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northerngas-my.sharepoint.com/personal/sfletcher_northerngas_co_uk/Documents/Desktop/GD3 Business Plan Web Docs/"/>
    </mc:Choice>
  </mc:AlternateContent>
  <xr:revisionPtr revIDLastSave="0" documentId="8_{A973CAAF-E136-46BC-946B-DA276E4247E8}" xr6:coauthVersionLast="47" xr6:coauthVersionMax="47" xr10:uidLastSave="{00000000-0000-0000-0000-000000000000}"/>
  <bookViews>
    <workbookView xWindow="-110" yWindow="-110" windowWidth="19420" windowHeight="11620" tabRatio="936" firstSheet="8" activeTab="8" xr2:uid="{00000000-000D-0000-FFFF-FFFF00000000}"/>
  </bookViews>
  <sheets>
    <sheet name="Cover" sheetId="58" r:id="rId1"/>
    <sheet name="Changes Log" sheetId="77" r:id="rId2"/>
    <sheet name="Guidance" sheetId="38" r:id="rId3"/>
    <sheet name="Summary" sheetId="2" r:id="rId4"/>
    <sheet name="Blank" sheetId="7" state="hidden" r:id="rId5"/>
    <sheet name="Full Opt. Considered" sheetId="45" r:id="rId6"/>
    <sheet name="Fixed Data" sheetId="81" r:id="rId7"/>
    <sheet name="Risk Register" sheetId="22" r:id="rId8"/>
    <sheet name="Baseline" sheetId="63" r:id="rId9"/>
    <sheet name="Baseline Workings" sheetId="99" r:id="rId10"/>
    <sheet name="Option_1" sheetId="88" r:id="rId11"/>
    <sheet name="Option_1 Workings" sheetId="100" r:id="rId12"/>
    <sheet name="Option_2" sheetId="67" r:id="rId13"/>
    <sheet name="Option_2 Workings" sheetId="101" r:id="rId14"/>
    <sheet name="Option_3" sheetId="68" r:id="rId15"/>
    <sheet name="Option_3 Workings" sheetId="102" r:id="rId16"/>
    <sheet name="Option_4" sheetId="69" state="hidden" r:id="rId17"/>
    <sheet name="Option_4 Workings" sheetId="92" state="hidden" r:id="rId18"/>
    <sheet name="Option_5" sheetId="70" state="hidden" r:id="rId19"/>
    <sheet name="Option_5 Workings" sheetId="93" state="hidden" r:id="rId20"/>
    <sheet name="Option_6" sheetId="71" state="hidden" r:id="rId21"/>
    <sheet name="Option_6 Workings" sheetId="94" state="hidden" r:id="rId22"/>
    <sheet name="Option_7" sheetId="72" state="hidden" r:id="rId23"/>
    <sheet name="Option_7 Workings" sheetId="95" state="hidden" r:id="rId24"/>
    <sheet name="Option_8" sheetId="73" state="hidden" r:id="rId25"/>
    <sheet name="Option_8 Workings" sheetId="96" state="hidden" r:id="rId26"/>
    <sheet name="Option_9" sheetId="74" state="hidden" r:id="rId27"/>
    <sheet name="Option_9 Workings" sheetId="97" state="hidden" r:id="rId28"/>
    <sheet name="Option_10" sheetId="75" state="hidden" r:id="rId29"/>
    <sheet name="Option_10 Workings" sheetId="98" state="hidden" r:id="rId30"/>
  </sheets>
  <definedNames>
    <definedName name="________hom1" localSheetId="9" hidden="1">{#N/A,#N/A,FALSE,"Assessment";#N/A,#N/A,FALSE,"Staffing";#N/A,#N/A,FALSE,"Hires";#N/A,#N/A,FALSE,"Assumptions"}</definedName>
    <definedName name="________hom1" localSheetId="11" hidden="1">{#N/A,#N/A,FALSE,"Assessment";#N/A,#N/A,FALSE,"Staffing";#N/A,#N/A,FALSE,"Hires";#N/A,#N/A,FALSE,"Assumptions"}</definedName>
    <definedName name="________hom1" localSheetId="13" hidden="1">{#N/A,#N/A,FALSE,"Assessment";#N/A,#N/A,FALSE,"Staffing";#N/A,#N/A,FALSE,"Hires";#N/A,#N/A,FALSE,"Assumptions"}</definedName>
    <definedName name="________hom1" localSheetId="15" hidden="1">{#N/A,#N/A,FALSE,"Assessment";#N/A,#N/A,FALSE,"Staffing";#N/A,#N/A,FALSE,"Hires";#N/A,#N/A,FALSE,"Assumptions"}</definedName>
    <definedName name="________hom1" hidden="1">{#N/A,#N/A,FALSE,"Assessment";#N/A,#N/A,FALSE,"Staffing";#N/A,#N/A,FALSE,"Hires";#N/A,#N/A,FALSE,"Assumptions"}</definedName>
    <definedName name="________k1" localSheetId="9" hidden="1">{#N/A,#N/A,FALSE,"Assessment";#N/A,#N/A,FALSE,"Staffing";#N/A,#N/A,FALSE,"Hires";#N/A,#N/A,FALSE,"Assumptions"}</definedName>
    <definedName name="________k1" localSheetId="11" hidden="1">{#N/A,#N/A,FALSE,"Assessment";#N/A,#N/A,FALSE,"Staffing";#N/A,#N/A,FALSE,"Hires";#N/A,#N/A,FALSE,"Assumptions"}</definedName>
    <definedName name="________k1" localSheetId="13" hidden="1">{#N/A,#N/A,FALSE,"Assessment";#N/A,#N/A,FALSE,"Staffing";#N/A,#N/A,FALSE,"Hires";#N/A,#N/A,FALSE,"Assumptions"}</definedName>
    <definedName name="________k1" localSheetId="15" hidden="1">{#N/A,#N/A,FALSE,"Assessment";#N/A,#N/A,FALSE,"Staffing";#N/A,#N/A,FALSE,"Hires";#N/A,#N/A,FALSE,"Assumptions"}</definedName>
    <definedName name="________k1" hidden="1">{#N/A,#N/A,FALSE,"Assessment";#N/A,#N/A,FALSE,"Staffing";#N/A,#N/A,FALSE,"Hires";#N/A,#N/A,FALSE,"Assumptions"}</definedName>
    <definedName name="________kk1" localSheetId="9" hidden="1">{#N/A,#N/A,FALSE,"Assessment";#N/A,#N/A,FALSE,"Staffing";#N/A,#N/A,FALSE,"Hires";#N/A,#N/A,FALSE,"Assumptions"}</definedName>
    <definedName name="________kk1" localSheetId="11" hidden="1">{#N/A,#N/A,FALSE,"Assessment";#N/A,#N/A,FALSE,"Staffing";#N/A,#N/A,FALSE,"Hires";#N/A,#N/A,FALSE,"Assumptions"}</definedName>
    <definedName name="________kk1" localSheetId="13" hidden="1">{#N/A,#N/A,FALSE,"Assessment";#N/A,#N/A,FALSE,"Staffing";#N/A,#N/A,FALSE,"Hires";#N/A,#N/A,FALSE,"Assumptions"}</definedName>
    <definedName name="________kk1" localSheetId="15" hidden="1">{#N/A,#N/A,FALSE,"Assessment";#N/A,#N/A,FALSE,"Staffing";#N/A,#N/A,FALSE,"Hires";#N/A,#N/A,FALSE,"Assumptions"}</definedName>
    <definedName name="________kk1" hidden="1">{#N/A,#N/A,FALSE,"Assessment";#N/A,#N/A,FALSE,"Staffing";#N/A,#N/A,FALSE,"Hires";#N/A,#N/A,FALSE,"Assumptions"}</definedName>
    <definedName name="________KKK1" localSheetId="9" hidden="1">{#N/A,#N/A,FALSE,"Assessment";#N/A,#N/A,FALSE,"Staffing";#N/A,#N/A,FALSE,"Hires";#N/A,#N/A,FALSE,"Assumptions"}</definedName>
    <definedName name="________KKK1" localSheetId="11" hidden="1">{#N/A,#N/A,FALSE,"Assessment";#N/A,#N/A,FALSE,"Staffing";#N/A,#N/A,FALSE,"Hires";#N/A,#N/A,FALSE,"Assumptions"}</definedName>
    <definedName name="________KKK1" localSheetId="13" hidden="1">{#N/A,#N/A,FALSE,"Assessment";#N/A,#N/A,FALSE,"Staffing";#N/A,#N/A,FALSE,"Hires";#N/A,#N/A,FALSE,"Assumptions"}</definedName>
    <definedName name="________KKK1" localSheetId="15" hidden="1">{#N/A,#N/A,FALSE,"Assessment";#N/A,#N/A,FALSE,"Staffing";#N/A,#N/A,FALSE,"Hires";#N/A,#N/A,FALSE,"Assumptions"}</definedName>
    <definedName name="________KKK1" hidden="1">{#N/A,#N/A,FALSE,"Assessment";#N/A,#N/A,FALSE,"Staffing";#N/A,#N/A,FALSE,"Hires";#N/A,#N/A,FALSE,"Assumptions"}</definedName>
    <definedName name="________w2" localSheetId="9" hidden="1">{"Model Summary",#N/A,FALSE,"Print Chart";"Holdco",#N/A,FALSE,"Print Chart";"Genco",#N/A,FALSE,"Print Chart";"Servco",#N/A,FALSE,"Print Chart";"Genco_Detail",#N/A,FALSE,"Summary Financials";"Servco_Detail",#N/A,FALSE,"Summary Financials"}</definedName>
    <definedName name="________w2" localSheetId="11" hidden="1">{"Model Summary",#N/A,FALSE,"Print Chart";"Holdco",#N/A,FALSE,"Print Chart";"Genco",#N/A,FALSE,"Print Chart";"Servco",#N/A,FALSE,"Print Chart";"Genco_Detail",#N/A,FALSE,"Summary Financials";"Servco_Detail",#N/A,FALSE,"Summary Financials"}</definedName>
    <definedName name="________w2" localSheetId="13" hidden="1">{"Model Summary",#N/A,FALSE,"Print Chart";"Holdco",#N/A,FALSE,"Print Chart";"Genco",#N/A,FALSE,"Print Chart";"Servco",#N/A,FALSE,"Print Chart";"Genco_Detail",#N/A,FALSE,"Summary Financials";"Servco_Detail",#N/A,FALSE,"Summary Financials"}</definedName>
    <definedName name="________w2" localSheetId="15" hidden="1">{"Model Summary",#N/A,FALSE,"Print Chart";"Holdco",#N/A,FALSE,"Print Chart";"Genco",#N/A,FALSE,"Print Chart";"Servco",#N/A,FALSE,"Print Chart";"Genco_Detail",#N/A,FALSE,"Summary Financials";"Servco_Detail",#N/A,FALSE,"Summary Financials"}</definedName>
    <definedName name="________w2" hidden="1">{"Model Summary",#N/A,FALSE,"Print Chart";"Holdco",#N/A,FALSE,"Print Chart";"Genco",#N/A,FALSE,"Print Chart";"Servco",#N/A,FALSE,"Print Chart";"Genco_Detail",#N/A,FALSE,"Summary Financials";"Servco_Detail",#N/A,FALSE,"Summary Financials"}</definedName>
    <definedName name="________wr6" localSheetId="9" hidden="1">{"Model Summary",#N/A,FALSE,"Print Chart";"Holdco",#N/A,FALSE,"Print Chart";"Genco",#N/A,FALSE,"Print Chart";"Servco",#N/A,FALSE,"Print Chart";"Genco_Detail",#N/A,FALSE,"Summary Financials";"Servco_Detail",#N/A,FALSE,"Summary Financials"}</definedName>
    <definedName name="________wr6" localSheetId="11" hidden="1">{"Model Summary",#N/A,FALSE,"Print Chart";"Holdco",#N/A,FALSE,"Print Chart";"Genco",#N/A,FALSE,"Print Chart";"Servco",#N/A,FALSE,"Print Chart";"Genco_Detail",#N/A,FALSE,"Summary Financials";"Servco_Detail",#N/A,FALSE,"Summary Financials"}</definedName>
    <definedName name="________wr6" localSheetId="13" hidden="1">{"Model Summary",#N/A,FALSE,"Print Chart";"Holdco",#N/A,FALSE,"Print Chart";"Genco",#N/A,FALSE,"Print Chart";"Servco",#N/A,FALSE,"Print Chart";"Genco_Detail",#N/A,FALSE,"Summary Financials";"Servco_Detail",#N/A,FALSE,"Summary Financials"}</definedName>
    <definedName name="________wr6" localSheetId="15"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localSheetId="9" hidden="1">{"holdco",#N/A,FALSE,"Summary Financials";"holdco",#N/A,FALSE,"Summary Financials"}</definedName>
    <definedName name="________wr9" localSheetId="11" hidden="1">{"holdco",#N/A,FALSE,"Summary Financials";"holdco",#N/A,FALSE,"Summary Financials"}</definedName>
    <definedName name="________wr9" localSheetId="13" hidden="1">{"holdco",#N/A,FALSE,"Summary Financials";"holdco",#N/A,FALSE,"Summary Financials"}</definedName>
    <definedName name="________wr9" localSheetId="15" hidden="1">{"holdco",#N/A,FALSE,"Summary Financials";"holdco",#N/A,FALSE,"Summary Financials"}</definedName>
    <definedName name="________wr9" hidden="1">{"holdco",#N/A,FALSE,"Summary Financials";"holdco",#N/A,FALSE,"Summary Financials"}</definedName>
    <definedName name="________wrn1" localSheetId="9" hidden="1">{"holdco",#N/A,FALSE,"Summary Financials";"holdco",#N/A,FALSE,"Summary Financials"}</definedName>
    <definedName name="________wrn1" localSheetId="11" hidden="1">{"holdco",#N/A,FALSE,"Summary Financials";"holdco",#N/A,FALSE,"Summary Financials"}</definedName>
    <definedName name="________wrn1" localSheetId="13" hidden="1">{"holdco",#N/A,FALSE,"Summary Financials";"holdco",#N/A,FALSE,"Summary Financials"}</definedName>
    <definedName name="________wrn1" localSheetId="15" hidden="1">{"holdco",#N/A,FALSE,"Summary Financials";"holdco",#N/A,FALSE,"Summary Financials"}</definedName>
    <definedName name="________wrn1" hidden="1">{"holdco",#N/A,FALSE,"Summary Financials";"holdco",#N/A,FALSE,"Summary Financials"}</definedName>
    <definedName name="________wrn2" localSheetId="9" hidden="1">{"holdco",#N/A,FALSE,"Summary Financials";"holdco",#N/A,FALSE,"Summary Financials"}</definedName>
    <definedName name="________wrn2" localSheetId="11" hidden="1">{"holdco",#N/A,FALSE,"Summary Financials";"holdco",#N/A,FALSE,"Summary Financials"}</definedName>
    <definedName name="________wrn2" localSheetId="13" hidden="1">{"holdco",#N/A,FALSE,"Summary Financials";"holdco",#N/A,FALSE,"Summary Financials"}</definedName>
    <definedName name="________wrn2" localSheetId="15" hidden="1">{"holdco",#N/A,FALSE,"Summary Financials";"holdco",#N/A,FALSE,"Summary Financials"}</definedName>
    <definedName name="________wrn2" hidden="1">{"holdco",#N/A,FALSE,"Summary Financials";"holdco",#N/A,FALSE,"Summary Financials"}</definedName>
    <definedName name="________wrn3" localSheetId="9" hidden="1">{"holdco",#N/A,FALSE,"Summary Financials";"holdco",#N/A,FALSE,"Summary Financials"}</definedName>
    <definedName name="________wrn3" localSheetId="11" hidden="1">{"holdco",#N/A,FALSE,"Summary Financials";"holdco",#N/A,FALSE,"Summary Financials"}</definedName>
    <definedName name="________wrn3" localSheetId="13" hidden="1">{"holdco",#N/A,FALSE,"Summary Financials";"holdco",#N/A,FALSE,"Summary Financials"}</definedName>
    <definedName name="________wrn3" localSheetId="15" hidden="1">{"holdco",#N/A,FALSE,"Summary Financials";"holdco",#N/A,FALSE,"Summary Financials"}</definedName>
    <definedName name="________wrn3" hidden="1">{"holdco",#N/A,FALSE,"Summary Financials";"holdco",#N/A,FALSE,"Summary Financials"}</definedName>
    <definedName name="________wrn7" localSheetId="9" hidden="1">{"Model Summary",#N/A,FALSE,"Print Chart";"Holdco",#N/A,FALSE,"Print Chart";"Genco",#N/A,FALSE,"Print Chart";"Servco",#N/A,FALSE,"Print Chart";"Genco_Detail",#N/A,FALSE,"Summary Financials";"Servco_Detail",#N/A,FALSE,"Summary Financials"}</definedName>
    <definedName name="________wrn7" localSheetId="11" hidden="1">{"Model Summary",#N/A,FALSE,"Print Chart";"Holdco",#N/A,FALSE,"Print Chart";"Genco",#N/A,FALSE,"Print Chart";"Servco",#N/A,FALSE,"Print Chart";"Genco_Detail",#N/A,FALSE,"Summary Financials";"Servco_Detail",#N/A,FALSE,"Summary Financials"}</definedName>
    <definedName name="________wrn7" localSheetId="13" hidden="1">{"Model Summary",#N/A,FALSE,"Print Chart";"Holdco",#N/A,FALSE,"Print Chart";"Genco",#N/A,FALSE,"Print Chart";"Servco",#N/A,FALSE,"Print Chart";"Genco_Detail",#N/A,FALSE,"Summary Financials";"Servco_Detail",#N/A,FALSE,"Summary Financials"}</definedName>
    <definedName name="________wrn7" localSheetId="15" hidden="1">{"Model Summary",#N/A,FALSE,"Print Chart";"Holdco",#N/A,FALSE,"Print Chart";"Genco",#N/A,FALSE,"Print Chart";"Servco",#N/A,FALSE,"Print Chart";"Genco_Detail",#N/A,FALSE,"Summary Financials";"Servco_Detail",#N/A,FALSE,"Summary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localSheetId="9" hidden="1">{"holdco",#N/A,FALSE,"Summary Financials";"holdco",#N/A,FALSE,"Summary Financials"}</definedName>
    <definedName name="________wrn8" localSheetId="11" hidden="1">{"holdco",#N/A,FALSE,"Summary Financials";"holdco",#N/A,FALSE,"Summary Financials"}</definedName>
    <definedName name="________wrn8" localSheetId="13" hidden="1">{"holdco",#N/A,FALSE,"Summary Financials";"holdco",#N/A,FALSE,"Summary Financials"}</definedName>
    <definedName name="________wrn8" localSheetId="15" hidden="1">{"holdco",#N/A,FALSE,"Summary Financials";"holdco",#N/A,FALSE,"Summary Financials"}</definedName>
    <definedName name="________wrn8" hidden="1">{"holdco",#N/A,FALSE,"Summary Financials";"holdco",#N/A,FALSE,"Summary Financials"}</definedName>
    <definedName name="_______bb2" localSheetId="9" hidden="1">{#N/A,#N/A,FALSE,"PRJCTED MNTHLY QTY's"}</definedName>
    <definedName name="_______bb2" localSheetId="11" hidden="1">{#N/A,#N/A,FALSE,"PRJCTED MNTHLY QTY's"}</definedName>
    <definedName name="_______bb2" localSheetId="13" hidden="1">{#N/A,#N/A,FALSE,"PRJCTED MNTHLY QTY's"}</definedName>
    <definedName name="_______bb2" localSheetId="15" hidden="1">{#N/A,#N/A,FALSE,"PRJCTED MNTHLY QTY's"}</definedName>
    <definedName name="_______bb2" hidden="1">{#N/A,#N/A,FALSE,"PRJCTED MNTHLY QTY's"}</definedName>
    <definedName name="_______Lee5" localSheetId="9" hidden="1">{#VALUE!,#N/A,FALSE,0}</definedName>
    <definedName name="_______Lee5" localSheetId="11" hidden="1">{#VALUE!,#N/A,FALSE,0}</definedName>
    <definedName name="_______Lee5" localSheetId="13" hidden="1">{#VALUE!,#N/A,FALSE,0}</definedName>
    <definedName name="_______Lee5" localSheetId="15" hidden="1">{#VALUE!,#N/A,FALSE,0}</definedName>
    <definedName name="_______Lee5" hidden="1">{#VALUE!,#N/A,FALSE,0}</definedName>
    <definedName name="______hom1" localSheetId="9" hidden="1">{#N/A,#N/A,FALSE,"Assessment";#N/A,#N/A,FALSE,"Staffing";#N/A,#N/A,FALSE,"Hires";#N/A,#N/A,FALSE,"Assumptions"}</definedName>
    <definedName name="______hom1" localSheetId="11" hidden="1">{#N/A,#N/A,FALSE,"Assessment";#N/A,#N/A,FALSE,"Staffing";#N/A,#N/A,FALSE,"Hires";#N/A,#N/A,FALSE,"Assumptions"}</definedName>
    <definedName name="______hom1" localSheetId="13" hidden="1">{#N/A,#N/A,FALSE,"Assessment";#N/A,#N/A,FALSE,"Staffing";#N/A,#N/A,FALSE,"Hires";#N/A,#N/A,FALSE,"Assumptions"}</definedName>
    <definedName name="______hom1" localSheetId="15" hidden="1">{#N/A,#N/A,FALSE,"Assessment";#N/A,#N/A,FALSE,"Staffing";#N/A,#N/A,FALSE,"Hires";#N/A,#N/A,FALSE,"Assumptions"}</definedName>
    <definedName name="______hom1" hidden="1">{#N/A,#N/A,FALSE,"Assessment";#N/A,#N/A,FALSE,"Staffing";#N/A,#N/A,FALSE,"Hires";#N/A,#N/A,FALSE,"Assumptions"}</definedName>
    <definedName name="______k1" localSheetId="9" hidden="1">{#N/A,#N/A,FALSE,"Assessment";#N/A,#N/A,FALSE,"Staffing";#N/A,#N/A,FALSE,"Hires";#N/A,#N/A,FALSE,"Assumptions"}</definedName>
    <definedName name="______k1" localSheetId="11" hidden="1">{#N/A,#N/A,FALSE,"Assessment";#N/A,#N/A,FALSE,"Staffing";#N/A,#N/A,FALSE,"Hires";#N/A,#N/A,FALSE,"Assumptions"}</definedName>
    <definedName name="______k1" localSheetId="13" hidden="1">{#N/A,#N/A,FALSE,"Assessment";#N/A,#N/A,FALSE,"Staffing";#N/A,#N/A,FALSE,"Hires";#N/A,#N/A,FALSE,"Assumptions"}</definedName>
    <definedName name="______k1" localSheetId="15" hidden="1">{#N/A,#N/A,FALSE,"Assessment";#N/A,#N/A,FALSE,"Staffing";#N/A,#N/A,FALSE,"Hires";#N/A,#N/A,FALSE,"Assumptions"}</definedName>
    <definedName name="______k1" hidden="1">{#N/A,#N/A,FALSE,"Assessment";#N/A,#N/A,FALSE,"Staffing";#N/A,#N/A,FALSE,"Hires";#N/A,#N/A,FALSE,"Assumptions"}</definedName>
    <definedName name="______kk1" localSheetId="9" hidden="1">{#N/A,#N/A,FALSE,"Assessment";#N/A,#N/A,FALSE,"Staffing";#N/A,#N/A,FALSE,"Hires";#N/A,#N/A,FALSE,"Assumptions"}</definedName>
    <definedName name="______kk1" localSheetId="11" hidden="1">{#N/A,#N/A,FALSE,"Assessment";#N/A,#N/A,FALSE,"Staffing";#N/A,#N/A,FALSE,"Hires";#N/A,#N/A,FALSE,"Assumptions"}</definedName>
    <definedName name="______kk1" localSheetId="13" hidden="1">{#N/A,#N/A,FALSE,"Assessment";#N/A,#N/A,FALSE,"Staffing";#N/A,#N/A,FALSE,"Hires";#N/A,#N/A,FALSE,"Assumptions"}</definedName>
    <definedName name="______kk1" localSheetId="15" hidden="1">{#N/A,#N/A,FALSE,"Assessment";#N/A,#N/A,FALSE,"Staffing";#N/A,#N/A,FALSE,"Hires";#N/A,#N/A,FALSE,"Assumptions"}</definedName>
    <definedName name="______kk1" hidden="1">{#N/A,#N/A,FALSE,"Assessment";#N/A,#N/A,FALSE,"Staffing";#N/A,#N/A,FALSE,"Hires";#N/A,#N/A,FALSE,"Assumptions"}</definedName>
    <definedName name="______KKK1" localSheetId="9" hidden="1">{#N/A,#N/A,FALSE,"Assessment";#N/A,#N/A,FALSE,"Staffing";#N/A,#N/A,FALSE,"Hires";#N/A,#N/A,FALSE,"Assumptions"}</definedName>
    <definedName name="______KKK1" localSheetId="11" hidden="1">{#N/A,#N/A,FALSE,"Assessment";#N/A,#N/A,FALSE,"Staffing";#N/A,#N/A,FALSE,"Hires";#N/A,#N/A,FALSE,"Assumptions"}</definedName>
    <definedName name="______KKK1" localSheetId="13" hidden="1">{#N/A,#N/A,FALSE,"Assessment";#N/A,#N/A,FALSE,"Staffing";#N/A,#N/A,FALSE,"Hires";#N/A,#N/A,FALSE,"Assumptions"}</definedName>
    <definedName name="______KKK1" localSheetId="15" hidden="1">{#N/A,#N/A,FALSE,"Assessment";#N/A,#N/A,FALSE,"Staffing";#N/A,#N/A,FALSE,"Hires";#N/A,#N/A,FALSE,"Assumptions"}</definedName>
    <definedName name="______KKK1" hidden="1">{#N/A,#N/A,FALSE,"Assessment";#N/A,#N/A,FALSE,"Staffing";#N/A,#N/A,FALSE,"Hires";#N/A,#N/A,FALSE,"Assumptions"}</definedName>
    <definedName name="______w2" localSheetId="9" hidden="1">{"Model Summary",#N/A,FALSE,"Print Chart";"Holdco",#N/A,FALSE,"Print Chart";"Genco",#N/A,FALSE,"Print Chart";"Servco",#N/A,FALSE,"Print Chart";"Genco_Detail",#N/A,FALSE,"Summary Financials";"Servco_Detail",#N/A,FALSE,"Summary Financials"}</definedName>
    <definedName name="______w2" localSheetId="11" hidden="1">{"Model Summary",#N/A,FALSE,"Print Chart";"Holdco",#N/A,FALSE,"Print Chart";"Genco",#N/A,FALSE,"Print Chart";"Servco",#N/A,FALSE,"Print Chart";"Genco_Detail",#N/A,FALSE,"Summary Financials";"Servco_Detail",#N/A,FALSE,"Summary Financials"}</definedName>
    <definedName name="______w2" localSheetId="13" hidden="1">{"Model Summary",#N/A,FALSE,"Print Chart";"Holdco",#N/A,FALSE,"Print Chart";"Genco",#N/A,FALSE,"Print Chart";"Servco",#N/A,FALSE,"Print Chart";"Genco_Detail",#N/A,FALSE,"Summary Financials";"Servco_Detail",#N/A,FALSE,"Summary Financials"}</definedName>
    <definedName name="______w2" localSheetId="15" hidden="1">{"Model Summary",#N/A,FALSE,"Print Chart";"Holdco",#N/A,FALSE,"Print Chart";"Genco",#N/A,FALSE,"Print Chart";"Servco",#N/A,FALSE,"Print Chart";"Genco_Detail",#N/A,FALSE,"Summary Financials";"Servco_Detail",#N/A,FALSE,"Summary Financials"}</definedName>
    <definedName name="______w2" hidden="1">{"Model Summary",#N/A,FALSE,"Print Chart";"Holdco",#N/A,FALSE,"Print Chart";"Genco",#N/A,FALSE,"Print Chart";"Servco",#N/A,FALSE,"Print Chart";"Genco_Detail",#N/A,FALSE,"Summary Financials";"Servco_Detail",#N/A,FALSE,"Summary Financials"}</definedName>
    <definedName name="______wr6" localSheetId="9" hidden="1">{"Model Summary",#N/A,FALSE,"Print Chart";"Holdco",#N/A,FALSE,"Print Chart";"Genco",#N/A,FALSE,"Print Chart";"Servco",#N/A,FALSE,"Print Chart";"Genco_Detail",#N/A,FALSE,"Summary Financials";"Servco_Detail",#N/A,FALSE,"Summary Financials"}</definedName>
    <definedName name="______wr6" localSheetId="11" hidden="1">{"Model Summary",#N/A,FALSE,"Print Chart";"Holdco",#N/A,FALSE,"Print Chart";"Genco",#N/A,FALSE,"Print Chart";"Servco",#N/A,FALSE,"Print Chart";"Genco_Detail",#N/A,FALSE,"Summary Financials";"Servco_Detail",#N/A,FALSE,"Summary Financials"}</definedName>
    <definedName name="______wr6" localSheetId="13" hidden="1">{"Model Summary",#N/A,FALSE,"Print Chart";"Holdco",#N/A,FALSE,"Print Chart";"Genco",#N/A,FALSE,"Print Chart";"Servco",#N/A,FALSE,"Print Chart";"Genco_Detail",#N/A,FALSE,"Summary Financials";"Servco_Detail",#N/A,FALSE,"Summary Financials"}</definedName>
    <definedName name="______wr6" localSheetId="15"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localSheetId="9" hidden="1">{"holdco",#N/A,FALSE,"Summary Financials";"holdco",#N/A,FALSE,"Summary Financials"}</definedName>
    <definedName name="______wr9" localSheetId="11" hidden="1">{"holdco",#N/A,FALSE,"Summary Financials";"holdco",#N/A,FALSE,"Summary Financials"}</definedName>
    <definedName name="______wr9" localSheetId="13" hidden="1">{"holdco",#N/A,FALSE,"Summary Financials";"holdco",#N/A,FALSE,"Summary Financials"}</definedName>
    <definedName name="______wr9" localSheetId="15" hidden="1">{"holdco",#N/A,FALSE,"Summary Financials";"holdco",#N/A,FALSE,"Summary Financials"}</definedName>
    <definedName name="______wr9" hidden="1">{"holdco",#N/A,FALSE,"Summary Financials";"holdco",#N/A,FALSE,"Summary Financials"}</definedName>
    <definedName name="______wrn1" localSheetId="9" hidden="1">{"holdco",#N/A,FALSE,"Summary Financials";"holdco",#N/A,FALSE,"Summary Financials"}</definedName>
    <definedName name="______wrn1" localSheetId="11" hidden="1">{"holdco",#N/A,FALSE,"Summary Financials";"holdco",#N/A,FALSE,"Summary Financials"}</definedName>
    <definedName name="______wrn1" localSheetId="13" hidden="1">{"holdco",#N/A,FALSE,"Summary Financials";"holdco",#N/A,FALSE,"Summary Financials"}</definedName>
    <definedName name="______wrn1" localSheetId="15" hidden="1">{"holdco",#N/A,FALSE,"Summary Financials";"holdco",#N/A,FALSE,"Summary Financials"}</definedName>
    <definedName name="______wrn1" hidden="1">{"holdco",#N/A,FALSE,"Summary Financials";"holdco",#N/A,FALSE,"Summary Financials"}</definedName>
    <definedName name="______wrn2" localSheetId="9" hidden="1">{"holdco",#N/A,FALSE,"Summary Financials";"holdco",#N/A,FALSE,"Summary Financials"}</definedName>
    <definedName name="______wrn2" localSheetId="11" hidden="1">{"holdco",#N/A,FALSE,"Summary Financials";"holdco",#N/A,FALSE,"Summary Financials"}</definedName>
    <definedName name="______wrn2" localSheetId="13" hidden="1">{"holdco",#N/A,FALSE,"Summary Financials";"holdco",#N/A,FALSE,"Summary Financials"}</definedName>
    <definedName name="______wrn2" localSheetId="15" hidden="1">{"holdco",#N/A,FALSE,"Summary Financials";"holdco",#N/A,FALSE,"Summary Financials"}</definedName>
    <definedName name="______wrn2" hidden="1">{"holdco",#N/A,FALSE,"Summary Financials";"holdco",#N/A,FALSE,"Summary Financials"}</definedName>
    <definedName name="______wrn3" localSheetId="9" hidden="1">{"holdco",#N/A,FALSE,"Summary Financials";"holdco",#N/A,FALSE,"Summary Financials"}</definedName>
    <definedName name="______wrn3" localSheetId="11" hidden="1">{"holdco",#N/A,FALSE,"Summary Financials";"holdco",#N/A,FALSE,"Summary Financials"}</definedName>
    <definedName name="______wrn3" localSheetId="13" hidden="1">{"holdco",#N/A,FALSE,"Summary Financials";"holdco",#N/A,FALSE,"Summary Financials"}</definedName>
    <definedName name="______wrn3" localSheetId="15" hidden="1">{"holdco",#N/A,FALSE,"Summary Financials";"holdco",#N/A,FALSE,"Summary Financials"}</definedName>
    <definedName name="______wrn3" hidden="1">{"holdco",#N/A,FALSE,"Summary Financials";"holdco",#N/A,FALSE,"Summary Financials"}</definedName>
    <definedName name="______wrn7" localSheetId="9" hidden="1">{"Model Summary",#N/A,FALSE,"Print Chart";"Holdco",#N/A,FALSE,"Print Chart";"Genco",#N/A,FALSE,"Print Chart";"Servco",#N/A,FALSE,"Print Chart";"Genco_Detail",#N/A,FALSE,"Summary Financials";"Servco_Detail",#N/A,FALSE,"Summary Financials"}</definedName>
    <definedName name="______wrn7" localSheetId="11" hidden="1">{"Model Summary",#N/A,FALSE,"Print Chart";"Holdco",#N/A,FALSE,"Print Chart";"Genco",#N/A,FALSE,"Print Chart";"Servco",#N/A,FALSE,"Print Chart";"Genco_Detail",#N/A,FALSE,"Summary Financials";"Servco_Detail",#N/A,FALSE,"Summary Financials"}</definedName>
    <definedName name="______wrn7" localSheetId="13" hidden="1">{"Model Summary",#N/A,FALSE,"Print Chart";"Holdco",#N/A,FALSE,"Print Chart";"Genco",#N/A,FALSE,"Print Chart";"Servco",#N/A,FALSE,"Print Chart";"Genco_Detail",#N/A,FALSE,"Summary Financials";"Servco_Detail",#N/A,FALSE,"Summary Financials"}</definedName>
    <definedName name="______wrn7" localSheetId="15" hidden="1">{"Model Summary",#N/A,FALSE,"Print Chart";"Holdco",#N/A,FALSE,"Print Chart";"Genco",#N/A,FALSE,"Print Chart";"Servco",#N/A,FALSE,"Print Chart";"Genco_Detail",#N/A,FALSE,"Summary Financials";"Servco_Detail",#N/A,FALSE,"Summary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localSheetId="9" hidden="1">{"holdco",#N/A,FALSE,"Summary Financials";"holdco",#N/A,FALSE,"Summary Financials"}</definedName>
    <definedName name="______wrn8" localSheetId="11" hidden="1">{"holdco",#N/A,FALSE,"Summary Financials";"holdco",#N/A,FALSE,"Summary Financials"}</definedName>
    <definedName name="______wrn8" localSheetId="13" hidden="1">{"holdco",#N/A,FALSE,"Summary Financials";"holdco",#N/A,FALSE,"Summary Financials"}</definedName>
    <definedName name="______wrn8" localSheetId="15" hidden="1">{"holdco",#N/A,FALSE,"Summary Financials";"holdco",#N/A,FALSE,"Summary Financials"}</definedName>
    <definedName name="______wrn8" hidden="1">{"holdco",#N/A,FALSE,"Summary Financials";"holdco",#N/A,FALSE,"Summary Financials"}</definedName>
    <definedName name="_____KKK1" localSheetId="9" hidden="1">{#N/A,#N/A,FALSE,"Assessment";#N/A,#N/A,FALSE,"Staffing";#N/A,#N/A,FALSE,"Hires";#N/A,#N/A,FALSE,"Assumptions"}</definedName>
    <definedName name="_____KKK1" localSheetId="11" hidden="1">{#N/A,#N/A,FALSE,"Assessment";#N/A,#N/A,FALSE,"Staffing";#N/A,#N/A,FALSE,"Hires";#N/A,#N/A,FALSE,"Assumptions"}</definedName>
    <definedName name="_____KKK1" localSheetId="13" hidden="1">{#N/A,#N/A,FALSE,"Assessment";#N/A,#N/A,FALSE,"Staffing";#N/A,#N/A,FALSE,"Hires";#N/A,#N/A,FALSE,"Assumptions"}</definedName>
    <definedName name="_____KKK1" localSheetId="15" hidden="1">{#N/A,#N/A,FALSE,"Assessment";#N/A,#N/A,FALSE,"Staffing";#N/A,#N/A,FALSE,"Hires";#N/A,#N/A,FALSE,"Assumptions"}</definedName>
    <definedName name="_____KKK1" hidden="1">{#N/A,#N/A,FALSE,"Assessment";#N/A,#N/A,FALSE,"Staffing";#N/A,#N/A,FALSE,"Hires";#N/A,#N/A,FALSE,"Assumptions"}</definedName>
    <definedName name="_____wrn1" localSheetId="9" hidden="1">{"holdco",#N/A,FALSE,"Summary Financials";"holdco",#N/A,FALSE,"Summary Financials"}</definedName>
    <definedName name="_____wrn1" localSheetId="11" hidden="1">{"holdco",#N/A,FALSE,"Summary Financials";"holdco",#N/A,FALSE,"Summary Financials"}</definedName>
    <definedName name="_____wrn1" localSheetId="13" hidden="1">{"holdco",#N/A,FALSE,"Summary Financials";"holdco",#N/A,FALSE,"Summary Financials"}</definedName>
    <definedName name="_____wrn1" localSheetId="15" hidden="1">{"holdco",#N/A,FALSE,"Summary Financials";"holdco",#N/A,FALSE,"Summary Financials"}</definedName>
    <definedName name="_____wrn1" hidden="1">{"holdco",#N/A,FALSE,"Summary Financials";"holdco",#N/A,FALSE,"Summary Financials"}</definedName>
    <definedName name="_____wrn2" localSheetId="9" hidden="1">{"holdco",#N/A,FALSE,"Summary Financials";"holdco",#N/A,FALSE,"Summary Financials"}</definedName>
    <definedName name="_____wrn2" localSheetId="11" hidden="1">{"holdco",#N/A,FALSE,"Summary Financials";"holdco",#N/A,FALSE,"Summary Financials"}</definedName>
    <definedName name="_____wrn2" localSheetId="13" hidden="1">{"holdco",#N/A,FALSE,"Summary Financials";"holdco",#N/A,FALSE,"Summary Financials"}</definedName>
    <definedName name="_____wrn2" localSheetId="15" hidden="1">{"holdco",#N/A,FALSE,"Summary Financials";"holdco",#N/A,FALSE,"Summary Financials"}</definedName>
    <definedName name="_____wrn2" hidden="1">{"holdco",#N/A,FALSE,"Summary Financials";"holdco",#N/A,FALSE,"Summary Financials"}</definedName>
    <definedName name="_____wrn3" localSheetId="9" hidden="1">{"holdco",#N/A,FALSE,"Summary Financials";"holdco",#N/A,FALSE,"Summary Financials"}</definedName>
    <definedName name="_____wrn3" localSheetId="11" hidden="1">{"holdco",#N/A,FALSE,"Summary Financials";"holdco",#N/A,FALSE,"Summary Financials"}</definedName>
    <definedName name="_____wrn3" localSheetId="13" hidden="1">{"holdco",#N/A,FALSE,"Summary Financials";"holdco",#N/A,FALSE,"Summary Financials"}</definedName>
    <definedName name="_____wrn3" localSheetId="15" hidden="1">{"holdco",#N/A,FALSE,"Summary Financials";"holdco",#N/A,FALSE,"Summary Financials"}</definedName>
    <definedName name="_____wrn3" hidden="1">{"holdco",#N/A,FALSE,"Summary Financials";"holdco",#N/A,FALSE,"Summary Financials"}</definedName>
    <definedName name="_____wrn7" localSheetId="9" hidden="1">{"Model Summary",#N/A,FALSE,"Print Chart";"Holdco",#N/A,FALSE,"Print Chart";"Genco",#N/A,FALSE,"Print Chart";"Servco",#N/A,FALSE,"Print Chart";"Genco_Detail",#N/A,FALSE,"Summary Financials";"Servco_Detail",#N/A,FALSE,"Summary Financials"}</definedName>
    <definedName name="_____wrn7" localSheetId="11" hidden="1">{"Model Summary",#N/A,FALSE,"Print Chart";"Holdco",#N/A,FALSE,"Print Chart";"Genco",#N/A,FALSE,"Print Chart";"Servco",#N/A,FALSE,"Print Chart";"Genco_Detail",#N/A,FALSE,"Summary Financials";"Servco_Detail",#N/A,FALSE,"Summary Financials"}</definedName>
    <definedName name="_____wrn7" localSheetId="13" hidden="1">{"Model Summary",#N/A,FALSE,"Print Chart";"Holdco",#N/A,FALSE,"Print Chart";"Genco",#N/A,FALSE,"Print Chart";"Servco",#N/A,FALSE,"Print Chart";"Genco_Detail",#N/A,FALSE,"Summary Financials";"Servco_Detail",#N/A,FALSE,"Summary Financials"}</definedName>
    <definedName name="_____wrn7" localSheetId="15" hidden="1">{"Model Summary",#N/A,FALSE,"Print Chart";"Holdco",#N/A,FALSE,"Print Chart";"Genco",#N/A,FALSE,"Print Chart";"Servco",#N/A,FALSE,"Print Chart";"Genco_Detail",#N/A,FALSE,"Summary Financials";"Servco_Detail",#N/A,FALSE,"Summary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localSheetId="9" hidden="1">{"holdco",#N/A,FALSE,"Summary Financials";"holdco",#N/A,FALSE,"Summary Financials"}</definedName>
    <definedName name="_____wrn8" localSheetId="11" hidden="1">{"holdco",#N/A,FALSE,"Summary Financials";"holdco",#N/A,FALSE,"Summary Financials"}</definedName>
    <definedName name="_____wrn8" localSheetId="13" hidden="1">{"holdco",#N/A,FALSE,"Summary Financials";"holdco",#N/A,FALSE,"Summary Financials"}</definedName>
    <definedName name="_____wrn8" localSheetId="15" hidden="1">{"holdco",#N/A,FALSE,"Summary Financials";"holdco",#N/A,FALSE,"Summary Financials"}</definedName>
    <definedName name="_____wrn8" hidden="1">{"holdco",#N/A,FALSE,"Summary Financials";"holdco",#N/A,FALSE,"Summary Financials"}</definedName>
    <definedName name="__123Graph_B" hidden="1">#REF!</definedName>
    <definedName name="__123Graph_C" hidden="1">#REF!</definedName>
    <definedName name="__123Graph_D" hidden="1">#REF!</definedName>
    <definedName name="__123Graph_X" hidden="1">#REF!</definedName>
    <definedName name="__FDS_HYPERLINK_TOGGLE_STATE__" hidden="1">"ON"</definedName>
    <definedName name="__hom1" localSheetId="9" hidden="1">{#N/A,#N/A,FALSE,"Assessment";#N/A,#N/A,FALSE,"Staffing";#N/A,#N/A,FALSE,"Hires";#N/A,#N/A,FALSE,"Assumptions"}</definedName>
    <definedName name="__hom1" localSheetId="11" hidden="1">{#N/A,#N/A,FALSE,"Assessment";#N/A,#N/A,FALSE,"Staffing";#N/A,#N/A,FALSE,"Hires";#N/A,#N/A,FALSE,"Assumptions"}</definedName>
    <definedName name="__hom1" localSheetId="13" hidden="1">{#N/A,#N/A,FALSE,"Assessment";#N/A,#N/A,FALSE,"Staffing";#N/A,#N/A,FALSE,"Hires";#N/A,#N/A,FALSE,"Assumptions"}</definedName>
    <definedName name="__hom1" localSheetId="15" hidden="1">{#N/A,#N/A,FALSE,"Assessment";#N/A,#N/A,FALSE,"Staffing";#N/A,#N/A,FALSE,"Hires";#N/A,#N/A,FALSE,"Assumptions"}</definedName>
    <definedName name="__hom1" hidden="1">{#N/A,#N/A,FALSE,"Assessment";#N/A,#N/A,FALSE,"Staffing";#N/A,#N/A,FALSE,"Hires";#N/A,#N/A,FALSE,"Assumptions"}</definedName>
    <definedName name="__IntlFixup" hidden="1">TRUE</definedName>
    <definedName name="__kk1" localSheetId="9" hidden="1">{#N/A,#N/A,FALSE,"Assessment";#N/A,#N/A,FALSE,"Staffing";#N/A,#N/A,FALSE,"Hires";#N/A,#N/A,FALSE,"Assumptions"}</definedName>
    <definedName name="__kk1" localSheetId="11" hidden="1">{#N/A,#N/A,FALSE,"Assessment";#N/A,#N/A,FALSE,"Staffing";#N/A,#N/A,FALSE,"Hires";#N/A,#N/A,FALSE,"Assumptions"}</definedName>
    <definedName name="__kk1" localSheetId="13" hidden="1">{#N/A,#N/A,FALSE,"Assessment";#N/A,#N/A,FALSE,"Staffing";#N/A,#N/A,FALSE,"Hires";#N/A,#N/A,FALSE,"Assumptions"}</definedName>
    <definedName name="__kk1" localSheetId="15" hidden="1">{#N/A,#N/A,FALSE,"Assessment";#N/A,#N/A,FALSE,"Staffing";#N/A,#N/A,FALSE,"Hires";#N/A,#N/A,FALSE,"Assumptions"}</definedName>
    <definedName name="__kk1" hidden="1">{#N/A,#N/A,FALSE,"Assessment";#N/A,#N/A,FALSE,"Staffing";#N/A,#N/A,FALSE,"Hires";#N/A,#N/A,FALSE,"Assumptions"}</definedName>
    <definedName name="__KKK1" localSheetId="9" hidden="1">{#N/A,#N/A,FALSE,"Assessment";#N/A,#N/A,FALSE,"Staffing";#N/A,#N/A,FALSE,"Hires";#N/A,#N/A,FALSE,"Assumptions"}</definedName>
    <definedName name="__KKK1" localSheetId="11" hidden="1">{#N/A,#N/A,FALSE,"Assessment";#N/A,#N/A,FALSE,"Staffing";#N/A,#N/A,FALSE,"Hires";#N/A,#N/A,FALSE,"Assumptions"}</definedName>
    <definedName name="__KKK1" localSheetId="13" hidden="1">{#N/A,#N/A,FALSE,"Assessment";#N/A,#N/A,FALSE,"Staffing";#N/A,#N/A,FALSE,"Hires";#N/A,#N/A,FALSE,"Assumptions"}</definedName>
    <definedName name="__KKK1" localSheetId="15" hidden="1">{#N/A,#N/A,FALSE,"Assessment";#N/A,#N/A,FALSE,"Staffing";#N/A,#N/A,FALSE,"Hires";#N/A,#N/A,FALSE,"Assumptions"}</definedName>
    <definedName name="__KKK1" hidden="1">{#N/A,#N/A,FALSE,"Assessment";#N/A,#N/A,FALSE,"Staffing";#N/A,#N/A,FALSE,"Hires";#N/A,#N/A,FALSE,"Assumptions"}</definedName>
    <definedName name="__wrn1" localSheetId="9" hidden="1">{"holdco",#N/A,FALSE,"Summary Financials";"holdco",#N/A,FALSE,"Summary Financials"}</definedName>
    <definedName name="__wrn1" localSheetId="11" hidden="1">{"holdco",#N/A,FALSE,"Summary Financials";"holdco",#N/A,FALSE,"Summary Financials"}</definedName>
    <definedName name="__wrn1" localSheetId="13" hidden="1">{"holdco",#N/A,FALSE,"Summary Financials";"holdco",#N/A,FALSE,"Summary Financials"}</definedName>
    <definedName name="__wrn1" localSheetId="15" hidden="1">{"holdco",#N/A,FALSE,"Summary Financials";"holdco",#N/A,FALSE,"Summary Financials"}</definedName>
    <definedName name="__wrn1" hidden="1">{"holdco",#N/A,FALSE,"Summary Financials";"holdco",#N/A,FALSE,"Summary Financials"}</definedName>
    <definedName name="__wrn2" localSheetId="9" hidden="1">{"holdco",#N/A,FALSE,"Summary Financials";"holdco",#N/A,FALSE,"Summary Financials"}</definedName>
    <definedName name="__wrn2" localSheetId="11" hidden="1">{"holdco",#N/A,FALSE,"Summary Financials";"holdco",#N/A,FALSE,"Summary Financials"}</definedName>
    <definedName name="__wrn2" localSheetId="13" hidden="1">{"holdco",#N/A,FALSE,"Summary Financials";"holdco",#N/A,FALSE,"Summary Financials"}</definedName>
    <definedName name="__wrn2" localSheetId="15" hidden="1">{"holdco",#N/A,FALSE,"Summary Financials";"holdco",#N/A,FALSE,"Summary Financials"}</definedName>
    <definedName name="__wrn2" hidden="1">{"holdco",#N/A,FALSE,"Summary Financials";"holdco",#N/A,FALSE,"Summary Financials"}</definedName>
    <definedName name="__wrn3" localSheetId="9" hidden="1">{"holdco",#N/A,FALSE,"Summary Financials";"holdco",#N/A,FALSE,"Summary Financials"}</definedName>
    <definedName name="__wrn3" localSheetId="11" hidden="1">{"holdco",#N/A,FALSE,"Summary Financials";"holdco",#N/A,FALSE,"Summary Financials"}</definedName>
    <definedName name="__wrn3" localSheetId="13" hidden="1">{"holdco",#N/A,FALSE,"Summary Financials";"holdco",#N/A,FALSE,"Summary Financials"}</definedName>
    <definedName name="__wrn3" localSheetId="15" hidden="1">{"holdco",#N/A,FALSE,"Summary Financials";"holdco",#N/A,FALSE,"Summary Financials"}</definedName>
    <definedName name="__wrn3" hidden="1">{"holdco",#N/A,FALSE,"Summary Financials";"holdco",#N/A,FALSE,"Summary Financials"}</definedName>
    <definedName name="__wrn7" localSheetId="9" hidden="1">{"Model Summary",#N/A,FALSE,"Print Chart";"Holdco",#N/A,FALSE,"Print Chart";"Genco",#N/A,FALSE,"Print Chart";"Servco",#N/A,FALSE,"Print Chart";"Genco_Detail",#N/A,FALSE,"Summary Financials";"Servco_Detail",#N/A,FALSE,"Summary Financials"}</definedName>
    <definedName name="__wrn7" localSheetId="11" hidden="1">{"Model Summary",#N/A,FALSE,"Print Chart";"Holdco",#N/A,FALSE,"Print Chart";"Genco",#N/A,FALSE,"Print Chart";"Servco",#N/A,FALSE,"Print Chart";"Genco_Detail",#N/A,FALSE,"Summary Financials";"Servco_Detail",#N/A,FALSE,"Summary Financials"}</definedName>
    <definedName name="__wrn7" localSheetId="13" hidden="1">{"Model Summary",#N/A,FALSE,"Print Chart";"Holdco",#N/A,FALSE,"Print Chart";"Genco",#N/A,FALSE,"Print Chart";"Servco",#N/A,FALSE,"Print Chart";"Genco_Detail",#N/A,FALSE,"Summary Financials";"Servco_Detail",#N/A,FALSE,"Summary Financials"}</definedName>
    <definedName name="__wrn7" localSheetId="15" hidden="1">{"Model Summary",#N/A,FALSE,"Print Chart";"Holdco",#N/A,FALSE,"Print Chart";"Genco",#N/A,FALSE,"Print Chart";"Servco",#N/A,FALSE,"Print Chart";"Genco_Detail",#N/A,FALSE,"Summary Financials";"Servco_Detail",#N/A,FALSE,"Summary Financials"}</definedName>
    <definedName name="__wrn7" hidden="1">{"Model Summary",#N/A,FALSE,"Print Chart";"Holdco",#N/A,FALSE,"Print Chart";"Genco",#N/A,FALSE,"Print Chart";"Servco",#N/A,FALSE,"Print Chart";"Genco_Detail",#N/A,FALSE,"Summary Financials";"Servco_Detail",#N/A,FALSE,"Summary Financials"}</definedName>
    <definedName name="__wrn8" localSheetId="9" hidden="1">{"holdco",#N/A,FALSE,"Summary Financials";"holdco",#N/A,FALSE,"Summary Financials"}</definedName>
    <definedName name="__wrn8" localSheetId="11" hidden="1">{"holdco",#N/A,FALSE,"Summary Financials";"holdco",#N/A,FALSE,"Summary Financials"}</definedName>
    <definedName name="__wrn8" localSheetId="13" hidden="1">{"holdco",#N/A,FALSE,"Summary Financials";"holdco",#N/A,FALSE,"Summary Financials"}</definedName>
    <definedName name="__wrn8" localSheetId="15" hidden="1">{"holdco",#N/A,FALSE,"Summary Financials";"holdco",#N/A,FALSE,"Summary Financials"}</definedName>
    <definedName name="__wrn8" hidden="1">{"holdco",#N/A,FALSE,"Summary Financials";"holdco",#N/A,FALSE,"Summary Financials"}</definedName>
    <definedName name="_139__123Graph_LBL_DCHART_3" hidden="1">#REF!</definedName>
    <definedName name="_142__123Graph_LBL_FCHART_1" hidden="1">#REF!</definedName>
    <definedName name="_143__123Graph_LBL_FCHART_3" hidden="1">#REF!</definedName>
    <definedName name="_33__123Graph_LBL_ECHART_3" hidden="1">#REF!</definedName>
    <definedName name="_34__123Graph_LBL_FCHART_1" hidden="1">#REF!</definedName>
    <definedName name="_35__123Graph_LBL_FCHART_3" hidden="1">#REF!</definedName>
    <definedName name="_49__123Graph_LBL_FCHART_1" hidden="1">#REF!</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hidden="1">#REF!</definedName>
    <definedName name="_Fill" hidden="1">#REF!</definedName>
    <definedName name="_Key1" hidden="1">#REF!</definedName>
    <definedName name="_Key2" hidden="1">#REF!</definedName>
    <definedName name="_Order1" hidden="1">255</definedName>
    <definedName name="_Order2" hidden="1">0</definedName>
    <definedName name="_Sort" hidden="1">#REF!</definedName>
    <definedName name="a" localSheetId="9" hidden="1">{"staff",#N/A,FALSE,"Current Month"}</definedName>
    <definedName name="a" localSheetId="11" hidden="1">{"staff",#N/A,FALSE,"Current Month"}</definedName>
    <definedName name="a" localSheetId="13" hidden="1">{"staff",#N/A,FALSE,"Current Month"}</definedName>
    <definedName name="a" localSheetId="15" hidden="1">{"staff",#N/A,FALSE,"Current Month"}</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hidden="1">#REF!</definedName>
    <definedName name="ACwvu.Japan_Capers_Ed_Pub." hidden="1">#REF!</definedName>
    <definedName name="ACwvu.KJP_CC." hidden="1">#REF!</definedName>
    <definedName name="Assumed_Asset_Life_in_Years">#REF!</definedName>
    <definedName name="b" localSheetId="9" hidden="1">{"staff",#N/A,FALSE,"Current Month"}</definedName>
    <definedName name="b" localSheetId="11" hidden="1">{"staff",#N/A,FALSE,"Current Month"}</definedName>
    <definedName name="b" localSheetId="13" hidden="1">{"staff",#N/A,FALSE,"Current Month"}</definedName>
    <definedName name="b" localSheetId="15" hidden="1">{"staff",#N/A,FALSE,"Current Month"}</definedName>
    <definedName name="b" hidden="1">{"staff",#N/A,FALSE,"Current Month"}</definedName>
    <definedName name="bb" localSheetId="9" hidden="1">{#N/A,#N/A,FALSE,"PRJCTED MNTHLY QTY's"}</definedName>
    <definedName name="bb" localSheetId="11" hidden="1">{#N/A,#N/A,FALSE,"PRJCTED MNTHLY QTY's"}</definedName>
    <definedName name="bb" localSheetId="13" hidden="1">{#N/A,#N/A,FALSE,"PRJCTED MNTHLY QTY's"}</definedName>
    <definedName name="bb" localSheetId="15" hidden="1">{#N/A,#N/A,FALSE,"PRJCTED MNTHLY QTY's"}</definedName>
    <definedName name="bb" hidden="1">{#N/A,#N/A,FALSE,"PRJCTED MNTHLY QTY's"}</definedName>
    <definedName name="bbbb" localSheetId="9" hidden="1">{#N/A,#N/A,FALSE,"PRJCTED QTRLY QTY's"}</definedName>
    <definedName name="bbbb" localSheetId="11" hidden="1">{#N/A,#N/A,FALSE,"PRJCTED QTRLY QTY's"}</definedName>
    <definedName name="bbbb" localSheetId="13" hidden="1">{#N/A,#N/A,FALSE,"PRJCTED QTRLY QTY's"}</definedName>
    <definedName name="bbbb" localSheetId="15" hidden="1">{#N/A,#N/A,FALSE,"PRJCTED QTRLY QTY's"}</definedName>
    <definedName name="bbbb" hidden="1">{#N/A,#N/A,FALSE,"PRJCTED QTRLY QTY's"}</definedName>
    <definedName name="bbbbbb" localSheetId="9" hidden="1">{#N/A,#N/A,FALSE,"PRJCTED QTRLY QTY's"}</definedName>
    <definedName name="bbbbbb" localSheetId="11" hidden="1">{#N/A,#N/A,FALSE,"PRJCTED QTRLY QTY's"}</definedName>
    <definedName name="bbbbbb" localSheetId="13" hidden="1">{#N/A,#N/A,FALSE,"PRJCTED QTRLY QTY's"}</definedName>
    <definedName name="bbbbbb" localSheetId="15" hidden="1">{#N/A,#N/A,FALSE,"PRJCTED QTRLY QTY's"}</definedName>
    <definedName name="bbbbbb" hidden="1">{#N/A,#N/A,FALSE,"PRJCTED QTRLY QTY's"}</definedName>
    <definedName name="BExEZ4HBCC06708765M8A06KCR7P" hidden="1">#N/A</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#REF!</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#REF!</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#REF!</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#REF!</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#REF!</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#REF!</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#REF!</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#REF!</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#REF!</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#REF!</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#REF!</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#REF!</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#REF!</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#REF!</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arbon_price_tCO2e__2023_2024_prices">#REF!</definedName>
    <definedName name="CBA_Option_Sheets_List" comment="List of all of the option sheets for CBAs created dynamically.">_xlfn.ANCHORARRAY(#REF!)</definedName>
    <definedName name="CHP_Gas_losses_GBP_per_MWh">#REF!</definedName>
    <definedName name="CI_GBP_per_interruption">#REF!</definedName>
    <definedName name="CML_GBP_per_minute_lost">#REF!</definedName>
    <definedName name="Cost_per_Fatality_mGBP">#REF!</definedName>
    <definedName name="Cost_per_litre_oil_GBP_per_litre">#REF!</definedName>
    <definedName name="Cost_per_Non_Fatal__Major_injury_mGBP">#REF!</definedName>
    <definedName name="Cwvu.CapersView." hidden="1">#REF!</definedName>
    <definedName name="Cwvu.Japan_Capers_Ed_Pub." hidden="1">#REF!</definedName>
    <definedName name="Data_Confidence_Rating_Options">#REF!</definedName>
    <definedName name="DecimalPlaces">#REF!</definedName>
    <definedName name="Discount_rate_for_safety_greater_than_30_years">#REF!</definedName>
    <definedName name="Discount_rate_for_safety_less_than_30_years" comment="Discount rate for safety less than or equal to 30 years ">#REF!</definedName>
    <definedName name="Discount_Rate_greater_than_30_years">#REF!</definedName>
    <definedName name="Discount_Rate_less_than_equal_30_years">#REF!</definedName>
    <definedName name="Electrical_losses_GBP_per_MWh">#REF!</definedName>
    <definedName name="Electricity_GHG_factor_tonnes_per_MWh">#REF!</definedName>
    <definedName name="Emissions_scopes">#REF!</definedName>
    <definedName name="f" localSheetId="9" hidden="1">{"'PRODUCTIONCOST SHEET'!$B$3:$G$48"}</definedName>
    <definedName name="f" localSheetId="11" hidden="1">{"'PRODUCTIONCOST SHEET'!$B$3:$G$48"}</definedName>
    <definedName name="f" localSheetId="13" hidden="1">{"'PRODUCTIONCOST SHEET'!$B$3:$G$48"}</definedName>
    <definedName name="f" localSheetId="15" hidden="1">{"'PRODUCTIONCOST SHEET'!$B$3:$G$48"}</definedName>
    <definedName name="f" hidden="1">{"'PRODUCTIONCOST SHEET'!$B$3:$G$48"}</definedName>
    <definedName name="ff" localSheetId="9" hidden="1">{#N/A,#N/A,FALSE,"PRJCTED MNTHLY QTY's"}</definedName>
    <definedName name="ff" localSheetId="11" hidden="1">{#N/A,#N/A,FALSE,"PRJCTED MNTHLY QTY's"}</definedName>
    <definedName name="ff" localSheetId="13" hidden="1">{#N/A,#N/A,FALSE,"PRJCTED MNTHLY QTY's"}</definedName>
    <definedName name="ff" localSheetId="15" hidden="1">{#N/A,#N/A,FALSE,"PRJCTED MNTHLY QTY's"}</definedName>
    <definedName name="ff" hidden="1">{#N/A,#N/A,FALSE,"PRJCTED MNTHLY QTY's"}</definedName>
    <definedName name="fffff" localSheetId="9" hidden="1">{#N/A,#N/A,FALSE,"PRJCTED QTRLY QTY's"}</definedName>
    <definedName name="fffff" localSheetId="11" hidden="1">{#N/A,#N/A,FALSE,"PRJCTED QTRLY QTY's"}</definedName>
    <definedName name="fffff" localSheetId="13" hidden="1">{#N/A,#N/A,FALSE,"PRJCTED QTRLY QTY's"}</definedName>
    <definedName name="fffff" localSheetId="15" hidden="1">{#N/A,#N/A,FALSE,"PRJCTED QTRLY QTY's"}</definedName>
    <definedName name="fffff" hidden="1">{#N/A,#N/A,FALSE,"PRJCTED QTRLY QTY's"}</definedName>
    <definedName name="First_year_of_outflow">#REF!</definedName>
    <definedName name="Forecast_Profile_No_Int_1">#REF!</definedName>
    <definedName name="Forecast_Profile_No_Int_10">#REF!</definedName>
    <definedName name="Forecast_Profile_No_Int_11">#REF!</definedName>
    <definedName name="Forecast_Profile_No_Int_12">#REF!</definedName>
    <definedName name="Forecast_Profile_No_Int_13">#REF!</definedName>
    <definedName name="Forecast_Profile_No_Int_14">#REF!</definedName>
    <definedName name="Forecast_Profile_No_Int_15">#REF!</definedName>
    <definedName name="Forecast_Profile_No_Int_16">#REF!</definedName>
    <definedName name="Forecast_Profile_No_Int_17">#REF!</definedName>
    <definedName name="Forecast_Profile_No_Int_18">#REF!</definedName>
    <definedName name="Forecast_Profile_No_Int_19">#REF!</definedName>
    <definedName name="Forecast_Profile_No_Int_2">#REF!</definedName>
    <definedName name="Forecast_Profile_No_Int_20">#REF!</definedName>
    <definedName name="Forecast_Profile_No_Int_21">#REF!</definedName>
    <definedName name="Forecast_Profile_No_Int_22">#REF!</definedName>
    <definedName name="Forecast_Profile_No_Int_23">#REF!</definedName>
    <definedName name="Forecast_Profile_No_Int_24">#REF!</definedName>
    <definedName name="Forecast_Profile_No_Int_25">#REF!</definedName>
    <definedName name="Forecast_Profile_No_Int_26">#REF!</definedName>
    <definedName name="Forecast_Profile_No_Int_27">#REF!</definedName>
    <definedName name="Forecast_Profile_No_Int_28">#REF!</definedName>
    <definedName name="Forecast_Profile_No_Int_29">#REF!</definedName>
    <definedName name="Forecast_Profile_No_Int_3">#REF!</definedName>
    <definedName name="Forecast_Profile_No_Int_30">#REF!</definedName>
    <definedName name="Forecast_Profile_No_Int_31">#REF!</definedName>
    <definedName name="Forecast_Profile_No_Int_32">#REF!</definedName>
    <definedName name="Forecast_Profile_No_Int_33">#REF!</definedName>
    <definedName name="Forecast_Profile_No_Int_34">#REF!</definedName>
    <definedName name="Forecast_Profile_No_Int_35">#REF!</definedName>
    <definedName name="Forecast_Profile_No_Int_36">#REF!</definedName>
    <definedName name="Forecast_Profile_No_Int_37">#REF!</definedName>
    <definedName name="Forecast_Profile_No_Int_38">#REF!</definedName>
    <definedName name="Forecast_Profile_No_Int_39">#REF!</definedName>
    <definedName name="Forecast_Profile_No_Int_4">#REF!</definedName>
    <definedName name="Forecast_Profile_No_Int_40">#REF!</definedName>
    <definedName name="Forecast_Profile_No_Int_41">#REF!</definedName>
    <definedName name="Forecast_Profile_No_Int_42">#REF!</definedName>
    <definedName name="Forecast_Profile_No_Int_43">#REF!</definedName>
    <definedName name="Forecast_Profile_No_Int_44">#REF!</definedName>
    <definedName name="Forecast_Profile_No_Int_45">#REF!</definedName>
    <definedName name="Forecast_Profile_No_Int_46">#REF!</definedName>
    <definedName name="Forecast_Profile_No_Int_47">#REF!</definedName>
    <definedName name="Forecast_Profile_No_Int_48">#REF!</definedName>
    <definedName name="Forecast_Profile_No_Int_49">#REF!</definedName>
    <definedName name="Forecast_Profile_No_Int_5">#REF!</definedName>
    <definedName name="Forecast_Profile_No_Int_50">#REF!</definedName>
    <definedName name="Forecast_Profile_No_Int_51">#REF!</definedName>
    <definedName name="Forecast_Profile_No_Int_52">#REF!</definedName>
    <definedName name="Forecast_Profile_No_Int_53">#REF!</definedName>
    <definedName name="Forecast_Profile_No_Int_54">#REF!</definedName>
    <definedName name="Forecast_Profile_No_Int_55">#REF!</definedName>
    <definedName name="Forecast_Profile_No_Int_56">#REF!</definedName>
    <definedName name="Forecast_Profile_No_Int_57">#REF!</definedName>
    <definedName name="Forecast_Profile_No_Int_58">#REF!</definedName>
    <definedName name="Forecast_Profile_No_Int_59">#REF!</definedName>
    <definedName name="Forecast_Profile_No_Int_6">#REF!</definedName>
    <definedName name="Forecast_Profile_No_Int_60">#REF!</definedName>
    <definedName name="Forecast_Profile_No_Int_61">#REF!</definedName>
    <definedName name="Forecast_Profile_No_Int_7">#REF!</definedName>
    <definedName name="Forecast_Profile_No_Int_8">#REF!</definedName>
    <definedName name="Forecast_Profile_No_Int_9">#REF!</definedName>
    <definedName name="gjk" localSheetId="9" hidden="1">{#N/A,#N/A,FALSE,"DI 2 YEAR MASTER SCHEDULE"}</definedName>
    <definedName name="gjk" localSheetId="11" hidden="1">{#N/A,#N/A,FALSE,"DI 2 YEAR MASTER SCHEDULE"}</definedName>
    <definedName name="gjk" localSheetId="13" hidden="1">{#N/A,#N/A,FALSE,"DI 2 YEAR MASTER SCHEDULE"}</definedName>
    <definedName name="gjk" localSheetId="15" hidden="1">{#N/A,#N/A,FALSE,"DI 2 YEAR MASTER SCHEDULE"}</definedName>
    <definedName name="gjk" hidden="1">{#N/A,#N/A,FALSE,"DI 2 YEAR MASTER SCHEDULE"}</definedName>
    <definedName name="gwge" hidden="1">#REF!</definedName>
    <definedName name="hh" localSheetId="9"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1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1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localSheetId="9" hidden="1">{"'PRODUCTIONCOST SHEET'!$B$3:$G$48"}</definedName>
    <definedName name="HTML_Control" localSheetId="11" hidden="1">{"'PRODUCTIONCOST SHEET'!$B$3:$G$48"}</definedName>
    <definedName name="HTML_Control" localSheetId="13" hidden="1">{"'PRODUCTIONCOST SHEET'!$B$3:$G$48"}</definedName>
    <definedName name="HTML_Control" localSheetId="15"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vestmentClass">#REF!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khkjk" localSheetId="9" hidden="1">{"staff",#N/A,FALSE,"Current Month"}</definedName>
    <definedName name="khkjk" localSheetId="11" hidden="1">{"staff",#N/A,FALSE,"Current Month"}</definedName>
    <definedName name="khkjk" localSheetId="13" hidden="1">{"staff",#N/A,FALSE,"Current Month"}</definedName>
    <definedName name="khkjk" localSheetId="15" hidden="1">{"staff",#N/A,FALSE,"Current Month"}</definedName>
    <definedName name="khkjk" hidden="1">{"staff",#N/A,FALSE,"Current Month"}</definedName>
    <definedName name="l" localSheetId="9" hidden="1">{#N/A,#N/A,FALSE,"DI 2 YEAR MASTER SCHEDULE"}</definedName>
    <definedName name="l" localSheetId="11" hidden="1">{#N/A,#N/A,FALSE,"DI 2 YEAR MASTER SCHEDULE"}</definedName>
    <definedName name="l" localSheetId="13" hidden="1">{#N/A,#N/A,FALSE,"DI 2 YEAR MASTER SCHEDULE"}</definedName>
    <definedName name="l" localSheetId="15" hidden="1">{#N/A,#N/A,FALSE,"DI 2 YEAR MASTER SCHEDULE"}</definedName>
    <definedName name="l" hidden="1">{#N/A,#N/A,FALSE,"DI 2 YEAR MASTER SCHEDULE"}</definedName>
    <definedName name="ListOffset" hidden="1">1</definedName>
    <definedName name="lkl" localSheetId="9" hidden="1">{#N/A,#N/A,FALSE,"DI 2 YEAR MASTER SCHEDULE"}</definedName>
    <definedName name="lkl" localSheetId="11" hidden="1">{#N/A,#N/A,FALSE,"DI 2 YEAR MASTER SCHEDULE"}</definedName>
    <definedName name="lkl" localSheetId="13" hidden="1">{#N/A,#N/A,FALSE,"DI 2 YEAR MASTER SCHEDULE"}</definedName>
    <definedName name="lkl" localSheetId="15" hidden="1">{#N/A,#N/A,FALSE,"DI 2 YEAR MASTER SCHEDULE"}</definedName>
    <definedName name="lkl" hidden="1">{#N/A,#N/A,FALSE,"DI 2 YEAR MASTER SCHEDULE"}</definedName>
    <definedName name="mm" localSheetId="9"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1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1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9"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1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1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ame">#REF!</definedName>
    <definedName name="nn" localSheetId="9" hidden="1">{#N/A,#N/A,FALSE,"PRJCTED QTRLY $'s"}</definedName>
    <definedName name="nn" localSheetId="11" hidden="1">{#N/A,#N/A,FALSE,"PRJCTED QTRLY $'s"}</definedName>
    <definedName name="nn" localSheetId="13" hidden="1">{#N/A,#N/A,FALSE,"PRJCTED QTRLY $'s"}</definedName>
    <definedName name="nn" localSheetId="15" hidden="1">{#N/A,#N/A,FALSE,"PRJCTED QTRLY $'s"}</definedName>
    <definedName name="nn" hidden="1">{#N/A,#N/A,FALSE,"PRJCTED QTRLY $'s"}</definedName>
    <definedName name="odd" localSheetId="9" hidden="1">{"staff",#N/A,FALSE,"Current Month"}</definedName>
    <definedName name="odd" localSheetId="11" hidden="1">{"staff",#N/A,FALSE,"Current Month"}</definedName>
    <definedName name="odd" localSheetId="13" hidden="1">{"staff",#N/A,FALSE,"Current Month"}</definedName>
    <definedName name="odd" localSheetId="15" hidden="1">{"staff",#N/A,FALSE,"Current Month"}</definedName>
    <definedName name="odd" hidden="1">{"staff",#N/A,FALSE,"Current Month"}</definedName>
    <definedName name="OutputList">#REF!</definedName>
    <definedName name="Pal_Workbook_GUID" hidden="1">"LJ9YVKRJVQ1A1KNUG7XIT5A9"</definedName>
    <definedName name="Project_cost_types">#REF!</definedName>
    <definedName name="qs" localSheetId="9" hidden="1">{#N/A,#N/A,FALSE,"PRJCTED MNTHLY QTY's"}</definedName>
    <definedName name="qs" localSheetId="11" hidden="1">{#N/A,#N/A,FALSE,"PRJCTED MNTHLY QTY's"}</definedName>
    <definedName name="qs" localSheetId="13" hidden="1">{#N/A,#N/A,FALSE,"PRJCTED MNTHLY QTY's"}</definedName>
    <definedName name="qs" localSheetId="15" hidden="1">{#N/A,#N/A,FALSE,"PRJCTED MNTHLY QTY's"}</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hidden="1">#REF!</definedName>
    <definedName name="Rwvu.Japan_Capers_Ed_Pub."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wvu.CapersView." hidden="1">#REF!</definedName>
    <definedName name="Swvu.Japan_Capers_Ed_Pub." hidden="1">#REF!</definedName>
    <definedName name="Swvu.KJP_CC." hidden="1">#REF!</definedName>
    <definedName name="Targets_Asset_Refurbishment_1">#REF!</definedName>
    <definedName name="Targets_Asset_Refurbishment_10">#REF!</definedName>
    <definedName name="Targets_Asset_Refurbishment_11">#REF!</definedName>
    <definedName name="Targets_Asset_Refurbishment_12">#REF!</definedName>
    <definedName name="Targets_Asset_Refurbishment_13">#REF!</definedName>
    <definedName name="Targets_Asset_Refurbishment_14">#REF!</definedName>
    <definedName name="Targets_Asset_Refurbishment_15">#REF!</definedName>
    <definedName name="Targets_Asset_Refurbishment_16">#REF!</definedName>
    <definedName name="Targets_Asset_Refurbishment_17">#REF!</definedName>
    <definedName name="Targets_Asset_Refurbishment_18">#REF!</definedName>
    <definedName name="Targets_Asset_Refurbishment_19">#REF!</definedName>
    <definedName name="Targets_Asset_Refurbishment_2">#REF!</definedName>
    <definedName name="Targets_Asset_Refurbishment_20">#REF!</definedName>
    <definedName name="Targets_Asset_Refurbishment_21">#REF!</definedName>
    <definedName name="Targets_Asset_Refurbishment_22">#REF!</definedName>
    <definedName name="Targets_Asset_Refurbishment_23">#REF!</definedName>
    <definedName name="Targets_Asset_Refurbishment_24">#REF!</definedName>
    <definedName name="Targets_Asset_Refurbishment_25">#REF!</definedName>
    <definedName name="Targets_Asset_Refurbishment_26">#REF!</definedName>
    <definedName name="Targets_Asset_Refurbishment_27">#REF!</definedName>
    <definedName name="Targets_Asset_Refurbishment_28">#REF!</definedName>
    <definedName name="Targets_Asset_Refurbishment_29">#REF!</definedName>
    <definedName name="Targets_Asset_Refurbishment_3">#REF!</definedName>
    <definedName name="Targets_Asset_Refurbishment_30">#REF!</definedName>
    <definedName name="Targets_Asset_Refurbishment_31">#REF!</definedName>
    <definedName name="Targets_Asset_Refurbishment_32">#REF!</definedName>
    <definedName name="Targets_Asset_Refurbishment_33">#REF!</definedName>
    <definedName name="Targets_Asset_Refurbishment_34">#REF!</definedName>
    <definedName name="Targets_Asset_Refurbishment_35">#REF!</definedName>
    <definedName name="Targets_Asset_Refurbishment_36">#REF!</definedName>
    <definedName name="Targets_Asset_Refurbishment_37">#REF!</definedName>
    <definedName name="Targets_Asset_Refurbishment_38">#REF!</definedName>
    <definedName name="Targets_Asset_Refurbishment_39">#REF!</definedName>
    <definedName name="Targets_Asset_Refurbishment_4">#REF!</definedName>
    <definedName name="Targets_Asset_Refurbishment_40">#REF!</definedName>
    <definedName name="Targets_Asset_Refurbishment_41">#REF!</definedName>
    <definedName name="Targets_Asset_Refurbishment_42">#REF!</definedName>
    <definedName name="Targets_Asset_Refurbishment_43">#REF!</definedName>
    <definedName name="Targets_Asset_Refurbishment_44">#REF!</definedName>
    <definedName name="Targets_Asset_Refurbishment_45">#REF!</definedName>
    <definedName name="Targets_Asset_Refurbishment_46">#REF!</definedName>
    <definedName name="Targets_Asset_Refurbishment_47">#REF!</definedName>
    <definedName name="Targets_Asset_Refurbishment_48">#REF!</definedName>
    <definedName name="Targets_Asset_Refurbishment_49">#REF!</definedName>
    <definedName name="Targets_Asset_Refurbishment_5">#REF!</definedName>
    <definedName name="Targets_Asset_Refurbishment_50">#REF!</definedName>
    <definedName name="Targets_Asset_Refurbishment_51">#REF!</definedName>
    <definedName name="Targets_Asset_Refurbishment_52">#REF!</definedName>
    <definedName name="Targets_Asset_Refurbishment_53">#REF!</definedName>
    <definedName name="Targets_Asset_Refurbishment_54">#REF!</definedName>
    <definedName name="Targets_Asset_Refurbishment_55">#REF!</definedName>
    <definedName name="Targets_Asset_Refurbishment_56">#REF!</definedName>
    <definedName name="Targets_Asset_Refurbishment_57">#REF!</definedName>
    <definedName name="Targets_Asset_Refurbishment_58">#REF!</definedName>
    <definedName name="Targets_Asset_Refurbishment_59">#REF!</definedName>
    <definedName name="Targets_Asset_Refurbishment_6">#REF!</definedName>
    <definedName name="Targets_Asset_Refurbishment_60">#REF!</definedName>
    <definedName name="Targets_Asset_Refurbishment_61">#REF!</definedName>
    <definedName name="Targets_Asset_Refurbishment_7">#REF!</definedName>
    <definedName name="Targets_Asset_Refurbishment_8">#REF!</definedName>
    <definedName name="Targets_Asset_Refurbishment_9">#REF!</definedName>
    <definedName name="Targets_Asset_Refurbishment_PostRef_1">#REF!</definedName>
    <definedName name="Targets_Asset_Refurbishment_PostRef_10">#REF!</definedName>
    <definedName name="Targets_Asset_Refurbishment_PostRef_11">#REF!</definedName>
    <definedName name="Targets_Asset_Refurbishment_PostRef_12">#REF!</definedName>
    <definedName name="Targets_Asset_Refurbishment_PostRef_13">#REF!</definedName>
    <definedName name="Targets_Asset_Refurbishment_PostRef_14">#REF!</definedName>
    <definedName name="Targets_Asset_Refurbishment_PostRef_15">#REF!</definedName>
    <definedName name="Targets_Asset_Refurbishment_PostRef_16">#REF!</definedName>
    <definedName name="Targets_Asset_Refurbishment_PostRef_17">#REF!</definedName>
    <definedName name="Targets_Asset_Refurbishment_PostRef_18">#REF!</definedName>
    <definedName name="Targets_Asset_Refurbishment_PostRef_19">#REF!</definedName>
    <definedName name="Targets_Asset_Refurbishment_PostRef_2">#REF!</definedName>
    <definedName name="Targets_Asset_Refurbishment_PostRef_20">#REF!</definedName>
    <definedName name="Targets_Asset_Refurbishment_PostRef_21">#REF!</definedName>
    <definedName name="Targets_Asset_Refurbishment_PostRef_22">#REF!</definedName>
    <definedName name="Targets_Asset_Refurbishment_PostRef_23">#REF!</definedName>
    <definedName name="Targets_Asset_Refurbishment_PostRef_24">#REF!</definedName>
    <definedName name="Targets_Asset_Refurbishment_PostRef_25">#REF!</definedName>
    <definedName name="Targets_Asset_Refurbishment_PostRef_26">#REF!</definedName>
    <definedName name="Targets_Asset_Refurbishment_PostRef_27">#REF!</definedName>
    <definedName name="Targets_Asset_Refurbishment_PostRef_28">#REF!</definedName>
    <definedName name="Targets_Asset_Refurbishment_PostRef_29">#REF!</definedName>
    <definedName name="Targets_Asset_Refurbishment_PostRef_3">#REF!</definedName>
    <definedName name="Targets_Asset_Refurbishment_PostRef_30">#REF!</definedName>
    <definedName name="Targets_Asset_Refurbishment_PostRef_31">#REF!</definedName>
    <definedName name="Targets_Asset_Refurbishment_PostRef_32">#REF!</definedName>
    <definedName name="Targets_Asset_Refurbishment_PostRef_33">#REF!</definedName>
    <definedName name="Targets_Asset_Refurbishment_PostRef_34">#REF!</definedName>
    <definedName name="Targets_Asset_Refurbishment_PostRef_35">#REF!</definedName>
    <definedName name="Targets_Asset_Refurbishment_PostRef_36">#REF!</definedName>
    <definedName name="Targets_Asset_Refurbishment_PostRef_37">#REF!</definedName>
    <definedName name="Targets_Asset_Refurbishment_PostRef_38">#REF!</definedName>
    <definedName name="Targets_Asset_Refurbishment_PostRef_39">#REF!</definedName>
    <definedName name="Targets_Asset_Refurbishment_PostRef_4">#REF!</definedName>
    <definedName name="Targets_Asset_Refurbishment_PostRef_40">#REF!</definedName>
    <definedName name="Targets_Asset_Refurbishment_PostRef_41">#REF!</definedName>
    <definedName name="Targets_Asset_Refurbishment_PostRef_42">#REF!</definedName>
    <definedName name="Targets_Asset_Refurbishment_PostRef_43">#REF!</definedName>
    <definedName name="Targets_Asset_Refurbishment_PostRef_44">#REF!</definedName>
    <definedName name="Targets_Asset_Refurbishment_PostRef_45">#REF!</definedName>
    <definedName name="Targets_Asset_Refurbishment_PostRef_46">#REF!</definedName>
    <definedName name="Targets_Asset_Refurbishment_PostRef_47">#REF!</definedName>
    <definedName name="Targets_Asset_Refurbishment_PostRef_48">#REF!</definedName>
    <definedName name="Targets_Asset_Refurbishment_PostRef_49">#REF!</definedName>
    <definedName name="Targets_Asset_Refurbishment_PostRef_5">#REF!</definedName>
    <definedName name="Targets_Asset_Refurbishment_PostRef_50">#REF!</definedName>
    <definedName name="Targets_Asset_Refurbishment_PostRef_51">#REF!</definedName>
    <definedName name="Targets_Asset_Refurbishment_PostRef_52">#REF!</definedName>
    <definedName name="Targets_Asset_Refurbishment_PostRef_53">#REF!</definedName>
    <definedName name="Targets_Asset_Refurbishment_PostRef_54">#REF!</definedName>
    <definedName name="Targets_Asset_Refurbishment_PostRef_55">#REF!</definedName>
    <definedName name="Targets_Asset_Refurbishment_PostRef_56">#REF!</definedName>
    <definedName name="Targets_Asset_Refurbishment_PostRef_57">#REF!</definedName>
    <definedName name="Targets_Asset_Refurbishment_PostRef_58">#REF!</definedName>
    <definedName name="Targets_Asset_Refurbishment_PostRef_59">#REF!</definedName>
    <definedName name="Targets_Asset_Refurbishment_PostRef_6">#REF!</definedName>
    <definedName name="Targets_Asset_Refurbishment_PostRef_60">#REF!</definedName>
    <definedName name="Targets_Asset_Refurbishment_PostRef_61">#REF!</definedName>
    <definedName name="Targets_Asset_Refurbishment_PostRef_7">#REF!</definedName>
    <definedName name="Targets_Asset_Refurbishment_PostRef_8">#REF!</definedName>
    <definedName name="Targets_Asset_Refurbishment_PostRef_9">#REF!</definedName>
    <definedName name="Targets_Asset_Replacement_Additions_1">#REF!</definedName>
    <definedName name="Targets_Asset_Replacement_Additions_10">#REF!</definedName>
    <definedName name="Targets_Asset_Replacement_Additions_11">#REF!</definedName>
    <definedName name="Targets_Asset_Replacement_Additions_12">#REF!</definedName>
    <definedName name="Targets_Asset_Replacement_Additions_13">#REF!</definedName>
    <definedName name="Targets_Asset_Replacement_Additions_14">#REF!</definedName>
    <definedName name="Targets_Asset_Replacement_Additions_15">#REF!</definedName>
    <definedName name="Targets_Asset_Replacement_Additions_16">#REF!</definedName>
    <definedName name="Targets_Asset_Replacement_Additions_17">#REF!</definedName>
    <definedName name="Targets_Asset_Replacement_Additions_18">#REF!</definedName>
    <definedName name="Targets_Asset_Replacement_Additions_19">#REF!</definedName>
    <definedName name="Targets_Asset_Replacement_Additions_2">#REF!</definedName>
    <definedName name="Targets_Asset_Replacement_Additions_20">#REF!</definedName>
    <definedName name="Targets_Asset_Replacement_Additions_21">#REF!</definedName>
    <definedName name="Targets_Asset_Replacement_Additions_22">#REF!</definedName>
    <definedName name="Targets_Asset_Replacement_Additions_23">#REF!</definedName>
    <definedName name="Targets_Asset_Replacement_Additions_24">#REF!</definedName>
    <definedName name="Targets_Asset_Replacement_Additions_25">#REF!</definedName>
    <definedName name="Targets_Asset_Replacement_Additions_26">#REF!</definedName>
    <definedName name="Targets_Asset_Replacement_Additions_27">#REF!</definedName>
    <definedName name="Targets_Asset_Replacement_Additions_28">#REF!</definedName>
    <definedName name="Targets_Asset_Replacement_Additions_29">#REF!</definedName>
    <definedName name="Targets_Asset_Replacement_Additions_3">#REF!</definedName>
    <definedName name="Targets_Asset_Replacement_Additions_30">#REF!</definedName>
    <definedName name="Targets_Asset_Replacement_Additions_31">#REF!</definedName>
    <definedName name="Targets_Asset_Replacement_Additions_32">#REF!</definedName>
    <definedName name="Targets_Asset_Replacement_Additions_33">#REF!</definedName>
    <definedName name="Targets_Asset_Replacement_Additions_34">#REF!</definedName>
    <definedName name="Targets_Asset_Replacement_Additions_35">#REF!</definedName>
    <definedName name="Targets_Asset_Replacement_Additions_36">#REF!</definedName>
    <definedName name="Targets_Asset_Replacement_Additions_37">#REF!</definedName>
    <definedName name="Targets_Asset_Replacement_Additions_38">#REF!</definedName>
    <definedName name="Targets_Asset_Replacement_Additions_39">#REF!</definedName>
    <definedName name="Targets_Asset_Replacement_Additions_4">#REF!</definedName>
    <definedName name="Targets_Asset_Replacement_Additions_40">#REF!</definedName>
    <definedName name="Targets_Asset_Replacement_Additions_41">#REF!</definedName>
    <definedName name="Targets_Asset_Replacement_Additions_42">#REF!</definedName>
    <definedName name="Targets_Asset_Replacement_Additions_43">#REF!</definedName>
    <definedName name="Targets_Asset_Replacement_Additions_44">#REF!</definedName>
    <definedName name="Targets_Asset_Replacement_Additions_45">#REF!</definedName>
    <definedName name="Targets_Asset_Replacement_Additions_46">#REF!</definedName>
    <definedName name="Targets_Asset_Replacement_Additions_47">#REF!</definedName>
    <definedName name="Targets_Asset_Replacement_Additions_48">#REF!</definedName>
    <definedName name="Targets_Asset_Replacement_Additions_49">#REF!</definedName>
    <definedName name="Targets_Asset_Replacement_Additions_5">#REF!</definedName>
    <definedName name="Targets_Asset_Replacement_Additions_50">#REF!</definedName>
    <definedName name="Targets_Asset_Replacement_Additions_51">#REF!</definedName>
    <definedName name="Targets_Asset_Replacement_Additions_52">#REF!</definedName>
    <definedName name="Targets_Asset_Replacement_Additions_53">#REF!</definedName>
    <definedName name="Targets_Asset_Replacement_Additions_54">#REF!</definedName>
    <definedName name="Targets_Asset_Replacement_Additions_55">#REF!</definedName>
    <definedName name="Targets_Asset_Replacement_Additions_56">#REF!</definedName>
    <definedName name="Targets_Asset_Replacement_Additions_57">#REF!</definedName>
    <definedName name="Targets_Asset_Replacement_Additions_58">#REF!</definedName>
    <definedName name="Targets_Asset_Replacement_Additions_59">#REF!</definedName>
    <definedName name="Targets_Asset_Replacement_Additions_6">#REF!</definedName>
    <definedName name="Targets_Asset_Replacement_Additions_60">#REF!</definedName>
    <definedName name="Targets_Asset_Replacement_Additions_61">#REF!</definedName>
    <definedName name="Targets_Asset_Replacement_Additions_7">#REF!</definedName>
    <definedName name="Targets_Asset_Replacement_Additions_8">#REF!</definedName>
    <definedName name="Targets_Asset_Replacement_Additions_9">#REF!</definedName>
    <definedName name="Targets_Asset_Replacement_Removals_1">#REF!</definedName>
    <definedName name="Targets_Asset_Replacement_Removals_10">#REF!</definedName>
    <definedName name="Targets_Asset_Replacement_Removals_11">#REF!</definedName>
    <definedName name="Targets_Asset_Replacement_Removals_12">#REF!</definedName>
    <definedName name="Targets_Asset_Replacement_Removals_13">#REF!</definedName>
    <definedName name="Targets_Asset_Replacement_Removals_14">#REF!</definedName>
    <definedName name="Targets_Asset_Replacement_Removals_15">#REF!</definedName>
    <definedName name="Targets_Asset_Replacement_Removals_16">#REF!</definedName>
    <definedName name="Targets_Asset_Replacement_Removals_17">#REF!</definedName>
    <definedName name="Targets_Asset_Replacement_Removals_18">#REF!</definedName>
    <definedName name="Targets_Asset_Replacement_Removals_19">#REF!</definedName>
    <definedName name="Targets_Asset_Replacement_Removals_2">#REF!</definedName>
    <definedName name="Targets_Asset_Replacement_Removals_20">#REF!</definedName>
    <definedName name="Targets_Asset_Replacement_Removals_21">#REF!</definedName>
    <definedName name="Targets_Asset_Replacement_Removals_22">#REF!</definedName>
    <definedName name="Targets_Asset_Replacement_Removals_23">#REF!</definedName>
    <definedName name="Targets_Asset_Replacement_Removals_24">#REF!</definedName>
    <definedName name="Targets_Asset_Replacement_Removals_25">#REF!</definedName>
    <definedName name="Targets_Asset_Replacement_Removals_26">#REF!</definedName>
    <definedName name="Targets_Asset_Replacement_Removals_27">#REF!</definedName>
    <definedName name="Targets_Asset_Replacement_Removals_28">#REF!</definedName>
    <definedName name="Targets_Asset_Replacement_Removals_29">#REF!</definedName>
    <definedName name="Targets_Asset_Replacement_Removals_3">#REF!</definedName>
    <definedName name="Targets_Asset_Replacement_Removals_30">#REF!</definedName>
    <definedName name="Targets_Asset_Replacement_Removals_31">#REF!</definedName>
    <definedName name="Targets_Asset_Replacement_Removals_32">#REF!</definedName>
    <definedName name="Targets_Asset_Replacement_Removals_33">#REF!</definedName>
    <definedName name="Targets_Asset_Replacement_Removals_34">#REF!</definedName>
    <definedName name="Targets_Asset_Replacement_Removals_35">#REF!</definedName>
    <definedName name="Targets_Asset_Replacement_Removals_36">#REF!</definedName>
    <definedName name="Targets_Asset_Replacement_Removals_37">#REF!</definedName>
    <definedName name="Targets_Asset_Replacement_Removals_38">#REF!</definedName>
    <definedName name="Targets_Asset_Replacement_Removals_39">#REF!</definedName>
    <definedName name="Targets_Asset_Replacement_Removals_4">#REF!</definedName>
    <definedName name="Targets_Asset_Replacement_Removals_40">#REF!</definedName>
    <definedName name="Targets_Asset_Replacement_Removals_41">#REF!</definedName>
    <definedName name="Targets_Asset_Replacement_Removals_42">#REF!</definedName>
    <definedName name="Targets_Asset_Replacement_Removals_43">#REF!</definedName>
    <definedName name="Targets_Asset_Replacement_Removals_44">#REF!</definedName>
    <definedName name="Targets_Asset_Replacement_Removals_45">#REF!</definedName>
    <definedName name="Targets_Asset_Replacement_Removals_46">#REF!</definedName>
    <definedName name="Targets_Asset_Replacement_Removals_47">#REF!</definedName>
    <definedName name="Targets_Asset_Replacement_Removals_48">#REF!</definedName>
    <definedName name="Targets_Asset_Replacement_Removals_49">#REF!</definedName>
    <definedName name="Targets_Asset_Replacement_Removals_5">#REF!</definedName>
    <definedName name="Targets_Asset_Replacement_Removals_50">#REF!</definedName>
    <definedName name="Targets_Asset_Replacement_Removals_51">#REF!</definedName>
    <definedName name="Targets_Asset_Replacement_Removals_52">#REF!</definedName>
    <definedName name="Targets_Asset_Replacement_Removals_53">#REF!</definedName>
    <definedName name="Targets_Asset_Replacement_Removals_54">#REF!</definedName>
    <definedName name="Targets_Asset_Replacement_Removals_55">#REF!</definedName>
    <definedName name="Targets_Asset_Replacement_Removals_56">#REF!</definedName>
    <definedName name="Targets_Asset_Replacement_Removals_57">#REF!</definedName>
    <definedName name="Targets_Asset_Replacement_Removals_58">#REF!</definedName>
    <definedName name="Targets_Asset_Replacement_Removals_59">#REF!</definedName>
    <definedName name="Targets_Asset_Replacement_Removals_6">#REF!</definedName>
    <definedName name="Targets_Asset_Replacement_Removals_60">#REF!</definedName>
    <definedName name="Targets_Asset_Replacement_Removals_61">#REF!</definedName>
    <definedName name="Targets_Asset_Replacement_Removals_7">#REF!</definedName>
    <definedName name="Targets_Asset_Replacement_Removals_8">#REF!</definedName>
    <definedName name="Targets_Asset_Replacement_Removals_9">#REF!</definedName>
    <definedName name="Targets_HVP_1">#REF!</definedName>
    <definedName name="Targets_HVP_10">#REF!</definedName>
    <definedName name="Targets_HVP_11">#REF!</definedName>
    <definedName name="Targets_HVP_12">#REF!</definedName>
    <definedName name="Targets_HVP_13">#REF!</definedName>
    <definedName name="Targets_HVP_14">#REF!</definedName>
    <definedName name="Targets_HVP_15">#REF!</definedName>
    <definedName name="Targets_HVP_16">#REF!</definedName>
    <definedName name="Targets_HVP_17">#REF!</definedName>
    <definedName name="Targets_HVP_18">#REF!</definedName>
    <definedName name="Targets_HVP_19">#REF!</definedName>
    <definedName name="Targets_HVP_2">#REF!</definedName>
    <definedName name="Targets_HVP_20">#REF!</definedName>
    <definedName name="Targets_HVP_21">#REF!</definedName>
    <definedName name="Targets_HVP_22">#REF!</definedName>
    <definedName name="Targets_HVP_23">#REF!</definedName>
    <definedName name="Targets_HVP_24">#REF!</definedName>
    <definedName name="Targets_HVP_25">#REF!</definedName>
    <definedName name="Targets_HVP_26">#REF!</definedName>
    <definedName name="Targets_HVP_27">#REF!</definedName>
    <definedName name="Targets_HVP_28">#REF!</definedName>
    <definedName name="Targets_HVP_29">#REF!</definedName>
    <definedName name="Targets_HVP_3">#REF!</definedName>
    <definedName name="Targets_HVP_30">#REF!</definedName>
    <definedName name="Targets_HVP_31">#REF!</definedName>
    <definedName name="Targets_HVP_32">#REF!</definedName>
    <definedName name="Targets_HVP_33">#REF!</definedName>
    <definedName name="Targets_HVP_34">#REF!</definedName>
    <definedName name="Targets_HVP_35">#REF!</definedName>
    <definedName name="Targets_HVP_36">#REF!</definedName>
    <definedName name="Targets_HVP_37">#REF!</definedName>
    <definedName name="Targets_HVP_38">#REF!</definedName>
    <definedName name="Targets_HVP_39">#REF!</definedName>
    <definedName name="Targets_HVP_4">#REF!</definedName>
    <definedName name="Targets_HVP_40">#REF!</definedName>
    <definedName name="Targets_HVP_41">#REF!</definedName>
    <definedName name="Targets_HVP_42">#REF!</definedName>
    <definedName name="Targets_HVP_43">#REF!</definedName>
    <definedName name="Targets_HVP_44">#REF!</definedName>
    <definedName name="Targets_HVP_45">#REF!</definedName>
    <definedName name="Targets_HVP_46">#REF!</definedName>
    <definedName name="Targets_HVP_47">#REF!</definedName>
    <definedName name="Targets_HVP_48">#REF!</definedName>
    <definedName name="Targets_HVP_49">#REF!</definedName>
    <definedName name="Targets_HVP_5">#REF!</definedName>
    <definedName name="Targets_HVP_50">#REF!</definedName>
    <definedName name="Targets_HVP_51">#REF!</definedName>
    <definedName name="Targets_HVP_52">#REF!</definedName>
    <definedName name="Targets_HVP_53">#REF!</definedName>
    <definedName name="Targets_HVP_54">#REF!</definedName>
    <definedName name="Targets_HVP_55">#REF!</definedName>
    <definedName name="Targets_HVP_56">#REF!</definedName>
    <definedName name="Targets_HVP_57">#REF!</definedName>
    <definedName name="Targets_HVP_58">#REF!</definedName>
    <definedName name="Targets_HVP_59">#REF!</definedName>
    <definedName name="Targets_HVP_6">#REF!</definedName>
    <definedName name="Targets_HVP_60">#REF!</definedName>
    <definedName name="Targets_HVP_61">#REF!</definedName>
    <definedName name="Targets_HVP_7">#REF!</definedName>
    <definedName name="Targets_HVP_8">#REF!</definedName>
    <definedName name="Targets_HVP_9">#REF!</definedName>
    <definedName name="Targets_HVP_AR_Additions_1">#REF!</definedName>
    <definedName name="Targets_HVP_AR_Additions_10">#REF!</definedName>
    <definedName name="Targets_HVP_AR_Additions_11">#REF!</definedName>
    <definedName name="Targets_HVP_AR_Additions_12">#REF!</definedName>
    <definedName name="Targets_HVP_AR_Additions_13">#REF!</definedName>
    <definedName name="Targets_HVP_AR_Additions_14">#REF!</definedName>
    <definedName name="Targets_HVP_AR_Additions_15">#REF!</definedName>
    <definedName name="Targets_HVP_AR_Additions_16">#REF!</definedName>
    <definedName name="Targets_HVP_AR_Additions_17">#REF!</definedName>
    <definedName name="Targets_HVP_AR_Additions_18">#REF!</definedName>
    <definedName name="Targets_HVP_AR_Additions_19">#REF!</definedName>
    <definedName name="Targets_HVP_AR_Additions_2">#REF!</definedName>
    <definedName name="Targets_HVP_AR_Additions_20">#REF!</definedName>
    <definedName name="Targets_HVP_AR_Additions_21">#REF!</definedName>
    <definedName name="Targets_HVP_AR_Additions_22">#REF!</definedName>
    <definedName name="Targets_HVP_AR_Additions_23">#REF!</definedName>
    <definedName name="Targets_HVP_AR_Additions_24">#REF!</definedName>
    <definedName name="Targets_HVP_AR_Additions_25">#REF!</definedName>
    <definedName name="Targets_HVP_AR_Additions_26">#REF!</definedName>
    <definedName name="Targets_HVP_AR_Additions_27">#REF!</definedName>
    <definedName name="Targets_HVP_AR_Additions_28">#REF!</definedName>
    <definedName name="Targets_HVP_AR_Additions_29">#REF!</definedName>
    <definedName name="Targets_HVP_AR_Additions_3">#REF!</definedName>
    <definedName name="Targets_HVP_AR_Additions_30">#REF!</definedName>
    <definedName name="Targets_HVP_AR_Additions_31">#REF!</definedName>
    <definedName name="Targets_HVP_AR_Additions_32">#REF!</definedName>
    <definedName name="Targets_HVP_AR_Additions_33">#REF!</definedName>
    <definedName name="Targets_HVP_AR_Additions_34">#REF!</definedName>
    <definedName name="Targets_HVP_AR_Additions_35">#REF!</definedName>
    <definedName name="Targets_HVP_AR_Additions_36">#REF!</definedName>
    <definedName name="Targets_HVP_AR_Additions_37">#REF!</definedName>
    <definedName name="Targets_HVP_AR_Additions_38">#REF!</definedName>
    <definedName name="Targets_HVP_AR_Additions_39">#REF!</definedName>
    <definedName name="Targets_HVP_AR_Additions_4">#REF!</definedName>
    <definedName name="Targets_HVP_AR_Additions_40">#REF!</definedName>
    <definedName name="Targets_HVP_AR_Additions_41">#REF!</definedName>
    <definedName name="Targets_HVP_AR_Additions_42">#REF!</definedName>
    <definedName name="Targets_HVP_AR_Additions_43">#REF!</definedName>
    <definedName name="Targets_HVP_AR_Additions_44">#REF!</definedName>
    <definedName name="Targets_HVP_AR_Additions_45">#REF!</definedName>
    <definedName name="Targets_HVP_AR_Additions_46">#REF!</definedName>
    <definedName name="Targets_HVP_AR_Additions_47">#REF!</definedName>
    <definedName name="Targets_HVP_AR_Additions_48">#REF!</definedName>
    <definedName name="Targets_HVP_AR_Additions_49">#REF!</definedName>
    <definedName name="Targets_HVP_AR_Additions_5">#REF!</definedName>
    <definedName name="Targets_HVP_AR_Additions_50">#REF!</definedName>
    <definedName name="Targets_HVP_AR_Additions_51">#REF!</definedName>
    <definedName name="Targets_HVP_AR_Additions_52">#REF!</definedName>
    <definedName name="Targets_HVP_AR_Additions_53">#REF!</definedName>
    <definedName name="Targets_HVP_AR_Additions_54">#REF!</definedName>
    <definedName name="Targets_HVP_AR_Additions_55">#REF!</definedName>
    <definedName name="Targets_HVP_AR_Additions_56">#REF!</definedName>
    <definedName name="Targets_HVP_AR_Additions_57">#REF!</definedName>
    <definedName name="Targets_HVP_AR_Additions_58">#REF!</definedName>
    <definedName name="Targets_HVP_AR_Additions_59">#REF!</definedName>
    <definedName name="Targets_HVP_AR_Additions_6">#REF!</definedName>
    <definedName name="Targets_HVP_AR_Additions_60">#REF!</definedName>
    <definedName name="Targets_HVP_AR_Additions_61">#REF!</definedName>
    <definedName name="Targets_HVP_AR_Additions_7">#REF!</definedName>
    <definedName name="Targets_HVP_AR_Additions_8">#REF!</definedName>
    <definedName name="Targets_HVP_AR_Additions_9">#REF!</definedName>
    <definedName name="Targets_HVP_AR_Removals_1">#REF!</definedName>
    <definedName name="Targets_HVP_AR_Removals_10">#REF!</definedName>
    <definedName name="Targets_HVP_AR_Removals_11">#REF!</definedName>
    <definedName name="Targets_HVP_AR_Removals_12">#REF!</definedName>
    <definedName name="Targets_HVP_AR_Removals_13">#REF!</definedName>
    <definedName name="Targets_HVP_AR_Removals_14">#REF!</definedName>
    <definedName name="Targets_HVP_AR_Removals_15">#REF!</definedName>
    <definedName name="Targets_HVP_AR_Removals_16">#REF!</definedName>
    <definedName name="Targets_HVP_AR_Removals_17">#REF!</definedName>
    <definedName name="Targets_HVP_AR_Removals_18">#REF!</definedName>
    <definedName name="Targets_HVP_AR_Removals_19">#REF!</definedName>
    <definedName name="Targets_HVP_AR_Removals_2">#REF!</definedName>
    <definedName name="Targets_HVP_AR_Removals_20">#REF!</definedName>
    <definedName name="Targets_HVP_AR_Removals_21">#REF!</definedName>
    <definedName name="Targets_HVP_AR_Removals_22">#REF!</definedName>
    <definedName name="Targets_HVP_AR_Removals_23">#REF!</definedName>
    <definedName name="Targets_HVP_AR_Removals_24">#REF!</definedName>
    <definedName name="Targets_HVP_AR_Removals_25">#REF!</definedName>
    <definedName name="Targets_HVP_AR_Removals_26">#REF!</definedName>
    <definedName name="Targets_HVP_AR_Removals_27">#REF!</definedName>
    <definedName name="Targets_HVP_AR_Removals_28">#REF!</definedName>
    <definedName name="Targets_HVP_AR_Removals_29">#REF!</definedName>
    <definedName name="Targets_HVP_AR_Removals_3">#REF!</definedName>
    <definedName name="Targets_HVP_AR_Removals_30">#REF!</definedName>
    <definedName name="Targets_HVP_AR_Removals_31">#REF!</definedName>
    <definedName name="Targets_HVP_AR_Removals_32">#REF!</definedName>
    <definedName name="Targets_HVP_AR_Removals_33">#REF!</definedName>
    <definedName name="Targets_HVP_AR_Removals_34">#REF!</definedName>
    <definedName name="Targets_HVP_AR_Removals_35">#REF!</definedName>
    <definedName name="Targets_HVP_AR_Removals_36">#REF!</definedName>
    <definedName name="Targets_HVP_AR_Removals_37">#REF!</definedName>
    <definedName name="Targets_HVP_AR_Removals_38">#REF!</definedName>
    <definedName name="Targets_HVP_AR_Removals_39">#REF!</definedName>
    <definedName name="Targets_HVP_AR_Removals_4">#REF!</definedName>
    <definedName name="Targets_HVP_AR_Removals_40">#REF!</definedName>
    <definedName name="Targets_HVP_AR_Removals_41">#REF!</definedName>
    <definedName name="Targets_HVP_AR_Removals_42">#REF!</definedName>
    <definedName name="Targets_HVP_AR_Removals_43">#REF!</definedName>
    <definedName name="Targets_HVP_AR_Removals_44">#REF!</definedName>
    <definedName name="Targets_HVP_AR_Removals_45">#REF!</definedName>
    <definedName name="Targets_HVP_AR_Removals_46">#REF!</definedName>
    <definedName name="Targets_HVP_AR_Removals_47">#REF!</definedName>
    <definedName name="Targets_HVP_AR_Removals_48">#REF!</definedName>
    <definedName name="Targets_HVP_AR_Removals_49">#REF!</definedName>
    <definedName name="Targets_HVP_AR_Removals_5">#REF!</definedName>
    <definedName name="Targets_HVP_AR_Removals_50">#REF!</definedName>
    <definedName name="Targets_HVP_AR_Removals_51">#REF!</definedName>
    <definedName name="Targets_HVP_AR_Removals_52">#REF!</definedName>
    <definedName name="Targets_HVP_AR_Removals_53">#REF!</definedName>
    <definedName name="Targets_HVP_AR_Removals_54">#REF!</definedName>
    <definedName name="Targets_HVP_AR_Removals_55">#REF!</definedName>
    <definedName name="Targets_HVP_AR_Removals_56">#REF!</definedName>
    <definedName name="Targets_HVP_AR_Removals_57">#REF!</definedName>
    <definedName name="Targets_HVP_AR_Removals_58">#REF!</definedName>
    <definedName name="Targets_HVP_AR_Removals_59">#REF!</definedName>
    <definedName name="Targets_HVP_AR_Removals_6">#REF!</definedName>
    <definedName name="Targets_HVP_AR_Removals_60">#REF!</definedName>
    <definedName name="Targets_HVP_AR_Removals_61">#REF!</definedName>
    <definedName name="Targets_HVP_AR_Removals_7">#REF!</definedName>
    <definedName name="Targets_HVP_AR_Removals_8">#REF!</definedName>
    <definedName name="Targets_HVP_AR_Removals_9">#REF!</definedName>
    <definedName name="Targets_HVP_PostRef_1">#REF!</definedName>
    <definedName name="Targets_HVP_PostRef_10">#REF!</definedName>
    <definedName name="Targets_HVP_PostRef_11">#REF!</definedName>
    <definedName name="Targets_HVP_PostRef_12">#REF!</definedName>
    <definedName name="Targets_HVP_PostRef_13">#REF!</definedName>
    <definedName name="Targets_HVP_PostRef_14">#REF!</definedName>
    <definedName name="Targets_HVP_PostRef_15">#REF!</definedName>
    <definedName name="Targets_HVP_PostRef_16">#REF!</definedName>
    <definedName name="Targets_HVP_PostRef_17">#REF!</definedName>
    <definedName name="Targets_HVP_PostRef_18">#REF!</definedName>
    <definedName name="Targets_HVP_PostRef_19">#REF!</definedName>
    <definedName name="Targets_HVP_PostRef_2">#REF!</definedName>
    <definedName name="Targets_HVP_PostRef_20">#REF!</definedName>
    <definedName name="Targets_HVP_PostRef_21">#REF!</definedName>
    <definedName name="Targets_HVP_PostRef_22">#REF!</definedName>
    <definedName name="Targets_HVP_PostRef_23">#REF!</definedName>
    <definedName name="Targets_HVP_PostRef_24">#REF!</definedName>
    <definedName name="Targets_HVP_PostRef_25">#REF!</definedName>
    <definedName name="Targets_HVP_PostRef_26">#REF!</definedName>
    <definedName name="Targets_HVP_PostRef_27">#REF!</definedName>
    <definedName name="Targets_HVP_PostRef_28">#REF!</definedName>
    <definedName name="Targets_HVP_PostRef_29">#REF!</definedName>
    <definedName name="Targets_HVP_PostRef_3">#REF!</definedName>
    <definedName name="Targets_HVP_PostRef_30">#REF!</definedName>
    <definedName name="Targets_HVP_PostRef_31">#REF!</definedName>
    <definedName name="Targets_HVP_PostRef_32">#REF!</definedName>
    <definedName name="Targets_HVP_PostRef_33">#REF!</definedName>
    <definedName name="Targets_HVP_PostRef_34">#REF!</definedName>
    <definedName name="Targets_HVP_PostRef_35">#REF!</definedName>
    <definedName name="Targets_HVP_PostRef_36">#REF!</definedName>
    <definedName name="Targets_HVP_PostRef_37">#REF!</definedName>
    <definedName name="Targets_HVP_PostRef_38">#REF!</definedName>
    <definedName name="Targets_HVP_PostRef_39">#REF!</definedName>
    <definedName name="Targets_HVP_PostRef_4">#REF!</definedName>
    <definedName name="Targets_HVP_PostRef_40">#REF!</definedName>
    <definedName name="Targets_HVP_PostRef_41">#REF!</definedName>
    <definedName name="Targets_HVP_PostRef_42">#REF!</definedName>
    <definedName name="Targets_HVP_PostRef_43">#REF!</definedName>
    <definedName name="Targets_HVP_PostRef_44">#REF!</definedName>
    <definedName name="Targets_HVP_PostRef_45">#REF!</definedName>
    <definedName name="Targets_HVP_PostRef_46">#REF!</definedName>
    <definedName name="Targets_HVP_PostRef_47">#REF!</definedName>
    <definedName name="Targets_HVP_PostRef_48">#REF!</definedName>
    <definedName name="Targets_HVP_PostRef_49">#REF!</definedName>
    <definedName name="Targets_HVP_PostRef_5">#REF!</definedName>
    <definedName name="Targets_HVP_PostRef_50">#REF!</definedName>
    <definedName name="Targets_HVP_PostRef_51">#REF!</definedName>
    <definedName name="Targets_HVP_PostRef_52">#REF!</definedName>
    <definedName name="Targets_HVP_PostRef_53">#REF!</definedName>
    <definedName name="Targets_HVP_PostRef_54">#REF!</definedName>
    <definedName name="Targets_HVP_PostRef_55">#REF!</definedName>
    <definedName name="Targets_HVP_PostRef_56">#REF!</definedName>
    <definedName name="Targets_HVP_PostRef_57">#REF!</definedName>
    <definedName name="Targets_HVP_PostRef_58">#REF!</definedName>
    <definedName name="Targets_HVP_PostRef_59">#REF!</definedName>
    <definedName name="Targets_HVP_PostRef_6">#REF!</definedName>
    <definedName name="Targets_HVP_PostRef_60">#REF!</definedName>
    <definedName name="Targets_HVP_PostRef_61">#REF!</definedName>
    <definedName name="Targets_HVP_PostRef_7">#REF!</definedName>
    <definedName name="Targets_HVP_PostRef_8">#REF!</definedName>
    <definedName name="Targets_HVP_PostRef_9">#REF!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localSheetId="9" hidden="1">{#VALUE!,#N/A,FALSE,0}</definedName>
    <definedName name="u" localSheetId="11" hidden="1">{#VALUE!,#N/A,FALSE,0}</definedName>
    <definedName name="u" localSheetId="13" hidden="1">{#VALUE!,#N/A,FALSE,0}</definedName>
    <definedName name="u" localSheetId="15" hidden="1">{#VALUE!,#N/A,FALSE,0}</definedName>
    <definedName name="u" hidden="1">{#VALUE!,#N/A,FALSE,0}</definedName>
    <definedName name="UAG" localSheetId="9" hidden="1">{#N/A,#N/A,FALSE,"DI 2 YEAR MASTER SCHEDULE"}</definedName>
    <definedName name="UAG" localSheetId="11" hidden="1">{#N/A,#N/A,FALSE,"DI 2 YEAR MASTER SCHEDULE"}</definedName>
    <definedName name="UAG" localSheetId="13" hidden="1">{#N/A,#N/A,FALSE,"DI 2 YEAR MASTER SCHEDULE"}</definedName>
    <definedName name="UAG" localSheetId="15" hidden="1">{#N/A,#N/A,FALSE,"DI 2 YEAR MASTER SCHEDULE"}</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localSheetId="9" hidden="1">{"Japan_Capers_Ed_Pub",#N/A,FALSE,"DI 2 YEAR MASTER SCHEDULE"}</definedName>
    <definedName name="v" localSheetId="11" hidden="1">{"Japan_Capers_Ed_Pub",#N/A,FALSE,"DI 2 YEAR MASTER SCHEDULE"}</definedName>
    <definedName name="v" localSheetId="13" hidden="1">{"Japan_Capers_Ed_Pub",#N/A,FALSE,"DI 2 YEAR MASTER SCHEDULE"}</definedName>
    <definedName name="v" localSheetId="15" hidden="1">{"Japan_Capers_Ed_Pub",#N/A,FALSE,"DI 2 YEAR MASTER SCHEDULE"}</definedName>
    <definedName name="v" hidden="1">{"Japan_Capers_Ed_Pub",#N/A,FALSE,"DI 2 YEAR MASTER SCHEDULE"}</definedName>
    <definedName name="WACC">#REF!</definedName>
    <definedName name="Whole_Life_Risk_1">#REF!</definedName>
    <definedName name="Whole_Life_Risk_10">#REF!</definedName>
    <definedName name="Whole_Life_Risk_11">#REF!</definedName>
    <definedName name="Whole_Life_Risk_12">#REF!</definedName>
    <definedName name="Whole_Life_Risk_13">#REF!</definedName>
    <definedName name="Whole_Life_Risk_14">#REF!</definedName>
    <definedName name="Whole_Life_Risk_15">#REF!</definedName>
    <definedName name="Whole_Life_Risk_16">#REF!</definedName>
    <definedName name="Whole_Life_Risk_17">#REF!</definedName>
    <definedName name="Whole_Life_Risk_18">#REF!</definedName>
    <definedName name="Whole_Life_Risk_19">#REF!</definedName>
    <definedName name="Whole_Life_Risk_2">#REF!</definedName>
    <definedName name="Whole_Life_Risk_20">#REF!</definedName>
    <definedName name="Whole_Life_Risk_21">#REF!</definedName>
    <definedName name="Whole_Life_Risk_22">#REF!</definedName>
    <definedName name="Whole_Life_Risk_23">#REF!</definedName>
    <definedName name="Whole_Life_Risk_24">#REF!</definedName>
    <definedName name="Whole_Life_Risk_25">#REF!</definedName>
    <definedName name="Whole_Life_Risk_26">#REF!</definedName>
    <definedName name="Whole_Life_Risk_27">#REF!</definedName>
    <definedName name="Whole_Life_Risk_28">#REF!</definedName>
    <definedName name="Whole_Life_Risk_29">#REF!</definedName>
    <definedName name="Whole_Life_Risk_3">#REF!</definedName>
    <definedName name="Whole_Life_Risk_30">#REF!</definedName>
    <definedName name="Whole_Life_Risk_31">#REF!</definedName>
    <definedName name="Whole_Life_Risk_32">#REF!</definedName>
    <definedName name="Whole_Life_Risk_33">#REF!</definedName>
    <definedName name="Whole_Life_Risk_34">#REF!</definedName>
    <definedName name="Whole_Life_Risk_35">#REF!</definedName>
    <definedName name="Whole_Life_Risk_36">#REF!</definedName>
    <definedName name="Whole_Life_Risk_37">#REF!</definedName>
    <definedName name="Whole_Life_Risk_38">#REF!</definedName>
    <definedName name="Whole_Life_Risk_39">#REF!</definedName>
    <definedName name="Whole_Life_Risk_4">#REF!</definedName>
    <definedName name="Whole_Life_Risk_40">#REF!</definedName>
    <definedName name="Whole_Life_Risk_41">#REF!</definedName>
    <definedName name="Whole_Life_Risk_42">#REF!</definedName>
    <definedName name="Whole_Life_Risk_43">#REF!</definedName>
    <definedName name="Whole_Life_Risk_44">#REF!</definedName>
    <definedName name="Whole_Life_Risk_45">#REF!</definedName>
    <definedName name="Whole_Life_Risk_46">#REF!</definedName>
    <definedName name="Whole_Life_Risk_47">#REF!</definedName>
    <definedName name="Whole_Life_Risk_48">#REF!</definedName>
    <definedName name="Whole_Life_Risk_49">#REF!</definedName>
    <definedName name="Whole_Life_Risk_5">#REF!</definedName>
    <definedName name="Whole_Life_Risk_50">#REF!</definedName>
    <definedName name="Whole_Life_Risk_51">#REF!</definedName>
    <definedName name="Whole_Life_Risk_52">#REF!</definedName>
    <definedName name="Whole_Life_Risk_53">#REF!</definedName>
    <definedName name="Whole_Life_Risk_54">#REF!</definedName>
    <definedName name="Whole_Life_Risk_55">#REF!</definedName>
    <definedName name="Whole_Life_Risk_56">#REF!</definedName>
    <definedName name="Whole_Life_Risk_57">#REF!</definedName>
    <definedName name="Whole_Life_Risk_58">#REF!</definedName>
    <definedName name="Whole_Life_Risk_59">#REF!</definedName>
    <definedName name="Whole_Life_Risk_6">#REF!</definedName>
    <definedName name="Whole_Life_Risk_60">#REF!</definedName>
    <definedName name="Whole_Life_Risk_61">#REF!</definedName>
    <definedName name="Whole_Life_Risk_7">#REF!</definedName>
    <definedName name="Whole_Life_Risk_8">#REF!</definedName>
    <definedName name="Whole_Life_Risk_9">#REF!</definedName>
    <definedName name="wrn.CapersPlotter." localSheetId="9" hidden="1">{#N/A,#N/A,FALSE,"DI 2 YEAR MASTER SCHEDULE"}</definedName>
    <definedName name="wrn.CapersPlotter." localSheetId="11" hidden="1">{#N/A,#N/A,FALSE,"DI 2 YEAR MASTER SCHEDULE"}</definedName>
    <definedName name="wrn.CapersPlotter." localSheetId="13" hidden="1">{#N/A,#N/A,FALSE,"DI 2 YEAR MASTER SCHEDULE"}</definedName>
    <definedName name="wrn.CapersPlotter." localSheetId="15" hidden="1">{#N/A,#N/A,FALSE,"DI 2 YEAR MASTER SCHEDULE"}</definedName>
    <definedName name="wrn.CapersPlotter." hidden="1">{#N/A,#N/A,FALSE,"DI 2 YEAR MASTER SCHEDULE"}</definedName>
    <definedName name="wrn.Edutainment._.Priority._.List." localSheetId="9" hidden="1">{#N/A,#N/A,FALSE,"DI 2 YEAR MASTER SCHEDULE"}</definedName>
    <definedName name="wrn.Edutainment._.Priority._.List." localSheetId="11" hidden="1">{#N/A,#N/A,FALSE,"DI 2 YEAR MASTER SCHEDULE"}</definedName>
    <definedName name="wrn.Edutainment._.Priority._.List." localSheetId="13" hidden="1">{#N/A,#N/A,FALSE,"DI 2 YEAR MASTER SCHEDULE"}</definedName>
    <definedName name="wrn.Edutainment._.Priority._.List." localSheetId="15" hidden="1">{#N/A,#N/A,FALSE,"DI 2 YEAR MASTER SCHEDULE"}</definedName>
    <definedName name="wrn.Edutainment._.Priority._.List." hidden="1">{#N/A,#N/A,FALSE,"DI 2 YEAR MASTER SCHEDULE"}</definedName>
    <definedName name="wrn.Japan_Capers_Ed._.Pub." localSheetId="9" hidden="1">{"Japan_Capers_Ed_Pub",#N/A,FALSE,"DI 2 YEAR MASTER SCHEDULE"}</definedName>
    <definedName name="wrn.Japan_Capers_Ed._.Pub." localSheetId="11" hidden="1">{"Japan_Capers_Ed_Pub",#N/A,FALSE,"DI 2 YEAR MASTER SCHEDULE"}</definedName>
    <definedName name="wrn.Japan_Capers_Ed._.Pub." localSheetId="13" hidden="1">{"Japan_Capers_Ed_Pub",#N/A,FALSE,"DI 2 YEAR MASTER SCHEDULE"}</definedName>
    <definedName name="wrn.Japan_Capers_Ed._.Pub." localSheetId="15" hidden="1">{"Japan_Capers_Ed_Pub",#N/A,FALSE,"DI 2 YEAR MASTER SCHEDULE"}</definedName>
    <definedName name="wrn.Japan_Capers_Ed._.Pub." hidden="1">{"Japan_Capers_Ed_Pub",#N/A,FALSE,"DI 2 YEAR MASTER SCHEDULE"}</definedName>
    <definedName name="wrn.Mat." localSheetId="9" hidden="1">{"staff",#N/A,FALSE,"Current Month"}</definedName>
    <definedName name="wrn.Mat." localSheetId="11" hidden="1">{"staff",#N/A,FALSE,"Current Month"}</definedName>
    <definedName name="wrn.Mat." localSheetId="13" hidden="1">{"staff",#N/A,FALSE,"Current Month"}</definedName>
    <definedName name="wrn.Mat." localSheetId="15" hidden="1">{"staff",#N/A,FALSE,"Current Month"}</definedName>
    <definedName name="wrn.Mat." hidden="1">{"staff",#N/A,FALSE,"Current Month"}</definedName>
    <definedName name="wrn.Priority._.list." localSheetId="9" hidden="1">{#N/A,#N/A,FALSE,"DI 2 YEAR MASTER SCHEDULE"}</definedName>
    <definedName name="wrn.Priority._.list." localSheetId="11" hidden="1">{#N/A,#N/A,FALSE,"DI 2 YEAR MASTER SCHEDULE"}</definedName>
    <definedName name="wrn.Priority._.list." localSheetId="13" hidden="1">{#N/A,#N/A,FALSE,"DI 2 YEAR MASTER SCHEDULE"}</definedName>
    <definedName name="wrn.Priority._.list." localSheetId="15" hidden="1">{#N/A,#N/A,FALSE,"DI 2 YEAR MASTER SCHEDULE"}</definedName>
    <definedName name="wrn.Priority._.list." hidden="1">{#N/A,#N/A,FALSE,"DI 2 YEAR MASTER SCHEDULE"}</definedName>
    <definedName name="wrn.Prjcted._.Mnthly._.Qtys." localSheetId="9" hidden="1">{#N/A,#N/A,FALSE,"PRJCTED MNTHLY QTY's"}</definedName>
    <definedName name="wrn.Prjcted._.Mnthly._.Qtys." localSheetId="11" hidden="1">{#N/A,#N/A,FALSE,"PRJCTED MNTHLY QTY's"}</definedName>
    <definedName name="wrn.Prjcted._.Mnthly._.Qtys." localSheetId="13" hidden="1">{#N/A,#N/A,FALSE,"PRJCTED MNTHLY QTY's"}</definedName>
    <definedName name="wrn.Prjcted._.Mnthly._.Qtys." localSheetId="15" hidden="1">{#N/A,#N/A,FALSE,"PRJCTED MNTHLY QTY's"}</definedName>
    <definedName name="wrn.Prjcted._.Mnthly._.Qtys." hidden="1">{#N/A,#N/A,FALSE,"PRJCTED MNTHLY QTY's"}</definedName>
    <definedName name="wrn.Prjcted._.Qtrly._.Dollars." localSheetId="9" hidden="1">{#N/A,#N/A,FALSE,"PRJCTED QTRLY $'s"}</definedName>
    <definedName name="wrn.Prjcted._.Qtrly._.Dollars." localSheetId="11" hidden="1">{#N/A,#N/A,FALSE,"PRJCTED QTRLY $'s"}</definedName>
    <definedName name="wrn.Prjcted._.Qtrly._.Dollars." localSheetId="13" hidden="1">{#N/A,#N/A,FALSE,"PRJCTED QTRLY $'s"}</definedName>
    <definedName name="wrn.Prjcted._.Qtrly._.Dollars." localSheetId="15" hidden="1">{#N/A,#N/A,FALSE,"PRJCTED QTRLY $'s"}</definedName>
    <definedName name="wrn.Prjcted._.Qtrly._.Dollars." hidden="1">{#N/A,#N/A,FALSE,"PRJCTED QTRLY $'s"}</definedName>
    <definedName name="wrn.Prjcted._.Qtrly._.Qtys." localSheetId="9" hidden="1">{#N/A,#N/A,FALSE,"PRJCTED QTRLY QTY's"}</definedName>
    <definedName name="wrn.Prjcted._.Qtrly._.Qtys." localSheetId="11" hidden="1">{#N/A,#N/A,FALSE,"PRJCTED QTRLY QTY's"}</definedName>
    <definedName name="wrn.Prjcted._.Qtrly._.Qtys." localSheetId="13" hidden="1">{#N/A,#N/A,FALSE,"PRJCTED QTRLY QTY's"}</definedName>
    <definedName name="wrn.Prjcted._.Qtrly._.Qtys." localSheetId="15" hidden="1">{#N/A,#N/A,FALSE,"PRJCTED QTRLY QTY's"}</definedName>
    <definedName name="wrn.Prjcted._.Qtrly._.Qtys." hidden="1">{#N/A,#N/A,FALSE,"PRJCTED QTRLY QTY's"}</definedName>
    <definedName name="wvu.CapersView." localSheetId="9"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1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1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9"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1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1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9"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1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1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localSheetId="9" hidden="1">{#N/A,#N/A,FALSE,"DI 2 YEAR MASTER SCHEDULE"}</definedName>
    <definedName name="x" localSheetId="11" hidden="1">{#N/A,#N/A,FALSE,"DI 2 YEAR MASTER SCHEDULE"}</definedName>
    <definedName name="x" localSheetId="13" hidden="1">{#N/A,#N/A,FALSE,"DI 2 YEAR MASTER SCHEDULE"}</definedName>
    <definedName name="x" localSheetId="15" hidden="1">{#N/A,#N/A,FALSE,"DI 2 YEAR MASTER SCHEDULE"}</definedName>
    <definedName name="x" hidden="1">{#N/A,#N/A,FALSE,"DI 2 YEAR MASTER SCHEDULE"}</definedName>
    <definedName name="y" localSheetId="9"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1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1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localSheetId="9" hidden="1">{#N/A,#N/A,FALSE,"DI 2 YEAR MASTER SCHEDULE"}</definedName>
    <definedName name="z" localSheetId="11" hidden="1">{#N/A,#N/A,FALSE,"DI 2 YEAR MASTER SCHEDULE"}</definedName>
    <definedName name="z" localSheetId="13" hidden="1">{#N/A,#N/A,FALSE,"DI 2 YEAR MASTER SCHEDULE"}</definedName>
    <definedName name="z" localSheetId="15" hidden="1">{#N/A,#N/A,FALSE,"DI 2 YEAR MASTER SCHEDULE"}</definedName>
    <definedName name="z" hidden="1">{#N/A,#N/A,FALSE,"DI 2 YEAR MASTER SCHEDULE"}</definedName>
    <definedName name="Z_9A428CE1_B4D9_11D0_A8AA_0000C071AEE7_.wvu.Cols" hidden="1">#REF!,#REF!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8" i="100" l="1"/>
  <c r="E57" i="100"/>
  <c r="F65" i="101"/>
  <c r="F46" i="99"/>
  <c r="E44" i="99"/>
  <c r="F37" i="99"/>
  <c r="E37" i="99"/>
  <c r="F66" i="68"/>
  <c r="G66" i="68"/>
  <c r="H66" i="68"/>
  <c r="I66" i="68"/>
  <c r="J66" i="68"/>
  <c r="K66" i="68"/>
  <c r="L66" i="68"/>
  <c r="M66" i="68"/>
  <c r="N66" i="68"/>
  <c r="O66" i="68"/>
  <c r="P66" i="68"/>
  <c r="Q66" i="68"/>
  <c r="R66" i="68"/>
  <c r="S66" i="68"/>
  <c r="T66" i="68"/>
  <c r="U66" i="68"/>
  <c r="V66" i="68"/>
  <c r="W66" i="68"/>
  <c r="X66" i="68"/>
  <c r="Y66" i="68"/>
  <c r="Z66" i="68"/>
  <c r="AA66" i="68"/>
  <c r="AB66" i="68"/>
  <c r="AC66" i="68"/>
  <c r="AD66" i="68"/>
  <c r="AE66" i="68"/>
  <c r="AF66" i="68"/>
  <c r="AG66" i="68"/>
  <c r="AH66" i="68"/>
  <c r="AI66" i="68"/>
  <c r="AJ66" i="68"/>
  <c r="AK66" i="68"/>
  <c r="AL66" i="68"/>
  <c r="AM66" i="68"/>
  <c r="AN66" i="68"/>
  <c r="AO66" i="68"/>
  <c r="AP66" i="68"/>
  <c r="AQ66" i="68"/>
  <c r="AR66" i="68"/>
  <c r="AS66" i="68"/>
  <c r="AT66" i="68"/>
  <c r="AU66" i="68"/>
  <c r="AV66" i="68"/>
  <c r="AW66" i="68"/>
  <c r="AX66" i="68"/>
  <c r="AY66" i="68"/>
  <c r="AZ66" i="68"/>
  <c r="BA66" i="68"/>
  <c r="BB66" i="68"/>
  <c r="E66" i="68"/>
  <c r="F54" i="68"/>
  <c r="G54" i="68"/>
  <c r="H54" i="68"/>
  <c r="I54" i="68"/>
  <c r="F55" i="68"/>
  <c r="G55" i="68"/>
  <c r="H55" i="68"/>
  <c r="I55" i="68"/>
  <c r="E55" i="68"/>
  <c r="E54" i="68"/>
  <c r="F66" i="67"/>
  <c r="G66" i="67"/>
  <c r="H66" i="67"/>
  <c r="I66" i="67"/>
  <c r="J66" i="67"/>
  <c r="K66" i="67"/>
  <c r="L66" i="67"/>
  <c r="M66" i="67"/>
  <c r="N66" i="67"/>
  <c r="O66" i="67"/>
  <c r="P66" i="67"/>
  <c r="Q66" i="67"/>
  <c r="R66" i="67"/>
  <c r="S66" i="67"/>
  <c r="T66" i="67"/>
  <c r="U66" i="67"/>
  <c r="V66" i="67"/>
  <c r="W66" i="67"/>
  <c r="X66" i="67"/>
  <c r="Y66" i="67"/>
  <c r="Z66" i="67"/>
  <c r="AA66" i="67"/>
  <c r="AB66" i="67"/>
  <c r="AC66" i="67"/>
  <c r="AD66" i="67"/>
  <c r="AE66" i="67"/>
  <c r="AF66" i="67"/>
  <c r="AG66" i="67"/>
  <c r="AH66" i="67"/>
  <c r="AI66" i="67"/>
  <c r="AJ66" i="67"/>
  <c r="AK66" i="67"/>
  <c r="AL66" i="67"/>
  <c r="AM66" i="67"/>
  <c r="AN66" i="67"/>
  <c r="AO66" i="67"/>
  <c r="AP66" i="67"/>
  <c r="AQ66" i="67"/>
  <c r="AR66" i="67"/>
  <c r="AS66" i="67"/>
  <c r="AT66" i="67"/>
  <c r="AU66" i="67"/>
  <c r="AV66" i="67"/>
  <c r="AW66" i="67"/>
  <c r="AX66" i="67"/>
  <c r="AY66" i="67"/>
  <c r="AZ66" i="67"/>
  <c r="BA66" i="67"/>
  <c r="BB66" i="67"/>
  <c r="E66" i="67"/>
  <c r="F54" i="67"/>
  <c r="G54" i="67"/>
  <c r="H54" i="67"/>
  <c r="I54" i="67"/>
  <c r="F55" i="67"/>
  <c r="G55" i="67"/>
  <c r="H55" i="67"/>
  <c r="I55" i="67"/>
  <c r="E55" i="67"/>
  <c r="E54" i="67"/>
  <c r="C31" i="67"/>
  <c r="F66" i="88" l="1"/>
  <c r="G66" i="88"/>
  <c r="H66" i="88"/>
  <c r="I66" i="88"/>
  <c r="J66" i="88"/>
  <c r="K66" i="88"/>
  <c r="L66" i="88"/>
  <c r="M66" i="88"/>
  <c r="N66" i="88"/>
  <c r="O66" i="88"/>
  <c r="P66" i="88"/>
  <c r="Q66" i="88"/>
  <c r="R66" i="88"/>
  <c r="S66" i="88"/>
  <c r="T66" i="88"/>
  <c r="U66" i="88"/>
  <c r="V66" i="88"/>
  <c r="W66" i="88"/>
  <c r="X66" i="88"/>
  <c r="Y66" i="88"/>
  <c r="Z66" i="88"/>
  <c r="AA66" i="88"/>
  <c r="AB66" i="88"/>
  <c r="AC66" i="88"/>
  <c r="AD66" i="88"/>
  <c r="AE66" i="88"/>
  <c r="AF66" i="88"/>
  <c r="AG66" i="88"/>
  <c r="AH66" i="88"/>
  <c r="AI66" i="88"/>
  <c r="AJ66" i="88"/>
  <c r="AK66" i="88"/>
  <c r="AL66" i="88"/>
  <c r="AM66" i="88"/>
  <c r="AN66" i="88"/>
  <c r="AO66" i="88"/>
  <c r="AP66" i="88"/>
  <c r="AQ66" i="88"/>
  <c r="AR66" i="88"/>
  <c r="AS66" i="88"/>
  <c r="AT66" i="88"/>
  <c r="AU66" i="88"/>
  <c r="AV66" i="88"/>
  <c r="AW66" i="88"/>
  <c r="AX66" i="88"/>
  <c r="AY66" i="88"/>
  <c r="AZ66" i="88"/>
  <c r="BA66" i="88"/>
  <c r="BB66" i="88"/>
  <c r="F67" i="88"/>
  <c r="G67" i="88"/>
  <c r="H67" i="88"/>
  <c r="I67" i="88"/>
  <c r="J67" i="88"/>
  <c r="K67" i="88"/>
  <c r="L67" i="88"/>
  <c r="M67" i="88"/>
  <c r="N67" i="88"/>
  <c r="O67" i="88"/>
  <c r="P67" i="88"/>
  <c r="Q67" i="88"/>
  <c r="R67" i="88"/>
  <c r="S67" i="88"/>
  <c r="T67" i="88"/>
  <c r="U67" i="88"/>
  <c r="V67" i="88"/>
  <c r="W67" i="88"/>
  <c r="X67" i="88"/>
  <c r="Y67" i="88"/>
  <c r="Z67" i="88"/>
  <c r="AA67" i="88"/>
  <c r="AB67" i="88"/>
  <c r="AC67" i="88"/>
  <c r="AD67" i="88"/>
  <c r="AE67" i="88"/>
  <c r="AF67" i="88"/>
  <c r="AG67" i="88"/>
  <c r="AH67" i="88"/>
  <c r="AI67" i="88"/>
  <c r="AJ67" i="88"/>
  <c r="AK67" i="88"/>
  <c r="AL67" i="88"/>
  <c r="AM67" i="88"/>
  <c r="AN67" i="88"/>
  <c r="AO67" i="88"/>
  <c r="AP67" i="88"/>
  <c r="AQ67" i="88"/>
  <c r="AR67" i="88"/>
  <c r="AS67" i="88"/>
  <c r="AT67" i="88"/>
  <c r="AU67" i="88"/>
  <c r="AV67" i="88"/>
  <c r="AW67" i="88"/>
  <c r="AX67" i="88"/>
  <c r="AY67" i="88"/>
  <c r="AZ67" i="88"/>
  <c r="BA67" i="88"/>
  <c r="BB67" i="88"/>
  <c r="E67" i="88"/>
  <c r="E66" i="88"/>
  <c r="F54" i="88"/>
  <c r="G54" i="88"/>
  <c r="H54" i="88"/>
  <c r="I54" i="88"/>
  <c r="J54" i="88"/>
  <c r="K54" i="88"/>
  <c r="L54" i="88"/>
  <c r="M54" i="88"/>
  <c r="N54" i="88"/>
  <c r="O54" i="88"/>
  <c r="P54" i="88"/>
  <c r="Q54" i="88"/>
  <c r="R54" i="88"/>
  <c r="S54" i="88"/>
  <c r="T54" i="88"/>
  <c r="U54" i="88"/>
  <c r="V54" i="88"/>
  <c r="W54" i="88"/>
  <c r="X54" i="88"/>
  <c r="Y54" i="88"/>
  <c r="Z54" i="88"/>
  <c r="AA54" i="88"/>
  <c r="AB54" i="88"/>
  <c r="AC54" i="88"/>
  <c r="AD54" i="88"/>
  <c r="AE54" i="88"/>
  <c r="AF54" i="88"/>
  <c r="AG54" i="88"/>
  <c r="AH54" i="88"/>
  <c r="AI54" i="88"/>
  <c r="AJ54" i="88"/>
  <c r="AK54" i="88"/>
  <c r="AL54" i="88"/>
  <c r="AM54" i="88"/>
  <c r="AN54" i="88"/>
  <c r="AO54" i="88"/>
  <c r="AP54" i="88"/>
  <c r="AQ54" i="88"/>
  <c r="AR54" i="88"/>
  <c r="AS54" i="88"/>
  <c r="AT54" i="88"/>
  <c r="AU54" i="88"/>
  <c r="AV54" i="88"/>
  <c r="AW54" i="88"/>
  <c r="AX54" i="88"/>
  <c r="AY54" i="88"/>
  <c r="AZ54" i="88"/>
  <c r="BA54" i="88"/>
  <c r="BB54" i="88"/>
  <c r="E54" i="88"/>
  <c r="H66" i="63"/>
  <c r="J66" i="63"/>
  <c r="L66" i="63"/>
  <c r="N66" i="63"/>
  <c r="P66" i="63"/>
  <c r="R66" i="63"/>
  <c r="T66" i="63"/>
  <c r="V66" i="63"/>
  <c r="X66" i="63"/>
  <c r="Z66" i="63"/>
  <c r="AB66" i="63"/>
  <c r="AD66" i="63"/>
  <c r="AF66" i="63"/>
  <c r="AH66" i="63"/>
  <c r="AJ66" i="63"/>
  <c r="AL66" i="63"/>
  <c r="AN66" i="63"/>
  <c r="AP66" i="63"/>
  <c r="AR66" i="63"/>
  <c r="AT66" i="63"/>
  <c r="AV66" i="63"/>
  <c r="AX66" i="63"/>
  <c r="AZ66" i="63"/>
  <c r="BB66" i="63"/>
  <c r="G67" i="63"/>
  <c r="H67" i="63"/>
  <c r="I67" i="63"/>
  <c r="J67" i="63"/>
  <c r="L67" i="63"/>
  <c r="M67" i="63"/>
  <c r="N67" i="63"/>
  <c r="O67" i="63"/>
  <c r="Q67" i="63"/>
  <c r="R67" i="63"/>
  <c r="S67" i="63"/>
  <c r="T67" i="63"/>
  <c r="V67" i="63"/>
  <c r="W67" i="63"/>
  <c r="X67" i="63"/>
  <c r="Y67" i="63"/>
  <c r="AA67" i="63"/>
  <c r="AB67" i="63"/>
  <c r="AC67" i="63"/>
  <c r="AD67" i="63"/>
  <c r="AF67" i="63"/>
  <c r="AG67" i="63"/>
  <c r="AH67" i="63"/>
  <c r="AI67" i="63"/>
  <c r="AK67" i="63"/>
  <c r="AL67" i="63"/>
  <c r="AM67" i="63"/>
  <c r="AN67" i="63"/>
  <c r="AP67" i="63"/>
  <c r="AQ67" i="63"/>
  <c r="AR67" i="63"/>
  <c r="AS67" i="63"/>
  <c r="AU67" i="63"/>
  <c r="AV67" i="63"/>
  <c r="AW67" i="63"/>
  <c r="AX67" i="63"/>
  <c r="AZ67" i="63"/>
  <c r="BA67" i="63"/>
  <c r="BB67" i="63"/>
  <c r="F66" i="63"/>
  <c r="E67" i="63"/>
  <c r="E63" i="102" l="1"/>
  <c r="F63" i="102" s="1"/>
  <c r="AY62" i="102"/>
  <c r="AD62" i="102"/>
  <c r="AI62" i="102" s="1"/>
  <c r="AN62" i="102" s="1"/>
  <c r="AS62" i="102" s="1"/>
  <c r="AX62" i="102" s="1"/>
  <c r="P62" i="102"/>
  <c r="U62" i="102" s="1"/>
  <c r="Z62" i="102" s="1"/>
  <c r="AE62" i="102" s="1"/>
  <c r="AJ62" i="102" s="1"/>
  <c r="AO62" i="102" s="1"/>
  <c r="AT62" i="102" s="1"/>
  <c r="O62" i="102"/>
  <c r="T62" i="102" s="1"/>
  <c r="Y62" i="102" s="1"/>
  <c r="N62" i="102"/>
  <c r="S62" i="102" s="1"/>
  <c r="X62" i="102" s="1"/>
  <c r="AC62" i="102" s="1"/>
  <c r="AH62" i="102" s="1"/>
  <c r="AM62" i="102" s="1"/>
  <c r="AR62" i="102" s="1"/>
  <c r="AW62" i="102" s="1"/>
  <c r="BB62" i="102" s="1"/>
  <c r="M62" i="102"/>
  <c r="R62" i="102" s="1"/>
  <c r="W62" i="102" s="1"/>
  <c r="AB62" i="102" s="1"/>
  <c r="AG62" i="102" s="1"/>
  <c r="AL62" i="102" s="1"/>
  <c r="AQ62" i="102" s="1"/>
  <c r="AV62" i="102" s="1"/>
  <c r="BA62" i="102" s="1"/>
  <c r="L62" i="102"/>
  <c r="Q62" i="102" s="1"/>
  <c r="V62" i="102" s="1"/>
  <c r="AA62" i="102" s="1"/>
  <c r="AF62" i="102" s="1"/>
  <c r="AK62" i="102" s="1"/>
  <c r="AP62" i="102" s="1"/>
  <c r="AU62" i="102" s="1"/>
  <c r="AZ62" i="102" s="1"/>
  <c r="K62" i="102"/>
  <c r="J62" i="102"/>
  <c r="E61" i="102"/>
  <c r="E60" i="102" s="1"/>
  <c r="E53" i="102"/>
  <c r="E151" i="68" s="1"/>
  <c r="F52" i="102"/>
  <c r="G52" i="102" s="1"/>
  <c r="H52" i="102" s="1"/>
  <c r="I52" i="102" s="1"/>
  <c r="J52" i="102" s="1"/>
  <c r="K52" i="102" s="1"/>
  <c r="L52" i="102" s="1"/>
  <c r="M52" i="102" s="1"/>
  <c r="N52" i="102" s="1"/>
  <c r="O52" i="102" s="1"/>
  <c r="P52" i="102" s="1"/>
  <c r="Q52" i="102" s="1"/>
  <c r="R52" i="102" s="1"/>
  <c r="S52" i="102" s="1"/>
  <c r="T52" i="102" s="1"/>
  <c r="U52" i="102" s="1"/>
  <c r="V52" i="102" s="1"/>
  <c r="W52" i="102" s="1"/>
  <c r="X52" i="102" s="1"/>
  <c r="Y52" i="102" s="1"/>
  <c r="Z52" i="102" s="1"/>
  <c r="AA52" i="102" s="1"/>
  <c r="AB52" i="102" s="1"/>
  <c r="AC52" i="102" s="1"/>
  <c r="AD52" i="102" s="1"/>
  <c r="AE52" i="102" s="1"/>
  <c r="AF52" i="102" s="1"/>
  <c r="AG52" i="102" s="1"/>
  <c r="AH52" i="102" s="1"/>
  <c r="AI52" i="102" s="1"/>
  <c r="AJ52" i="102" s="1"/>
  <c r="AK52" i="102" s="1"/>
  <c r="AL52" i="102" s="1"/>
  <c r="AM52" i="102" s="1"/>
  <c r="AN52" i="102" s="1"/>
  <c r="AO52" i="102" s="1"/>
  <c r="AP52" i="102" s="1"/>
  <c r="AQ52" i="102" s="1"/>
  <c r="AR52" i="102" s="1"/>
  <c r="AS52" i="102" s="1"/>
  <c r="AT52" i="102" s="1"/>
  <c r="AU52" i="102" s="1"/>
  <c r="AV52" i="102" s="1"/>
  <c r="AW52" i="102" s="1"/>
  <c r="AX52" i="102" s="1"/>
  <c r="AY52" i="102" s="1"/>
  <c r="AZ52" i="102" s="1"/>
  <c r="BA52" i="102" s="1"/>
  <c r="BB52" i="102" s="1"/>
  <c r="E52" i="102"/>
  <c r="F51" i="102"/>
  <c r="G51" i="102" s="1"/>
  <c r="H51" i="102" s="1"/>
  <c r="I51" i="102" s="1"/>
  <c r="J51" i="102" s="1"/>
  <c r="K51" i="102" s="1"/>
  <c r="L51" i="102" s="1"/>
  <c r="M51" i="102" s="1"/>
  <c r="N51" i="102" s="1"/>
  <c r="O51" i="102" s="1"/>
  <c r="P51" i="102" s="1"/>
  <c r="Q51" i="102" s="1"/>
  <c r="R51" i="102" s="1"/>
  <c r="S51" i="102" s="1"/>
  <c r="T51" i="102" s="1"/>
  <c r="U51" i="102" s="1"/>
  <c r="V51" i="102" s="1"/>
  <c r="W51" i="102" s="1"/>
  <c r="X51" i="102" s="1"/>
  <c r="Y51" i="102" s="1"/>
  <c r="Z51" i="102" s="1"/>
  <c r="AA51" i="102" s="1"/>
  <c r="AB51" i="102" s="1"/>
  <c r="AC51" i="102" s="1"/>
  <c r="AD51" i="102" s="1"/>
  <c r="AE51" i="102" s="1"/>
  <c r="AF51" i="102" s="1"/>
  <c r="AG51" i="102" s="1"/>
  <c r="AH51" i="102" s="1"/>
  <c r="AI51" i="102" s="1"/>
  <c r="AJ51" i="102" s="1"/>
  <c r="AK51" i="102" s="1"/>
  <c r="AL51" i="102" s="1"/>
  <c r="AM51" i="102" s="1"/>
  <c r="AN51" i="102" s="1"/>
  <c r="AO51" i="102" s="1"/>
  <c r="AP51" i="102" s="1"/>
  <c r="AQ51" i="102" s="1"/>
  <c r="AR51" i="102" s="1"/>
  <c r="AS51" i="102" s="1"/>
  <c r="AT51" i="102" s="1"/>
  <c r="AU51" i="102" s="1"/>
  <c r="AV51" i="102" s="1"/>
  <c r="AW51" i="102" s="1"/>
  <c r="AX51" i="102" s="1"/>
  <c r="AY51" i="102" s="1"/>
  <c r="AZ51" i="102" s="1"/>
  <c r="BA51" i="102" s="1"/>
  <c r="BB51" i="102" s="1"/>
  <c r="E51" i="102"/>
  <c r="G50" i="102"/>
  <c r="H50" i="102" s="1"/>
  <c r="I50" i="102" s="1"/>
  <c r="J50" i="102" s="1"/>
  <c r="K50" i="102" s="1"/>
  <c r="L50" i="102" s="1"/>
  <c r="M50" i="102" s="1"/>
  <c r="N50" i="102" s="1"/>
  <c r="O50" i="102" s="1"/>
  <c r="P50" i="102" s="1"/>
  <c r="Q50" i="102" s="1"/>
  <c r="R50" i="102" s="1"/>
  <c r="S50" i="102" s="1"/>
  <c r="T50" i="102" s="1"/>
  <c r="U50" i="102" s="1"/>
  <c r="V50" i="102" s="1"/>
  <c r="W50" i="102" s="1"/>
  <c r="X50" i="102" s="1"/>
  <c r="Y50" i="102" s="1"/>
  <c r="Z50" i="102" s="1"/>
  <c r="AA50" i="102" s="1"/>
  <c r="AB50" i="102" s="1"/>
  <c r="AC50" i="102" s="1"/>
  <c r="AD50" i="102" s="1"/>
  <c r="AE50" i="102" s="1"/>
  <c r="AF50" i="102" s="1"/>
  <c r="AG50" i="102" s="1"/>
  <c r="AH50" i="102" s="1"/>
  <c r="AI50" i="102" s="1"/>
  <c r="AJ50" i="102" s="1"/>
  <c r="AK50" i="102" s="1"/>
  <c r="AL50" i="102" s="1"/>
  <c r="AM50" i="102" s="1"/>
  <c r="AN50" i="102" s="1"/>
  <c r="AO50" i="102" s="1"/>
  <c r="AP50" i="102" s="1"/>
  <c r="AQ50" i="102" s="1"/>
  <c r="AR50" i="102" s="1"/>
  <c r="AS50" i="102" s="1"/>
  <c r="AT50" i="102" s="1"/>
  <c r="AU50" i="102" s="1"/>
  <c r="AV50" i="102" s="1"/>
  <c r="AW50" i="102" s="1"/>
  <c r="AX50" i="102" s="1"/>
  <c r="AY50" i="102" s="1"/>
  <c r="AZ50" i="102" s="1"/>
  <c r="BA50" i="102" s="1"/>
  <c r="BB50" i="102" s="1"/>
  <c r="F50" i="102"/>
  <c r="E50" i="102"/>
  <c r="G49" i="102"/>
  <c r="H49" i="102" s="1"/>
  <c r="I49" i="102" s="1"/>
  <c r="J49" i="102" s="1"/>
  <c r="K49" i="102" s="1"/>
  <c r="L49" i="102" s="1"/>
  <c r="M49" i="102" s="1"/>
  <c r="N49" i="102" s="1"/>
  <c r="O49" i="102" s="1"/>
  <c r="P49" i="102" s="1"/>
  <c r="Q49" i="102" s="1"/>
  <c r="R49" i="102" s="1"/>
  <c r="S49" i="102" s="1"/>
  <c r="T49" i="102" s="1"/>
  <c r="U49" i="102" s="1"/>
  <c r="V49" i="102" s="1"/>
  <c r="W49" i="102" s="1"/>
  <c r="X49" i="102" s="1"/>
  <c r="Y49" i="102" s="1"/>
  <c r="Z49" i="102" s="1"/>
  <c r="AA49" i="102" s="1"/>
  <c r="AB49" i="102" s="1"/>
  <c r="AC49" i="102" s="1"/>
  <c r="AD49" i="102" s="1"/>
  <c r="AE49" i="102" s="1"/>
  <c r="AF49" i="102" s="1"/>
  <c r="AG49" i="102" s="1"/>
  <c r="AH49" i="102" s="1"/>
  <c r="AI49" i="102" s="1"/>
  <c r="AJ49" i="102" s="1"/>
  <c r="AK49" i="102" s="1"/>
  <c r="AL49" i="102" s="1"/>
  <c r="AM49" i="102" s="1"/>
  <c r="AN49" i="102" s="1"/>
  <c r="AO49" i="102" s="1"/>
  <c r="AP49" i="102" s="1"/>
  <c r="AQ49" i="102" s="1"/>
  <c r="AR49" i="102" s="1"/>
  <c r="AS49" i="102" s="1"/>
  <c r="AT49" i="102" s="1"/>
  <c r="AU49" i="102" s="1"/>
  <c r="AV49" i="102" s="1"/>
  <c r="AW49" i="102" s="1"/>
  <c r="AX49" i="102" s="1"/>
  <c r="AY49" i="102" s="1"/>
  <c r="AZ49" i="102" s="1"/>
  <c r="BA49" i="102" s="1"/>
  <c r="BB49" i="102" s="1"/>
  <c r="F49" i="102"/>
  <c r="E49" i="102"/>
  <c r="G48" i="102"/>
  <c r="H48" i="102" s="1"/>
  <c r="I48" i="102" s="1"/>
  <c r="J48" i="102" s="1"/>
  <c r="K48" i="102" s="1"/>
  <c r="L48" i="102" s="1"/>
  <c r="M48" i="102" s="1"/>
  <c r="N48" i="102" s="1"/>
  <c r="O48" i="102" s="1"/>
  <c r="P48" i="102" s="1"/>
  <c r="Q48" i="102" s="1"/>
  <c r="R48" i="102" s="1"/>
  <c r="S48" i="102" s="1"/>
  <c r="T48" i="102" s="1"/>
  <c r="U48" i="102" s="1"/>
  <c r="V48" i="102" s="1"/>
  <c r="W48" i="102" s="1"/>
  <c r="X48" i="102" s="1"/>
  <c r="Y48" i="102" s="1"/>
  <c r="Z48" i="102" s="1"/>
  <c r="AA48" i="102" s="1"/>
  <c r="AB48" i="102" s="1"/>
  <c r="AC48" i="102" s="1"/>
  <c r="AD48" i="102" s="1"/>
  <c r="AE48" i="102" s="1"/>
  <c r="AF48" i="102" s="1"/>
  <c r="AG48" i="102" s="1"/>
  <c r="AH48" i="102" s="1"/>
  <c r="AI48" i="102" s="1"/>
  <c r="AJ48" i="102" s="1"/>
  <c r="AK48" i="102" s="1"/>
  <c r="AL48" i="102" s="1"/>
  <c r="AM48" i="102" s="1"/>
  <c r="AN48" i="102" s="1"/>
  <c r="AO48" i="102" s="1"/>
  <c r="AP48" i="102" s="1"/>
  <c r="AQ48" i="102" s="1"/>
  <c r="AR48" i="102" s="1"/>
  <c r="AS48" i="102" s="1"/>
  <c r="AT48" i="102" s="1"/>
  <c r="AU48" i="102" s="1"/>
  <c r="AV48" i="102" s="1"/>
  <c r="AW48" i="102" s="1"/>
  <c r="AX48" i="102" s="1"/>
  <c r="AY48" i="102" s="1"/>
  <c r="AZ48" i="102" s="1"/>
  <c r="BA48" i="102" s="1"/>
  <c r="BB48" i="102" s="1"/>
  <c r="F48" i="102"/>
  <c r="E48" i="102"/>
  <c r="E47" i="102"/>
  <c r="F47" i="102" s="1"/>
  <c r="G47" i="102" s="1"/>
  <c r="H47" i="102" s="1"/>
  <c r="I47" i="102" s="1"/>
  <c r="J47" i="102" s="1"/>
  <c r="K47" i="102" s="1"/>
  <c r="L47" i="102" s="1"/>
  <c r="M47" i="102" s="1"/>
  <c r="N47" i="102" s="1"/>
  <c r="O47" i="102" s="1"/>
  <c r="P47" i="102" s="1"/>
  <c r="Q47" i="102" s="1"/>
  <c r="R47" i="102" s="1"/>
  <c r="S47" i="102" s="1"/>
  <c r="T47" i="102" s="1"/>
  <c r="U47" i="102" s="1"/>
  <c r="V47" i="102" s="1"/>
  <c r="W47" i="102" s="1"/>
  <c r="X47" i="102" s="1"/>
  <c r="Y47" i="102" s="1"/>
  <c r="Z47" i="102" s="1"/>
  <c r="AA47" i="102" s="1"/>
  <c r="AB47" i="102" s="1"/>
  <c r="AC47" i="102" s="1"/>
  <c r="AD47" i="102" s="1"/>
  <c r="AE47" i="102" s="1"/>
  <c r="AF47" i="102" s="1"/>
  <c r="AG47" i="102" s="1"/>
  <c r="AH47" i="102" s="1"/>
  <c r="AI47" i="102" s="1"/>
  <c r="AJ47" i="102" s="1"/>
  <c r="AK47" i="102" s="1"/>
  <c r="AL47" i="102" s="1"/>
  <c r="AM47" i="102" s="1"/>
  <c r="AN47" i="102" s="1"/>
  <c r="AO47" i="102" s="1"/>
  <c r="AP47" i="102" s="1"/>
  <c r="AQ47" i="102" s="1"/>
  <c r="AR47" i="102" s="1"/>
  <c r="AS47" i="102" s="1"/>
  <c r="AT47" i="102" s="1"/>
  <c r="AU47" i="102" s="1"/>
  <c r="AV47" i="102" s="1"/>
  <c r="AW47" i="102" s="1"/>
  <c r="AX47" i="102" s="1"/>
  <c r="AY47" i="102" s="1"/>
  <c r="AZ47" i="102" s="1"/>
  <c r="BA47" i="102" s="1"/>
  <c r="BB47" i="102" s="1"/>
  <c r="E46" i="102"/>
  <c r="F46" i="102" s="1"/>
  <c r="G46" i="102" s="1"/>
  <c r="H46" i="102" s="1"/>
  <c r="I46" i="102" s="1"/>
  <c r="J46" i="102" s="1"/>
  <c r="K46" i="102" s="1"/>
  <c r="L46" i="102" s="1"/>
  <c r="M46" i="102" s="1"/>
  <c r="N46" i="102" s="1"/>
  <c r="O46" i="102" s="1"/>
  <c r="P46" i="102" s="1"/>
  <c r="Q46" i="102" s="1"/>
  <c r="R46" i="102" s="1"/>
  <c r="S46" i="102" s="1"/>
  <c r="T46" i="102" s="1"/>
  <c r="U46" i="102" s="1"/>
  <c r="V46" i="102" s="1"/>
  <c r="W46" i="102" s="1"/>
  <c r="X46" i="102" s="1"/>
  <c r="Y46" i="102" s="1"/>
  <c r="Z46" i="102" s="1"/>
  <c r="AA46" i="102" s="1"/>
  <c r="AB46" i="102" s="1"/>
  <c r="AC46" i="102" s="1"/>
  <c r="AD46" i="102" s="1"/>
  <c r="AE46" i="102" s="1"/>
  <c r="AF46" i="102" s="1"/>
  <c r="AG46" i="102" s="1"/>
  <c r="AH46" i="102" s="1"/>
  <c r="AI46" i="102" s="1"/>
  <c r="AJ46" i="102" s="1"/>
  <c r="AK46" i="102" s="1"/>
  <c r="AL46" i="102" s="1"/>
  <c r="AM46" i="102" s="1"/>
  <c r="AN46" i="102" s="1"/>
  <c r="AO46" i="102" s="1"/>
  <c r="AP46" i="102" s="1"/>
  <c r="AQ46" i="102" s="1"/>
  <c r="AR46" i="102" s="1"/>
  <c r="AS46" i="102" s="1"/>
  <c r="AT46" i="102" s="1"/>
  <c r="AU46" i="102" s="1"/>
  <c r="AV46" i="102" s="1"/>
  <c r="AW46" i="102" s="1"/>
  <c r="AX46" i="102" s="1"/>
  <c r="AY46" i="102" s="1"/>
  <c r="AZ46" i="102" s="1"/>
  <c r="BA46" i="102" s="1"/>
  <c r="BB46" i="102" s="1"/>
  <c r="E45" i="102"/>
  <c r="F45" i="102" s="1"/>
  <c r="G45" i="102" s="1"/>
  <c r="H45" i="102" s="1"/>
  <c r="I45" i="102" s="1"/>
  <c r="J45" i="102" s="1"/>
  <c r="K45" i="102" s="1"/>
  <c r="L45" i="102" s="1"/>
  <c r="M45" i="102" s="1"/>
  <c r="N45" i="102" s="1"/>
  <c r="O45" i="102" s="1"/>
  <c r="P45" i="102" s="1"/>
  <c r="Q45" i="102" s="1"/>
  <c r="R45" i="102" s="1"/>
  <c r="S45" i="102" s="1"/>
  <c r="T45" i="102" s="1"/>
  <c r="U45" i="102" s="1"/>
  <c r="V45" i="102" s="1"/>
  <c r="W45" i="102" s="1"/>
  <c r="X45" i="102" s="1"/>
  <c r="Y45" i="102" s="1"/>
  <c r="Z45" i="102" s="1"/>
  <c r="AA45" i="102" s="1"/>
  <c r="AB45" i="102" s="1"/>
  <c r="AC45" i="102" s="1"/>
  <c r="AD45" i="102" s="1"/>
  <c r="AE45" i="102" s="1"/>
  <c r="AF45" i="102" s="1"/>
  <c r="AG45" i="102" s="1"/>
  <c r="AH45" i="102" s="1"/>
  <c r="AI45" i="102" s="1"/>
  <c r="AJ45" i="102" s="1"/>
  <c r="AK45" i="102" s="1"/>
  <c r="AL45" i="102" s="1"/>
  <c r="AM45" i="102" s="1"/>
  <c r="AN45" i="102" s="1"/>
  <c r="AO45" i="102" s="1"/>
  <c r="AP45" i="102" s="1"/>
  <c r="AQ45" i="102" s="1"/>
  <c r="AR45" i="102" s="1"/>
  <c r="AS45" i="102" s="1"/>
  <c r="AT45" i="102" s="1"/>
  <c r="AU45" i="102" s="1"/>
  <c r="AV45" i="102" s="1"/>
  <c r="AW45" i="102" s="1"/>
  <c r="AX45" i="102" s="1"/>
  <c r="AY45" i="102" s="1"/>
  <c r="AZ45" i="102" s="1"/>
  <c r="BA45" i="102" s="1"/>
  <c r="BB45" i="102" s="1"/>
  <c r="H44" i="102"/>
  <c r="I44" i="102" s="1"/>
  <c r="J44" i="102" s="1"/>
  <c r="K44" i="102" s="1"/>
  <c r="L44" i="102" s="1"/>
  <c r="M44" i="102" s="1"/>
  <c r="N44" i="102" s="1"/>
  <c r="O44" i="102" s="1"/>
  <c r="P44" i="102" s="1"/>
  <c r="Q44" i="102" s="1"/>
  <c r="R44" i="102" s="1"/>
  <c r="S44" i="102" s="1"/>
  <c r="T44" i="102" s="1"/>
  <c r="U44" i="102" s="1"/>
  <c r="V44" i="102" s="1"/>
  <c r="W44" i="102" s="1"/>
  <c r="X44" i="102" s="1"/>
  <c r="Y44" i="102" s="1"/>
  <c r="Z44" i="102" s="1"/>
  <c r="AA44" i="102" s="1"/>
  <c r="AB44" i="102" s="1"/>
  <c r="AC44" i="102" s="1"/>
  <c r="AD44" i="102" s="1"/>
  <c r="AE44" i="102" s="1"/>
  <c r="AF44" i="102" s="1"/>
  <c r="AG44" i="102" s="1"/>
  <c r="AH44" i="102" s="1"/>
  <c r="AI44" i="102" s="1"/>
  <c r="AJ44" i="102" s="1"/>
  <c r="AK44" i="102" s="1"/>
  <c r="AL44" i="102" s="1"/>
  <c r="AM44" i="102" s="1"/>
  <c r="AN44" i="102" s="1"/>
  <c r="AO44" i="102" s="1"/>
  <c r="AP44" i="102" s="1"/>
  <c r="AQ44" i="102" s="1"/>
  <c r="AR44" i="102" s="1"/>
  <c r="AS44" i="102" s="1"/>
  <c r="AT44" i="102" s="1"/>
  <c r="AU44" i="102" s="1"/>
  <c r="AV44" i="102" s="1"/>
  <c r="AW44" i="102" s="1"/>
  <c r="AX44" i="102" s="1"/>
  <c r="AY44" i="102" s="1"/>
  <c r="AZ44" i="102" s="1"/>
  <c r="BA44" i="102" s="1"/>
  <c r="BB44" i="102" s="1"/>
  <c r="E44" i="102"/>
  <c r="F44" i="102" s="1"/>
  <c r="G44" i="102" s="1"/>
  <c r="E43" i="102"/>
  <c r="F43" i="102" s="1"/>
  <c r="I12" i="102"/>
  <c r="I11" i="102"/>
  <c r="I10" i="102"/>
  <c r="I9" i="102"/>
  <c r="E67" i="101"/>
  <c r="F67" i="101" s="1"/>
  <c r="G67" i="101" s="1"/>
  <c r="H67" i="101" s="1"/>
  <c r="I67" i="101" s="1"/>
  <c r="J67" i="101" s="1"/>
  <c r="K67" i="101" s="1"/>
  <c r="L67" i="101" s="1"/>
  <c r="M67" i="101" s="1"/>
  <c r="N67" i="101" s="1"/>
  <c r="O67" i="101" s="1"/>
  <c r="P67" i="101" s="1"/>
  <c r="Q67" i="101" s="1"/>
  <c r="R67" i="101" s="1"/>
  <c r="S67" i="101" s="1"/>
  <c r="T67" i="101" s="1"/>
  <c r="U67" i="101" s="1"/>
  <c r="V67" i="101" s="1"/>
  <c r="W67" i="101" s="1"/>
  <c r="X67" i="101" s="1"/>
  <c r="Y67" i="101" s="1"/>
  <c r="Z67" i="101" s="1"/>
  <c r="AA67" i="101" s="1"/>
  <c r="AB67" i="101" s="1"/>
  <c r="AC67" i="101" s="1"/>
  <c r="AD67" i="101" s="1"/>
  <c r="AE67" i="101" s="1"/>
  <c r="AF67" i="101" s="1"/>
  <c r="AG67" i="101" s="1"/>
  <c r="AH67" i="101" s="1"/>
  <c r="AI67" i="101" s="1"/>
  <c r="AJ67" i="101" s="1"/>
  <c r="AK67" i="101" s="1"/>
  <c r="AL67" i="101" s="1"/>
  <c r="AM67" i="101" s="1"/>
  <c r="AN67" i="101" s="1"/>
  <c r="AO67" i="101" s="1"/>
  <c r="AP67" i="101" s="1"/>
  <c r="AQ67" i="101" s="1"/>
  <c r="AR67" i="101" s="1"/>
  <c r="AS67" i="101" s="1"/>
  <c r="AT67" i="101" s="1"/>
  <c r="AU67" i="101" s="1"/>
  <c r="AV67" i="101" s="1"/>
  <c r="AW67" i="101" s="1"/>
  <c r="AX67" i="101" s="1"/>
  <c r="AY67" i="101" s="1"/>
  <c r="AZ67" i="101" s="1"/>
  <c r="BA67" i="101" s="1"/>
  <c r="BB67" i="101" s="1"/>
  <c r="E65" i="101"/>
  <c r="AF64" i="101"/>
  <c r="AK64" i="101" s="1"/>
  <c r="AP64" i="101" s="1"/>
  <c r="AU64" i="101" s="1"/>
  <c r="AZ64" i="101" s="1"/>
  <c r="AD64" i="101"/>
  <c r="AI64" i="101" s="1"/>
  <c r="AN64" i="101" s="1"/>
  <c r="AS64" i="101" s="1"/>
  <c r="AX64" i="101" s="1"/>
  <c r="R64" i="101"/>
  <c r="W64" i="101" s="1"/>
  <c r="AB64" i="101" s="1"/>
  <c r="AG64" i="101" s="1"/>
  <c r="AL64" i="101" s="1"/>
  <c r="AQ64" i="101" s="1"/>
  <c r="AV64" i="101" s="1"/>
  <c r="BA64" i="101" s="1"/>
  <c r="Q64" i="101"/>
  <c r="V64" i="101" s="1"/>
  <c r="AA64" i="101" s="1"/>
  <c r="P64" i="101"/>
  <c r="U64" i="101" s="1"/>
  <c r="Z64" i="101" s="1"/>
  <c r="AE64" i="101" s="1"/>
  <c r="AJ64" i="101" s="1"/>
  <c r="AO64" i="101" s="1"/>
  <c r="AT64" i="101" s="1"/>
  <c r="AY64" i="101" s="1"/>
  <c r="O64" i="101"/>
  <c r="T64" i="101" s="1"/>
  <c r="Y64" i="101" s="1"/>
  <c r="N64" i="101"/>
  <c r="S64" i="101" s="1"/>
  <c r="X64" i="101" s="1"/>
  <c r="AC64" i="101" s="1"/>
  <c r="AH64" i="101" s="1"/>
  <c r="AM64" i="101" s="1"/>
  <c r="AR64" i="101" s="1"/>
  <c r="AW64" i="101" s="1"/>
  <c r="BB64" i="101" s="1"/>
  <c r="M64" i="101"/>
  <c r="L64" i="101"/>
  <c r="K64" i="101"/>
  <c r="J64" i="101"/>
  <c r="E63" i="101"/>
  <c r="F63" i="101" s="1"/>
  <c r="G63" i="101" s="1"/>
  <c r="G61" i="101"/>
  <c r="H61" i="101" s="1"/>
  <c r="I61" i="101" s="1"/>
  <c r="J61" i="101" s="1"/>
  <c r="K61" i="101" s="1"/>
  <c r="L61" i="101" s="1"/>
  <c r="M61" i="101" s="1"/>
  <c r="N61" i="101" s="1"/>
  <c r="O61" i="101" s="1"/>
  <c r="P61" i="101" s="1"/>
  <c r="Q61" i="101" s="1"/>
  <c r="R61" i="101" s="1"/>
  <c r="S61" i="101" s="1"/>
  <c r="T61" i="101" s="1"/>
  <c r="U61" i="101" s="1"/>
  <c r="V61" i="101" s="1"/>
  <c r="W61" i="101" s="1"/>
  <c r="X61" i="101" s="1"/>
  <c r="Y61" i="101" s="1"/>
  <c r="Z61" i="101" s="1"/>
  <c r="AA61" i="101" s="1"/>
  <c r="AB61" i="101" s="1"/>
  <c r="AC61" i="101" s="1"/>
  <c r="AD61" i="101" s="1"/>
  <c r="AE61" i="101" s="1"/>
  <c r="AF61" i="101" s="1"/>
  <c r="AG61" i="101" s="1"/>
  <c r="AH61" i="101" s="1"/>
  <c r="AI61" i="101" s="1"/>
  <c r="AJ61" i="101" s="1"/>
  <c r="AK61" i="101" s="1"/>
  <c r="AL61" i="101" s="1"/>
  <c r="AM61" i="101" s="1"/>
  <c r="AN61" i="101" s="1"/>
  <c r="AO61" i="101" s="1"/>
  <c r="AP61" i="101" s="1"/>
  <c r="AQ61" i="101" s="1"/>
  <c r="AR61" i="101" s="1"/>
  <c r="AS61" i="101" s="1"/>
  <c r="AT61" i="101" s="1"/>
  <c r="AU61" i="101" s="1"/>
  <c r="AV61" i="101" s="1"/>
  <c r="AW61" i="101" s="1"/>
  <c r="AX61" i="101" s="1"/>
  <c r="AY61" i="101" s="1"/>
  <c r="AZ61" i="101" s="1"/>
  <c r="BA61" i="101" s="1"/>
  <c r="BB61" i="101" s="1"/>
  <c r="F61" i="101"/>
  <c r="G59" i="101"/>
  <c r="E55" i="101"/>
  <c r="E151" i="67" s="1"/>
  <c r="F54" i="101"/>
  <c r="G54" i="101" s="1"/>
  <c r="H54" i="101" s="1"/>
  <c r="I54" i="101" s="1"/>
  <c r="J54" i="101" s="1"/>
  <c r="K54" i="101" s="1"/>
  <c r="L54" i="101" s="1"/>
  <c r="M54" i="101" s="1"/>
  <c r="N54" i="101" s="1"/>
  <c r="O54" i="101" s="1"/>
  <c r="P54" i="101" s="1"/>
  <c r="Q54" i="101" s="1"/>
  <c r="R54" i="101" s="1"/>
  <c r="S54" i="101" s="1"/>
  <c r="T54" i="101" s="1"/>
  <c r="U54" i="101" s="1"/>
  <c r="V54" i="101" s="1"/>
  <c r="W54" i="101" s="1"/>
  <c r="X54" i="101" s="1"/>
  <c r="Y54" i="101" s="1"/>
  <c r="Z54" i="101" s="1"/>
  <c r="AA54" i="101" s="1"/>
  <c r="AB54" i="101" s="1"/>
  <c r="AC54" i="101" s="1"/>
  <c r="AD54" i="101" s="1"/>
  <c r="AE54" i="101" s="1"/>
  <c r="AF54" i="101" s="1"/>
  <c r="AG54" i="101" s="1"/>
  <c r="AH54" i="101" s="1"/>
  <c r="AI54" i="101" s="1"/>
  <c r="AJ54" i="101" s="1"/>
  <c r="AK54" i="101" s="1"/>
  <c r="AL54" i="101" s="1"/>
  <c r="AM54" i="101" s="1"/>
  <c r="AN54" i="101" s="1"/>
  <c r="AO54" i="101" s="1"/>
  <c r="AP54" i="101" s="1"/>
  <c r="AQ54" i="101" s="1"/>
  <c r="AR54" i="101" s="1"/>
  <c r="AS54" i="101" s="1"/>
  <c r="AT54" i="101" s="1"/>
  <c r="AU54" i="101" s="1"/>
  <c r="AV54" i="101" s="1"/>
  <c r="AW54" i="101" s="1"/>
  <c r="AX54" i="101" s="1"/>
  <c r="AY54" i="101" s="1"/>
  <c r="AZ54" i="101" s="1"/>
  <c r="BA54" i="101" s="1"/>
  <c r="BB54" i="101" s="1"/>
  <c r="E54" i="101"/>
  <c r="G53" i="101"/>
  <c r="F53" i="101"/>
  <c r="E53" i="101"/>
  <c r="I52" i="101"/>
  <c r="J52" i="101" s="1"/>
  <c r="K52" i="101" s="1"/>
  <c r="L52" i="101" s="1"/>
  <c r="M52" i="101" s="1"/>
  <c r="N52" i="101" s="1"/>
  <c r="O52" i="101" s="1"/>
  <c r="P52" i="101" s="1"/>
  <c r="Q52" i="101" s="1"/>
  <c r="R52" i="101" s="1"/>
  <c r="S52" i="101" s="1"/>
  <c r="T52" i="101" s="1"/>
  <c r="U52" i="101" s="1"/>
  <c r="V52" i="101" s="1"/>
  <c r="W52" i="101" s="1"/>
  <c r="X52" i="101" s="1"/>
  <c r="Y52" i="101" s="1"/>
  <c r="Z52" i="101" s="1"/>
  <c r="AA52" i="101" s="1"/>
  <c r="AB52" i="101" s="1"/>
  <c r="AC52" i="101" s="1"/>
  <c r="AD52" i="101" s="1"/>
  <c r="AE52" i="101" s="1"/>
  <c r="AF52" i="101" s="1"/>
  <c r="AG52" i="101" s="1"/>
  <c r="AH52" i="101" s="1"/>
  <c r="AI52" i="101" s="1"/>
  <c r="AJ52" i="101" s="1"/>
  <c r="AK52" i="101" s="1"/>
  <c r="AL52" i="101" s="1"/>
  <c r="AM52" i="101" s="1"/>
  <c r="AN52" i="101" s="1"/>
  <c r="AO52" i="101" s="1"/>
  <c r="AP52" i="101" s="1"/>
  <c r="AQ52" i="101" s="1"/>
  <c r="AR52" i="101" s="1"/>
  <c r="AS52" i="101" s="1"/>
  <c r="AT52" i="101" s="1"/>
  <c r="AU52" i="101" s="1"/>
  <c r="AV52" i="101" s="1"/>
  <c r="AW52" i="101" s="1"/>
  <c r="AX52" i="101" s="1"/>
  <c r="AY52" i="101" s="1"/>
  <c r="AZ52" i="101" s="1"/>
  <c r="BA52" i="101" s="1"/>
  <c r="BB52" i="101" s="1"/>
  <c r="F52" i="101"/>
  <c r="G52" i="101" s="1"/>
  <c r="H52" i="101" s="1"/>
  <c r="E52" i="101"/>
  <c r="H51" i="101"/>
  <c r="I51" i="101" s="1"/>
  <c r="J51" i="101" s="1"/>
  <c r="K51" i="101" s="1"/>
  <c r="L51" i="101" s="1"/>
  <c r="M51" i="101" s="1"/>
  <c r="N51" i="101" s="1"/>
  <c r="O51" i="101" s="1"/>
  <c r="P51" i="101" s="1"/>
  <c r="Q51" i="101" s="1"/>
  <c r="R51" i="101" s="1"/>
  <c r="S51" i="101" s="1"/>
  <c r="T51" i="101" s="1"/>
  <c r="U51" i="101" s="1"/>
  <c r="V51" i="101" s="1"/>
  <c r="W51" i="101" s="1"/>
  <c r="X51" i="101" s="1"/>
  <c r="Y51" i="101" s="1"/>
  <c r="Z51" i="101" s="1"/>
  <c r="AA51" i="101" s="1"/>
  <c r="AB51" i="101" s="1"/>
  <c r="AC51" i="101" s="1"/>
  <c r="AD51" i="101" s="1"/>
  <c r="AE51" i="101" s="1"/>
  <c r="AF51" i="101" s="1"/>
  <c r="AG51" i="101" s="1"/>
  <c r="AH51" i="101" s="1"/>
  <c r="AI51" i="101" s="1"/>
  <c r="AJ51" i="101" s="1"/>
  <c r="AK51" i="101" s="1"/>
  <c r="AL51" i="101" s="1"/>
  <c r="AM51" i="101" s="1"/>
  <c r="AN51" i="101" s="1"/>
  <c r="AO51" i="101" s="1"/>
  <c r="AP51" i="101" s="1"/>
  <c r="AQ51" i="101" s="1"/>
  <c r="AR51" i="101" s="1"/>
  <c r="AS51" i="101" s="1"/>
  <c r="AT51" i="101" s="1"/>
  <c r="AU51" i="101" s="1"/>
  <c r="AV51" i="101" s="1"/>
  <c r="AW51" i="101" s="1"/>
  <c r="AX51" i="101" s="1"/>
  <c r="AY51" i="101" s="1"/>
  <c r="AZ51" i="101" s="1"/>
  <c r="BA51" i="101" s="1"/>
  <c r="BB51" i="101" s="1"/>
  <c r="F51" i="101"/>
  <c r="G51" i="101" s="1"/>
  <c r="E51" i="101"/>
  <c r="H50" i="101"/>
  <c r="I50" i="101" s="1"/>
  <c r="J50" i="101" s="1"/>
  <c r="K50" i="101" s="1"/>
  <c r="L50" i="101" s="1"/>
  <c r="M50" i="101" s="1"/>
  <c r="N50" i="101" s="1"/>
  <c r="O50" i="101" s="1"/>
  <c r="P50" i="101" s="1"/>
  <c r="Q50" i="101" s="1"/>
  <c r="R50" i="101" s="1"/>
  <c r="S50" i="101" s="1"/>
  <c r="T50" i="101" s="1"/>
  <c r="U50" i="101" s="1"/>
  <c r="V50" i="101" s="1"/>
  <c r="W50" i="101" s="1"/>
  <c r="X50" i="101" s="1"/>
  <c r="Y50" i="101" s="1"/>
  <c r="Z50" i="101" s="1"/>
  <c r="AA50" i="101" s="1"/>
  <c r="AB50" i="101" s="1"/>
  <c r="AC50" i="101" s="1"/>
  <c r="AD50" i="101" s="1"/>
  <c r="AE50" i="101" s="1"/>
  <c r="AF50" i="101" s="1"/>
  <c r="AG50" i="101" s="1"/>
  <c r="AH50" i="101" s="1"/>
  <c r="AI50" i="101" s="1"/>
  <c r="AJ50" i="101" s="1"/>
  <c r="AK50" i="101" s="1"/>
  <c r="AL50" i="101" s="1"/>
  <c r="AM50" i="101" s="1"/>
  <c r="AN50" i="101" s="1"/>
  <c r="AO50" i="101" s="1"/>
  <c r="AP50" i="101" s="1"/>
  <c r="AQ50" i="101" s="1"/>
  <c r="AR50" i="101" s="1"/>
  <c r="AS50" i="101" s="1"/>
  <c r="AT50" i="101" s="1"/>
  <c r="AU50" i="101" s="1"/>
  <c r="AV50" i="101" s="1"/>
  <c r="AW50" i="101" s="1"/>
  <c r="AX50" i="101" s="1"/>
  <c r="AY50" i="101" s="1"/>
  <c r="AZ50" i="101" s="1"/>
  <c r="BA50" i="101" s="1"/>
  <c r="BB50" i="101" s="1"/>
  <c r="G50" i="101"/>
  <c r="F50" i="101"/>
  <c r="E50" i="101"/>
  <c r="I49" i="101"/>
  <c r="J49" i="101" s="1"/>
  <c r="K49" i="101" s="1"/>
  <c r="L49" i="101" s="1"/>
  <c r="M49" i="101" s="1"/>
  <c r="N49" i="101" s="1"/>
  <c r="O49" i="101" s="1"/>
  <c r="P49" i="101" s="1"/>
  <c r="Q49" i="101" s="1"/>
  <c r="R49" i="101" s="1"/>
  <c r="S49" i="101" s="1"/>
  <c r="T49" i="101" s="1"/>
  <c r="U49" i="101" s="1"/>
  <c r="V49" i="101" s="1"/>
  <c r="W49" i="101" s="1"/>
  <c r="X49" i="101" s="1"/>
  <c r="Y49" i="101" s="1"/>
  <c r="Z49" i="101" s="1"/>
  <c r="AA49" i="101" s="1"/>
  <c r="AB49" i="101" s="1"/>
  <c r="AC49" i="101" s="1"/>
  <c r="AD49" i="101" s="1"/>
  <c r="AE49" i="101" s="1"/>
  <c r="AF49" i="101" s="1"/>
  <c r="AG49" i="101" s="1"/>
  <c r="AH49" i="101" s="1"/>
  <c r="AI49" i="101" s="1"/>
  <c r="AJ49" i="101" s="1"/>
  <c r="AK49" i="101" s="1"/>
  <c r="AL49" i="101" s="1"/>
  <c r="AM49" i="101" s="1"/>
  <c r="AN49" i="101" s="1"/>
  <c r="AO49" i="101" s="1"/>
  <c r="AP49" i="101" s="1"/>
  <c r="AQ49" i="101" s="1"/>
  <c r="AR49" i="101" s="1"/>
  <c r="AS49" i="101" s="1"/>
  <c r="AT49" i="101" s="1"/>
  <c r="AU49" i="101" s="1"/>
  <c r="AV49" i="101" s="1"/>
  <c r="AW49" i="101" s="1"/>
  <c r="AX49" i="101" s="1"/>
  <c r="AY49" i="101" s="1"/>
  <c r="AZ49" i="101" s="1"/>
  <c r="BA49" i="101" s="1"/>
  <c r="BB49" i="101" s="1"/>
  <c r="F49" i="101"/>
  <c r="G49" i="101" s="1"/>
  <c r="H49" i="101" s="1"/>
  <c r="E49" i="101"/>
  <c r="H48" i="101"/>
  <c r="I48" i="101" s="1"/>
  <c r="J48" i="101" s="1"/>
  <c r="K48" i="101" s="1"/>
  <c r="L48" i="101" s="1"/>
  <c r="M48" i="101" s="1"/>
  <c r="N48" i="101" s="1"/>
  <c r="O48" i="101" s="1"/>
  <c r="P48" i="101" s="1"/>
  <c r="Q48" i="101" s="1"/>
  <c r="R48" i="101" s="1"/>
  <c r="S48" i="101" s="1"/>
  <c r="T48" i="101" s="1"/>
  <c r="U48" i="101" s="1"/>
  <c r="V48" i="101" s="1"/>
  <c r="W48" i="101" s="1"/>
  <c r="X48" i="101" s="1"/>
  <c r="Y48" i="101" s="1"/>
  <c r="Z48" i="101" s="1"/>
  <c r="AA48" i="101" s="1"/>
  <c r="AB48" i="101" s="1"/>
  <c r="AC48" i="101" s="1"/>
  <c r="AD48" i="101" s="1"/>
  <c r="AE48" i="101" s="1"/>
  <c r="AF48" i="101" s="1"/>
  <c r="AG48" i="101" s="1"/>
  <c r="AH48" i="101" s="1"/>
  <c r="AI48" i="101" s="1"/>
  <c r="AJ48" i="101" s="1"/>
  <c r="AK48" i="101" s="1"/>
  <c r="AL48" i="101" s="1"/>
  <c r="AM48" i="101" s="1"/>
  <c r="AN48" i="101" s="1"/>
  <c r="AO48" i="101" s="1"/>
  <c r="AP48" i="101" s="1"/>
  <c r="AQ48" i="101" s="1"/>
  <c r="AR48" i="101" s="1"/>
  <c r="AS48" i="101" s="1"/>
  <c r="AT48" i="101" s="1"/>
  <c r="AU48" i="101" s="1"/>
  <c r="AV48" i="101" s="1"/>
  <c r="AW48" i="101" s="1"/>
  <c r="AX48" i="101" s="1"/>
  <c r="AY48" i="101" s="1"/>
  <c r="AZ48" i="101" s="1"/>
  <c r="BA48" i="101" s="1"/>
  <c r="BB48" i="101" s="1"/>
  <c r="E48" i="101"/>
  <c r="F48" i="101" s="1"/>
  <c r="G48" i="101" s="1"/>
  <c r="J47" i="101"/>
  <c r="K47" i="101" s="1"/>
  <c r="L47" i="101" s="1"/>
  <c r="M47" i="101" s="1"/>
  <c r="N47" i="101" s="1"/>
  <c r="O47" i="101" s="1"/>
  <c r="P47" i="101" s="1"/>
  <c r="Q47" i="101" s="1"/>
  <c r="R47" i="101" s="1"/>
  <c r="S47" i="101" s="1"/>
  <c r="T47" i="101" s="1"/>
  <c r="U47" i="101" s="1"/>
  <c r="V47" i="101" s="1"/>
  <c r="W47" i="101" s="1"/>
  <c r="X47" i="101" s="1"/>
  <c r="Y47" i="101" s="1"/>
  <c r="Z47" i="101" s="1"/>
  <c r="AA47" i="101" s="1"/>
  <c r="AB47" i="101" s="1"/>
  <c r="AC47" i="101" s="1"/>
  <c r="AD47" i="101" s="1"/>
  <c r="AE47" i="101" s="1"/>
  <c r="AF47" i="101" s="1"/>
  <c r="AG47" i="101" s="1"/>
  <c r="AH47" i="101" s="1"/>
  <c r="AI47" i="101" s="1"/>
  <c r="AJ47" i="101" s="1"/>
  <c r="AK47" i="101" s="1"/>
  <c r="AL47" i="101" s="1"/>
  <c r="AM47" i="101" s="1"/>
  <c r="AN47" i="101" s="1"/>
  <c r="AO47" i="101" s="1"/>
  <c r="AP47" i="101" s="1"/>
  <c r="AQ47" i="101" s="1"/>
  <c r="AR47" i="101" s="1"/>
  <c r="AS47" i="101" s="1"/>
  <c r="AT47" i="101" s="1"/>
  <c r="AU47" i="101" s="1"/>
  <c r="AV47" i="101" s="1"/>
  <c r="AW47" i="101" s="1"/>
  <c r="AX47" i="101" s="1"/>
  <c r="AY47" i="101" s="1"/>
  <c r="AZ47" i="101" s="1"/>
  <c r="BA47" i="101" s="1"/>
  <c r="BB47" i="101" s="1"/>
  <c r="E47" i="101"/>
  <c r="F47" i="101" s="1"/>
  <c r="G47" i="101" s="1"/>
  <c r="H47" i="101" s="1"/>
  <c r="I47" i="101" s="1"/>
  <c r="M46" i="101"/>
  <c r="N46" i="101" s="1"/>
  <c r="O46" i="101" s="1"/>
  <c r="P46" i="101" s="1"/>
  <c r="Q46" i="101" s="1"/>
  <c r="R46" i="101" s="1"/>
  <c r="S46" i="101" s="1"/>
  <c r="T46" i="101" s="1"/>
  <c r="U46" i="101" s="1"/>
  <c r="V46" i="101" s="1"/>
  <c r="W46" i="101" s="1"/>
  <c r="X46" i="101" s="1"/>
  <c r="Y46" i="101" s="1"/>
  <c r="Z46" i="101" s="1"/>
  <c r="AA46" i="101" s="1"/>
  <c r="AB46" i="101" s="1"/>
  <c r="AC46" i="101" s="1"/>
  <c r="AD46" i="101" s="1"/>
  <c r="AE46" i="101" s="1"/>
  <c r="AF46" i="101" s="1"/>
  <c r="AG46" i="101" s="1"/>
  <c r="AH46" i="101" s="1"/>
  <c r="AI46" i="101" s="1"/>
  <c r="AJ46" i="101" s="1"/>
  <c r="AK46" i="101" s="1"/>
  <c r="AL46" i="101" s="1"/>
  <c r="AM46" i="101" s="1"/>
  <c r="AN46" i="101" s="1"/>
  <c r="AO46" i="101" s="1"/>
  <c r="AP46" i="101" s="1"/>
  <c r="AQ46" i="101" s="1"/>
  <c r="AR46" i="101" s="1"/>
  <c r="AS46" i="101" s="1"/>
  <c r="AT46" i="101" s="1"/>
  <c r="AU46" i="101" s="1"/>
  <c r="AV46" i="101" s="1"/>
  <c r="AW46" i="101" s="1"/>
  <c r="AX46" i="101" s="1"/>
  <c r="AY46" i="101" s="1"/>
  <c r="AZ46" i="101" s="1"/>
  <c r="BA46" i="101" s="1"/>
  <c r="BB46" i="101" s="1"/>
  <c r="F46" i="101"/>
  <c r="G46" i="101" s="1"/>
  <c r="H46" i="101" s="1"/>
  <c r="I46" i="101" s="1"/>
  <c r="J46" i="101" s="1"/>
  <c r="K46" i="101" s="1"/>
  <c r="L46" i="101" s="1"/>
  <c r="E46" i="101"/>
  <c r="F45" i="101"/>
  <c r="E45" i="101"/>
  <c r="D40" i="101"/>
  <c r="D39" i="101"/>
  <c r="D38" i="101"/>
  <c r="D37" i="101"/>
  <c r="D36" i="101"/>
  <c r="I14" i="101"/>
  <c r="I13" i="101"/>
  <c r="I12" i="101"/>
  <c r="I11" i="101"/>
  <c r="B8" i="101"/>
  <c r="F58" i="100"/>
  <c r="AN57" i="100"/>
  <c r="AS57" i="100" s="1"/>
  <c r="AX57" i="100" s="1"/>
  <c r="R57" i="100"/>
  <c r="W57" i="100" s="1"/>
  <c r="AB57" i="100" s="1"/>
  <c r="AG57" i="100" s="1"/>
  <c r="AL57" i="100" s="1"/>
  <c r="AQ57" i="100" s="1"/>
  <c r="AV57" i="100" s="1"/>
  <c r="BA57" i="100" s="1"/>
  <c r="Q57" i="100"/>
  <c r="V57" i="100" s="1"/>
  <c r="AA57" i="100" s="1"/>
  <c r="AF57" i="100" s="1"/>
  <c r="AK57" i="100" s="1"/>
  <c r="AP57" i="100" s="1"/>
  <c r="AU57" i="100" s="1"/>
  <c r="AZ57" i="100" s="1"/>
  <c r="P57" i="100"/>
  <c r="U57" i="100" s="1"/>
  <c r="Z57" i="100" s="1"/>
  <c r="AE57" i="100" s="1"/>
  <c r="AJ57" i="100" s="1"/>
  <c r="AO57" i="100" s="1"/>
  <c r="AT57" i="100" s="1"/>
  <c r="AY57" i="100" s="1"/>
  <c r="O57" i="100"/>
  <c r="T57" i="100" s="1"/>
  <c r="Y57" i="100" s="1"/>
  <c r="AD57" i="100" s="1"/>
  <c r="AI57" i="100" s="1"/>
  <c r="I57" i="100"/>
  <c r="N57" i="100" s="1"/>
  <c r="S57" i="100" s="1"/>
  <c r="X57" i="100" s="1"/>
  <c r="AC57" i="100" s="1"/>
  <c r="AH57" i="100" s="1"/>
  <c r="AM57" i="100" s="1"/>
  <c r="AR57" i="100" s="1"/>
  <c r="AW57" i="100" s="1"/>
  <c r="BB57" i="100" s="1"/>
  <c r="H57" i="100"/>
  <c r="M57" i="100" s="1"/>
  <c r="G57" i="100"/>
  <c r="L57" i="100" s="1"/>
  <c r="F57" i="100"/>
  <c r="K57" i="100" s="1"/>
  <c r="J57" i="100"/>
  <c r="F56" i="100"/>
  <c r="G56" i="100" s="1"/>
  <c r="H56" i="100" s="1"/>
  <c r="I56" i="100" s="1"/>
  <c r="E56" i="100"/>
  <c r="E55" i="100"/>
  <c r="F53" i="100"/>
  <c r="G53" i="100" s="1"/>
  <c r="H53" i="100" s="1"/>
  <c r="I53" i="100" s="1"/>
  <c r="J53" i="100" s="1"/>
  <c r="K53" i="100" s="1"/>
  <c r="L53" i="100" s="1"/>
  <c r="M53" i="100" s="1"/>
  <c r="N53" i="100" s="1"/>
  <c r="O53" i="100" s="1"/>
  <c r="P53" i="100" s="1"/>
  <c r="Q53" i="100" s="1"/>
  <c r="R53" i="100" s="1"/>
  <c r="S53" i="100" s="1"/>
  <c r="T53" i="100" s="1"/>
  <c r="U53" i="100" s="1"/>
  <c r="V53" i="100" s="1"/>
  <c r="W53" i="100" s="1"/>
  <c r="X53" i="100" s="1"/>
  <c r="Y53" i="100" s="1"/>
  <c r="Z53" i="100" s="1"/>
  <c r="AA53" i="100" s="1"/>
  <c r="AB53" i="100" s="1"/>
  <c r="AC53" i="100" s="1"/>
  <c r="AD53" i="100" s="1"/>
  <c r="AE53" i="100" s="1"/>
  <c r="AF53" i="100" s="1"/>
  <c r="AG53" i="100" s="1"/>
  <c r="AH53" i="100" s="1"/>
  <c r="AI53" i="100" s="1"/>
  <c r="AJ53" i="100" s="1"/>
  <c r="AK53" i="100" s="1"/>
  <c r="AL53" i="100" s="1"/>
  <c r="AM53" i="100" s="1"/>
  <c r="AN53" i="100" s="1"/>
  <c r="AO53" i="100" s="1"/>
  <c r="AP53" i="100" s="1"/>
  <c r="AQ53" i="100" s="1"/>
  <c r="AR53" i="100" s="1"/>
  <c r="AS53" i="100" s="1"/>
  <c r="AT53" i="100" s="1"/>
  <c r="AU53" i="100" s="1"/>
  <c r="AV53" i="100" s="1"/>
  <c r="AW53" i="100" s="1"/>
  <c r="AX53" i="100" s="1"/>
  <c r="AY53" i="100" s="1"/>
  <c r="AZ53" i="100" s="1"/>
  <c r="BA53" i="100" s="1"/>
  <c r="BB53" i="100" s="1"/>
  <c r="E53" i="100"/>
  <c r="K52" i="100"/>
  <c r="L52" i="100" s="1"/>
  <c r="M52" i="100" s="1"/>
  <c r="N52" i="100" s="1"/>
  <c r="O52" i="100" s="1"/>
  <c r="P52" i="100" s="1"/>
  <c r="Q52" i="100" s="1"/>
  <c r="R52" i="100" s="1"/>
  <c r="S52" i="100" s="1"/>
  <c r="T52" i="100" s="1"/>
  <c r="U52" i="100" s="1"/>
  <c r="V52" i="100" s="1"/>
  <c r="W52" i="100" s="1"/>
  <c r="X52" i="100" s="1"/>
  <c r="Y52" i="100" s="1"/>
  <c r="Z52" i="100" s="1"/>
  <c r="AA52" i="100" s="1"/>
  <c r="AB52" i="100" s="1"/>
  <c r="AC52" i="100" s="1"/>
  <c r="AD52" i="100" s="1"/>
  <c r="AE52" i="100" s="1"/>
  <c r="AF52" i="100" s="1"/>
  <c r="AG52" i="100" s="1"/>
  <c r="AH52" i="100" s="1"/>
  <c r="AI52" i="100" s="1"/>
  <c r="AJ52" i="100" s="1"/>
  <c r="AK52" i="100" s="1"/>
  <c r="AL52" i="100" s="1"/>
  <c r="AM52" i="100" s="1"/>
  <c r="AN52" i="100" s="1"/>
  <c r="AO52" i="100" s="1"/>
  <c r="AP52" i="100" s="1"/>
  <c r="AQ52" i="100" s="1"/>
  <c r="AR52" i="100" s="1"/>
  <c r="AS52" i="100" s="1"/>
  <c r="AT52" i="100" s="1"/>
  <c r="AU52" i="100" s="1"/>
  <c r="AV52" i="100" s="1"/>
  <c r="AW52" i="100" s="1"/>
  <c r="AX52" i="100" s="1"/>
  <c r="AY52" i="100" s="1"/>
  <c r="AZ52" i="100" s="1"/>
  <c r="BA52" i="100" s="1"/>
  <c r="BB52" i="100" s="1"/>
  <c r="F52" i="100"/>
  <c r="G52" i="100" s="1"/>
  <c r="H52" i="100" s="1"/>
  <c r="I52" i="100" s="1"/>
  <c r="J52" i="100" s="1"/>
  <c r="E52" i="100"/>
  <c r="F51" i="100"/>
  <c r="G51" i="100" s="1"/>
  <c r="H51" i="100" s="1"/>
  <c r="I51" i="100" s="1"/>
  <c r="J51" i="100" s="1"/>
  <c r="K51" i="100" s="1"/>
  <c r="L51" i="100" s="1"/>
  <c r="M51" i="100" s="1"/>
  <c r="N51" i="100" s="1"/>
  <c r="O51" i="100" s="1"/>
  <c r="P51" i="100" s="1"/>
  <c r="Q51" i="100" s="1"/>
  <c r="R51" i="100" s="1"/>
  <c r="S51" i="100" s="1"/>
  <c r="T51" i="100" s="1"/>
  <c r="U51" i="100" s="1"/>
  <c r="V51" i="100" s="1"/>
  <c r="W51" i="100" s="1"/>
  <c r="X51" i="100" s="1"/>
  <c r="Y51" i="100" s="1"/>
  <c r="Z51" i="100" s="1"/>
  <c r="AA51" i="100" s="1"/>
  <c r="AB51" i="100" s="1"/>
  <c r="AC51" i="100" s="1"/>
  <c r="AD51" i="100" s="1"/>
  <c r="AE51" i="100" s="1"/>
  <c r="AF51" i="100" s="1"/>
  <c r="AG51" i="100" s="1"/>
  <c r="AH51" i="100" s="1"/>
  <c r="AI51" i="100" s="1"/>
  <c r="AJ51" i="100" s="1"/>
  <c r="AK51" i="100" s="1"/>
  <c r="AL51" i="100" s="1"/>
  <c r="AM51" i="100" s="1"/>
  <c r="AN51" i="100" s="1"/>
  <c r="AO51" i="100" s="1"/>
  <c r="AP51" i="100" s="1"/>
  <c r="AQ51" i="100" s="1"/>
  <c r="AR51" i="100" s="1"/>
  <c r="AS51" i="100" s="1"/>
  <c r="AT51" i="100" s="1"/>
  <c r="AU51" i="100" s="1"/>
  <c r="AV51" i="100" s="1"/>
  <c r="AW51" i="100" s="1"/>
  <c r="AX51" i="100" s="1"/>
  <c r="AY51" i="100" s="1"/>
  <c r="AZ51" i="100" s="1"/>
  <c r="BA51" i="100" s="1"/>
  <c r="BB51" i="100" s="1"/>
  <c r="E51" i="100"/>
  <c r="AO50" i="100"/>
  <c r="AN50" i="100"/>
  <c r="F50" i="100"/>
  <c r="AM50" i="100" s="1"/>
  <c r="E50" i="100"/>
  <c r="L49" i="100"/>
  <c r="M49" i="100" s="1"/>
  <c r="N49" i="100" s="1"/>
  <c r="O49" i="100" s="1"/>
  <c r="P49" i="100" s="1"/>
  <c r="Q49" i="100" s="1"/>
  <c r="R49" i="100" s="1"/>
  <c r="S49" i="100" s="1"/>
  <c r="T49" i="100" s="1"/>
  <c r="U49" i="100" s="1"/>
  <c r="V49" i="100" s="1"/>
  <c r="W49" i="100" s="1"/>
  <c r="X49" i="100" s="1"/>
  <c r="Y49" i="100" s="1"/>
  <c r="Z49" i="100" s="1"/>
  <c r="AA49" i="100" s="1"/>
  <c r="AB49" i="100" s="1"/>
  <c r="AC49" i="100" s="1"/>
  <c r="AD49" i="100" s="1"/>
  <c r="AE49" i="100" s="1"/>
  <c r="AF49" i="100" s="1"/>
  <c r="AG49" i="100" s="1"/>
  <c r="AH49" i="100" s="1"/>
  <c r="AI49" i="100" s="1"/>
  <c r="AJ49" i="100" s="1"/>
  <c r="AK49" i="100" s="1"/>
  <c r="AL49" i="100" s="1"/>
  <c r="AM49" i="100" s="1"/>
  <c r="AN49" i="100" s="1"/>
  <c r="AO49" i="100" s="1"/>
  <c r="AP49" i="100" s="1"/>
  <c r="AQ49" i="100" s="1"/>
  <c r="AR49" i="100" s="1"/>
  <c r="AS49" i="100" s="1"/>
  <c r="AT49" i="100" s="1"/>
  <c r="AU49" i="100" s="1"/>
  <c r="AV49" i="100" s="1"/>
  <c r="AW49" i="100" s="1"/>
  <c r="AX49" i="100" s="1"/>
  <c r="AY49" i="100" s="1"/>
  <c r="AZ49" i="100" s="1"/>
  <c r="BA49" i="100" s="1"/>
  <c r="BB49" i="100" s="1"/>
  <c r="F49" i="100"/>
  <c r="G49" i="100" s="1"/>
  <c r="H49" i="100" s="1"/>
  <c r="I49" i="100" s="1"/>
  <c r="J49" i="100" s="1"/>
  <c r="K49" i="100" s="1"/>
  <c r="E49" i="100"/>
  <c r="K48" i="100"/>
  <c r="L48" i="100" s="1"/>
  <c r="M48" i="100" s="1"/>
  <c r="N48" i="100" s="1"/>
  <c r="O48" i="100" s="1"/>
  <c r="P48" i="100" s="1"/>
  <c r="Q48" i="100" s="1"/>
  <c r="R48" i="100" s="1"/>
  <c r="S48" i="100" s="1"/>
  <c r="T48" i="100" s="1"/>
  <c r="U48" i="100" s="1"/>
  <c r="V48" i="100" s="1"/>
  <c r="W48" i="100" s="1"/>
  <c r="X48" i="100" s="1"/>
  <c r="Y48" i="100" s="1"/>
  <c r="Z48" i="100" s="1"/>
  <c r="AA48" i="100" s="1"/>
  <c r="AB48" i="100" s="1"/>
  <c r="AC48" i="100" s="1"/>
  <c r="AD48" i="100" s="1"/>
  <c r="AE48" i="100" s="1"/>
  <c r="AF48" i="100" s="1"/>
  <c r="AG48" i="100" s="1"/>
  <c r="AH48" i="100" s="1"/>
  <c r="AI48" i="100" s="1"/>
  <c r="AJ48" i="100" s="1"/>
  <c r="AK48" i="100" s="1"/>
  <c r="AL48" i="100" s="1"/>
  <c r="AM48" i="100" s="1"/>
  <c r="AN48" i="100" s="1"/>
  <c r="AO48" i="100" s="1"/>
  <c r="AP48" i="100" s="1"/>
  <c r="AQ48" i="100" s="1"/>
  <c r="AR48" i="100" s="1"/>
  <c r="AS48" i="100" s="1"/>
  <c r="AT48" i="100" s="1"/>
  <c r="AU48" i="100" s="1"/>
  <c r="AV48" i="100" s="1"/>
  <c r="AW48" i="100" s="1"/>
  <c r="AX48" i="100" s="1"/>
  <c r="AY48" i="100" s="1"/>
  <c r="AZ48" i="100" s="1"/>
  <c r="BA48" i="100" s="1"/>
  <c r="BB48" i="100" s="1"/>
  <c r="G48" i="100"/>
  <c r="H48" i="100" s="1"/>
  <c r="I48" i="100" s="1"/>
  <c r="J48" i="100" s="1"/>
  <c r="E48" i="100"/>
  <c r="F48" i="100" s="1"/>
  <c r="I47" i="100"/>
  <c r="J47" i="100" s="1"/>
  <c r="K47" i="100" s="1"/>
  <c r="L47" i="100" s="1"/>
  <c r="M47" i="100" s="1"/>
  <c r="N47" i="100" s="1"/>
  <c r="O47" i="100" s="1"/>
  <c r="P47" i="100" s="1"/>
  <c r="Q47" i="100" s="1"/>
  <c r="R47" i="100" s="1"/>
  <c r="S47" i="100" s="1"/>
  <c r="T47" i="100" s="1"/>
  <c r="U47" i="100" s="1"/>
  <c r="V47" i="100" s="1"/>
  <c r="W47" i="100" s="1"/>
  <c r="X47" i="100" s="1"/>
  <c r="Y47" i="100" s="1"/>
  <c r="Z47" i="100" s="1"/>
  <c r="AA47" i="100" s="1"/>
  <c r="AB47" i="100" s="1"/>
  <c r="AC47" i="100" s="1"/>
  <c r="AD47" i="100" s="1"/>
  <c r="AE47" i="100" s="1"/>
  <c r="AF47" i="100" s="1"/>
  <c r="AG47" i="100" s="1"/>
  <c r="AH47" i="100" s="1"/>
  <c r="AI47" i="100" s="1"/>
  <c r="AJ47" i="100" s="1"/>
  <c r="AK47" i="100" s="1"/>
  <c r="AL47" i="100" s="1"/>
  <c r="AM47" i="100" s="1"/>
  <c r="AN47" i="100" s="1"/>
  <c r="AO47" i="100" s="1"/>
  <c r="AP47" i="100" s="1"/>
  <c r="AQ47" i="100" s="1"/>
  <c r="AR47" i="100" s="1"/>
  <c r="AS47" i="100" s="1"/>
  <c r="AT47" i="100" s="1"/>
  <c r="AU47" i="100" s="1"/>
  <c r="AV47" i="100" s="1"/>
  <c r="AW47" i="100" s="1"/>
  <c r="AX47" i="100" s="1"/>
  <c r="AY47" i="100" s="1"/>
  <c r="AZ47" i="100" s="1"/>
  <c r="BA47" i="100" s="1"/>
  <c r="BB47" i="100" s="1"/>
  <c r="E47" i="100"/>
  <c r="F47" i="100" s="1"/>
  <c r="G47" i="100" s="1"/>
  <c r="H47" i="100" s="1"/>
  <c r="E46" i="100"/>
  <c r="F46" i="100" s="1"/>
  <c r="G46" i="100" s="1"/>
  <c r="H46" i="100" s="1"/>
  <c r="I46" i="100" s="1"/>
  <c r="J46" i="100" s="1"/>
  <c r="K46" i="100" s="1"/>
  <c r="L46" i="100" s="1"/>
  <c r="M46" i="100" s="1"/>
  <c r="N46" i="100" s="1"/>
  <c r="O46" i="100" s="1"/>
  <c r="P46" i="100" s="1"/>
  <c r="Q46" i="100" s="1"/>
  <c r="R46" i="100" s="1"/>
  <c r="S46" i="100" s="1"/>
  <c r="T46" i="100" s="1"/>
  <c r="U46" i="100" s="1"/>
  <c r="V46" i="100" s="1"/>
  <c r="W46" i="100" s="1"/>
  <c r="X46" i="100" s="1"/>
  <c r="Y46" i="100" s="1"/>
  <c r="Z46" i="100" s="1"/>
  <c r="AA46" i="100" s="1"/>
  <c r="AB46" i="100" s="1"/>
  <c r="AC46" i="100" s="1"/>
  <c r="AD46" i="100" s="1"/>
  <c r="AE46" i="100" s="1"/>
  <c r="AF46" i="100" s="1"/>
  <c r="AG46" i="100" s="1"/>
  <c r="AH46" i="100" s="1"/>
  <c r="AI46" i="100" s="1"/>
  <c r="AJ46" i="100" s="1"/>
  <c r="AK46" i="100" s="1"/>
  <c r="AL46" i="100" s="1"/>
  <c r="AM46" i="100" s="1"/>
  <c r="AN46" i="100" s="1"/>
  <c r="AO46" i="100" s="1"/>
  <c r="AP46" i="100" s="1"/>
  <c r="AQ46" i="100" s="1"/>
  <c r="AR46" i="100" s="1"/>
  <c r="AS46" i="100" s="1"/>
  <c r="AT46" i="100" s="1"/>
  <c r="AU46" i="100" s="1"/>
  <c r="AV46" i="100" s="1"/>
  <c r="AW46" i="100" s="1"/>
  <c r="AX46" i="100" s="1"/>
  <c r="AY46" i="100" s="1"/>
  <c r="AZ46" i="100" s="1"/>
  <c r="BA46" i="100" s="1"/>
  <c r="BB46" i="100" s="1"/>
  <c r="E45" i="100"/>
  <c r="F45" i="100" s="1"/>
  <c r="G45" i="100" s="1"/>
  <c r="H45" i="100" s="1"/>
  <c r="I45" i="100" s="1"/>
  <c r="J45" i="100" s="1"/>
  <c r="K45" i="100" s="1"/>
  <c r="L45" i="100" s="1"/>
  <c r="M45" i="100" s="1"/>
  <c r="N45" i="100" s="1"/>
  <c r="O45" i="100" s="1"/>
  <c r="P45" i="100" s="1"/>
  <c r="Q45" i="100" s="1"/>
  <c r="R45" i="100" s="1"/>
  <c r="S45" i="100" s="1"/>
  <c r="T45" i="100" s="1"/>
  <c r="U45" i="100" s="1"/>
  <c r="V45" i="100" s="1"/>
  <c r="W45" i="100" s="1"/>
  <c r="X45" i="100" s="1"/>
  <c r="Y45" i="100" s="1"/>
  <c r="Z45" i="100" s="1"/>
  <c r="AA45" i="100" s="1"/>
  <c r="AB45" i="100" s="1"/>
  <c r="AC45" i="100" s="1"/>
  <c r="AD45" i="100" s="1"/>
  <c r="AE45" i="100" s="1"/>
  <c r="AF45" i="100" s="1"/>
  <c r="AG45" i="100" s="1"/>
  <c r="AH45" i="100" s="1"/>
  <c r="AI45" i="100" s="1"/>
  <c r="AJ45" i="100" s="1"/>
  <c r="AK45" i="100" s="1"/>
  <c r="AL45" i="100" s="1"/>
  <c r="AM45" i="100" s="1"/>
  <c r="AN45" i="100" s="1"/>
  <c r="AO45" i="100" s="1"/>
  <c r="AP45" i="100" s="1"/>
  <c r="AQ45" i="100" s="1"/>
  <c r="AR45" i="100" s="1"/>
  <c r="AS45" i="100" s="1"/>
  <c r="AT45" i="100" s="1"/>
  <c r="AU45" i="100" s="1"/>
  <c r="AV45" i="100" s="1"/>
  <c r="AW45" i="100" s="1"/>
  <c r="AX45" i="100" s="1"/>
  <c r="AY45" i="100" s="1"/>
  <c r="AZ45" i="100" s="1"/>
  <c r="BA45" i="100" s="1"/>
  <c r="BB45" i="100" s="1"/>
  <c r="E44" i="100"/>
  <c r="B8" i="100"/>
  <c r="F60" i="100" s="1"/>
  <c r="E46" i="99"/>
  <c r="AA45" i="99"/>
  <c r="AF45" i="99" s="1"/>
  <c r="AK45" i="99" s="1"/>
  <c r="AP45" i="99" s="1"/>
  <c r="AU45" i="99" s="1"/>
  <c r="AZ45" i="99" s="1"/>
  <c r="Z45" i="99"/>
  <c r="AE45" i="99" s="1"/>
  <c r="AJ45" i="99" s="1"/>
  <c r="AO45" i="99" s="1"/>
  <c r="AT45" i="99" s="1"/>
  <c r="AY45" i="99" s="1"/>
  <c r="X45" i="99"/>
  <c r="AC45" i="99" s="1"/>
  <c r="AH45" i="99" s="1"/>
  <c r="AM45" i="99" s="1"/>
  <c r="AR45" i="99" s="1"/>
  <c r="AW45" i="99" s="1"/>
  <c r="BB45" i="99" s="1"/>
  <c r="W45" i="99"/>
  <c r="AB45" i="99" s="1"/>
  <c r="AG45" i="99" s="1"/>
  <c r="AL45" i="99" s="1"/>
  <c r="AQ45" i="99" s="1"/>
  <c r="AV45" i="99" s="1"/>
  <c r="BA45" i="99" s="1"/>
  <c r="O45" i="99"/>
  <c r="T45" i="99" s="1"/>
  <c r="Y45" i="99" s="1"/>
  <c r="AD45" i="99" s="1"/>
  <c r="AI45" i="99" s="1"/>
  <c r="AN45" i="99" s="1"/>
  <c r="AS45" i="99" s="1"/>
  <c r="AX45" i="99" s="1"/>
  <c r="N45" i="99"/>
  <c r="S45" i="99" s="1"/>
  <c r="M45" i="99"/>
  <c r="R45" i="99" s="1"/>
  <c r="L45" i="99"/>
  <c r="Q45" i="99" s="1"/>
  <c r="V45" i="99" s="1"/>
  <c r="K45" i="99"/>
  <c r="P45" i="99" s="1"/>
  <c r="U45" i="99" s="1"/>
  <c r="I45" i="99"/>
  <c r="H45" i="99"/>
  <c r="G45" i="99"/>
  <c r="F45" i="99"/>
  <c r="E45" i="99"/>
  <c r="J45" i="99" s="1"/>
  <c r="F44" i="99"/>
  <c r="G44" i="99" s="1"/>
  <c r="E43" i="99"/>
  <c r="E66" i="63" s="1"/>
  <c r="E42" i="99"/>
  <c r="E151" i="63" s="1"/>
  <c r="F41" i="99"/>
  <c r="G41" i="99" s="1"/>
  <c r="H41" i="99" s="1"/>
  <c r="I41" i="99" s="1"/>
  <c r="J41" i="99" s="1"/>
  <c r="K41" i="99" s="1"/>
  <c r="L41" i="99" s="1"/>
  <c r="M41" i="99" s="1"/>
  <c r="N41" i="99" s="1"/>
  <c r="O41" i="99" s="1"/>
  <c r="P41" i="99" s="1"/>
  <c r="Q41" i="99" s="1"/>
  <c r="R41" i="99" s="1"/>
  <c r="S41" i="99" s="1"/>
  <c r="T41" i="99" s="1"/>
  <c r="U41" i="99" s="1"/>
  <c r="V41" i="99" s="1"/>
  <c r="W41" i="99" s="1"/>
  <c r="X41" i="99" s="1"/>
  <c r="Y41" i="99" s="1"/>
  <c r="Z41" i="99" s="1"/>
  <c r="AA41" i="99" s="1"/>
  <c r="AB41" i="99" s="1"/>
  <c r="AC41" i="99" s="1"/>
  <c r="AD41" i="99" s="1"/>
  <c r="AE41" i="99" s="1"/>
  <c r="AF41" i="99" s="1"/>
  <c r="AG41" i="99" s="1"/>
  <c r="AH41" i="99" s="1"/>
  <c r="AI41" i="99" s="1"/>
  <c r="AJ41" i="99" s="1"/>
  <c r="AK41" i="99" s="1"/>
  <c r="AL41" i="99" s="1"/>
  <c r="AM41" i="99" s="1"/>
  <c r="AN41" i="99" s="1"/>
  <c r="AO41" i="99" s="1"/>
  <c r="AP41" i="99" s="1"/>
  <c r="AQ41" i="99" s="1"/>
  <c r="AR41" i="99" s="1"/>
  <c r="AS41" i="99" s="1"/>
  <c r="AT41" i="99" s="1"/>
  <c r="AU41" i="99" s="1"/>
  <c r="AV41" i="99" s="1"/>
  <c r="AW41" i="99" s="1"/>
  <c r="AX41" i="99" s="1"/>
  <c r="AY41" i="99" s="1"/>
  <c r="AZ41" i="99" s="1"/>
  <c r="BA41" i="99" s="1"/>
  <c r="BB41" i="99" s="1"/>
  <c r="E41" i="99"/>
  <c r="H40" i="99"/>
  <c r="I40" i="99" s="1"/>
  <c r="J40" i="99" s="1"/>
  <c r="K40" i="99" s="1"/>
  <c r="L40" i="99" s="1"/>
  <c r="M40" i="99" s="1"/>
  <c r="N40" i="99" s="1"/>
  <c r="O40" i="99" s="1"/>
  <c r="P40" i="99" s="1"/>
  <c r="Q40" i="99" s="1"/>
  <c r="R40" i="99" s="1"/>
  <c r="S40" i="99" s="1"/>
  <c r="T40" i="99" s="1"/>
  <c r="U40" i="99" s="1"/>
  <c r="V40" i="99" s="1"/>
  <c r="W40" i="99" s="1"/>
  <c r="X40" i="99" s="1"/>
  <c r="Y40" i="99" s="1"/>
  <c r="Z40" i="99" s="1"/>
  <c r="AA40" i="99" s="1"/>
  <c r="AB40" i="99" s="1"/>
  <c r="AC40" i="99" s="1"/>
  <c r="AD40" i="99" s="1"/>
  <c r="AE40" i="99" s="1"/>
  <c r="AF40" i="99" s="1"/>
  <c r="AG40" i="99" s="1"/>
  <c r="AH40" i="99" s="1"/>
  <c r="AI40" i="99" s="1"/>
  <c r="AJ40" i="99" s="1"/>
  <c r="AK40" i="99" s="1"/>
  <c r="AL40" i="99" s="1"/>
  <c r="AM40" i="99" s="1"/>
  <c r="AN40" i="99" s="1"/>
  <c r="AO40" i="99" s="1"/>
  <c r="AP40" i="99" s="1"/>
  <c r="AQ40" i="99" s="1"/>
  <c r="AR40" i="99" s="1"/>
  <c r="AS40" i="99" s="1"/>
  <c r="AT40" i="99" s="1"/>
  <c r="AU40" i="99" s="1"/>
  <c r="AV40" i="99" s="1"/>
  <c r="AW40" i="99" s="1"/>
  <c r="AX40" i="99" s="1"/>
  <c r="AY40" i="99" s="1"/>
  <c r="AZ40" i="99" s="1"/>
  <c r="BA40" i="99" s="1"/>
  <c r="BB40" i="99" s="1"/>
  <c r="E40" i="99"/>
  <c r="F40" i="99" s="1"/>
  <c r="G40" i="99" s="1"/>
  <c r="K39" i="99"/>
  <c r="L39" i="99" s="1"/>
  <c r="M39" i="99" s="1"/>
  <c r="N39" i="99" s="1"/>
  <c r="O39" i="99" s="1"/>
  <c r="P39" i="99" s="1"/>
  <c r="Q39" i="99" s="1"/>
  <c r="R39" i="99" s="1"/>
  <c r="S39" i="99" s="1"/>
  <c r="T39" i="99" s="1"/>
  <c r="U39" i="99" s="1"/>
  <c r="V39" i="99" s="1"/>
  <c r="W39" i="99" s="1"/>
  <c r="X39" i="99" s="1"/>
  <c r="Y39" i="99" s="1"/>
  <c r="Z39" i="99" s="1"/>
  <c r="AA39" i="99" s="1"/>
  <c r="AB39" i="99" s="1"/>
  <c r="AC39" i="99" s="1"/>
  <c r="AD39" i="99" s="1"/>
  <c r="AE39" i="99" s="1"/>
  <c r="AF39" i="99" s="1"/>
  <c r="AG39" i="99" s="1"/>
  <c r="AH39" i="99" s="1"/>
  <c r="AI39" i="99" s="1"/>
  <c r="AJ39" i="99" s="1"/>
  <c r="AK39" i="99" s="1"/>
  <c r="AL39" i="99" s="1"/>
  <c r="AM39" i="99" s="1"/>
  <c r="AN39" i="99" s="1"/>
  <c r="AO39" i="99" s="1"/>
  <c r="AP39" i="99" s="1"/>
  <c r="AQ39" i="99" s="1"/>
  <c r="AR39" i="99" s="1"/>
  <c r="AS39" i="99" s="1"/>
  <c r="AT39" i="99" s="1"/>
  <c r="AU39" i="99" s="1"/>
  <c r="AV39" i="99" s="1"/>
  <c r="AW39" i="99" s="1"/>
  <c r="AX39" i="99" s="1"/>
  <c r="AY39" i="99" s="1"/>
  <c r="AZ39" i="99" s="1"/>
  <c r="BA39" i="99" s="1"/>
  <c r="BB39" i="99" s="1"/>
  <c r="J39" i="99"/>
  <c r="E39" i="99"/>
  <c r="F39" i="99" s="1"/>
  <c r="G39" i="99" s="1"/>
  <c r="H39" i="99" s="1"/>
  <c r="I39" i="99" s="1"/>
  <c r="E38" i="99"/>
  <c r="F38" i="99" s="1"/>
  <c r="G38" i="99" s="1"/>
  <c r="H38" i="99" s="1"/>
  <c r="I38" i="99" s="1"/>
  <c r="J38" i="99" s="1"/>
  <c r="K38" i="99" s="1"/>
  <c r="L38" i="99" s="1"/>
  <c r="M38" i="99" s="1"/>
  <c r="N38" i="99" s="1"/>
  <c r="O38" i="99" s="1"/>
  <c r="P38" i="99" s="1"/>
  <c r="Q38" i="99" s="1"/>
  <c r="R38" i="99" s="1"/>
  <c r="S38" i="99" s="1"/>
  <c r="T38" i="99" s="1"/>
  <c r="U38" i="99" s="1"/>
  <c r="V38" i="99" s="1"/>
  <c r="W38" i="99" s="1"/>
  <c r="X38" i="99" s="1"/>
  <c r="Y38" i="99" s="1"/>
  <c r="Z38" i="99" s="1"/>
  <c r="AA38" i="99" s="1"/>
  <c r="AB38" i="99" s="1"/>
  <c r="AC38" i="99" s="1"/>
  <c r="AD38" i="99" s="1"/>
  <c r="AE38" i="99" s="1"/>
  <c r="AF38" i="99" s="1"/>
  <c r="AG38" i="99" s="1"/>
  <c r="AH38" i="99" s="1"/>
  <c r="AI38" i="99" s="1"/>
  <c r="AJ38" i="99" s="1"/>
  <c r="AK38" i="99" s="1"/>
  <c r="AL38" i="99" s="1"/>
  <c r="AM38" i="99" s="1"/>
  <c r="AN38" i="99" s="1"/>
  <c r="AO38" i="99" s="1"/>
  <c r="AP38" i="99" s="1"/>
  <c r="AQ38" i="99" s="1"/>
  <c r="AR38" i="99" s="1"/>
  <c r="AS38" i="99" s="1"/>
  <c r="AT38" i="99" s="1"/>
  <c r="AU38" i="99" s="1"/>
  <c r="AV38" i="99" s="1"/>
  <c r="AW38" i="99" s="1"/>
  <c r="AX38" i="99" s="1"/>
  <c r="AY38" i="99" s="1"/>
  <c r="AZ38" i="99" s="1"/>
  <c r="BA38" i="99" s="1"/>
  <c r="BB38" i="99" s="1"/>
  <c r="F53" i="102" l="1"/>
  <c r="F151" i="68" s="1"/>
  <c r="G43" i="102"/>
  <c r="F64" i="102"/>
  <c r="G63" i="102"/>
  <c r="H63" i="102" s="1"/>
  <c r="I63" i="102" s="1"/>
  <c r="J63" i="102" s="1"/>
  <c r="K63" i="102" s="1"/>
  <c r="F61" i="102"/>
  <c r="G61" i="102" s="1"/>
  <c r="F66" i="101"/>
  <c r="G65" i="101"/>
  <c r="H65" i="101" s="1"/>
  <c r="I65" i="101" s="1"/>
  <c r="J65" i="101" s="1"/>
  <c r="K65" i="101" s="1"/>
  <c r="H53" i="101"/>
  <c r="I53" i="101" s="1"/>
  <c r="J53" i="101" s="1"/>
  <c r="K53" i="101" s="1"/>
  <c r="L53" i="101" s="1"/>
  <c r="M53" i="101" s="1"/>
  <c r="N53" i="101" s="1"/>
  <c r="O53" i="101" s="1"/>
  <c r="P53" i="101" s="1"/>
  <c r="Q53" i="101" s="1"/>
  <c r="R53" i="101" s="1"/>
  <c r="S53" i="101" s="1"/>
  <c r="T53" i="101" s="1"/>
  <c r="U53" i="101" s="1"/>
  <c r="V53" i="101" s="1"/>
  <c r="W53" i="101" s="1"/>
  <c r="X53" i="101" s="1"/>
  <c r="Y53" i="101" s="1"/>
  <c r="Z53" i="101" s="1"/>
  <c r="AA53" i="101" s="1"/>
  <c r="AB53" i="101" s="1"/>
  <c r="AC53" i="101" s="1"/>
  <c r="AD53" i="101" s="1"/>
  <c r="AE53" i="101" s="1"/>
  <c r="AF53" i="101" s="1"/>
  <c r="AG53" i="101" s="1"/>
  <c r="AH53" i="101" s="1"/>
  <c r="AI53" i="101" s="1"/>
  <c r="AJ53" i="101" s="1"/>
  <c r="AK53" i="101" s="1"/>
  <c r="AL53" i="101" s="1"/>
  <c r="AM53" i="101" s="1"/>
  <c r="AN53" i="101" s="1"/>
  <c r="AO53" i="101" s="1"/>
  <c r="AP53" i="101" s="1"/>
  <c r="AQ53" i="101" s="1"/>
  <c r="AR53" i="101" s="1"/>
  <c r="AS53" i="101" s="1"/>
  <c r="AT53" i="101" s="1"/>
  <c r="AU53" i="101" s="1"/>
  <c r="AV53" i="101" s="1"/>
  <c r="AW53" i="101" s="1"/>
  <c r="AX53" i="101" s="1"/>
  <c r="AY53" i="101" s="1"/>
  <c r="AZ53" i="101" s="1"/>
  <c r="BA53" i="101" s="1"/>
  <c r="BB53" i="101" s="1"/>
  <c r="G45" i="101"/>
  <c r="F55" i="101"/>
  <c r="F151" i="67" s="1"/>
  <c r="H63" i="101"/>
  <c r="I63" i="101" s="1"/>
  <c r="G62" i="101"/>
  <c r="E62" i="101"/>
  <c r="G58" i="100"/>
  <c r="H58" i="100" s="1"/>
  <c r="I58" i="100" s="1"/>
  <c r="J58" i="100" s="1"/>
  <c r="K58" i="100" s="1"/>
  <c r="F59" i="100"/>
  <c r="I55" i="100"/>
  <c r="J56" i="100"/>
  <c r="K56" i="100" s="1"/>
  <c r="G50" i="100"/>
  <c r="E54" i="100"/>
  <c r="E151" i="88" s="1"/>
  <c r="R50" i="100"/>
  <c r="V50" i="100"/>
  <c r="AA50" i="100"/>
  <c r="AP50" i="100"/>
  <c r="BB50" i="100"/>
  <c r="AH50" i="100"/>
  <c r="AX50" i="100"/>
  <c r="AL50" i="100"/>
  <c r="Z50" i="100"/>
  <c r="N50" i="100"/>
  <c r="W50" i="100"/>
  <c r="AW50" i="100"/>
  <c r="AK50" i="100"/>
  <c r="Y50" i="100"/>
  <c r="M50" i="100"/>
  <c r="AI50" i="100"/>
  <c r="AV50" i="100"/>
  <c r="AJ50" i="100"/>
  <c r="X50" i="100"/>
  <c r="L50" i="100"/>
  <c r="AU50" i="100"/>
  <c r="K50" i="100"/>
  <c r="BA50" i="100"/>
  <c r="AG50" i="100"/>
  <c r="Q50" i="100"/>
  <c r="AE50" i="100"/>
  <c r="I50" i="100"/>
  <c r="AR50" i="100"/>
  <c r="AZ50" i="100"/>
  <c r="AF50" i="100"/>
  <c r="P50" i="100"/>
  <c r="AY50" i="100"/>
  <c r="O50" i="100"/>
  <c r="AB50" i="100"/>
  <c r="H50" i="100"/>
  <c r="AT50" i="100"/>
  <c r="AD50" i="100"/>
  <c r="J50" i="100"/>
  <c r="AS50" i="100"/>
  <c r="AC50" i="100"/>
  <c r="AQ50" i="100"/>
  <c r="F44" i="100"/>
  <c r="S50" i="100"/>
  <c r="G55" i="100"/>
  <c r="I63" i="100" s="1"/>
  <c r="H63" i="100" s="1"/>
  <c r="G63" i="100" s="1"/>
  <c r="F63" i="100" s="1"/>
  <c r="E63" i="100" s="1"/>
  <c r="T50" i="100"/>
  <c r="U50" i="100"/>
  <c r="H44" i="99"/>
  <c r="I44" i="99" s="1"/>
  <c r="G43" i="99"/>
  <c r="G66" i="63" s="1"/>
  <c r="F42" i="99"/>
  <c r="F151" i="63" s="1"/>
  <c r="G37" i="99"/>
  <c r="F47" i="99"/>
  <c r="F67" i="63" s="1"/>
  <c r="G46" i="99"/>
  <c r="H46" i="99" s="1"/>
  <c r="I46" i="99" s="1"/>
  <c r="J46" i="99" s="1"/>
  <c r="K46" i="99" s="1"/>
  <c r="H61" i="102" l="1"/>
  <c r="I61" i="102" s="1"/>
  <c r="G60" i="102"/>
  <c r="K64" i="102"/>
  <c r="L63" i="102"/>
  <c r="M63" i="102" s="1"/>
  <c r="N63" i="102" s="1"/>
  <c r="O63" i="102" s="1"/>
  <c r="P63" i="102" s="1"/>
  <c r="G53" i="102"/>
  <c r="G151" i="68" s="1"/>
  <c r="H43" i="102"/>
  <c r="J63" i="101"/>
  <c r="K63" i="101" s="1"/>
  <c r="I62" i="101"/>
  <c r="G55" i="101"/>
  <c r="G151" i="67" s="1"/>
  <c r="H45" i="101"/>
  <c r="K66" i="101"/>
  <c r="L65" i="101"/>
  <c r="M65" i="101" s="1"/>
  <c r="N65" i="101" s="1"/>
  <c r="O65" i="101" s="1"/>
  <c r="P65" i="101" s="1"/>
  <c r="F54" i="100"/>
  <c r="F151" i="88" s="1"/>
  <c r="G44" i="100"/>
  <c r="K59" i="100"/>
  <c r="L58" i="100"/>
  <c r="M58" i="100" s="1"/>
  <c r="N58" i="100" s="1"/>
  <c r="O58" i="100" s="1"/>
  <c r="P58" i="100" s="1"/>
  <c r="L56" i="100"/>
  <c r="M56" i="100" s="1"/>
  <c r="K55" i="100"/>
  <c r="K47" i="99"/>
  <c r="K67" i="63" s="1"/>
  <c r="L46" i="99"/>
  <c r="M46" i="99" s="1"/>
  <c r="N46" i="99" s="1"/>
  <c r="O46" i="99" s="1"/>
  <c r="P46" i="99" s="1"/>
  <c r="H37" i="99"/>
  <c r="G42" i="99"/>
  <c r="G151" i="63" s="1"/>
  <c r="J44" i="99"/>
  <c r="K44" i="99" s="1"/>
  <c r="I43" i="99"/>
  <c r="I66" i="63" s="1"/>
  <c r="P64" i="102" l="1"/>
  <c r="Q63" i="102"/>
  <c r="R63" i="102" s="1"/>
  <c r="S63" i="102" s="1"/>
  <c r="T63" i="102" s="1"/>
  <c r="U63" i="102" s="1"/>
  <c r="I60" i="102"/>
  <c r="J61" i="102"/>
  <c r="K61" i="102" s="1"/>
  <c r="H53" i="102"/>
  <c r="H151" i="68" s="1"/>
  <c r="I43" i="102"/>
  <c r="P66" i="101"/>
  <c r="Q65" i="101"/>
  <c r="R65" i="101" s="1"/>
  <c r="S65" i="101" s="1"/>
  <c r="T65" i="101" s="1"/>
  <c r="U65" i="101" s="1"/>
  <c r="I45" i="101"/>
  <c r="H55" i="101"/>
  <c r="H151" i="67" s="1"/>
  <c r="K62" i="101"/>
  <c r="L63" i="101"/>
  <c r="M63" i="101" s="1"/>
  <c r="N63" i="101" s="1"/>
  <c r="O63" i="101" s="1"/>
  <c r="P63" i="101" s="1"/>
  <c r="P59" i="100"/>
  <c r="Q58" i="100"/>
  <c r="R58" i="100" s="1"/>
  <c r="S58" i="100" s="1"/>
  <c r="T58" i="100" s="1"/>
  <c r="U58" i="100" s="1"/>
  <c r="N56" i="100"/>
  <c r="O56" i="100" s="1"/>
  <c r="M55" i="100"/>
  <c r="N63" i="100" s="1"/>
  <c r="H44" i="100"/>
  <c r="G54" i="100"/>
  <c r="G151" i="88" s="1"/>
  <c r="Q46" i="99"/>
  <c r="R46" i="99" s="1"/>
  <c r="S46" i="99" s="1"/>
  <c r="T46" i="99" s="1"/>
  <c r="U46" i="99" s="1"/>
  <c r="P47" i="99"/>
  <c r="P67" i="63" s="1"/>
  <c r="I37" i="99"/>
  <c r="H42" i="99"/>
  <c r="H151" i="63" s="1"/>
  <c r="L44" i="99"/>
  <c r="M44" i="99" s="1"/>
  <c r="K43" i="99"/>
  <c r="K66" i="63" s="1"/>
  <c r="U64" i="102" l="1"/>
  <c r="V63" i="102"/>
  <c r="W63" i="102" s="1"/>
  <c r="X63" i="102" s="1"/>
  <c r="Y63" i="102" s="1"/>
  <c r="Z63" i="102" s="1"/>
  <c r="K60" i="102"/>
  <c r="L61" i="102"/>
  <c r="M61" i="102" s="1"/>
  <c r="N61" i="102" s="1"/>
  <c r="O61" i="102" s="1"/>
  <c r="P61" i="102" s="1"/>
  <c r="I53" i="102"/>
  <c r="I151" i="68" s="1"/>
  <c r="J43" i="102"/>
  <c r="P62" i="101"/>
  <c r="Q63" i="101"/>
  <c r="R63" i="101" s="1"/>
  <c r="S63" i="101" s="1"/>
  <c r="T63" i="101" s="1"/>
  <c r="U63" i="101" s="1"/>
  <c r="J45" i="101"/>
  <c r="I55" i="101"/>
  <c r="I151" i="67" s="1"/>
  <c r="U66" i="101"/>
  <c r="V65" i="101"/>
  <c r="W65" i="101" s="1"/>
  <c r="X65" i="101" s="1"/>
  <c r="Y65" i="101" s="1"/>
  <c r="Z65" i="101" s="1"/>
  <c r="O63" i="100"/>
  <c r="P63" i="100" s="1"/>
  <c r="Q63" i="100" s="1"/>
  <c r="R63" i="100" s="1"/>
  <c r="M63" i="100"/>
  <c r="L63" i="100" s="1"/>
  <c r="K63" i="100" s="1"/>
  <c r="J63" i="100" s="1"/>
  <c r="I44" i="100"/>
  <c r="H54" i="100"/>
  <c r="H151" i="88" s="1"/>
  <c r="U59" i="100"/>
  <c r="V58" i="100"/>
  <c r="W58" i="100" s="1"/>
  <c r="X58" i="100" s="1"/>
  <c r="Y58" i="100" s="1"/>
  <c r="Z58" i="100" s="1"/>
  <c r="O55" i="100"/>
  <c r="P56" i="100"/>
  <c r="Q56" i="100" s="1"/>
  <c r="M43" i="99"/>
  <c r="M66" i="63" s="1"/>
  <c r="N44" i="99"/>
  <c r="O44" i="99" s="1"/>
  <c r="J37" i="99"/>
  <c r="I42" i="99"/>
  <c r="I151" i="63" s="1"/>
  <c r="V46" i="99"/>
  <c r="W46" i="99" s="1"/>
  <c r="X46" i="99" s="1"/>
  <c r="Y46" i="99" s="1"/>
  <c r="Z46" i="99" s="1"/>
  <c r="U47" i="99"/>
  <c r="U67" i="63" s="1"/>
  <c r="J53" i="102" l="1"/>
  <c r="J151" i="68" s="1"/>
  <c r="K43" i="102"/>
  <c r="AA63" i="102"/>
  <c r="AB63" i="102" s="1"/>
  <c r="AC63" i="102" s="1"/>
  <c r="AD63" i="102" s="1"/>
  <c r="AE63" i="102" s="1"/>
  <c r="Z64" i="102"/>
  <c r="Q61" i="102"/>
  <c r="R61" i="102" s="1"/>
  <c r="S61" i="102" s="1"/>
  <c r="T61" i="102" s="1"/>
  <c r="U61" i="102" s="1"/>
  <c r="P60" i="102"/>
  <c r="Z66" i="101"/>
  <c r="AA65" i="101"/>
  <c r="AB65" i="101" s="1"/>
  <c r="AC65" i="101" s="1"/>
  <c r="AD65" i="101" s="1"/>
  <c r="AE65" i="101" s="1"/>
  <c r="J55" i="101"/>
  <c r="J151" i="67" s="1"/>
  <c r="K45" i="101"/>
  <c r="V63" i="101"/>
  <c r="W63" i="101" s="1"/>
  <c r="X63" i="101" s="1"/>
  <c r="Y63" i="101" s="1"/>
  <c r="Z63" i="101" s="1"/>
  <c r="U62" i="101"/>
  <c r="Q55" i="100"/>
  <c r="R56" i="100"/>
  <c r="S56" i="100" s="1"/>
  <c r="Z59" i="100"/>
  <c r="AA58" i="100"/>
  <c r="AB58" i="100" s="1"/>
  <c r="AC58" i="100" s="1"/>
  <c r="AD58" i="100" s="1"/>
  <c r="AE58" i="100" s="1"/>
  <c r="I54" i="100"/>
  <c r="I151" i="88" s="1"/>
  <c r="J44" i="100"/>
  <c r="AA46" i="99"/>
  <c r="AB46" i="99" s="1"/>
  <c r="AC46" i="99" s="1"/>
  <c r="AD46" i="99" s="1"/>
  <c r="AE46" i="99" s="1"/>
  <c r="Z47" i="99"/>
  <c r="Z67" i="63" s="1"/>
  <c r="O43" i="99"/>
  <c r="O66" i="63" s="1"/>
  <c r="P44" i="99"/>
  <c r="Q44" i="99" s="1"/>
  <c r="J42" i="99"/>
  <c r="J151" i="63" s="1"/>
  <c r="K37" i="99"/>
  <c r="K53" i="102" l="1"/>
  <c r="K151" i="68" s="1"/>
  <c r="L43" i="102"/>
  <c r="AF63" i="102"/>
  <c r="AG63" i="102" s="1"/>
  <c r="AH63" i="102" s="1"/>
  <c r="AI63" i="102" s="1"/>
  <c r="AJ63" i="102" s="1"/>
  <c r="AE64" i="102"/>
  <c r="V61" i="102"/>
  <c r="W61" i="102" s="1"/>
  <c r="X61" i="102" s="1"/>
  <c r="Y61" i="102" s="1"/>
  <c r="Z61" i="102" s="1"/>
  <c r="U60" i="102"/>
  <c r="Z62" i="101"/>
  <c r="AA63" i="101"/>
  <c r="AB63" i="101" s="1"/>
  <c r="AC63" i="101" s="1"/>
  <c r="AD63" i="101" s="1"/>
  <c r="AE63" i="101" s="1"/>
  <c r="K55" i="101"/>
  <c r="K151" i="67" s="1"/>
  <c r="L45" i="101"/>
  <c r="AF65" i="101"/>
  <c r="AG65" i="101" s="1"/>
  <c r="AH65" i="101" s="1"/>
  <c r="AI65" i="101" s="1"/>
  <c r="AJ65" i="101" s="1"/>
  <c r="AE66" i="101"/>
  <c r="K44" i="100"/>
  <c r="J54" i="100"/>
  <c r="J151" i="88" s="1"/>
  <c r="AF58" i="100"/>
  <c r="AG58" i="100" s="1"/>
  <c r="AH58" i="100" s="1"/>
  <c r="AI58" i="100" s="1"/>
  <c r="AJ58" i="100" s="1"/>
  <c r="AE59" i="100"/>
  <c r="S55" i="100"/>
  <c r="S63" i="100" s="1"/>
  <c r="T63" i="100" s="1"/>
  <c r="U63" i="100" s="1"/>
  <c r="V63" i="100" s="1"/>
  <c r="W63" i="100" s="1"/>
  <c r="T56" i="100"/>
  <c r="U56" i="100" s="1"/>
  <c r="L37" i="99"/>
  <c r="K42" i="99"/>
  <c r="K151" i="63" s="1"/>
  <c r="AF46" i="99"/>
  <c r="AG46" i="99" s="1"/>
  <c r="AH46" i="99" s="1"/>
  <c r="AI46" i="99" s="1"/>
  <c r="AJ46" i="99" s="1"/>
  <c r="AE47" i="99"/>
  <c r="AE67" i="63" s="1"/>
  <c r="Q43" i="99"/>
  <c r="Q66" i="63" s="1"/>
  <c r="R44" i="99"/>
  <c r="S44" i="99" s="1"/>
  <c r="AJ64" i="102" l="1"/>
  <c r="AK63" i="102"/>
  <c r="AL63" i="102" s="1"/>
  <c r="AM63" i="102" s="1"/>
  <c r="AN63" i="102" s="1"/>
  <c r="AO63" i="102" s="1"/>
  <c r="L53" i="102"/>
  <c r="L151" i="68" s="1"/>
  <c r="M43" i="102"/>
  <c r="AA61" i="102"/>
  <c r="AB61" i="102" s="1"/>
  <c r="AC61" i="102" s="1"/>
  <c r="AD61" i="102" s="1"/>
  <c r="AE61" i="102" s="1"/>
  <c r="Z60" i="102"/>
  <c r="AJ66" i="101"/>
  <c r="AK65" i="101"/>
  <c r="AL65" i="101" s="1"/>
  <c r="AM65" i="101" s="1"/>
  <c r="AN65" i="101" s="1"/>
  <c r="AO65" i="101" s="1"/>
  <c r="L55" i="101"/>
  <c r="L151" i="67" s="1"/>
  <c r="M45" i="101"/>
  <c r="AF63" i="101"/>
  <c r="AG63" i="101" s="1"/>
  <c r="AH63" i="101" s="1"/>
  <c r="AI63" i="101" s="1"/>
  <c r="AJ63" i="101" s="1"/>
  <c r="AE62" i="101"/>
  <c r="U55" i="100"/>
  <c r="V56" i="100"/>
  <c r="W56" i="100" s="1"/>
  <c r="AK58" i="100"/>
  <c r="AL58" i="100" s="1"/>
  <c r="AM58" i="100" s="1"/>
  <c r="AN58" i="100" s="1"/>
  <c r="AO58" i="100" s="1"/>
  <c r="AJ59" i="100"/>
  <c r="L44" i="100"/>
  <c r="K54" i="100"/>
  <c r="K151" i="88" s="1"/>
  <c r="T44" i="99"/>
  <c r="U44" i="99" s="1"/>
  <c r="S43" i="99"/>
  <c r="S66" i="63" s="1"/>
  <c r="M37" i="99"/>
  <c r="L42" i="99"/>
  <c r="L151" i="63" s="1"/>
  <c r="AJ47" i="99"/>
  <c r="AJ67" i="63" s="1"/>
  <c r="AK46" i="99"/>
  <c r="AL46" i="99" s="1"/>
  <c r="AM46" i="99" s="1"/>
  <c r="AN46" i="99" s="1"/>
  <c r="AO46" i="99" s="1"/>
  <c r="AF61" i="102" l="1"/>
  <c r="AG61" i="102" s="1"/>
  <c r="AH61" i="102" s="1"/>
  <c r="AI61" i="102" s="1"/>
  <c r="AJ61" i="102" s="1"/>
  <c r="AE60" i="102"/>
  <c r="N43" i="102"/>
  <c r="M53" i="102"/>
  <c r="M151" i="68" s="1"/>
  <c r="AP63" i="102"/>
  <c r="AQ63" i="102" s="1"/>
  <c r="AR63" i="102" s="1"/>
  <c r="AS63" i="102" s="1"/>
  <c r="AT63" i="102" s="1"/>
  <c r="AO64" i="102"/>
  <c r="AK63" i="101"/>
  <c r="AL63" i="101" s="1"/>
  <c r="AM63" i="101" s="1"/>
  <c r="AN63" i="101" s="1"/>
  <c r="AO63" i="101" s="1"/>
  <c r="AJ62" i="101"/>
  <c r="M55" i="101"/>
  <c r="M151" i="67" s="1"/>
  <c r="N45" i="101"/>
  <c r="AO66" i="101"/>
  <c r="AP65" i="101"/>
  <c r="AQ65" i="101" s="1"/>
  <c r="AR65" i="101" s="1"/>
  <c r="AS65" i="101" s="1"/>
  <c r="AT65" i="101" s="1"/>
  <c r="M44" i="100"/>
  <c r="L54" i="100"/>
  <c r="L151" i="88" s="1"/>
  <c r="AP58" i="100"/>
  <c r="AQ58" i="100" s="1"/>
  <c r="AR58" i="100" s="1"/>
  <c r="AS58" i="100" s="1"/>
  <c r="AT58" i="100" s="1"/>
  <c r="AO59" i="100"/>
  <c r="W55" i="100"/>
  <c r="X56" i="100"/>
  <c r="Y56" i="100" s="1"/>
  <c r="X63" i="100"/>
  <c r="Y63" i="100" s="1"/>
  <c r="Z63" i="100" s="1"/>
  <c r="AA63" i="100" s="1"/>
  <c r="AB63" i="100" s="1"/>
  <c r="AO47" i="99"/>
  <c r="AO67" i="63" s="1"/>
  <c r="AP46" i="99"/>
  <c r="AQ46" i="99" s="1"/>
  <c r="AR46" i="99" s="1"/>
  <c r="AS46" i="99" s="1"/>
  <c r="AT46" i="99" s="1"/>
  <c r="M42" i="99"/>
  <c r="M151" i="63" s="1"/>
  <c r="N37" i="99"/>
  <c r="U43" i="99"/>
  <c r="U66" i="63" s="1"/>
  <c r="V44" i="99"/>
  <c r="W44" i="99" s="1"/>
  <c r="AT64" i="102" l="1"/>
  <c r="AU63" i="102"/>
  <c r="AV63" i="102" s="1"/>
  <c r="AW63" i="102" s="1"/>
  <c r="AX63" i="102" s="1"/>
  <c r="AY63" i="102" s="1"/>
  <c r="O43" i="102"/>
  <c r="N53" i="102"/>
  <c r="N151" i="68" s="1"/>
  <c r="AJ60" i="102"/>
  <c r="AK61" i="102"/>
  <c r="AL61" i="102" s="1"/>
  <c r="AM61" i="102" s="1"/>
  <c r="AN61" i="102" s="1"/>
  <c r="AO61" i="102" s="1"/>
  <c r="AU65" i="101"/>
  <c r="AV65" i="101" s="1"/>
  <c r="AW65" i="101" s="1"/>
  <c r="AX65" i="101" s="1"/>
  <c r="AY65" i="101" s="1"/>
  <c r="AT66" i="101"/>
  <c r="N55" i="101"/>
  <c r="N151" i="67" s="1"/>
  <c r="O45" i="101"/>
  <c r="AP63" i="101"/>
  <c r="AQ63" i="101" s="1"/>
  <c r="AR63" i="101" s="1"/>
  <c r="AS63" i="101" s="1"/>
  <c r="AT63" i="101" s="1"/>
  <c r="AO62" i="101"/>
  <c r="AU58" i="100"/>
  <c r="AV58" i="100" s="1"/>
  <c r="AW58" i="100" s="1"/>
  <c r="AX58" i="100" s="1"/>
  <c r="AY58" i="100" s="1"/>
  <c r="AT59" i="100"/>
  <c r="Z56" i="100"/>
  <c r="AA56" i="100" s="1"/>
  <c r="Y55" i="100"/>
  <c r="N44" i="100"/>
  <c r="M54" i="100"/>
  <c r="M151" i="88" s="1"/>
  <c r="X44" i="99"/>
  <c r="Y44" i="99" s="1"/>
  <c r="W43" i="99"/>
  <c r="W66" i="63" s="1"/>
  <c r="N42" i="99"/>
  <c r="N151" i="63" s="1"/>
  <c r="O37" i="99"/>
  <c r="AT47" i="99"/>
  <c r="AT67" i="63" s="1"/>
  <c r="AU46" i="99"/>
  <c r="AV46" i="99" s="1"/>
  <c r="AW46" i="99" s="1"/>
  <c r="AX46" i="99" s="1"/>
  <c r="AY46" i="99" s="1"/>
  <c r="AP61" i="102" l="1"/>
  <c r="AQ61" i="102" s="1"/>
  <c r="AR61" i="102" s="1"/>
  <c r="AS61" i="102" s="1"/>
  <c r="AT61" i="102" s="1"/>
  <c r="AO60" i="102"/>
  <c r="P43" i="102"/>
  <c r="O53" i="102"/>
  <c r="O151" i="68" s="1"/>
  <c r="AY64" i="102"/>
  <c r="AZ63" i="102"/>
  <c r="BA63" i="102" s="1"/>
  <c r="BB63" i="102" s="1"/>
  <c r="O55" i="101"/>
  <c r="O151" i="67" s="1"/>
  <c r="P45" i="101"/>
  <c r="AU63" i="101"/>
  <c r="AV63" i="101" s="1"/>
  <c r="AW63" i="101" s="1"/>
  <c r="AX63" i="101" s="1"/>
  <c r="AY63" i="101" s="1"/>
  <c r="AT62" i="101"/>
  <c r="AZ65" i="101"/>
  <c r="BA65" i="101" s="1"/>
  <c r="BB65" i="101" s="1"/>
  <c r="AY66" i="101"/>
  <c r="O44" i="100"/>
  <c r="N54" i="100"/>
  <c r="N151" i="88" s="1"/>
  <c r="AA55" i="100"/>
  <c r="AB56" i="100"/>
  <c r="AC56" i="100" s="1"/>
  <c r="AZ58" i="100"/>
  <c r="BA58" i="100" s="1"/>
  <c r="BB58" i="100" s="1"/>
  <c r="AY59" i="100"/>
  <c r="AY47" i="99"/>
  <c r="AY67" i="63" s="1"/>
  <c r="AZ46" i="99"/>
  <c r="BA46" i="99" s="1"/>
  <c r="BB46" i="99" s="1"/>
  <c r="O42" i="99"/>
  <c r="O151" i="63" s="1"/>
  <c r="P37" i="99"/>
  <c r="Z44" i="99"/>
  <c r="AA44" i="99" s="1"/>
  <c r="Y43" i="99"/>
  <c r="Y66" i="63" s="1"/>
  <c r="Q43" i="102" l="1"/>
  <c r="P53" i="102"/>
  <c r="P151" i="68" s="1"/>
  <c r="AU61" i="102"/>
  <c r="AV61" i="102" s="1"/>
  <c r="AW61" i="102" s="1"/>
  <c r="AX61" i="102" s="1"/>
  <c r="AY61" i="102" s="1"/>
  <c r="AT60" i="102"/>
  <c r="AZ63" i="101"/>
  <c r="BA63" i="101" s="1"/>
  <c r="BB63" i="101" s="1"/>
  <c r="AY62" i="101"/>
  <c r="P55" i="101"/>
  <c r="P151" i="67" s="1"/>
  <c r="Q45" i="101"/>
  <c r="AC55" i="100"/>
  <c r="AC63" i="100" s="1"/>
  <c r="AD63" i="100" s="1"/>
  <c r="AE63" i="100" s="1"/>
  <c r="AF63" i="100" s="1"/>
  <c r="AG63" i="100" s="1"/>
  <c r="AD56" i="100"/>
  <c r="AE56" i="100" s="1"/>
  <c r="O54" i="100"/>
  <c r="O151" i="88" s="1"/>
  <c r="P44" i="100"/>
  <c r="Q37" i="99"/>
  <c r="P42" i="99"/>
  <c r="P151" i="63" s="1"/>
  <c r="AA43" i="99"/>
  <c r="AA66" i="63" s="1"/>
  <c r="AB44" i="99"/>
  <c r="AC44" i="99" s="1"/>
  <c r="AY60" i="102" l="1"/>
  <c r="AZ61" i="102"/>
  <c r="BA61" i="102" s="1"/>
  <c r="BB61" i="102" s="1"/>
  <c r="R43" i="102"/>
  <c r="Q53" i="102"/>
  <c r="Q151" i="68" s="1"/>
  <c r="R45" i="101"/>
  <c r="Q55" i="101"/>
  <c r="Q151" i="67" s="1"/>
  <c r="P54" i="100"/>
  <c r="P151" i="88" s="1"/>
  <c r="Q44" i="100"/>
  <c r="AE55" i="100"/>
  <c r="AF56" i="100"/>
  <c r="AG56" i="100" s="1"/>
  <c r="AD44" i="99"/>
  <c r="AE44" i="99" s="1"/>
  <c r="AC43" i="99"/>
  <c r="AC66" i="63" s="1"/>
  <c r="Q42" i="99"/>
  <c r="Q151" i="63" s="1"/>
  <c r="R37" i="99"/>
  <c r="S43" i="102" l="1"/>
  <c r="R53" i="102"/>
  <c r="R151" i="68" s="1"/>
  <c r="S45" i="101"/>
  <c r="R55" i="101"/>
  <c r="R151" i="67" s="1"/>
  <c r="AH56" i="100"/>
  <c r="AI56" i="100" s="1"/>
  <c r="AG55" i="100"/>
  <c r="AH63" i="100"/>
  <c r="AI63" i="100" s="1"/>
  <c r="AJ63" i="100" s="1"/>
  <c r="AK63" i="100" s="1"/>
  <c r="AL63" i="100" s="1"/>
  <c r="Q54" i="100"/>
  <c r="Q151" i="88" s="1"/>
  <c r="R44" i="100"/>
  <c r="S37" i="99"/>
  <c r="R42" i="99"/>
  <c r="R151" i="63" s="1"/>
  <c r="AF44" i="99"/>
  <c r="AG44" i="99" s="1"/>
  <c r="AE43" i="99"/>
  <c r="AE66" i="63" s="1"/>
  <c r="S53" i="102" l="1"/>
  <c r="S151" i="68" s="1"/>
  <c r="T43" i="102"/>
  <c r="S55" i="101"/>
  <c r="S151" i="67" s="1"/>
  <c r="T45" i="101"/>
  <c r="R54" i="100"/>
  <c r="R151" i="88" s="1"/>
  <c r="S44" i="100"/>
  <c r="AJ56" i="100"/>
  <c r="AK56" i="100" s="1"/>
  <c r="AI55" i="100"/>
  <c r="AH44" i="99"/>
  <c r="AI44" i="99" s="1"/>
  <c r="AG43" i="99"/>
  <c r="AG66" i="63" s="1"/>
  <c r="T37" i="99"/>
  <c r="S42" i="99"/>
  <c r="S151" i="63" s="1"/>
  <c r="T53" i="102" l="1"/>
  <c r="T151" i="68" s="1"/>
  <c r="U43" i="102"/>
  <c r="U45" i="101"/>
  <c r="T55" i="101"/>
  <c r="T151" i="67" s="1"/>
  <c r="AL56" i="100"/>
  <c r="AM56" i="100" s="1"/>
  <c r="AK55" i="100"/>
  <c r="T44" i="100"/>
  <c r="S54" i="100"/>
  <c r="S151" i="88" s="1"/>
  <c r="U37" i="99"/>
  <c r="T42" i="99"/>
  <c r="T151" i="63" s="1"/>
  <c r="AJ44" i="99"/>
  <c r="AK44" i="99" s="1"/>
  <c r="AI43" i="99"/>
  <c r="AI66" i="63" s="1"/>
  <c r="U53" i="102" l="1"/>
  <c r="U151" i="68" s="1"/>
  <c r="V43" i="102"/>
  <c r="V45" i="101"/>
  <c r="U55" i="101"/>
  <c r="U151" i="67" s="1"/>
  <c r="T54" i="100"/>
  <c r="T151" i="88" s="1"/>
  <c r="U44" i="100"/>
  <c r="AN56" i="100"/>
  <c r="AO56" i="100" s="1"/>
  <c r="AM55" i="100"/>
  <c r="AM63" i="100" s="1"/>
  <c r="AN63" i="100" s="1"/>
  <c r="AO63" i="100" s="1"/>
  <c r="AP63" i="100" s="1"/>
  <c r="AQ63" i="100" s="1"/>
  <c r="AK43" i="99"/>
  <c r="AK66" i="63" s="1"/>
  <c r="AL44" i="99"/>
  <c r="AM44" i="99" s="1"/>
  <c r="V37" i="99"/>
  <c r="U42" i="99"/>
  <c r="U151" i="63" s="1"/>
  <c r="V53" i="102" l="1"/>
  <c r="V151" i="68" s="1"/>
  <c r="W43" i="102"/>
  <c r="V55" i="101"/>
  <c r="V151" i="67" s="1"/>
  <c r="W45" i="101"/>
  <c r="AP56" i="100"/>
  <c r="AQ56" i="100" s="1"/>
  <c r="AO55" i="100"/>
  <c r="V44" i="100"/>
  <c r="U54" i="100"/>
  <c r="U151" i="88" s="1"/>
  <c r="AM43" i="99"/>
  <c r="AM66" i="63" s="1"/>
  <c r="AN44" i="99"/>
  <c r="AO44" i="99" s="1"/>
  <c r="W37" i="99"/>
  <c r="V42" i="99"/>
  <c r="V151" i="63" s="1"/>
  <c r="X43" i="102" l="1"/>
  <c r="W53" i="102"/>
  <c r="W151" i="68" s="1"/>
  <c r="W55" i="101"/>
  <c r="W151" i="67" s="1"/>
  <c r="X45" i="101"/>
  <c r="W44" i="100"/>
  <c r="V54" i="100"/>
  <c r="V151" i="88" s="1"/>
  <c r="AR56" i="100"/>
  <c r="AS56" i="100" s="1"/>
  <c r="AQ55" i="100"/>
  <c r="AR63" i="100" s="1"/>
  <c r="AS63" i="100" s="1"/>
  <c r="AT63" i="100" s="1"/>
  <c r="AU63" i="100" s="1"/>
  <c r="AV63" i="100" s="1"/>
  <c r="AO43" i="99"/>
  <c r="AO66" i="63" s="1"/>
  <c r="AP44" i="99"/>
  <c r="AQ44" i="99" s="1"/>
  <c r="X37" i="99"/>
  <c r="W42" i="99"/>
  <c r="W151" i="63" s="1"/>
  <c r="X53" i="102" l="1"/>
  <c r="X151" i="68" s="1"/>
  <c r="Y43" i="102"/>
  <c r="X55" i="101"/>
  <c r="X151" i="67" s="1"/>
  <c r="Y45" i="101"/>
  <c r="AS55" i="100"/>
  <c r="AT56" i="100"/>
  <c r="AU56" i="100" s="1"/>
  <c r="X44" i="100"/>
  <c r="W54" i="100"/>
  <c r="W151" i="88" s="1"/>
  <c r="AR44" i="99"/>
  <c r="AS44" i="99" s="1"/>
  <c r="AQ43" i="99"/>
  <c r="AQ66" i="63" s="1"/>
  <c r="Y37" i="99"/>
  <c r="X42" i="99"/>
  <c r="X151" i="63" s="1"/>
  <c r="Y53" i="102" l="1"/>
  <c r="Y151" i="68" s="1"/>
  <c r="Z43" i="102"/>
  <c r="Y55" i="101"/>
  <c r="Y151" i="67" s="1"/>
  <c r="Z45" i="101"/>
  <c r="Y44" i="100"/>
  <c r="X54" i="100"/>
  <c r="X151" i="88" s="1"/>
  <c r="AV56" i="100"/>
  <c r="AW56" i="100" s="1"/>
  <c r="AU55" i="100"/>
  <c r="Y42" i="99"/>
  <c r="Y151" i="63" s="1"/>
  <c r="Z37" i="99"/>
  <c r="AS43" i="99"/>
  <c r="AS66" i="63" s="1"/>
  <c r="AT44" i="99"/>
  <c r="AU44" i="99" s="1"/>
  <c r="AA43" i="102" l="1"/>
  <c r="Z53" i="102"/>
  <c r="Z151" i="68" s="1"/>
  <c r="Z55" i="101"/>
  <c r="Z151" i="67" s="1"/>
  <c r="AA45" i="101"/>
  <c r="AX56" i="100"/>
  <c r="AY56" i="100" s="1"/>
  <c r="AW55" i="100"/>
  <c r="AW63" i="100" s="1"/>
  <c r="AX63" i="100" s="1"/>
  <c r="AY63" i="100" s="1"/>
  <c r="AZ63" i="100" s="1"/>
  <c r="BA63" i="100" s="1"/>
  <c r="Z44" i="100"/>
  <c r="Y54" i="100"/>
  <c r="Y151" i="88" s="1"/>
  <c r="AV44" i="99"/>
  <c r="AW44" i="99" s="1"/>
  <c r="AU43" i="99"/>
  <c r="AU66" i="63" s="1"/>
  <c r="Z42" i="99"/>
  <c r="Z151" i="63" s="1"/>
  <c r="AA37" i="99"/>
  <c r="AB43" i="102" l="1"/>
  <c r="AA53" i="102"/>
  <c r="AA151" i="68" s="1"/>
  <c r="AA55" i="101"/>
  <c r="AA151" i="67" s="1"/>
  <c r="AB45" i="101"/>
  <c r="Z54" i="100"/>
  <c r="Z151" i="88" s="1"/>
  <c r="AA44" i="100"/>
  <c r="AY55" i="100"/>
  <c r="AZ56" i="100"/>
  <c r="BA56" i="100" s="1"/>
  <c r="AA42" i="99"/>
  <c r="AA151" i="63" s="1"/>
  <c r="AB37" i="99"/>
  <c r="AX44" i="99"/>
  <c r="AY44" i="99" s="1"/>
  <c r="AW43" i="99"/>
  <c r="AW66" i="63" s="1"/>
  <c r="AC43" i="102" l="1"/>
  <c r="AB53" i="102"/>
  <c r="AB151" i="68" s="1"/>
  <c r="AC45" i="101"/>
  <c r="AB55" i="101"/>
  <c r="AB151" i="67" s="1"/>
  <c r="BA55" i="100"/>
  <c r="BB56" i="100"/>
  <c r="BB63" i="100"/>
  <c r="AA54" i="100"/>
  <c r="AA151" i="88" s="1"/>
  <c r="AB44" i="100"/>
  <c r="AY43" i="99"/>
  <c r="AY66" i="63" s="1"/>
  <c r="AZ44" i="99"/>
  <c r="BA44" i="99" s="1"/>
  <c r="AC37" i="99"/>
  <c r="AB42" i="99"/>
  <c r="AB151" i="63" s="1"/>
  <c r="AD43" i="102" l="1"/>
  <c r="AC53" i="102"/>
  <c r="AC151" i="68" s="1"/>
  <c r="AC55" i="101"/>
  <c r="AC151" i="67" s="1"/>
  <c r="AD45" i="101"/>
  <c r="AB54" i="100"/>
  <c r="AB151" i="88" s="1"/>
  <c r="AC44" i="100"/>
  <c r="AC42" i="99"/>
  <c r="AC151" i="63" s="1"/>
  <c r="AD37" i="99"/>
  <c r="BB44" i="99"/>
  <c r="BA43" i="99"/>
  <c r="BA66" i="63" s="1"/>
  <c r="AD53" i="102" l="1"/>
  <c r="AD151" i="68" s="1"/>
  <c r="AE43" i="102"/>
  <c r="AE45" i="101"/>
  <c r="AD55" i="101"/>
  <c r="AD151" i="67" s="1"/>
  <c r="AC54" i="100"/>
  <c r="AC151" i="88" s="1"/>
  <c r="AD44" i="100"/>
  <c r="AE37" i="99"/>
  <c r="AD42" i="99"/>
  <c r="AD151" i="63" s="1"/>
  <c r="AE53" i="102" l="1"/>
  <c r="AE151" i="68" s="1"/>
  <c r="AF43" i="102"/>
  <c r="AE55" i="101"/>
  <c r="AE151" i="67" s="1"/>
  <c r="AF45" i="101"/>
  <c r="AD54" i="100"/>
  <c r="AD151" i="88" s="1"/>
  <c r="AE44" i="100"/>
  <c r="AF37" i="99"/>
  <c r="AE42" i="99"/>
  <c r="AE151" i="63" s="1"/>
  <c r="AF53" i="102" l="1"/>
  <c r="AF151" i="68" s="1"/>
  <c r="AG43" i="102"/>
  <c r="AG45" i="101"/>
  <c r="AF55" i="101"/>
  <c r="AF151" i="67" s="1"/>
  <c r="AE54" i="100"/>
  <c r="AE151" i="88" s="1"/>
  <c r="AF44" i="100"/>
  <c r="AG37" i="99"/>
  <c r="AF42" i="99"/>
  <c r="AF151" i="63" s="1"/>
  <c r="AG53" i="102" l="1"/>
  <c r="AG151" i="68" s="1"/>
  <c r="AH43" i="102"/>
  <c r="AH45" i="101"/>
  <c r="AG55" i="101"/>
  <c r="AG151" i="67" s="1"/>
  <c r="AF54" i="100"/>
  <c r="AF151" i="88" s="1"/>
  <c r="AG44" i="100"/>
  <c r="AH37" i="99"/>
  <c r="AG42" i="99"/>
  <c r="AG151" i="63" s="1"/>
  <c r="AH53" i="102" l="1"/>
  <c r="AH151" i="68" s="1"/>
  <c r="AI43" i="102"/>
  <c r="AI45" i="101"/>
  <c r="AH55" i="101"/>
  <c r="AH151" i="67" s="1"/>
  <c r="AH44" i="100"/>
  <c r="AG54" i="100"/>
  <c r="AG151" i="88" s="1"/>
  <c r="AH42" i="99"/>
  <c r="AH151" i="63" s="1"/>
  <c r="AI37" i="99"/>
  <c r="AJ43" i="102" l="1"/>
  <c r="AI53" i="102"/>
  <c r="AI151" i="68" s="1"/>
  <c r="AI55" i="101"/>
  <c r="AI151" i="67" s="1"/>
  <c r="AJ45" i="101"/>
  <c r="AI44" i="100"/>
  <c r="AH54" i="100"/>
  <c r="AH151" i="88" s="1"/>
  <c r="AI42" i="99"/>
  <c r="AI151" i="63" s="1"/>
  <c r="AJ37" i="99"/>
  <c r="AK43" i="102" l="1"/>
  <c r="AJ53" i="102"/>
  <c r="AJ151" i="68" s="1"/>
  <c r="AJ55" i="101"/>
  <c r="AJ151" i="67" s="1"/>
  <c r="AK45" i="101"/>
  <c r="AJ44" i="100"/>
  <c r="AI54" i="100"/>
  <c r="AI151" i="88" s="1"/>
  <c r="AK37" i="99"/>
  <c r="AJ42" i="99"/>
  <c r="AJ151" i="63" s="1"/>
  <c r="AK53" i="102" l="1"/>
  <c r="AK151" i="68" s="1"/>
  <c r="AL43" i="102"/>
  <c r="AK55" i="101"/>
  <c r="AK151" i="67" s="1"/>
  <c r="AL45" i="101"/>
  <c r="AK44" i="100"/>
  <c r="AJ54" i="100"/>
  <c r="AJ151" i="88" s="1"/>
  <c r="AK42" i="99"/>
  <c r="AK151" i="63" s="1"/>
  <c r="AL37" i="99"/>
  <c r="AM43" i="102" l="1"/>
  <c r="AL53" i="102"/>
  <c r="AL151" i="68" s="1"/>
  <c r="AL55" i="101"/>
  <c r="AL151" i="67" s="1"/>
  <c r="AM45" i="101"/>
  <c r="AL44" i="100"/>
  <c r="AK54" i="100"/>
  <c r="AK151" i="88" s="1"/>
  <c r="AL42" i="99"/>
  <c r="AL151" i="63" s="1"/>
  <c r="AM37" i="99"/>
  <c r="AN43" i="102" l="1"/>
  <c r="AM53" i="102"/>
  <c r="AM151" i="68" s="1"/>
  <c r="AN45" i="101"/>
  <c r="AM55" i="101"/>
  <c r="AM151" i="67" s="1"/>
  <c r="AL54" i="100"/>
  <c r="AL151" i="88" s="1"/>
  <c r="AM44" i="100"/>
  <c r="AM42" i="99"/>
  <c r="AM151" i="63" s="1"/>
  <c r="AN37" i="99"/>
  <c r="AO43" i="102" l="1"/>
  <c r="AN53" i="102"/>
  <c r="AN151" i="68" s="1"/>
  <c r="AN55" i="101"/>
  <c r="AN151" i="67" s="1"/>
  <c r="AO45" i="101"/>
  <c r="AM54" i="100"/>
  <c r="AM151" i="88" s="1"/>
  <c r="AN44" i="100"/>
  <c r="AN42" i="99"/>
  <c r="AN151" i="63" s="1"/>
  <c r="AO37" i="99"/>
  <c r="AP43" i="102" l="1"/>
  <c r="AO53" i="102"/>
  <c r="AO151" i="68" s="1"/>
  <c r="AP45" i="101"/>
  <c r="AO55" i="101"/>
  <c r="AO151" i="67" s="1"/>
  <c r="AN54" i="100"/>
  <c r="AN151" i="88" s="1"/>
  <c r="AO44" i="100"/>
  <c r="AP37" i="99"/>
  <c r="AO42" i="99"/>
  <c r="AO151" i="63" s="1"/>
  <c r="AP53" i="102" l="1"/>
  <c r="AP151" i="68" s="1"/>
  <c r="AQ43" i="102"/>
  <c r="AQ45" i="101"/>
  <c r="AP55" i="101"/>
  <c r="AP151" i="67" s="1"/>
  <c r="AO54" i="100"/>
  <c r="AO151" i="88" s="1"/>
  <c r="AP44" i="100"/>
  <c r="AQ37" i="99"/>
  <c r="AP42" i="99"/>
  <c r="AP151" i="63" s="1"/>
  <c r="AQ53" i="102" l="1"/>
  <c r="AQ151" i="68" s="1"/>
  <c r="AR43" i="102"/>
  <c r="AQ55" i="101"/>
  <c r="AQ151" i="67" s="1"/>
  <c r="AR45" i="101"/>
  <c r="AP54" i="100"/>
  <c r="AP151" i="88" s="1"/>
  <c r="AQ44" i="100"/>
  <c r="AR37" i="99"/>
  <c r="AQ42" i="99"/>
  <c r="AQ151" i="63" s="1"/>
  <c r="AR53" i="102" l="1"/>
  <c r="AR151" i="68" s="1"/>
  <c r="AS43" i="102"/>
  <c r="AS45" i="101"/>
  <c r="AR55" i="101"/>
  <c r="AR151" i="67" s="1"/>
  <c r="AR44" i="100"/>
  <c r="AQ54" i="100"/>
  <c r="AQ151" i="88" s="1"/>
  <c r="AS37" i="99"/>
  <c r="AR42" i="99"/>
  <c r="AR151" i="63" s="1"/>
  <c r="AS53" i="102" l="1"/>
  <c r="AS151" i="68" s="1"/>
  <c r="AT43" i="102"/>
  <c r="AT45" i="101"/>
  <c r="AS55" i="101"/>
  <c r="AS151" i="67" s="1"/>
  <c r="AR54" i="100"/>
  <c r="AR151" i="88" s="1"/>
  <c r="AS44" i="100"/>
  <c r="AT37" i="99"/>
  <c r="AS42" i="99"/>
  <c r="AS151" i="63" s="1"/>
  <c r="AT53" i="102" l="1"/>
  <c r="AT151" i="68" s="1"/>
  <c r="AU43" i="102"/>
  <c r="AU45" i="101"/>
  <c r="AT55" i="101"/>
  <c r="AT151" i="67" s="1"/>
  <c r="AS54" i="100"/>
  <c r="AS151" i="88" s="1"/>
  <c r="AT44" i="100"/>
  <c r="AT42" i="99"/>
  <c r="AT151" i="63" s="1"/>
  <c r="AU37" i="99"/>
  <c r="AU53" i="102" l="1"/>
  <c r="AU151" i="68" s="1"/>
  <c r="AV43" i="102"/>
  <c r="AU55" i="101"/>
  <c r="AU151" i="67" s="1"/>
  <c r="AV45" i="101"/>
  <c r="AT54" i="100"/>
  <c r="AT151" i="88" s="1"/>
  <c r="AU44" i="100"/>
  <c r="AV37" i="99"/>
  <c r="AU42" i="99"/>
  <c r="AU151" i="63" s="1"/>
  <c r="AV53" i="102" l="1"/>
  <c r="AV151" i="68" s="1"/>
  <c r="AW43" i="102"/>
  <c r="AV55" i="101"/>
  <c r="AV151" i="67" s="1"/>
  <c r="AW45" i="101"/>
  <c r="AV44" i="100"/>
  <c r="AU54" i="100"/>
  <c r="AU151" i="88" s="1"/>
  <c r="AW37" i="99"/>
  <c r="AV42" i="99"/>
  <c r="AV151" i="63" s="1"/>
  <c r="AW53" i="102" l="1"/>
  <c r="AW151" i="68" s="1"/>
  <c r="AX43" i="102"/>
  <c r="AW55" i="101"/>
  <c r="AW151" i="67" s="1"/>
  <c r="AX45" i="101"/>
  <c r="AW44" i="100"/>
  <c r="AV54" i="100"/>
  <c r="AV151" i="88" s="1"/>
  <c r="AW42" i="99"/>
  <c r="AW151" i="63" s="1"/>
  <c r="AX37" i="99"/>
  <c r="AY43" i="102" l="1"/>
  <c r="AX53" i="102"/>
  <c r="AX151" i="68" s="1"/>
  <c r="AX55" i="101"/>
  <c r="AX151" i="67" s="1"/>
  <c r="AY45" i="101"/>
  <c r="AX44" i="100"/>
  <c r="AW54" i="100"/>
  <c r="AW151" i="88" s="1"/>
  <c r="AX42" i="99"/>
  <c r="AX151" i="63" s="1"/>
  <c r="AY37" i="99"/>
  <c r="AZ43" i="102" l="1"/>
  <c r="AY53" i="102"/>
  <c r="AY151" i="68" s="1"/>
  <c r="AY55" i="101"/>
  <c r="AY151" i="67" s="1"/>
  <c r="AZ45" i="101"/>
  <c r="AY44" i="100"/>
  <c r="AX54" i="100"/>
  <c r="AX151" i="88" s="1"/>
  <c r="AY42" i="99"/>
  <c r="AY151" i="63" s="1"/>
  <c r="AZ37" i="99"/>
  <c r="BA43" i="102" l="1"/>
  <c r="AZ53" i="102"/>
  <c r="AZ151" i="68" s="1"/>
  <c r="AZ55" i="101"/>
  <c r="AZ151" i="67" s="1"/>
  <c r="BA45" i="101"/>
  <c r="AY54" i="100"/>
  <c r="AY151" i="88" s="1"/>
  <c r="AZ44" i="100"/>
  <c r="AZ42" i="99"/>
  <c r="AZ151" i="63" s="1"/>
  <c r="BA37" i="99"/>
  <c r="BB43" i="102" l="1"/>
  <c r="BB53" i="102" s="1"/>
  <c r="BB151" i="68" s="1"/>
  <c r="BA53" i="102"/>
  <c r="BA151" i="68" s="1"/>
  <c r="BB45" i="101"/>
  <c r="BB55" i="101" s="1"/>
  <c r="BB151" i="67" s="1"/>
  <c r="BA55" i="101"/>
  <c r="BA151" i="67" s="1"/>
  <c r="AZ54" i="100"/>
  <c r="AZ151" i="88" s="1"/>
  <c r="BA44" i="100"/>
  <c r="BA42" i="99"/>
  <c r="BA151" i="63" s="1"/>
  <c r="BB37" i="99"/>
  <c r="BB42" i="99" s="1"/>
  <c r="BB151" i="63" s="1"/>
  <c r="BA54" i="100" l="1"/>
  <c r="BA151" i="88" s="1"/>
  <c r="BB44" i="100"/>
  <c r="BB54" i="100" s="1"/>
  <c r="BB151" i="88" s="1"/>
  <c r="B10" i="75" l="1"/>
  <c r="B10" i="74"/>
  <c r="B10" i="73"/>
  <c r="B10" i="72"/>
  <c r="B10" i="71"/>
  <c r="B10" i="70"/>
  <c r="B10" i="69"/>
  <c r="B10" i="68"/>
  <c r="B10" i="67"/>
  <c r="B10" i="88"/>
  <c r="B20" i="75"/>
  <c r="B20" i="74"/>
  <c r="B20" i="73"/>
  <c r="B20" i="72"/>
  <c r="B20" i="71"/>
  <c r="B20" i="70"/>
  <c r="B20" i="69"/>
  <c r="B20" i="68"/>
  <c r="B20" i="67"/>
  <c r="B20" i="88"/>
  <c r="E186" i="63"/>
  <c r="AI187" i="75" l="1"/>
  <c r="AJ187" i="75" s="1"/>
  <c r="AK187" i="75" s="1"/>
  <c r="AL187" i="75" s="1"/>
  <c r="AM187" i="75" s="1"/>
  <c r="AN187" i="75" s="1"/>
  <c r="AO187" i="75" s="1"/>
  <c r="AP187" i="75" s="1"/>
  <c r="AQ187" i="75" s="1"/>
  <c r="AR187" i="75" s="1"/>
  <c r="AS187" i="75" s="1"/>
  <c r="AT187" i="75" s="1"/>
  <c r="AU187" i="75" s="1"/>
  <c r="AV187" i="75" s="1"/>
  <c r="AW187" i="75" s="1"/>
  <c r="AX187" i="75" s="1"/>
  <c r="AY187" i="75" s="1"/>
  <c r="AZ187" i="75" s="1"/>
  <c r="BA187" i="75" s="1"/>
  <c r="BB187" i="75" s="1"/>
  <c r="AH187" i="75"/>
  <c r="AG187" i="75"/>
  <c r="AF187" i="75"/>
  <c r="AE187" i="75"/>
  <c r="AD187" i="75"/>
  <c r="AC187" i="75"/>
  <c r="AB187" i="75"/>
  <c r="AA187" i="75"/>
  <c r="Z187" i="75"/>
  <c r="Y187" i="75"/>
  <c r="X187" i="75"/>
  <c r="W187" i="75"/>
  <c r="V187" i="75"/>
  <c r="U187" i="75"/>
  <c r="T187" i="75"/>
  <c r="S187" i="75"/>
  <c r="R187" i="75"/>
  <c r="Q187" i="75"/>
  <c r="P187" i="75"/>
  <c r="O187" i="75"/>
  <c r="N187" i="75"/>
  <c r="M187" i="75"/>
  <c r="L187" i="75"/>
  <c r="K187" i="75"/>
  <c r="J187" i="75"/>
  <c r="I187" i="75"/>
  <c r="H187" i="75"/>
  <c r="G187" i="75"/>
  <c r="F187" i="75"/>
  <c r="E187" i="75"/>
  <c r="AI186" i="75"/>
  <c r="AJ186" i="75" s="1"/>
  <c r="AK186" i="75" s="1"/>
  <c r="AL186" i="75" s="1"/>
  <c r="AM186" i="75" s="1"/>
  <c r="AN186" i="75" s="1"/>
  <c r="AO186" i="75" s="1"/>
  <c r="AP186" i="75" s="1"/>
  <c r="AQ186" i="75" s="1"/>
  <c r="AR186" i="75" s="1"/>
  <c r="AS186" i="75" s="1"/>
  <c r="AT186" i="75" s="1"/>
  <c r="AU186" i="75" s="1"/>
  <c r="AV186" i="75" s="1"/>
  <c r="AW186" i="75" s="1"/>
  <c r="AX186" i="75" s="1"/>
  <c r="AY186" i="75" s="1"/>
  <c r="AZ186" i="75" s="1"/>
  <c r="BA186" i="75" s="1"/>
  <c r="BB186" i="75" s="1"/>
  <c r="AH186" i="75"/>
  <c r="AG186" i="75"/>
  <c r="AF186" i="75"/>
  <c r="AE186" i="75"/>
  <c r="AD186" i="75"/>
  <c r="AC186" i="75"/>
  <c r="AB186" i="75"/>
  <c r="AA186" i="75"/>
  <c r="Z186" i="75"/>
  <c r="Y186" i="75"/>
  <c r="X186" i="75"/>
  <c r="W186" i="75"/>
  <c r="V186" i="75"/>
  <c r="U186" i="75"/>
  <c r="T186" i="75"/>
  <c r="S186" i="75"/>
  <c r="R186" i="75"/>
  <c r="Q186" i="75"/>
  <c r="P186" i="75"/>
  <c r="O186" i="75"/>
  <c r="N186" i="75"/>
  <c r="M186" i="75"/>
  <c r="L186" i="75"/>
  <c r="K186" i="75"/>
  <c r="J186" i="75"/>
  <c r="I186" i="75"/>
  <c r="H186" i="75"/>
  <c r="G186" i="75"/>
  <c r="F186" i="75"/>
  <c r="E186" i="75"/>
  <c r="AI187" i="74"/>
  <c r="AJ187" i="74" s="1"/>
  <c r="AK187" i="74" s="1"/>
  <c r="AL187" i="74" s="1"/>
  <c r="AM187" i="74" s="1"/>
  <c r="AN187" i="74" s="1"/>
  <c r="AO187" i="74" s="1"/>
  <c r="AP187" i="74" s="1"/>
  <c r="AQ187" i="74" s="1"/>
  <c r="AR187" i="74" s="1"/>
  <c r="AS187" i="74" s="1"/>
  <c r="AT187" i="74" s="1"/>
  <c r="AU187" i="74" s="1"/>
  <c r="AV187" i="74" s="1"/>
  <c r="AW187" i="74" s="1"/>
  <c r="AX187" i="74" s="1"/>
  <c r="AY187" i="74" s="1"/>
  <c r="AZ187" i="74" s="1"/>
  <c r="BA187" i="74" s="1"/>
  <c r="BB187" i="74" s="1"/>
  <c r="AH187" i="74"/>
  <c r="AG187" i="74"/>
  <c r="AF187" i="74"/>
  <c r="AE187" i="74"/>
  <c r="AD187" i="74"/>
  <c r="AC187" i="74"/>
  <c r="AB187" i="74"/>
  <c r="AA187" i="74"/>
  <c r="Z187" i="74"/>
  <c r="Y187" i="74"/>
  <c r="X187" i="74"/>
  <c r="W187" i="74"/>
  <c r="V187" i="74"/>
  <c r="U187" i="74"/>
  <c r="T187" i="74"/>
  <c r="S187" i="74"/>
  <c r="R187" i="74"/>
  <c r="Q187" i="74"/>
  <c r="P187" i="74"/>
  <c r="O187" i="74"/>
  <c r="N187" i="74"/>
  <c r="M187" i="74"/>
  <c r="L187" i="74"/>
  <c r="K187" i="74"/>
  <c r="J187" i="74"/>
  <c r="I187" i="74"/>
  <c r="H187" i="74"/>
  <c r="G187" i="74"/>
  <c r="F187" i="74"/>
  <c r="E187" i="74"/>
  <c r="AI186" i="74"/>
  <c r="AJ186" i="74" s="1"/>
  <c r="AK186" i="74" s="1"/>
  <c r="AL186" i="74" s="1"/>
  <c r="AM186" i="74" s="1"/>
  <c r="AN186" i="74" s="1"/>
  <c r="AO186" i="74" s="1"/>
  <c r="AP186" i="74" s="1"/>
  <c r="AQ186" i="74" s="1"/>
  <c r="AR186" i="74" s="1"/>
  <c r="AS186" i="74" s="1"/>
  <c r="AT186" i="74" s="1"/>
  <c r="AU186" i="74" s="1"/>
  <c r="AV186" i="74" s="1"/>
  <c r="AW186" i="74" s="1"/>
  <c r="AX186" i="74" s="1"/>
  <c r="AY186" i="74" s="1"/>
  <c r="AZ186" i="74" s="1"/>
  <c r="BA186" i="74" s="1"/>
  <c r="BB186" i="74" s="1"/>
  <c r="AH186" i="74"/>
  <c r="AG186" i="74"/>
  <c r="AF186" i="74"/>
  <c r="AE186" i="74"/>
  <c r="AD186" i="74"/>
  <c r="AC186" i="74"/>
  <c r="AB186" i="74"/>
  <c r="AA186" i="74"/>
  <c r="Z186" i="74"/>
  <c r="Y186" i="74"/>
  <c r="X186" i="74"/>
  <c r="W186" i="74"/>
  <c r="V186" i="74"/>
  <c r="U186" i="74"/>
  <c r="T186" i="74"/>
  <c r="S186" i="74"/>
  <c r="R186" i="74"/>
  <c r="Q186" i="74"/>
  <c r="P186" i="74"/>
  <c r="O186" i="74"/>
  <c r="N186" i="74"/>
  <c r="M186" i="74"/>
  <c r="L186" i="74"/>
  <c r="K186" i="74"/>
  <c r="J186" i="74"/>
  <c r="I186" i="74"/>
  <c r="H186" i="74"/>
  <c r="G186" i="74"/>
  <c r="F186" i="74"/>
  <c r="E186" i="74"/>
  <c r="AJ187" i="73"/>
  <c r="AK187" i="73" s="1"/>
  <c r="AL187" i="73" s="1"/>
  <c r="AM187" i="73" s="1"/>
  <c r="AN187" i="73" s="1"/>
  <c r="AO187" i="73" s="1"/>
  <c r="AP187" i="73" s="1"/>
  <c r="AQ187" i="73" s="1"/>
  <c r="AR187" i="73" s="1"/>
  <c r="AS187" i="73" s="1"/>
  <c r="AT187" i="73" s="1"/>
  <c r="AU187" i="73" s="1"/>
  <c r="AV187" i="73" s="1"/>
  <c r="AW187" i="73" s="1"/>
  <c r="AX187" i="73" s="1"/>
  <c r="AY187" i="73" s="1"/>
  <c r="AZ187" i="73" s="1"/>
  <c r="BA187" i="73" s="1"/>
  <c r="BB187" i="73" s="1"/>
  <c r="AI187" i="73"/>
  <c r="AH187" i="73"/>
  <c r="AG187" i="73"/>
  <c r="AF187" i="73"/>
  <c r="AE187" i="73"/>
  <c r="AD187" i="73"/>
  <c r="AC187" i="73"/>
  <c r="AB187" i="73"/>
  <c r="AA187" i="73"/>
  <c r="Z187" i="73"/>
  <c r="Y187" i="73"/>
  <c r="X187" i="73"/>
  <c r="W187" i="73"/>
  <c r="V187" i="73"/>
  <c r="U187" i="73"/>
  <c r="T187" i="73"/>
  <c r="S187" i="73"/>
  <c r="R187" i="73"/>
  <c r="Q187" i="73"/>
  <c r="P187" i="73"/>
  <c r="O187" i="73"/>
  <c r="N187" i="73"/>
  <c r="M187" i="73"/>
  <c r="L187" i="73"/>
  <c r="K187" i="73"/>
  <c r="J187" i="73"/>
  <c r="I187" i="73"/>
  <c r="H187" i="73"/>
  <c r="G187" i="73"/>
  <c r="F187" i="73"/>
  <c r="E187" i="73"/>
  <c r="AI186" i="73"/>
  <c r="AJ186" i="73" s="1"/>
  <c r="AK186" i="73" s="1"/>
  <c r="AL186" i="73" s="1"/>
  <c r="AM186" i="73" s="1"/>
  <c r="AN186" i="73" s="1"/>
  <c r="AO186" i="73" s="1"/>
  <c r="AP186" i="73" s="1"/>
  <c r="AQ186" i="73" s="1"/>
  <c r="AR186" i="73" s="1"/>
  <c r="AS186" i="73" s="1"/>
  <c r="AT186" i="73" s="1"/>
  <c r="AU186" i="73" s="1"/>
  <c r="AV186" i="73" s="1"/>
  <c r="AW186" i="73" s="1"/>
  <c r="AX186" i="73" s="1"/>
  <c r="AY186" i="73" s="1"/>
  <c r="AZ186" i="73" s="1"/>
  <c r="BA186" i="73" s="1"/>
  <c r="BB186" i="73" s="1"/>
  <c r="AH186" i="73"/>
  <c r="AG186" i="73"/>
  <c r="AF186" i="73"/>
  <c r="AE186" i="73"/>
  <c r="AD186" i="73"/>
  <c r="AC186" i="73"/>
  <c r="AB186" i="73"/>
  <c r="AA186" i="73"/>
  <c r="Z186" i="73"/>
  <c r="Y186" i="73"/>
  <c r="X186" i="73"/>
  <c r="W186" i="73"/>
  <c r="V186" i="73"/>
  <c r="U186" i="73"/>
  <c r="T186" i="73"/>
  <c r="S186" i="73"/>
  <c r="R186" i="73"/>
  <c r="Q186" i="73"/>
  <c r="P186" i="73"/>
  <c r="O186" i="73"/>
  <c r="N186" i="73"/>
  <c r="M186" i="73"/>
  <c r="L186" i="73"/>
  <c r="K186" i="73"/>
  <c r="J186" i="73"/>
  <c r="I186" i="73"/>
  <c r="H186" i="73"/>
  <c r="G186" i="73"/>
  <c r="F186" i="73"/>
  <c r="E186" i="73"/>
  <c r="AI187" i="72"/>
  <c r="AJ187" i="72" s="1"/>
  <c r="AK187" i="72" s="1"/>
  <c r="AL187" i="72" s="1"/>
  <c r="AM187" i="72" s="1"/>
  <c r="AN187" i="72" s="1"/>
  <c r="AO187" i="72" s="1"/>
  <c r="AP187" i="72" s="1"/>
  <c r="AQ187" i="72" s="1"/>
  <c r="AR187" i="72" s="1"/>
  <c r="AS187" i="72" s="1"/>
  <c r="AT187" i="72" s="1"/>
  <c r="AU187" i="72" s="1"/>
  <c r="AV187" i="72" s="1"/>
  <c r="AW187" i="72" s="1"/>
  <c r="AX187" i="72" s="1"/>
  <c r="AY187" i="72" s="1"/>
  <c r="AZ187" i="72" s="1"/>
  <c r="BA187" i="72" s="1"/>
  <c r="BB187" i="72" s="1"/>
  <c r="AH187" i="72"/>
  <c r="AG187" i="72"/>
  <c r="AF187" i="72"/>
  <c r="AE187" i="72"/>
  <c r="AD187" i="72"/>
  <c r="AC187" i="72"/>
  <c r="AB187" i="72"/>
  <c r="AA187" i="72"/>
  <c r="Z187" i="72"/>
  <c r="Y187" i="72"/>
  <c r="X187" i="72"/>
  <c r="W187" i="72"/>
  <c r="V187" i="72"/>
  <c r="U187" i="72"/>
  <c r="T187" i="72"/>
  <c r="S187" i="72"/>
  <c r="R187" i="72"/>
  <c r="Q187" i="72"/>
  <c r="P187" i="72"/>
  <c r="O187" i="72"/>
  <c r="N187" i="72"/>
  <c r="M187" i="72"/>
  <c r="L187" i="72"/>
  <c r="K187" i="72"/>
  <c r="J187" i="72"/>
  <c r="I187" i="72"/>
  <c r="H187" i="72"/>
  <c r="G187" i="72"/>
  <c r="F187" i="72"/>
  <c r="E187" i="72"/>
  <c r="AI186" i="72"/>
  <c r="AJ186" i="72" s="1"/>
  <c r="AK186" i="72" s="1"/>
  <c r="AL186" i="72" s="1"/>
  <c r="AM186" i="72" s="1"/>
  <c r="AN186" i="72" s="1"/>
  <c r="AO186" i="72" s="1"/>
  <c r="AP186" i="72" s="1"/>
  <c r="AQ186" i="72" s="1"/>
  <c r="AR186" i="72" s="1"/>
  <c r="AS186" i="72" s="1"/>
  <c r="AT186" i="72" s="1"/>
  <c r="AU186" i="72" s="1"/>
  <c r="AV186" i="72" s="1"/>
  <c r="AW186" i="72" s="1"/>
  <c r="AX186" i="72" s="1"/>
  <c r="AY186" i="72" s="1"/>
  <c r="AZ186" i="72" s="1"/>
  <c r="BA186" i="72" s="1"/>
  <c r="BB186" i="72" s="1"/>
  <c r="AH186" i="72"/>
  <c r="AG186" i="72"/>
  <c r="AF186" i="72"/>
  <c r="AE186" i="72"/>
  <c r="AD186" i="72"/>
  <c r="AC186" i="72"/>
  <c r="AB186" i="72"/>
  <c r="AA186" i="72"/>
  <c r="Z186" i="72"/>
  <c r="Y186" i="72"/>
  <c r="X186" i="72"/>
  <c r="W186" i="72"/>
  <c r="V186" i="72"/>
  <c r="U186" i="72"/>
  <c r="T186" i="72"/>
  <c r="S186" i="72"/>
  <c r="R186" i="72"/>
  <c r="Q186" i="72"/>
  <c r="P186" i="72"/>
  <c r="O186" i="72"/>
  <c r="N186" i="72"/>
  <c r="M186" i="72"/>
  <c r="L186" i="72"/>
  <c r="K186" i="72"/>
  <c r="J186" i="72"/>
  <c r="I186" i="72"/>
  <c r="H186" i="72"/>
  <c r="G186" i="72"/>
  <c r="F186" i="72"/>
  <c r="E186" i="72"/>
  <c r="AI187" i="71"/>
  <c r="AJ187" i="71" s="1"/>
  <c r="AK187" i="71" s="1"/>
  <c r="AL187" i="71" s="1"/>
  <c r="AM187" i="71" s="1"/>
  <c r="AN187" i="71" s="1"/>
  <c r="AO187" i="71" s="1"/>
  <c r="AP187" i="71" s="1"/>
  <c r="AQ187" i="71" s="1"/>
  <c r="AR187" i="71" s="1"/>
  <c r="AS187" i="71" s="1"/>
  <c r="AT187" i="71" s="1"/>
  <c r="AU187" i="71" s="1"/>
  <c r="AV187" i="71" s="1"/>
  <c r="AW187" i="71" s="1"/>
  <c r="AX187" i="71" s="1"/>
  <c r="AY187" i="71" s="1"/>
  <c r="AZ187" i="71" s="1"/>
  <c r="BA187" i="71" s="1"/>
  <c r="BB187" i="71" s="1"/>
  <c r="AH187" i="71"/>
  <c r="AG187" i="71"/>
  <c r="AF187" i="71"/>
  <c r="AE187" i="71"/>
  <c r="AD187" i="71"/>
  <c r="AC187" i="71"/>
  <c r="AB187" i="71"/>
  <c r="AA187" i="71"/>
  <c r="Z187" i="71"/>
  <c r="Y187" i="71"/>
  <c r="X187" i="71"/>
  <c r="W187" i="71"/>
  <c r="V187" i="71"/>
  <c r="U187" i="71"/>
  <c r="T187" i="71"/>
  <c r="S187" i="71"/>
  <c r="R187" i="71"/>
  <c r="Q187" i="71"/>
  <c r="P187" i="71"/>
  <c r="O187" i="71"/>
  <c r="N187" i="71"/>
  <c r="M187" i="71"/>
  <c r="L187" i="71"/>
  <c r="K187" i="71"/>
  <c r="J187" i="71"/>
  <c r="I187" i="71"/>
  <c r="H187" i="71"/>
  <c r="G187" i="71"/>
  <c r="F187" i="71"/>
  <c r="E187" i="71"/>
  <c r="AI186" i="71"/>
  <c r="AJ186" i="71" s="1"/>
  <c r="AK186" i="71" s="1"/>
  <c r="AL186" i="71" s="1"/>
  <c r="AM186" i="71" s="1"/>
  <c r="AN186" i="71" s="1"/>
  <c r="AO186" i="71" s="1"/>
  <c r="AP186" i="71" s="1"/>
  <c r="AQ186" i="71" s="1"/>
  <c r="AR186" i="71" s="1"/>
  <c r="AS186" i="71" s="1"/>
  <c r="AT186" i="71" s="1"/>
  <c r="AU186" i="71" s="1"/>
  <c r="AV186" i="71" s="1"/>
  <c r="AW186" i="71" s="1"/>
  <c r="AX186" i="71" s="1"/>
  <c r="AY186" i="71" s="1"/>
  <c r="AZ186" i="71" s="1"/>
  <c r="BA186" i="71" s="1"/>
  <c r="BB186" i="71" s="1"/>
  <c r="AH186" i="71"/>
  <c r="AG186" i="71"/>
  <c r="AF186" i="71"/>
  <c r="AE186" i="71"/>
  <c r="AD186" i="71"/>
  <c r="AC186" i="71"/>
  <c r="AB186" i="71"/>
  <c r="AA186" i="71"/>
  <c r="Z186" i="71"/>
  <c r="Y186" i="71"/>
  <c r="X186" i="71"/>
  <c r="W186" i="71"/>
  <c r="V186" i="71"/>
  <c r="U186" i="71"/>
  <c r="T186" i="71"/>
  <c r="S186" i="71"/>
  <c r="R186" i="71"/>
  <c r="Q186" i="71"/>
  <c r="P186" i="71"/>
  <c r="O186" i="71"/>
  <c r="N186" i="71"/>
  <c r="M186" i="71"/>
  <c r="L186" i="71"/>
  <c r="K186" i="71"/>
  <c r="J186" i="71"/>
  <c r="I186" i="71"/>
  <c r="H186" i="71"/>
  <c r="G186" i="71"/>
  <c r="F186" i="71"/>
  <c r="E186" i="71"/>
  <c r="AI187" i="70"/>
  <c r="AJ187" i="70" s="1"/>
  <c r="AK187" i="70" s="1"/>
  <c r="AL187" i="70" s="1"/>
  <c r="AM187" i="70" s="1"/>
  <c r="AN187" i="70" s="1"/>
  <c r="AO187" i="70" s="1"/>
  <c r="AP187" i="70" s="1"/>
  <c r="AQ187" i="70" s="1"/>
  <c r="AR187" i="70" s="1"/>
  <c r="AS187" i="70" s="1"/>
  <c r="AT187" i="70" s="1"/>
  <c r="AU187" i="70" s="1"/>
  <c r="AV187" i="70" s="1"/>
  <c r="AW187" i="70" s="1"/>
  <c r="AX187" i="70" s="1"/>
  <c r="AY187" i="70" s="1"/>
  <c r="AZ187" i="70" s="1"/>
  <c r="BA187" i="70" s="1"/>
  <c r="BB187" i="70" s="1"/>
  <c r="AH187" i="70"/>
  <c r="AG187" i="70"/>
  <c r="AF187" i="70"/>
  <c r="AE187" i="70"/>
  <c r="AD187" i="70"/>
  <c r="AC187" i="70"/>
  <c r="AB187" i="70"/>
  <c r="AA187" i="70"/>
  <c r="Z187" i="70"/>
  <c r="Y187" i="70"/>
  <c r="X187" i="70"/>
  <c r="W187" i="70"/>
  <c r="V187" i="70"/>
  <c r="U187" i="70"/>
  <c r="T187" i="70"/>
  <c r="S187" i="70"/>
  <c r="R187" i="70"/>
  <c r="Q187" i="70"/>
  <c r="P187" i="70"/>
  <c r="O187" i="70"/>
  <c r="N187" i="70"/>
  <c r="M187" i="70"/>
  <c r="L187" i="70"/>
  <c r="K187" i="70"/>
  <c r="J187" i="70"/>
  <c r="I187" i="70"/>
  <c r="H187" i="70"/>
  <c r="G187" i="70"/>
  <c r="F187" i="70"/>
  <c r="E187" i="70"/>
  <c r="AJ186" i="70"/>
  <c r="AK186" i="70" s="1"/>
  <c r="AL186" i="70" s="1"/>
  <c r="AM186" i="70" s="1"/>
  <c r="AN186" i="70" s="1"/>
  <c r="AO186" i="70" s="1"/>
  <c r="AP186" i="70" s="1"/>
  <c r="AQ186" i="70" s="1"/>
  <c r="AR186" i="70" s="1"/>
  <c r="AS186" i="70" s="1"/>
  <c r="AT186" i="70" s="1"/>
  <c r="AU186" i="70" s="1"/>
  <c r="AV186" i="70" s="1"/>
  <c r="AW186" i="70" s="1"/>
  <c r="AX186" i="70" s="1"/>
  <c r="AY186" i="70" s="1"/>
  <c r="AZ186" i="70" s="1"/>
  <c r="BA186" i="70" s="1"/>
  <c r="BB186" i="70" s="1"/>
  <c r="AI186" i="70"/>
  <c r="AH186" i="70"/>
  <c r="AG186" i="70"/>
  <c r="AF186" i="70"/>
  <c r="AE186" i="70"/>
  <c r="AD186" i="70"/>
  <c r="AC186" i="70"/>
  <c r="AB186" i="70"/>
  <c r="AA186" i="70"/>
  <c r="Z186" i="70"/>
  <c r="Y186" i="70"/>
  <c r="X186" i="70"/>
  <c r="W186" i="70"/>
  <c r="V186" i="70"/>
  <c r="U186" i="70"/>
  <c r="T186" i="70"/>
  <c r="S186" i="70"/>
  <c r="R186" i="70"/>
  <c r="Q186" i="70"/>
  <c r="P186" i="70"/>
  <c r="O186" i="70"/>
  <c r="N186" i="70"/>
  <c r="M186" i="70"/>
  <c r="L186" i="70"/>
  <c r="K186" i="70"/>
  <c r="J186" i="70"/>
  <c r="I186" i="70"/>
  <c r="H186" i="70"/>
  <c r="G186" i="70"/>
  <c r="F186" i="70"/>
  <c r="E186" i="70"/>
  <c r="AI187" i="69"/>
  <c r="AJ187" i="69" s="1"/>
  <c r="AK187" i="69" s="1"/>
  <c r="AL187" i="69" s="1"/>
  <c r="AM187" i="69" s="1"/>
  <c r="AN187" i="69" s="1"/>
  <c r="AO187" i="69" s="1"/>
  <c r="AP187" i="69" s="1"/>
  <c r="AQ187" i="69" s="1"/>
  <c r="AR187" i="69" s="1"/>
  <c r="AS187" i="69" s="1"/>
  <c r="AT187" i="69" s="1"/>
  <c r="AU187" i="69" s="1"/>
  <c r="AV187" i="69" s="1"/>
  <c r="AW187" i="69" s="1"/>
  <c r="AX187" i="69" s="1"/>
  <c r="AY187" i="69" s="1"/>
  <c r="AZ187" i="69" s="1"/>
  <c r="BA187" i="69" s="1"/>
  <c r="BB187" i="69" s="1"/>
  <c r="AH187" i="69"/>
  <c r="AG187" i="69"/>
  <c r="AF187" i="69"/>
  <c r="AE187" i="69"/>
  <c r="AD187" i="69"/>
  <c r="AC187" i="69"/>
  <c r="AB187" i="69"/>
  <c r="AA187" i="69"/>
  <c r="Z187" i="69"/>
  <c r="Y187" i="69"/>
  <c r="X187" i="69"/>
  <c r="W187" i="69"/>
  <c r="V187" i="69"/>
  <c r="U187" i="69"/>
  <c r="T187" i="69"/>
  <c r="S187" i="69"/>
  <c r="R187" i="69"/>
  <c r="Q187" i="69"/>
  <c r="P187" i="69"/>
  <c r="O187" i="69"/>
  <c r="N187" i="69"/>
  <c r="M187" i="69"/>
  <c r="L187" i="69"/>
  <c r="K187" i="69"/>
  <c r="J187" i="69"/>
  <c r="I187" i="69"/>
  <c r="H187" i="69"/>
  <c r="G187" i="69"/>
  <c r="F187" i="69"/>
  <c r="E187" i="69"/>
  <c r="AI186" i="69"/>
  <c r="AJ186" i="69" s="1"/>
  <c r="AK186" i="69" s="1"/>
  <c r="AL186" i="69" s="1"/>
  <c r="AM186" i="69" s="1"/>
  <c r="AN186" i="69" s="1"/>
  <c r="AO186" i="69" s="1"/>
  <c r="AP186" i="69" s="1"/>
  <c r="AQ186" i="69" s="1"/>
  <c r="AR186" i="69" s="1"/>
  <c r="AS186" i="69" s="1"/>
  <c r="AT186" i="69" s="1"/>
  <c r="AU186" i="69" s="1"/>
  <c r="AV186" i="69" s="1"/>
  <c r="AW186" i="69" s="1"/>
  <c r="AX186" i="69" s="1"/>
  <c r="AY186" i="69" s="1"/>
  <c r="AZ186" i="69" s="1"/>
  <c r="BA186" i="69" s="1"/>
  <c r="BB186" i="69" s="1"/>
  <c r="AH186" i="69"/>
  <c r="AG186" i="69"/>
  <c r="AF186" i="69"/>
  <c r="AE186" i="69"/>
  <c r="AD186" i="69"/>
  <c r="AC186" i="69"/>
  <c r="AB186" i="69"/>
  <c r="AA186" i="69"/>
  <c r="Z186" i="69"/>
  <c r="Y186" i="69"/>
  <c r="X186" i="69"/>
  <c r="W186" i="69"/>
  <c r="V186" i="69"/>
  <c r="U186" i="69"/>
  <c r="T186" i="69"/>
  <c r="S186" i="69"/>
  <c r="R186" i="69"/>
  <c r="Q186" i="69"/>
  <c r="P186" i="69"/>
  <c r="O186" i="69"/>
  <c r="N186" i="69"/>
  <c r="M186" i="69"/>
  <c r="L186" i="69"/>
  <c r="K186" i="69"/>
  <c r="J186" i="69"/>
  <c r="I186" i="69"/>
  <c r="H186" i="69"/>
  <c r="G186" i="69"/>
  <c r="F186" i="69"/>
  <c r="E186" i="69"/>
  <c r="AI187" i="68"/>
  <c r="AJ187" i="68" s="1"/>
  <c r="AK187" i="68" s="1"/>
  <c r="AL187" i="68" s="1"/>
  <c r="AM187" i="68" s="1"/>
  <c r="AN187" i="68" s="1"/>
  <c r="AO187" i="68" s="1"/>
  <c r="AP187" i="68" s="1"/>
  <c r="AQ187" i="68" s="1"/>
  <c r="AR187" i="68" s="1"/>
  <c r="AS187" i="68" s="1"/>
  <c r="AT187" i="68" s="1"/>
  <c r="AU187" i="68" s="1"/>
  <c r="AV187" i="68" s="1"/>
  <c r="AW187" i="68" s="1"/>
  <c r="AX187" i="68" s="1"/>
  <c r="AY187" i="68" s="1"/>
  <c r="AZ187" i="68" s="1"/>
  <c r="BA187" i="68" s="1"/>
  <c r="BB187" i="68" s="1"/>
  <c r="AH187" i="68"/>
  <c r="AG187" i="68"/>
  <c r="AF187" i="68"/>
  <c r="AE187" i="68"/>
  <c r="AD187" i="68"/>
  <c r="AC187" i="68"/>
  <c r="AB187" i="68"/>
  <c r="AA187" i="68"/>
  <c r="Z187" i="68"/>
  <c r="Y187" i="68"/>
  <c r="X187" i="68"/>
  <c r="W187" i="68"/>
  <c r="V187" i="68"/>
  <c r="U187" i="68"/>
  <c r="T187" i="68"/>
  <c r="S187" i="68"/>
  <c r="R187" i="68"/>
  <c r="Q187" i="68"/>
  <c r="P187" i="68"/>
  <c r="O187" i="68"/>
  <c r="N187" i="68"/>
  <c r="M187" i="68"/>
  <c r="L187" i="68"/>
  <c r="K187" i="68"/>
  <c r="J187" i="68"/>
  <c r="I187" i="68"/>
  <c r="H187" i="68"/>
  <c r="G187" i="68"/>
  <c r="F187" i="68"/>
  <c r="E187" i="68"/>
  <c r="AI186" i="68"/>
  <c r="AJ186" i="68" s="1"/>
  <c r="AK186" i="68" s="1"/>
  <c r="AL186" i="68" s="1"/>
  <c r="AM186" i="68" s="1"/>
  <c r="AN186" i="68" s="1"/>
  <c r="AO186" i="68" s="1"/>
  <c r="AP186" i="68" s="1"/>
  <c r="AQ186" i="68" s="1"/>
  <c r="AR186" i="68" s="1"/>
  <c r="AS186" i="68" s="1"/>
  <c r="AT186" i="68" s="1"/>
  <c r="AU186" i="68" s="1"/>
  <c r="AV186" i="68" s="1"/>
  <c r="AW186" i="68" s="1"/>
  <c r="AX186" i="68" s="1"/>
  <c r="AY186" i="68" s="1"/>
  <c r="AZ186" i="68" s="1"/>
  <c r="BA186" i="68" s="1"/>
  <c r="BB186" i="68" s="1"/>
  <c r="AH186" i="68"/>
  <c r="AG186" i="68"/>
  <c r="AF186" i="68"/>
  <c r="AE186" i="68"/>
  <c r="AD186" i="68"/>
  <c r="AC186" i="68"/>
  <c r="AB186" i="68"/>
  <c r="AA186" i="68"/>
  <c r="Z186" i="68"/>
  <c r="Y186" i="68"/>
  <c r="X186" i="68"/>
  <c r="W186" i="68"/>
  <c r="V186" i="68"/>
  <c r="U186" i="68"/>
  <c r="T186" i="68"/>
  <c r="S186" i="68"/>
  <c r="R186" i="68"/>
  <c r="Q186" i="68"/>
  <c r="P186" i="68"/>
  <c r="O186" i="68"/>
  <c r="N186" i="68"/>
  <c r="M186" i="68"/>
  <c r="L186" i="68"/>
  <c r="K186" i="68"/>
  <c r="J186" i="68"/>
  <c r="I186" i="68"/>
  <c r="H186" i="68"/>
  <c r="G186" i="68"/>
  <c r="F186" i="68"/>
  <c r="E186" i="68"/>
  <c r="AI187" i="67"/>
  <c r="AJ187" i="67" s="1"/>
  <c r="AK187" i="67" s="1"/>
  <c r="AL187" i="67" s="1"/>
  <c r="AM187" i="67" s="1"/>
  <c r="AN187" i="67" s="1"/>
  <c r="AO187" i="67" s="1"/>
  <c r="AP187" i="67" s="1"/>
  <c r="AQ187" i="67" s="1"/>
  <c r="AR187" i="67" s="1"/>
  <c r="AS187" i="67" s="1"/>
  <c r="AT187" i="67" s="1"/>
  <c r="AU187" i="67" s="1"/>
  <c r="AV187" i="67" s="1"/>
  <c r="AW187" i="67" s="1"/>
  <c r="AX187" i="67" s="1"/>
  <c r="AY187" i="67" s="1"/>
  <c r="AZ187" i="67" s="1"/>
  <c r="BA187" i="67" s="1"/>
  <c r="BB187" i="67" s="1"/>
  <c r="AH187" i="67"/>
  <c r="AG187" i="67"/>
  <c r="AF187" i="67"/>
  <c r="AE187" i="67"/>
  <c r="AD187" i="67"/>
  <c r="AC187" i="67"/>
  <c r="AB187" i="67"/>
  <c r="AA187" i="67"/>
  <c r="Z187" i="67"/>
  <c r="Y187" i="67"/>
  <c r="X187" i="67"/>
  <c r="W187" i="67"/>
  <c r="V187" i="67"/>
  <c r="U187" i="67"/>
  <c r="T187" i="67"/>
  <c r="S187" i="67"/>
  <c r="R187" i="67"/>
  <c r="Q187" i="67"/>
  <c r="P187" i="67"/>
  <c r="O187" i="67"/>
  <c r="N187" i="67"/>
  <c r="M187" i="67"/>
  <c r="L187" i="67"/>
  <c r="K187" i="67"/>
  <c r="J187" i="67"/>
  <c r="I187" i="67"/>
  <c r="H187" i="67"/>
  <c r="G187" i="67"/>
  <c r="F187" i="67"/>
  <c r="E187" i="67"/>
  <c r="AI186" i="67"/>
  <c r="AJ186" i="67" s="1"/>
  <c r="AK186" i="67" s="1"/>
  <c r="AL186" i="67" s="1"/>
  <c r="AM186" i="67" s="1"/>
  <c r="AN186" i="67" s="1"/>
  <c r="AO186" i="67" s="1"/>
  <c r="AP186" i="67" s="1"/>
  <c r="AQ186" i="67" s="1"/>
  <c r="AR186" i="67" s="1"/>
  <c r="AS186" i="67" s="1"/>
  <c r="AT186" i="67" s="1"/>
  <c r="AU186" i="67" s="1"/>
  <c r="AV186" i="67" s="1"/>
  <c r="AW186" i="67" s="1"/>
  <c r="AX186" i="67" s="1"/>
  <c r="AY186" i="67" s="1"/>
  <c r="AZ186" i="67" s="1"/>
  <c r="BA186" i="67" s="1"/>
  <c r="BB186" i="67" s="1"/>
  <c r="AH186" i="67"/>
  <c r="AG186" i="67"/>
  <c r="AF186" i="67"/>
  <c r="AE186" i="67"/>
  <c r="AD186" i="67"/>
  <c r="AC186" i="67"/>
  <c r="AB186" i="67"/>
  <c r="AA186" i="67"/>
  <c r="Z186" i="67"/>
  <c r="Y186" i="67"/>
  <c r="X186" i="67"/>
  <c r="W186" i="67"/>
  <c r="V186" i="67"/>
  <c r="U186" i="67"/>
  <c r="T186" i="67"/>
  <c r="S186" i="67"/>
  <c r="R186" i="67"/>
  <c r="Q186" i="67"/>
  <c r="P186" i="67"/>
  <c r="O186" i="67"/>
  <c r="N186" i="67"/>
  <c r="M186" i="67"/>
  <c r="L186" i="67"/>
  <c r="K186" i="67"/>
  <c r="J186" i="67"/>
  <c r="I186" i="67"/>
  <c r="H186" i="67"/>
  <c r="G186" i="67"/>
  <c r="F186" i="67"/>
  <c r="E186" i="67"/>
  <c r="AI187" i="63"/>
  <c r="AJ187" i="63" s="1"/>
  <c r="AK187" i="63" s="1"/>
  <c r="AL187" i="63" s="1"/>
  <c r="AM187" i="63" s="1"/>
  <c r="AN187" i="63" s="1"/>
  <c r="AO187" i="63" s="1"/>
  <c r="AP187" i="63" s="1"/>
  <c r="AQ187" i="63" s="1"/>
  <c r="AR187" i="63" s="1"/>
  <c r="AS187" i="63" s="1"/>
  <c r="AT187" i="63" s="1"/>
  <c r="AU187" i="63" s="1"/>
  <c r="AV187" i="63" s="1"/>
  <c r="AW187" i="63" s="1"/>
  <c r="AX187" i="63" s="1"/>
  <c r="AY187" i="63" s="1"/>
  <c r="AZ187" i="63" s="1"/>
  <c r="BA187" i="63" s="1"/>
  <c r="BB187" i="63" s="1"/>
  <c r="AH187" i="63"/>
  <c r="AG187" i="63"/>
  <c r="AF187" i="63"/>
  <c r="AE187" i="63"/>
  <c r="AD187" i="63"/>
  <c r="AC187" i="63"/>
  <c r="AB187" i="63"/>
  <c r="AA187" i="63"/>
  <c r="Z187" i="63"/>
  <c r="Y187" i="63"/>
  <c r="X187" i="63"/>
  <c r="W187" i="63"/>
  <c r="V187" i="63"/>
  <c r="U187" i="63"/>
  <c r="T187" i="63"/>
  <c r="S187" i="63"/>
  <c r="R187" i="63"/>
  <c r="Q187" i="63"/>
  <c r="P187" i="63"/>
  <c r="O187" i="63"/>
  <c r="N187" i="63"/>
  <c r="M187" i="63"/>
  <c r="L187" i="63"/>
  <c r="K187" i="63"/>
  <c r="J187" i="63"/>
  <c r="I187" i="63"/>
  <c r="H187" i="63"/>
  <c r="G187" i="63"/>
  <c r="F187" i="63"/>
  <c r="E187" i="63"/>
  <c r="AI186" i="63"/>
  <c r="AJ186" i="63" s="1"/>
  <c r="AK186" i="63" s="1"/>
  <c r="AL186" i="63" s="1"/>
  <c r="AM186" i="63" s="1"/>
  <c r="AN186" i="63" s="1"/>
  <c r="AO186" i="63" s="1"/>
  <c r="AP186" i="63" s="1"/>
  <c r="AQ186" i="63" s="1"/>
  <c r="AR186" i="63" s="1"/>
  <c r="AS186" i="63" s="1"/>
  <c r="AT186" i="63" s="1"/>
  <c r="AU186" i="63" s="1"/>
  <c r="AV186" i="63" s="1"/>
  <c r="AW186" i="63" s="1"/>
  <c r="AX186" i="63" s="1"/>
  <c r="AY186" i="63" s="1"/>
  <c r="AZ186" i="63" s="1"/>
  <c r="BA186" i="63" s="1"/>
  <c r="BB186" i="63" s="1"/>
  <c r="AH186" i="63"/>
  <c r="AG186" i="63"/>
  <c r="AF186" i="63"/>
  <c r="AE186" i="63"/>
  <c r="AD186" i="63"/>
  <c r="AC186" i="63"/>
  <c r="AB186" i="63"/>
  <c r="AA186" i="63"/>
  <c r="Z186" i="63"/>
  <c r="Y186" i="63"/>
  <c r="X186" i="63"/>
  <c r="W186" i="63"/>
  <c r="V186" i="63"/>
  <c r="U186" i="63"/>
  <c r="T186" i="63"/>
  <c r="S186" i="63"/>
  <c r="R186" i="63"/>
  <c r="Q186" i="63"/>
  <c r="P186" i="63"/>
  <c r="O186" i="63"/>
  <c r="N186" i="63"/>
  <c r="M186" i="63"/>
  <c r="L186" i="63"/>
  <c r="K186" i="63"/>
  <c r="J186" i="63"/>
  <c r="I186" i="63"/>
  <c r="H186" i="63"/>
  <c r="G186" i="63"/>
  <c r="F186" i="63"/>
  <c r="K186" i="88"/>
  <c r="L186" i="88"/>
  <c r="M186" i="88"/>
  <c r="N186" i="88"/>
  <c r="O186" i="88"/>
  <c r="P186" i="88"/>
  <c r="Q186" i="88"/>
  <c r="R186" i="88"/>
  <c r="S186" i="88"/>
  <c r="T186" i="88"/>
  <c r="U186" i="88"/>
  <c r="V186" i="88"/>
  <c r="W186" i="88"/>
  <c r="X186" i="88"/>
  <c r="Y186" i="88"/>
  <c r="Z186" i="88"/>
  <c r="AA186" i="88"/>
  <c r="AB186" i="88"/>
  <c r="AC186" i="88"/>
  <c r="AD186" i="88"/>
  <c r="AE186" i="88"/>
  <c r="AF186" i="88"/>
  <c r="AG186" i="88"/>
  <c r="AH186" i="88"/>
  <c r="AI186" i="88"/>
  <c r="AJ186" i="88"/>
  <c r="AK186" i="88"/>
  <c r="AL186" i="88" s="1"/>
  <c r="AM186" i="88" s="1"/>
  <c r="AN186" i="88" s="1"/>
  <c r="AO186" i="88" s="1"/>
  <c r="AP186" i="88" s="1"/>
  <c r="AQ186" i="88" s="1"/>
  <c r="AR186" i="88" s="1"/>
  <c r="AS186" i="88" s="1"/>
  <c r="AT186" i="88" s="1"/>
  <c r="AU186" i="88" s="1"/>
  <c r="AV186" i="88" s="1"/>
  <c r="AW186" i="88" s="1"/>
  <c r="AX186" i="88" s="1"/>
  <c r="AY186" i="88" s="1"/>
  <c r="AZ186" i="88" s="1"/>
  <c r="BA186" i="88" s="1"/>
  <c r="BB186" i="88" s="1"/>
  <c r="K187" i="88"/>
  <c r="L187" i="88"/>
  <c r="M187" i="88"/>
  <c r="N187" i="88"/>
  <c r="O187" i="88"/>
  <c r="P187" i="88"/>
  <c r="Q187" i="88"/>
  <c r="R187" i="88"/>
  <c r="S187" i="88"/>
  <c r="T187" i="88"/>
  <c r="U187" i="88"/>
  <c r="V187" i="88"/>
  <c r="W187" i="88"/>
  <c r="X187" i="88"/>
  <c r="Y187" i="88"/>
  <c r="Z187" i="88"/>
  <c r="AA187" i="88"/>
  <c r="AB187" i="88"/>
  <c r="AC187" i="88"/>
  <c r="AD187" i="88"/>
  <c r="AE187" i="88"/>
  <c r="AF187" i="88"/>
  <c r="AG187" i="88"/>
  <c r="AH187" i="88"/>
  <c r="AI187" i="88"/>
  <c r="AJ187" i="88" s="1"/>
  <c r="AK187" i="88" s="1"/>
  <c r="AL187" i="88" s="1"/>
  <c r="AM187" i="88" s="1"/>
  <c r="AN187" i="88" s="1"/>
  <c r="AO187" i="88" s="1"/>
  <c r="AP187" i="88" s="1"/>
  <c r="AQ187" i="88" s="1"/>
  <c r="AR187" i="88" s="1"/>
  <c r="AS187" i="88" s="1"/>
  <c r="AT187" i="88" s="1"/>
  <c r="AU187" i="88" s="1"/>
  <c r="AV187" i="88" s="1"/>
  <c r="AW187" i="88" s="1"/>
  <c r="AX187" i="88" s="1"/>
  <c r="AY187" i="88" s="1"/>
  <c r="AZ187" i="88" s="1"/>
  <c r="BA187" i="88" s="1"/>
  <c r="BB187" i="88" s="1"/>
  <c r="J186" i="88"/>
  <c r="J187" i="88"/>
  <c r="F186" i="88"/>
  <c r="G186" i="88"/>
  <c r="H186" i="88"/>
  <c r="I186" i="88"/>
  <c r="F187" i="88"/>
  <c r="G187" i="88"/>
  <c r="H187" i="88"/>
  <c r="I187" i="88"/>
  <c r="E187" i="88"/>
  <c r="E186" i="88"/>
  <c r="AZ75" i="75" l="1"/>
  <c r="BA75" i="75"/>
  <c r="BB75" i="75"/>
  <c r="AZ75" i="74"/>
  <c r="BA75" i="74"/>
  <c r="BB75" i="74"/>
  <c r="AZ75" i="73"/>
  <c r="BA75" i="73"/>
  <c r="BB75" i="73"/>
  <c r="AZ75" i="72"/>
  <c r="BA75" i="72"/>
  <c r="BB75" i="72"/>
  <c r="AZ75" i="71"/>
  <c r="BA75" i="71"/>
  <c r="BB75" i="71"/>
  <c r="AZ75" i="70"/>
  <c r="BA75" i="70"/>
  <c r="BB75" i="70"/>
  <c r="AZ75" i="69"/>
  <c r="BA75" i="69"/>
  <c r="BB75" i="69"/>
  <c r="AB52" i="81"/>
  <c r="AF52" i="81" s="1"/>
  <c r="AJ52" i="81" s="1"/>
  <c r="AN52" i="81" s="1"/>
  <c r="AR52" i="81" s="1"/>
  <c r="AV52" i="81" s="1"/>
  <c r="Z52" i="81"/>
  <c r="AD52" i="81" s="1"/>
  <c r="AH52" i="81" s="1"/>
  <c r="AL52" i="81" s="1"/>
  <c r="AP52" i="81" s="1"/>
  <c r="AT52" i="81" s="1"/>
  <c r="AX52" i="81" s="1"/>
  <c r="Y52" i="81"/>
  <c r="AC52" i="81" s="1"/>
  <c r="AG52" i="81" s="1"/>
  <c r="AK52" i="81" s="1"/>
  <c r="AO52" i="81" s="1"/>
  <c r="AS52" i="81" s="1"/>
  <c r="AW52" i="81" s="1"/>
  <c r="X52" i="81"/>
  <c r="W52" i="81"/>
  <c r="AA52" i="81" s="1"/>
  <c r="AE52" i="81" s="1"/>
  <c r="AI52" i="81" s="1"/>
  <c r="AM52" i="81" s="1"/>
  <c r="AQ52" i="81" s="1"/>
  <c r="AU52" i="81" s="1"/>
  <c r="AY52" i="81" s="1"/>
  <c r="U52" i="81"/>
  <c r="T52" i="81"/>
  <c r="S52" i="81"/>
  <c r="R52" i="81"/>
  <c r="P52" i="81"/>
  <c r="O52" i="81"/>
  <c r="N52" i="81"/>
  <c r="M52" i="81"/>
  <c r="K52" i="81"/>
  <c r="J52" i="81"/>
  <c r="I52" i="81"/>
  <c r="H52" i="81"/>
  <c r="F52" i="81"/>
  <c r="E52" i="81"/>
  <c r="D52" i="81"/>
  <c r="C52" i="81"/>
  <c r="BB82" i="75"/>
  <c r="BB83" i="75" s="1"/>
  <c r="AU82" i="75"/>
  <c r="AU83" i="75" s="1"/>
  <c r="AT82" i="75"/>
  <c r="AT83" i="75" s="1"/>
  <c r="AM82" i="75"/>
  <c r="AM83" i="75" s="1"/>
  <c r="AL82" i="75"/>
  <c r="AL83" i="75" s="1"/>
  <c r="AE82" i="75"/>
  <c r="AE83" i="75" s="1"/>
  <c r="AD82" i="75"/>
  <c r="AD83" i="75" s="1"/>
  <c r="BA82" i="75"/>
  <c r="BA83" i="75" s="1"/>
  <c r="AZ82" i="75"/>
  <c r="AZ83" i="75" s="1"/>
  <c r="AY82" i="75"/>
  <c r="AY83" i="75" s="1"/>
  <c r="AX82" i="75"/>
  <c r="AX83" i="75" s="1"/>
  <c r="AW82" i="75"/>
  <c r="AW83" i="75" s="1"/>
  <c r="AV82" i="75"/>
  <c r="AV83" i="75" s="1"/>
  <c r="AS82" i="75"/>
  <c r="AS83" i="75" s="1"/>
  <c r="AR82" i="75"/>
  <c r="AR83" i="75" s="1"/>
  <c r="AQ82" i="75"/>
  <c r="AQ83" i="75" s="1"/>
  <c r="AP82" i="75"/>
  <c r="AP83" i="75" s="1"/>
  <c r="AO82" i="75"/>
  <c r="AO83" i="75" s="1"/>
  <c r="AN82" i="75"/>
  <c r="AN83" i="75" s="1"/>
  <c r="AK82" i="75"/>
  <c r="AK83" i="75" s="1"/>
  <c r="AJ82" i="75"/>
  <c r="AJ83" i="75" s="1"/>
  <c r="AI82" i="75"/>
  <c r="AI83" i="75" s="1"/>
  <c r="AH82" i="75"/>
  <c r="AH83" i="75" s="1"/>
  <c r="AG82" i="75"/>
  <c r="AG83" i="75" s="1"/>
  <c r="AF82" i="75"/>
  <c r="AF83" i="75" s="1"/>
  <c r="AC82" i="75"/>
  <c r="AC83" i="75" s="1"/>
  <c r="AB82" i="75"/>
  <c r="AB83" i="75" s="1"/>
  <c r="AA81" i="75"/>
  <c r="AA82" i="75" s="1"/>
  <c r="BB106" i="75" s="1"/>
  <c r="Z81" i="75"/>
  <c r="Z82" i="75" s="1"/>
  <c r="AS105" i="75" s="1"/>
  <c r="Y81" i="75"/>
  <c r="Y82" i="75" s="1"/>
  <c r="AW104" i="75" s="1"/>
  <c r="X81" i="75"/>
  <c r="X82" i="75" s="1"/>
  <c r="BB103" i="75" s="1"/>
  <c r="W81" i="75"/>
  <c r="W82" i="75" s="1"/>
  <c r="V81" i="75"/>
  <c r="V82" i="75" s="1"/>
  <c r="U81" i="75"/>
  <c r="U82" i="75" s="1"/>
  <c r="AY100" i="75" s="1"/>
  <c r="T81" i="75"/>
  <c r="T82" i="75" s="1"/>
  <c r="AV99" i="75" s="1"/>
  <c r="S81" i="75"/>
  <c r="S82" i="75" s="1"/>
  <c r="AT98" i="75" s="1"/>
  <c r="R81" i="75"/>
  <c r="R82" i="75" s="1"/>
  <c r="AS97" i="75" s="1"/>
  <c r="Q81" i="75"/>
  <c r="Q82" i="75" s="1"/>
  <c r="AS96" i="75" s="1"/>
  <c r="P81" i="75"/>
  <c r="P82" i="75" s="1"/>
  <c r="AT95" i="75" s="1"/>
  <c r="O81" i="75"/>
  <c r="O82" i="75" s="1"/>
  <c r="N81" i="75"/>
  <c r="N82" i="75" s="1"/>
  <c r="M81" i="75"/>
  <c r="M82" i="75" s="1"/>
  <c r="AQ92" i="75" s="1"/>
  <c r="L81" i="75"/>
  <c r="L82" i="75" s="1"/>
  <c r="AV91" i="75" s="1"/>
  <c r="K81" i="75"/>
  <c r="K82" i="75" s="1"/>
  <c r="BB90" i="75" s="1"/>
  <c r="J81" i="75"/>
  <c r="J82" i="75" s="1"/>
  <c r="AW89" i="75" s="1"/>
  <c r="I81" i="75"/>
  <c r="I82" i="75" s="1"/>
  <c r="AS88" i="75" s="1"/>
  <c r="H81" i="75"/>
  <c r="H82" i="75" s="1"/>
  <c r="BB87" i="75" s="1"/>
  <c r="G81" i="75"/>
  <c r="G82" i="75" s="1"/>
  <c r="AZ86" i="75" s="1"/>
  <c r="F81" i="75"/>
  <c r="F82" i="75" s="1"/>
  <c r="E81" i="75"/>
  <c r="E82" i="75" s="1"/>
  <c r="AY84" i="75" s="1"/>
  <c r="AW83" i="74"/>
  <c r="AV83" i="74"/>
  <c r="AY82" i="74"/>
  <c r="AY83" i="74" s="1"/>
  <c r="AX82" i="74"/>
  <c r="AX83" i="74" s="1"/>
  <c r="AW82" i="74"/>
  <c r="AV82" i="74"/>
  <c r="AQ82" i="74"/>
  <c r="AQ83" i="74" s="1"/>
  <c r="AP82" i="74"/>
  <c r="AP83" i="74" s="1"/>
  <c r="AO82" i="74"/>
  <c r="AO83" i="74" s="1"/>
  <c r="AN82" i="74"/>
  <c r="AN83" i="74" s="1"/>
  <c r="AI82" i="74"/>
  <c r="AI83" i="74" s="1"/>
  <c r="AH82" i="74"/>
  <c r="AH83" i="74" s="1"/>
  <c r="AG82" i="74"/>
  <c r="AG83" i="74" s="1"/>
  <c r="AF82" i="74"/>
  <c r="AF83" i="74" s="1"/>
  <c r="BB82" i="74"/>
  <c r="BB83" i="74" s="1"/>
  <c r="BA82" i="74"/>
  <c r="BA83" i="74" s="1"/>
  <c r="AZ82" i="74"/>
  <c r="AZ83" i="74" s="1"/>
  <c r="AU82" i="74"/>
  <c r="AU83" i="74" s="1"/>
  <c r="AT82" i="74"/>
  <c r="AT83" i="74" s="1"/>
  <c r="AS82" i="74"/>
  <c r="AS83" i="74" s="1"/>
  <c r="AR82" i="74"/>
  <c r="AR83" i="74" s="1"/>
  <c r="AM82" i="74"/>
  <c r="AM83" i="74" s="1"/>
  <c r="AL82" i="74"/>
  <c r="AL83" i="74" s="1"/>
  <c r="AK82" i="74"/>
  <c r="AK83" i="74" s="1"/>
  <c r="AJ82" i="74"/>
  <c r="AJ83" i="74" s="1"/>
  <c r="AE82" i="74"/>
  <c r="AE83" i="74" s="1"/>
  <c r="AD82" i="74"/>
  <c r="AD83" i="74" s="1"/>
  <c r="AC82" i="74"/>
  <c r="AC83" i="74" s="1"/>
  <c r="AB82" i="74"/>
  <c r="AB83" i="74" s="1"/>
  <c r="AA81" i="74"/>
  <c r="AA82" i="74" s="1"/>
  <c r="Z81" i="74"/>
  <c r="Z82" i="74" s="1"/>
  <c r="Y81" i="74"/>
  <c r="Y82" i="74" s="1"/>
  <c r="X81" i="74"/>
  <c r="X82" i="74" s="1"/>
  <c r="W81" i="74"/>
  <c r="W82" i="74" s="1"/>
  <c r="AT102" i="74" s="1"/>
  <c r="V81" i="74"/>
  <c r="V82" i="74" s="1"/>
  <c r="BA101" i="74" s="1"/>
  <c r="U81" i="74"/>
  <c r="U82" i="74" s="1"/>
  <c r="AW100" i="74" s="1"/>
  <c r="T81" i="74"/>
  <c r="T82" i="74" s="1"/>
  <c r="AT99" i="74" s="1"/>
  <c r="S81" i="74"/>
  <c r="S82" i="74" s="1"/>
  <c r="R81" i="74"/>
  <c r="R82" i="74" s="1"/>
  <c r="V97" i="74" s="1"/>
  <c r="Q81" i="74"/>
  <c r="Q82" i="74" s="1"/>
  <c r="AT96" i="74" s="1"/>
  <c r="P81" i="74"/>
  <c r="P82" i="74" s="1"/>
  <c r="O81" i="74"/>
  <c r="O82" i="74" s="1"/>
  <c r="Y94" i="74" s="1"/>
  <c r="N81" i="74"/>
  <c r="N82" i="74" s="1"/>
  <c r="AW93" i="74" s="1"/>
  <c r="M81" i="74"/>
  <c r="M82" i="74" s="1"/>
  <c r="BA92" i="74" s="1"/>
  <c r="L81" i="74"/>
  <c r="L82" i="74" s="1"/>
  <c r="AT91" i="74" s="1"/>
  <c r="K81" i="74"/>
  <c r="K82" i="74" s="1"/>
  <c r="J81" i="74"/>
  <c r="J82" i="74" s="1"/>
  <c r="Z89" i="74" s="1"/>
  <c r="I81" i="74"/>
  <c r="I82" i="74" s="1"/>
  <c r="AH88" i="74" s="1"/>
  <c r="H81" i="74"/>
  <c r="H82" i="74" s="1"/>
  <c r="G81" i="74"/>
  <c r="G82" i="74" s="1"/>
  <c r="AX86" i="74" s="1"/>
  <c r="F81" i="74"/>
  <c r="F82" i="74" s="1"/>
  <c r="AQ85" i="74" s="1"/>
  <c r="E81" i="74"/>
  <c r="E82" i="74" s="1"/>
  <c r="AW84" i="74" s="1"/>
  <c r="AX82" i="73"/>
  <c r="AX83" i="73" s="1"/>
  <c r="AP82" i="73"/>
  <c r="AP83" i="73" s="1"/>
  <c r="AH82" i="73"/>
  <c r="AH83" i="73" s="1"/>
  <c r="BB82" i="73"/>
  <c r="BB83" i="73" s="1"/>
  <c r="BA82" i="73"/>
  <c r="BA83" i="73" s="1"/>
  <c r="AZ82" i="73"/>
  <c r="AZ83" i="73" s="1"/>
  <c r="AY82" i="73"/>
  <c r="AY83" i="73" s="1"/>
  <c r="AW82" i="73"/>
  <c r="AW83" i="73" s="1"/>
  <c r="AV82" i="73"/>
  <c r="AV83" i="73" s="1"/>
  <c r="AU82" i="73"/>
  <c r="AU83" i="73" s="1"/>
  <c r="AT82" i="73"/>
  <c r="AT83" i="73" s="1"/>
  <c r="AS82" i="73"/>
  <c r="AS83" i="73" s="1"/>
  <c r="AR82" i="73"/>
  <c r="AR83" i="73" s="1"/>
  <c r="AQ82" i="73"/>
  <c r="AQ83" i="73" s="1"/>
  <c r="AO82" i="73"/>
  <c r="AO83" i="73" s="1"/>
  <c r="AN82" i="73"/>
  <c r="AN83" i="73" s="1"/>
  <c r="AM82" i="73"/>
  <c r="AM83" i="73" s="1"/>
  <c r="AL82" i="73"/>
  <c r="AL83" i="73" s="1"/>
  <c r="AK82" i="73"/>
  <c r="AK83" i="73" s="1"/>
  <c r="AJ82" i="73"/>
  <c r="AJ83" i="73" s="1"/>
  <c r="AI82" i="73"/>
  <c r="AI83" i="73" s="1"/>
  <c r="AG82" i="73"/>
  <c r="AG83" i="73" s="1"/>
  <c r="AF82" i="73"/>
  <c r="AF83" i="73" s="1"/>
  <c r="AE82" i="73"/>
  <c r="AE83" i="73" s="1"/>
  <c r="AD82" i="73"/>
  <c r="AD83" i="73" s="1"/>
  <c r="AC82" i="73"/>
  <c r="AC83" i="73" s="1"/>
  <c r="AB82" i="73"/>
  <c r="AB83" i="73" s="1"/>
  <c r="AA81" i="73"/>
  <c r="AA82" i="73" s="1"/>
  <c r="AX106" i="73" s="1"/>
  <c r="Z81" i="73"/>
  <c r="Z82" i="73" s="1"/>
  <c r="Y81" i="73"/>
  <c r="Y82" i="73" s="1"/>
  <c r="AS104" i="73" s="1"/>
  <c r="X81" i="73"/>
  <c r="X82" i="73" s="1"/>
  <c r="W81" i="73"/>
  <c r="W82" i="73" s="1"/>
  <c r="AR102" i="73" s="1"/>
  <c r="V81" i="73"/>
  <c r="V82" i="73" s="1"/>
  <c r="AY101" i="73" s="1"/>
  <c r="U81" i="73"/>
  <c r="U82" i="73" s="1"/>
  <c r="AU100" i="73" s="1"/>
  <c r="T81" i="73"/>
  <c r="T82" i="73" s="1"/>
  <c r="AR99" i="73" s="1"/>
  <c r="S81" i="73"/>
  <c r="S82" i="73" s="1"/>
  <c r="BB98" i="73" s="1"/>
  <c r="R81" i="73"/>
  <c r="R82" i="73" s="1"/>
  <c r="Q81" i="73"/>
  <c r="Q82" i="73" s="1"/>
  <c r="BA96" i="73" s="1"/>
  <c r="P81" i="73"/>
  <c r="P82" i="73" s="1"/>
  <c r="BB95" i="73" s="1"/>
  <c r="O81" i="73"/>
  <c r="O82" i="73" s="1"/>
  <c r="AR94" i="73" s="1"/>
  <c r="N81" i="73"/>
  <c r="N82" i="73" s="1"/>
  <c r="AU93" i="73" s="1"/>
  <c r="M81" i="73"/>
  <c r="M82" i="73" s="1"/>
  <c r="AY92" i="73" s="1"/>
  <c r="L81" i="73"/>
  <c r="L82" i="73" s="1"/>
  <c r="K81" i="73"/>
  <c r="K82" i="73" s="1"/>
  <c r="AX90" i="73" s="1"/>
  <c r="J81" i="73"/>
  <c r="J82" i="73" s="1"/>
  <c r="AV89" i="73" s="1"/>
  <c r="I81" i="73"/>
  <c r="I82" i="73" s="1"/>
  <c r="BA88" i="73" s="1"/>
  <c r="H81" i="73"/>
  <c r="H82" i="73" s="1"/>
  <c r="AX87" i="73" s="1"/>
  <c r="G81" i="73"/>
  <c r="G82" i="73" s="1"/>
  <c r="AV86" i="73" s="1"/>
  <c r="F81" i="73"/>
  <c r="F82" i="73" s="1"/>
  <c r="AU85" i="73" s="1"/>
  <c r="E81" i="73"/>
  <c r="E82" i="73" s="1"/>
  <c r="AU84" i="73" s="1"/>
  <c r="BA82" i="72"/>
  <c r="BA83" i="72" s="1"/>
  <c r="AX82" i="72"/>
  <c r="AX83" i="72" s="1"/>
  <c r="AW82" i="72"/>
  <c r="AW83" i="72" s="1"/>
  <c r="AS82" i="72"/>
  <c r="AS83" i="72" s="1"/>
  <c r="AP82" i="72"/>
  <c r="AP83" i="72" s="1"/>
  <c r="AO82" i="72"/>
  <c r="AO83" i="72" s="1"/>
  <c r="AK82" i="72"/>
  <c r="AK83" i="72" s="1"/>
  <c r="AH82" i="72"/>
  <c r="AH83" i="72" s="1"/>
  <c r="AG82" i="72"/>
  <c r="AG83" i="72" s="1"/>
  <c r="AC82" i="72"/>
  <c r="AC83" i="72" s="1"/>
  <c r="BB82" i="72"/>
  <c r="BB83" i="72" s="1"/>
  <c r="AZ82" i="72"/>
  <c r="AZ83" i="72" s="1"/>
  <c r="AY82" i="72"/>
  <c r="AY83" i="72" s="1"/>
  <c r="AV82" i="72"/>
  <c r="AV83" i="72" s="1"/>
  <c r="AU82" i="72"/>
  <c r="AU83" i="72" s="1"/>
  <c r="AT82" i="72"/>
  <c r="AT83" i="72" s="1"/>
  <c r="AR82" i="72"/>
  <c r="AR83" i="72" s="1"/>
  <c r="AQ82" i="72"/>
  <c r="AQ83" i="72" s="1"/>
  <c r="AN82" i="72"/>
  <c r="AN83" i="72" s="1"/>
  <c r="AM82" i="72"/>
  <c r="AM83" i="72" s="1"/>
  <c r="AL82" i="72"/>
  <c r="AL83" i="72" s="1"/>
  <c r="AJ82" i="72"/>
  <c r="AJ83" i="72" s="1"/>
  <c r="AI82" i="72"/>
  <c r="AI83" i="72" s="1"/>
  <c r="AF82" i="72"/>
  <c r="AF83" i="72" s="1"/>
  <c r="AE82" i="72"/>
  <c r="AE83" i="72" s="1"/>
  <c r="AD82" i="72"/>
  <c r="AD83" i="72" s="1"/>
  <c r="AB82" i="72"/>
  <c r="AB83" i="72" s="1"/>
  <c r="AA81" i="72"/>
  <c r="AA82" i="72" s="1"/>
  <c r="AV106" i="72" s="1"/>
  <c r="Z81" i="72"/>
  <c r="Z82" i="72" s="1"/>
  <c r="Y81" i="72"/>
  <c r="Y82" i="72" s="1"/>
  <c r="X81" i="72"/>
  <c r="X82" i="72" s="1"/>
  <c r="AV103" i="72" s="1"/>
  <c r="W81" i="72"/>
  <c r="W82" i="72" s="1"/>
  <c r="BB102" i="72" s="1"/>
  <c r="V81" i="72"/>
  <c r="V82" i="72" s="1"/>
  <c r="AW101" i="72" s="1"/>
  <c r="U81" i="72"/>
  <c r="U82" i="72" s="1"/>
  <c r="T81" i="72"/>
  <c r="T82" i="72" s="1"/>
  <c r="BB99" i="72" s="1"/>
  <c r="S81" i="72"/>
  <c r="S82" i="72" s="1"/>
  <c r="AZ98" i="72" s="1"/>
  <c r="R81" i="72"/>
  <c r="R82" i="72" s="1"/>
  <c r="Q81" i="72"/>
  <c r="Q82" i="72" s="1"/>
  <c r="P81" i="72"/>
  <c r="P82" i="72" s="1"/>
  <c r="AZ95" i="72" s="1"/>
  <c r="O81" i="72"/>
  <c r="O82" i="72" s="1"/>
  <c r="BB94" i="72" s="1"/>
  <c r="N81" i="72"/>
  <c r="N82" i="72" s="1"/>
  <c r="AS93" i="72" s="1"/>
  <c r="M81" i="72"/>
  <c r="M82" i="72" s="1"/>
  <c r="L81" i="72"/>
  <c r="L82" i="72" s="1"/>
  <c r="BB91" i="72" s="1"/>
  <c r="K81" i="72"/>
  <c r="K82" i="72" s="1"/>
  <c r="AV90" i="72" s="1"/>
  <c r="J81" i="72"/>
  <c r="J82" i="72" s="1"/>
  <c r="I81" i="72"/>
  <c r="I82" i="72" s="1"/>
  <c r="H81" i="72"/>
  <c r="H82" i="72" s="1"/>
  <c r="AV87" i="72" s="1"/>
  <c r="G81" i="72"/>
  <c r="G82" i="72" s="1"/>
  <c r="AT86" i="72" s="1"/>
  <c r="F81" i="72"/>
  <c r="F82" i="72" s="1"/>
  <c r="AS85" i="72" s="1"/>
  <c r="E81" i="72"/>
  <c r="E82" i="72" s="1"/>
  <c r="BB82" i="71"/>
  <c r="BB83" i="71" s="1"/>
  <c r="BA82" i="71"/>
  <c r="BA83" i="71" s="1"/>
  <c r="AT82" i="71"/>
  <c r="AT83" i="71" s="1"/>
  <c r="AS82" i="71"/>
  <c r="AS83" i="71" s="1"/>
  <c r="AL82" i="71"/>
  <c r="AL83" i="71" s="1"/>
  <c r="AK82" i="71"/>
  <c r="AK83" i="71" s="1"/>
  <c r="AD82" i="71"/>
  <c r="AD83" i="71" s="1"/>
  <c r="AC82" i="71"/>
  <c r="AC83" i="71" s="1"/>
  <c r="AZ82" i="71"/>
  <c r="AZ83" i="71" s="1"/>
  <c r="AY82" i="71"/>
  <c r="AY83" i="71" s="1"/>
  <c r="AX82" i="71"/>
  <c r="AX83" i="71" s="1"/>
  <c r="AW82" i="71"/>
  <c r="AW83" i="71" s="1"/>
  <c r="AV82" i="71"/>
  <c r="AV83" i="71" s="1"/>
  <c r="AU82" i="71"/>
  <c r="AU83" i="71" s="1"/>
  <c r="AR82" i="71"/>
  <c r="AR83" i="71" s="1"/>
  <c r="AQ82" i="71"/>
  <c r="AQ83" i="71" s="1"/>
  <c r="AP82" i="71"/>
  <c r="AP83" i="71" s="1"/>
  <c r="AO82" i="71"/>
  <c r="AO83" i="71" s="1"/>
  <c r="AN82" i="71"/>
  <c r="AN83" i="71" s="1"/>
  <c r="AM82" i="71"/>
  <c r="AM83" i="71" s="1"/>
  <c r="AJ82" i="71"/>
  <c r="AJ83" i="71" s="1"/>
  <c r="AI82" i="71"/>
  <c r="AI83" i="71" s="1"/>
  <c r="AH82" i="71"/>
  <c r="AH83" i="71" s="1"/>
  <c r="AG82" i="71"/>
  <c r="AG83" i="71" s="1"/>
  <c r="AF82" i="71"/>
  <c r="AF83" i="71" s="1"/>
  <c r="AE82" i="71"/>
  <c r="AE83" i="71" s="1"/>
  <c r="AB82" i="71"/>
  <c r="AB83" i="71" s="1"/>
  <c r="AA81" i="71"/>
  <c r="AA82" i="71" s="1"/>
  <c r="AT106" i="71" s="1"/>
  <c r="Z81" i="71"/>
  <c r="Z82" i="71" s="1"/>
  <c r="AW105" i="71" s="1"/>
  <c r="Y81" i="71"/>
  <c r="Y82" i="71" s="1"/>
  <c r="BA104" i="71" s="1"/>
  <c r="X81" i="71"/>
  <c r="X82" i="71" s="1"/>
  <c r="AT103" i="71" s="1"/>
  <c r="W81" i="71"/>
  <c r="W82" i="71" s="1"/>
  <c r="AZ102" i="71" s="1"/>
  <c r="V81" i="71"/>
  <c r="V82" i="71" s="1"/>
  <c r="U81" i="71"/>
  <c r="U82" i="71" s="1"/>
  <c r="T81" i="71"/>
  <c r="T82" i="71" s="1"/>
  <c r="AZ99" i="71" s="1"/>
  <c r="S81" i="71"/>
  <c r="S82" i="71" s="1"/>
  <c r="AX98" i="71" s="1"/>
  <c r="R81" i="71"/>
  <c r="R82" i="71" s="1"/>
  <c r="AW97" i="71" s="1"/>
  <c r="Q81" i="71"/>
  <c r="Q82" i="71" s="1"/>
  <c r="AW96" i="71" s="1"/>
  <c r="P81" i="71"/>
  <c r="P82" i="71" s="1"/>
  <c r="AX95" i="71" s="1"/>
  <c r="O81" i="71"/>
  <c r="O82" i="71" s="1"/>
  <c r="AZ94" i="71" s="1"/>
  <c r="N81" i="71"/>
  <c r="N82" i="71" s="1"/>
  <c r="M81" i="71"/>
  <c r="M82" i="71" s="1"/>
  <c r="L81" i="71"/>
  <c r="L82" i="71" s="1"/>
  <c r="AZ91" i="71" s="1"/>
  <c r="K81" i="71"/>
  <c r="K82" i="71" s="1"/>
  <c r="AT90" i="71" s="1"/>
  <c r="J81" i="71"/>
  <c r="J82" i="71" s="1"/>
  <c r="BA89" i="71" s="1"/>
  <c r="I81" i="71"/>
  <c r="I82" i="71" s="1"/>
  <c r="AW88" i="71" s="1"/>
  <c r="H81" i="71"/>
  <c r="H82" i="71" s="1"/>
  <c r="AT87" i="71" s="1"/>
  <c r="G81" i="71"/>
  <c r="G82" i="71" s="1"/>
  <c r="AR86" i="71" s="1"/>
  <c r="F81" i="71"/>
  <c r="F82" i="71" s="1"/>
  <c r="E81" i="71"/>
  <c r="E82" i="71" s="1"/>
  <c r="BB82" i="70"/>
  <c r="BB83" i="70" s="1"/>
  <c r="AZ82" i="70"/>
  <c r="AZ83" i="70" s="1"/>
  <c r="AU82" i="70"/>
  <c r="AU83" i="70" s="1"/>
  <c r="AT82" i="70"/>
  <c r="AT83" i="70" s="1"/>
  <c r="AR82" i="70"/>
  <c r="AR83" i="70" s="1"/>
  <c r="AM82" i="70"/>
  <c r="AM83" i="70" s="1"/>
  <c r="AL82" i="70"/>
  <c r="AL83" i="70" s="1"/>
  <c r="AJ82" i="70"/>
  <c r="AJ83" i="70" s="1"/>
  <c r="AE82" i="70"/>
  <c r="AE83" i="70" s="1"/>
  <c r="AD82" i="70"/>
  <c r="AD83" i="70" s="1"/>
  <c r="AB82" i="70"/>
  <c r="AB83" i="70" s="1"/>
  <c r="BA82" i="70"/>
  <c r="BA83" i="70" s="1"/>
  <c r="AY82" i="70"/>
  <c r="AY83" i="70" s="1"/>
  <c r="AX82" i="70"/>
  <c r="AX83" i="70" s="1"/>
  <c r="AW82" i="70"/>
  <c r="AW83" i="70" s="1"/>
  <c r="AV82" i="70"/>
  <c r="AV83" i="70" s="1"/>
  <c r="AS82" i="70"/>
  <c r="AS83" i="70" s="1"/>
  <c r="AQ82" i="70"/>
  <c r="AQ83" i="70" s="1"/>
  <c r="AP82" i="70"/>
  <c r="AP83" i="70" s="1"/>
  <c r="AO82" i="70"/>
  <c r="AO83" i="70" s="1"/>
  <c r="AN82" i="70"/>
  <c r="AN83" i="70" s="1"/>
  <c r="AK82" i="70"/>
  <c r="AK83" i="70" s="1"/>
  <c r="AI82" i="70"/>
  <c r="AI83" i="70" s="1"/>
  <c r="AH82" i="70"/>
  <c r="AH83" i="70" s="1"/>
  <c r="AG82" i="70"/>
  <c r="AG83" i="70" s="1"/>
  <c r="AF82" i="70"/>
  <c r="AF83" i="70" s="1"/>
  <c r="AC82" i="70"/>
  <c r="AC83" i="70" s="1"/>
  <c r="AA81" i="70"/>
  <c r="AA82" i="70" s="1"/>
  <c r="AR106" i="70" s="1"/>
  <c r="Z81" i="70"/>
  <c r="Z82" i="70" s="1"/>
  <c r="AU105" i="70" s="1"/>
  <c r="Y81" i="70"/>
  <c r="Y82" i="70" s="1"/>
  <c r="AY104" i="70" s="1"/>
  <c r="X81" i="70"/>
  <c r="X82" i="70" s="1"/>
  <c r="AR103" i="70" s="1"/>
  <c r="W81" i="70"/>
  <c r="W82" i="70" s="1"/>
  <c r="V81" i="70"/>
  <c r="V82" i="70" s="1"/>
  <c r="U81" i="70"/>
  <c r="U82" i="70" s="1"/>
  <c r="BA100" i="70" s="1"/>
  <c r="T81" i="70"/>
  <c r="T82" i="70" s="1"/>
  <c r="T83" i="70" s="1"/>
  <c r="S81" i="70"/>
  <c r="S82" i="70" s="1"/>
  <c r="AV98" i="70" s="1"/>
  <c r="R81" i="70"/>
  <c r="R82" i="70" s="1"/>
  <c r="AU97" i="70" s="1"/>
  <c r="Q81" i="70"/>
  <c r="Q82" i="70" s="1"/>
  <c r="V96" i="70" s="1"/>
  <c r="P81" i="70"/>
  <c r="P82" i="70" s="1"/>
  <c r="AV95" i="70" s="1"/>
  <c r="O81" i="70"/>
  <c r="O82" i="70" s="1"/>
  <c r="N81" i="70"/>
  <c r="N82" i="70" s="1"/>
  <c r="AB93" i="70" s="1"/>
  <c r="M81" i="70"/>
  <c r="M82" i="70" s="1"/>
  <c r="AS92" i="70" s="1"/>
  <c r="L81" i="70"/>
  <c r="L82" i="70" s="1"/>
  <c r="M91" i="70" s="1"/>
  <c r="K81" i="70"/>
  <c r="K82" i="70" s="1"/>
  <c r="AR90" i="70" s="1"/>
  <c r="J81" i="70"/>
  <c r="J82" i="70" s="1"/>
  <c r="AY89" i="70" s="1"/>
  <c r="I81" i="70"/>
  <c r="I82" i="70" s="1"/>
  <c r="AU88" i="70" s="1"/>
  <c r="H81" i="70"/>
  <c r="H82" i="70" s="1"/>
  <c r="AR87" i="70" s="1"/>
  <c r="G81" i="70"/>
  <c r="G82" i="70" s="1"/>
  <c r="AC86" i="70" s="1"/>
  <c r="F81" i="70"/>
  <c r="F82" i="70" s="1"/>
  <c r="AZ85" i="70" s="1"/>
  <c r="E81" i="70"/>
  <c r="E82" i="70" s="1"/>
  <c r="AN84" i="70" s="1"/>
  <c r="AZ83" i="69"/>
  <c r="BB82" i="69"/>
  <c r="BB83" i="69" s="1"/>
  <c r="AZ82" i="69"/>
  <c r="AY82" i="69"/>
  <c r="AY83" i="69" s="1"/>
  <c r="AT82" i="69"/>
  <c r="AT83" i="69" s="1"/>
  <c r="AR82" i="69"/>
  <c r="AR83" i="69" s="1"/>
  <c r="AQ82" i="69"/>
  <c r="AQ83" i="69" s="1"/>
  <c r="AL82" i="69"/>
  <c r="AL83" i="69" s="1"/>
  <c r="AJ82" i="69"/>
  <c r="AJ83" i="69" s="1"/>
  <c r="AI82" i="69"/>
  <c r="AI83" i="69" s="1"/>
  <c r="AD82" i="69"/>
  <c r="AD83" i="69" s="1"/>
  <c r="AB82" i="69"/>
  <c r="AB83" i="69" s="1"/>
  <c r="BA82" i="69"/>
  <c r="BA83" i="69" s="1"/>
  <c r="AX82" i="69"/>
  <c r="AX83" i="69" s="1"/>
  <c r="AW82" i="69"/>
  <c r="AW83" i="69" s="1"/>
  <c r="AV82" i="69"/>
  <c r="AV83" i="69" s="1"/>
  <c r="AU82" i="69"/>
  <c r="AU83" i="69" s="1"/>
  <c r="AS82" i="69"/>
  <c r="AS83" i="69" s="1"/>
  <c r="AP82" i="69"/>
  <c r="AP83" i="69" s="1"/>
  <c r="AO82" i="69"/>
  <c r="AO83" i="69" s="1"/>
  <c r="AN82" i="69"/>
  <c r="AN83" i="69" s="1"/>
  <c r="AM82" i="69"/>
  <c r="AM83" i="69" s="1"/>
  <c r="AK82" i="69"/>
  <c r="AK83" i="69" s="1"/>
  <c r="AH82" i="69"/>
  <c r="AH83" i="69" s="1"/>
  <c r="AG82" i="69"/>
  <c r="AG83" i="69" s="1"/>
  <c r="AF82" i="69"/>
  <c r="AF83" i="69" s="1"/>
  <c r="AE82" i="69"/>
  <c r="AE83" i="69" s="1"/>
  <c r="AC82" i="69"/>
  <c r="AC83" i="69" s="1"/>
  <c r="AA81" i="69"/>
  <c r="AA82" i="69" s="1"/>
  <c r="Z81" i="69"/>
  <c r="Z82" i="69" s="1"/>
  <c r="AS105" i="69" s="1"/>
  <c r="Y81" i="69"/>
  <c r="Y82" i="69" s="1"/>
  <c r="AW104" i="69" s="1"/>
  <c r="X81" i="69"/>
  <c r="X82" i="69" s="1"/>
  <c r="BB103" i="69" s="1"/>
  <c r="W81" i="69"/>
  <c r="W82" i="69" s="1"/>
  <c r="AV102" i="69" s="1"/>
  <c r="V81" i="69"/>
  <c r="V82" i="69" s="1"/>
  <c r="U81" i="69"/>
  <c r="U82" i="69" s="1"/>
  <c r="AY100" i="69" s="1"/>
  <c r="T81" i="69"/>
  <c r="T82" i="69" s="1"/>
  <c r="S81" i="69"/>
  <c r="S82" i="69" s="1"/>
  <c r="R81" i="69"/>
  <c r="R82" i="69" s="1"/>
  <c r="AS97" i="69" s="1"/>
  <c r="Q81" i="69"/>
  <c r="Q82" i="69" s="1"/>
  <c r="AS96" i="69" s="1"/>
  <c r="P81" i="69"/>
  <c r="P82" i="69" s="1"/>
  <c r="AT95" i="69" s="1"/>
  <c r="O81" i="69"/>
  <c r="O82" i="69" s="1"/>
  <c r="AV94" i="69" s="1"/>
  <c r="N81" i="69"/>
  <c r="N82" i="69" s="1"/>
  <c r="M81" i="69"/>
  <c r="M82" i="69" s="1"/>
  <c r="AQ92" i="69" s="1"/>
  <c r="L81" i="69"/>
  <c r="L82" i="69" s="1"/>
  <c r="K81" i="69"/>
  <c r="K82" i="69" s="1"/>
  <c r="J81" i="69"/>
  <c r="J82" i="69" s="1"/>
  <c r="AW89" i="69" s="1"/>
  <c r="I81" i="69"/>
  <c r="I82" i="69" s="1"/>
  <c r="AS88" i="69" s="1"/>
  <c r="H81" i="69"/>
  <c r="H82" i="69" s="1"/>
  <c r="BB87" i="69" s="1"/>
  <c r="G81" i="69"/>
  <c r="G82" i="69" s="1"/>
  <c r="AZ86" i="69" s="1"/>
  <c r="F81" i="69"/>
  <c r="F82" i="69" s="1"/>
  <c r="E81" i="69"/>
  <c r="E82" i="69" s="1"/>
  <c r="AY84" i="69" s="1"/>
  <c r="AV83" i="68"/>
  <c r="AS83" i="68"/>
  <c r="BA82" i="68"/>
  <c r="BA83" i="68" s="1"/>
  <c r="AZ82" i="68"/>
  <c r="AZ83" i="68" s="1"/>
  <c r="AX82" i="68"/>
  <c r="AX83" i="68" s="1"/>
  <c r="AV82" i="68"/>
  <c r="AU82" i="68"/>
  <c r="AU83" i="68" s="1"/>
  <c r="AS82" i="68"/>
  <c r="AR82" i="68"/>
  <c r="AR83" i="68" s="1"/>
  <c r="AP82" i="68"/>
  <c r="AP83" i="68" s="1"/>
  <c r="AN82" i="68"/>
  <c r="AN83" i="68" s="1"/>
  <c r="AM82" i="68"/>
  <c r="AM83" i="68" s="1"/>
  <c r="AK82" i="68"/>
  <c r="AK83" i="68" s="1"/>
  <c r="AJ82" i="68"/>
  <c r="AJ83" i="68" s="1"/>
  <c r="AH82" i="68"/>
  <c r="AH83" i="68" s="1"/>
  <c r="AF82" i="68"/>
  <c r="AF83" i="68" s="1"/>
  <c r="AE82" i="68"/>
  <c r="AE83" i="68" s="1"/>
  <c r="AC82" i="68"/>
  <c r="AC83" i="68" s="1"/>
  <c r="AB82" i="68"/>
  <c r="AB83" i="68" s="1"/>
  <c r="BB82" i="68"/>
  <c r="BB83" i="68" s="1"/>
  <c r="AY82" i="68"/>
  <c r="AY83" i="68" s="1"/>
  <c r="AW82" i="68"/>
  <c r="AW83" i="68" s="1"/>
  <c r="AT82" i="68"/>
  <c r="AT83" i="68" s="1"/>
  <c r="AQ82" i="68"/>
  <c r="AQ83" i="68" s="1"/>
  <c r="AO82" i="68"/>
  <c r="AO83" i="68" s="1"/>
  <c r="AL82" i="68"/>
  <c r="AL83" i="68" s="1"/>
  <c r="AI82" i="68"/>
  <c r="AI83" i="68" s="1"/>
  <c r="AG82" i="68"/>
  <c r="AG83" i="68" s="1"/>
  <c r="AD82" i="68"/>
  <c r="AD83" i="68" s="1"/>
  <c r="AA81" i="68"/>
  <c r="AA82" i="68" s="1"/>
  <c r="AZ106" i="68" s="1"/>
  <c r="Z81" i="68"/>
  <c r="Z82" i="68" s="1"/>
  <c r="Y81" i="68"/>
  <c r="Y82" i="68" s="1"/>
  <c r="AU104" i="68" s="1"/>
  <c r="X81" i="68"/>
  <c r="X82" i="68" s="1"/>
  <c r="AZ103" i="68" s="1"/>
  <c r="W81" i="68"/>
  <c r="W82" i="68" s="1"/>
  <c r="V81" i="68"/>
  <c r="V82" i="68" s="1"/>
  <c r="BA101" i="68" s="1"/>
  <c r="U81" i="68"/>
  <c r="U82" i="68" s="1"/>
  <c r="AW100" i="68" s="1"/>
  <c r="T81" i="68"/>
  <c r="T82" i="68" s="1"/>
  <c r="AT99" i="68" s="1"/>
  <c r="S81" i="68"/>
  <c r="S82" i="68" s="1"/>
  <c r="AR98" i="68" s="1"/>
  <c r="R81" i="68"/>
  <c r="R82" i="68" s="1"/>
  <c r="Q81" i="68"/>
  <c r="Q82" i="68" s="1"/>
  <c r="AQ96" i="68" s="1"/>
  <c r="P81" i="68"/>
  <c r="P82" i="68" s="1"/>
  <c r="O81" i="68"/>
  <c r="O82" i="68" s="1"/>
  <c r="N81" i="68"/>
  <c r="N82" i="68" s="1"/>
  <c r="AW93" i="68" s="1"/>
  <c r="M81" i="68"/>
  <c r="M82" i="68" s="1"/>
  <c r="BA92" i="68" s="1"/>
  <c r="L81" i="68"/>
  <c r="L82" i="68" s="1"/>
  <c r="K81" i="68"/>
  <c r="K82" i="68" s="1"/>
  <c r="AZ90" i="68" s="1"/>
  <c r="J81" i="68"/>
  <c r="J82" i="68" s="1"/>
  <c r="AU89" i="68" s="1"/>
  <c r="I81" i="68"/>
  <c r="H81" i="68"/>
  <c r="G81" i="68"/>
  <c r="F81" i="68"/>
  <c r="E81" i="68"/>
  <c r="AA81" i="67"/>
  <c r="Z81" i="67"/>
  <c r="Y81" i="67"/>
  <c r="X81" i="67"/>
  <c r="W81" i="67"/>
  <c r="V81" i="67"/>
  <c r="U81" i="67"/>
  <c r="T81" i="67"/>
  <c r="S81" i="67"/>
  <c r="R81" i="67"/>
  <c r="Q81" i="67"/>
  <c r="P81" i="67"/>
  <c r="O81" i="67"/>
  <c r="N81" i="67"/>
  <c r="M81" i="67"/>
  <c r="L81" i="67"/>
  <c r="K81" i="67"/>
  <c r="J81" i="67"/>
  <c r="I81" i="67"/>
  <c r="H81" i="67"/>
  <c r="G81" i="67"/>
  <c r="F81" i="67"/>
  <c r="E81" i="67"/>
  <c r="AA81" i="88"/>
  <c r="Z81" i="88"/>
  <c r="Y81" i="88"/>
  <c r="X81" i="88"/>
  <c r="W81" i="88"/>
  <c r="V81" i="88"/>
  <c r="U81" i="88"/>
  <c r="T81" i="88"/>
  <c r="S81" i="88"/>
  <c r="R81" i="88"/>
  <c r="Q81" i="88"/>
  <c r="P81" i="88"/>
  <c r="O81" i="88"/>
  <c r="N81" i="88"/>
  <c r="M81" i="88"/>
  <c r="L81" i="88"/>
  <c r="K81" i="88"/>
  <c r="J81" i="88"/>
  <c r="I81" i="88"/>
  <c r="H81" i="88"/>
  <c r="G81" i="88"/>
  <c r="F81" i="88"/>
  <c r="E81" i="88"/>
  <c r="AQ87" i="70" l="1"/>
  <c r="Z89" i="70"/>
  <c r="AU95" i="70"/>
  <c r="AP100" i="70"/>
  <c r="AZ104" i="70"/>
  <c r="AR95" i="74"/>
  <c r="Z95" i="74"/>
  <c r="W95" i="74"/>
  <c r="AX95" i="74"/>
  <c r="AU95" i="74"/>
  <c r="AL95" i="74"/>
  <c r="AI95" i="74"/>
  <c r="AQ105" i="74"/>
  <c r="AT105" i="74"/>
  <c r="AH105" i="74"/>
  <c r="M83" i="68"/>
  <c r="U87" i="70"/>
  <c r="AV88" i="70"/>
  <c r="AG90" i="70"/>
  <c r="Y95" i="70"/>
  <c r="AB100" i="70"/>
  <c r="AL104" i="70"/>
  <c r="N84" i="73"/>
  <c r="AL85" i="73"/>
  <c r="Q87" i="73"/>
  <c r="AR88" i="73"/>
  <c r="BB90" i="73"/>
  <c r="W94" i="73"/>
  <c r="T96" i="73"/>
  <c r="W99" i="73"/>
  <c r="AD101" i="73"/>
  <c r="AC106" i="73"/>
  <c r="AQ84" i="74"/>
  <c r="AI92" i="74"/>
  <c r="AE100" i="74"/>
  <c r="F84" i="75"/>
  <c r="AV88" i="75"/>
  <c r="Y95" i="75"/>
  <c r="AA99" i="75"/>
  <c r="T92" i="70"/>
  <c r="AE87" i="70"/>
  <c r="N89" i="70"/>
  <c r="AQ90" i="70"/>
  <c r="AI95" i="70"/>
  <c r="AD100" i="70"/>
  <c r="AN104" i="70"/>
  <c r="O84" i="73"/>
  <c r="AM85" i="73"/>
  <c r="R87" i="73"/>
  <c r="AS88" i="73"/>
  <c r="R92" i="73"/>
  <c r="X94" i="73"/>
  <c r="U96" i="73"/>
  <c r="X99" i="73"/>
  <c r="AE101" i="73"/>
  <c r="AD106" i="73"/>
  <c r="AZ84" i="74"/>
  <c r="M91" i="74"/>
  <c r="AR92" i="74"/>
  <c r="AN100" i="74"/>
  <c r="R84" i="75"/>
  <c r="P89" i="75"/>
  <c r="AK95" i="75"/>
  <c r="AM99" i="75"/>
  <c r="AG87" i="70"/>
  <c r="P89" i="70"/>
  <c r="AS90" i="70"/>
  <c r="AK95" i="70"/>
  <c r="AN100" i="70"/>
  <c r="AX104" i="70"/>
  <c r="Z84" i="73"/>
  <c r="AX85" i="73"/>
  <c r="AC87" i="73"/>
  <c r="X89" i="73"/>
  <c r="AD92" i="73"/>
  <c r="AI94" i="73"/>
  <c r="AF96" i="73"/>
  <c r="AI99" i="73"/>
  <c r="AP101" i="73"/>
  <c r="AO106" i="73"/>
  <c r="G85" i="74"/>
  <c r="P91" i="74"/>
  <c r="AU92" i="74"/>
  <c r="AQ100" i="74"/>
  <c r="AD84" i="75"/>
  <c r="AB89" i="75"/>
  <c r="AW95" i="75"/>
  <c r="AY99" i="75"/>
  <c r="AA84" i="73"/>
  <c r="AY85" i="73"/>
  <c r="AD87" i="73"/>
  <c r="AJ89" i="73"/>
  <c r="AP92" i="73"/>
  <c r="AJ94" i="73"/>
  <c r="AG96" i="73"/>
  <c r="AJ99" i="73"/>
  <c r="AQ101" i="73"/>
  <c r="AP106" i="73"/>
  <c r="H86" i="74"/>
  <c r="Y91" i="74"/>
  <c r="P93" i="74"/>
  <c r="AZ100" i="74"/>
  <c r="AP84" i="75"/>
  <c r="AN89" i="75"/>
  <c r="X96" i="75"/>
  <c r="AD100" i="75"/>
  <c r="AS87" i="70"/>
  <c r="AB89" i="70"/>
  <c r="V92" i="70"/>
  <c r="AW95" i="70"/>
  <c r="AZ100" i="70"/>
  <c r="AH105" i="70"/>
  <c r="AL84" i="73"/>
  <c r="O86" i="73"/>
  <c r="AO87" i="73"/>
  <c r="BB92" i="73"/>
  <c r="AU94" i="73"/>
  <c r="AR96" i="73"/>
  <c r="AU99" i="73"/>
  <c r="BB101" i="73"/>
  <c r="BA106" i="73"/>
  <c r="Q86" i="74"/>
  <c r="AB91" i="74"/>
  <c r="S93" i="74"/>
  <c r="V96" i="74"/>
  <c r="W101" i="74"/>
  <c r="BB84" i="75"/>
  <c r="AZ89" i="75"/>
  <c r="AJ96" i="75"/>
  <c r="AP100" i="75"/>
  <c r="J88" i="70"/>
  <c r="AL89" i="70"/>
  <c r="AF92" i="70"/>
  <c r="BB100" i="70"/>
  <c r="AJ105" i="70"/>
  <c r="AM84" i="73"/>
  <c r="P86" i="73"/>
  <c r="AP87" i="73"/>
  <c r="Q90" i="73"/>
  <c r="O93" i="73"/>
  <c r="AV94" i="73"/>
  <c r="AS96" i="73"/>
  <c r="AV99" i="73"/>
  <c r="X102" i="73"/>
  <c r="BB106" i="73"/>
  <c r="T86" i="74"/>
  <c r="AK91" i="74"/>
  <c r="AB93" i="74"/>
  <c r="Y99" i="74"/>
  <c r="AF101" i="74"/>
  <c r="I87" i="75"/>
  <c r="U90" i="75"/>
  <c r="AV96" i="75"/>
  <c r="BB100" i="75"/>
  <c r="L88" i="70"/>
  <c r="AN89" i="70"/>
  <c r="AH92" i="70"/>
  <c r="V97" i="70"/>
  <c r="AE103" i="70"/>
  <c r="AT105" i="70"/>
  <c r="AX84" i="73"/>
  <c r="AA86" i="73"/>
  <c r="BA87" i="73"/>
  <c r="R90" i="73"/>
  <c r="Z93" i="73"/>
  <c r="U95" i="73"/>
  <c r="U98" i="73"/>
  <c r="Z100" i="73"/>
  <c r="AI102" i="73"/>
  <c r="G84" i="74"/>
  <c r="AC86" i="74"/>
  <c r="AN91" i="74"/>
  <c r="AE93" i="74"/>
  <c r="AB99" i="74"/>
  <c r="AR101" i="74"/>
  <c r="U87" i="75"/>
  <c r="AG90" i="75"/>
  <c r="X97" i="75"/>
  <c r="AG103" i="75"/>
  <c r="AB84" i="70"/>
  <c r="V88" i="70"/>
  <c r="AX89" i="70"/>
  <c r="AR92" i="70"/>
  <c r="X97" i="70"/>
  <c r="AG103" i="70"/>
  <c r="AV105" i="70"/>
  <c r="AY84" i="73"/>
  <c r="AB86" i="73"/>
  <c r="BB87" i="73"/>
  <c r="AC90" i="73"/>
  <c r="AA93" i="73"/>
  <c r="V95" i="73"/>
  <c r="V98" i="73"/>
  <c r="AA100" i="73"/>
  <c r="AJ102" i="73"/>
  <c r="P84" i="74"/>
  <c r="AF86" i="74"/>
  <c r="AW91" i="74"/>
  <c r="AN93" i="74"/>
  <c r="AK99" i="74"/>
  <c r="Y102" i="74"/>
  <c r="AG87" i="75"/>
  <c r="AS90" i="75"/>
  <c r="AJ97" i="75"/>
  <c r="AS103" i="75"/>
  <c r="AZ84" i="70"/>
  <c r="X88" i="70"/>
  <c r="AZ89" i="70"/>
  <c r="AT92" i="70"/>
  <c r="AH97" i="70"/>
  <c r="AQ103" i="70"/>
  <c r="AE106" i="70"/>
  <c r="N85" i="73"/>
  <c r="AM86" i="73"/>
  <c r="T88" i="73"/>
  <c r="AD90" i="73"/>
  <c r="AL93" i="73"/>
  <c r="AG95" i="73"/>
  <c r="AG98" i="73"/>
  <c r="AL100" i="73"/>
  <c r="AU102" i="73"/>
  <c r="S84" i="74"/>
  <c r="AO86" i="74"/>
  <c r="AZ91" i="74"/>
  <c r="AQ93" i="74"/>
  <c r="AN99" i="74"/>
  <c r="AK102" i="74"/>
  <c r="AS87" i="75"/>
  <c r="O91" i="75"/>
  <c r="AV97" i="75"/>
  <c r="AJ105" i="75"/>
  <c r="P85" i="70"/>
  <c r="AH88" i="70"/>
  <c r="S90" i="70"/>
  <c r="P93" i="70"/>
  <c r="AJ97" i="70"/>
  <c r="AS103" i="70"/>
  <c r="AG106" i="70"/>
  <c r="O85" i="73"/>
  <c r="AN86" i="73"/>
  <c r="U88" i="73"/>
  <c r="AO90" i="73"/>
  <c r="AM93" i="73"/>
  <c r="AH95" i="73"/>
  <c r="AH98" i="73"/>
  <c r="AM100" i="73"/>
  <c r="AV102" i="73"/>
  <c r="AB84" i="74"/>
  <c r="AR86" i="74"/>
  <c r="T92" i="74"/>
  <c r="AZ93" i="74"/>
  <c r="AW99" i="74"/>
  <c r="AW102" i="74"/>
  <c r="L88" i="75"/>
  <c r="AA91" i="75"/>
  <c r="Y98" i="75"/>
  <c r="AV105" i="75"/>
  <c r="I87" i="70"/>
  <c r="AJ88" i="70"/>
  <c r="U90" i="70"/>
  <c r="AT97" i="70"/>
  <c r="Z104" i="70"/>
  <c r="AQ106" i="70"/>
  <c r="Z85" i="73"/>
  <c r="AY86" i="73"/>
  <c r="AF88" i="73"/>
  <c r="AP90" i="73"/>
  <c r="AX93" i="73"/>
  <c r="AS95" i="73"/>
  <c r="AS98" i="73"/>
  <c r="AX100" i="73"/>
  <c r="AJ104" i="73"/>
  <c r="AE84" i="74"/>
  <c r="BA86" i="74"/>
  <c r="W92" i="74"/>
  <c r="AZ99" i="74"/>
  <c r="X88" i="75"/>
  <c r="AM91" i="75"/>
  <c r="AK98" i="75"/>
  <c r="AG106" i="75"/>
  <c r="J83" i="68"/>
  <c r="S87" i="70"/>
  <c r="AT88" i="70"/>
  <c r="AE90" i="70"/>
  <c r="W95" i="70"/>
  <c r="AV97" i="70"/>
  <c r="AB104" i="70"/>
  <c r="AS106" i="70"/>
  <c r="AA85" i="73"/>
  <c r="AZ86" i="73"/>
  <c r="AG88" i="73"/>
  <c r="BA90" i="73"/>
  <c r="AY93" i="73"/>
  <c r="AT95" i="73"/>
  <c r="AT98" i="73"/>
  <c r="AY100" i="73"/>
  <c r="AV104" i="73"/>
  <c r="AN84" i="74"/>
  <c r="AF92" i="74"/>
  <c r="AB100" i="74"/>
  <c r="AJ88" i="75"/>
  <c r="AY91" i="75"/>
  <c r="AW98" i="75"/>
  <c r="AS106" i="75"/>
  <c r="AV102" i="75"/>
  <c r="AJ102" i="75"/>
  <c r="X102" i="75"/>
  <c r="AY102" i="75"/>
  <c r="AU102" i="75"/>
  <c r="AI102" i="75"/>
  <c r="AM102" i="75"/>
  <c r="AT102" i="75"/>
  <c r="AH102" i="75"/>
  <c r="AS102" i="75"/>
  <c r="AG102" i="75"/>
  <c r="AR102" i="75"/>
  <c r="AF102" i="75"/>
  <c r="AQ102" i="75"/>
  <c r="AE102" i="75"/>
  <c r="BB102" i="75"/>
  <c r="AP102" i="75"/>
  <c r="AD102" i="75"/>
  <c r="BA102" i="75"/>
  <c r="AO102" i="75"/>
  <c r="AC102" i="75"/>
  <c r="AZ102" i="75"/>
  <c r="AN102" i="75"/>
  <c r="AB102" i="75"/>
  <c r="AA102" i="75"/>
  <c r="AX102" i="75"/>
  <c r="AL102" i="75"/>
  <c r="Z102" i="75"/>
  <c r="AW102" i="75"/>
  <c r="AK102" i="75"/>
  <c r="Y102" i="75"/>
  <c r="AY93" i="75"/>
  <c r="AM93" i="75"/>
  <c r="AA93" i="75"/>
  <c r="O93" i="75"/>
  <c r="AX93" i="75"/>
  <c r="AL93" i="75"/>
  <c r="Z93" i="75"/>
  <c r="AW93" i="75"/>
  <c r="AK93" i="75"/>
  <c r="Y93" i="75"/>
  <c r="R93" i="75"/>
  <c r="AV93" i="75"/>
  <c r="AJ93" i="75"/>
  <c r="X93" i="75"/>
  <c r="AD93" i="75"/>
  <c r="AU93" i="75"/>
  <c r="AI93" i="75"/>
  <c r="W93" i="75"/>
  <c r="BB93" i="75"/>
  <c r="AT93" i="75"/>
  <c r="AH93" i="75"/>
  <c r="V93" i="75"/>
  <c r="AS93" i="75"/>
  <c r="AG93" i="75"/>
  <c r="U93" i="75"/>
  <c r="AR93" i="75"/>
  <c r="AF93" i="75"/>
  <c r="T93" i="75"/>
  <c r="AQ93" i="75"/>
  <c r="AE93" i="75"/>
  <c r="S93" i="75"/>
  <c r="BA93" i="75"/>
  <c r="AO93" i="75"/>
  <c r="AC93" i="75"/>
  <c r="Q93" i="75"/>
  <c r="AZ93" i="75"/>
  <c r="AN93" i="75"/>
  <c r="AB93" i="75"/>
  <c r="P93" i="75"/>
  <c r="AP93" i="75"/>
  <c r="AV94" i="75"/>
  <c r="AJ94" i="75"/>
  <c r="X94" i="75"/>
  <c r="AA94" i="75"/>
  <c r="AU94" i="75"/>
  <c r="AI94" i="75"/>
  <c r="W94" i="75"/>
  <c r="AM94" i="75"/>
  <c r="AT94" i="75"/>
  <c r="AH94" i="75"/>
  <c r="V94" i="75"/>
  <c r="AS94" i="75"/>
  <c r="AG94" i="75"/>
  <c r="U94" i="75"/>
  <c r="AR94" i="75"/>
  <c r="AF94" i="75"/>
  <c r="T94" i="75"/>
  <c r="AQ94" i="75"/>
  <c r="AE94" i="75"/>
  <c r="S94" i="75"/>
  <c r="BB94" i="75"/>
  <c r="AP94" i="75"/>
  <c r="AD94" i="75"/>
  <c r="R94" i="75"/>
  <c r="BA94" i="75"/>
  <c r="AO94" i="75"/>
  <c r="AC94" i="75"/>
  <c r="Q94" i="75"/>
  <c r="AZ94" i="75"/>
  <c r="AN94" i="75"/>
  <c r="AB94" i="75"/>
  <c r="P94" i="75"/>
  <c r="AY94" i="75"/>
  <c r="AX94" i="75"/>
  <c r="AL94" i="75"/>
  <c r="Z94" i="75"/>
  <c r="AW94" i="75"/>
  <c r="AK94" i="75"/>
  <c r="Y94" i="75"/>
  <c r="AQ101" i="75"/>
  <c r="AE101" i="75"/>
  <c r="BB101" i="75"/>
  <c r="AP101" i="75"/>
  <c r="AD101" i="75"/>
  <c r="BA101" i="75"/>
  <c r="AO101" i="75"/>
  <c r="AC101" i="75"/>
  <c r="AZ101" i="75"/>
  <c r="AN101" i="75"/>
  <c r="AB101" i="75"/>
  <c r="AY101" i="75"/>
  <c r="AM101" i="75"/>
  <c r="AA101" i="75"/>
  <c r="AX101" i="75"/>
  <c r="AL101" i="75"/>
  <c r="Z101" i="75"/>
  <c r="AW101" i="75"/>
  <c r="AK101" i="75"/>
  <c r="Y101" i="75"/>
  <c r="AV101" i="75"/>
  <c r="AJ101" i="75"/>
  <c r="X101" i="75"/>
  <c r="AU101" i="75"/>
  <c r="AI101" i="75"/>
  <c r="W101" i="75"/>
  <c r="AS101" i="75"/>
  <c r="AG101" i="75"/>
  <c r="AH101" i="75"/>
  <c r="AR101" i="75"/>
  <c r="AF101" i="75"/>
  <c r="AT101" i="75"/>
  <c r="AY85" i="75"/>
  <c r="AM85" i="75"/>
  <c r="AA85" i="75"/>
  <c r="O85" i="75"/>
  <c r="R85" i="75"/>
  <c r="AX85" i="75"/>
  <c r="AL85" i="75"/>
  <c r="Z85" i="75"/>
  <c r="N85" i="75"/>
  <c r="AW85" i="75"/>
  <c r="AK85" i="75"/>
  <c r="Y85" i="75"/>
  <c r="M85" i="75"/>
  <c r="AV85" i="75"/>
  <c r="AJ85" i="75"/>
  <c r="X85" i="75"/>
  <c r="L85" i="75"/>
  <c r="AU85" i="75"/>
  <c r="AI85" i="75"/>
  <c r="W85" i="75"/>
  <c r="K85" i="75"/>
  <c r="AT85" i="75"/>
  <c r="AH85" i="75"/>
  <c r="V85" i="75"/>
  <c r="J85" i="75"/>
  <c r="AD85" i="75"/>
  <c r="AS85" i="75"/>
  <c r="AG85" i="75"/>
  <c r="U85" i="75"/>
  <c r="I85" i="75"/>
  <c r="BB85" i="75"/>
  <c r="AR85" i="75"/>
  <c r="AF85" i="75"/>
  <c r="T85" i="75"/>
  <c r="H85" i="75"/>
  <c r="AQ85" i="75"/>
  <c r="AE85" i="75"/>
  <c r="S85" i="75"/>
  <c r="G85" i="75"/>
  <c r="BA85" i="75"/>
  <c r="AO85" i="75"/>
  <c r="AC85" i="75"/>
  <c r="Q85" i="75"/>
  <c r="AP85" i="75"/>
  <c r="AZ85" i="75"/>
  <c r="AN85" i="75"/>
  <c r="AB85" i="75"/>
  <c r="P85" i="75"/>
  <c r="AE86" i="75"/>
  <c r="P84" i="75"/>
  <c r="AB84" i="75"/>
  <c r="AN84" i="75"/>
  <c r="AZ84" i="75"/>
  <c r="Q86" i="75"/>
  <c r="AC86" i="75"/>
  <c r="AO86" i="75"/>
  <c r="BA86" i="75"/>
  <c r="S87" i="75"/>
  <c r="AE87" i="75"/>
  <c r="AQ87" i="75"/>
  <c r="J88" i="75"/>
  <c r="V88" i="75"/>
  <c r="AH88" i="75"/>
  <c r="AT88" i="75"/>
  <c r="N89" i="75"/>
  <c r="Z89" i="75"/>
  <c r="AL89" i="75"/>
  <c r="AX89" i="75"/>
  <c r="S90" i="75"/>
  <c r="AE90" i="75"/>
  <c r="AQ90" i="75"/>
  <c r="M91" i="75"/>
  <c r="Y91" i="75"/>
  <c r="AK91" i="75"/>
  <c r="AW91" i="75"/>
  <c r="T92" i="75"/>
  <c r="AF92" i="75"/>
  <c r="AR92" i="75"/>
  <c r="W95" i="75"/>
  <c r="AI95" i="75"/>
  <c r="AU95" i="75"/>
  <c r="V96" i="75"/>
  <c r="AH96" i="75"/>
  <c r="AT96" i="75"/>
  <c r="V97" i="75"/>
  <c r="AH97" i="75"/>
  <c r="AT97" i="75"/>
  <c r="W98" i="75"/>
  <c r="AI98" i="75"/>
  <c r="AU98" i="75"/>
  <c r="Y99" i="75"/>
  <c r="AK99" i="75"/>
  <c r="AW99" i="75"/>
  <c r="AB100" i="75"/>
  <c r="AN100" i="75"/>
  <c r="AZ100" i="75"/>
  <c r="AE103" i="75"/>
  <c r="AQ103" i="75"/>
  <c r="Z104" i="75"/>
  <c r="AL104" i="75"/>
  <c r="AX104" i="75"/>
  <c r="AH105" i="75"/>
  <c r="AT105" i="75"/>
  <c r="AE106" i="75"/>
  <c r="AQ106" i="75"/>
  <c r="AQ86" i="75"/>
  <c r="AH92" i="75"/>
  <c r="Q84" i="75"/>
  <c r="AC84" i="75"/>
  <c r="AO84" i="75"/>
  <c r="BA84" i="75"/>
  <c r="R86" i="75"/>
  <c r="AD86" i="75"/>
  <c r="AP86" i="75"/>
  <c r="BB86" i="75"/>
  <c r="T87" i="75"/>
  <c r="AF87" i="75"/>
  <c r="AR87" i="75"/>
  <c r="K88" i="75"/>
  <c r="W88" i="75"/>
  <c r="AI88" i="75"/>
  <c r="AU88" i="75"/>
  <c r="O89" i="75"/>
  <c r="AA89" i="75"/>
  <c r="AM89" i="75"/>
  <c r="AY89" i="75"/>
  <c r="T90" i="75"/>
  <c r="AF90" i="75"/>
  <c r="AR90" i="75"/>
  <c r="N91" i="75"/>
  <c r="Z91" i="75"/>
  <c r="AL91" i="75"/>
  <c r="AX91" i="75"/>
  <c r="U92" i="75"/>
  <c r="AG92" i="75"/>
  <c r="AS92" i="75"/>
  <c r="X95" i="75"/>
  <c r="AJ95" i="75"/>
  <c r="AV95" i="75"/>
  <c r="W96" i="75"/>
  <c r="AI96" i="75"/>
  <c r="AU96" i="75"/>
  <c r="W97" i="75"/>
  <c r="AI97" i="75"/>
  <c r="AU97" i="75"/>
  <c r="X98" i="75"/>
  <c r="AJ98" i="75"/>
  <c r="AV98" i="75"/>
  <c r="Z99" i="75"/>
  <c r="AL99" i="75"/>
  <c r="AX99" i="75"/>
  <c r="AC100" i="75"/>
  <c r="AO100" i="75"/>
  <c r="BA100" i="75"/>
  <c r="AF103" i="75"/>
  <c r="AR103" i="75"/>
  <c r="AA104" i="75"/>
  <c r="AM104" i="75"/>
  <c r="AY104" i="75"/>
  <c r="AI105" i="75"/>
  <c r="AU105" i="75"/>
  <c r="AF106" i="75"/>
  <c r="AR106" i="75"/>
  <c r="S86" i="75"/>
  <c r="AT92" i="75"/>
  <c r="G84" i="75"/>
  <c r="S84" i="75"/>
  <c r="AE84" i="75"/>
  <c r="AQ84" i="75"/>
  <c r="H86" i="75"/>
  <c r="T86" i="75"/>
  <c r="AF86" i="75"/>
  <c r="AR86" i="75"/>
  <c r="J87" i="75"/>
  <c r="V87" i="75"/>
  <c r="AH87" i="75"/>
  <c r="AT87" i="75"/>
  <c r="M88" i="75"/>
  <c r="Y88" i="75"/>
  <c r="AK88" i="75"/>
  <c r="AW88" i="75"/>
  <c r="Q89" i="75"/>
  <c r="AC89" i="75"/>
  <c r="AO89" i="75"/>
  <c r="BA89" i="75"/>
  <c r="V90" i="75"/>
  <c r="AH90" i="75"/>
  <c r="AT90" i="75"/>
  <c r="P91" i="75"/>
  <c r="AB91" i="75"/>
  <c r="AN91" i="75"/>
  <c r="AZ91" i="75"/>
  <c r="W92" i="75"/>
  <c r="AI92" i="75"/>
  <c r="AU92" i="75"/>
  <c r="Z95" i="75"/>
  <c r="AL95" i="75"/>
  <c r="AX95" i="75"/>
  <c r="Y96" i="75"/>
  <c r="AK96" i="75"/>
  <c r="AW96" i="75"/>
  <c r="Y97" i="75"/>
  <c r="AK97" i="75"/>
  <c r="AW97" i="75"/>
  <c r="Z98" i="75"/>
  <c r="AL98" i="75"/>
  <c r="AX98" i="75"/>
  <c r="AB99" i="75"/>
  <c r="AN99" i="75"/>
  <c r="AZ99" i="75"/>
  <c r="AE100" i="75"/>
  <c r="AQ100" i="75"/>
  <c r="AH103" i="75"/>
  <c r="AT103" i="75"/>
  <c r="AC104" i="75"/>
  <c r="AO104" i="75"/>
  <c r="BA104" i="75"/>
  <c r="AK105" i="75"/>
  <c r="AW105" i="75"/>
  <c r="AH106" i="75"/>
  <c r="AT106" i="75"/>
  <c r="V92" i="75"/>
  <c r="H84" i="75"/>
  <c r="T84" i="75"/>
  <c r="AF84" i="75"/>
  <c r="AR84" i="75"/>
  <c r="I86" i="75"/>
  <c r="U86" i="75"/>
  <c r="AG86" i="75"/>
  <c r="AS86" i="75"/>
  <c r="K87" i="75"/>
  <c r="W87" i="75"/>
  <c r="AI87" i="75"/>
  <c r="AU87" i="75"/>
  <c r="N88" i="75"/>
  <c r="Z88" i="75"/>
  <c r="AL88" i="75"/>
  <c r="AX88" i="75"/>
  <c r="R89" i="75"/>
  <c r="AD89" i="75"/>
  <c r="AP89" i="75"/>
  <c r="BB89" i="75"/>
  <c r="W90" i="75"/>
  <c r="AI90" i="75"/>
  <c r="AU90" i="75"/>
  <c r="Q91" i="75"/>
  <c r="AC91" i="75"/>
  <c r="AO91" i="75"/>
  <c r="BA91" i="75"/>
  <c r="X92" i="75"/>
  <c r="AJ92" i="75"/>
  <c r="AV92" i="75"/>
  <c r="AA95" i="75"/>
  <c r="AM95" i="75"/>
  <c r="AY95" i="75"/>
  <c r="Z96" i="75"/>
  <c r="AL96" i="75"/>
  <c r="AX96" i="75"/>
  <c r="Z97" i="75"/>
  <c r="AL97" i="75"/>
  <c r="AX97" i="75"/>
  <c r="AA98" i="75"/>
  <c r="AM98" i="75"/>
  <c r="AY98" i="75"/>
  <c r="AC99" i="75"/>
  <c r="AO99" i="75"/>
  <c r="BA99" i="75"/>
  <c r="AF100" i="75"/>
  <c r="AR100" i="75"/>
  <c r="AI103" i="75"/>
  <c r="AU103" i="75"/>
  <c r="AD104" i="75"/>
  <c r="AP104" i="75"/>
  <c r="BB104" i="75"/>
  <c r="AL105" i="75"/>
  <c r="AX105" i="75"/>
  <c r="AI106" i="75"/>
  <c r="AU106" i="75"/>
  <c r="I84" i="75"/>
  <c r="U84" i="75"/>
  <c r="AG84" i="75"/>
  <c r="AS84" i="75"/>
  <c r="J86" i="75"/>
  <c r="V86" i="75"/>
  <c r="AH86" i="75"/>
  <c r="AT86" i="75"/>
  <c r="L87" i="75"/>
  <c r="X87" i="75"/>
  <c r="AJ87" i="75"/>
  <c r="AV87" i="75"/>
  <c r="O88" i="75"/>
  <c r="AA88" i="75"/>
  <c r="AM88" i="75"/>
  <c r="AY88" i="75"/>
  <c r="S89" i="75"/>
  <c r="AE89" i="75"/>
  <c r="AQ89" i="75"/>
  <c r="L90" i="75"/>
  <c r="X90" i="75"/>
  <c r="AJ90" i="75"/>
  <c r="AV90" i="75"/>
  <c r="R91" i="75"/>
  <c r="AD91" i="75"/>
  <c r="AP91" i="75"/>
  <c r="BB91" i="75"/>
  <c r="Y92" i="75"/>
  <c r="AK92" i="75"/>
  <c r="AW92" i="75"/>
  <c r="AB95" i="75"/>
  <c r="AN95" i="75"/>
  <c r="AZ95" i="75"/>
  <c r="AA96" i="75"/>
  <c r="AM96" i="75"/>
  <c r="AY96" i="75"/>
  <c r="AA97" i="75"/>
  <c r="AM97" i="75"/>
  <c r="AY97" i="75"/>
  <c r="AB98" i="75"/>
  <c r="AN98" i="75"/>
  <c r="AZ98" i="75"/>
  <c r="AD99" i="75"/>
  <c r="AP99" i="75"/>
  <c r="BB99" i="75"/>
  <c r="AG100" i="75"/>
  <c r="AS100" i="75"/>
  <c r="AJ103" i="75"/>
  <c r="AV103" i="75"/>
  <c r="AE104" i="75"/>
  <c r="AQ104" i="75"/>
  <c r="AA105" i="75"/>
  <c r="AM105" i="75"/>
  <c r="AY105" i="75"/>
  <c r="AJ106" i="75"/>
  <c r="AV106" i="75"/>
  <c r="J84" i="75"/>
  <c r="V84" i="75"/>
  <c r="AH84" i="75"/>
  <c r="AT84" i="75"/>
  <c r="K86" i="75"/>
  <c r="W86" i="75"/>
  <c r="AI86" i="75"/>
  <c r="AU86" i="75"/>
  <c r="M87" i="75"/>
  <c r="Y87" i="75"/>
  <c r="AK87" i="75"/>
  <c r="AW87" i="75"/>
  <c r="P88" i="75"/>
  <c r="AB88" i="75"/>
  <c r="AN88" i="75"/>
  <c r="AZ88" i="75"/>
  <c r="T89" i="75"/>
  <c r="AF89" i="75"/>
  <c r="AR89" i="75"/>
  <c r="M90" i="75"/>
  <c r="Y90" i="75"/>
  <c r="AK90" i="75"/>
  <c r="AW90" i="75"/>
  <c r="S91" i="75"/>
  <c r="AE91" i="75"/>
  <c r="AQ91" i="75"/>
  <c r="N92" i="75"/>
  <c r="Z92" i="75"/>
  <c r="AL92" i="75"/>
  <c r="AX92" i="75"/>
  <c r="Q95" i="75"/>
  <c r="AC95" i="75"/>
  <c r="AO95" i="75"/>
  <c r="BA95" i="75"/>
  <c r="AB96" i="75"/>
  <c r="AN96" i="75"/>
  <c r="AZ96" i="75"/>
  <c r="AB97" i="75"/>
  <c r="AN97" i="75"/>
  <c r="AZ97" i="75"/>
  <c r="AC98" i="75"/>
  <c r="AO98" i="75"/>
  <c r="BA98" i="75"/>
  <c r="AE99" i="75"/>
  <c r="AQ99" i="75"/>
  <c r="V100" i="75"/>
  <c r="AH100" i="75"/>
  <c r="AT100" i="75"/>
  <c r="Y103" i="75"/>
  <c r="AK103" i="75"/>
  <c r="AW103" i="75"/>
  <c r="AF104" i="75"/>
  <c r="AR104" i="75"/>
  <c r="AB105" i="75"/>
  <c r="AN105" i="75"/>
  <c r="AZ105" i="75"/>
  <c r="AK106" i="75"/>
  <c r="AW106" i="75"/>
  <c r="AB104" i="75"/>
  <c r="K84" i="75"/>
  <c r="W84" i="75"/>
  <c r="AI84" i="75"/>
  <c r="AU84" i="75"/>
  <c r="L86" i="75"/>
  <c r="X86" i="75"/>
  <c r="AJ86" i="75"/>
  <c r="AV86" i="75"/>
  <c r="N87" i="75"/>
  <c r="Z87" i="75"/>
  <c r="AL87" i="75"/>
  <c r="AX87" i="75"/>
  <c r="Q88" i="75"/>
  <c r="AC88" i="75"/>
  <c r="AO88" i="75"/>
  <c r="BA88" i="75"/>
  <c r="U89" i="75"/>
  <c r="AG89" i="75"/>
  <c r="AS89" i="75"/>
  <c r="N90" i="75"/>
  <c r="Z90" i="75"/>
  <c r="AL90" i="75"/>
  <c r="AX90" i="75"/>
  <c r="T91" i="75"/>
  <c r="AF91" i="75"/>
  <c r="AR91" i="75"/>
  <c r="O92" i="75"/>
  <c r="AA92" i="75"/>
  <c r="AM92" i="75"/>
  <c r="AY92" i="75"/>
  <c r="R95" i="75"/>
  <c r="AD95" i="75"/>
  <c r="AP95" i="75"/>
  <c r="BB95" i="75"/>
  <c r="AC96" i="75"/>
  <c r="AO96" i="75"/>
  <c r="BA96" i="75"/>
  <c r="AC97" i="75"/>
  <c r="AO97" i="75"/>
  <c r="BA97" i="75"/>
  <c r="AD98" i="75"/>
  <c r="AP98" i="75"/>
  <c r="BB98" i="75"/>
  <c r="AF99" i="75"/>
  <c r="AR99" i="75"/>
  <c r="W100" i="75"/>
  <c r="AI100" i="75"/>
  <c r="AU100" i="75"/>
  <c r="Z103" i="75"/>
  <c r="AL103" i="75"/>
  <c r="AX103" i="75"/>
  <c r="AG104" i="75"/>
  <c r="AS104" i="75"/>
  <c r="AC105" i="75"/>
  <c r="AO105" i="75"/>
  <c r="BA105" i="75"/>
  <c r="AL106" i="75"/>
  <c r="AX106" i="75"/>
  <c r="AZ104" i="75"/>
  <c r="L84" i="75"/>
  <c r="X84" i="75"/>
  <c r="AJ84" i="75"/>
  <c r="AV84" i="75"/>
  <c r="M86" i="75"/>
  <c r="Y86" i="75"/>
  <c r="AK86" i="75"/>
  <c r="AW86" i="75"/>
  <c r="O87" i="75"/>
  <c r="AA87" i="75"/>
  <c r="AM87" i="75"/>
  <c r="AY87" i="75"/>
  <c r="R88" i="75"/>
  <c r="AD88" i="75"/>
  <c r="AP88" i="75"/>
  <c r="BB88" i="75"/>
  <c r="V89" i="75"/>
  <c r="AH89" i="75"/>
  <c r="AT89" i="75"/>
  <c r="O90" i="75"/>
  <c r="AA90" i="75"/>
  <c r="AM90" i="75"/>
  <c r="AY90" i="75"/>
  <c r="U91" i="75"/>
  <c r="AG91" i="75"/>
  <c r="AS91" i="75"/>
  <c r="P92" i="75"/>
  <c r="AB92" i="75"/>
  <c r="AN92" i="75"/>
  <c r="AZ92" i="75"/>
  <c r="S95" i="75"/>
  <c r="AE95" i="75"/>
  <c r="AQ95" i="75"/>
  <c r="R96" i="75"/>
  <c r="AD96" i="75"/>
  <c r="AP96" i="75"/>
  <c r="BB96" i="75"/>
  <c r="AD97" i="75"/>
  <c r="AP97" i="75"/>
  <c r="BB97" i="75"/>
  <c r="AE98" i="75"/>
  <c r="AQ98" i="75"/>
  <c r="U99" i="75"/>
  <c r="AG99" i="75"/>
  <c r="AS99" i="75"/>
  <c r="X100" i="75"/>
  <c r="AJ100" i="75"/>
  <c r="AV100" i="75"/>
  <c r="AA103" i="75"/>
  <c r="AM103" i="75"/>
  <c r="AY103" i="75"/>
  <c r="AH104" i="75"/>
  <c r="AT104" i="75"/>
  <c r="AD105" i="75"/>
  <c r="AP105" i="75"/>
  <c r="BB105" i="75"/>
  <c r="AM106" i="75"/>
  <c r="AY106" i="75"/>
  <c r="AN104" i="75"/>
  <c r="M84" i="75"/>
  <c r="Y84" i="75"/>
  <c r="AK84" i="75"/>
  <c r="AW84" i="75"/>
  <c r="N86" i="75"/>
  <c r="Z86" i="75"/>
  <c r="AL86" i="75"/>
  <c r="AX86" i="75"/>
  <c r="P87" i="75"/>
  <c r="AB87" i="75"/>
  <c r="AN87" i="75"/>
  <c r="AZ87" i="75"/>
  <c r="S88" i="75"/>
  <c r="AE88" i="75"/>
  <c r="AQ88" i="75"/>
  <c r="K89" i="75"/>
  <c r="W89" i="75"/>
  <c r="AI89" i="75"/>
  <c r="AU89" i="75"/>
  <c r="P90" i="75"/>
  <c r="AB90" i="75"/>
  <c r="AN90" i="75"/>
  <c r="AZ90" i="75"/>
  <c r="V91" i="75"/>
  <c r="AH91" i="75"/>
  <c r="AT91" i="75"/>
  <c r="Q92" i="75"/>
  <c r="AC92" i="75"/>
  <c r="AO92" i="75"/>
  <c r="BA92" i="75"/>
  <c r="T95" i="75"/>
  <c r="AF95" i="75"/>
  <c r="AR95" i="75"/>
  <c r="S96" i="75"/>
  <c r="AE96" i="75"/>
  <c r="AQ96" i="75"/>
  <c r="S97" i="75"/>
  <c r="AE97" i="75"/>
  <c r="AQ97" i="75"/>
  <c r="T98" i="75"/>
  <c r="AF98" i="75"/>
  <c r="AR98" i="75"/>
  <c r="V99" i="75"/>
  <c r="AH99" i="75"/>
  <c r="AT99" i="75"/>
  <c r="Y100" i="75"/>
  <c r="AK100" i="75"/>
  <c r="AW100" i="75"/>
  <c r="AB103" i="75"/>
  <c r="AN103" i="75"/>
  <c r="AZ103" i="75"/>
  <c r="AI104" i="75"/>
  <c r="AU104" i="75"/>
  <c r="AE105" i="75"/>
  <c r="AQ105" i="75"/>
  <c r="AB106" i="75"/>
  <c r="AN106" i="75"/>
  <c r="AZ106" i="75"/>
  <c r="N84" i="75"/>
  <c r="Z84" i="75"/>
  <c r="AL84" i="75"/>
  <c r="AX84" i="75"/>
  <c r="O86" i="75"/>
  <c r="AA86" i="75"/>
  <c r="AM86" i="75"/>
  <c r="AY86" i="75"/>
  <c r="Q87" i="75"/>
  <c r="AC87" i="75"/>
  <c r="AO87" i="75"/>
  <c r="BA87" i="75"/>
  <c r="T88" i="75"/>
  <c r="AF88" i="75"/>
  <c r="AR88" i="75"/>
  <c r="L89" i="75"/>
  <c r="X89" i="75"/>
  <c r="AJ89" i="75"/>
  <c r="AV89" i="75"/>
  <c r="Q90" i="75"/>
  <c r="AC90" i="75"/>
  <c r="AO90" i="75"/>
  <c r="BA90" i="75"/>
  <c r="W91" i="75"/>
  <c r="AI91" i="75"/>
  <c r="AU91" i="75"/>
  <c r="R92" i="75"/>
  <c r="AD92" i="75"/>
  <c r="AP92" i="75"/>
  <c r="BB92" i="75"/>
  <c r="U95" i="75"/>
  <c r="AG95" i="75"/>
  <c r="AS95" i="75"/>
  <c r="T96" i="75"/>
  <c r="AF96" i="75"/>
  <c r="AR96" i="75"/>
  <c r="T97" i="75"/>
  <c r="AF97" i="75"/>
  <c r="AR97" i="75"/>
  <c r="U98" i="75"/>
  <c r="AG98" i="75"/>
  <c r="AS98" i="75"/>
  <c r="W99" i="75"/>
  <c r="AI99" i="75"/>
  <c r="AU99" i="75"/>
  <c r="Z100" i="75"/>
  <c r="AL100" i="75"/>
  <c r="AX100" i="75"/>
  <c r="AC103" i="75"/>
  <c r="AO103" i="75"/>
  <c r="BA103" i="75"/>
  <c r="AJ104" i="75"/>
  <c r="AV104" i="75"/>
  <c r="AF105" i="75"/>
  <c r="AR105" i="75"/>
  <c r="AC106" i="75"/>
  <c r="AO106" i="75"/>
  <c r="BA106" i="75"/>
  <c r="O84" i="75"/>
  <c r="AA84" i="75"/>
  <c r="AM84" i="75"/>
  <c r="P86" i="75"/>
  <c r="AB86" i="75"/>
  <c r="AN86" i="75"/>
  <c r="R87" i="75"/>
  <c r="AD87" i="75"/>
  <c r="AP87" i="75"/>
  <c r="U88" i="75"/>
  <c r="AG88" i="75"/>
  <c r="M89" i="75"/>
  <c r="Y89" i="75"/>
  <c r="AK89" i="75"/>
  <c r="R90" i="75"/>
  <c r="AD90" i="75"/>
  <c r="AP90" i="75"/>
  <c r="X91" i="75"/>
  <c r="AJ91" i="75"/>
  <c r="S92" i="75"/>
  <c r="AE92" i="75"/>
  <c r="V95" i="75"/>
  <c r="AH95" i="75"/>
  <c r="U96" i="75"/>
  <c r="AG96" i="75"/>
  <c r="U97" i="75"/>
  <c r="AG97" i="75"/>
  <c r="V98" i="75"/>
  <c r="AH98" i="75"/>
  <c r="X99" i="75"/>
  <c r="AJ99" i="75"/>
  <c r="AA100" i="75"/>
  <c r="AM100" i="75"/>
  <c r="AD103" i="75"/>
  <c r="AP103" i="75"/>
  <c r="AK104" i="75"/>
  <c r="AG105" i="75"/>
  <c r="AD106" i="75"/>
  <c r="AP106" i="75"/>
  <c r="AZ106" i="74"/>
  <c r="AN106" i="74"/>
  <c r="AB106" i="74"/>
  <c r="AY106" i="74"/>
  <c r="AM106" i="74"/>
  <c r="AX106" i="74"/>
  <c r="AL106" i="74"/>
  <c r="AW106" i="74"/>
  <c r="AK106" i="74"/>
  <c r="AV106" i="74"/>
  <c r="AJ106" i="74"/>
  <c r="AU106" i="74"/>
  <c r="AI106" i="74"/>
  <c r="AT106" i="74"/>
  <c r="AH106" i="74"/>
  <c r="AS106" i="74"/>
  <c r="AG106" i="74"/>
  <c r="AR106" i="74"/>
  <c r="AF106" i="74"/>
  <c r="AQ106" i="74"/>
  <c r="AE106" i="74"/>
  <c r="BB106" i="74"/>
  <c r="AP106" i="74"/>
  <c r="AD106" i="74"/>
  <c r="BA106" i="74"/>
  <c r="AO106" i="74"/>
  <c r="AC106" i="74"/>
  <c r="AQ88" i="74"/>
  <c r="AE88" i="74"/>
  <c r="S88" i="74"/>
  <c r="BB88" i="74"/>
  <c r="AP88" i="74"/>
  <c r="AD88" i="74"/>
  <c r="R88" i="74"/>
  <c r="BA88" i="74"/>
  <c r="AO88" i="74"/>
  <c r="AC88" i="74"/>
  <c r="Q88" i="74"/>
  <c r="AK88" i="74"/>
  <c r="AZ88" i="74"/>
  <c r="AN88" i="74"/>
  <c r="AB88" i="74"/>
  <c r="P88" i="74"/>
  <c r="AY88" i="74"/>
  <c r="AM88" i="74"/>
  <c r="AA88" i="74"/>
  <c r="O88" i="74"/>
  <c r="I83" i="74"/>
  <c r="Y88" i="74"/>
  <c r="AX88" i="74"/>
  <c r="AL88" i="74"/>
  <c r="Z88" i="74"/>
  <c r="N88" i="74"/>
  <c r="AV88" i="74"/>
  <c r="AJ88" i="74"/>
  <c r="X88" i="74"/>
  <c r="L88" i="74"/>
  <c r="AU88" i="74"/>
  <c r="AI88" i="74"/>
  <c r="W88" i="74"/>
  <c r="K88" i="74"/>
  <c r="AS88" i="74"/>
  <c r="AG88" i="74"/>
  <c r="U88" i="74"/>
  <c r="AW88" i="74"/>
  <c r="M88" i="74"/>
  <c r="AR88" i="74"/>
  <c r="AF88" i="74"/>
  <c r="T88" i="74"/>
  <c r="AT88" i="74"/>
  <c r="AZ87" i="74"/>
  <c r="AN87" i="74"/>
  <c r="AB87" i="74"/>
  <c r="P87" i="74"/>
  <c r="AY87" i="74"/>
  <c r="AM87" i="74"/>
  <c r="AA87" i="74"/>
  <c r="O87" i="74"/>
  <c r="V87" i="74"/>
  <c r="AX87" i="74"/>
  <c r="AL87" i="74"/>
  <c r="Z87" i="74"/>
  <c r="N87" i="74"/>
  <c r="AW87" i="74"/>
  <c r="AK87" i="74"/>
  <c r="Y87" i="74"/>
  <c r="M87" i="74"/>
  <c r="AT87" i="74"/>
  <c r="AV87" i="74"/>
  <c r="AJ87" i="74"/>
  <c r="X87" i="74"/>
  <c r="L87" i="74"/>
  <c r="AU87" i="74"/>
  <c r="AI87" i="74"/>
  <c r="W87" i="74"/>
  <c r="K87" i="74"/>
  <c r="H83" i="74"/>
  <c r="AS87" i="74"/>
  <c r="AG87" i="74"/>
  <c r="U87" i="74"/>
  <c r="I87" i="74"/>
  <c r="AR87" i="74"/>
  <c r="AF87" i="74"/>
  <c r="T87" i="74"/>
  <c r="BB87" i="74"/>
  <c r="AP87" i="74"/>
  <c r="AD87" i="74"/>
  <c r="R87" i="74"/>
  <c r="J87" i="74"/>
  <c r="BA87" i="74"/>
  <c r="AO87" i="74"/>
  <c r="AC87" i="74"/>
  <c r="Q87" i="74"/>
  <c r="AH87" i="74"/>
  <c r="AZ103" i="74"/>
  <c r="AN103" i="74"/>
  <c r="AB103" i="74"/>
  <c r="AY103" i="74"/>
  <c r="AM103" i="74"/>
  <c r="AA103" i="74"/>
  <c r="X83" i="74"/>
  <c r="AX103" i="74"/>
  <c r="AL103" i="74"/>
  <c r="Z103" i="74"/>
  <c r="AW103" i="74"/>
  <c r="AK103" i="74"/>
  <c r="Y103" i="74"/>
  <c r="AV103" i="74"/>
  <c r="AJ103" i="74"/>
  <c r="AU103" i="74"/>
  <c r="AI103" i="74"/>
  <c r="AT103" i="74"/>
  <c r="AH103" i="74"/>
  <c r="AS103" i="74"/>
  <c r="AG103" i="74"/>
  <c r="AR103" i="74"/>
  <c r="AF103" i="74"/>
  <c r="AQ103" i="74"/>
  <c r="AE103" i="74"/>
  <c r="BB103" i="74"/>
  <c r="AP103" i="74"/>
  <c r="AD103" i="74"/>
  <c r="BA103" i="74"/>
  <c r="AO103" i="74"/>
  <c r="AC103" i="74"/>
  <c r="AU89" i="74"/>
  <c r="AI89" i="74"/>
  <c r="W89" i="74"/>
  <c r="K89" i="74"/>
  <c r="AC89" i="74"/>
  <c r="AT89" i="74"/>
  <c r="AH89" i="74"/>
  <c r="V89" i="74"/>
  <c r="AS89" i="74"/>
  <c r="AG89" i="74"/>
  <c r="U89" i="74"/>
  <c r="AR89" i="74"/>
  <c r="AF89" i="74"/>
  <c r="T89" i="74"/>
  <c r="AQ89" i="74"/>
  <c r="AE89" i="74"/>
  <c r="S89" i="74"/>
  <c r="BB89" i="74"/>
  <c r="AP89" i="74"/>
  <c r="AD89" i="74"/>
  <c r="R89" i="74"/>
  <c r="Q89" i="74"/>
  <c r="AZ89" i="74"/>
  <c r="AN89" i="74"/>
  <c r="AB89" i="74"/>
  <c r="P89" i="74"/>
  <c r="AY89" i="74"/>
  <c r="AM89" i="74"/>
  <c r="AA89" i="74"/>
  <c r="O89" i="74"/>
  <c r="AW89" i="74"/>
  <c r="AK89" i="74"/>
  <c r="Y89" i="74"/>
  <c r="M89" i="74"/>
  <c r="BA89" i="74"/>
  <c r="AO89" i="74"/>
  <c r="AV89" i="74"/>
  <c r="AJ89" i="74"/>
  <c r="X89" i="74"/>
  <c r="L89" i="74"/>
  <c r="N89" i="74"/>
  <c r="P85" i="74"/>
  <c r="AL89" i="74"/>
  <c r="AH96" i="74"/>
  <c r="AZ90" i="74"/>
  <c r="AN90" i="74"/>
  <c r="AB90" i="74"/>
  <c r="P90" i="74"/>
  <c r="AY90" i="74"/>
  <c r="AM90" i="74"/>
  <c r="AA90" i="74"/>
  <c r="O90" i="74"/>
  <c r="AX90" i="74"/>
  <c r="AL90" i="74"/>
  <c r="Z90" i="74"/>
  <c r="N90" i="74"/>
  <c r="AW90" i="74"/>
  <c r="AK90" i="74"/>
  <c r="Y90" i="74"/>
  <c r="M90" i="74"/>
  <c r="AV90" i="74"/>
  <c r="AJ90" i="74"/>
  <c r="X90" i="74"/>
  <c r="L90" i="74"/>
  <c r="AH90" i="74"/>
  <c r="AU90" i="74"/>
  <c r="AI90" i="74"/>
  <c r="W90" i="74"/>
  <c r="AS90" i="74"/>
  <c r="AG90" i="74"/>
  <c r="U90" i="74"/>
  <c r="AR90" i="74"/>
  <c r="AF90" i="74"/>
  <c r="T90" i="74"/>
  <c r="BB90" i="74"/>
  <c r="AP90" i="74"/>
  <c r="AD90" i="74"/>
  <c r="R90" i="74"/>
  <c r="V90" i="74"/>
  <c r="BA90" i="74"/>
  <c r="AO90" i="74"/>
  <c r="AC90" i="74"/>
  <c r="Q90" i="74"/>
  <c r="AT90" i="74"/>
  <c r="AU104" i="74"/>
  <c r="AI104" i="74"/>
  <c r="Y83" i="74"/>
  <c r="AT104" i="74"/>
  <c r="AH104" i="74"/>
  <c r="AS104" i="74"/>
  <c r="AG104" i="74"/>
  <c r="AR104" i="74"/>
  <c r="AF104" i="74"/>
  <c r="AQ104" i="74"/>
  <c r="AE104" i="74"/>
  <c r="BB104" i="74"/>
  <c r="AP104" i="74"/>
  <c r="AD104" i="74"/>
  <c r="BA104" i="74"/>
  <c r="AO104" i="74"/>
  <c r="AC104" i="74"/>
  <c r="AZ104" i="74"/>
  <c r="AN104" i="74"/>
  <c r="AB104" i="74"/>
  <c r="AY104" i="74"/>
  <c r="AM104" i="74"/>
  <c r="AA104" i="74"/>
  <c r="AX104" i="74"/>
  <c r="AL104" i="74"/>
  <c r="Z104" i="74"/>
  <c r="AW104" i="74"/>
  <c r="AK104" i="74"/>
  <c r="AV104" i="74"/>
  <c r="AJ104" i="74"/>
  <c r="S85" i="74"/>
  <c r="AX89" i="74"/>
  <c r="AB85" i="74"/>
  <c r="S90" i="74"/>
  <c r="AT94" i="74"/>
  <c r="AH94" i="74"/>
  <c r="V94" i="74"/>
  <c r="AS94" i="74"/>
  <c r="AG94" i="74"/>
  <c r="U94" i="74"/>
  <c r="AR94" i="74"/>
  <c r="AF94" i="74"/>
  <c r="T94" i="74"/>
  <c r="AQ94" i="74"/>
  <c r="AE94" i="74"/>
  <c r="S94" i="74"/>
  <c r="BB94" i="74"/>
  <c r="AP94" i="74"/>
  <c r="AD94" i="74"/>
  <c r="R94" i="74"/>
  <c r="BA94" i="74"/>
  <c r="AO94" i="74"/>
  <c r="AC94" i="74"/>
  <c r="Q94" i="74"/>
  <c r="AY94" i="74"/>
  <c r="AM94" i="74"/>
  <c r="AA94" i="74"/>
  <c r="AX94" i="74"/>
  <c r="AL94" i="74"/>
  <c r="Z94" i="74"/>
  <c r="AV94" i="74"/>
  <c r="AJ94" i="74"/>
  <c r="X94" i="74"/>
  <c r="AZ94" i="74"/>
  <c r="AN94" i="74"/>
  <c r="AB94" i="74"/>
  <c r="P94" i="74"/>
  <c r="AU94" i="74"/>
  <c r="AI94" i="74"/>
  <c r="W94" i="74"/>
  <c r="AE85" i="74"/>
  <c r="S87" i="74"/>
  <c r="AE90" i="74"/>
  <c r="AK94" i="74"/>
  <c r="AN85" i="74"/>
  <c r="AE87" i="74"/>
  <c r="AQ90" i="74"/>
  <c r="AW94" i="74"/>
  <c r="AQ96" i="74"/>
  <c r="AE96" i="74"/>
  <c r="S96" i="74"/>
  <c r="BB96" i="74"/>
  <c r="AP96" i="74"/>
  <c r="AD96" i="74"/>
  <c r="R96" i="74"/>
  <c r="BA96" i="74"/>
  <c r="AO96" i="74"/>
  <c r="AC96" i="74"/>
  <c r="Q83" i="74"/>
  <c r="AZ96" i="74"/>
  <c r="AN96" i="74"/>
  <c r="AB96" i="74"/>
  <c r="AY96" i="74"/>
  <c r="AM96" i="74"/>
  <c r="AA96" i="74"/>
  <c r="AX96" i="74"/>
  <c r="AL96" i="74"/>
  <c r="Z96" i="74"/>
  <c r="AW96" i="74"/>
  <c r="AK96" i="74"/>
  <c r="Y96" i="74"/>
  <c r="AV96" i="74"/>
  <c r="AJ96" i="74"/>
  <c r="X96" i="74"/>
  <c r="AU96" i="74"/>
  <c r="AI96" i="74"/>
  <c r="W96" i="74"/>
  <c r="AS96" i="74"/>
  <c r="AG96" i="74"/>
  <c r="U96" i="74"/>
  <c r="AR96" i="74"/>
  <c r="AF96" i="74"/>
  <c r="T96" i="74"/>
  <c r="AQ87" i="74"/>
  <c r="AW85" i="74"/>
  <c r="AK85" i="74"/>
  <c r="Y85" i="74"/>
  <c r="M85" i="74"/>
  <c r="AV85" i="74"/>
  <c r="AJ85" i="74"/>
  <c r="X85" i="74"/>
  <c r="L85" i="74"/>
  <c r="AU85" i="74"/>
  <c r="AI85" i="74"/>
  <c r="W85" i="74"/>
  <c r="K85" i="74"/>
  <c r="AT85" i="74"/>
  <c r="AH85" i="74"/>
  <c r="V85" i="74"/>
  <c r="J85" i="74"/>
  <c r="AS85" i="74"/>
  <c r="AG85" i="74"/>
  <c r="U85" i="74"/>
  <c r="I85" i="74"/>
  <c r="AR85" i="74"/>
  <c r="AF85" i="74"/>
  <c r="T85" i="74"/>
  <c r="H85" i="74"/>
  <c r="BB85" i="74"/>
  <c r="AP85" i="74"/>
  <c r="AD85" i="74"/>
  <c r="R85" i="74"/>
  <c r="BA85" i="74"/>
  <c r="AO85" i="74"/>
  <c r="AC85" i="74"/>
  <c r="Q85" i="74"/>
  <c r="AY85" i="74"/>
  <c r="AM85" i="74"/>
  <c r="AA85" i="74"/>
  <c r="O85" i="74"/>
  <c r="AX85" i="74"/>
  <c r="AL85" i="74"/>
  <c r="Z85" i="74"/>
  <c r="N85" i="74"/>
  <c r="AQ97" i="74"/>
  <c r="AE97" i="74"/>
  <c r="S97" i="74"/>
  <c r="BB97" i="74"/>
  <c r="AP97" i="74"/>
  <c r="AD97" i="74"/>
  <c r="BA97" i="74"/>
  <c r="AO97" i="74"/>
  <c r="AC97" i="74"/>
  <c r="AZ97" i="74"/>
  <c r="AN97" i="74"/>
  <c r="AB97" i="74"/>
  <c r="AY97" i="74"/>
  <c r="AM97" i="74"/>
  <c r="AA97" i="74"/>
  <c r="AX97" i="74"/>
  <c r="AL97" i="74"/>
  <c r="Z97" i="74"/>
  <c r="AW97" i="74"/>
  <c r="AK97" i="74"/>
  <c r="Y97" i="74"/>
  <c r="AV97" i="74"/>
  <c r="AJ97" i="74"/>
  <c r="X97" i="74"/>
  <c r="AU97" i="74"/>
  <c r="AI97" i="74"/>
  <c r="W97" i="74"/>
  <c r="AT97" i="74"/>
  <c r="AH97" i="74"/>
  <c r="AS97" i="74"/>
  <c r="AG97" i="74"/>
  <c r="U97" i="74"/>
  <c r="AR97" i="74"/>
  <c r="AF97" i="74"/>
  <c r="T97" i="74"/>
  <c r="AZ85" i="74"/>
  <c r="J88" i="74"/>
  <c r="AR98" i="74"/>
  <c r="AF98" i="74"/>
  <c r="T98" i="74"/>
  <c r="AX98" i="74"/>
  <c r="AQ98" i="74"/>
  <c r="AE98" i="74"/>
  <c r="BB98" i="74"/>
  <c r="AP98" i="74"/>
  <c r="AD98" i="74"/>
  <c r="BA98" i="74"/>
  <c r="AO98" i="74"/>
  <c r="AC98" i="74"/>
  <c r="AZ98" i="74"/>
  <c r="AN98" i="74"/>
  <c r="AB98" i="74"/>
  <c r="AY98" i="74"/>
  <c r="AM98" i="74"/>
  <c r="AA98" i="74"/>
  <c r="AL98" i="74"/>
  <c r="Z98" i="74"/>
  <c r="AW98" i="74"/>
  <c r="AK98" i="74"/>
  <c r="Y98" i="74"/>
  <c r="AV98" i="74"/>
  <c r="AJ98" i="74"/>
  <c r="X98" i="74"/>
  <c r="AU98" i="74"/>
  <c r="AI98" i="74"/>
  <c r="W98" i="74"/>
  <c r="AT98" i="74"/>
  <c r="AH98" i="74"/>
  <c r="V98" i="74"/>
  <c r="AS98" i="74"/>
  <c r="AG98" i="74"/>
  <c r="U98" i="74"/>
  <c r="V88" i="74"/>
  <c r="N84" i="74"/>
  <c r="Z84" i="74"/>
  <c r="AL84" i="74"/>
  <c r="AX84" i="74"/>
  <c r="O86" i="74"/>
  <c r="AA86" i="74"/>
  <c r="AM86" i="74"/>
  <c r="AY86" i="74"/>
  <c r="W91" i="74"/>
  <c r="AI91" i="74"/>
  <c r="AU91" i="74"/>
  <c r="R92" i="74"/>
  <c r="AD92" i="74"/>
  <c r="AP92" i="74"/>
  <c r="BB92" i="74"/>
  <c r="Z93" i="74"/>
  <c r="AL93" i="74"/>
  <c r="AX93" i="74"/>
  <c r="U95" i="74"/>
  <c r="AG95" i="74"/>
  <c r="AS95" i="74"/>
  <c r="W99" i="74"/>
  <c r="AI99" i="74"/>
  <c r="AU99" i="74"/>
  <c r="Z100" i="74"/>
  <c r="AL100" i="74"/>
  <c r="AX100" i="74"/>
  <c r="AD101" i="74"/>
  <c r="AP101" i="74"/>
  <c r="BB101" i="74"/>
  <c r="AI102" i="74"/>
  <c r="AU102" i="74"/>
  <c r="AF105" i="74"/>
  <c r="AR105" i="74"/>
  <c r="O84" i="74"/>
  <c r="AA84" i="74"/>
  <c r="AM84" i="74"/>
  <c r="AY84" i="74"/>
  <c r="P86" i="74"/>
  <c r="AB86" i="74"/>
  <c r="AN86" i="74"/>
  <c r="AZ86" i="74"/>
  <c r="X91" i="74"/>
  <c r="AJ91" i="74"/>
  <c r="AV91" i="74"/>
  <c r="S92" i="74"/>
  <c r="AE92" i="74"/>
  <c r="AQ92" i="74"/>
  <c r="O93" i="74"/>
  <c r="AA93" i="74"/>
  <c r="AM93" i="74"/>
  <c r="AY93" i="74"/>
  <c r="V95" i="74"/>
  <c r="AH95" i="74"/>
  <c r="AT95" i="74"/>
  <c r="X99" i="74"/>
  <c r="AJ99" i="74"/>
  <c r="AV99" i="74"/>
  <c r="AA100" i="74"/>
  <c r="AM100" i="74"/>
  <c r="AY100" i="74"/>
  <c r="AE101" i="74"/>
  <c r="AQ101" i="74"/>
  <c r="X102" i="74"/>
  <c r="AJ102" i="74"/>
  <c r="AV102" i="74"/>
  <c r="AG105" i="74"/>
  <c r="AS105" i="74"/>
  <c r="Q84" i="74"/>
  <c r="AC84" i="74"/>
  <c r="AO84" i="74"/>
  <c r="BA84" i="74"/>
  <c r="R86" i="74"/>
  <c r="AD86" i="74"/>
  <c r="AP86" i="74"/>
  <c r="BB86" i="74"/>
  <c r="N91" i="74"/>
  <c r="Z91" i="74"/>
  <c r="AL91" i="74"/>
  <c r="AX91" i="74"/>
  <c r="U92" i="74"/>
  <c r="AG92" i="74"/>
  <c r="AS92" i="74"/>
  <c r="Q93" i="74"/>
  <c r="AC93" i="74"/>
  <c r="AO93" i="74"/>
  <c r="BA93" i="74"/>
  <c r="X95" i="74"/>
  <c r="AJ95" i="74"/>
  <c r="AV95" i="74"/>
  <c r="Z99" i="74"/>
  <c r="AL99" i="74"/>
  <c r="AX99" i="74"/>
  <c r="AC100" i="74"/>
  <c r="AO100" i="74"/>
  <c r="BA100" i="74"/>
  <c r="AG101" i="74"/>
  <c r="AS101" i="74"/>
  <c r="Z102" i="74"/>
  <c r="AL102" i="74"/>
  <c r="AX102" i="74"/>
  <c r="AI105" i="74"/>
  <c r="AU105" i="74"/>
  <c r="F84" i="74"/>
  <c r="R84" i="74"/>
  <c r="AD84" i="74"/>
  <c r="AP84" i="74"/>
  <c r="BB84" i="74"/>
  <c r="S86" i="74"/>
  <c r="AE86" i="74"/>
  <c r="AQ86" i="74"/>
  <c r="O91" i="74"/>
  <c r="AA91" i="74"/>
  <c r="AM91" i="74"/>
  <c r="AY91" i="74"/>
  <c r="V92" i="74"/>
  <c r="AH92" i="74"/>
  <c r="AT92" i="74"/>
  <c r="R93" i="74"/>
  <c r="AD93" i="74"/>
  <c r="AP93" i="74"/>
  <c r="BB93" i="74"/>
  <c r="Y95" i="74"/>
  <c r="AK95" i="74"/>
  <c r="AW95" i="74"/>
  <c r="AA99" i="74"/>
  <c r="AM99" i="74"/>
  <c r="AY99" i="74"/>
  <c r="AD100" i="74"/>
  <c r="AP100" i="74"/>
  <c r="BB100" i="74"/>
  <c r="AH101" i="74"/>
  <c r="AT101" i="74"/>
  <c r="AA102" i="74"/>
  <c r="AM102" i="74"/>
  <c r="AY102" i="74"/>
  <c r="AJ105" i="74"/>
  <c r="AV105" i="74"/>
  <c r="AI101" i="74"/>
  <c r="AU101" i="74"/>
  <c r="AB102" i="74"/>
  <c r="AN102" i="74"/>
  <c r="AZ102" i="74"/>
  <c r="AK105" i="74"/>
  <c r="AW105" i="74"/>
  <c r="H84" i="74"/>
  <c r="T84" i="74"/>
  <c r="AF84" i="74"/>
  <c r="AR84" i="74"/>
  <c r="I86" i="74"/>
  <c r="U86" i="74"/>
  <c r="AG86" i="74"/>
  <c r="AS86" i="74"/>
  <c r="Q91" i="74"/>
  <c r="AC91" i="74"/>
  <c r="AO91" i="74"/>
  <c r="BA91" i="74"/>
  <c r="X92" i="74"/>
  <c r="AJ92" i="74"/>
  <c r="AV92" i="74"/>
  <c r="T93" i="74"/>
  <c r="AF93" i="74"/>
  <c r="AR93" i="74"/>
  <c r="AA95" i="74"/>
  <c r="AM95" i="74"/>
  <c r="AY95" i="74"/>
  <c r="AC99" i="74"/>
  <c r="AO99" i="74"/>
  <c r="BA99" i="74"/>
  <c r="AF100" i="74"/>
  <c r="AR100" i="74"/>
  <c r="X101" i="74"/>
  <c r="AJ101" i="74"/>
  <c r="AV101" i="74"/>
  <c r="AC102" i="74"/>
  <c r="AO102" i="74"/>
  <c r="BA102" i="74"/>
  <c r="AL105" i="74"/>
  <c r="AX105" i="74"/>
  <c r="I84" i="74"/>
  <c r="U84" i="74"/>
  <c r="AG84" i="74"/>
  <c r="AS84" i="74"/>
  <c r="J86" i="74"/>
  <c r="V86" i="74"/>
  <c r="AH86" i="74"/>
  <c r="AT86" i="74"/>
  <c r="R91" i="74"/>
  <c r="AD91" i="74"/>
  <c r="AP91" i="74"/>
  <c r="BB91" i="74"/>
  <c r="Y92" i="74"/>
  <c r="AK92" i="74"/>
  <c r="AW92" i="74"/>
  <c r="U93" i="74"/>
  <c r="AG93" i="74"/>
  <c r="AS93" i="74"/>
  <c r="AB95" i="74"/>
  <c r="AN95" i="74"/>
  <c r="AZ95" i="74"/>
  <c r="AD99" i="74"/>
  <c r="AP99" i="74"/>
  <c r="BB99" i="74"/>
  <c r="AG100" i="74"/>
  <c r="AS100" i="74"/>
  <c r="Y101" i="74"/>
  <c r="AK101" i="74"/>
  <c r="AW101" i="74"/>
  <c r="AD102" i="74"/>
  <c r="AP102" i="74"/>
  <c r="BB102" i="74"/>
  <c r="AA105" i="74"/>
  <c r="AM105" i="74"/>
  <c r="AY105" i="74"/>
  <c r="P83" i="74"/>
  <c r="J84" i="74"/>
  <c r="V84" i="74"/>
  <c r="AH84" i="74"/>
  <c r="AT84" i="74"/>
  <c r="K86" i="74"/>
  <c r="W86" i="74"/>
  <c r="AI86" i="74"/>
  <c r="AU86" i="74"/>
  <c r="S91" i="74"/>
  <c r="AE91" i="74"/>
  <c r="AQ91" i="74"/>
  <c r="N92" i="74"/>
  <c r="Z92" i="74"/>
  <c r="AL92" i="74"/>
  <c r="AX92" i="74"/>
  <c r="V93" i="74"/>
  <c r="AH93" i="74"/>
  <c r="AT93" i="74"/>
  <c r="Q95" i="74"/>
  <c r="AC95" i="74"/>
  <c r="AO95" i="74"/>
  <c r="BA95" i="74"/>
  <c r="AE99" i="74"/>
  <c r="AQ99" i="74"/>
  <c r="V100" i="74"/>
  <c r="AH100" i="74"/>
  <c r="AT100" i="74"/>
  <c r="Z101" i="74"/>
  <c r="AL101" i="74"/>
  <c r="AX101" i="74"/>
  <c r="AE102" i="74"/>
  <c r="AQ102" i="74"/>
  <c r="AB105" i="74"/>
  <c r="AN105" i="74"/>
  <c r="AZ105" i="74"/>
  <c r="K84" i="74"/>
  <c r="W84" i="74"/>
  <c r="AI84" i="74"/>
  <c r="AU84" i="74"/>
  <c r="L86" i="74"/>
  <c r="X86" i="74"/>
  <c r="AJ86" i="74"/>
  <c r="AV86" i="74"/>
  <c r="T91" i="74"/>
  <c r="AF91" i="74"/>
  <c r="AR91" i="74"/>
  <c r="O92" i="74"/>
  <c r="AA92" i="74"/>
  <c r="AM92" i="74"/>
  <c r="AY92" i="74"/>
  <c r="W93" i="74"/>
  <c r="AI93" i="74"/>
  <c r="AU93" i="74"/>
  <c r="R95" i="74"/>
  <c r="AD95" i="74"/>
  <c r="AP95" i="74"/>
  <c r="BB95" i="74"/>
  <c r="AF99" i="74"/>
  <c r="AR99" i="74"/>
  <c r="W100" i="74"/>
  <c r="AI100" i="74"/>
  <c r="AU100" i="74"/>
  <c r="AA101" i="74"/>
  <c r="AM101" i="74"/>
  <c r="AY101" i="74"/>
  <c r="AF102" i="74"/>
  <c r="AR102" i="74"/>
  <c r="AC105" i="74"/>
  <c r="AO105" i="74"/>
  <c r="BA105" i="74"/>
  <c r="L84" i="74"/>
  <c r="X84" i="74"/>
  <c r="AJ84" i="74"/>
  <c r="AV84" i="74"/>
  <c r="M86" i="74"/>
  <c r="Y86" i="74"/>
  <c r="AK86" i="74"/>
  <c r="AW86" i="74"/>
  <c r="U91" i="74"/>
  <c r="AG91" i="74"/>
  <c r="AS91" i="74"/>
  <c r="P92" i="74"/>
  <c r="AB92" i="74"/>
  <c r="AN92" i="74"/>
  <c r="AZ92" i="74"/>
  <c r="X93" i="74"/>
  <c r="AJ93" i="74"/>
  <c r="AV93" i="74"/>
  <c r="S95" i="74"/>
  <c r="AE95" i="74"/>
  <c r="AQ95" i="74"/>
  <c r="U99" i="74"/>
  <c r="AG99" i="74"/>
  <c r="AS99" i="74"/>
  <c r="X100" i="74"/>
  <c r="AJ100" i="74"/>
  <c r="AV100" i="74"/>
  <c r="AB101" i="74"/>
  <c r="AN101" i="74"/>
  <c r="AZ101" i="74"/>
  <c r="AG102" i="74"/>
  <c r="AS102" i="74"/>
  <c r="AD105" i="74"/>
  <c r="AP105" i="74"/>
  <c r="BB105" i="74"/>
  <c r="M84" i="74"/>
  <c r="Y84" i="74"/>
  <c r="AK84" i="74"/>
  <c r="N86" i="74"/>
  <c r="Z86" i="74"/>
  <c r="AL86" i="74"/>
  <c r="V91" i="74"/>
  <c r="AH91" i="74"/>
  <c r="Q92" i="74"/>
  <c r="AC92" i="74"/>
  <c r="AO92" i="74"/>
  <c r="Y93" i="74"/>
  <c r="AK93" i="74"/>
  <c r="T95" i="74"/>
  <c r="AF95" i="74"/>
  <c r="V99" i="74"/>
  <c r="AH99" i="74"/>
  <c r="Y100" i="74"/>
  <c r="AK100" i="74"/>
  <c r="AC101" i="74"/>
  <c r="AO101" i="74"/>
  <c r="AH102" i="74"/>
  <c r="AE105" i="74"/>
  <c r="BA97" i="73"/>
  <c r="AO97" i="73"/>
  <c r="AC97" i="73"/>
  <c r="AZ97" i="73"/>
  <c r="AN97" i="73"/>
  <c r="AB97" i="73"/>
  <c r="AY97" i="73"/>
  <c r="AM97" i="73"/>
  <c r="AA97" i="73"/>
  <c r="AX97" i="73"/>
  <c r="AL97" i="73"/>
  <c r="Z97" i="73"/>
  <c r="AG97" i="73"/>
  <c r="AF97" i="73"/>
  <c r="AW97" i="73"/>
  <c r="AK97" i="73"/>
  <c r="Y97" i="73"/>
  <c r="AR97" i="73"/>
  <c r="AV97" i="73"/>
  <c r="AJ97" i="73"/>
  <c r="X97" i="73"/>
  <c r="T97" i="73"/>
  <c r="AU97" i="73"/>
  <c r="AI97" i="73"/>
  <c r="W97" i="73"/>
  <c r="AT97" i="73"/>
  <c r="AH97" i="73"/>
  <c r="V97" i="73"/>
  <c r="AQ97" i="73"/>
  <c r="AE97" i="73"/>
  <c r="S97" i="73"/>
  <c r="AS97" i="73"/>
  <c r="BB97" i="73"/>
  <c r="AP97" i="73"/>
  <c r="AD97" i="73"/>
  <c r="U97" i="73"/>
  <c r="AS89" i="73"/>
  <c r="AG89" i="73"/>
  <c r="U89" i="73"/>
  <c r="AR89" i="73"/>
  <c r="AF89" i="73"/>
  <c r="T89" i="73"/>
  <c r="AQ89" i="73"/>
  <c r="AE89" i="73"/>
  <c r="S89" i="73"/>
  <c r="BB89" i="73"/>
  <c r="AP89" i="73"/>
  <c r="AD89" i="73"/>
  <c r="R89" i="73"/>
  <c r="AW89" i="73"/>
  <c r="AK89" i="73"/>
  <c r="BA89" i="73"/>
  <c r="AO89" i="73"/>
  <c r="AC89" i="73"/>
  <c r="Q89" i="73"/>
  <c r="M89" i="73"/>
  <c r="AZ89" i="73"/>
  <c r="AN89" i="73"/>
  <c r="AB89" i="73"/>
  <c r="P89" i="73"/>
  <c r="Y89" i="73"/>
  <c r="AY89" i="73"/>
  <c r="AM89" i="73"/>
  <c r="AA89" i="73"/>
  <c r="O89" i="73"/>
  <c r="AX89" i="73"/>
  <c r="AL89" i="73"/>
  <c r="Z89" i="73"/>
  <c r="N89" i="73"/>
  <c r="AU89" i="73"/>
  <c r="AI89" i="73"/>
  <c r="W89" i="73"/>
  <c r="K89" i="73"/>
  <c r="AT89" i="73"/>
  <c r="AH89" i="73"/>
  <c r="V89" i="73"/>
  <c r="AR91" i="73"/>
  <c r="AF91" i="73"/>
  <c r="T91" i="73"/>
  <c r="AQ91" i="73"/>
  <c r="AE91" i="73"/>
  <c r="S91" i="73"/>
  <c r="BB91" i="73"/>
  <c r="AP91" i="73"/>
  <c r="AD91" i="73"/>
  <c r="R91" i="73"/>
  <c r="BA91" i="73"/>
  <c r="AO91" i="73"/>
  <c r="AC91" i="73"/>
  <c r="Q91" i="73"/>
  <c r="AJ91" i="73"/>
  <c r="AU91" i="73"/>
  <c r="AZ91" i="73"/>
  <c r="AN91" i="73"/>
  <c r="AB91" i="73"/>
  <c r="P91" i="73"/>
  <c r="AV91" i="73"/>
  <c r="W91" i="73"/>
  <c r="AY91" i="73"/>
  <c r="AM91" i="73"/>
  <c r="AA91" i="73"/>
  <c r="O91" i="73"/>
  <c r="X91" i="73"/>
  <c r="AI91" i="73"/>
  <c r="AX91" i="73"/>
  <c r="AL91" i="73"/>
  <c r="Z91" i="73"/>
  <c r="N91" i="73"/>
  <c r="AW91" i="73"/>
  <c r="AK91" i="73"/>
  <c r="Y91" i="73"/>
  <c r="M91" i="73"/>
  <c r="AT91" i="73"/>
  <c r="AH91" i="73"/>
  <c r="V91" i="73"/>
  <c r="AS91" i="73"/>
  <c r="AG91" i="73"/>
  <c r="U91" i="73"/>
  <c r="AX103" i="73"/>
  <c r="AL103" i="73"/>
  <c r="Z103" i="73"/>
  <c r="AW103" i="73"/>
  <c r="AK103" i="73"/>
  <c r="Y103" i="73"/>
  <c r="AV103" i="73"/>
  <c r="AJ103" i="73"/>
  <c r="AU103" i="73"/>
  <c r="AI103" i="73"/>
  <c r="AD103" i="73"/>
  <c r="AT103" i="73"/>
  <c r="AH103" i="73"/>
  <c r="BB103" i="73"/>
  <c r="AO103" i="73"/>
  <c r="AS103" i="73"/>
  <c r="AG103" i="73"/>
  <c r="AP103" i="73"/>
  <c r="BA103" i="73"/>
  <c r="AC103" i="73"/>
  <c r="AR103" i="73"/>
  <c r="AF103" i="73"/>
  <c r="AQ103" i="73"/>
  <c r="AE103" i="73"/>
  <c r="AZ103" i="73"/>
  <c r="AN103" i="73"/>
  <c r="AB103" i="73"/>
  <c r="AY103" i="73"/>
  <c r="AM103" i="73"/>
  <c r="AA103" i="73"/>
  <c r="BA105" i="73"/>
  <c r="AO105" i="73"/>
  <c r="AC105" i="73"/>
  <c r="AZ105" i="73"/>
  <c r="AN105" i="73"/>
  <c r="AB105" i="73"/>
  <c r="AY105" i="73"/>
  <c r="AM105" i="73"/>
  <c r="AA105" i="73"/>
  <c r="AX105" i="73"/>
  <c r="AL105" i="73"/>
  <c r="AW105" i="73"/>
  <c r="AK105" i="73"/>
  <c r="AS105" i="73"/>
  <c r="AR105" i="73"/>
  <c r="AV105" i="73"/>
  <c r="AJ105" i="73"/>
  <c r="AG105" i="73"/>
  <c r="AF105" i="73"/>
  <c r="AU105" i="73"/>
  <c r="AI105" i="73"/>
  <c r="AT105" i="73"/>
  <c r="AH105" i="73"/>
  <c r="AQ105" i="73"/>
  <c r="AE105" i="73"/>
  <c r="BB105" i="73"/>
  <c r="AP105" i="73"/>
  <c r="AD105" i="73"/>
  <c r="L89" i="73"/>
  <c r="L84" i="73"/>
  <c r="X84" i="73"/>
  <c r="AJ84" i="73"/>
  <c r="AV84" i="73"/>
  <c r="L85" i="73"/>
  <c r="X85" i="73"/>
  <c r="AJ85" i="73"/>
  <c r="AV85" i="73"/>
  <c r="M86" i="73"/>
  <c r="Y86" i="73"/>
  <c r="AK86" i="73"/>
  <c r="AW86" i="73"/>
  <c r="O87" i="73"/>
  <c r="AA87" i="73"/>
  <c r="AM87" i="73"/>
  <c r="AY87" i="73"/>
  <c r="R88" i="73"/>
  <c r="AD88" i="73"/>
  <c r="AP88" i="73"/>
  <c r="BB88" i="73"/>
  <c r="O90" i="73"/>
  <c r="AA90" i="73"/>
  <c r="AM90" i="73"/>
  <c r="AY90" i="73"/>
  <c r="P92" i="73"/>
  <c r="AB92" i="73"/>
  <c r="AN92" i="73"/>
  <c r="AZ92" i="73"/>
  <c r="X93" i="73"/>
  <c r="AJ93" i="73"/>
  <c r="AV93" i="73"/>
  <c r="U94" i="73"/>
  <c r="AG94" i="73"/>
  <c r="AS94" i="73"/>
  <c r="S95" i="73"/>
  <c r="AE95" i="73"/>
  <c r="AQ95" i="73"/>
  <c r="R96" i="73"/>
  <c r="AD96" i="73"/>
  <c r="AP96" i="73"/>
  <c r="BB96" i="73"/>
  <c r="AE98" i="73"/>
  <c r="AQ98" i="73"/>
  <c r="U99" i="73"/>
  <c r="AG99" i="73"/>
  <c r="AS99" i="73"/>
  <c r="X100" i="73"/>
  <c r="AJ100" i="73"/>
  <c r="AV100" i="73"/>
  <c r="AB101" i="73"/>
  <c r="AN101" i="73"/>
  <c r="AZ101" i="73"/>
  <c r="AG102" i="73"/>
  <c r="AS102" i="73"/>
  <c r="AH104" i="73"/>
  <c r="AT104" i="73"/>
  <c r="AM106" i="73"/>
  <c r="AY106" i="73"/>
  <c r="M84" i="73"/>
  <c r="Y84" i="73"/>
  <c r="AK84" i="73"/>
  <c r="AW84" i="73"/>
  <c r="M85" i="73"/>
  <c r="Y85" i="73"/>
  <c r="AK85" i="73"/>
  <c r="AW85" i="73"/>
  <c r="N86" i="73"/>
  <c r="Z86" i="73"/>
  <c r="AL86" i="73"/>
  <c r="AX86" i="73"/>
  <c r="P87" i="73"/>
  <c r="AB87" i="73"/>
  <c r="AN87" i="73"/>
  <c r="AZ87" i="73"/>
  <c r="S88" i="73"/>
  <c r="AE88" i="73"/>
  <c r="AQ88" i="73"/>
  <c r="P90" i="73"/>
  <c r="AB90" i="73"/>
  <c r="AN90" i="73"/>
  <c r="AZ90" i="73"/>
  <c r="Q92" i="73"/>
  <c r="AC92" i="73"/>
  <c r="AO92" i="73"/>
  <c r="BA92" i="73"/>
  <c r="Y93" i="73"/>
  <c r="AK93" i="73"/>
  <c r="AW93" i="73"/>
  <c r="V94" i="73"/>
  <c r="AH94" i="73"/>
  <c r="AT94" i="73"/>
  <c r="T95" i="73"/>
  <c r="AF95" i="73"/>
  <c r="AR95" i="73"/>
  <c r="S96" i="73"/>
  <c r="AE96" i="73"/>
  <c r="AQ96" i="73"/>
  <c r="T98" i="73"/>
  <c r="AF98" i="73"/>
  <c r="AR98" i="73"/>
  <c r="V99" i="73"/>
  <c r="AH99" i="73"/>
  <c r="AT99" i="73"/>
  <c r="Y100" i="73"/>
  <c r="AK100" i="73"/>
  <c r="AW100" i="73"/>
  <c r="AC101" i="73"/>
  <c r="AO101" i="73"/>
  <c r="BA101" i="73"/>
  <c r="AH102" i="73"/>
  <c r="AT102" i="73"/>
  <c r="AI104" i="73"/>
  <c r="AU104" i="73"/>
  <c r="AB106" i="73"/>
  <c r="AN106" i="73"/>
  <c r="AZ106" i="73"/>
  <c r="P84" i="73"/>
  <c r="AB84" i="73"/>
  <c r="AN84" i="73"/>
  <c r="AZ84" i="73"/>
  <c r="P85" i="73"/>
  <c r="AB85" i="73"/>
  <c r="AN85" i="73"/>
  <c r="AZ85" i="73"/>
  <c r="Q86" i="73"/>
  <c r="AC86" i="73"/>
  <c r="AO86" i="73"/>
  <c r="BA86" i="73"/>
  <c r="S87" i="73"/>
  <c r="AE87" i="73"/>
  <c r="AQ87" i="73"/>
  <c r="J88" i="73"/>
  <c r="V88" i="73"/>
  <c r="AH88" i="73"/>
  <c r="AT88" i="73"/>
  <c r="S90" i="73"/>
  <c r="AE90" i="73"/>
  <c r="AQ90" i="73"/>
  <c r="T92" i="73"/>
  <c r="AF92" i="73"/>
  <c r="AR92" i="73"/>
  <c r="P93" i="73"/>
  <c r="AB93" i="73"/>
  <c r="AN93" i="73"/>
  <c r="AZ93" i="73"/>
  <c r="Y94" i="73"/>
  <c r="AK94" i="73"/>
  <c r="AW94" i="73"/>
  <c r="W95" i="73"/>
  <c r="AI95" i="73"/>
  <c r="AU95" i="73"/>
  <c r="V96" i="73"/>
  <c r="AH96" i="73"/>
  <c r="AT96" i="73"/>
  <c r="W98" i="73"/>
  <c r="AI98" i="73"/>
  <c r="AU98" i="73"/>
  <c r="Y99" i="73"/>
  <c r="AK99" i="73"/>
  <c r="AW99" i="73"/>
  <c r="AB100" i="73"/>
  <c r="AN100" i="73"/>
  <c r="AZ100" i="73"/>
  <c r="AF101" i="73"/>
  <c r="AR101" i="73"/>
  <c r="Y102" i="73"/>
  <c r="AK102" i="73"/>
  <c r="AW102" i="73"/>
  <c r="Z104" i="73"/>
  <c r="AL104" i="73"/>
  <c r="AX104" i="73"/>
  <c r="AE106" i="73"/>
  <c r="AQ106" i="73"/>
  <c r="Q84" i="73"/>
  <c r="AC84" i="73"/>
  <c r="AO84" i="73"/>
  <c r="BA84" i="73"/>
  <c r="Q85" i="73"/>
  <c r="AC85" i="73"/>
  <c r="AO85" i="73"/>
  <c r="BA85" i="73"/>
  <c r="R86" i="73"/>
  <c r="AD86" i="73"/>
  <c r="AP86" i="73"/>
  <c r="BB86" i="73"/>
  <c r="T87" i="73"/>
  <c r="AF87" i="73"/>
  <c r="AR87" i="73"/>
  <c r="K88" i="73"/>
  <c r="W88" i="73"/>
  <c r="AI88" i="73"/>
  <c r="AU88" i="73"/>
  <c r="T90" i="73"/>
  <c r="AF90" i="73"/>
  <c r="AR90" i="73"/>
  <c r="U92" i="73"/>
  <c r="AG92" i="73"/>
  <c r="AS92" i="73"/>
  <c r="Q93" i="73"/>
  <c r="AC93" i="73"/>
  <c r="AO93" i="73"/>
  <c r="BA93" i="73"/>
  <c r="Z94" i="73"/>
  <c r="AL94" i="73"/>
  <c r="AX94" i="73"/>
  <c r="X95" i="73"/>
  <c r="AJ95" i="73"/>
  <c r="AV95" i="73"/>
  <c r="W96" i="73"/>
  <c r="AI96" i="73"/>
  <c r="AU96" i="73"/>
  <c r="X98" i="73"/>
  <c r="AJ98" i="73"/>
  <c r="AV98" i="73"/>
  <c r="Z99" i="73"/>
  <c r="AL99" i="73"/>
  <c r="AX99" i="73"/>
  <c r="AC100" i="73"/>
  <c r="AO100" i="73"/>
  <c r="BA100" i="73"/>
  <c r="AG101" i="73"/>
  <c r="AS101" i="73"/>
  <c r="Z102" i="73"/>
  <c r="AL102" i="73"/>
  <c r="AX102" i="73"/>
  <c r="AA104" i="73"/>
  <c r="AM104" i="73"/>
  <c r="AY104" i="73"/>
  <c r="AF106" i="73"/>
  <c r="AR106" i="73"/>
  <c r="S92" i="73"/>
  <c r="AK104" i="73"/>
  <c r="F84" i="73"/>
  <c r="R84" i="73"/>
  <c r="AD84" i="73"/>
  <c r="AP84" i="73"/>
  <c r="BB84" i="73"/>
  <c r="R85" i="73"/>
  <c r="AD85" i="73"/>
  <c r="AP85" i="73"/>
  <c r="BB85" i="73"/>
  <c r="S86" i="73"/>
  <c r="AE86" i="73"/>
  <c r="AQ86" i="73"/>
  <c r="I87" i="73"/>
  <c r="U87" i="73"/>
  <c r="AG87" i="73"/>
  <c r="AS87" i="73"/>
  <c r="L88" i="73"/>
  <c r="X88" i="73"/>
  <c r="AJ88" i="73"/>
  <c r="AV88" i="73"/>
  <c r="U90" i="73"/>
  <c r="AG90" i="73"/>
  <c r="AS90" i="73"/>
  <c r="V92" i="73"/>
  <c r="AH92" i="73"/>
  <c r="AT92" i="73"/>
  <c r="R93" i="73"/>
  <c r="AD93" i="73"/>
  <c r="AP93" i="73"/>
  <c r="BB93" i="73"/>
  <c r="AA94" i="73"/>
  <c r="AM94" i="73"/>
  <c r="AY94" i="73"/>
  <c r="Y95" i="73"/>
  <c r="AK95" i="73"/>
  <c r="AW95" i="73"/>
  <c r="X96" i="73"/>
  <c r="AJ96" i="73"/>
  <c r="AV96" i="73"/>
  <c r="Y98" i="73"/>
  <c r="AK98" i="73"/>
  <c r="AW98" i="73"/>
  <c r="AA99" i="73"/>
  <c r="AM99" i="73"/>
  <c r="AY99" i="73"/>
  <c r="AD100" i="73"/>
  <c r="AP100" i="73"/>
  <c r="BB100" i="73"/>
  <c r="AH101" i="73"/>
  <c r="AT101" i="73"/>
  <c r="AA102" i="73"/>
  <c r="AM102" i="73"/>
  <c r="AY102" i="73"/>
  <c r="AB104" i="73"/>
  <c r="AN104" i="73"/>
  <c r="AZ104" i="73"/>
  <c r="AG106" i="73"/>
  <c r="AS106" i="73"/>
  <c r="AQ92" i="73"/>
  <c r="G84" i="73"/>
  <c r="S84" i="73"/>
  <c r="AE84" i="73"/>
  <c r="AQ84" i="73"/>
  <c r="G85" i="73"/>
  <c r="S85" i="73"/>
  <c r="AE85" i="73"/>
  <c r="AQ85" i="73"/>
  <c r="H86" i="73"/>
  <c r="T86" i="73"/>
  <c r="AF86" i="73"/>
  <c r="AR86" i="73"/>
  <c r="J87" i="73"/>
  <c r="V87" i="73"/>
  <c r="AH87" i="73"/>
  <c r="AT87" i="73"/>
  <c r="M88" i="73"/>
  <c r="Y88" i="73"/>
  <c r="AK88" i="73"/>
  <c r="AW88" i="73"/>
  <c r="V90" i="73"/>
  <c r="AH90" i="73"/>
  <c r="AT90" i="73"/>
  <c r="W92" i="73"/>
  <c r="AI92" i="73"/>
  <c r="AU92" i="73"/>
  <c r="S93" i="73"/>
  <c r="AE93" i="73"/>
  <c r="AQ93" i="73"/>
  <c r="P94" i="73"/>
  <c r="AB94" i="73"/>
  <c r="AN94" i="73"/>
  <c r="AZ94" i="73"/>
  <c r="Z95" i="73"/>
  <c r="AL95" i="73"/>
  <c r="AX95" i="73"/>
  <c r="Y96" i="73"/>
  <c r="AK96" i="73"/>
  <c r="AW96" i="73"/>
  <c r="Z98" i="73"/>
  <c r="AL98" i="73"/>
  <c r="AX98" i="73"/>
  <c r="AB99" i="73"/>
  <c r="AN99" i="73"/>
  <c r="AZ99" i="73"/>
  <c r="AE100" i="73"/>
  <c r="AQ100" i="73"/>
  <c r="W101" i="73"/>
  <c r="AI101" i="73"/>
  <c r="AU101" i="73"/>
  <c r="AB102" i="73"/>
  <c r="AN102" i="73"/>
  <c r="AZ102" i="73"/>
  <c r="AC104" i="73"/>
  <c r="AO104" i="73"/>
  <c r="BA104" i="73"/>
  <c r="AH106" i="73"/>
  <c r="AT106" i="73"/>
  <c r="AE92" i="73"/>
  <c r="AW104" i="73"/>
  <c r="H84" i="73"/>
  <c r="T84" i="73"/>
  <c r="AF84" i="73"/>
  <c r="AR84" i="73"/>
  <c r="H85" i="73"/>
  <c r="T85" i="73"/>
  <c r="AF85" i="73"/>
  <c r="AR85" i="73"/>
  <c r="I86" i="73"/>
  <c r="U86" i="73"/>
  <c r="AG86" i="73"/>
  <c r="AS86" i="73"/>
  <c r="K87" i="73"/>
  <c r="W87" i="73"/>
  <c r="AI87" i="73"/>
  <c r="AU87" i="73"/>
  <c r="N88" i="73"/>
  <c r="Z88" i="73"/>
  <c r="AL88" i="73"/>
  <c r="AX88" i="73"/>
  <c r="W90" i="73"/>
  <c r="AI90" i="73"/>
  <c r="AU90" i="73"/>
  <c r="X92" i="73"/>
  <c r="AJ92" i="73"/>
  <c r="AV92" i="73"/>
  <c r="T93" i="73"/>
  <c r="AF93" i="73"/>
  <c r="AR93" i="73"/>
  <c r="Q94" i="73"/>
  <c r="AC94" i="73"/>
  <c r="AO94" i="73"/>
  <c r="BA94" i="73"/>
  <c r="AA95" i="73"/>
  <c r="AM95" i="73"/>
  <c r="AY95" i="73"/>
  <c r="Z96" i="73"/>
  <c r="AL96" i="73"/>
  <c r="AX96" i="73"/>
  <c r="AA98" i="73"/>
  <c r="AM98" i="73"/>
  <c r="AY98" i="73"/>
  <c r="AC99" i="73"/>
  <c r="AO99" i="73"/>
  <c r="BA99" i="73"/>
  <c r="AF100" i="73"/>
  <c r="AR100" i="73"/>
  <c r="X101" i="73"/>
  <c r="AJ101" i="73"/>
  <c r="AV101" i="73"/>
  <c r="AC102" i="73"/>
  <c r="AO102" i="73"/>
  <c r="BA102" i="73"/>
  <c r="AD104" i="73"/>
  <c r="AP104" i="73"/>
  <c r="BB104" i="73"/>
  <c r="AI106" i="73"/>
  <c r="AU106" i="73"/>
  <c r="I84" i="73"/>
  <c r="U84" i="73"/>
  <c r="AG84" i="73"/>
  <c r="AS84" i="73"/>
  <c r="I85" i="73"/>
  <c r="U85" i="73"/>
  <c r="AG85" i="73"/>
  <c r="AS85" i="73"/>
  <c r="J86" i="73"/>
  <c r="V86" i="73"/>
  <c r="AH86" i="73"/>
  <c r="AT86" i="73"/>
  <c r="L87" i="73"/>
  <c r="X87" i="73"/>
  <c r="AJ87" i="73"/>
  <c r="AV87" i="73"/>
  <c r="O88" i="73"/>
  <c r="AA88" i="73"/>
  <c r="AM88" i="73"/>
  <c r="AY88" i="73"/>
  <c r="L90" i="73"/>
  <c r="X90" i="73"/>
  <c r="AJ90" i="73"/>
  <c r="AV90" i="73"/>
  <c r="Y92" i="73"/>
  <c r="AK92" i="73"/>
  <c r="AW92" i="73"/>
  <c r="U93" i="73"/>
  <c r="AG93" i="73"/>
  <c r="AS93" i="73"/>
  <c r="R94" i="73"/>
  <c r="AD94" i="73"/>
  <c r="AP94" i="73"/>
  <c r="BB94" i="73"/>
  <c r="AB95" i="73"/>
  <c r="AN95" i="73"/>
  <c r="AZ95" i="73"/>
  <c r="AA96" i="73"/>
  <c r="AM96" i="73"/>
  <c r="AY96" i="73"/>
  <c r="AB98" i="73"/>
  <c r="AN98" i="73"/>
  <c r="AZ98" i="73"/>
  <c r="AD99" i="73"/>
  <c r="AP99" i="73"/>
  <c r="BB99" i="73"/>
  <c r="AG100" i="73"/>
  <c r="AS100" i="73"/>
  <c r="Y101" i="73"/>
  <c r="AK101" i="73"/>
  <c r="AW101" i="73"/>
  <c r="AD102" i="73"/>
  <c r="AP102" i="73"/>
  <c r="BB102" i="73"/>
  <c r="AE104" i="73"/>
  <c r="AQ104" i="73"/>
  <c r="AJ106" i="73"/>
  <c r="AV106" i="73"/>
  <c r="J84" i="73"/>
  <c r="V84" i="73"/>
  <c r="AH84" i="73"/>
  <c r="AT84" i="73"/>
  <c r="J85" i="73"/>
  <c r="V85" i="73"/>
  <c r="AH85" i="73"/>
  <c r="AT85" i="73"/>
  <c r="K86" i="73"/>
  <c r="W86" i="73"/>
  <c r="AI86" i="73"/>
  <c r="AU86" i="73"/>
  <c r="M87" i="73"/>
  <c r="Y87" i="73"/>
  <c r="AK87" i="73"/>
  <c r="AW87" i="73"/>
  <c r="P88" i="73"/>
  <c r="AB88" i="73"/>
  <c r="AN88" i="73"/>
  <c r="AZ88" i="73"/>
  <c r="M90" i="73"/>
  <c r="Y90" i="73"/>
  <c r="AK90" i="73"/>
  <c r="AW90" i="73"/>
  <c r="N92" i="73"/>
  <c r="Z92" i="73"/>
  <c r="AL92" i="73"/>
  <c r="AX92" i="73"/>
  <c r="V93" i="73"/>
  <c r="AH93" i="73"/>
  <c r="AT93" i="73"/>
  <c r="S94" i="73"/>
  <c r="AE94" i="73"/>
  <c r="AQ94" i="73"/>
  <c r="Q95" i="73"/>
  <c r="AC95" i="73"/>
  <c r="AO95" i="73"/>
  <c r="BA95" i="73"/>
  <c r="AB96" i="73"/>
  <c r="AN96" i="73"/>
  <c r="AZ96" i="73"/>
  <c r="AC98" i="73"/>
  <c r="AO98" i="73"/>
  <c r="BA98" i="73"/>
  <c r="AE99" i="73"/>
  <c r="AQ99" i="73"/>
  <c r="V100" i="73"/>
  <c r="AH100" i="73"/>
  <c r="AT100" i="73"/>
  <c r="Z101" i="73"/>
  <c r="AL101" i="73"/>
  <c r="AX101" i="73"/>
  <c r="AE102" i="73"/>
  <c r="AQ102" i="73"/>
  <c r="AF104" i="73"/>
  <c r="AR104" i="73"/>
  <c r="AK106" i="73"/>
  <c r="AW106" i="73"/>
  <c r="K84" i="73"/>
  <c r="W84" i="73"/>
  <c r="AI84" i="73"/>
  <c r="K85" i="73"/>
  <c r="W85" i="73"/>
  <c r="AI85" i="73"/>
  <c r="L86" i="73"/>
  <c r="X86" i="73"/>
  <c r="AJ86" i="73"/>
  <c r="N87" i="73"/>
  <c r="Z87" i="73"/>
  <c r="AL87" i="73"/>
  <c r="Q88" i="73"/>
  <c r="AC88" i="73"/>
  <c r="AO88" i="73"/>
  <c r="N90" i="73"/>
  <c r="Z90" i="73"/>
  <c r="AL90" i="73"/>
  <c r="O92" i="73"/>
  <c r="AA92" i="73"/>
  <c r="AM92" i="73"/>
  <c r="W93" i="73"/>
  <c r="AI93" i="73"/>
  <c r="T94" i="73"/>
  <c r="AF94" i="73"/>
  <c r="R95" i="73"/>
  <c r="AD95" i="73"/>
  <c r="AP95" i="73"/>
  <c r="AC96" i="73"/>
  <c r="AO96" i="73"/>
  <c r="AD98" i="73"/>
  <c r="AP98" i="73"/>
  <c r="AF99" i="73"/>
  <c r="W100" i="73"/>
  <c r="AI100" i="73"/>
  <c r="AA101" i="73"/>
  <c r="AM101" i="73"/>
  <c r="AF102" i="73"/>
  <c r="AG104" i="73"/>
  <c r="AL106" i="73"/>
  <c r="AW92" i="72"/>
  <c r="AK92" i="72"/>
  <c r="Y92" i="72"/>
  <c r="AV92" i="72"/>
  <c r="AJ92" i="72"/>
  <c r="X92" i="72"/>
  <c r="AU92" i="72"/>
  <c r="AI92" i="72"/>
  <c r="W92" i="72"/>
  <c r="AT92" i="72"/>
  <c r="AH92" i="72"/>
  <c r="V92" i="72"/>
  <c r="AS92" i="72"/>
  <c r="AG92" i="72"/>
  <c r="U92" i="72"/>
  <c r="AR92" i="72"/>
  <c r="AF92" i="72"/>
  <c r="T92" i="72"/>
  <c r="AQ92" i="72"/>
  <c r="AE92" i="72"/>
  <c r="S92" i="72"/>
  <c r="BB92" i="72"/>
  <c r="AP92" i="72"/>
  <c r="AD92" i="72"/>
  <c r="R92" i="72"/>
  <c r="BA92" i="72"/>
  <c r="AO92" i="72"/>
  <c r="AC92" i="72"/>
  <c r="Q92" i="72"/>
  <c r="AZ92" i="72"/>
  <c r="AN92" i="72"/>
  <c r="AB92" i="72"/>
  <c r="P92" i="72"/>
  <c r="AY92" i="72"/>
  <c r="AM92" i="72"/>
  <c r="AA92" i="72"/>
  <c r="O92" i="72"/>
  <c r="AX92" i="72"/>
  <c r="AL92" i="72"/>
  <c r="Z92" i="72"/>
  <c r="N92" i="72"/>
  <c r="AQ104" i="72"/>
  <c r="AE104" i="72"/>
  <c r="BB104" i="72"/>
  <c r="AP104" i="72"/>
  <c r="AD104" i="72"/>
  <c r="BA104" i="72"/>
  <c r="AO104" i="72"/>
  <c r="AC104" i="72"/>
  <c r="AZ104" i="72"/>
  <c r="AN104" i="72"/>
  <c r="AB104" i="72"/>
  <c r="AY104" i="72"/>
  <c r="AM104" i="72"/>
  <c r="AA104" i="72"/>
  <c r="AX104" i="72"/>
  <c r="AL104" i="72"/>
  <c r="Z104" i="72"/>
  <c r="AW104" i="72"/>
  <c r="AK104" i="72"/>
  <c r="AV104" i="72"/>
  <c r="AJ104" i="72"/>
  <c r="AU104" i="72"/>
  <c r="AI104" i="72"/>
  <c r="AT104" i="72"/>
  <c r="AH104" i="72"/>
  <c r="AS104" i="72"/>
  <c r="AG104" i="72"/>
  <c r="AR104" i="72"/>
  <c r="AF104" i="72"/>
  <c r="AY105" i="72"/>
  <c r="AM105" i="72"/>
  <c r="AA105" i="72"/>
  <c r="AX105" i="72"/>
  <c r="AL105" i="72"/>
  <c r="AW105" i="72"/>
  <c r="AK105" i="72"/>
  <c r="AV105" i="72"/>
  <c r="AJ105" i="72"/>
  <c r="AU105" i="72"/>
  <c r="AI105" i="72"/>
  <c r="AT105" i="72"/>
  <c r="AH105" i="72"/>
  <c r="AS105" i="72"/>
  <c r="AG105" i="72"/>
  <c r="AR105" i="72"/>
  <c r="AF105" i="72"/>
  <c r="AQ105" i="72"/>
  <c r="AE105" i="72"/>
  <c r="BB105" i="72"/>
  <c r="AP105" i="72"/>
  <c r="AD105" i="72"/>
  <c r="BA105" i="72"/>
  <c r="AO105" i="72"/>
  <c r="AC105" i="72"/>
  <c r="AZ105" i="72"/>
  <c r="AN105" i="72"/>
  <c r="AB105" i="72"/>
  <c r="AS84" i="72"/>
  <c r="AG84" i="72"/>
  <c r="U84" i="72"/>
  <c r="I84" i="72"/>
  <c r="AR84" i="72"/>
  <c r="AF84" i="72"/>
  <c r="T84" i="72"/>
  <c r="H84" i="72"/>
  <c r="AQ84" i="72"/>
  <c r="AE84" i="72"/>
  <c r="S84" i="72"/>
  <c r="G84" i="72"/>
  <c r="BB84" i="72"/>
  <c r="AP84" i="72"/>
  <c r="AD84" i="72"/>
  <c r="R84" i="72"/>
  <c r="F84" i="72"/>
  <c r="BA84" i="72"/>
  <c r="AO84" i="72"/>
  <c r="AC84" i="72"/>
  <c r="Q84" i="72"/>
  <c r="AZ84" i="72"/>
  <c r="AN84" i="72"/>
  <c r="AB84" i="72"/>
  <c r="P84" i="72"/>
  <c r="AY84" i="72"/>
  <c r="AM84" i="72"/>
  <c r="AA84" i="72"/>
  <c r="O84" i="72"/>
  <c r="AX84" i="72"/>
  <c r="AL84" i="72"/>
  <c r="Z84" i="72"/>
  <c r="N84" i="72"/>
  <c r="AW84" i="72"/>
  <c r="AK84" i="72"/>
  <c r="Y84" i="72"/>
  <c r="M84" i="72"/>
  <c r="AV84" i="72"/>
  <c r="AJ84" i="72"/>
  <c r="X84" i="72"/>
  <c r="L84" i="72"/>
  <c r="AU84" i="72"/>
  <c r="AI84" i="72"/>
  <c r="W84" i="72"/>
  <c r="K84" i="72"/>
  <c r="AT84" i="72"/>
  <c r="AH84" i="72"/>
  <c r="V84" i="72"/>
  <c r="J84" i="72"/>
  <c r="AY96" i="72"/>
  <c r="AM96" i="72"/>
  <c r="AA96" i="72"/>
  <c r="AX96" i="72"/>
  <c r="AL96" i="72"/>
  <c r="Z96" i="72"/>
  <c r="AW96" i="72"/>
  <c r="AK96" i="72"/>
  <c r="Y96" i="72"/>
  <c r="AV96" i="72"/>
  <c r="AJ96" i="72"/>
  <c r="X96" i="72"/>
  <c r="AU96" i="72"/>
  <c r="AI96" i="72"/>
  <c r="W96" i="72"/>
  <c r="AT96" i="72"/>
  <c r="AH96" i="72"/>
  <c r="V96" i="72"/>
  <c r="AS96" i="72"/>
  <c r="AG96" i="72"/>
  <c r="U96" i="72"/>
  <c r="AR96" i="72"/>
  <c r="AF96" i="72"/>
  <c r="T96" i="72"/>
  <c r="AQ96" i="72"/>
  <c r="AE96" i="72"/>
  <c r="S96" i="72"/>
  <c r="BB96" i="72"/>
  <c r="AP96" i="72"/>
  <c r="AD96" i="72"/>
  <c r="R96" i="72"/>
  <c r="BA96" i="72"/>
  <c r="AO96" i="72"/>
  <c r="AC96" i="72"/>
  <c r="AZ96" i="72"/>
  <c r="AN96" i="72"/>
  <c r="AB96" i="72"/>
  <c r="AY97" i="72"/>
  <c r="AM97" i="72"/>
  <c r="AA97" i="72"/>
  <c r="AX97" i="72"/>
  <c r="AL97" i="72"/>
  <c r="Z97" i="72"/>
  <c r="AW97" i="72"/>
  <c r="AK97" i="72"/>
  <c r="Y97" i="72"/>
  <c r="AV97" i="72"/>
  <c r="AJ97" i="72"/>
  <c r="X97" i="72"/>
  <c r="AU97" i="72"/>
  <c r="AI97" i="72"/>
  <c r="W97" i="72"/>
  <c r="AT97" i="72"/>
  <c r="AH97" i="72"/>
  <c r="V97" i="72"/>
  <c r="AS97" i="72"/>
  <c r="AG97" i="72"/>
  <c r="U97" i="72"/>
  <c r="AR97" i="72"/>
  <c r="AF97" i="72"/>
  <c r="T97" i="72"/>
  <c r="AQ97" i="72"/>
  <c r="AE97" i="72"/>
  <c r="S97" i="72"/>
  <c r="BB97" i="72"/>
  <c r="AP97" i="72"/>
  <c r="AD97" i="72"/>
  <c r="BA97" i="72"/>
  <c r="AO97" i="72"/>
  <c r="AC97" i="72"/>
  <c r="AZ97" i="72"/>
  <c r="AN97" i="72"/>
  <c r="AB97" i="72"/>
  <c r="AY88" i="72"/>
  <c r="AM88" i="72"/>
  <c r="AA88" i="72"/>
  <c r="O88" i="72"/>
  <c r="AX88" i="72"/>
  <c r="AL88" i="72"/>
  <c r="Z88" i="72"/>
  <c r="N88" i="72"/>
  <c r="AW88" i="72"/>
  <c r="AK88" i="72"/>
  <c r="Y88" i="72"/>
  <c r="M88" i="72"/>
  <c r="AV88" i="72"/>
  <c r="AJ88" i="72"/>
  <c r="X88" i="72"/>
  <c r="L88" i="72"/>
  <c r="AU88" i="72"/>
  <c r="AI88" i="72"/>
  <c r="W88" i="72"/>
  <c r="K88" i="72"/>
  <c r="AT88" i="72"/>
  <c r="AH88" i="72"/>
  <c r="V88" i="72"/>
  <c r="J88" i="72"/>
  <c r="AS88" i="72"/>
  <c r="AG88" i="72"/>
  <c r="U88" i="72"/>
  <c r="AR88" i="72"/>
  <c r="AF88" i="72"/>
  <c r="T88" i="72"/>
  <c r="AQ88" i="72"/>
  <c r="AE88" i="72"/>
  <c r="S88" i="72"/>
  <c r="BB88" i="72"/>
  <c r="AP88" i="72"/>
  <c r="AD88" i="72"/>
  <c r="R88" i="72"/>
  <c r="BA88" i="72"/>
  <c r="AO88" i="72"/>
  <c r="AC88" i="72"/>
  <c r="Q88" i="72"/>
  <c r="AZ88" i="72"/>
  <c r="AN88" i="72"/>
  <c r="AB88" i="72"/>
  <c r="P88" i="72"/>
  <c r="AS100" i="72"/>
  <c r="AG100" i="72"/>
  <c r="AR100" i="72"/>
  <c r="AF100" i="72"/>
  <c r="AQ100" i="72"/>
  <c r="AE100" i="72"/>
  <c r="BB100" i="72"/>
  <c r="AP100" i="72"/>
  <c r="AD100" i="72"/>
  <c r="BA100" i="72"/>
  <c r="AO100" i="72"/>
  <c r="AC100" i="72"/>
  <c r="AZ100" i="72"/>
  <c r="AN100" i="72"/>
  <c r="AB100" i="72"/>
  <c r="AY100" i="72"/>
  <c r="AM100" i="72"/>
  <c r="AA100" i="72"/>
  <c r="AX100" i="72"/>
  <c r="AL100" i="72"/>
  <c r="Z100" i="72"/>
  <c r="AW100" i="72"/>
  <c r="AK100" i="72"/>
  <c r="Y100" i="72"/>
  <c r="AV100" i="72"/>
  <c r="AJ100" i="72"/>
  <c r="X100" i="72"/>
  <c r="AU100" i="72"/>
  <c r="AI100" i="72"/>
  <c r="W100" i="72"/>
  <c r="AT100" i="72"/>
  <c r="AH100" i="72"/>
  <c r="V100" i="72"/>
  <c r="AQ89" i="72"/>
  <c r="AE89" i="72"/>
  <c r="S89" i="72"/>
  <c r="BB89" i="72"/>
  <c r="AP89" i="72"/>
  <c r="AD89" i="72"/>
  <c r="R89" i="72"/>
  <c r="BA89" i="72"/>
  <c r="AO89" i="72"/>
  <c r="AC89" i="72"/>
  <c r="Q89" i="72"/>
  <c r="AZ89" i="72"/>
  <c r="AN89" i="72"/>
  <c r="AB89" i="72"/>
  <c r="P89" i="72"/>
  <c r="AY89" i="72"/>
  <c r="AM89" i="72"/>
  <c r="AA89" i="72"/>
  <c r="O89" i="72"/>
  <c r="AX89" i="72"/>
  <c r="AL89" i="72"/>
  <c r="Z89" i="72"/>
  <c r="N89" i="72"/>
  <c r="AW89" i="72"/>
  <c r="AK89" i="72"/>
  <c r="Y89" i="72"/>
  <c r="M89" i="72"/>
  <c r="AV89" i="72"/>
  <c r="AJ89" i="72"/>
  <c r="X89" i="72"/>
  <c r="L89" i="72"/>
  <c r="AU89" i="72"/>
  <c r="AI89" i="72"/>
  <c r="W89" i="72"/>
  <c r="K89" i="72"/>
  <c r="AT89" i="72"/>
  <c r="AH89" i="72"/>
  <c r="V89" i="72"/>
  <c r="AS89" i="72"/>
  <c r="AG89" i="72"/>
  <c r="U89" i="72"/>
  <c r="AR89" i="72"/>
  <c r="AF89" i="72"/>
  <c r="T89" i="72"/>
  <c r="J85" i="72"/>
  <c r="V85" i="72"/>
  <c r="AH85" i="72"/>
  <c r="AT85" i="72"/>
  <c r="K86" i="72"/>
  <c r="W86" i="72"/>
  <c r="AI86" i="72"/>
  <c r="AU86" i="72"/>
  <c r="M87" i="72"/>
  <c r="Y87" i="72"/>
  <c r="AK87" i="72"/>
  <c r="AW87" i="72"/>
  <c r="M90" i="72"/>
  <c r="Y90" i="72"/>
  <c r="AK90" i="72"/>
  <c r="AW90" i="72"/>
  <c r="S91" i="72"/>
  <c r="AE91" i="72"/>
  <c r="AQ91" i="72"/>
  <c r="V93" i="72"/>
  <c r="AH93" i="72"/>
  <c r="AT93" i="72"/>
  <c r="S94" i="72"/>
  <c r="AE94" i="72"/>
  <c r="AQ94" i="72"/>
  <c r="Q95" i="72"/>
  <c r="AC95" i="72"/>
  <c r="AO95" i="72"/>
  <c r="BA95" i="72"/>
  <c r="AC98" i="72"/>
  <c r="AO98" i="72"/>
  <c r="BA98" i="72"/>
  <c r="AE99" i="72"/>
  <c r="AQ99" i="72"/>
  <c r="Z101" i="72"/>
  <c r="AL101" i="72"/>
  <c r="AX101" i="72"/>
  <c r="AE102" i="72"/>
  <c r="AQ102" i="72"/>
  <c r="Y103" i="72"/>
  <c r="AK103" i="72"/>
  <c r="AW103" i="72"/>
  <c r="AK106" i="72"/>
  <c r="AW106" i="72"/>
  <c r="K85" i="72"/>
  <c r="W85" i="72"/>
  <c r="AI85" i="72"/>
  <c r="AU85" i="72"/>
  <c r="L86" i="72"/>
  <c r="X86" i="72"/>
  <c r="AJ86" i="72"/>
  <c r="AV86" i="72"/>
  <c r="N87" i="72"/>
  <c r="Z87" i="72"/>
  <c r="AL87" i="72"/>
  <c r="AX87" i="72"/>
  <c r="N90" i="72"/>
  <c r="Z90" i="72"/>
  <c r="AL90" i="72"/>
  <c r="AX90" i="72"/>
  <c r="T91" i="72"/>
  <c r="AF91" i="72"/>
  <c r="AR91" i="72"/>
  <c r="W93" i="72"/>
  <c r="AI93" i="72"/>
  <c r="AU93" i="72"/>
  <c r="T94" i="72"/>
  <c r="AF94" i="72"/>
  <c r="AR94" i="72"/>
  <c r="R95" i="72"/>
  <c r="AD95" i="72"/>
  <c r="AP95" i="72"/>
  <c r="BB95" i="72"/>
  <c r="AD98" i="72"/>
  <c r="AP98" i="72"/>
  <c r="BB98" i="72"/>
  <c r="AF99" i="72"/>
  <c r="AR99" i="72"/>
  <c r="AA101" i="72"/>
  <c r="AM101" i="72"/>
  <c r="AY101" i="72"/>
  <c r="AF102" i="72"/>
  <c r="AR102" i="72"/>
  <c r="Z103" i="72"/>
  <c r="AL103" i="72"/>
  <c r="AX103" i="72"/>
  <c r="AL106" i="72"/>
  <c r="AX106" i="72"/>
  <c r="L85" i="72"/>
  <c r="X85" i="72"/>
  <c r="AJ85" i="72"/>
  <c r="AV85" i="72"/>
  <c r="M86" i="72"/>
  <c r="Y86" i="72"/>
  <c r="AK86" i="72"/>
  <c r="AW86" i="72"/>
  <c r="O87" i="72"/>
  <c r="AA87" i="72"/>
  <c r="AM87" i="72"/>
  <c r="AY87" i="72"/>
  <c r="O90" i="72"/>
  <c r="AA90" i="72"/>
  <c r="AM90" i="72"/>
  <c r="AY90" i="72"/>
  <c r="U91" i="72"/>
  <c r="AG91" i="72"/>
  <c r="AS91" i="72"/>
  <c r="X93" i="72"/>
  <c r="AJ93" i="72"/>
  <c r="AV93" i="72"/>
  <c r="U94" i="72"/>
  <c r="AG94" i="72"/>
  <c r="AS94" i="72"/>
  <c r="S95" i="72"/>
  <c r="AE95" i="72"/>
  <c r="AQ95" i="72"/>
  <c r="AE98" i="72"/>
  <c r="AQ98" i="72"/>
  <c r="U99" i="72"/>
  <c r="AG99" i="72"/>
  <c r="AS99" i="72"/>
  <c r="AB101" i="72"/>
  <c r="AN101" i="72"/>
  <c r="AZ101" i="72"/>
  <c r="AG102" i="72"/>
  <c r="AS102" i="72"/>
  <c r="AA103" i="72"/>
  <c r="AM103" i="72"/>
  <c r="AY103" i="72"/>
  <c r="AM106" i="72"/>
  <c r="AY106" i="72"/>
  <c r="M85" i="72"/>
  <c r="Y85" i="72"/>
  <c r="AK85" i="72"/>
  <c r="AW85" i="72"/>
  <c r="N86" i="72"/>
  <c r="Z86" i="72"/>
  <c r="AL86" i="72"/>
  <c r="AX86" i="72"/>
  <c r="P87" i="72"/>
  <c r="AB87" i="72"/>
  <c r="AN87" i="72"/>
  <c r="AZ87" i="72"/>
  <c r="P90" i="72"/>
  <c r="AB90" i="72"/>
  <c r="AN90" i="72"/>
  <c r="AZ90" i="72"/>
  <c r="V91" i="72"/>
  <c r="AH91" i="72"/>
  <c r="AT91" i="72"/>
  <c r="Y93" i="72"/>
  <c r="AK93" i="72"/>
  <c r="AW93" i="72"/>
  <c r="V94" i="72"/>
  <c r="AH94" i="72"/>
  <c r="AT94" i="72"/>
  <c r="T95" i="72"/>
  <c r="AF95" i="72"/>
  <c r="AR95" i="72"/>
  <c r="T98" i="72"/>
  <c r="AF98" i="72"/>
  <c r="AR98" i="72"/>
  <c r="V99" i="72"/>
  <c r="AH99" i="72"/>
  <c r="AT99" i="72"/>
  <c r="AC101" i="72"/>
  <c r="AO101" i="72"/>
  <c r="BA101" i="72"/>
  <c r="AH102" i="72"/>
  <c r="AT102" i="72"/>
  <c r="AB103" i="72"/>
  <c r="AN103" i="72"/>
  <c r="AZ103" i="72"/>
  <c r="AB106" i="72"/>
  <c r="AN106" i="72"/>
  <c r="AZ106" i="72"/>
  <c r="N85" i="72"/>
  <c r="Z85" i="72"/>
  <c r="AL85" i="72"/>
  <c r="AX85" i="72"/>
  <c r="O86" i="72"/>
  <c r="AA86" i="72"/>
  <c r="AM86" i="72"/>
  <c r="AY86" i="72"/>
  <c r="Q87" i="72"/>
  <c r="AC87" i="72"/>
  <c r="AO87" i="72"/>
  <c r="BA87" i="72"/>
  <c r="Q90" i="72"/>
  <c r="AC90" i="72"/>
  <c r="AO90" i="72"/>
  <c r="BA90" i="72"/>
  <c r="W91" i="72"/>
  <c r="AI91" i="72"/>
  <c r="AU91" i="72"/>
  <c r="Z93" i="72"/>
  <c r="AL93" i="72"/>
  <c r="AX93" i="72"/>
  <c r="W94" i="72"/>
  <c r="AI94" i="72"/>
  <c r="AU94" i="72"/>
  <c r="U95" i="72"/>
  <c r="AG95" i="72"/>
  <c r="AS95" i="72"/>
  <c r="U98" i="72"/>
  <c r="AG98" i="72"/>
  <c r="AS98" i="72"/>
  <c r="W99" i="72"/>
  <c r="AI99" i="72"/>
  <c r="AU99" i="72"/>
  <c r="AD101" i="72"/>
  <c r="AP101" i="72"/>
  <c r="BB101" i="72"/>
  <c r="AI102" i="72"/>
  <c r="AU102" i="72"/>
  <c r="AC103" i="72"/>
  <c r="AO103" i="72"/>
  <c r="BA103" i="72"/>
  <c r="AC106" i="72"/>
  <c r="AO106" i="72"/>
  <c r="BA106" i="72"/>
  <c r="O85" i="72"/>
  <c r="AA85" i="72"/>
  <c r="AM85" i="72"/>
  <c r="AY85" i="72"/>
  <c r="P86" i="72"/>
  <c r="AB86" i="72"/>
  <c r="AN86" i="72"/>
  <c r="AZ86" i="72"/>
  <c r="R87" i="72"/>
  <c r="AD87" i="72"/>
  <c r="AP87" i="72"/>
  <c r="BB87" i="72"/>
  <c r="R90" i="72"/>
  <c r="AD90" i="72"/>
  <c r="AP90" i="72"/>
  <c r="BB90" i="72"/>
  <c r="X91" i="72"/>
  <c r="AJ91" i="72"/>
  <c r="AV91" i="72"/>
  <c r="O93" i="72"/>
  <c r="AA93" i="72"/>
  <c r="AM93" i="72"/>
  <c r="AY93" i="72"/>
  <c r="X94" i="72"/>
  <c r="AJ94" i="72"/>
  <c r="AV94" i="72"/>
  <c r="V95" i="72"/>
  <c r="AH95" i="72"/>
  <c r="AT95" i="72"/>
  <c r="V98" i="72"/>
  <c r="AH98" i="72"/>
  <c r="AT98" i="72"/>
  <c r="X99" i="72"/>
  <c r="AJ99" i="72"/>
  <c r="AV99" i="72"/>
  <c r="AE101" i="72"/>
  <c r="AQ101" i="72"/>
  <c r="X102" i="72"/>
  <c r="AJ102" i="72"/>
  <c r="AV102" i="72"/>
  <c r="AD103" i="72"/>
  <c r="AP103" i="72"/>
  <c r="BB103" i="72"/>
  <c r="AD106" i="72"/>
  <c r="AP106" i="72"/>
  <c r="BB106" i="72"/>
  <c r="P85" i="72"/>
  <c r="AB85" i="72"/>
  <c r="AN85" i="72"/>
  <c r="AZ85" i="72"/>
  <c r="Q86" i="72"/>
  <c r="AC86" i="72"/>
  <c r="AO86" i="72"/>
  <c r="BA86" i="72"/>
  <c r="S87" i="72"/>
  <c r="AE87" i="72"/>
  <c r="AQ87" i="72"/>
  <c r="S90" i="72"/>
  <c r="AE90" i="72"/>
  <c r="AQ90" i="72"/>
  <c r="M91" i="72"/>
  <c r="Y91" i="72"/>
  <c r="AK91" i="72"/>
  <c r="AW91" i="72"/>
  <c r="P93" i="72"/>
  <c r="AB93" i="72"/>
  <c r="AN93" i="72"/>
  <c r="AZ93" i="72"/>
  <c r="Y94" i="72"/>
  <c r="AK94" i="72"/>
  <c r="AW94" i="72"/>
  <c r="W95" i="72"/>
  <c r="AI95" i="72"/>
  <c r="AU95" i="72"/>
  <c r="W98" i="72"/>
  <c r="AI98" i="72"/>
  <c r="AU98" i="72"/>
  <c r="Y99" i="72"/>
  <c r="AK99" i="72"/>
  <c r="AW99" i="72"/>
  <c r="AF101" i="72"/>
  <c r="AR101" i="72"/>
  <c r="Y102" i="72"/>
  <c r="AK102" i="72"/>
  <c r="AW102" i="72"/>
  <c r="AE103" i="72"/>
  <c r="AQ103" i="72"/>
  <c r="AE106" i="72"/>
  <c r="AQ106" i="72"/>
  <c r="Q85" i="72"/>
  <c r="AC85" i="72"/>
  <c r="AO85" i="72"/>
  <c r="BA85" i="72"/>
  <c r="R86" i="72"/>
  <c r="AD86" i="72"/>
  <c r="AP86" i="72"/>
  <c r="BB86" i="72"/>
  <c r="T87" i="72"/>
  <c r="AF87" i="72"/>
  <c r="AR87" i="72"/>
  <c r="T90" i="72"/>
  <c r="AF90" i="72"/>
  <c r="AR90" i="72"/>
  <c r="N91" i="72"/>
  <c r="Z91" i="72"/>
  <c r="AL91" i="72"/>
  <c r="AX91" i="72"/>
  <c r="Q93" i="72"/>
  <c r="AC93" i="72"/>
  <c r="AO93" i="72"/>
  <c r="BA93" i="72"/>
  <c r="Z94" i="72"/>
  <c r="AL94" i="72"/>
  <c r="AX94" i="72"/>
  <c r="X95" i="72"/>
  <c r="AJ95" i="72"/>
  <c r="AV95" i="72"/>
  <c r="X98" i="72"/>
  <c r="AJ98" i="72"/>
  <c r="AV98" i="72"/>
  <c r="Z99" i="72"/>
  <c r="AL99" i="72"/>
  <c r="AX99" i="72"/>
  <c r="AG101" i="72"/>
  <c r="AS101" i="72"/>
  <c r="Z102" i="72"/>
  <c r="AL102" i="72"/>
  <c r="AX102" i="72"/>
  <c r="AF103" i="72"/>
  <c r="AR103" i="72"/>
  <c r="AF106" i="72"/>
  <c r="AR106" i="72"/>
  <c r="R85" i="72"/>
  <c r="AD85" i="72"/>
  <c r="AP85" i="72"/>
  <c r="BB85" i="72"/>
  <c r="S86" i="72"/>
  <c r="AE86" i="72"/>
  <c r="AQ86" i="72"/>
  <c r="I87" i="72"/>
  <c r="U87" i="72"/>
  <c r="AG87" i="72"/>
  <c r="AS87" i="72"/>
  <c r="U90" i="72"/>
  <c r="AG90" i="72"/>
  <c r="AS90" i="72"/>
  <c r="O91" i="72"/>
  <c r="AA91" i="72"/>
  <c r="AM91" i="72"/>
  <c r="AY91" i="72"/>
  <c r="R93" i="72"/>
  <c r="AD93" i="72"/>
  <c r="AP93" i="72"/>
  <c r="BB93" i="72"/>
  <c r="AA94" i="72"/>
  <c r="AM94" i="72"/>
  <c r="AY94" i="72"/>
  <c r="Y95" i="72"/>
  <c r="AK95" i="72"/>
  <c r="AW95" i="72"/>
  <c r="Y98" i="72"/>
  <c r="AK98" i="72"/>
  <c r="AW98" i="72"/>
  <c r="AA99" i="72"/>
  <c r="AM99" i="72"/>
  <c r="AY99" i="72"/>
  <c r="AH101" i="72"/>
  <c r="AT101" i="72"/>
  <c r="AA102" i="72"/>
  <c r="AM102" i="72"/>
  <c r="AY102" i="72"/>
  <c r="AG103" i="72"/>
  <c r="AS103" i="72"/>
  <c r="AG106" i="72"/>
  <c r="AS106" i="72"/>
  <c r="G85" i="72"/>
  <c r="S85" i="72"/>
  <c r="AE85" i="72"/>
  <c r="AQ85" i="72"/>
  <c r="H86" i="72"/>
  <c r="T86" i="72"/>
  <c r="AF86" i="72"/>
  <c r="AR86" i="72"/>
  <c r="J87" i="72"/>
  <c r="V87" i="72"/>
  <c r="AH87" i="72"/>
  <c r="AT87" i="72"/>
  <c r="V90" i="72"/>
  <c r="AH90" i="72"/>
  <c r="AT90" i="72"/>
  <c r="P91" i="72"/>
  <c r="AB91" i="72"/>
  <c r="AN91" i="72"/>
  <c r="AZ91" i="72"/>
  <c r="S93" i="72"/>
  <c r="AE93" i="72"/>
  <c r="AQ93" i="72"/>
  <c r="P94" i="72"/>
  <c r="AB94" i="72"/>
  <c r="AN94" i="72"/>
  <c r="AZ94" i="72"/>
  <c r="Z95" i="72"/>
  <c r="AL95" i="72"/>
  <c r="AX95" i="72"/>
  <c r="Z98" i="72"/>
  <c r="AL98" i="72"/>
  <c r="AX98" i="72"/>
  <c r="AB99" i="72"/>
  <c r="AN99" i="72"/>
  <c r="AZ99" i="72"/>
  <c r="W101" i="72"/>
  <c r="AI101" i="72"/>
  <c r="AU101" i="72"/>
  <c r="AB102" i="72"/>
  <c r="AN102" i="72"/>
  <c r="AZ102" i="72"/>
  <c r="AH103" i="72"/>
  <c r="AT103" i="72"/>
  <c r="AH106" i="72"/>
  <c r="AT106" i="72"/>
  <c r="H85" i="72"/>
  <c r="T85" i="72"/>
  <c r="AF85" i="72"/>
  <c r="AR85" i="72"/>
  <c r="I86" i="72"/>
  <c r="U86" i="72"/>
  <c r="AG86" i="72"/>
  <c r="AS86" i="72"/>
  <c r="K87" i="72"/>
  <c r="W87" i="72"/>
  <c r="AI87" i="72"/>
  <c r="AU87" i="72"/>
  <c r="W90" i="72"/>
  <c r="AI90" i="72"/>
  <c r="AU90" i="72"/>
  <c r="Q91" i="72"/>
  <c r="AC91" i="72"/>
  <c r="AO91" i="72"/>
  <c r="BA91" i="72"/>
  <c r="T93" i="72"/>
  <c r="AF93" i="72"/>
  <c r="AR93" i="72"/>
  <c r="Q94" i="72"/>
  <c r="AC94" i="72"/>
  <c r="AO94" i="72"/>
  <c r="BA94" i="72"/>
  <c r="AA95" i="72"/>
  <c r="AM95" i="72"/>
  <c r="AY95" i="72"/>
  <c r="AA98" i="72"/>
  <c r="AM98" i="72"/>
  <c r="AY98" i="72"/>
  <c r="AC99" i="72"/>
  <c r="AO99" i="72"/>
  <c r="BA99" i="72"/>
  <c r="X101" i="72"/>
  <c r="AJ101" i="72"/>
  <c r="AV101" i="72"/>
  <c r="AC102" i="72"/>
  <c r="AO102" i="72"/>
  <c r="BA102" i="72"/>
  <c r="AI103" i="72"/>
  <c r="AU103" i="72"/>
  <c r="AI106" i="72"/>
  <c r="AU106" i="72"/>
  <c r="I85" i="72"/>
  <c r="U85" i="72"/>
  <c r="AG85" i="72"/>
  <c r="J86" i="72"/>
  <c r="V86" i="72"/>
  <c r="AH86" i="72"/>
  <c r="L87" i="72"/>
  <c r="X87" i="72"/>
  <c r="AJ87" i="72"/>
  <c r="L90" i="72"/>
  <c r="X90" i="72"/>
  <c r="AJ90" i="72"/>
  <c r="R91" i="72"/>
  <c r="AD91" i="72"/>
  <c r="AP91" i="72"/>
  <c r="U93" i="72"/>
  <c r="AG93" i="72"/>
  <c r="R94" i="72"/>
  <c r="AD94" i="72"/>
  <c r="AP94" i="72"/>
  <c r="AB95" i="72"/>
  <c r="AN95" i="72"/>
  <c r="AB98" i="72"/>
  <c r="AN98" i="72"/>
  <c r="AD99" i="72"/>
  <c r="AP99" i="72"/>
  <c r="Y101" i="72"/>
  <c r="AK101" i="72"/>
  <c r="AD102" i="72"/>
  <c r="AP102" i="72"/>
  <c r="AJ103" i="72"/>
  <c r="AJ106" i="72"/>
  <c r="AQ100" i="71"/>
  <c r="AE100" i="71"/>
  <c r="BB100" i="71"/>
  <c r="AP100" i="71"/>
  <c r="AD100" i="71"/>
  <c r="BA100" i="71"/>
  <c r="AO100" i="71"/>
  <c r="AC100" i="71"/>
  <c r="AZ100" i="71"/>
  <c r="AN100" i="71"/>
  <c r="AB100" i="71"/>
  <c r="AY100" i="71"/>
  <c r="AM100" i="71"/>
  <c r="AA100" i="71"/>
  <c r="AX100" i="71"/>
  <c r="AL100" i="71"/>
  <c r="Z100" i="71"/>
  <c r="AW100" i="71"/>
  <c r="AK100" i="71"/>
  <c r="Y100" i="71"/>
  <c r="AV100" i="71"/>
  <c r="AJ100" i="71"/>
  <c r="X100" i="71"/>
  <c r="AU100" i="71"/>
  <c r="AI100" i="71"/>
  <c r="W100" i="71"/>
  <c r="AT100" i="71"/>
  <c r="AH100" i="71"/>
  <c r="V100" i="71"/>
  <c r="AS100" i="71"/>
  <c r="AG100" i="71"/>
  <c r="AR100" i="71"/>
  <c r="AF100" i="71"/>
  <c r="AU101" i="71"/>
  <c r="AI101" i="71"/>
  <c r="W101" i="71"/>
  <c r="AT101" i="71"/>
  <c r="AH101" i="71"/>
  <c r="AS101" i="71"/>
  <c r="AG101" i="71"/>
  <c r="AR101" i="71"/>
  <c r="AF101" i="71"/>
  <c r="AQ101" i="71"/>
  <c r="AE101" i="71"/>
  <c r="BB101" i="71"/>
  <c r="AP101" i="71"/>
  <c r="AD101" i="71"/>
  <c r="BA101" i="71"/>
  <c r="AO101" i="71"/>
  <c r="AC101" i="71"/>
  <c r="AZ101" i="71"/>
  <c r="AN101" i="71"/>
  <c r="AB101" i="71"/>
  <c r="AY101" i="71"/>
  <c r="AM101" i="71"/>
  <c r="AA101" i="71"/>
  <c r="AX101" i="71"/>
  <c r="AL101" i="71"/>
  <c r="Z101" i="71"/>
  <c r="AW101" i="71"/>
  <c r="AK101" i="71"/>
  <c r="Y101" i="71"/>
  <c r="AV101" i="71"/>
  <c r="AJ101" i="71"/>
  <c r="X101" i="71"/>
  <c r="AU92" i="71"/>
  <c r="AI92" i="71"/>
  <c r="W92" i="71"/>
  <c r="AT92" i="71"/>
  <c r="AH92" i="71"/>
  <c r="V92" i="71"/>
  <c r="AS92" i="71"/>
  <c r="AG92" i="71"/>
  <c r="U92" i="71"/>
  <c r="AR92" i="71"/>
  <c r="AF92" i="71"/>
  <c r="T92" i="71"/>
  <c r="AQ92" i="71"/>
  <c r="AE92" i="71"/>
  <c r="S92" i="71"/>
  <c r="BB92" i="71"/>
  <c r="AP92" i="71"/>
  <c r="AD92" i="71"/>
  <c r="R92" i="71"/>
  <c r="BA92" i="71"/>
  <c r="AO92" i="71"/>
  <c r="AC92" i="71"/>
  <c r="Q92" i="71"/>
  <c r="AZ92" i="71"/>
  <c r="AN92" i="71"/>
  <c r="AB92" i="71"/>
  <c r="P92" i="71"/>
  <c r="AY92" i="71"/>
  <c r="AM92" i="71"/>
  <c r="AA92" i="71"/>
  <c r="O92" i="71"/>
  <c r="AX92" i="71"/>
  <c r="AL92" i="71"/>
  <c r="Z92" i="71"/>
  <c r="N92" i="71"/>
  <c r="AW92" i="71"/>
  <c r="AK92" i="71"/>
  <c r="Y92" i="71"/>
  <c r="AV92" i="71"/>
  <c r="AJ92" i="71"/>
  <c r="X92" i="71"/>
  <c r="AQ93" i="71"/>
  <c r="AE93" i="71"/>
  <c r="S93" i="71"/>
  <c r="BB93" i="71"/>
  <c r="AP93" i="71"/>
  <c r="AD93" i="71"/>
  <c r="R93" i="71"/>
  <c r="BA93" i="71"/>
  <c r="AO93" i="71"/>
  <c r="AC93" i="71"/>
  <c r="Q93" i="71"/>
  <c r="AZ93" i="71"/>
  <c r="AN93" i="71"/>
  <c r="AB93" i="71"/>
  <c r="P93" i="71"/>
  <c r="AY93" i="71"/>
  <c r="AM93" i="71"/>
  <c r="AA93" i="71"/>
  <c r="O93" i="71"/>
  <c r="AX93" i="71"/>
  <c r="AL93" i="71"/>
  <c r="Z93" i="71"/>
  <c r="AW93" i="71"/>
  <c r="AK93" i="71"/>
  <c r="Y93" i="71"/>
  <c r="AV93" i="71"/>
  <c r="AJ93" i="71"/>
  <c r="X93" i="71"/>
  <c r="AU93" i="71"/>
  <c r="AI93" i="71"/>
  <c r="W93" i="71"/>
  <c r="AT93" i="71"/>
  <c r="AH93" i="71"/>
  <c r="V93" i="71"/>
  <c r="AS93" i="71"/>
  <c r="AG93" i="71"/>
  <c r="U93" i="71"/>
  <c r="AR93" i="71"/>
  <c r="AF93" i="71"/>
  <c r="T93" i="71"/>
  <c r="AQ84" i="71"/>
  <c r="AQ128" i="71" s="1"/>
  <c r="AE84" i="71"/>
  <c r="S84" i="71"/>
  <c r="G84" i="71"/>
  <c r="BB84" i="71"/>
  <c r="AP84" i="71"/>
  <c r="AD84" i="71"/>
  <c r="R84" i="71"/>
  <c r="F84" i="71"/>
  <c r="BA84" i="71"/>
  <c r="AO84" i="71"/>
  <c r="AC84" i="71"/>
  <c r="Q84" i="71"/>
  <c r="AZ84" i="71"/>
  <c r="AN84" i="71"/>
  <c r="AB84" i="71"/>
  <c r="P84" i="71"/>
  <c r="AY84" i="71"/>
  <c r="AM84" i="71"/>
  <c r="AA84" i="71"/>
  <c r="O84" i="71"/>
  <c r="AX84" i="71"/>
  <c r="AL84" i="71"/>
  <c r="Z84" i="71"/>
  <c r="N84" i="71"/>
  <c r="AW84" i="71"/>
  <c r="AK84" i="71"/>
  <c r="Y84" i="71"/>
  <c r="M84" i="71"/>
  <c r="AV84" i="71"/>
  <c r="AJ84" i="71"/>
  <c r="X84" i="71"/>
  <c r="L84" i="71"/>
  <c r="AU84" i="71"/>
  <c r="AI84" i="71"/>
  <c r="W84" i="71"/>
  <c r="K84" i="71"/>
  <c r="K128" i="71" s="1"/>
  <c r="AT84" i="71"/>
  <c r="AH84" i="71"/>
  <c r="V84" i="71"/>
  <c r="J84" i="71"/>
  <c r="AS84" i="71"/>
  <c r="AS128" i="71" s="1"/>
  <c r="AG84" i="71"/>
  <c r="U84" i="71"/>
  <c r="I84" i="71"/>
  <c r="AR84" i="71"/>
  <c r="AF84" i="71"/>
  <c r="T84" i="71"/>
  <c r="H84" i="71"/>
  <c r="H128" i="71" s="1"/>
  <c r="AQ85" i="71"/>
  <c r="AE85" i="71"/>
  <c r="S85" i="71"/>
  <c r="G85" i="71"/>
  <c r="BB85" i="71"/>
  <c r="AP85" i="71"/>
  <c r="AD85" i="71"/>
  <c r="R85" i="71"/>
  <c r="BA85" i="71"/>
  <c r="AO85" i="71"/>
  <c r="AC85" i="71"/>
  <c r="Q85" i="71"/>
  <c r="AZ85" i="71"/>
  <c r="AN85" i="71"/>
  <c r="AB85" i="71"/>
  <c r="P85" i="71"/>
  <c r="AY85" i="71"/>
  <c r="AM85" i="71"/>
  <c r="AA85" i="71"/>
  <c r="O85" i="71"/>
  <c r="AX85" i="71"/>
  <c r="AL85" i="71"/>
  <c r="Z85" i="71"/>
  <c r="N85" i="71"/>
  <c r="AW85" i="71"/>
  <c r="AK85" i="71"/>
  <c r="Y85" i="71"/>
  <c r="M85" i="71"/>
  <c r="AV85" i="71"/>
  <c r="AJ85" i="71"/>
  <c r="X85" i="71"/>
  <c r="L85" i="71"/>
  <c r="AU85" i="71"/>
  <c r="AI85" i="71"/>
  <c r="W85" i="71"/>
  <c r="K85" i="71"/>
  <c r="AT85" i="71"/>
  <c r="AH85" i="71"/>
  <c r="V85" i="71"/>
  <c r="J85" i="71"/>
  <c r="AS85" i="71"/>
  <c r="AG85" i="71"/>
  <c r="U85" i="71"/>
  <c r="I85" i="71"/>
  <c r="AR85" i="71"/>
  <c r="AF85" i="71"/>
  <c r="T85" i="71"/>
  <c r="H85" i="71"/>
  <c r="I86" i="71"/>
  <c r="U86" i="71"/>
  <c r="AG86" i="71"/>
  <c r="AS86" i="71"/>
  <c r="K87" i="71"/>
  <c r="W87" i="71"/>
  <c r="AI87" i="71"/>
  <c r="AU87" i="71"/>
  <c r="N88" i="71"/>
  <c r="Z88" i="71"/>
  <c r="AL88" i="71"/>
  <c r="AX88" i="71"/>
  <c r="R89" i="71"/>
  <c r="AD89" i="71"/>
  <c r="AP89" i="71"/>
  <c r="BB89" i="71"/>
  <c r="W90" i="71"/>
  <c r="AI90" i="71"/>
  <c r="AU90" i="71"/>
  <c r="Q91" i="71"/>
  <c r="AC91" i="71"/>
  <c r="AO91" i="71"/>
  <c r="BA91" i="71"/>
  <c r="Q94" i="71"/>
  <c r="AC94" i="71"/>
  <c r="AO94" i="71"/>
  <c r="BA94" i="71"/>
  <c r="AA95" i="71"/>
  <c r="AM95" i="71"/>
  <c r="AY95" i="71"/>
  <c r="Z96" i="71"/>
  <c r="AL96" i="71"/>
  <c r="AX96" i="71"/>
  <c r="Z97" i="71"/>
  <c r="AL97" i="71"/>
  <c r="AX97" i="71"/>
  <c r="AA98" i="71"/>
  <c r="AM98" i="71"/>
  <c r="AY98" i="71"/>
  <c r="AC99" i="71"/>
  <c r="AO99" i="71"/>
  <c r="BA99" i="71"/>
  <c r="AC102" i="71"/>
  <c r="AO102" i="71"/>
  <c r="BA102" i="71"/>
  <c r="AI103" i="71"/>
  <c r="AU103" i="71"/>
  <c r="AD104" i="71"/>
  <c r="AP104" i="71"/>
  <c r="BB104" i="71"/>
  <c r="AL105" i="71"/>
  <c r="AX105" i="71"/>
  <c r="AI106" i="71"/>
  <c r="AU106" i="71"/>
  <c r="J86" i="71"/>
  <c r="V86" i="71"/>
  <c r="AH86" i="71"/>
  <c r="AT86" i="71"/>
  <c r="L87" i="71"/>
  <c r="X87" i="71"/>
  <c r="AJ87" i="71"/>
  <c r="AV87" i="71"/>
  <c r="O88" i="71"/>
  <c r="AA88" i="71"/>
  <c r="AM88" i="71"/>
  <c r="AY88" i="71"/>
  <c r="S89" i="71"/>
  <c r="AE89" i="71"/>
  <c r="AQ89" i="71"/>
  <c r="L90" i="71"/>
  <c r="X90" i="71"/>
  <c r="AJ90" i="71"/>
  <c r="AV90" i="71"/>
  <c r="R91" i="71"/>
  <c r="AD91" i="71"/>
  <c r="AP91" i="71"/>
  <c r="BB91" i="71"/>
  <c r="R94" i="71"/>
  <c r="AD94" i="71"/>
  <c r="AP94" i="71"/>
  <c r="BB94" i="71"/>
  <c r="AB95" i="71"/>
  <c r="AN95" i="71"/>
  <c r="AZ95" i="71"/>
  <c r="AA96" i="71"/>
  <c r="AM96" i="71"/>
  <c r="AY96" i="71"/>
  <c r="AA97" i="71"/>
  <c r="AM97" i="71"/>
  <c r="AY97" i="71"/>
  <c r="AB98" i="71"/>
  <c r="AN98" i="71"/>
  <c r="AZ98" i="71"/>
  <c r="AD99" i="71"/>
  <c r="AP99" i="71"/>
  <c r="BB99" i="71"/>
  <c r="AD102" i="71"/>
  <c r="AP102" i="71"/>
  <c r="BB102" i="71"/>
  <c r="AJ103" i="71"/>
  <c r="AV103" i="71"/>
  <c r="AE104" i="71"/>
  <c r="AQ104" i="71"/>
  <c r="AA105" i="71"/>
  <c r="AM105" i="71"/>
  <c r="AY105" i="71"/>
  <c r="AJ106" i="71"/>
  <c r="AV106" i="71"/>
  <c r="K86" i="71"/>
  <c r="W86" i="71"/>
  <c r="AI86" i="71"/>
  <c r="AU86" i="71"/>
  <c r="M87" i="71"/>
  <c r="Y87" i="71"/>
  <c r="AK87" i="71"/>
  <c r="AW87" i="71"/>
  <c r="P88" i="71"/>
  <c r="AB88" i="71"/>
  <c r="AN88" i="71"/>
  <c r="AZ88" i="71"/>
  <c r="T89" i="71"/>
  <c r="AF89" i="71"/>
  <c r="AR89" i="71"/>
  <c r="M90" i="71"/>
  <c r="Y90" i="71"/>
  <c r="AK90" i="71"/>
  <c r="AW90" i="71"/>
  <c r="S91" i="71"/>
  <c r="AE91" i="71"/>
  <c r="AQ91" i="71"/>
  <c r="S94" i="71"/>
  <c r="AE94" i="71"/>
  <c r="AQ94" i="71"/>
  <c r="Q95" i="71"/>
  <c r="AC95" i="71"/>
  <c r="AO95" i="71"/>
  <c r="BA95" i="71"/>
  <c r="AB96" i="71"/>
  <c r="AN96" i="71"/>
  <c r="AZ96" i="71"/>
  <c r="AB97" i="71"/>
  <c r="AN97" i="71"/>
  <c r="AZ97" i="71"/>
  <c r="AC98" i="71"/>
  <c r="AO98" i="71"/>
  <c r="BA98" i="71"/>
  <c r="AE99" i="71"/>
  <c r="AQ99" i="71"/>
  <c r="AE102" i="71"/>
  <c r="AQ102" i="71"/>
  <c r="Y103" i="71"/>
  <c r="AK103" i="71"/>
  <c r="AW103" i="71"/>
  <c r="AF104" i="71"/>
  <c r="AR104" i="71"/>
  <c r="AB105" i="71"/>
  <c r="AN105" i="71"/>
  <c r="AZ105" i="71"/>
  <c r="AK106" i="71"/>
  <c r="AW106" i="71"/>
  <c r="L86" i="71"/>
  <c r="X86" i="71"/>
  <c r="AJ86" i="71"/>
  <c r="AV86" i="71"/>
  <c r="N87" i="71"/>
  <c r="Z87" i="71"/>
  <c r="AL87" i="71"/>
  <c r="AX87" i="71"/>
  <c r="Q88" i="71"/>
  <c r="AC88" i="71"/>
  <c r="AO88" i="71"/>
  <c r="BA88" i="71"/>
  <c r="U89" i="71"/>
  <c r="AG89" i="71"/>
  <c r="AS89" i="71"/>
  <c r="N90" i="71"/>
  <c r="Z90" i="71"/>
  <c r="AL90" i="71"/>
  <c r="AX90" i="71"/>
  <c r="T91" i="71"/>
  <c r="AF91" i="71"/>
  <c r="AR91" i="71"/>
  <c r="T94" i="71"/>
  <c r="AF94" i="71"/>
  <c r="AR94" i="71"/>
  <c r="R95" i="71"/>
  <c r="AD95" i="71"/>
  <c r="AP95" i="71"/>
  <c r="BB95" i="71"/>
  <c r="AC96" i="71"/>
  <c r="AO96" i="71"/>
  <c r="BA96" i="71"/>
  <c r="AC97" i="71"/>
  <c r="AO97" i="71"/>
  <c r="BA97" i="71"/>
  <c r="AD98" i="71"/>
  <c r="AP98" i="71"/>
  <c r="BB98" i="71"/>
  <c r="AF99" i="71"/>
  <c r="AR99" i="71"/>
  <c r="AF102" i="71"/>
  <c r="AR102" i="71"/>
  <c r="Z103" i="71"/>
  <c r="AL103" i="71"/>
  <c r="AX103" i="71"/>
  <c r="AG104" i="71"/>
  <c r="AS104" i="71"/>
  <c r="AC105" i="71"/>
  <c r="AO105" i="71"/>
  <c r="BA105" i="71"/>
  <c r="AL106" i="71"/>
  <c r="AX106" i="71"/>
  <c r="M86" i="71"/>
  <c r="Y86" i="71"/>
  <c r="AK86" i="71"/>
  <c r="AW86" i="71"/>
  <c r="O87" i="71"/>
  <c r="AA87" i="71"/>
  <c r="AM87" i="71"/>
  <c r="AY87" i="71"/>
  <c r="R88" i="71"/>
  <c r="AD88" i="71"/>
  <c r="AP88" i="71"/>
  <c r="BB88" i="71"/>
  <c r="V89" i="71"/>
  <c r="AH89" i="71"/>
  <c r="AT89" i="71"/>
  <c r="O90" i="71"/>
  <c r="AA90" i="71"/>
  <c r="AM90" i="71"/>
  <c r="AY90" i="71"/>
  <c r="U91" i="71"/>
  <c r="AG91" i="71"/>
  <c r="AS91" i="71"/>
  <c r="U94" i="71"/>
  <c r="AG94" i="71"/>
  <c r="AS94" i="71"/>
  <c r="S95" i="71"/>
  <c r="AE95" i="71"/>
  <c r="AQ95" i="71"/>
  <c r="R96" i="71"/>
  <c r="AD96" i="71"/>
  <c r="AP96" i="71"/>
  <c r="BB96" i="71"/>
  <c r="AD97" i="71"/>
  <c r="AP97" i="71"/>
  <c r="BB97" i="71"/>
  <c r="AE98" i="71"/>
  <c r="AQ98" i="71"/>
  <c r="U99" i="71"/>
  <c r="AG99" i="71"/>
  <c r="AS99" i="71"/>
  <c r="AG102" i="71"/>
  <c r="AS102" i="71"/>
  <c r="AA103" i="71"/>
  <c r="AM103" i="71"/>
  <c r="AY103" i="71"/>
  <c r="AH104" i="71"/>
  <c r="AT104" i="71"/>
  <c r="AD105" i="71"/>
  <c r="AP105" i="71"/>
  <c r="BB105" i="71"/>
  <c r="AM106" i="71"/>
  <c r="AY106" i="71"/>
  <c r="N86" i="71"/>
  <c r="Z86" i="71"/>
  <c r="AL86" i="71"/>
  <c r="AX86" i="71"/>
  <c r="P87" i="71"/>
  <c r="AB87" i="71"/>
  <c r="AN87" i="71"/>
  <c r="AZ87" i="71"/>
  <c r="S88" i="71"/>
  <c r="AE88" i="71"/>
  <c r="AQ88" i="71"/>
  <c r="K89" i="71"/>
  <c r="W89" i="71"/>
  <c r="AI89" i="71"/>
  <c r="AU89" i="71"/>
  <c r="P90" i="71"/>
  <c r="AB90" i="71"/>
  <c r="AN90" i="71"/>
  <c r="AZ90" i="71"/>
  <c r="V91" i="71"/>
  <c r="AH91" i="71"/>
  <c r="AT91" i="71"/>
  <c r="V94" i="71"/>
  <c r="AH94" i="71"/>
  <c r="AT94" i="71"/>
  <c r="T95" i="71"/>
  <c r="AF95" i="71"/>
  <c r="AR95" i="71"/>
  <c r="S96" i="71"/>
  <c r="AE96" i="71"/>
  <c r="AQ96" i="71"/>
  <c r="S97" i="71"/>
  <c r="AE97" i="71"/>
  <c r="AQ97" i="71"/>
  <c r="T98" i="71"/>
  <c r="AF98" i="71"/>
  <c r="AF128" i="71" s="1"/>
  <c r="AR98" i="71"/>
  <c r="V99" i="71"/>
  <c r="AH99" i="71"/>
  <c r="AT99" i="71"/>
  <c r="AH102" i="71"/>
  <c r="AT102" i="71"/>
  <c r="AB103" i="71"/>
  <c r="AN103" i="71"/>
  <c r="AZ103" i="71"/>
  <c r="AI104" i="71"/>
  <c r="AU104" i="71"/>
  <c r="AE105" i="71"/>
  <c r="AQ105" i="71"/>
  <c r="AB106" i="71"/>
  <c r="AN106" i="71"/>
  <c r="AZ106" i="71"/>
  <c r="O86" i="71"/>
  <c r="AA86" i="71"/>
  <c r="AM86" i="71"/>
  <c r="AY86" i="71"/>
  <c r="Q87" i="71"/>
  <c r="AC87" i="71"/>
  <c r="AO87" i="71"/>
  <c r="BA87" i="71"/>
  <c r="T88" i="71"/>
  <c r="AF88" i="71"/>
  <c r="AR88" i="71"/>
  <c r="L89" i="71"/>
  <c r="X89" i="71"/>
  <c r="AJ89" i="71"/>
  <c r="AV89" i="71"/>
  <c r="Q90" i="71"/>
  <c r="AC90" i="71"/>
  <c r="AO90" i="71"/>
  <c r="BA90" i="71"/>
  <c r="W91" i="71"/>
  <c r="AI91" i="71"/>
  <c r="AU91" i="71"/>
  <c r="W94" i="71"/>
  <c r="AI94" i="71"/>
  <c r="AU94" i="71"/>
  <c r="U95" i="71"/>
  <c r="AG95" i="71"/>
  <c r="AS95" i="71"/>
  <c r="T96" i="71"/>
  <c r="AF96" i="71"/>
  <c r="AR96" i="71"/>
  <c r="T97" i="71"/>
  <c r="AF97" i="71"/>
  <c r="AR97" i="71"/>
  <c r="U98" i="71"/>
  <c r="AG98" i="71"/>
  <c r="AS98" i="71"/>
  <c r="W99" i="71"/>
  <c r="AI99" i="71"/>
  <c r="AU99" i="71"/>
  <c r="AI102" i="71"/>
  <c r="AU102" i="71"/>
  <c r="AC103" i="71"/>
  <c r="AO103" i="71"/>
  <c r="BA103" i="71"/>
  <c r="AJ104" i="71"/>
  <c r="AV104" i="71"/>
  <c r="AF105" i="71"/>
  <c r="AR105" i="71"/>
  <c r="AC106" i="71"/>
  <c r="AO106" i="71"/>
  <c r="BA106" i="71"/>
  <c r="P86" i="71"/>
  <c r="AB86" i="71"/>
  <c r="AN86" i="71"/>
  <c r="AZ86" i="71"/>
  <c r="R87" i="71"/>
  <c r="AD87" i="71"/>
  <c r="AP87" i="71"/>
  <c r="BB87" i="71"/>
  <c r="U88" i="71"/>
  <c r="AG88" i="71"/>
  <c r="AS88" i="71"/>
  <c r="M89" i="71"/>
  <c r="Y89" i="71"/>
  <c r="AK89" i="71"/>
  <c r="AW89" i="71"/>
  <c r="R90" i="71"/>
  <c r="AD90" i="71"/>
  <c r="AP90" i="71"/>
  <c r="BB90" i="71"/>
  <c r="X91" i="71"/>
  <c r="AJ91" i="71"/>
  <c r="AV91" i="71"/>
  <c r="X94" i="71"/>
  <c r="AJ94" i="71"/>
  <c r="AV94" i="71"/>
  <c r="V95" i="71"/>
  <c r="AH95" i="71"/>
  <c r="AT95" i="71"/>
  <c r="U96" i="71"/>
  <c r="AG96" i="71"/>
  <c r="AS96" i="71"/>
  <c r="U97" i="71"/>
  <c r="AG97" i="71"/>
  <c r="AS97" i="71"/>
  <c r="V98" i="71"/>
  <c r="AH98" i="71"/>
  <c r="AT98" i="71"/>
  <c r="X99" i="71"/>
  <c r="AJ99" i="71"/>
  <c r="AV99" i="71"/>
  <c r="X102" i="71"/>
  <c r="AJ102" i="71"/>
  <c r="AV102" i="71"/>
  <c r="AD103" i="71"/>
  <c r="AP103" i="71"/>
  <c r="BB103" i="71"/>
  <c r="AK104" i="71"/>
  <c r="AW104" i="71"/>
  <c r="AG105" i="71"/>
  <c r="AS105" i="71"/>
  <c r="AD106" i="71"/>
  <c r="AP106" i="71"/>
  <c r="BB106" i="71"/>
  <c r="Q86" i="71"/>
  <c r="AC86" i="71"/>
  <c r="AO86" i="71"/>
  <c r="BA86" i="71"/>
  <c r="S87" i="71"/>
  <c r="AE87" i="71"/>
  <c r="AQ87" i="71"/>
  <c r="J88" i="71"/>
  <c r="V88" i="71"/>
  <c r="AH88" i="71"/>
  <c r="AT88" i="71"/>
  <c r="N89" i="71"/>
  <c r="Z89" i="71"/>
  <c r="AL89" i="71"/>
  <c r="AX89" i="71"/>
  <c r="S90" i="71"/>
  <c r="AE90" i="71"/>
  <c r="AQ90" i="71"/>
  <c r="M91" i="71"/>
  <c r="Y91" i="71"/>
  <c r="AK91" i="71"/>
  <c r="AW91" i="71"/>
  <c r="Y94" i="71"/>
  <c r="AK94" i="71"/>
  <c r="AW94" i="71"/>
  <c r="W95" i="71"/>
  <c r="AI95" i="71"/>
  <c r="AU95" i="71"/>
  <c r="V96" i="71"/>
  <c r="AH96" i="71"/>
  <c r="AT96" i="71"/>
  <c r="V97" i="71"/>
  <c r="AH97" i="71"/>
  <c r="AT97" i="71"/>
  <c r="W98" i="71"/>
  <c r="AI98" i="71"/>
  <c r="AU98" i="71"/>
  <c r="Y99" i="71"/>
  <c r="AK99" i="71"/>
  <c r="AW99" i="71"/>
  <c r="Y102" i="71"/>
  <c r="AK102" i="71"/>
  <c r="AW102" i="71"/>
  <c r="AE103" i="71"/>
  <c r="AQ103" i="71"/>
  <c r="Z104" i="71"/>
  <c r="AL104" i="71"/>
  <c r="AX104" i="71"/>
  <c r="AH105" i="71"/>
  <c r="AT105" i="71"/>
  <c r="AE106" i="71"/>
  <c r="AQ106" i="71"/>
  <c r="R86" i="71"/>
  <c r="AD86" i="71"/>
  <c r="AP86" i="71"/>
  <c r="BB86" i="71"/>
  <c r="T87" i="71"/>
  <c r="AF87" i="71"/>
  <c r="AR87" i="71"/>
  <c r="K88" i="71"/>
  <c r="W88" i="71"/>
  <c r="AI88" i="71"/>
  <c r="AU88" i="71"/>
  <c r="O89" i="71"/>
  <c r="AA89" i="71"/>
  <c r="AM89" i="71"/>
  <c r="AY89" i="71"/>
  <c r="T90" i="71"/>
  <c r="AF90" i="71"/>
  <c r="AR90" i="71"/>
  <c r="N91" i="71"/>
  <c r="Z91" i="71"/>
  <c r="AL91" i="71"/>
  <c r="AX91" i="71"/>
  <c r="Z94" i="71"/>
  <c r="AL94" i="71"/>
  <c r="AL128" i="71" s="1"/>
  <c r="AX94" i="71"/>
  <c r="X95" i="71"/>
  <c r="AJ95" i="71"/>
  <c r="AV95" i="71"/>
  <c r="W96" i="71"/>
  <c r="AI96" i="71"/>
  <c r="AU96" i="71"/>
  <c r="W97" i="71"/>
  <c r="AI97" i="71"/>
  <c r="AU97" i="71"/>
  <c r="X98" i="71"/>
  <c r="AJ98" i="71"/>
  <c r="AV98" i="71"/>
  <c r="Z99" i="71"/>
  <c r="AL99" i="71"/>
  <c r="AX99" i="71"/>
  <c r="Z102" i="71"/>
  <c r="AL102" i="71"/>
  <c r="AX102" i="71"/>
  <c r="AF103" i="71"/>
  <c r="AR103" i="71"/>
  <c r="AA104" i="71"/>
  <c r="AM104" i="71"/>
  <c r="AY104" i="71"/>
  <c r="AI105" i="71"/>
  <c r="AU105" i="71"/>
  <c r="AF106" i="71"/>
  <c r="AR106" i="71"/>
  <c r="S86" i="71"/>
  <c r="AE86" i="71"/>
  <c r="AQ86" i="71"/>
  <c r="I87" i="71"/>
  <c r="U87" i="71"/>
  <c r="AG87" i="71"/>
  <c r="AS87" i="71"/>
  <c r="L88" i="71"/>
  <c r="X88" i="71"/>
  <c r="AJ88" i="71"/>
  <c r="AV88" i="71"/>
  <c r="P89" i="71"/>
  <c r="AB89" i="71"/>
  <c r="AN89" i="71"/>
  <c r="AZ89" i="71"/>
  <c r="U90" i="71"/>
  <c r="AG90" i="71"/>
  <c r="AS90" i="71"/>
  <c r="O91" i="71"/>
  <c r="AA91" i="71"/>
  <c r="AM91" i="71"/>
  <c r="AY91" i="71"/>
  <c r="AA94" i="71"/>
  <c r="AM94" i="71"/>
  <c r="AY94" i="71"/>
  <c r="Y95" i="71"/>
  <c r="AK95" i="71"/>
  <c r="AW95" i="71"/>
  <c r="X96" i="71"/>
  <c r="AJ96" i="71"/>
  <c r="AV96" i="71"/>
  <c r="X97" i="71"/>
  <c r="AJ97" i="71"/>
  <c r="AV97" i="71"/>
  <c r="Y98" i="71"/>
  <c r="AK98" i="71"/>
  <c r="AW98" i="71"/>
  <c r="AA99" i="71"/>
  <c r="AM99" i="71"/>
  <c r="AY99" i="71"/>
  <c r="AA102" i="71"/>
  <c r="AM102" i="71"/>
  <c r="AY102" i="71"/>
  <c r="AG103" i="71"/>
  <c r="AS103" i="71"/>
  <c r="AB104" i="71"/>
  <c r="AN104" i="71"/>
  <c r="AZ104" i="71"/>
  <c r="AJ105" i="71"/>
  <c r="AV105" i="71"/>
  <c r="AG106" i="71"/>
  <c r="AS106" i="71"/>
  <c r="H86" i="71"/>
  <c r="T86" i="71"/>
  <c r="AF86" i="71"/>
  <c r="J87" i="71"/>
  <c r="J128" i="71" s="1"/>
  <c r="V87" i="71"/>
  <c r="AH87" i="71"/>
  <c r="M88" i="71"/>
  <c r="Y88" i="71"/>
  <c r="AK88" i="71"/>
  <c r="Q89" i="71"/>
  <c r="AC89" i="71"/>
  <c r="AO89" i="71"/>
  <c r="V90" i="71"/>
  <c r="AH90" i="71"/>
  <c r="P91" i="71"/>
  <c r="AB91" i="71"/>
  <c r="AN91" i="71"/>
  <c r="P94" i="71"/>
  <c r="AB94" i="71"/>
  <c r="AN94" i="71"/>
  <c r="Z95" i="71"/>
  <c r="AL95" i="71"/>
  <c r="Y96" i="71"/>
  <c r="AK96" i="71"/>
  <c r="Y97" i="71"/>
  <c r="AK97" i="71"/>
  <c r="Z98" i="71"/>
  <c r="AL98" i="71"/>
  <c r="AB99" i="71"/>
  <c r="AN99" i="71"/>
  <c r="AB102" i="71"/>
  <c r="AN102" i="71"/>
  <c r="AH103" i="71"/>
  <c r="AC104" i="71"/>
  <c r="AO104" i="71"/>
  <c r="AK105" i="71"/>
  <c r="AH106" i="71"/>
  <c r="AS101" i="70"/>
  <c r="AG101" i="70"/>
  <c r="AR101" i="70"/>
  <c r="AF101" i="70"/>
  <c r="AQ101" i="70"/>
  <c r="AE101" i="70"/>
  <c r="BB101" i="70"/>
  <c r="AP101" i="70"/>
  <c r="AD101" i="70"/>
  <c r="BA101" i="70"/>
  <c r="AO101" i="70"/>
  <c r="AC101" i="70"/>
  <c r="AZ101" i="70"/>
  <c r="AN101" i="70"/>
  <c r="AB101" i="70"/>
  <c r="AY101" i="70"/>
  <c r="AM101" i="70"/>
  <c r="AA101" i="70"/>
  <c r="AT101" i="70"/>
  <c r="AX101" i="70"/>
  <c r="AL101" i="70"/>
  <c r="Z101" i="70"/>
  <c r="AH101" i="70"/>
  <c r="AW101" i="70"/>
  <c r="AK101" i="70"/>
  <c r="Y101" i="70"/>
  <c r="AV101" i="70"/>
  <c r="AJ101" i="70"/>
  <c r="X101" i="70"/>
  <c r="AU101" i="70"/>
  <c r="AI101" i="70"/>
  <c r="W101" i="70"/>
  <c r="AX102" i="70"/>
  <c r="AL102" i="70"/>
  <c r="Z102" i="70"/>
  <c r="AW102" i="70"/>
  <c r="AK102" i="70"/>
  <c r="Y102" i="70"/>
  <c r="AV102" i="70"/>
  <c r="AJ102" i="70"/>
  <c r="X102" i="70"/>
  <c r="AY102" i="70"/>
  <c r="AU102" i="70"/>
  <c r="AI102" i="70"/>
  <c r="AT102" i="70"/>
  <c r="AH102" i="70"/>
  <c r="AS102" i="70"/>
  <c r="AG102" i="70"/>
  <c r="AR102" i="70"/>
  <c r="AF102" i="70"/>
  <c r="AM102" i="70"/>
  <c r="AQ102" i="70"/>
  <c r="AE102" i="70"/>
  <c r="AA102" i="70"/>
  <c r="BB102" i="70"/>
  <c r="AP102" i="70"/>
  <c r="AD102" i="70"/>
  <c r="BA102" i="70"/>
  <c r="AO102" i="70"/>
  <c r="AC102" i="70"/>
  <c r="AZ102" i="70"/>
  <c r="AN102" i="70"/>
  <c r="AB102" i="70"/>
  <c r="BA93" i="70"/>
  <c r="AO93" i="70"/>
  <c r="AC93" i="70"/>
  <c r="Q93" i="70"/>
  <c r="AY93" i="70"/>
  <c r="AM93" i="70"/>
  <c r="AA93" i="70"/>
  <c r="O93" i="70"/>
  <c r="AX93" i="70"/>
  <c r="AL93" i="70"/>
  <c r="Z93" i="70"/>
  <c r="BB93" i="70"/>
  <c r="AW93" i="70"/>
  <c r="AK93" i="70"/>
  <c r="Y93" i="70"/>
  <c r="AV93" i="70"/>
  <c r="AJ93" i="70"/>
  <c r="X93" i="70"/>
  <c r="AU93" i="70"/>
  <c r="AI93" i="70"/>
  <c r="W93" i="70"/>
  <c r="AT93" i="70"/>
  <c r="AH93" i="70"/>
  <c r="V93" i="70"/>
  <c r="R93" i="70"/>
  <c r="AS93" i="70"/>
  <c r="AG93" i="70"/>
  <c r="U93" i="70"/>
  <c r="AD93" i="70"/>
  <c r="AR93" i="70"/>
  <c r="AF93" i="70"/>
  <c r="T93" i="70"/>
  <c r="AQ93" i="70"/>
  <c r="AE93" i="70"/>
  <c r="S93" i="70"/>
  <c r="AP93" i="70"/>
  <c r="AB85" i="70"/>
  <c r="AN93" i="70"/>
  <c r="AX91" i="70"/>
  <c r="AL91" i="70"/>
  <c r="Z91" i="70"/>
  <c r="N91" i="70"/>
  <c r="AV91" i="70"/>
  <c r="AJ91" i="70"/>
  <c r="X91" i="70"/>
  <c r="O91" i="70"/>
  <c r="AU91" i="70"/>
  <c r="AI91" i="70"/>
  <c r="W91" i="70"/>
  <c r="L83" i="70"/>
  <c r="AM91" i="70"/>
  <c r="AT91" i="70"/>
  <c r="AH91" i="70"/>
  <c r="V91" i="70"/>
  <c r="AY91" i="70"/>
  <c r="AS91" i="70"/>
  <c r="AG91" i="70"/>
  <c r="U91" i="70"/>
  <c r="AR91" i="70"/>
  <c r="AF91" i="70"/>
  <c r="T91" i="70"/>
  <c r="AQ91" i="70"/>
  <c r="AE91" i="70"/>
  <c r="S91" i="70"/>
  <c r="BB91" i="70"/>
  <c r="AP91" i="70"/>
  <c r="AD91" i="70"/>
  <c r="R91" i="70"/>
  <c r="BA91" i="70"/>
  <c r="AO91" i="70"/>
  <c r="AC91" i="70"/>
  <c r="Q91" i="70"/>
  <c r="AA91" i="70"/>
  <c r="AZ91" i="70"/>
  <c r="AN91" i="70"/>
  <c r="AB91" i="70"/>
  <c r="P91" i="70"/>
  <c r="AX94" i="70"/>
  <c r="AL94" i="70"/>
  <c r="Z94" i="70"/>
  <c r="AV94" i="70"/>
  <c r="AJ94" i="70"/>
  <c r="X94" i="70"/>
  <c r="AU94" i="70"/>
  <c r="AI94" i="70"/>
  <c r="W94" i="70"/>
  <c r="AT94" i="70"/>
  <c r="AH94" i="70"/>
  <c r="V94" i="70"/>
  <c r="AM94" i="70"/>
  <c r="AS94" i="70"/>
  <c r="AG94" i="70"/>
  <c r="U94" i="70"/>
  <c r="AR94" i="70"/>
  <c r="AF94" i="70"/>
  <c r="T94" i="70"/>
  <c r="AQ94" i="70"/>
  <c r="AE94" i="70"/>
  <c r="S94" i="70"/>
  <c r="AY94" i="70"/>
  <c r="BB94" i="70"/>
  <c r="AP94" i="70"/>
  <c r="AD94" i="70"/>
  <c r="R94" i="70"/>
  <c r="BA94" i="70"/>
  <c r="AO94" i="70"/>
  <c r="AC94" i="70"/>
  <c r="Q94" i="70"/>
  <c r="AA94" i="70"/>
  <c r="AZ94" i="70"/>
  <c r="AN94" i="70"/>
  <c r="AB94" i="70"/>
  <c r="P94" i="70"/>
  <c r="AN85" i="70"/>
  <c r="Y91" i="70"/>
  <c r="AZ93" i="70"/>
  <c r="AK91" i="70"/>
  <c r="Y94" i="70"/>
  <c r="BA84" i="70"/>
  <c r="AO84" i="70"/>
  <c r="AC84" i="70"/>
  <c r="Q84" i="70"/>
  <c r="AY84" i="70"/>
  <c r="AM84" i="70"/>
  <c r="AA84" i="70"/>
  <c r="O84" i="70"/>
  <c r="AX84" i="70"/>
  <c r="AL84" i="70"/>
  <c r="Z84" i="70"/>
  <c r="N84" i="70"/>
  <c r="AW84" i="70"/>
  <c r="AK84" i="70"/>
  <c r="Y84" i="70"/>
  <c r="M84" i="70"/>
  <c r="BB84" i="70"/>
  <c r="AV84" i="70"/>
  <c r="AJ84" i="70"/>
  <c r="X84" i="70"/>
  <c r="L84" i="70"/>
  <c r="F84" i="70"/>
  <c r="AU84" i="70"/>
  <c r="AI84" i="70"/>
  <c r="W84" i="70"/>
  <c r="K84" i="70"/>
  <c r="AD84" i="70"/>
  <c r="R84" i="70"/>
  <c r="AT84" i="70"/>
  <c r="AH84" i="70"/>
  <c r="V84" i="70"/>
  <c r="J84" i="70"/>
  <c r="AS84" i="70"/>
  <c r="AG84" i="70"/>
  <c r="U84" i="70"/>
  <c r="I84" i="70"/>
  <c r="AR84" i="70"/>
  <c r="AF84" i="70"/>
  <c r="T84" i="70"/>
  <c r="H84" i="70"/>
  <c r="AQ84" i="70"/>
  <c r="AE84" i="70"/>
  <c r="S84" i="70"/>
  <c r="G84" i="70"/>
  <c r="AP84" i="70"/>
  <c r="AU96" i="70"/>
  <c r="AI96" i="70"/>
  <c r="W96" i="70"/>
  <c r="AT96" i="70"/>
  <c r="AH96" i="70"/>
  <c r="AS96" i="70"/>
  <c r="AG96" i="70"/>
  <c r="U96" i="70"/>
  <c r="AR96" i="70"/>
  <c r="AF96" i="70"/>
  <c r="T96" i="70"/>
  <c r="X96" i="70"/>
  <c r="AQ96" i="70"/>
  <c r="AE96" i="70"/>
  <c r="S96" i="70"/>
  <c r="AV96" i="70"/>
  <c r="BB96" i="70"/>
  <c r="AP96" i="70"/>
  <c r="AD96" i="70"/>
  <c r="R96" i="70"/>
  <c r="BA96" i="70"/>
  <c r="AO96" i="70"/>
  <c r="AC96" i="70"/>
  <c r="AZ96" i="70"/>
  <c r="AN96" i="70"/>
  <c r="AB96" i="70"/>
  <c r="AJ96" i="70"/>
  <c r="AY96" i="70"/>
  <c r="AM96" i="70"/>
  <c r="AA96" i="70"/>
  <c r="AX96" i="70"/>
  <c r="AL96" i="70"/>
  <c r="Z96" i="70"/>
  <c r="AW96" i="70"/>
  <c r="AK96" i="70"/>
  <c r="Y96" i="70"/>
  <c r="Q86" i="70"/>
  <c r="AW91" i="70"/>
  <c r="AK94" i="70"/>
  <c r="BA85" i="70"/>
  <c r="AO85" i="70"/>
  <c r="AC85" i="70"/>
  <c r="Q85" i="70"/>
  <c r="AY85" i="70"/>
  <c r="AM85" i="70"/>
  <c r="AA85" i="70"/>
  <c r="O85" i="70"/>
  <c r="AX85" i="70"/>
  <c r="AL85" i="70"/>
  <c r="Z85" i="70"/>
  <c r="N85" i="70"/>
  <c r="AW85" i="70"/>
  <c r="AK85" i="70"/>
  <c r="Y85" i="70"/>
  <c r="M85" i="70"/>
  <c r="AV85" i="70"/>
  <c r="AJ85" i="70"/>
  <c r="X85" i="70"/>
  <c r="L85" i="70"/>
  <c r="BB85" i="70"/>
  <c r="AU85" i="70"/>
  <c r="AI85" i="70"/>
  <c r="W85" i="70"/>
  <c r="K85" i="70"/>
  <c r="AD85" i="70"/>
  <c r="AT85" i="70"/>
  <c r="AH85" i="70"/>
  <c r="V85" i="70"/>
  <c r="J85" i="70"/>
  <c r="AP85" i="70"/>
  <c r="AS85" i="70"/>
  <c r="AG85" i="70"/>
  <c r="U85" i="70"/>
  <c r="I85" i="70"/>
  <c r="R85" i="70"/>
  <c r="AR85" i="70"/>
  <c r="AF85" i="70"/>
  <c r="T85" i="70"/>
  <c r="H85" i="70"/>
  <c r="AQ85" i="70"/>
  <c r="AE85" i="70"/>
  <c r="S85" i="70"/>
  <c r="G85" i="70"/>
  <c r="AW94" i="70"/>
  <c r="BB86" i="70"/>
  <c r="AP86" i="70"/>
  <c r="AD86" i="70"/>
  <c r="R86" i="70"/>
  <c r="AZ86" i="70"/>
  <c r="AN86" i="70"/>
  <c r="AB86" i="70"/>
  <c r="P86" i="70"/>
  <c r="S86" i="70"/>
  <c r="AY86" i="70"/>
  <c r="AM86" i="70"/>
  <c r="AA86" i="70"/>
  <c r="O86" i="70"/>
  <c r="AE86" i="70"/>
  <c r="AX86" i="70"/>
  <c r="AL86" i="70"/>
  <c r="Z86" i="70"/>
  <c r="N86" i="70"/>
  <c r="AW86" i="70"/>
  <c r="AK86" i="70"/>
  <c r="Y86" i="70"/>
  <c r="M86" i="70"/>
  <c r="AV86" i="70"/>
  <c r="AJ86" i="70"/>
  <c r="X86" i="70"/>
  <c r="L86" i="70"/>
  <c r="AU86" i="70"/>
  <c r="AI86" i="70"/>
  <c r="W86" i="70"/>
  <c r="K86" i="70"/>
  <c r="AT86" i="70"/>
  <c r="AH86" i="70"/>
  <c r="V86" i="70"/>
  <c r="J86" i="70"/>
  <c r="AS86" i="70"/>
  <c r="AG86" i="70"/>
  <c r="U86" i="70"/>
  <c r="I86" i="70"/>
  <c r="AQ86" i="70"/>
  <c r="AR86" i="70"/>
  <c r="AF86" i="70"/>
  <c r="T86" i="70"/>
  <c r="H86" i="70"/>
  <c r="AO86" i="70"/>
  <c r="AX99" i="70"/>
  <c r="AL99" i="70"/>
  <c r="Z99" i="70"/>
  <c r="AW99" i="70"/>
  <c r="AK99" i="70"/>
  <c r="Y99" i="70"/>
  <c r="AV99" i="70"/>
  <c r="AJ99" i="70"/>
  <c r="X99" i="70"/>
  <c r="AU99" i="70"/>
  <c r="AI99" i="70"/>
  <c r="W99" i="70"/>
  <c r="AM99" i="70"/>
  <c r="AT99" i="70"/>
  <c r="AH99" i="70"/>
  <c r="V99" i="70"/>
  <c r="AY99" i="70"/>
  <c r="AS99" i="70"/>
  <c r="AG99" i="70"/>
  <c r="U99" i="70"/>
  <c r="AR99" i="70"/>
  <c r="AF99" i="70"/>
  <c r="AQ99" i="70"/>
  <c r="AE99" i="70"/>
  <c r="AA99" i="70"/>
  <c r="BB99" i="70"/>
  <c r="AP99" i="70"/>
  <c r="AD99" i="70"/>
  <c r="BA99" i="70"/>
  <c r="AO99" i="70"/>
  <c r="AC99" i="70"/>
  <c r="AZ99" i="70"/>
  <c r="AN99" i="70"/>
  <c r="AB99" i="70"/>
  <c r="BA86" i="70"/>
  <c r="P84" i="70"/>
  <c r="AW98" i="70"/>
  <c r="J87" i="70"/>
  <c r="V87" i="70"/>
  <c r="AH87" i="70"/>
  <c r="AT87" i="70"/>
  <c r="M88" i="70"/>
  <c r="Y88" i="70"/>
  <c r="AK88" i="70"/>
  <c r="AW88" i="70"/>
  <c r="Q89" i="70"/>
  <c r="AC89" i="70"/>
  <c r="AO89" i="70"/>
  <c r="BA89" i="70"/>
  <c r="V90" i="70"/>
  <c r="AH90" i="70"/>
  <c r="AT90" i="70"/>
  <c r="W92" i="70"/>
  <c r="AI92" i="70"/>
  <c r="AU92" i="70"/>
  <c r="Z95" i="70"/>
  <c r="AL95" i="70"/>
  <c r="AX95" i="70"/>
  <c r="Y97" i="70"/>
  <c r="AK97" i="70"/>
  <c r="AW97" i="70"/>
  <c r="Z98" i="70"/>
  <c r="AL98" i="70"/>
  <c r="AX98" i="70"/>
  <c r="AE100" i="70"/>
  <c r="AQ100" i="70"/>
  <c r="AH103" i="70"/>
  <c r="AT103" i="70"/>
  <c r="AC104" i="70"/>
  <c r="AO104" i="70"/>
  <c r="BA104" i="70"/>
  <c r="AK105" i="70"/>
  <c r="AW105" i="70"/>
  <c r="AH106" i="70"/>
  <c r="AT106" i="70"/>
  <c r="Y98" i="70"/>
  <c r="K87" i="70"/>
  <c r="W87" i="70"/>
  <c r="AI87" i="70"/>
  <c r="AU87" i="70"/>
  <c r="N88" i="70"/>
  <c r="Z88" i="70"/>
  <c r="AL88" i="70"/>
  <c r="AX88" i="70"/>
  <c r="R89" i="70"/>
  <c r="AD89" i="70"/>
  <c r="AP89" i="70"/>
  <c r="BB89" i="70"/>
  <c r="W90" i="70"/>
  <c r="AI90" i="70"/>
  <c r="AU90" i="70"/>
  <c r="X92" i="70"/>
  <c r="AJ92" i="70"/>
  <c r="AV92" i="70"/>
  <c r="AA95" i="70"/>
  <c r="AM95" i="70"/>
  <c r="AY95" i="70"/>
  <c r="Z97" i="70"/>
  <c r="AL97" i="70"/>
  <c r="AX97" i="70"/>
  <c r="AA98" i="70"/>
  <c r="AM98" i="70"/>
  <c r="AY98" i="70"/>
  <c r="AF100" i="70"/>
  <c r="AR100" i="70"/>
  <c r="AI103" i="70"/>
  <c r="AU103" i="70"/>
  <c r="AD104" i="70"/>
  <c r="AP104" i="70"/>
  <c r="BB104" i="70"/>
  <c r="AL105" i="70"/>
  <c r="AX105" i="70"/>
  <c r="AI106" i="70"/>
  <c r="AU106" i="70"/>
  <c r="L87" i="70"/>
  <c r="X87" i="70"/>
  <c r="AJ87" i="70"/>
  <c r="AV87" i="70"/>
  <c r="O88" i="70"/>
  <c r="AA88" i="70"/>
  <c r="AM88" i="70"/>
  <c r="AY88" i="70"/>
  <c r="S89" i="70"/>
  <c r="AE89" i="70"/>
  <c r="AQ89" i="70"/>
  <c r="L90" i="70"/>
  <c r="X90" i="70"/>
  <c r="AJ90" i="70"/>
  <c r="AV90" i="70"/>
  <c r="Y92" i="70"/>
  <c r="AK92" i="70"/>
  <c r="AW92" i="70"/>
  <c r="AB95" i="70"/>
  <c r="AN95" i="70"/>
  <c r="AZ95" i="70"/>
  <c r="AA97" i="70"/>
  <c r="AM97" i="70"/>
  <c r="AY97" i="70"/>
  <c r="AB98" i="70"/>
  <c r="AN98" i="70"/>
  <c r="AZ98" i="70"/>
  <c r="AG100" i="70"/>
  <c r="AS100" i="70"/>
  <c r="AJ103" i="70"/>
  <c r="AV103" i="70"/>
  <c r="AE104" i="70"/>
  <c r="AQ104" i="70"/>
  <c r="AA105" i="70"/>
  <c r="AM105" i="70"/>
  <c r="AY105" i="70"/>
  <c r="AJ106" i="70"/>
  <c r="AV106" i="70"/>
  <c r="AK98" i="70"/>
  <c r="M87" i="70"/>
  <c r="Y87" i="70"/>
  <c r="AK87" i="70"/>
  <c r="AW87" i="70"/>
  <c r="P88" i="70"/>
  <c r="AB88" i="70"/>
  <c r="AN88" i="70"/>
  <c r="AZ88" i="70"/>
  <c r="T89" i="70"/>
  <c r="AF89" i="70"/>
  <c r="AR89" i="70"/>
  <c r="M90" i="70"/>
  <c r="Y90" i="70"/>
  <c r="AK90" i="70"/>
  <c r="AW90" i="70"/>
  <c r="N92" i="70"/>
  <c r="Z92" i="70"/>
  <c r="AL92" i="70"/>
  <c r="AX92" i="70"/>
  <c r="Q95" i="70"/>
  <c r="AC95" i="70"/>
  <c r="AO95" i="70"/>
  <c r="BA95" i="70"/>
  <c r="AB97" i="70"/>
  <c r="AN97" i="70"/>
  <c r="AZ97" i="70"/>
  <c r="AC98" i="70"/>
  <c r="AO98" i="70"/>
  <c r="BA98" i="70"/>
  <c r="V100" i="70"/>
  <c r="AH100" i="70"/>
  <c r="AT100" i="70"/>
  <c r="Y103" i="70"/>
  <c r="AK103" i="70"/>
  <c r="AW103" i="70"/>
  <c r="AF104" i="70"/>
  <c r="AR104" i="70"/>
  <c r="AB105" i="70"/>
  <c r="AN105" i="70"/>
  <c r="AZ105" i="70"/>
  <c r="AK106" i="70"/>
  <c r="AW106" i="70"/>
  <c r="N87" i="70"/>
  <c r="Z87" i="70"/>
  <c r="AL87" i="70"/>
  <c r="AX87" i="70"/>
  <c r="Q88" i="70"/>
  <c r="AC88" i="70"/>
  <c r="AO88" i="70"/>
  <c r="BA88" i="70"/>
  <c r="U89" i="70"/>
  <c r="AG89" i="70"/>
  <c r="AS89" i="70"/>
  <c r="N90" i="70"/>
  <c r="Z90" i="70"/>
  <c r="AL90" i="70"/>
  <c r="AX90" i="70"/>
  <c r="O92" i="70"/>
  <c r="AA92" i="70"/>
  <c r="AM92" i="70"/>
  <c r="AY92" i="70"/>
  <c r="R95" i="70"/>
  <c r="AD95" i="70"/>
  <c r="AP95" i="70"/>
  <c r="BB95" i="70"/>
  <c r="AC97" i="70"/>
  <c r="AO97" i="70"/>
  <c r="BA97" i="70"/>
  <c r="AD98" i="70"/>
  <c r="AP98" i="70"/>
  <c r="BB98" i="70"/>
  <c r="W100" i="70"/>
  <c r="AI100" i="70"/>
  <c r="AU100" i="70"/>
  <c r="Z103" i="70"/>
  <c r="AL103" i="70"/>
  <c r="AX103" i="70"/>
  <c r="AG104" i="70"/>
  <c r="AS104" i="70"/>
  <c r="AC105" i="70"/>
  <c r="AO105" i="70"/>
  <c r="BA105" i="70"/>
  <c r="AL106" i="70"/>
  <c r="AX106" i="70"/>
  <c r="O87" i="70"/>
  <c r="AA87" i="70"/>
  <c r="AM87" i="70"/>
  <c r="AY87" i="70"/>
  <c r="R88" i="70"/>
  <c r="AD88" i="70"/>
  <c r="AP88" i="70"/>
  <c r="BB88" i="70"/>
  <c r="V89" i="70"/>
  <c r="AH89" i="70"/>
  <c r="AT89" i="70"/>
  <c r="O90" i="70"/>
  <c r="AA90" i="70"/>
  <c r="AM90" i="70"/>
  <c r="AY90" i="70"/>
  <c r="P92" i="70"/>
  <c r="AB92" i="70"/>
  <c r="AN92" i="70"/>
  <c r="AZ92" i="70"/>
  <c r="S95" i="70"/>
  <c r="AE95" i="70"/>
  <c r="AQ95" i="70"/>
  <c r="AD97" i="70"/>
  <c r="AP97" i="70"/>
  <c r="BB97" i="70"/>
  <c r="AE98" i="70"/>
  <c r="AQ98" i="70"/>
  <c r="X100" i="70"/>
  <c r="AJ100" i="70"/>
  <c r="AV100" i="70"/>
  <c r="AA103" i="70"/>
  <c r="AM103" i="70"/>
  <c r="AY103" i="70"/>
  <c r="AH104" i="70"/>
  <c r="AT104" i="70"/>
  <c r="AD105" i="70"/>
  <c r="AP105" i="70"/>
  <c r="BB105" i="70"/>
  <c r="AM106" i="70"/>
  <c r="AY106" i="70"/>
  <c r="P87" i="70"/>
  <c r="AB87" i="70"/>
  <c r="AN87" i="70"/>
  <c r="AZ87" i="70"/>
  <c r="S88" i="70"/>
  <c r="AE88" i="70"/>
  <c r="AQ88" i="70"/>
  <c r="K89" i="70"/>
  <c r="W89" i="70"/>
  <c r="AI89" i="70"/>
  <c r="AU89" i="70"/>
  <c r="P90" i="70"/>
  <c r="AB90" i="70"/>
  <c r="AN90" i="70"/>
  <c r="AZ90" i="70"/>
  <c r="Q92" i="70"/>
  <c r="AC92" i="70"/>
  <c r="AO92" i="70"/>
  <c r="BA92" i="70"/>
  <c r="T95" i="70"/>
  <c r="AF95" i="70"/>
  <c r="AR95" i="70"/>
  <c r="S97" i="70"/>
  <c r="AE97" i="70"/>
  <c r="AQ97" i="70"/>
  <c r="T98" i="70"/>
  <c r="AF98" i="70"/>
  <c r="AR98" i="70"/>
  <c r="Y100" i="70"/>
  <c r="AK100" i="70"/>
  <c r="AW100" i="70"/>
  <c r="AB103" i="70"/>
  <c r="AN103" i="70"/>
  <c r="AZ103" i="70"/>
  <c r="AI104" i="70"/>
  <c r="AU104" i="70"/>
  <c r="AE105" i="70"/>
  <c r="AQ105" i="70"/>
  <c r="AB106" i="70"/>
  <c r="AN106" i="70"/>
  <c r="AZ106" i="70"/>
  <c r="Q87" i="70"/>
  <c r="AC87" i="70"/>
  <c r="AO87" i="70"/>
  <c r="BA87" i="70"/>
  <c r="T88" i="70"/>
  <c r="AF88" i="70"/>
  <c r="AR88" i="70"/>
  <c r="L89" i="70"/>
  <c r="X89" i="70"/>
  <c r="AJ89" i="70"/>
  <c r="AV89" i="70"/>
  <c r="Q90" i="70"/>
  <c r="AC90" i="70"/>
  <c r="AO90" i="70"/>
  <c r="BA90" i="70"/>
  <c r="R92" i="70"/>
  <c r="AD92" i="70"/>
  <c r="AP92" i="70"/>
  <c r="BB92" i="70"/>
  <c r="U95" i="70"/>
  <c r="AG95" i="70"/>
  <c r="AS95" i="70"/>
  <c r="T97" i="70"/>
  <c r="AF97" i="70"/>
  <c r="AR97" i="70"/>
  <c r="U98" i="70"/>
  <c r="AG98" i="70"/>
  <c r="AS98" i="70"/>
  <c r="Z100" i="70"/>
  <c r="AL100" i="70"/>
  <c r="AX100" i="70"/>
  <c r="AC103" i="70"/>
  <c r="AO103" i="70"/>
  <c r="BA103" i="70"/>
  <c r="AJ104" i="70"/>
  <c r="AV104" i="70"/>
  <c r="AF105" i="70"/>
  <c r="AR105" i="70"/>
  <c r="AC106" i="70"/>
  <c r="AO106" i="70"/>
  <c r="BA106" i="70"/>
  <c r="M83" i="70"/>
  <c r="R87" i="70"/>
  <c r="AD87" i="70"/>
  <c r="AP87" i="70"/>
  <c r="BB87" i="70"/>
  <c r="U88" i="70"/>
  <c r="AG88" i="70"/>
  <c r="AS88" i="70"/>
  <c r="M89" i="70"/>
  <c r="Y89" i="70"/>
  <c r="AK89" i="70"/>
  <c r="AW89" i="70"/>
  <c r="R90" i="70"/>
  <c r="AD90" i="70"/>
  <c r="AP90" i="70"/>
  <c r="BB90" i="70"/>
  <c r="S92" i="70"/>
  <c r="AE92" i="70"/>
  <c r="AQ92" i="70"/>
  <c r="V95" i="70"/>
  <c r="AH95" i="70"/>
  <c r="AT95" i="70"/>
  <c r="U97" i="70"/>
  <c r="AG97" i="70"/>
  <c r="AS97" i="70"/>
  <c r="V98" i="70"/>
  <c r="AH98" i="70"/>
  <c r="AT98" i="70"/>
  <c r="AA100" i="70"/>
  <c r="AM100" i="70"/>
  <c r="AY100" i="70"/>
  <c r="AD103" i="70"/>
  <c r="AP103" i="70"/>
  <c r="BB103" i="70"/>
  <c r="AK104" i="70"/>
  <c r="AW104" i="70"/>
  <c r="AG105" i="70"/>
  <c r="AS105" i="70"/>
  <c r="AD106" i="70"/>
  <c r="AP106" i="70"/>
  <c r="BB106" i="70"/>
  <c r="W98" i="70"/>
  <c r="AI98" i="70"/>
  <c r="AU98" i="70"/>
  <c r="T87" i="70"/>
  <c r="AF87" i="70"/>
  <c r="K88" i="70"/>
  <c r="W88" i="70"/>
  <c r="AI88" i="70"/>
  <c r="O89" i="70"/>
  <c r="AA89" i="70"/>
  <c r="AM89" i="70"/>
  <c r="T90" i="70"/>
  <c r="AF90" i="70"/>
  <c r="U92" i="70"/>
  <c r="AG92" i="70"/>
  <c r="X95" i="70"/>
  <c r="AJ95" i="70"/>
  <c r="W97" i="70"/>
  <c r="AI97" i="70"/>
  <c r="X98" i="70"/>
  <c r="AJ98" i="70"/>
  <c r="AC100" i="70"/>
  <c r="AO100" i="70"/>
  <c r="AF103" i="70"/>
  <c r="AA104" i="70"/>
  <c r="AM104" i="70"/>
  <c r="AI105" i="70"/>
  <c r="AF106" i="70"/>
  <c r="AY85" i="69"/>
  <c r="AM85" i="69"/>
  <c r="AA85" i="69"/>
  <c r="O85" i="69"/>
  <c r="AX85" i="69"/>
  <c r="AL85" i="69"/>
  <c r="Z85" i="69"/>
  <c r="N85" i="69"/>
  <c r="AW85" i="69"/>
  <c r="AK85" i="69"/>
  <c r="Y85" i="69"/>
  <c r="M85" i="69"/>
  <c r="AV85" i="69"/>
  <c r="AJ85" i="69"/>
  <c r="X85" i="69"/>
  <c r="L85" i="69"/>
  <c r="AU85" i="69"/>
  <c r="AI85" i="69"/>
  <c r="W85" i="69"/>
  <c r="K85" i="69"/>
  <c r="AT85" i="69"/>
  <c r="AH85" i="69"/>
  <c r="V85" i="69"/>
  <c r="J85" i="69"/>
  <c r="AS85" i="69"/>
  <c r="AG85" i="69"/>
  <c r="U85" i="69"/>
  <c r="I85" i="69"/>
  <c r="AR85" i="69"/>
  <c r="AF85" i="69"/>
  <c r="T85" i="69"/>
  <c r="H85" i="69"/>
  <c r="AQ85" i="69"/>
  <c r="AE85" i="69"/>
  <c r="S85" i="69"/>
  <c r="G85" i="69"/>
  <c r="BB85" i="69"/>
  <c r="AP85" i="69"/>
  <c r="AD85" i="69"/>
  <c r="R85" i="69"/>
  <c r="BA85" i="69"/>
  <c r="AO85" i="69"/>
  <c r="AC85" i="69"/>
  <c r="Q85" i="69"/>
  <c r="AZ85" i="69"/>
  <c r="AN85" i="69"/>
  <c r="AB85" i="69"/>
  <c r="P85" i="69"/>
  <c r="AQ101" i="69"/>
  <c r="AE101" i="69"/>
  <c r="BB101" i="69"/>
  <c r="AP101" i="69"/>
  <c r="AD101" i="69"/>
  <c r="BA101" i="69"/>
  <c r="AO101" i="69"/>
  <c r="AC101" i="69"/>
  <c r="AZ101" i="69"/>
  <c r="AN101" i="69"/>
  <c r="AB101" i="69"/>
  <c r="AY101" i="69"/>
  <c r="AM101" i="69"/>
  <c r="AA101" i="69"/>
  <c r="AX101" i="69"/>
  <c r="AL101" i="69"/>
  <c r="Z101" i="69"/>
  <c r="AW101" i="69"/>
  <c r="AK101" i="69"/>
  <c r="Y101" i="69"/>
  <c r="AV101" i="69"/>
  <c r="AJ101" i="69"/>
  <c r="X101" i="69"/>
  <c r="AU101" i="69"/>
  <c r="AI101" i="69"/>
  <c r="W101" i="69"/>
  <c r="AT101" i="69"/>
  <c r="AH101" i="69"/>
  <c r="AS101" i="69"/>
  <c r="AG101" i="69"/>
  <c r="AR101" i="69"/>
  <c r="AF101" i="69"/>
  <c r="BB90" i="69"/>
  <c r="AP90" i="69"/>
  <c r="AD90" i="69"/>
  <c r="R90" i="69"/>
  <c r="BA90" i="69"/>
  <c r="AO90" i="69"/>
  <c r="AC90" i="69"/>
  <c r="Q90" i="69"/>
  <c r="AZ90" i="69"/>
  <c r="AN90" i="69"/>
  <c r="AB90" i="69"/>
  <c r="P90" i="69"/>
  <c r="AY90" i="69"/>
  <c r="AM90" i="69"/>
  <c r="AA90" i="69"/>
  <c r="O90" i="69"/>
  <c r="AX90" i="69"/>
  <c r="AL90" i="69"/>
  <c r="Z90" i="69"/>
  <c r="N90" i="69"/>
  <c r="AW90" i="69"/>
  <c r="AK90" i="69"/>
  <c r="Y90" i="69"/>
  <c r="M90" i="69"/>
  <c r="AV90" i="69"/>
  <c r="AJ90" i="69"/>
  <c r="X90" i="69"/>
  <c r="L90" i="69"/>
  <c r="AU90" i="69"/>
  <c r="AI90" i="69"/>
  <c r="W90" i="69"/>
  <c r="AT90" i="69"/>
  <c r="AH90" i="69"/>
  <c r="V90" i="69"/>
  <c r="AS90" i="69"/>
  <c r="AG90" i="69"/>
  <c r="U90" i="69"/>
  <c r="AR90" i="69"/>
  <c r="AF90" i="69"/>
  <c r="T90" i="69"/>
  <c r="AQ90" i="69"/>
  <c r="AE90" i="69"/>
  <c r="S90" i="69"/>
  <c r="AV91" i="69"/>
  <c r="AJ91" i="69"/>
  <c r="X91" i="69"/>
  <c r="AU91" i="69"/>
  <c r="AI91" i="69"/>
  <c r="W91" i="69"/>
  <c r="AT91" i="69"/>
  <c r="AH91" i="69"/>
  <c r="V91" i="69"/>
  <c r="L83" i="69"/>
  <c r="AS91" i="69"/>
  <c r="AG91" i="69"/>
  <c r="U91" i="69"/>
  <c r="AR91" i="69"/>
  <c r="AF91" i="69"/>
  <c r="T91" i="69"/>
  <c r="AQ91" i="69"/>
  <c r="AE91" i="69"/>
  <c r="S91" i="69"/>
  <c r="BB91" i="69"/>
  <c r="AP91" i="69"/>
  <c r="AD91" i="69"/>
  <c r="R91" i="69"/>
  <c r="BA91" i="69"/>
  <c r="AO91" i="69"/>
  <c r="AC91" i="69"/>
  <c r="Q91" i="69"/>
  <c r="AZ91" i="69"/>
  <c r="AN91" i="69"/>
  <c r="AB91" i="69"/>
  <c r="P91" i="69"/>
  <c r="AY91" i="69"/>
  <c r="AM91" i="69"/>
  <c r="AA91" i="69"/>
  <c r="O91" i="69"/>
  <c r="AX91" i="69"/>
  <c r="AL91" i="69"/>
  <c r="Z91" i="69"/>
  <c r="N91" i="69"/>
  <c r="AW91" i="69"/>
  <c r="AK91" i="69"/>
  <c r="Y91" i="69"/>
  <c r="M91" i="69"/>
  <c r="BB106" i="69"/>
  <c r="AP106" i="69"/>
  <c r="AD106" i="69"/>
  <c r="BA106" i="69"/>
  <c r="AO106" i="69"/>
  <c r="AC106" i="69"/>
  <c r="AZ106" i="69"/>
  <c r="AN106" i="69"/>
  <c r="AB106" i="69"/>
  <c r="AY106" i="69"/>
  <c r="AM106" i="69"/>
  <c r="AX106" i="69"/>
  <c r="AL106" i="69"/>
  <c r="AW106" i="69"/>
  <c r="AK106" i="69"/>
  <c r="AV106" i="69"/>
  <c r="AJ106" i="69"/>
  <c r="AU106" i="69"/>
  <c r="AI106" i="69"/>
  <c r="AT106" i="69"/>
  <c r="AH106" i="69"/>
  <c r="AS106" i="69"/>
  <c r="AG106" i="69"/>
  <c r="AR106" i="69"/>
  <c r="AF106" i="69"/>
  <c r="AQ106" i="69"/>
  <c r="AE106" i="69"/>
  <c r="AY93" i="69"/>
  <c r="AM93" i="69"/>
  <c r="AA93" i="69"/>
  <c r="O93" i="69"/>
  <c r="AX93" i="69"/>
  <c r="AL93" i="69"/>
  <c r="Z93" i="69"/>
  <c r="AW93" i="69"/>
  <c r="AK93" i="69"/>
  <c r="Y93" i="69"/>
  <c r="AV93" i="69"/>
  <c r="AJ93" i="69"/>
  <c r="X93" i="69"/>
  <c r="AU93" i="69"/>
  <c r="AI93" i="69"/>
  <c r="W93" i="69"/>
  <c r="AT93" i="69"/>
  <c r="AH93" i="69"/>
  <c r="V93" i="69"/>
  <c r="AS93" i="69"/>
  <c r="AG93" i="69"/>
  <c r="U93" i="69"/>
  <c r="AR93" i="69"/>
  <c r="AF93" i="69"/>
  <c r="T93" i="69"/>
  <c r="AQ93" i="69"/>
  <c r="AE93" i="69"/>
  <c r="S93" i="69"/>
  <c r="BB93" i="69"/>
  <c r="AP93" i="69"/>
  <c r="AD93" i="69"/>
  <c r="R93" i="69"/>
  <c r="BA93" i="69"/>
  <c r="AO93" i="69"/>
  <c r="AC93" i="69"/>
  <c r="Q93" i="69"/>
  <c r="AZ93" i="69"/>
  <c r="AN93" i="69"/>
  <c r="AB93" i="69"/>
  <c r="P93" i="69"/>
  <c r="AT98" i="69"/>
  <c r="AH98" i="69"/>
  <c r="V98" i="69"/>
  <c r="AS98" i="69"/>
  <c r="AG98" i="69"/>
  <c r="U98" i="69"/>
  <c r="AR98" i="69"/>
  <c r="AF98" i="69"/>
  <c r="T98" i="69"/>
  <c r="AQ98" i="69"/>
  <c r="AE98" i="69"/>
  <c r="BB98" i="69"/>
  <c r="AP98" i="69"/>
  <c r="AD98" i="69"/>
  <c r="BA98" i="69"/>
  <c r="AO98" i="69"/>
  <c r="AC98" i="69"/>
  <c r="AZ98" i="69"/>
  <c r="AN98" i="69"/>
  <c r="AB98" i="69"/>
  <c r="AY98" i="69"/>
  <c r="AM98" i="69"/>
  <c r="AA98" i="69"/>
  <c r="AX98" i="69"/>
  <c r="AL98" i="69"/>
  <c r="Z98" i="69"/>
  <c r="AW98" i="69"/>
  <c r="AK98" i="69"/>
  <c r="Y98" i="69"/>
  <c r="AV98" i="69"/>
  <c r="AJ98" i="69"/>
  <c r="X98" i="69"/>
  <c r="AU98" i="69"/>
  <c r="AI98" i="69"/>
  <c r="W98" i="69"/>
  <c r="AV99" i="69"/>
  <c r="AJ99" i="69"/>
  <c r="X99" i="69"/>
  <c r="AU99" i="69"/>
  <c r="AI99" i="69"/>
  <c r="W99" i="69"/>
  <c r="T83" i="69"/>
  <c r="AT99" i="69"/>
  <c r="AH99" i="69"/>
  <c r="V99" i="69"/>
  <c r="AS99" i="69"/>
  <c r="AG99" i="69"/>
  <c r="U99" i="69"/>
  <c r="AR99" i="69"/>
  <c r="AF99" i="69"/>
  <c r="AQ99" i="69"/>
  <c r="AE99" i="69"/>
  <c r="BB99" i="69"/>
  <c r="AP99" i="69"/>
  <c r="AD99" i="69"/>
  <c r="BA99" i="69"/>
  <c r="AO99" i="69"/>
  <c r="AC99" i="69"/>
  <c r="AZ99" i="69"/>
  <c r="AN99" i="69"/>
  <c r="AB99" i="69"/>
  <c r="AY99" i="69"/>
  <c r="AM99" i="69"/>
  <c r="AA99" i="69"/>
  <c r="AX99" i="69"/>
  <c r="AL99" i="69"/>
  <c r="Z99" i="69"/>
  <c r="AW99" i="69"/>
  <c r="AK99" i="69"/>
  <c r="Y99" i="69"/>
  <c r="P84" i="69"/>
  <c r="AB84" i="69"/>
  <c r="AN84" i="69"/>
  <c r="AZ84" i="69"/>
  <c r="Q86" i="69"/>
  <c r="AC86" i="69"/>
  <c r="AO86" i="69"/>
  <c r="BA86" i="69"/>
  <c r="S87" i="69"/>
  <c r="AE87" i="69"/>
  <c r="AQ87" i="69"/>
  <c r="J88" i="69"/>
  <c r="V88" i="69"/>
  <c r="AH88" i="69"/>
  <c r="AT88" i="69"/>
  <c r="N89" i="69"/>
  <c r="Z89" i="69"/>
  <c r="AL89" i="69"/>
  <c r="AX89" i="69"/>
  <c r="T92" i="69"/>
  <c r="AF92" i="69"/>
  <c r="AR92" i="69"/>
  <c r="Y94" i="69"/>
  <c r="AK94" i="69"/>
  <c r="AW94" i="69"/>
  <c r="W95" i="69"/>
  <c r="AI95" i="69"/>
  <c r="AU95" i="69"/>
  <c r="V96" i="69"/>
  <c r="AH96" i="69"/>
  <c r="AT96" i="69"/>
  <c r="V97" i="69"/>
  <c r="AH97" i="69"/>
  <c r="AT97" i="69"/>
  <c r="AB100" i="69"/>
  <c r="AN100" i="69"/>
  <c r="AZ100" i="69"/>
  <c r="Y102" i="69"/>
  <c r="AK102" i="69"/>
  <c r="AW102" i="69"/>
  <c r="AE103" i="69"/>
  <c r="AQ103" i="69"/>
  <c r="Z104" i="69"/>
  <c r="AL104" i="69"/>
  <c r="AX104" i="69"/>
  <c r="AH105" i="69"/>
  <c r="AT105" i="69"/>
  <c r="Q84" i="69"/>
  <c r="AC84" i="69"/>
  <c r="AO84" i="69"/>
  <c r="BA84" i="69"/>
  <c r="R86" i="69"/>
  <c r="AD86" i="69"/>
  <c r="AP86" i="69"/>
  <c r="BB86" i="69"/>
  <c r="T87" i="69"/>
  <c r="AF87" i="69"/>
  <c r="AR87" i="69"/>
  <c r="K88" i="69"/>
  <c r="W88" i="69"/>
  <c r="AI88" i="69"/>
  <c r="AU88" i="69"/>
  <c r="O89" i="69"/>
  <c r="AA89" i="69"/>
  <c r="AM89" i="69"/>
  <c r="AY89" i="69"/>
  <c r="U92" i="69"/>
  <c r="AG92" i="69"/>
  <c r="AS92" i="69"/>
  <c r="Z94" i="69"/>
  <c r="AL94" i="69"/>
  <c r="AX94" i="69"/>
  <c r="X95" i="69"/>
  <c r="AJ95" i="69"/>
  <c r="AV95" i="69"/>
  <c r="W96" i="69"/>
  <c r="AI96" i="69"/>
  <c r="AU96" i="69"/>
  <c r="W97" i="69"/>
  <c r="AI97" i="69"/>
  <c r="AU97" i="69"/>
  <c r="AC100" i="69"/>
  <c r="AO100" i="69"/>
  <c r="BA100" i="69"/>
  <c r="Z102" i="69"/>
  <c r="AL102" i="69"/>
  <c r="AX102" i="69"/>
  <c r="AF103" i="69"/>
  <c r="AR103" i="69"/>
  <c r="AA104" i="69"/>
  <c r="AM104" i="69"/>
  <c r="AY104" i="69"/>
  <c r="AI105" i="69"/>
  <c r="AU105" i="69"/>
  <c r="F84" i="69"/>
  <c r="R84" i="69"/>
  <c r="AD84" i="69"/>
  <c r="AP84" i="69"/>
  <c r="BB84" i="69"/>
  <c r="S86" i="69"/>
  <c r="AE86" i="69"/>
  <c r="AQ86" i="69"/>
  <c r="I87" i="69"/>
  <c r="U87" i="69"/>
  <c r="AG87" i="69"/>
  <c r="AS87" i="69"/>
  <c r="L88" i="69"/>
  <c r="X88" i="69"/>
  <c r="AJ88" i="69"/>
  <c r="AV88" i="69"/>
  <c r="P89" i="69"/>
  <c r="AB89" i="69"/>
  <c r="AN89" i="69"/>
  <c r="AZ89" i="69"/>
  <c r="V92" i="69"/>
  <c r="AH92" i="69"/>
  <c r="AT92" i="69"/>
  <c r="AA94" i="69"/>
  <c r="AM94" i="69"/>
  <c r="AY94" i="69"/>
  <c r="Y95" i="69"/>
  <c r="AK95" i="69"/>
  <c r="AW95" i="69"/>
  <c r="X96" i="69"/>
  <c r="AJ96" i="69"/>
  <c r="AV96" i="69"/>
  <c r="X97" i="69"/>
  <c r="AJ97" i="69"/>
  <c r="AV97" i="69"/>
  <c r="AD100" i="69"/>
  <c r="AP100" i="69"/>
  <c r="BB100" i="69"/>
  <c r="AA102" i="69"/>
  <c r="AM102" i="69"/>
  <c r="AY102" i="69"/>
  <c r="AG103" i="69"/>
  <c r="AS103" i="69"/>
  <c r="AB104" i="69"/>
  <c r="AN104" i="69"/>
  <c r="AZ104" i="69"/>
  <c r="AJ105" i="69"/>
  <c r="AV105" i="69"/>
  <c r="G84" i="69"/>
  <c r="S84" i="69"/>
  <c r="AE84" i="69"/>
  <c r="AQ84" i="69"/>
  <c r="H86" i="69"/>
  <c r="T86" i="69"/>
  <c r="AF86" i="69"/>
  <c r="AR86" i="69"/>
  <c r="J87" i="69"/>
  <c r="V87" i="69"/>
  <c r="AH87" i="69"/>
  <c r="AT87" i="69"/>
  <c r="M88" i="69"/>
  <c r="Y88" i="69"/>
  <c r="AK88" i="69"/>
  <c r="AW88" i="69"/>
  <c r="Q89" i="69"/>
  <c r="AC89" i="69"/>
  <c r="AO89" i="69"/>
  <c r="BA89" i="69"/>
  <c r="W92" i="69"/>
  <c r="AI92" i="69"/>
  <c r="AU92" i="69"/>
  <c r="P94" i="69"/>
  <c r="AB94" i="69"/>
  <c r="AN94" i="69"/>
  <c r="AZ94" i="69"/>
  <c r="Z95" i="69"/>
  <c r="AL95" i="69"/>
  <c r="AX95" i="69"/>
  <c r="Y96" i="69"/>
  <c r="AK96" i="69"/>
  <c r="AW96" i="69"/>
  <c r="Y97" i="69"/>
  <c r="AK97" i="69"/>
  <c r="AW97" i="69"/>
  <c r="AE100" i="69"/>
  <c r="AQ100" i="69"/>
  <c r="AB102" i="69"/>
  <c r="AN102" i="69"/>
  <c r="AZ102" i="69"/>
  <c r="AH103" i="69"/>
  <c r="AT103" i="69"/>
  <c r="AC104" i="69"/>
  <c r="AO104" i="69"/>
  <c r="BA104" i="69"/>
  <c r="AK105" i="69"/>
  <c r="AW105" i="69"/>
  <c r="H84" i="69"/>
  <c r="T84" i="69"/>
  <c r="AF84" i="69"/>
  <c r="AR84" i="69"/>
  <c r="I86" i="69"/>
  <c r="U86" i="69"/>
  <c r="AG86" i="69"/>
  <c r="AS86" i="69"/>
  <c r="K87" i="69"/>
  <c r="W87" i="69"/>
  <c r="AI87" i="69"/>
  <c r="AU87" i="69"/>
  <c r="N88" i="69"/>
  <c r="Z88" i="69"/>
  <c r="AL88" i="69"/>
  <c r="AX88" i="69"/>
  <c r="R89" i="69"/>
  <c r="AD89" i="69"/>
  <c r="AP89" i="69"/>
  <c r="BB89" i="69"/>
  <c r="X92" i="69"/>
  <c r="AJ92" i="69"/>
  <c r="AV92" i="69"/>
  <c r="Q94" i="69"/>
  <c r="AC94" i="69"/>
  <c r="AO94" i="69"/>
  <c r="BA94" i="69"/>
  <c r="AA95" i="69"/>
  <c r="AM95" i="69"/>
  <c r="AY95" i="69"/>
  <c r="Z96" i="69"/>
  <c r="AL96" i="69"/>
  <c r="AX96" i="69"/>
  <c r="Z97" i="69"/>
  <c r="AL97" i="69"/>
  <c r="AX97" i="69"/>
  <c r="AF100" i="69"/>
  <c r="AR100" i="69"/>
  <c r="AC102" i="69"/>
  <c r="AO102" i="69"/>
  <c r="BA102" i="69"/>
  <c r="AI103" i="69"/>
  <c r="AU103" i="69"/>
  <c r="AD104" i="69"/>
  <c r="AP104" i="69"/>
  <c r="BB104" i="69"/>
  <c r="AL105" i="69"/>
  <c r="AX105" i="69"/>
  <c r="I84" i="69"/>
  <c r="U84" i="69"/>
  <c r="AG84" i="69"/>
  <c r="AS84" i="69"/>
  <c r="J86" i="69"/>
  <c r="V86" i="69"/>
  <c r="AH86" i="69"/>
  <c r="AT86" i="69"/>
  <c r="L87" i="69"/>
  <c r="X87" i="69"/>
  <c r="AJ87" i="69"/>
  <c r="AV87" i="69"/>
  <c r="O88" i="69"/>
  <c r="AA88" i="69"/>
  <c r="AM88" i="69"/>
  <c r="AY88" i="69"/>
  <c r="S89" i="69"/>
  <c r="AE89" i="69"/>
  <c r="AQ89" i="69"/>
  <c r="Y92" i="69"/>
  <c r="AK92" i="69"/>
  <c r="AW92" i="69"/>
  <c r="R94" i="69"/>
  <c r="AD94" i="69"/>
  <c r="AP94" i="69"/>
  <c r="BB94" i="69"/>
  <c r="AB95" i="69"/>
  <c r="AN95" i="69"/>
  <c r="AZ95" i="69"/>
  <c r="AA96" i="69"/>
  <c r="AM96" i="69"/>
  <c r="AY96" i="69"/>
  <c r="AA97" i="69"/>
  <c r="AM97" i="69"/>
  <c r="AY97" i="69"/>
  <c r="AG100" i="69"/>
  <c r="AS100" i="69"/>
  <c r="AD102" i="69"/>
  <c r="AP102" i="69"/>
  <c r="BB102" i="69"/>
  <c r="AJ103" i="69"/>
  <c r="AV103" i="69"/>
  <c r="AE104" i="69"/>
  <c r="AQ104" i="69"/>
  <c r="AA105" i="69"/>
  <c r="AM105" i="69"/>
  <c r="AY105" i="69"/>
  <c r="J84" i="69"/>
  <c r="V84" i="69"/>
  <c r="AH84" i="69"/>
  <c r="AT84" i="69"/>
  <c r="K86" i="69"/>
  <c r="W86" i="69"/>
  <c r="AI86" i="69"/>
  <c r="AU86" i="69"/>
  <c r="M87" i="69"/>
  <c r="Y87" i="69"/>
  <c r="AK87" i="69"/>
  <c r="AW87" i="69"/>
  <c r="P88" i="69"/>
  <c r="AB88" i="69"/>
  <c r="AN88" i="69"/>
  <c r="AZ88" i="69"/>
  <c r="T89" i="69"/>
  <c r="AF89" i="69"/>
  <c r="AR89" i="69"/>
  <c r="N92" i="69"/>
  <c r="Z92" i="69"/>
  <c r="AL92" i="69"/>
  <c r="AX92" i="69"/>
  <c r="S94" i="69"/>
  <c r="AE94" i="69"/>
  <c r="AQ94" i="69"/>
  <c r="Q95" i="69"/>
  <c r="AC95" i="69"/>
  <c r="AO95" i="69"/>
  <c r="BA95" i="69"/>
  <c r="AB96" i="69"/>
  <c r="AN96" i="69"/>
  <c r="AZ96" i="69"/>
  <c r="AB97" i="69"/>
  <c r="AN97" i="69"/>
  <c r="AZ97" i="69"/>
  <c r="V100" i="69"/>
  <c r="AH100" i="69"/>
  <c r="AT100" i="69"/>
  <c r="AE102" i="69"/>
  <c r="AQ102" i="69"/>
  <c r="Y103" i="69"/>
  <c r="AK103" i="69"/>
  <c r="AW103" i="69"/>
  <c r="AF104" i="69"/>
  <c r="AR104" i="69"/>
  <c r="AB105" i="69"/>
  <c r="AN105" i="69"/>
  <c r="AZ105" i="69"/>
  <c r="K84" i="69"/>
  <c r="W84" i="69"/>
  <c r="AI84" i="69"/>
  <c r="AU84" i="69"/>
  <c r="L86" i="69"/>
  <c r="X86" i="69"/>
  <c r="AJ86" i="69"/>
  <c r="AV86" i="69"/>
  <c r="N87" i="69"/>
  <c r="Z87" i="69"/>
  <c r="AL87" i="69"/>
  <c r="AX87" i="69"/>
  <c r="Q88" i="69"/>
  <c r="AC88" i="69"/>
  <c r="AO88" i="69"/>
  <c r="BA88" i="69"/>
  <c r="U89" i="69"/>
  <c r="AG89" i="69"/>
  <c r="AS89" i="69"/>
  <c r="O92" i="69"/>
  <c r="AA92" i="69"/>
  <c r="AM92" i="69"/>
  <c r="AY92" i="69"/>
  <c r="T94" i="69"/>
  <c r="AF94" i="69"/>
  <c r="AR94" i="69"/>
  <c r="R95" i="69"/>
  <c r="AD95" i="69"/>
  <c r="AP95" i="69"/>
  <c r="BB95" i="69"/>
  <c r="AC96" i="69"/>
  <c r="AO96" i="69"/>
  <c r="BA96" i="69"/>
  <c r="AC97" i="69"/>
  <c r="AO97" i="69"/>
  <c r="BA97" i="69"/>
  <c r="W100" i="69"/>
  <c r="AI100" i="69"/>
  <c r="AU100" i="69"/>
  <c r="AF102" i="69"/>
  <c r="AR102" i="69"/>
  <c r="Z103" i="69"/>
  <c r="AL103" i="69"/>
  <c r="AX103" i="69"/>
  <c r="AG104" i="69"/>
  <c r="AS104" i="69"/>
  <c r="AC105" i="69"/>
  <c r="AO105" i="69"/>
  <c r="BA105" i="69"/>
  <c r="L84" i="69"/>
  <c r="X84" i="69"/>
  <c r="AJ84" i="69"/>
  <c r="AV84" i="69"/>
  <c r="M86" i="69"/>
  <c r="Y86" i="69"/>
  <c r="AK86" i="69"/>
  <c r="AW86" i="69"/>
  <c r="O87" i="69"/>
  <c r="AA87" i="69"/>
  <c r="AM87" i="69"/>
  <c r="AY87" i="69"/>
  <c r="R88" i="69"/>
  <c r="AD88" i="69"/>
  <c r="AP88" i="69"/>
  <c r="BB88" i="69"/>
  <c r="V89" i="69"/>
  <c r="AH89" i="69"/>
  <c r="AT89" i="69"/>
  <c r="P92" i="69"/>
  <c r="AB92" i="69"/>
  <c r="AN92" i="69"/>
  <c r="AZ92" i="69"/>
  <c r="U94" i="69"/>
  <c r="AG94" i="69"/>
  <c r="AS94" i="69"/>
  <c r="S95" i="69"/>
  <c r="AE95" i="69"/>
  <c r="AQ95" i="69"/>
  <c r="R96" i="69"/>
  <c r="AD96" i="69"/>
  <c r="AP96" i="69"/>
  <c r="BB96" i="69"/>
  <c r="AD97" i="69"/>
  <c r="AP97" i="69"/>
  <c r="BB97" i="69"/>
  <c r="X100" i="69"/>
  <c r="AJ100" i="69"/>
  <c r="AV100" i="69"/>
  <c r="AG102" i="69"/>
  <c r="AS102" i="69"/>
  <c r="AA103" i="69"/>
  <c r="AM103" i="69"/>
  <c r="AY103" i="69"/>
  <c r="AH104" i="69"/>
  <c r="AT104" i="69"/>
  <c r="AD105" i="69"/>
  <c r="AP105" i="69"/>
  <c r="BB105" i="69"/>
  <c r="M84" i="69"/>
  <c r="Y84" i="69"/>
  <c r="AK84" i="69"/>
  <c r="AW84" i="69"/>
  <c r="N86" i="69"/>
  <c r="Z86" i="69"/>
  <c r="AL86" i="69"/>
  <c r="AX86" i="69"/>
  <c r="P87" i="69"/>
  <c r="AB87" i="69"/>
  <c r="AN87" i="69"/>
  <c r="AZ87" i="69"/>
  <c r="S88" i="69"/>
  <c r="AE88" i="69"/>
  <c r="AQ88" i="69"/>
  <c r="K89" i="69"/>
  <c r="W89" i="69"/>
  <c r="AI89" i="69"/>
  <c r="AU89" i="69"/>
  <c r="Q92" i="69"/>
  <c r="AC92" i="69"/>
  <c r="AO92" i="69"/>
  <c r="BA92" i="69"/>
  <c r="V94" i="69"/>
  <c r="AH94" i="69"/>
  <c r="AT94" i="69"/>
  <c r="T95" i="69"/>
  <c r="AF95" i="69"/>
  <c r="AR95" i="69"/>
  <c r="S96" i="69"/>
  <c r="AE96" i="69"/>
  <c r="AQ96" i="69"/>
  <c r="S97" i="69"/>
  <c r="AE97" i="69"/>
  <c r="AQ97" i="69"/>
  <c r="Y100" i="69"/>
  <c r="AK100" i="69"/>
  <c r="AW100" i="69"/>
  <c r="AH102" i="69"/>
  <c r="AT102" i="69"/>
  <c r="AB103" i="69"/>
  <c r="AN103" i="69"/>
  <c r="AZ103" i="69"/>
  <c r="AI104" i="69"/>
  <c r="AU104" i="69"/>
  <c r="AE105" i="69"/>
  <c r="AQ105" i="69"/>
  <c r="N84" i="69"/>
  <c r="Z84" i="69"/>
  <c r="AL84" i="69"/>
  <c r="AX84" i="69"/>
  <c r="O86" i="69"/>
  <c r="AA86" i="69"/>
  <c r="AM86" i="69"/>
  <c r="AY86" i="69"/>
  <c r="Q87" i="69"/>
  <c r="AC87" i="69"/>
  <c r="AO87" i="69"/>
  <c r="BA87" i="69"/>
  <c r="T88" i="69"/>
  <c r="AF88" i="69"/>
  <c r="AR88" i="69"/>
  <c r="L89" i="69"/>
  <c r="X89" i="69"/>
  <c r="AJ89" i="69"/>
  <c r="AV89" i="69"/>
  <c r="R92" i="69"/>
  <c r="AD92" i="69"/>
  <c r="AP92" i="69"/>
  <c r="BB92" i="69"/>
  <c r="W94" i="69"/>
  <c r="AI94" i="69"/>
  <c r="AU94" i="69"/>
  <c r="U95" i="69"/>
  <c r="AG95" i="69"/>
  <c r="AS95" i="69"/>
  <c r="T96" i="69"/>
  <c r="AF96" i="69"/>
  <c r="AR96" i="69"/>
  <c r="T97" i="69"/>
  <c r="AF97" i="69"/>
  <c r="AR97" i="69"/>
  <c r="Z100" i="69"/>
  <c r="AL100" i="69"/>
  <c r="AX100" i="69"/>
  <c r="AI102" i="69"/>
  <c r="AU102" i="69"/>
  <c r="AC103" i="69"/>
  <c r="AO103" i="69"/>
  <c r="BA103" i="69"/>
  <c r="AJ104" i="69"/>
  <c r="AV104" i="69"/>
  <c r="AF105" i="69"/>
  <c r="AR105" i="69"/>
  <c r="O84" i="69"/>
  <c r="AA84" i="69"/>
  <c r="AM84" i="69"/>
  <c r="P86" i="69"/>
  <c r="AB86" i="69"/>
  <c r="AN86" i="69"/>
  <c r="R87" i="69"/>
  <c r="AD87" i="69"/>
  <c r="AP87" i="69"/>
  <c r="U88" i="69"/>
  <c r="AG88" i="69"/>
  <c r="M89" i="69"/>
  <c r="Y89" i="69"/>
  <c r="AK89" i="69"/>
  <c r="S92" i="69"/>
  <c r="AE92" i="69"/>
  <c r="X94" i="69"/>
  <c r="AJ94" i="69"/>
  <c r="V95" i="69"/>
  <c r="AH95" i="69"/>
  <c r="U96" i="69"/>
  <c r="AG96" i="69"/>
  <c r="U97" i="69"/>
  <c r="AG97" i="69"/>
  <c r="AA100" i="69"/>
  <c r="AM100" i="69"/>
  <c r="X102" i="69"/>
  <c r="AJ102" i="69"/>
  <c r="AD103" i="69"/>
  <c r="AP103" i="69"/>
  <c r="AK104" i="69"/>
  <c r="AG105" i="69"/>
  <c r="AT102" i="68"/>
  <c r="AH102" i="68"/>
  <c r="AS102" i="68"/>
  <c r="AG102" i="68"/>
  <c r="AR102" i="68"/>
  <c r="AF102" i="68"/>
  <c r="AQ102" i="68"/>
  <c r="AE102" i="68"/>
  <c r="BB102" i="68"/>
  <c r="AP102" i="68"/>
  <c r="AD102" i="68"/>
  <c r="BA102" i="68"/>
  <c r="AO102" i="68"/>
  <c r="AC102" i="68"/>
  <c r="AZ102" i="68"/>
  <c r="AN102" i="68"/>
  <c r="AB102" i="68"/>
  <c r="AY102" i="68"/>
  <c r="AM102" i="68"/>
  <c r="AA102" i="68"/>
  <c r="AX102" i="68"/>
  <c r="AL102" i="68"/>
  <c r="Z102" i="68"/>
  <c r="AW102" i="68"/>
  <c r="AK102" i="68"/>
  <c r="Y102" i="68"/>
  <c r="AV102" i="68"/>
  <c r="AJ102" i="68"/>
  <c r="X102" i="68"/>
  <c r="AU102" i="68"/>
  <c r="AI102" i="68"/>
  <c r="AT91" i="68"/>
  <c r="AH91" i="68"/>
  <c r="V91" i="68"/>
  <c r="AS91" i="68"/>
  <c r="AG91" i="68"/>
  <c r="U91" i="68"/>
  <c r="AR91" i="68"/>
  <c r="AF91" i="68"/>
  <c r="T91" i="68"/>
  <c r="AQ91" i="68"/>
  <c r="AE91" i="68"/>
  <c r="S91" i="68"/>
  <c r="BB91" i="68"/>
  <c r="AP91" i="68"/>
  <c r="AD91" i="68"/>
  <c r="R91" i="68"/>
  <c r="BA91" i="68"/>
  <c r="AO91" i="68"/>
  <c r="AC91" i="68"/>
  <c r="Q91" i="68"/>
  <c r="AZ91" i="68"/>
  <c r="AN91" i="68"/>
  <c r="AB91" i="68"/>
  <c r="P91" i="68"/>
  <c r="AY91" i="68"/>
  <c r="AM91" i="68"/>
  <c r="AA91" i="68"/>
  <c r="O91" i="68"/>
  <c r="AX91" i="68"/>
  <c r="AL91" i="68"/>
  <c r="Z91" i="68"/>
  <c r="N91" i="68"/>
  <c r="AW91" i="68"/>
  <c r="AK91" i="68"/>
  <c r="Y91" i="68"/>
  <c r="M91" i="68"/>
  <c r="AV91" i="68"/>
  <c r="AJ91" i="68"/>
  <c r="X91" i="68"/>
  <c r="AU91" i="68"/>
  <c r="AI91" i="68"/>
  <c r="W91" i="68"/>
  <c r="AQ105" i="68"/>
  <c r="AE105" i="68"/>
  <c r="BB105" i="68"/>
  <c r="AP105" i="68"/>
  <c r="AD105" i="68"/>
  <c r="Z83" i="68"/>
  <c r="BA105" i="68"/>
  <c r="AO105" i="68"/>
  <c r="AC105" i="68"/>
  <c r="AZ105" i="68"/>
  <c r="AN105" i="68"/>
  <c r="AB105" i="68"/>
  <c r="AY105" i="68"/>
  <c r="AM105" i="68"/>
  <c r="AA105" i="68"/>
  <c r="AX105" i="68"/>
  <c r="AL105" i="68"/>
  <c r="AW105" i="68"/>
  <c r="AK105" i="68"/>
  <c r="AV105" i="68"/>
  <c r="AJ105" i="68"/>
  <c r="AU105" i="68"/>
  <c r="AI105" i="68"/>
  <c r="AT105" i="68"/>
  <c r="AH105" i="68"/>
  <c r="AS105" i="68"/>
  <c r="AG105" i="68"/>
  <c r="AR105" i="68"/>
  <c r="AF105" i="68"/>
  <c r="AT94" i="68"/>
  <c r="AH94" i="68"/>
  <c r="V94" i="68"/>
  <c r="AS94" i="68"/>
  <c r="AG94" i="68"/>
  <c r="U94" i="68"/>
  <c r="AR94" i="68"/>
  <c r="AF94" i="68"/>
  <c r="T94" i="68"/>
  <c r="AQ94" i="68"/>
  <c r="AE94" i="68"/>
  <c r="S94" i="68"/>
  <c r="BB94" i="68"/>
  <c r="AP94" i="68"/>
  <c r="AD94" i="68"/>
  <c r="R94" i="68"/>
  <c r="BA94" i="68"/>
  <c r="AO94" i="68"/>
  <c r="AC94" i="68"/>
  <c r="Q94" i="68"/>
  <c r="AZ94" i="68"/>
  <c r="AN94" i="68"/>
  <c r="AB94" i="68"/>
  <c r="P94" i="68"/>
  <c r="AY94" i="68"/>
  <c r="AM94" i="68"/>
  <c r="AA94" i="68"/>
  <c r="AX94" i="68"/>
  <c r="AL94" i="68"/>
  <c r="Z94" i="68"/>
  <c r="AW94" i="68"/>
  <c r="AK94" i="68"/>
  <c r="Y94" i="68"/>
  <c r="AV94" i="68"/>
  <c r="AJ94" i="68"/>
  <c r="X94" i="68"/>
  <c r="AU94" i="68"/>
  <c r="AI94" i="68"/>
  <c r="W94" i="68"/>
  <c r="AR95" i="68"/>
  <c r="AF95" i="68"/>
  <c r="T95" i="68"/>
  <c r="AQ95" i="68"/>
  <c r="AE95" i="68"/>
  <c r="S95" i="68"/>
  <c r="BB95" i="68"/>
  <c r="AP95" i="68"/>
  <c r="AD95" i="68"/>
  <c r="R95" i="68"/>
  <c r="BA95" i="68"/>
  <c r="AO95" i="68"/>
  <c r="AC95" i="68"/>
  <c r="Q95" i="68"/>
  <c r="AZ95" i="68"/>
  <c r="AN95" i="68"/>
  <c r="AB95" i="68"/>
  <c r="AY95" i="68"/>
  <c r="AM95" i="68"/>
  <c r="AA95" i="68"/>
  <c r="P83" i="68"/>
  <c r="AX95" i="68"/>
  <c r="AL95" i="68"/>
  <c r="Z95" i="68"/>
  <c r="AW95" i="68"/>
  <c r="AK95" i="68"/>
  <c r="Y95" i="68"/>
  <c r="AV95" i="68"/>
  <c r="AJ95" i="68"/>
  <c r="X95" i="68"/>
  <c r="AU95" i="68"/>
  <c r="AI95" i="68"/>
  <c r="W95" i="68"/>
  <c r="AT95" i="68"/>
  <c r="AH95" i="68"/>
  <c r="V95" i="68"/>
  <c r="AS95" i="68"/>
  <c r="AG95" i="68"/>
  <c r="U95" i="68"/>
  <c r="AQ97" i="68"/>
  <c r="AE97" i="68"/>
  <c r="S97" i="68"/>
  <c r="BB97" i="68"/>
  <c r="AP97" i="68"/>
  <c r="AD97" i="68"/>
  <c r="BA97" i="68"/>
  <c r="AO97" i="68"/>
  <c r="AC97" i="68"/>
  <c r="AZ97" i="68"/>
  <c r="AN97" i="68"/>
  <c r="AB97" i="68"/>
  <c r="AY97" i="68"/>
  <c r="AM97" i="68"/>
  <c r="AA97" i="68"/>
  <c r="R83" i="68"/>
  <c r="AX97" i="68"/>
  <c r="AL97" i="68"/>
  <c r="Z97" i="68"/>
  <c r="AW97" i="68"/>
  <c r="AK97" i="68"/>
  <c r="Y97" i="68"/>
  <c r="AV97" i="68"/>
  <c r="AJ97" i="68"/>
  <c r="X97" i="68"/>
  <c r="AU97" i="68"/>
  <c r="AI97" i="68"/>
  <c r="W97" i="68"/>
  <c r="AT97" i="68"/>
  <c r="AH97" i="68"/>
  <c r="V97" i="68"/>
  <c r="AS97" i="68"/>
  <c r="AG97" i="68"/>
  <c r="U97" i="68"/>
  <c r="AR97" i="68"/>
  <c r="AF97" i="68"/>
  <c r="T97" i="68"/>
  <c r="X83" i="68"/>
  <c r="L89" i="68"/>
  <c r="X89" i="68"/>
  <c r="AJ89" i="68"/>
  <c r="AV89" i="68"/>
  <c r="Q90" i="68"/>
  <c r="AC90" i="68"/>
  <c r="AO90" i="68"/>
  <c r="BA90" i="68"/>
  <c r="R92" i="68"/>
  <c r="AD92" i="68"/>
  <c r="AP92" i="68"/>
  <c r="BB92" i="68"/>
  <c r="Z93" i="68"/>
  <c r="AL93" i="68"/>
  <c r="AX93" i="68"/>
  <c r="T96" i="68"/>
  <c r="AF96" i="68"/>
  <c r="AR96" i="68"/>
  <c r="U98" i="68"/>
  <c r="AG98" i="68"/>
  <c r="AS98" i="68"/>
  <c r="W99" i="68"/>
  <c r="AI99" i="68"/>
  <c r="AU99" i="68"/>
  <c r="Z100" i="68"/>
  <c r="AL100" i="68"/>
  <c r="AX100" i="68"/>
  <c r="AD101" i="68"/>
  <c r="AP101" i="68"/>
  <c r="BB101" i="68"/>
  <c r="AC103" i="68"/>
  <c r="AO103" i="68"/>
  <c r="BA103" i="68"/>
  <c r="AJ104" i="68"/>
  <c r="AV104" i="68"/>
  <c r="AC106" i="68"/>
  <c r="AO106" i="68"/>
  <c r="BA106" i="68"/>
  <c r="M89" i="68"/>
  <c r="Y89" i="68"/>
  <c r="AK89" i="68"/>
  <c r="AW89" i="68"/>
  <c r="R90" i="68"/>
  <c r="AD90" i="68"/>
  <c r="AP90" i="68"/>
  <c r="BB90" i="68"/>
  <c r="S92" i="68"/>
  <c r="AE92" i="68"/>
  <c r="AQ92" i="68"/>
  <c r="O93" i="68"/>
  <c r="AA93" i="68"/>
  <c r="AM93" i="68"/>
  <c r="AY93" i="68"/>
  <c r="U96" i="68"/>
  <c r="AG96" i="68"/>
  <c r="AS96" i="68"/>
  <c r="V98" i="68"/>
  <c r="AH98" i="68"/>
  <c r="AT98" i="68"/>
  <c r="X99" i="68"/>
  <c r="AJ99" i="68"/>
  <c r="AV99" i="68"/>
  <c r="AA100" i="68"/>
  <c r="AM100" i="68"/>
  <c r="AY100" i="68"/>
  <c r="AE101" i="68"/>
  <c r="AQ101" i="68"/>
  <c r="AD103" i="68"/>
  <c r="AP103" i="68"/>
  <c r="BB103" i="68"/>
  <c r="AK104" i="68"/>
  <c r="AW104" i="68"/>
  <c r="AD106" i="68"/>
  <c r="AP106" i="68"/>
  <c r="BB106" i="68"/>
  <c r="N89" i="68"/>
  <c r="Z89" i="68"/>
  <c r="AL89" i="68"/>
  <c r="AX89" i="68"/>
  <c r="S90" i="68"/>
  <c r="AE90" i="68"/>
  <c r="AQ90" i="68"/>
  <c r="T92" i="68"/>
  <c r="AF92" i="68"/>
  <c r="AR92" i="68"/>
  <c r="P93" i="68"/>
  <c r="AB93" i="68"/>
  <c r="AN93" i="68"/>
  <c r="AZ93" i="68"/>
  <c r="V96" i="68"/>
  <c r="AH96" i="68"/>
  <c r="AT96" i="68"/>
  <c r="W98" i="68"/>
  <c r="AI98" i="68"/>
  <c r="AU98" i="68"/>
  <c r="Y99" i="68"/>
  <c r="AK99" i="68"/>
  <c r="AW99" i="68"/>
  <c r="AB100" i="68"/>
  <c r="AN100" i="68"/>
  <c r="AZ100" i="68"/>
  <c r="AF101" i="68"/>
  <c r="AR101" i="68"/>
  <c r="AE103" i="68"/>
  <c r="AQ103" i="68"/>
  <c r="Z104" i="68"/>
  <c r="AL104" i="68"/>
  <c r="AX104" i="68"/>
  <c r="AE106" i="68"/>
  <c r="AQ106" i="68"/>
  <c r="O89" i="68"/>
  <c r="AA89" i="68"/>
  <c r="AM89" i="68"/>
  <c r="AY89" i="68"/>
  <c r="T90" i="68"/>
  <c r="AF90" i="68"/>
  <c r="AR90" i="68"/>
  <c r="U92" i="68"/>
  <c r="AG92" i="68"/>
  <c r="AS92" i="68"/>
  <c r="Q93" i="68"/>
  <c r="AC93" i="68"/>
  <c r="AO93" i="68"/>
  <c r="BA93" i="68"/>
  <c r="W96" i="68"/>
  <c r="AI96" i="68"/>
  <c r="AU96" i="68"/>
  <c r="X98" i="68"/>
  <c r="AJ98" i="68"/>
  <c r="AV98" i="68"/>
  <c r="Z99" i="68"/>
  <c r="AL99" i="68"/>
  <c r="AX99" i="68"/>
  <c r="AC100" i="68"/>
  <c r="AO100" i="68"/>
  <c r="BA100" i="68"/>
  <c r="AG101" i="68"/>
  <c r="AS101" i="68"/>
  <c r="AF103" i="68"/>
  <c r="AR103" i="68"/>
  <c r="AA104" i="68"/>
  <c r="AM104" i="68"/>
  <c r="AY104" i="68"/>
  <c r="AF106" i="68"/>
  <c r="AR106" i="68"/>
  <c r="P89" i="68"/>
  <c r="AB89" i="68"/>
  <c r="AN89" i="68"/>
  <c r="AZ89" i="68"/>
  <c r="U90" i="68"/>
  <c r="AG90" i="68"/>
  <c r="AS90" i="68"/>
  <c r="V92" i="68"/>
  <c r="AH92" i="68"/>
  <c r="AT92" i="68"/>
  <c r="R93" i="68"/>
  <c r="AD93" i="68"/>
  <c r="AP93" i="68"/>
  <c r="BB93" i="68"/>
  <c r="X96" i="68"/>
  <c r="AJ96" i="68"/>
  <c r="AV96" i="68"/>
  <c r="Y98" i="68"/>
  <c r="AK98" i="68"/>
  <c r="AW98" i="68"/>
  <c r="AA99" i="68"/>
  <c r="AM99" i="68"/>
  <c r="AY99" i="68"/>
  <c r="AD100" i="68"/>
  <c r="AP100" i="68"/>
  <c r="BB100" i="68"/>
  <c r="AH101" i="68"/>
  <c r="AT101" i="68"/>
  <c r="AG103" i="68"/>
  <c r="AS103" i="68"/>
  <c r="AB104" i="68"/>
  <c r="AN104" i="68"/>
  <c r="AZ104" i="68"/>
  <c r="AG106" i="68"/>
  <c r="AS106" i="68"/>
  <c r="Q89" i="68"/>
  <c r="AC89" i="68"/>
  <c r="AO89" i="68"/>
  <c r="BA89" i="68"/>
  <c r="V90" i="68"/>
  <c r="AH90" i="68"/>
  <c r="AT90" i="68"/>
  <c r="W92" i="68"/>
  <c r="AI92" i="68"/>
  <c r="AU92" i="68"/>
  <c r="S93" i="68"/>
  <c r="AE93" i="68"/>
  <c r="AQ93" i="68"/>
  <c r="Y96" i="68"/>
  <c r="AK96" i="68"/>
  <c r="AW96" i="68"/>
  <c r="Z98" i="68"/>
  <c r="AL98" i="68"/>
  <c r="AX98" i="68"/>
  <c r="AB99" i="68"/>
  <c r="AN99" i="68"/>
  <c r="AZ99" i="68"/>
  <c r="AE100" i="68"/>
  <c r="AQ100" i="68"/>
  <c r="W101" i="68"/>
  <c r="AI101" i="68"/>
  <c r="AU101" i="68"/>
  <c r="AH103" i="68"/>
  <c r="AT103" i="68"/>
  <c r="AC104" i="68"/>
  <c r="AO104" i="68"/>
  <c r="BA104" i="68"/>
  <c r="AH106" i="68"/>
  <c r="AT106" i="68"/>
  <c r="R89" i="68"/>
  <c r="AD89" i="68"/>
  <c r="AP89" i="68"/>
  <c r="BB89" i="68"/>
  <c r="W90" i="68"/>
  <c r="AI90" i="68"/>
  <c r="AU90" i="68"/>
  <c r="X92" i="68"/>
  <c r="AJ92" i="68"/>
  <c r="AV92" i="68"/>
  <c r="T93" i="68"/>
  <c r="AF93" i="68"/>
  <c r="AR93" i="68"/>
  <c r="Z96" i="68"/>
  <c r="AL96" i="68"/>
  <c r="AX96" i="68"/>
  <c r="AA98" i="68"/>
  <c r="AM98" i="68"/>
  <c r="AY98" i="68"/>
  <c r="AC99" i="68"/>
  <c r="AO99" i="68"/>
  <c r="BA99" i="68"/>
  <c r="AF100" i="68"/>
  <c r="AR100" i="68"/>
  <c r="X101" i="68"/>
  <c r="AJ101" i="68"/>
  <c r="AV101" i="68"/>
  <c r="AI103" i="68"/>
  <c r="AU103" i="68"/>
  <c r="AD104" i="68"/>
  <c r="AP104" i="68"/>
  <c r="BB104" i="68"/>
  <c r="AI106" i="68"/>
  <c r="AU106" i="68"/>
  <c r="S89" i="68"/>
  <c r="AE89" i="68"/>
  <c r="AQ89" i="68"/>
  <c r="L90" i="68"/>
  <c r="X90" i="68"/>
  <c r="AJ90" i="68"/>
  <c r="AV90" i="68"/>
  <c r="Y92" i="68"/>
  <c r="AK92" i="68"/>
  <c r="AW92" i="68"/>
  <c r="U93" i="68"/>
  <c r="AG93" i="68"/>
  <c r="AS93" i="68"/>
  <c r="AA96" i="68"/>
  <c r="AM96" i="68"/>
  <c r="AY96" i="68"/>
  <c r="AB98" i="68"/>
  <c r="AN98" i="68"/>
  <c r="AZ98" i="68"/>
  <c r="AD99" i="68"/>
  <c r="AP99" i="68"/>
  <c r="BB99" i="68"/>
  <c r="AG100" i="68"/>
  <c r="AS100" i="68"/>
  <c r="Y101" i="68"/>
  <c r="AK101" i="68"/>
  <c r="AW101" i="68"/>
  <c r="AJ103" i="68"/>
  <c r="AV103" i="68"/>
  <c r="AE104" i="68"/>
  <c r="AQ104" i="68"/>
  <c r="AJ106" i="68"/>
  <c r="AV106" i="68"/>
  <c r="U83" i="68"/>
  <c r="T89" i="68"/>
  <c r="AF89" i="68"/>
  <c r="AR89" i="68"/>
  <c r="M90" i="68"/>
  <c r="Y90" i="68"/>
  <c r="AK90" i="68"/>
  <c r="AW90" i="68"/>
  <c r="N92" i="68"/>
  <c r="Z92" i="68"/>
  <c r="AL92" i="68"/>
  <c r="AX92" i="68"/>
  <c r="V93" i="68"/>
  <c r="AH93" i="68"/>
  <c r="AT93" i="68"/>
  <c r="AB96" i="68"/>
  <c r="AN96" i="68"/>
  <c r="AZ96" i="68"/>
  <c r="AC98" i="68"/>
  <c r="AO98" i="68"/>
  <c r="BA98" i="68"/>
  <c r="AE99" i="68"/>
  <c r="AQ99" i="68"/>
  <c r="V100" i="68"/>
  <c r="AH100" i="68"/>
  <c r="AT100" i="68"/>
  <c r="Z101" i="68"/>
  <c r="AL101" i="68"/>
  <c r="AX101" i="68"/>
  <c r="Y103" i="68"/>
  <c r="AK103" i="68"/>
  <c r="AW103" i="68"/>
  <c r="AF104" i="68"/>
  <c r="AR104" i="68"/>
  <c r="AK106" i="68"/>
  <c r="AW106" i="68"/>
  <c r="U89" i="68"/>
  <c r="AG89" i="68"/>
  <c r="AS89" i="68"/>
  <c r="N90" i="68"/>
  <c r="Z90" i="68"/>
  <c r="AL90" i="68"/>
  <c r="AX90" i="68"/>
  <c r="O92" i="68"/>
  <c r="AA92" i="68"/>
  <c r="AM92" i="68"/>
  <c r="AY92" i="68"/>
  <c r="W93" i="68"/>
  <c r="AI93" i="68"/>
  <c r="AU93" i="68"/>
  <c r="AC96" i="68"/>
  <c r="AO96" i="68"/>
  <c r="BA96" i="68"/>
  <c r="AD98" i="68"/>
  <c r="AP98" i="68"/>
  <c r="BB98" i="68"/>
  <c r="AF99" i="68"/>
  <c r="AR99" i="68"/>
  <c r="W100" i="68"/>
  <c r="AI100" i="68"/>
  <c r="AU100" i="68"/>
  <c r="AA101" i="68"/>
  <c r="AM101" i="68"/>
  <c r="AY101" i="68"/>
  <c r="Z103" i="68"/>
  <c r="AL103" i="68"/>
  <c r="AX103" i="68"/>
  <c r="AG104" i="68"/>
  <c r="AS104" i="68"/>
  <c r="AL106" i="68"/>
  <c r="AX106" i="68"/>
  <c r="V89" i="68"/>
  <c r="AH89" i="68"/>
  <c r="AT89" i="68"/>
  <c r="O90" i="68"/>
  <c r="AA90" i="68"/>
  <c r="AM90" i="68"/>
  <c r="AY90" i="68"/>
  <c r="P92" i="68"/>
  <c r="AB92" i="68"/>
  <c r="AN92" i="68"/>
  <c r="AZ92" i="68"/>
  <c r="X93" i="68"/>
  <c r="AJ93" i="68"/>
  <c r="AV93" i="68"/>
  <c r="R96" i="68"/>
  <c r="AD96" i="68"/>
  <c r="AP96" i="68"/>
  <c r="BB96" i="68"/>
  <c r="AE98" i="68"/>
  <c r="AQ98" i="68"/>
  <c r="U99" i="68"/>
  <c r="AG99" i="68"/>
  <c r="AS99" i="68"/>
  <c r="X100" i="68"/>
  <c r="AJ100" i="68"/>
  <c r="AV100" i="68"/>
  <c r="AB101" i="68"/>
  <c r="AN101" i="68"/>
  <c r="AZ101" i="68"/>
  <c r="AA103" i="68"/>
  <c r="AM103" i="68"/>
  <c r="AY103" i="68"/>
  <c r="AH104" i="68"/>
  <c r="AT104" i="68"/>
  <c r="AM106" i="68"/>
  <c r="AY106" i="68"/>
  <c r="K89" i="68"/>
  <c r="W89" i="68"/>
  <c r="AI89" i="68"/>
  <c r="P90" i="68"/>
  <c r="AB90" i="68"/>
  <c r="AN90" i="68"/>
  <c r="Q92" i="68"/>
  <c r="AC92" i="68"/>
  <c r="AO92" i="68"/>
  <c r="Y93" i="68"/>
  <c r="AK93" i="68"/>
  <c r="S96" i="68"/>
  <c r="AE96" i="68"/>
  <c r="T98" i="68"/>
  <c r="AF98" i="68"/>
  <c r="V99" i="68"/>
  <c r="AH99" i="68"/>
  <c r="Y100" i="68"/>
  <c r="AK100" i="68"/>
  <c r="AC101" i="68"/>
  <c r="AO101" i="68"/>
  <c r="AB103" i="68"/>
  <c r="AN103" i="68"/>
  <c r="AI104" i="68"/>
  <c r="AB106" i="68"/>
  <c r="AN106" i="68"/>
  <c r="L83" i="75"/>
  <c r="E83" i="75"/>
  <c r="M83" i="75"/>
  <c r="U83" i="75"/>
  <c r="H83" i="75"/>
  <c r="P83" i="75"/>
  <c r="X83" i="75"/>
  <c r="T83" i="75"/>
  <c r="I83" i="75"/>
  <c r="Q83" i="75"/>
  <c r="Y83" i="75"/>
  <c r="J83" i="75"/>
  <c r="R83" i="75"/>
  <c r="Z83" i="75"/>
  <c r="K83" i="75"/>
  <c r="S83" i="75"/>
  <c r="AA83" i="75"/>
  <c r="F83" i="75"/>
  <c r="N83" i="75"/>
  <c r="V83" i="75"/>
  <c r="G83" i="75"/>
  <c r="O83" i="75"/>
  <c r="W83" i="75"/>
  <c r="F83" i="74"/>
  <c r="N83" i="74"/>
  <c r="V83" i="74"/>
  <c r="G83" i="74"/>
  <c r="O83" i="74"/>
  <c r="W83" i="74"/>
  <c r="L83" i="74"/>
  <c r="T83" i="74"/>
  <c r="U83" i="74"/>
  <c r="E83" i="74"/>
  <c r="M83" i="74"/>
  <c r="J83" i="74"/>
  <c r="R83" i="74"/>
  <c r="Z83" i="74"/>
  <c r="K83" i="74"/>
  <c r="S83" i="74"/>
  <c r="AA83" i="74"/>
  <c r="E83" i="73"/>
  <c r="M83" i="73"/>
  <c r="U83" i="73"/>
  <c r="F83" i="73"/>
  <c r="N83" i="73"/>
  <c r="V83" i="73"/>
  <c r="G83" i="73"/>
  <c r="O83" i="73"/>
  <c r="W83" i="73"/>
  <c r="H83" i="73"/>
  <c r="P83" i="73"/>
  <c r="X83" i="73"/>
  <c r="I83" i="73"/>
  <c r="Q83" i="73"/>
  <c r="Y83" i="73"/>
  <c r="K83" i="73"/>
  <c r="S83" i="73"/>
  <c r="AA83" i="73"/>
  <c r="L83" i="73"/>
  <c r="T83" i="73"/>
  <c r="J83" i="73"/>
  <c r="R83" i="73"/>
  <c r="Z83" i="73"/>
  <c r="H83" i="72"/>
  <c r="P83" i="72"/>
  <c r="X83" i="72"/>
  <c r="M83" i="72"/>
  <c r="K83" i="72"/>
  <c r="S83" i="72"/>
  <c r="L83" i="72"/>
  <c r="T83" i="72"/>
  <c r="AA83" i="72"/>
  <c r="U83" i="72"/>
  <c r="F83" i="72"/>
  <c r="N83" i="72"/>
  <c r="V83" i="72"/>
  <c r="G83" i="72"/>
  <c r="O83" i="72"/>
  <c r="W83" i="72"/>
  <c r="E83" i="72"/>
  <c r="I83" i="72"/>
  <c r="Q83" i="72"/>
  <c r="Y83" i="72"/>
  <c r="J83" i="72"/>
  <c r="R83" i="72"/>
  <c r="Z83" i="72"/>
  <c r="G83" i="71"/>
  <c r="G134" i="71" s="1"/>
  <c r="H83" i="71"/>
  <c r="H134" i="71" s="1"/>
  <c r="P83" i="71"/>
  <c r="P134" i="71" s="1"/>
  <c r="X83" i="71"/>
  <c r="X134" i="71" s="1"/>
  <c r="I83" i="71"/>
  <c r="I134" i="71" s="1"/>
  <c r="Q128" i="71"/>
  <c r="Q83" i="71"/>
  <c r="Y83" i="71"/>
  <c r="J83" i="71"/>
  <c r="R83" i="71"/>
  <c r="Z83" i="71"/>
  <c r="Z134" i="71" s="1"/>
  <c r="K83" i="71"/>
  <c r="K134" i="71" s="1"/>
  <c r="S83" i="71"/>
  <c r="S134" i="71" s="1"/>
  <c r="AA83" i="71"/>
  <c r="AA134" i="71" s="1"/>
  <c r="W83" i="71"/>
  <c r="W134" i="71" s="1"/>
  <c r="L83" i="71"/>
  <c r="L134" i="71" s="1"/>
  <c r="T83" i="71"/>
  <c r="T134" i="71" s="1"/>
  <c r="O83" i="71"/>
  <c r="O134" i="71" s="1"/>
  <c r="E83" i="71"/>
  <c r="M83" i="71"/>
  <c r="M134" i="71" s="1"/>
  <c r="U83" i="71"/>
  <c r="F83" i="71"/>
  <c r="F134" i="71" s="1"/>
  <c r="N83" i="71"/>
  <c r="N134" i="71" s="1"/>
  <c r="V83" i="71"/>
  <c r="V134" i="71" s="1"/>
  <c r="F128" i="71"/>
  <c r="BB128" i="71"/>
  <c r="I128" i="71"/>
  <c r="W83" i="70"/>
  <c r="U83" i="70"/>
  <c r="H83" i="70"/>
  <c r="P83" i="70"/>
  <c r="X83" i="70"/>
  <c r="G83" i="70"/>
  <c r="I83" i="70"/>
  <c r="Q83" i="70"/>
  <c r="Y83" i="70"/>
  <c r="J83" i="70"/>
  <c r="R83" i="70"/>
  <c r="Z83" i="70"/>
  <c r="E83" i="70"/>
  <c r="K83" i="70"/>
  <c r="S83" i="70"/>
  <c r="AA83" i="70"/>
  <c r="O83" i="70"/>
  <c r="F83" i="70"/>
  <c r="N83" i="70"/>
  <c r="V83" i="70"/>
  <c r="H83" i="69"/>
  <c r="P83" i="69"/>
  <c r="X83" i="69"/>
  <c r="G83" i="69"/>
  <c r="I83" i="69"/>
  <c r="Q83" i="69"/>
  <c r="Y83" i="69"/>
  <c r="W83" i="69"/>
  <c r="J83" i="69"/>
  <c r="R83" i="69"/>
  <c r="Z83" i="69"/>
  <c r="E83" i="69"/>
  <c r="M83" i="69"/>
  <c r="U83" i="69"/>
  <c r="O83" i="69"/>
  <c r="K83" i="69"/>
  <c r="S83" i="69"/>
  <c r="AA83" i="69"/>
  <c r="F83" i="69"/>
  <c r="N83" i="69"/>
  <c r="V83" i="69"/>
  <c r="V83" i="68"/>
  <c r="T83" i="68"/>
  <c r="Q83" i="68"/>
  <c r="Y83" i="68"/>
  <c r="N83" i="68"/>
  <c r="K83" i="68"/>
  <c r="AA83" i="68"/>
  <c r="L83" i="68"/>
  <c r="S83" i="68"/>
  <c r="O83" i="68"/>
  <c r="W83" i="68"/>
  <c r="AT128" i="71"/>
  <c r="AN128" i="71"/>
  <c r="J134" i="71"/>
  <c r="Q134" i="71"/>
  <c r="R134" i="71"/>
  <c r="U134" i="71"/>
  <c r="Y134" i="71"/>
  <c r="AB134" i="71"/>
  <c r="AC134" i="71"/>
  <c r="AD134" i="71"/>
  <c r="AE134" i="71"/>
  <c r="AF134" i="71"/>
  <c r="AG134" i="71"/>
  <c r="AH134" i="71"/>
  <c r="AI134" i="71"/>
  <c r="AJ134" i="71"/>
  <c r="AK134" i="71"/>
  <c r="AL134" i="71"/>
  <c r="AM134" i="71"/>
  <c r="AN134" i="71"/>
  <c r="AO134" i="71"/>
  <c r="AP134" i="71"/>
  <c r="AQ134" i="71"/>
  <c r="AR134" i="71"/>
  <c r="AS134" i="71"/>
  <c r="AT134" i="71"/>
  <c r="AU134" i="71"/>
  <c r="AV134" i="71"/>
  <c r="AW134" i="71"/>
  <c r="AX134" i="71"/>
  <c r="AY134" i="71"/>
  <c r="F143" i="71"/>
  <c r="G143" i="71"/>
  <c r="H143" i="71"/>
  <c r="I143" i="71"/>
  <c r="J143" i="71"/>
  <c r="K143" i="71"/>
  <c r="L143" i="71"/>
  <c r="M143" i="71"/>
  <c r="N143" i="71"/>
  <c r="O143" i="71"/>
  <c r="P143" i="71"/>
  <c r="Q143" i="71"/>
  <c r="R143" i="71"/>
  <c r="S143" i="71"/>
  <c r="T143" i="71"/>
  <c r="U143" i="71"/>
  <c r="V143" i="71"/>
  <c r="W143" i="71"/>
  <c r="X143" i="71"/>
  <c r="Y143" i="71"/>
  <c r="Z143" i="71"/>
  <c r="AA143" i="71"/>
  <c r="AB143" i="71"/>
  <c r="AC143" i="71"/>
  <c r="AD143" i="71"/>
  <c r="AE143" i="71"/>
  <c r="AF143" i="71"/>
  <c r="AG143" i="71"/>
  <c r="AH143" i="71"/>
  <c r="AI143" i="71"/>
  <c r="AJ143" i="71"/>
  <c r="AK143" i="71"/>
  <c r="AL143" i="71"/>
  <c r="AM143" i="71"/>
  <c r="AN143" i="71"/>
  <c r="AO143" i="71"/>
  <c r="AP143" i="71"/>
  <c r="AQ143" i="71"/>
  <c r="AR143" i="71"/>
  <c r="AS143" i="71"/>
  <c r="AT143" i="71"/>
  <c r="AU143" i="71"/>
  <c r="AV143" i="71"/>
  <c r="AW143" i="71"/>
  <c r="AX143" i="71"/>
  <c r="AY143" i="71"/>
  <c r="AZ143" i="71"/>
  <c r="BA143" i="71"/>
  <c r="BB143" i="71"/>
  <c r="F146" i="71"/>
  <c r="G146" i="71"/>
  <c r="H146" i="71"/>
  <c r="I146" i="71"/>
  <c r="J146" i="71"/>
  <c r="K146" i="71"/>
  <c r="L146" i="71"/>
  <c r="M146" i="71"/>
  <c r="N146" i="71"/>
  <c r="O146" i="71"/>
  <c r="P146" i="71"/>
  <c r="Q146" i="71"/>
  <c r="R146" i="71"/>
  <c r="S146" i="71"/>
  <c r="T146" i="71"/>
  <c r="U146" i="71"/>
  <c r="V146" i="71"/>
  <c r="W146" i="71"/>
  <c r="X146" i="71"/>
  <c r="Y146" i="71"/>
  <c r="Z146" i="71"/>
  <c r="AA146" i="71"/>
  <c r="AB146" i="71"/>
  <c r="AC146" i="71"/>
  <c r="AD146" i="71"/>
  <c r="AE146" i="71"/>
  <c r="AF146" i="71"/>
  <c r="AG146" i="71"/>
  <c r="AH146" i="71"/>
  <c r="AI146" i="71"/>
  <c r="AJ146" i="71"/>
  <c r="AK146" i="71"/>
  <c r="AL146" i="71"/>
  <c r="AM146" i="71"/>
  <c r="AN146" i="71"/>
  <c r="AO146" i="71"/>
  <c r="AP146" i="71"/>
  <c r="AQ146" i="71"/>
  <c r="AR146" i="71"/>
  <c r="AS146" i="71"/>
  <c r="AT146" i="71"/>
  <c r="AU146" i="71"/>
  <c r="AV146" i="71"/>
  <c r="AW146" i="71"/>
  <c r="AX146" i="71"/>
  <c r="AY146" i="71"/>
  <c r="AZ146" i="71"/>
  <c r="BA146" i="71"/>
  <c r="BB146" i="71"/>
  <c r="F147" i="71"/>
  <c r="G147" i="71"/>
  <c r="H147" i="71"/>
  <c r="I147" i="71"/>
  <c r="J147" i="71"/>
  <c r="K147" i="71"/>
  <c r="L147" i="71"/>
  <c r="M147" i="71"/>
  <c r="N147" i="71"/>
  <c r="O147" i="71"/>
  <c r="P147" i="71"/>
  <c r="Q147" i="71"/>
  <c r="R147" i="71"/>
  <c r="S147" i="71"/>
  <c r="T147" i="71"/>
  <c r="U147" i="71"/>
  <c r="V147" i="71"/>
  <c r="W147" i="71"/>
  <c r="X147" i="71"/>
  <c r="Y147" i="71"/>
  <c r="Z147" i="71"/>
  <c r="AA147" i="71"/>
  <c r="AB147" i="71"/>
  <c r="AC147" i="71"/>
  <c r="AD147" i="71"/>
  <c r="AE147" i="71"/>
  <c r="AF147" i="71"/>
  <c r="AG147" i="71"/>
  <c r="AH147" i="71"/>
  <c r="AI147" i="71"/>
  <c r="AJ147" i="71"/>
  <c r="AK147" i="71"/>
  <c r="AL147" i="71"/>
  <c r="AM147" i="71"/>
  <c r="AN147" i="71"/>
  <c r="AO147" i="71"/>
  <c r="AP147" i="71"/>
  <c r="AQ147" i="71"/>
  <c r="AR147" i="71"/>
  <c r="AS147" i="71"/>
  <c r="AT147" i="71"/>
  <c r="AU147" i="71"/>
  <c r="AV147" i="71"/>
  <c r="AW147" i="71"/>
  <c r="AX147" i="71"/>
  <c r="AY147" i="71"/>
  <c r="AZ147" i="71"/>
  <c r="BA147" i="71"/>
  <c r="BB147" i="71"/>
  <c r="AB128" i="71" l="1"/>
  <c r="AV128" i="71"/>
  <c r="U128" i="71"/>
  <c r="G128" i="71"/>
  <c r="V128" i="71"/>
  <c r="AC128" i="71"/>
  <c r="M128" i="71"/>
  <c r="AR128" i="71"/>
  <c r="BA128" i="71"/>
  <c r="AA128" i="71"/>
  <c r="AX128" i="71"/>
  <c r="AH128" i="71"/>
  <c r="AI128" i="71"/>
  <c r="X128" i="71"/>
  <c r="AW128" i="71"/>
  <c r="AJ128" i="71"/>
  <c r="AM128" i="71"/>
  <c r="O128" i="71"/>
  <c r="T128" i="71"/>
  <c r="L128" i="71"/>
  <c r="Z128" i="71"/>
  <c r="AY128" i="71"/>
  <c r="AD128" i="71"/>
  <c r="S128" i="71"/>
  <c r="AU128" i="71"/>
  <c r="W128" i="71"/>
  <c r="AE128" i="71"/>
  <c r="AP128" i="71"/>
  <c r="AK128" i="71"/>
  <c r="P128" i="71"/>
  <c r="R128" i="71"/>
  <c r="N128" i="71"/>
  <c r="AZ128" i="71"/>
  <c r="Y128" i="71"/>
  <c r="AG128" i="71"/>
  <c r="AO128" i="71"/>
  <c r="AM195" i="71" l="1"/>
  <c r="AN195" i="75"/>
  <c r="AM195" i="75"/>
  <c r="AL195" i="75"/>
  <c r="AK195" i="75"/>
  <c r="AJ195" i="75"/>
  <c r="AI195" i="75"/>
  <c r="AH195" i="75"/>
  <c r="AG195" i="75"/>
  <c r="AF195" i="75"/>
  <c r="AE195" i="75"/>
  <c r="AD195" i="75"/>
  <c r="AC195" i="75"/>
  <c r="AB195" i="75"/>
  <c r="AA195" i="75"/>
  <c r="Z195" i="75"/>
  <c r="Y195" i="75"/>
  <c r="X195" i="75"/>
  <c r="W195" i="75"/>
  <c r="V195" i="75"/>
  <c r="U195" i="75"/>
  <c r="T195" i="75"/>
  <c r="S195" i="75"/>
  <c r="R195" i="75"/>
  <c r="Q195" i="75"/>
  <c r="P195" i="75"/>
  <c r="O195" i="75"/>
  <c r="N195" i="75"/>
  <c r="M195" i="75"/>
  <c r="L195" i="75"/>
  <c r="K195" i="75"/>
  <c r="J195" i="75"/>
  <c r="I195" i="75"/>
  <c r="H195" i="75"/>
  <c r="G195" i="75"/>
  <c r="F195" i="75"/>
  <c r="E195" i="75"/>
  <c r="AM195" i="74"/>
  <c r="AL195" i="74"/>
  <c r="AK195" i="74"/>
  <c r="AJ195" i="74"/>
  <c r="AI195" i="74"/>
  <c r="AH195" i="74"/>
  <c r="AG195" i="74"/>
  <c r="AF195" i="74"/>
  <c r="AE195" i="74"/>
  <c r="AD195" i="74"/>
  <c r="AC195" i="74"/>
  <c r="AB195" i="74"/>
  <c r="AA195" i="74"/>
  <c r="Z195" i="74"/>
  <c r="Y195" i="74"/>
  <c r="X195" i="74"/>
  <c r="W195" i="74"/>
  <c r="V195" i="74"/>
  <c r="U195" i="74"/>
  <c r="T195" i="74"/>
  <c r="S195" i="74"/>
  <c r="R195" i="74"/>
  <c r="Q195" i="74"/>
  <c r="P195" i="74"/>
  <c r="O195" i="74"/>
  <c r="N195" i="74"/>
  <c r="M195" i="74"/>
  <c r="L195" i="74"/>
  <c r="K195" i="74"/>
  <c r="J195" i="74"/>
  <c r="I195" i="74"/>
  <c r="H195" i="74"/>
  <c r="G195" i="74"/>
  <c r="F195" i="74"/>
  <c r="E195" i="74"/>
  <c r="AM195" i="73"/>
  <c r="AL195" i="73"/>
  <c r="AK195" i="73"/>
  <c r="AJ195" i="73"/>
  <c r="AI195" i="73"/>
  <c r="AH195" i="73"/>
  <c r="AG195" i="73"/>
  <c r="AF195" i="73"/>
  <c r="AE195" i="73"/>
  <c r="AD195" i="73"/>
  <c r="AC195" i="73"/>
  <c r="AB195" i="73"/>
  <c r="AA195" i="73"/>
  <c r="Z195" i="73"/>
  <c r="Y195" i="73"/>
  <c r="X195" i="73"/>
  <c r="W195" i="73"/>
  <c r="V195" i="73"/>
  <c r="U195" i="73"/>
  <c r="T195" i="73"/>
  <c r="S195" i="73"/>
  <c r="R195" i="73"/>
  <c r="Q195" i="73"/>
  <c r="P195" i="73"/>
  <c r="O195" i="73"/>
  <c r="N195" i="73"/>
  <c r="M195" i="73"/>
  <c r="L195" i="73"/>
  <c r="K195" i="73"/>
  <c r="J195" i="73"/>
  <c r="I195" i="73"/>
  <c r="H195" i="73"/>
  <c r="G195" i="73"/>
  <c r="F195" i="73"/>
  <c r="E195" i="73"/>
  <c r="AL195" i="72"/>
  <c r="AK195" i="72"/>
  <c r="AJ195" i="72"/>
  <c r="AI195" i="72"/>
  <c r="AH195" i="72"/>
  <c r="AG195" i="72"/>
  <c r="AF195" i="72"/>
  <c r="AE195" i="72"/>
  <c r="AD195" i="72"/>
  <c r="AC195" i="72"/>
  <c r="AB195" i="72"/>
  <c r="AA195" i="72"/>
  <c r="Z195" i="72"/>
  <c r="Y195" i="72"/>
  <c r="X195" i="72"/>
  <c r="W195" i="72"/>
  <c r="V195" i="72"/>
  <c r="U195" i="72"/>
  <c r="T195" i="72"/>
  <c r="S195" i="72"/>
  <c r="R195" i="72"/>
  <c r="Q195" i="72"/>
  <c r="P195" i="72"/>
  <c r="O195" i="72"/>
  <c r="N195" i="72"/>
  <c r="M195" i="72"/>
  <c r="L195" i="72"/>
  <c r="K195" i="72"/>
  <c r="J195" i="72"/>
  <c r="I195" i="72"/>
  <c r="H195" i="72"/>
  <c r="G195" i="72"/>
  <c r="F195" i="72"/>
  <c r="E195" i="72"/>
  <c r="AL195" i="71"/>
  <c r="AK195" i="71"/>
  <c r="AJ195" i="71"/>
  <c r="AI195" i="71"/>
  <c r="AH195" i="71"/>
  <c r="AG195" i="71"/>
  <c r="AF195" i="71"/>
  <c r="AE195" i="71"/>
  <c r="AD195" i="71"/>
  <c r="AC195" i="71"/>
  <c r="AB195" i="71"/>
  <c r="AA195" i="71"/>
  <c r="Z195" i="71"/>
  <c r="Y195" i="71"/>
  <c r="X195" i="71"/>
  <c r="W195" i="71"/>
  <c r="V195" i="71"/>
  <c r="U195" i="71"/>
  <c r="T195" i="71"/>
  <c r="S195" i="71"/>
  <c r="R195" i="71"/>
  <c r="Q195" i="71"/>
  <c r="P195" i="71"/>
  <c r="O195" i="71"/>
  <c r="N195" i="71"/>
  <c r="M195" i="71"/>
  <c r="L195" i="71"/>
  <c r="K195" i="71"/>
  <c r="J195" i="71"/>
  <c r="I195" i="71"/>
  <c r="H195" i="71"/>
  <c r="G195" i="71"/>
  <c r="F195" i="71"/>
  <c r="E195" i="71"/>
  <c r="AN195" i="70"/>
  <c r="AM195" i="70"/>
  <c r="AL195" i="70"/>
  <c r="AK195" i="70"/>
  <c r="AJ195" i="70"/>
  <c r="AI195" i="70"/>
  <c r="AH195" i="70"/>
  <c r="AG195" i="70"/>
  <c r="AF195" i="70"/>
  <c r="AE195" i="70"/>
  <c r="AD195" i="70"/>
  <c r="AC195" i="70"/>
  <c r="AB195" i="70"/>
  <c r="AA195" i="70"/>
  <c r="Z195" i="70"/>
  <c r="Y195" i="70"/>
  <c r="X195" i="70"/>
  <c r="W195" i="70"/>
  <c r="V195" i="70"/>
  <c r="U195" i="70"/>
  <c r="T195" i="70"/>
  <c r="S195" i="70"/>
  <c r="R195" i="70"/>
  <c r="Q195" i="70"/>
  <c r="P195" i="70"/>
  <c r="O195" i="70"/>
  <c r="N195" i="70"/>
  <c r="M195" i="70"/>
  <c r="L195" i="70"/>
  <c r="K195" i="70"/>
  <c r="J195" i="70"/>
  <c r="I195" i="70"/>
  <c r="H195" i="70"/>
  <c r="G195" i="70"/>
  <c r="F195" i="70"/>
  <c r="E195" i="70"/>
  <c r="AM195" i="69"/>
  <c r="AL195" i="69"/>
  <c r="AK195" i="69"/>
  <c r="AJ195" i="69"/>
  <c r="AI195" i="69"/>
  <c r="AH195" i="69"/>
  <c r="AG195" i="69"/>
  <c r="AF195" i="69"/>
  <c r="AE195" i="69"/>
  <c r="AD195" i="69"/>
  <c r="AC195" i="69"/>
  <c r="AB195" i="69"/>
  <c r="AA195" i="69"/>
  <c r="Z195" i="69"/>
  <c r="Y195" i="69"/>
  <c r="X195" i="69"/>
  <c r="W195" i="69"/>
  <c r="V195" i="69"/>
  <c r="U195" i="69"/>
  <c r="T195" i="69"/>
  <c r="S195" i="69"/>
  <c r="R195" i="69"/>
  <c r="Q195" i="69"/>
  <c r="P195" i="69"/>
  <c r="O195" i="69"/>
  <c r="N195" i="69"/>
  <c r="M195" i="69"/>
  <c r="L195" i="69"/>
  <c r="K195" i="69"/>
  <c r="J195" i="69"/>
  <c r="I195" i="69"/>
  <c r="H195" i="69"/>
  <c r="G195" i="69"/>
  <c r="F195" i="69"/>
  <c r="E195" i="69"/>
  <c r="AM195" i="68"/>
  <c r="AL195" i="68"/>
  <c r="AK195" i="68"/>
  <c r="AJ195" i="68"/>
  <c r="AI195" i="68"/>
  <c r="AH195" i="68"/>
  <c r="AG195" i="68"/>
  <c r="AF195" i="68"/>
  <c r="AE195" i="68"/>
  <c r="AD195" i="68"/>
  <c r="AC195" i="68"/>
  <c r="AB195" i="68"/>
  <c r="AA195" i="68"/>
  <c r="Z195" i="68"/>
  <c r="Y195" i="68"/>
  <c r="X195" i="68"/>
  <c r="W195" i="68"/>
  <c r="V195" i="68"/>
  <c r="U195" i="68"/>
  <c r="T195" i="68"/>
  <c r="S195" i="68"/>
  <c r="R195" i="68"/>
  <c r="Q195" i="68"/>
  <c r="P195" i="68"/>
  <c r="O195" i="68"/>
  <c r="N195" i="68"/>
  <c r="M195" i="68"/>
  <c r="L195" i="68"/>
  <c r="K195" i="68"/>
  <c r="J195" i="68"/>
  <c r="I195" i="68"/>
  <c r="H195" i="68"/>
  <c r="G195" i="68"/>
  <c r="F195" i="68"/>
  <c r="E195" i="68"/>
  <c r="F195" i="88"/>
  <c r="G195" i="88"/>
  <c r="H195" i="88"/>
  <c r="I195" i="88"/>
  <c r="J195" i="88"/>
  <c r="K195" i="88"/>
  <c r="L195" i="88"/>
  <c r="M195" i="88"/>
  <c r="N195" i="88"/>
  <c r="O195" i="88"/>
  <c r="P195" i="88"/>
  <c r="Q195" i="88"/>
  <c r="R195" i="88"/>
  <c r="S195" i="88"/>
  <c r="T195" i="88"/>
  <c r="U195" i="88"/>
  <c r="V195" i="88"/>
  <c r="W195" i="88"/>
  <c r="X195" i="88"/>
  <c r="Y195" i="88"/>
  <c r="Z195" i="88"/>
  <c r="AA195" i="88"/>
  <c r="AB195" i="88"/>
  <c r="AC195" i="88"/>
  <c r="AD195" i="88"/>
  <c r="AE195" i="88"/>
  <c r="AF195" i="88"/>
  <c r="AG195" i="88"/>
  <c r="AH195" i="88"/>
  <c r="AI195" i="88"/>
  <c r="AJ195" i="88"/>
  <c r="AK195" i="88"/>
  <c r="AL195" i="88"/>
  <c r="AM195" i="88"/>
  <c r="E195" i="88"/>
  <c r="AN195" i="73" l="1"/>
  <c r="AM195" i="72"/>
  <c r="AD191" i="75"/>
  <c r="X191" i="75"/>
  <c r="W191" i="75"/>
  <c r="V191" i="75"/>
  <c r="U191" i="75"/>
  <c r="T191" i="75"/>
  <c r="O198" i="75"/>
  <c r="N191" i="75"/>
  <c r="M191" i="75"/>
  <c r="L191" i="75"/>
  <c r="I191" i="75"/>
  <c r="H191" i="75"/>
  <c r="E191" i="75"/>
  <c r="AE197" i="74"/>
  <c r="W197" i="74"/>
  <c r="P197" i="74"/>
  <c r="O197" i="74"/>
  <c r="L191" i="74"/>
  <c r="E198" i="74"/>
  <c r="F198" i="73"/>
  <c r="AB191" i="73"/>
  <c r="AA191" i="73"/>
  <c r="X197" i="73"/>
  <c r="V198" i="73"/>
  <c r="S191" i="73"/>
  <c r="P197" i="73"/>
  <c r="AG191" i="72"/>
  <c r="Y191" i="72"/>
  <c r="I191" i="72"/>
  <c r="AI191" i="72"/>
  <c r="AH191" i="72"/>
  <c r="AD191" i="72"/>
  <c r="AC191" i="72"/>
  <c r="AB191" i="72"/>
  <c r="AA191" i="72"/>
  <c r="X191" i="72"/>
  <c r="U191" i="72"/>
  <c r="R191" i="72"/>
  <c r="Q191" i="72"/>
  <c r="P191" i="72"/>
  <c r="N191" i="72"/>
  <c r="M191" i="72"/>
  <c r="L191" i="72"/>
  <c r="K191" i="72"/>
  <c r="J191" i="72"/>
  <c r="H191" i="72"/>
  <c r="AH197" i="71"/>
  <c r="H191" i="71"/>
  <c r="AH198" i="71"/>
  <c r="AE191" i="71"/>
  <c r="AD197" i="71"/>
  <c r="Z198" i="71"/>
  <c r="Y198" i="71"/>
  <c r="X191" i="71"/>
  <c r="W198" i="71"/>
  <c r="R197" i="71"/>
  <c r="Q198" i="71"/>
  <c r="K197" i="71"/>
  <c r="J197" i="71"/>
  <c r="I197" i="71"/>
  <c r="F191" i="71"/>
  <c r="AB191" i="70"/>
  <c r="AE197" i="70"/>
  <c r="X197" i="70"/>
  <c r="W197" i="70"/>
  <c r="P197" i="70"/>
  <c r="O197" i="70"/>
  <c r="L191" i="70"/>
  <c r="H197" i="70"/>
  <c r="E198" i="70"/>
  <c r="AH191" i="69"/>
  <c r="AF191" i="69"/>
  <c r="AE191" i="69"/>
  <c r="AC191" i="69"/>
  <c r="Z191" i="69"/>
  <c r="X191" i="69"/>
  <c r="V191" i="69"/>
  <c r="U191" i="69"/>
  <c r="S191" i="69"/>
  <c r="R191" i="69"/>
  <c r="P191" i="69"/>
  <c r="O191" i="69"/>
  <c r="M191" i="69"/>
  <c r="J191" i="69"/>
  <c r="I191" i="69"/>
  <c r="H191" i="69"/>
  <c r="G191" i="69"/>
  <c r="E191" i="69"/>
  <c r="AF197" i="68"/>
  <c r="AE197" i="68"/>
  <c r="AC197" i="68"/>
  <c r="X197" i="68"/>
  <c r="U198" i="68"/>
  <c r="G197" i="68"/>
  <c r="O198" i="67"/>
  <c r="AD198" i="67"/>
  <c r="L197" i="67"/>
  <c r="J198" i="67"/>
  <c r="H197" i="67"/>
  <c r="AO195" i="75" l="1"/>
  <c r="AN195" i="74"/>
  <c r="AO195" i="73"/>
  <c r="AN195" i="72"/>
  <c r="AN195" i="71"/>
  <c r="AO195" i="70"/>
  <c r="AN195" i="69"/>
  <c r="AN195" i="68"/>
  <c r="AN195" i="88"/>
  <c r="AC198" i="68"/>
  <c r="AD191" i="71"/>
  <c r="X197" i="67"/>
  <c r="Y191" i="69"/>
  <c r="AG197" i="69"/>
  <c r="R198" i="67"/>
  <c r="Z198" i="67"/>
  <c r="AH198" i="67"/>
  <c r="P197" i="67"/>
  <c r="Q197" i="67"/>
  <c r="E198" i="73"/>
  <c r="I197" i="67"/>
  <c r="L198" i="67"/>
  <c r="T198" i="67"/>
  <c r="AB198" i="67"/>
  <c r="AB197" i="67"/>
  <c r="T197" i="67"/>
  <c r="Y197" i="67"/>
  <c r="E197" i="67"/>
  <c r="N198" i="67"/>
  <c r="V197" i="67"/>
  <c r="S198" i="72"/>
  <c r="F197" i="67"/>
  <c r="G198" i="67"/>
  <c r="W198" i="67"/>
  <c r="AE198" i="67"/>
  <c r="L198" i="71"/>
  <c r="L197" i="71"/>
  <c r="T198" i="71"/>
  <c r="AB197" i="71"/>
  <c r="AJ198" i="71"/>
  <c r="AF197" i="67"/>
  <c r="AA198" i="68"/>
  <c r="I198" i="71"/>
  <c r="F197" i="71"/>
  <c r="N197" i="71"/>
  <c r="O197" i="73"/>
  <c r="W197" i="73"/>
  <c r="AE197" i="73"/>
  <c r="E197" i="68"/>
  <c r="AI198" i="68"/>
  <c r="AF197" i="70"/>
  <c r="G198" i="71"/>
  <c r="G191" i="71"/>
  <c r="O198" i="71"/>
  <c r="O191" i="71"/>
  <c r="AE198" i="71"/>
  <c r="J191" i="71"/>
  <c r="H197" i="68"/>
  <c r="E198" i="68"/>
  <c r="F198" i="70"/>
  <c r="N191" i="71"/>
  <c r="F198" i="74"/>
  <c r="N198" i="74"/>
  <c r="V198" i="74"/>
  <c r="AD198" i="74"/>
  <c r="M197" i="68"/>
  <c r="K198" i="68"/>
  <c r="N198" i="70"/>
  <c r="Y197" i="71"/>
  <c r="AG198" i="71"/>
  <c r="V191" i="71"/>
  <c r="AF191" i="72"/>
  <c r="AG197" i="67"/>
  <c r="P197" i="68"/>
  <c r="M198" i="68"/>
  <c r="V198" i="70"/>
  <c r="J198" i="71"/>
  <c r="R191" i="71"/>
  <c r="R198" i="71"/>
  <c r="Z197" i="71"/>
  <c r="AH191" i="71"/>
  <c r="W191" i="71"/>
  <c r="V197" i="71"/>
  <c r="AI191" i="73"/>
  <c r="K191" i="73"/>
  <c r="H197" i="74"/>
  <c r="X197" i="74"/>
  <c r="AF197" i="74"/>
  <c r="U197" i="68"/>
  <c r="S198" i="68"/>
  <c r="T191" i="70"/>
  <c r="AD198" i="70"/>
  <c r="S197" i="71"/>
  <c r="AA197" i="71"/>
  <c r="AI197" i="71"/>
  <c r="Z191" i="71"/>
  <c r="E197" i="72"/>
  <c r="AC191" i="75"/>
  <c r="AD198" i="73"/>
  <c r="AB191" i="75"/>
  <c r="H197" i="73"/>
  <c r="G198" i="75"/>
  <c r="T191" i="74"/>
  <c r="L191" i="73"/>
  <c r="AF197" i="73"/>
  <c r="AB191" i="74"/>
  <c r="T191" i="73"/>
  <c r="N198" i="73"/>
  <c r="K198" i="75"/>
  <c r="K197" i="75"/>
  <c r="S198" i="75"/>
  <c r="S197" i="75"/>
  <c r="AA198" i="75"/>
  <c r="AA197" i="75"/>
  <c r="AI198" i="75"/>
  <c r="AI197" i="75"/>
  <c r="L198" i="75"/>
  <c r="L197" i="75"/>
  <c r="T198" i="75"/>
  <c r="T197" i="75"/>
  <c r="AB198" i="75"/>
  <c r="AB197" i="75"/>
  <c r="F191" i="75"/>
  <c r="I197" i="75"/>
  <c r="W198" i="75"/>
  <c r="Z198" i="75"/>
  <c r="Z197" i="75"/>
  <c r="E198" i="75"/>
  <c r="E197" i="75"/>
  <c r="M198" i="75"/>
  <c r="M197" i="75"/>
  <c r="U198" i="75"/>
  <c r="U197" i="75"/>
  <c r="AC198" i="75"/>
  <c r="AC197" i="75"/>
  <c r="G191" i="75"/>
  <c r="O191" i="75"/>
  <c r="AE191" i="75"/>
  <c r="Q197" i="75"/>
  <c r="AE198" i="75"/>
  <c r="R198" i="75"/>
  <c r="R197" i="75"/>
  <c r="AH198" i="75"/>
  <c r="AH197" i="75"/>
  <c r="F198" i="75"/>
  <c r="F197" i="75"/>
  <c r="N198" i="75"/>
  <c r="N197" i="75"/>
  <c r="V198" i="75"/>
  <c r="V197" i="75"/>
  <c r="AD198" i="75"/>
  <c r="AD197" i="75"/>
  <c r="P191" i="75"/>
  <c r="AF191" i="75"/>
  <c r="Y197" i="75"/>
  <c r="J198" i="75"/>
  <c r="J197" i="75"/>
  <c r="G197" i="75"/>
  <c r="O197" i="75"/>
  <c r="W197" i="75"/>
  <c r="AE197" i="75"/>
  <c r="Q191" i="75"/>
  <c r="Y191" i="75"/>
  <c r="AG191" i="75"/>
  <c r="AG197" i="75"/>
  <c r="H197" i="75"/>
  <c r="H198" i="75"/>
  <c r="P197" i="75"/>
  <c r="P198" i="75"/>
  <c r="X197" i="75"/>
  <c r="X198" i="75"/>
  <c r="AF197" i="75"/>
  <c r="AF198" i="75"/>
  <c r="J191" i="75"/>
  <c r="R191" i="75"/>
  <c r="Z191" i="75"/>
  <c r="AH191" i="75"/>
  <c r="I198" i="75"/>
  <c r="Q198" i="75"/>
  <c r="Y198" i="75"/>
  <c r="AG198" i="75"/>
  <c r="K191" i="75"/>
  <c r="S191" i="75"/>
  <c r="AA191" i="75"/>
  <c r="AI191" i="75"/>
  <c r="E191" i="74"/>
  <c r="M191" i="74"/>
  <c r="U191" i="74"/>
  <c r="AC191" i="74"/>
  <c r="I197" i="74"/>
  <c r="Q197" i="74"/>
  <c r="Y197" i="74"/>
  <c r="AG197" i="74"/>
  <c r="G198" i="74"/>
  <c r="O198" i="74"/>
  <c r="W198" i="74"/>
  <c r="AE198" i="74"/>
  <c r="F191" i="74"/>
  <c r="N191" i="74"/>
  <c r="V191" i="74"/>
  <c r="AD191" i="74"/>
  <c r="J197" i="74"/>
  <c r="R197" i="74"/>
  <c r="Z197" i="74"/>
  <c r="AH197" i="74"/>
  <c r="H198" i="74"/>
  <c r="P198" i="74"/>
  <c r="X198" i="74"/>
  <c r="AF198" i="74"/>
  <c r="G191" i="74"/>
  <c r="O191" i="74"/>
  <c r="W191" i="74"/>
  <c r="AE191" i="74"/>
  <c r="K197" i="74"/>
  <c r="S197" i="74"/>
  <c r="AA197" i="74"/>
  <c r="AI197" i="74"/>
  <c r="I198" i="74"/>
  <c r="Q198" i="74"/>
  <c r="Y198" i="74"/>
  <c r="AG198" i="74"/>
  <c r="H191" i="74"/>
  <c r="P191" i="74"/>
  <c r="X191" i="74"/>
  <c r="AF191" i="74"/>
  <c r="L197" i="74"/>
  <c r="T197" i="74"/>
  <c r="AB197" i="74"/>
  <c r="J198" i="74"/>
  <c r="R198" i="74"/>
  <c r="Z198" i="74"/>
  <c r="AH198" i="74"/>
  <c r="I191" i="74"/>
  <c r="Q191" i="74"/>
  <c r="Y191" i="74"/>
  <c r="AG191" i="74"/>
  <c r="E197" i="74"/>
  <c r="M197" i="74"/>
  <c r="U197" i="74"/>
  <c r="AC197" i="74"/>
  <c r="K198" i="74"/>
  <c r="S198" i="74"/>
  <c r="AA198" i="74"/>
  <c r="AI198" i="74"/>
  <c r="J191" i="74"/>
  <c r="R191" i="74"/>
  <c r="Z191" i="74"/>
  <c r="AH191" i="74"/>
  <c r="F197" i="74"/>
  <c r="N197" i="74"/>
  <c r="V197" i="74"/>
  <c r="AD197" i="74"/>
  <c r="L198" i="74"/>
  <c r="T198" i="74"/>
  <c r="AB198" i="74"/>
  <c r="K191" i="74"/>
  <c r="S191" i="74"/>
  <c r="AA191" i="74"/>
  <c r="AI191" i="74"/>
  <c r="G197" i="74"/>
  <c r="M198" i="74"/>
  <c r="U198" i="74"/>
  <c r="AC198" i="74"/>
  <c r="E191" i="73"/>
  <c r="M191" i="73"/>
  <c r="U191" i="73"/>
  <c r="AC191" i="73"/>
  <c r="I197" i="73"/>
  <c r="Q197" i="73"/>
  <c r="Y197" i="73"/>
  <c r="AG197" i="73"/>
  <c r="G198" i="73"/>
  <c r="O198" i="73"/>
  <c r="W198" i="73"/>
  <c r="AE198" i="73"/>
  <c r="F191" i="73"/>
  <c r="N191" i="73"/>
  <c r="V191" i="73"/>
  <c r="AD191" i="73"/>
  <c r="J197" i="73"/>
  <c r="R197" i="73"/>
  <c r="Z197" i="73"/>
  <c r="AH197" i="73"/>
  <c r="H198" i="73"/>
  <c r="P198" i="73"/>
  <c r="X198" i="73"/>
  <c r="AF198" i="73"/>
  <c r="G191" i="73"/>
  <c r="O191" i="73"/>
  <c r="W191" i="73"/>
  <c r="AE191" i="73"/>
  <c r="K197" i="73"/>
  <c r="S197" i="73"/>
  <c r="AA197" i="73"/>
  <c r="AI197" i="73"/>
  <c r="I198" i="73"/>
  <c r="Q198" i="73"/>
  <c r="Y198" i="73"/>
  <c r="AG198" i="73"/>
  <c r="H191" i="73"/>
  <c r="P191" i="73"/>
  <c r="X191" i="73"/>
  <c r="AF191" i="73"/>
  <c r="L197" i="73"/>
  <c r="T197" i="73"/>
  <c r="AB197" i="73"/>
  <c r="J198" i="73"/>
  <c r="R198" i="73"/>
  <c r="Z198" i="73"/>
  <c r="AH198" i="73"/>
  <c r="I191" i="73"/>
  <c r="Q191" i="73"/>
  <c r="Y191" i="73"/>
  <c r="AG191" i="73"/>
  <c r="E197" i="73"/>
  <c r="M197" i="73"/>
  <c r="U197" i="73"/>
  <c r="AC197" i="73"/>
  <c r="K198" i="73"/>
  <c r="S198" i="73"/>
  <c r="AA198" i="73"/>
  <c r="AI198" i="73"/>
  <c r="J191" i="73"/>
  <c r="R191" i="73"/>
  <c r="Z191" i="73"/>
  <c r="AH191" i="73"/>
  <c r="F197" i="73"/>
  <c r="N197" i="73"/>
  <c r="V197" i="73"/>
  <c r="AD197" i="73"/>
  <c r="L198" i="73"/>
  <c r="T198" i="73"/>
  <c r="AB198" i="73"/>
  <c r="G197" i="73"/>
  <c r="M198" i="73"/>
  <c r="U198" i="73"/>
  <c r="AC198" i="73"/>
  <c r="G198" i="72"/>
  <c r="G197" i="72"/>
  <c r="O198" i="72"/>
  <c r="O197" i="72"/>
  <c r="W198" i="72"/>
  <c r="W197" i="72"/>
  <c r="AE198" i="72"/>
  <c r="AE197" i="72"/>
  <c r="M197" i="72"/>
  <c r="AA198" i="72"/>
  <c r="H198" i="72"/>
  <c r="H197" i="72"/>
  <c r="P198" i="72"/>
  <c r="P197" i="72"/>
  <c r="X198" i="72"/>
  <c r="X197" i="72"/>
  <c r="AF198" i="72"/>
  <c r="AF197" i="72"/>
  <c r="Z191" i="72"/>
  <c r="U197" i="72"/>
  <c r="AI198" i="72"/>
  <c r="F198" i="72"/>
  <c r="F197" i="72"/>
  <c r="I198" i="72"/>
  <c r="I197" i="72"/>
  <c r="Q198" i="72"/>
  <c r="Q197" i="72"/>
  <c r="Y198" i="72"/>
  <c r="Y197" i="72"/>
  <c r="AG198" i="72"/>
  <c r="AG197" i="72"/>
  <c r="S191" i="72"/>
  <c r="AC197" i="72"/>
  <c r="J198" i="72"/>
  <c r="J197" i="72"/>
  <c r="R198" i="72"/>
  <c r="R197" i="72"/>
  <c r="Z198" i="72"/>
  <c r="Z197" i="72"/>
  <c r="AH198" i="72"/>
  <c r="AH197" i="72"/>
  <c r="T191" i="72"/>
  <c r="V198" i="72"/>
  <c r="V197" i="72"/>
  <c r="K197" i="72"/>
  <c r="S197" i="72"/>
  <c r="AA197" i="72"/>
  <c r="AI197" i="72"/>
  <c r="E191" i="72"/>
  <c r="L197" i="72"/>
  <c r="L198" i="72"/>
  <c r="T197" i="72"/>
  <c r="T198" i="72"/>
  <c r="AB197" i="72"/>
  <c r="AB198" i="72"/>
  <c r="F191" i="72"/>
  <c r="V191" i="72"/>
  <c r="N198" i="72"/>
  <c r="N197" i="72"/>
  <c r="AD198" i="72"/>
  <c r="AD197" i="72"/>
  <c r="E198" i="72"/>
  <c r="M198" i="72"/>
  <c r="U198" i="72"/>
  <c r="AC198" i="72"/>
  <c r="G191" i="72"/>
  <c r="O191" i="72"/>
  <c r="W191" i="72"/>
  <c r="AE191" i="72"/>
  <c r="K198" i="72"/>
  <c r="H197" i="71"/>
  <c r="P197" i="71"/>
  <c r="X197" i="71"/>
  <c r="AF197" i="71"/>
  <c r="H198" i="71"/>
  <c r="X198" i="71"/>
  <c r="AB198" i="71"/>
  <c r="P198" i="71"/>
  <c r="AF198" i="71"/>
  <c r="T191" i="71"/>
  <c r="AJ191" i="71"/>
  <c r="E191" i="71"/>
  <c r="E198" i="71"/>
  <c r="E197" i="71"/>
  <c r="M191" i="71"/>
  <c r="M198" i="71"/>
  <c r="M197" i="71"/>
  <c r="U191" i="71"/>
  <c r="U198" i="71"/>
  <c r="U197" i="71"/>
  <c r="AC191" i="71"/>
  <c r="AC198" i="71"/>
  <c r="AC197" i="71"/>
  <c r="L191" i="71"/>
  <c r="AB191" i="71"/>
  <c r="F198" i="71"/>
  <c r="N198" i="71"/>
  <c r="V198" i="71"/>
  <c r="AD198" i="71"/>
  <c r="P191" i="71"/>
  <c r="AF191" i="71"/>
  <c r="T197" i="71"/>
  <c r="AJ197" i="71"/>
  <c r="I191" i="71"/>
  <c r="Q191" i="71"/>
  <c r="Y191" i="71"/>
  <c r="AG191" i="71"/>
  <c r="K198" i="71"/>
  <c r="S198" i="71"/>
  <c r="AA198" i="71"/>
  <c r="AI198" i="71"/>
  <c r="K191" i="71"/>
  <c r="S191" i="71"/>
  <c r="AA191" i="71"/>
  <c r="AI191" i="71"/>
  <c r="G197" i="71"/>
  <c r="O197" i="71"/>
  <c r="W197" i="71"/>
  <c r="AE197" i="71"/>
  <c r="Q197" i="71"/>
  <c r="AG197" i="71"/>
  <c r="E191" i="70"/>
  <c r="M191" i="70"/>
  <c r="U191" i="70"/>
  <c r="AC191" i="70"/>
  <c r="I197" i="70"/>
  <c r="Q197" i="70"/>
  <c r="Y197" i="70"/>
  <c r="AG197" i="70"/>
  <c r="G198" i="70"/>
  <c r="O198" i="70"/>
  <c r="W198" i="70"/>
  <c r="AE198" i="70"/>
  <c r="F191" i="70"/>
  <c r="N191" i="70"/>
  <c r="V191" i="70"/>
  <c r="AD191" i="70"/>
  <c r="J197" i="70"/>
  <c r="R197" i="70"/>
  <c r="Z197" i="70"/>
  <c r="AH197" i="70"/>
  <c r="H198" i="70"/>
  <c r="P198" i="70"/>
  <c r="X198" i="70"/>
  <c r="AF198" i="70"/>
  <c r="G191" i="70"/>
  <c r="O191" i="70"/>
  <c r="W191" i="70"/>
  <c r="AE191" i="70"/>
  <c r="K197" i="70"/>
  <c r="S197" i="70"/>
  <c r="AA197" i="70"/>
  <c r="AI197" i="70"/>
  <c r="I198" i="70"/>
  <c r="Q198" i="70"/>
  <c r="Y198" i="70"/>
  <c r="AG198" i="70"/>
  <c r="H191" i="70"/>
  <c r="P191" i="70"/>
  <c r="X191" i="70"/>
  <c r="AF191" i="70"/>
  <c r="L197" i="70"/>
  <c r="T197" i="70"/>
  <c r="AB197" i="70"/>
  <c r="J198" i="70"/>
  <c r="R198" i="70"/>
  <c r="Z198" i="70"/>
  <c r="AH198" i="70"/>
  <c r="I191" i="70"/>
  <c r="Q191" i="70"/>
  <c r="Y191" i="70"/>
  <c r="AG191" i="70"/>
  <c r="E197" i="70"/>
  <c r="M197" i="70"/>
  <c r="U197" i="70"/>
  <c r="AC197" i="70"/>
  <c r="K198" i="70"/>
  <c r="S198" i="70"/>
  <c r="AA198" i="70"/>
  <c r="AI198" i="70"/>
  <c r="J191" i="70"/>
  <c r="R191" i="70"/>
  <c r="Z191" i="70"/>
  <c r="AH191" i="70"/>
  <c r="F197" i="70"/>
  <c r="N197" i="70"/>
  <c r="V197" i="70"/>
  <c r="AD197" i="70"/>
  <c r="L198" i="70"/>
  <c r="T198" i="70"/>
  <c r="AB198" i="70"/>
  <c r="K191" i="70"/>
  <c r="S191" i="70"/>
  <c r="AA191" i="70"/>
  <c r="AI191" i="70"/>
  <c r="G197" i="70"/>
  <c r="M198" i="70"/>
  <c r="U198" i="70"/>
  <c r="AC198" i="70"/>
  <c r="K198" i="69"/>
  <c r="K197" i="69"/>
  <c r="AI198" i="69"/>
  <c r="AI197" i="69"/>
  <c r="AB198" i="69"/>
  <c r="AB197" i="69"/>
  <c r="F191" i="69"/>
  <c r="N191" i="69"/>
  <c r="AD191" i="69"/>
  <c r="Q197" i="69"/>
  <c r="AE198" i="69"/>
  <c r="V198" i="69"/>
  <c r="V197" i="69"/>
  <c r="AA198" i="69"/>
  <c r="AA197" i="69"/>
  <c r="L198" i="69"/>
  <c r="L197" i="69"/>
  <c r="T198" i="69"/>
  <c r="T197" i="69"/>
  <c r="E198" i="69"/>
  <c r="E197" i="69"/>
  <c r="M198" i="69"/>
  <c r="M197" i="69"/>
  <c r="U198" i="69"/>
  <c r="U197" i="69"/>
  <c r="AC198" i="69"/>
  <c r="AC197" i="69"/>
  <c r="W191" i="69"/>
  <c r="Y197" i="69"/>
  <c r="G197" i="69"/>
  <c r="O197" i="69"/>
  <c r="W197" i="69"/>
  <c r="AE197" i="69"/>
  <c r="Q191" i="69"/>
  <c r="AG191" i="69"/>
  <c r="H197" i="69"/>
  <c r="H198" i="69"/>
  <c r="P197" i="69"/>
  <c r="P198" i="69"/>
  <c r="X197" i="69"/>
  <c r="X198" i="69"/>
  <c r="AF197" i="69"/>
  <c r="AF198" i="69"/>
  <c r="N198" i="69"/>
  <c r="N197" i="69"/>
  <c r="I198" i="69"/>
  <c r="Q198" i="69"/>
  <c r="Y198" i="69"/>
  <c r="AG198" i="69"/>
  <c r="K191" i="69"/>
  <c r="AA191" i="69"/>
  <c r="AI191" i="69"/>
  <c r="G198" i="69"/>
  <c r="J198" i="69"/>
  <c r="J197" i="69"/>
  <c r="R198" i="69"/>
  <c r="R197" i="69"/>
  <c r="Z198" i="69"/>
  <c r="Z197" i="69"/>
  <c r="AH198" i="69"/>
  <c r="AH197" i="69"/>
  <c r="L191" i="69"/>
  <c r="T191" i="69"/>
  <c r="AB191" i="69"/>
  <c r="O198" i="69"/>
  <c r="F198" i="69"/>
  <c r="F197" i="69"/>
  <c r="AD198" i="69"/>
  <c r="AD197" i="69"/>
  <c r="S198" i="69"/>
  <c r="S197" i="69"/>
  <c r="I197" i="69"/>
  <c r="W198" i="69"/>
  <c r="R198" i="68"/>
  <c r="R197" i="68"/>
  <c r="Z198" i="68"/>
  <c r="Z197" i="68"/>
  <c r="I198" i="68"/>
  <c r="I197" i="68"/>
  <c r="Q198" i="68"/>
  <c r="Q197" i="68"/>
  <c r="Y198" i="68"/>
  <c r="Y197" i="68"/>
  <c r="AG198" i="68"/>
  <c r="AG197" i="68"/>
  <c r="O197" i="68"/>
  <c r="J198" i="68"/>
  <c r="J197" i="68"/>
  <c r="F198" i="68"/>
  <c r="F197" i="68"/>
  <c r="N198" i="68"/>
  <c r="N197" i="68"/>
  <c r="V198" i="68"/>
  <c r="V197" i="68"/>
  <c r="AD198" i="68"/>
  <c r="AD197" i="68"/>
  <c r="AH198" i="68"/>
  <c r="AH197" i="68"/>
  <c r="G198" i="68"/>
  <c r="O198" i="68"/>
  <c r="W198" i="68"/>
  <c r="AE198" i="68"/>
  <c r="W197" i="68"/>
  <c r="L198" i="68"/>
  <c r="T198" i="68"/>
  <c r="AB198" i="68"/>
  <c r="H198" i="68"/>
  <c r="P198" i="68"/>
  <c r="X198" i="68"/>
  <c r="AF198" i="68"/>
  <c r="K197" i="68"/>
  <c r="S197" i="68"/>
  <c r="AA197" i="68"/>
  <c r="AI197" i="68"/>
  <c r="L197" i="68"/>
  <c r="T197" i="68"/>
  <c r="AB197" i="68"/>
  <c r="J197" i="67"/>
  <c r="R197" i="67"/>
  <c r="Z197" i="67"/>
  <c r="AH197" i="67"/>
  <c r="P198" i="67"/>
  <c r="AF198" i="67"/>
  <c r="K198" i="67"/>
  <c r="K197" i="67"/>
  <c r="S198" i="67"/>
  <c r="S197" i="67"/>
  <c r="AA198" i="67"/>
  <c r="AA197" i="67"/>
  <c r="AI198" i="67"/>
  <c r="AI197" i="67"/>
  <c r="F198" i="67"/>
  <c r="V198" i="67"/>
  <c r="H198" i="67"/>
  <c r="X198" i="67"/>
  <c r="N197" i="67"/>
  <c r="AD197" i="67"/>
  <c r="G197" i="67"/>
  <c r="O197" i="67"/>
  <c r="W197" i="67"/>
  <c r="AE197" i="67"/>
  <c r="E198" i="67"/>
  <c r="M198" i="67"/>
  <c r="U198" i="67"/>
  <c r="AC198" i="67"/>
  <c r="I198" i="67"/>
  <c r="Q198" i="67"/>
  <c r="Y198" i="67"/>
  <c r="AG198" i="67"/>
  <c r="M197" i="67"/>
  <c r="U197" i="67"/>
  <c r="AC197" i="67"/>
  <c r="AP195" i="75" l="1"/>
  <c r="AO195" i="74"/>
  <c r="AP195" i="73"/>
  <c r="AO195" i="72"/>
  <c r="AO195" i="71"/>
  <c r="AP195" i="70"/>
  <c r="AO195" i="69"/>
  <c r="AO195" i="68"/>
  <c r="AO195" i="88"/>
  <c r="AJ198" i="75"/>
  <c r="AJ197" i="75"/>
  <c r="AJ191" i="75"/>
  <c r="AJ198" i="74"/>
  <c r="AJ191" i="74"/>
  <c r="AJ197" i="74"/>
  <c r="AJ198" i="73"/>
  <c r="AJ197" i="73"/>
  <c r="AJ191" i="73"/>
  <c r="AJ197" i="72"/>
  <c r="AJ198" i="72"/>
  <c r="AJ191" i="72"/>
  <c r="AK191" i="71"/>
  <c r="AK198" i="71"/>
  <c r="AK197" i="71"/>
  <c r="AJ198" i="70"/>
  <c r="AJ197" i="70"/>
  <c r="AJ191" i="70"/>
  <c r="AJ198" i="69"/>
  <c r="AJ197" i="69"/>
  <c r="AJ191" i="69"/>
  <c r="AJ197" i="68"/>
  <c r="AJ198" i="68"/>
  <c r="AJ197" i="67"/>
  <c r="AJ198" i="67"/>
  <c r="AQ195" i="75" l="1"/>
  <c r="AP195" i="74"/>
  <c r="AQ195" i="73"/>
  <c r="AP195" i="72"/>
  <c r="AP195" i="71"/>
  <c r="AQ195" i="70"/>
  <c r="AP195" i="69"/>
  <c r="AP195" i="68"/>
  <c r="AP195" i="88"/>
  <c r="AK198" i="75"/>
  <c r="AK197" i="75"/>
  <c r="AK191" i="75"/>
  <c r="AK198" i="74"/>
  <c r="AK197" i="74"/>
  <c r="AK191" i="74"/>
  <c r="AK198" i="73"/>
  <c r="AK197" i="73"/>
  <c r="AK191" i="73"/>
  <c r="AK198" i="72"/>
  <c r="AK191" i="72"/>
  <c r="AK197" i="72"/>
  <c r="AL198" i="71"/>
  <c r="AL191" i="71"/>
  <c r="AL197" i="71"/>
  <c r="AK198" i="70"/>
  <c r="AK197" i="70"/>
  <c r="AK191" i="70"/>
  <c r="AK198" i="69"/>
  <c r="AK197" i="69"/>
  <c r="AK191" i="69"/>
  <c r="AK197" i="68"/>
  <c r="AK198" i="68"/>
  <c r="AK197" i="67"/>
  <c r="AK198" i="67"/>
  <c r="AR195" i="75" l="1"/>
  <c r="AQ195" i="74"/>
  <c r="AR195" i="73"/>
  <c r="AQ195" i="72"/>
  <c r="AQ195" i="71"/>
  <c r="AR195" i="70"/>
  <c r="AQ195" i="69"/>
  <c r="AQ195" i="68"/>
  <c r="AQ195" i="88"/>
  <c r="AL198" i="75"/>
  <c r="AL197" i="75"/>
  <c r="AL191" i="75"/>
  <c r="AL197" i="74"/>
  <c r="AL191" i="74"/>
  <c r="AL198" i="74"/>
  <c r="AL197" i="73"/>
  <c r="AL198" i="73"/>
  <c r="AL191" i="73"/>
  <c r="AL198" i="72"/>
  <c r="AL197" i="72"/>
  <c r="AL191" i="72"/>
  <c r="AM198" i="71"/>
  <c r="AM197" i="71"/>
  <c r="AM191" i="71"/>
  <c r="AL197" i="70"/>
  <c r="AL198" i="70"/>
  <c r="AL191" i="70"/>
  <c r="AL198" i="69"/>
  <c r="AL197" i="69"/>
  <c r="AL191" i="69"/>
  <c r="AL198" i="68"/>
  <c r="AL197" i="68"/>
  <c r="AL198" i="67"/>
  <c r="AL197" i="67"/>
  <c r="AS195" i="75" l="1"/>
  <c r="AR195" i="74"/>
  <c r="AS195" i="73"/>
  <c r="AR195" i="72"/>
  <c r="AR195" i="71"/>
  <c r="AS195" i="70"/>
  <c r="AR195" i="69"/>
  <c r="AR195" i="68"/>
  <c r="AR195" i="88"/>
  <c r="AM197" i="75"/>
  <c r="AM198" i="75"/>
  <c r="AM191" i="75"/>
  <c r="AM197" i="74"/>
  <c r="AM191" i="74"/>
  <c r="AM198" i="74"/>
  <c r="AM197" i="73"/>
  <c r="AM191" i="73"/>
  <c r="AM198" i="73"/>
  <c r="AM198" i="72"/>
  <c r="AM197" i="72"/>
  <c r="AM191" i="72"/>
  <c r="AN197" i="71"/>
  <c r="AN191" i="71"/>
  <c r="AN198" i="71"/>
  <c r="AM197" i="70"/>
  <c r="AM191" i="70"/>
  <c r="AM198" i="70"/>
  <c r="AM197" i="69"/>
  <c r="AM198" i="69"/>
  <c r="AM191" i="69"/>
  <c r="AM198" i="68"/>
  <c r="AM197" i="68"/>
  <c r="AM197" i="67"/>
  <c r="AM198" i="67"/>
  <c r="AT195" i="75" l="1"/>
  <c r="AS195" i="74"/>
  <c r="AT195" i="73"/>
  <c r="AS195" i="72"/>
  <c r="AS195" i="71"/>
  <c r="AT195" i="70"/>
  <c r="AS195" i="69"/>
  <c r="AS195" i="68"/>
  <c r="AS195" i="88"/>
  <c r="AN197" i="75"/>
  <c r="AN198" i="75"/>
  <c r="AN191" i="75"/>
  <c r="AN191" i="74"/>
  <c r="AN198" i="74"/>
  <c r="AN197" i="74"/>
  <c r="AN191" i="73"/>
  <c r="AN197" i="73"/>
  <c r="AN198" i="73"/>
  <c r="AN198" i="72"/>
  <c r="AN197" i="72"/>
  <c r="AN191" i="72"/>
  <c r="AO197" i="71"/>
  <c r="AO191" i="71"/>
  <c r="AO198" i="71"/>
  <c r="AN191" i="70"/>
  <c r="AN198" i="70"/>
  <c r="AN197" i="70"/>
  <c r="AN197" i="69"/>
  <c r="AN198" i="69"/>
  <c r="AN191" i="69"/>
  <c r="AN198" i="68"/>
  <c r="AN197" i="68"/>
  <c r="AN198" i="67"/>
  <c r="AN197" i="67"/>
  <c r="AU195" i="75" l="1"/>
  <c r="AT195" i="74"/>
  <c r="AU195" i="73"/>
  <c r="AT195" i="72"/>
  <c r="AT195" i="71"/>
  <c r="AU195" i="70"/>
  <c r="AT195" i="69"/>
  <c r="AT195" i="68"/>
  <c r="AT195" i="88"/>
  <c r="AO198" i="75"/>
  <c r="AO197" i="75"/>
  <c r="AO191" i="75"/>
  <c r="AO191" i="74"/>
  <c r="AO198" i="74"/>
  <c r="AO197" i="74"/>
  <c r="AO191" i="73"/>
  <c r="AO198" i="73"/>
  <c r="AO197" i="73"/>
  <c r="AO198" i="72"/>
  <c r="AO197" i="72"/>
  <c r="AO191" i="72"/>
  <c r="AP191" i="71"/>
  <c r="AP198" i="71"/>
  <c r="AP197" i="71"/>
  <c r="AO191" i="70"/>
  <c r="AO198" i="70"/>
  <c r="AO197" i="70"/>
  <c r="AO198" i="69"/>
  <c r="AO197" i="69"/>
  <c r="AO191" i="69"/>
  <c r="AO198" i="68"/>
  <c r="AO197" i="68"/>
  <c r="AO198" i="67"/>
  <c r="AO197" i="67"/>
  <c r="AV195" i="75" l="1"/>
  <c r="AU195" i="74"/>
  <c r="AV195" i="73"/>
  <c r="AU195" i="72"/>
  <c r="AU195" i="71"/>
  <c r="AV195" i="70"/>
  <c r="AU195" i="69"/>
  <c r="AU195" i="68"/>
  <c r="AU195" i="88"/>
  <c r="AP198" i="75"/>
  <c r="AP197" i="75"/>
  <c r="AP191" i="75"/>
  <c r="AP191" i="74"/>
  <c r="AP198" i="74"/>
  <c r="AP197" i="74"/>
  <c r="AP191" i="73"/>
  <c r="AP198" i="73"/>
  <c r="AP197" i="73"/>
  <c r="AP198" i="72"/>
  <c r="AP197" i="72"/>
  <c r="AP191" i="72"/>
  <c r="AQ191" i="71"/>
  <c r="AQ198" i="71"/>
  <c r="AQ197" i="71"/>
  <c r="AP191" i="70"/>
  <c r="AP198" i="70"/>
  <c r="AP197" i="70"/>
  <c r="AP198" i="69"/>
  <c r="AP197" i="69"/>
  <c r="AP191" i="69"/>
  <c r="AP198" i="68"/>
  <c r="AP197" i="68"/>
  <c r="AP197" i="67"/>
  <c r="AP198" i="67"/>
  <c r="AW195" i="75" l="1"/>
  <c r="AV195" i="74"/>
  <c r="AW195" i="73"/>
  <c r="AV195" i="72"/>
  <c r="AV195" i="71"/>
  <c r="AW195" i="70"/>
  <c r="AV195" i="69"/>
  <c r="AV195" i="68"/>
  <c r="AV195" i="88"/>
  <c r="AQ198" i="75"/>
  <c r="AQ197" i="75"/>
  <c r="AQ191" i="75"/>
  <c r="AQ191" i="74"/>
  <c r="AQ198" i="74"/>
  <c r="AQ197" i="74"/>
  <c r="AQ191" i="73"/>
  <c r="AQ198" i="73"/>
  <c r="AQ197" i="73"/>
  <c r="AQ197" i="72"/>
  <c r="AQ198" i="72"/>
  <c r="AQ191" i="72"/>
  <c r="AR191" i="71"/>
  <c r="AR198" i="71"/>
  <c r="AR197" i="71"/>
  <c r="AQ191" i="70"/>
  <c r="AQ198" i="70"/>
  <c r="AQ197" i="70"/>
  <c r="AQ198" i="69"/>
  <c r="AQ197" i="69"/>
  <c r="AQ191" i="69"/>
  <c r="AQ197" i="68"/>
  <c r="AQ198" i="68"/>
  <c r="AQ198" i="67"/>
  <c r="AQ197" i="67"/>
  <c r="AX195" i="75" l="1"/>
  <c r="AW195" i="74"/>
  <c r="AX195" i="73"/>
  <c r="AW195" i="72"/>
  <c r="AW195" i="71"/>
  <c r="AX195" i="70"/>
  <c r="AW195" i="69"/>
  <c r="AW195" i="68"/>
  <c r="AW195" i="88"/>
  <c r="AR198" i="75"/>
  <c r="AR197" i="75"/>
  <c r="AR191" i="75"/>
  <c r="AR198" i="74"/>
  <c r="AR197" i="74"/>
  <c r="AR191" i="74"/>
  <c r="AR198" i="73"/>
  <c r="AR197" i="73"/>
  <c r="AR191" i="73"/>
  <c r="AR197" i="72"/>
  <c r="AR198" i="72"/>
  <c r="AR191" i="72"/>
  <c r="AS191" i="71"/>
  <c r="AS198" i="71"/>
  <c r="AS197" i="71"/>
  <c r="AR198" i="70"/>
  <c r="AR191" i="70"/>
  <c r="AR197" i="70"/>
  <c r="AR198" i="69"/>
  <c r="AR197" i="69"/>
  <c r="AR191" i="69"/>
  <c r="AR197" i="68"/>
  <c r="AR198" i="68"/>
  <c r="AR198" i="67"/>
  <c r="AR197" i="67"/>
  <c r="AY195" i="75" l="1"/>
  <c r="AX195" i="74"/>
  <c r="AY195" i="73"/>
  <c r="AX195" i="72"/>
  <c r="AX195" i="71"/>
  <c r="AY195" i="70"/>
  <c r="AX195" i="69"/>
  <c r="AX195" i="68"/>
  <c r="AX195" i="88"/>
  <c r="AS198" i="75"/>
  <c r="AS197" i="75"/>
  <c r="AS191" i="75"/>
  <c r="AS198" i="74"/>
  <c r="AS197" i="74"/>
  <c r="AS191" i="74"/>
  <c r="AS198" i="73"/>
  <c r="AS197" i="73"/>
  <c r="AS191" i="73"/>
  <c r="AS198" i="72"/>
  <c r="AS197" i="72"/>
  <c r="AS191" i="72"/>
  <c r="AT198" i="71"/>
  <c r="AT191" i="71"/>
  <c r="AT197" i="71"/>
  <c r="AS198" i="70"/>
  <c r="AS197" i="70"/>
  <c r="AS191" i="70"/>
  <c r="AS198" i="69"/>
  <c r="AS197" i="69"/>
  <c r="AS191" i="69"/>
  <c r="AS197" i="68"/>
  <c r="AS198" i="68"/>
  <c r="AS197" i="67"/>
  <c r="AS198" i="67"/>
  <c r="AZ195" i="75" l="1"/>
  <c r="AY195" i="74"/>
  <c r="AZ195" i="73"/>
  <c r="AY195" i="72"/>
  <c r="AY195" i="71"/>
  <c r="AZ195" i="70"/>
  <c r="AY195" i="69"/>
  <c r="AY195" i="68"/>
  <c r="AY195" i="88"/>
  <c r="AT198" i="75"/>
  <c r="AT197" i="75"/>
  <c r="AT191" i="75"/>
  <c r="AT197" i="74"/>
  <c r="AT198" i="74"/>
  <c r="AT191" i="74"/>
  <c r="AT197" i="73"/>
  <c r="AT191" i="73"/>
  <c r="AT198" i="73"/>
  <c r="AT198" i="72"/>
  <c r="AT197" i="72"/>
  <c r="AT191" i="72"/>
  <c r="AU198" i="71"/>
  <c r="AU197" i="71"/>
  <c r="AU191" i="71"/>
  <c r="AT197" i="70"/>
  <c r="AT191" i="70"/>
  <c r="AT198" i="70"/>
  <c r="AT198" i="69"/>
  <c r="AT197" i="69"/>
  <c r="AT191" i="69"/>
  <c r="AT198" i="68"/>
  <c r="AT197" i="68"/>
  <c r="AT197" i="67"/>
  <c r="AT198" i="67"/>
  <c r="BA195" i="75" l="1"/>
  <c r="AZ195" i="74"/>
  <c r="BA195" i="73"/>
  <c r="AZ195" i="72"/>
  <c r="AZ195" i="71"/>
  <c r="BA195" i="70"/>
  <c r="AZ195" i="69"/>
  <c r="AZ195" i="68"/>
  <c r="AZ195" i="88"/>
  <c r="AU197" i="75"/>
  <c r="AU198" i="75"/>
  <c r="AU191" i="75"/>
  <c r="AU197" i="74"/>
  <c r="AU191" i="74"/>
  <c r="AU198" i="74"/>
  <c r="AU197" i="73"/>
  <c r="AU191" i="73"/>
  <c r="AU198" i="73"/>
  <c r="AU198" i="72"/>
  <c r="AU197" i="72"/>
  <c r="AU191" i="72"/>
  <c r="AV197" i="71"/>
  <c r="AV191" i="71"/>
  <c r="AV198" i="71"/>
  <c r="AU197" i="70"/>
  <c r="AU191" i="70"/>
  <c r="AU198" i="70"/>
  <c r="AU197" i="69"/>
  <c r="AU198" i="69"/>
  <c r="AU191" i="69"/>
  <c r="AU198" i="68"/>
  <c r="AU197" i="68"/>
  <c r="AU197" i="67"/>
  <c r="AU198" i="67"/>
  <c r="BB195" i="75" l="1"/>
  <c r="BA195" i="74"/>
  <c r="BB195" i="73"/>
  <c r="BA195" i="72"/>
  <c r="BA195" i="71"/>
  <c r="BB195" i="70"/>
  <c r="BA195" i="69"/>
  <c r="BA195" i="68"/>
  <c r="BA195" i="88"/>
  <c r="AV197" i="75"/>
  <c r="AV198" i="75"/>
  <c r="AV191" i="75"/>
  <c r="AV191" i="74"/>
  <c r="AV197" i="74"/>
  <c r="AV198" i="74"/>
  <c r="AV191" i="73"/>
  <c r="AV198" i="73"/>
  <c r="AV197" i="73"/>
  <c r="AV198" i="72"/>
  <c r="AV197" i="72"/>
  <c r="AV191" i="72"/>
  <c r="AW197" i="71"/>
  <c r="AW191" i="71"/>
  <c r="AW198" i="71"/>
  <c r="AV191" i="70"/>
  <c r="AV197" i="70"/>
  <c r="AV198" i="70"/>
  <c r="AV197" i="69"/>
  <c r="AV198" i="69"/>
  <c r="AV191" i="69"/>
  <c r="AV197" i="68"/>
  <c r="AV198" i="68"/>
  <c r="AV198" i="67"/>
  <c r="AV197" i="67"/>
  <c r="BB195" i="74" l="1"/>
  <c r="BB195" i="72"/>
  <c r="BB195" i="71"/>
  <c r="BB195" i="69"/>
  <c r="BB195" i="68"/>
  <c r="BB195" i="88"/>
  <c r="AW198" i="75"/>
  <c r="AW197" i="75"/>
  <c r="AW191" i="75"/>
  <c r="AW191" i="74"/>
  <c r="AW198" i="74"/>
  <c r="AW197" i="74"/>
  <c r="AW191" i="73"/>
  <c r="AW198" i="73"/>
  <c r="AW197" i="73"/>
  <c r="AW198" i="72"/>
  <c r="AW197" i="72"/>
  <c r="AW191" i="72"/>
  <c r="AX198" i="71"/>
  <c r="AX197" i="71"/>
  <c r="AX191" i="71"/>
  <c r="AW191" i="70"/>
  <c r="AW198" i="70"/>
  <c r="AW197" i="70"/>
  <c r="AW198" i="69"/>
  <c r="AW197" i="69"/>
  <c r="AW191" i="69"/>
  <c r="AW198" i="68"/>
  <c r="AW197" i="68"/>
  <c r="AW198" i="67"/>
  <c r="AW197" i="67"/>
  <c r="AX198" i="75" l="1"/>
  <c r="AX197" i="75"/>
  <c r="AX191" i="75"/>
  <c r="AX191" i="74"/>
  <c r="AX198" i="74"/>
  <c r="AX197" i="74"/>
  <c r="AX191" i="73"/>
  <c r="AX198" i="73"/>
  <c r="AX197" i="73"/>
  <c r="AX198" i="72"/>
  <c r="AX197" i="72"/>
  <c r="AX191" i="72"/>
  <c r="AY191" i="71"/>
  <c r="AY198" i="71"/>
  <c r="AY197" i="71"/>
  <c r="AX191" i="70"/>
  <c r="AX198" i="70"/>
  <c r="AX197" i="70"/>
  <c r="AX198" i="69"/>
  <c r="AX197" i="69"/>
  <c r="AX191" i="69"/>
  <c r="AX198" i="68"/>
  <c r="AX197" i="68"/>
  <c r="AX197" i="67"/>
  <c r="AX198" i="67"/>
  <c r="AY198" i="75" l="1"/>
  <c r="AY197" i="75"/>
  <c r="AY191" i="75"/>
  <c r="AY191" i="74"/>
  <c r="AY198" i="74"/>
  <c r="AY197" i="74"/>
  <c r="AY191" i="73"/>
  <c r="AY198" i="73"/>
  <c r="AY197" i="73"/>
  <c r="AY197" i="72"/>
  <c r="AY191" i="72"/>
  <c r="AY198" i="72"/>
  <c r="AZ191" i="71"/>
  <c r="AZ197" i="71"/>
  <c r="AZ198" i="71"/>
  <c r="AY191" i="70"/>
  <c r="AY198" i="70"/>
  <c r="AY197" i="70"/>
  <c r="AY198" i="69"/>
  <c r="AY197" i="69"/>
  <c r="AY191" i="69"/>
  <c r="AY197" i="68"/>
  <c r="AY198" i="68"/>
  <c r="AY198" i="67"/>
  <c r="AY197" i="67"/>
  <c r="AZ198" i="75" l="1"/>
  <c r="AZ197" i="75"/>
  <c r="AZ191" i="75"/>
  <c r="AZ191" i="74"/>
  <c r="AZ198" i="74"/>
  <c r="AZ197" i="74"/>
  <c r="AZ198" i="73"/>
  <c r="AZ197" i="73"/>
  <c r="AZ191" i="73"/>
  <c r="AZ197" i="72"/>
  <c r="AZ191" i="72"/>
  <c r="AZ198" i="72"/>
  <c r="BA191" i="71"/>
  <c r="BA198" i="71"/>
  <c r="BA197" i="71"/>
  <c r="AZ198" i="70"/>
  <c r="AZ197" i="70"/>
  <c r="AZ191" i="70"/>
  <c r="AZ198" i="69"/>
  <c r="AZ197" i="69"/>
  <c r="AZ191" i="69"/>
  <c r="AZ197" i="68"/>
  <c r="AZ198" i="68"/>
  <c r="AZ198" i="67"/>
  <c r="AZ197" i="67"/>
  <c r="BA198" i="75" l="1"/>
  <c r="BA197" i="75"/>
  <c r="BA191" i="75"/>
  <c r="BA198" i="74"/>
  <c r="BA197" i="74"/>
  <c r="BA191" i="74"/>
  <c r="BA198" i="73"/>
  <c r="BA197" i="73"/>
  <c r="BA191" i="73"/>
  <c r="BA198" i="72"/>
  <c r="BA197" i="72"/>
  <c r="BA191" i="72"/>
  <c r="BB198" i="71"/>
  <c r="BB191" i="71"/>
  <c r="BB197" i="71"/>
  <c r="BA198" i="70"/>
  <c r="BA197" i="70"/>
  <c r="BA191" i="70"/>
  <c r="BA198" i="69"/>
  <c r="BA197" i="69"/>
  <c r="BA191" i="69"/>
  <c r="BA198" i="68"/>
  <c r="BA197" i="68"/>
  <c r="BA197" i="67"/>
  <c r="BA198" i="67"/>
  <c r="BB198" i="75" l="1"/>
  <c r="BB197" i="75"/>
  <c r="BB191" i="75"/>
  <c r="BB198" i="74"/>
  <c r="BB197" i="74"/>
  <c r="BB191" i="74"/>
  <c r="BB197" i="73"/>
  <c r="BB198" i="73"/>
  <c r="BB191" i="73"/>
  <c r="BB198" i="72"/>
  <c r="BB197" i="72"/>
  <c r="BB191" i="72"/>
  <c r="BB197" i="70"/>
  <c r="BB191" i="70"/>
  <c r="BB198" i="70"/>
  <c r="BB198" i="69"/>
  <c r="BB197" i="69"/>
  <c r="BB191" i="69"/>
  <c r="BB198" i="68"/>
  <c r="BB197" i="68"/>
  <c r="BB198" i="67"/>
  <c r="BB197" i="67"/>
  <c r="BI40" i="81" l="1"/>
  <c r="BI39" i="81" s="1"/>
  <c r="V33" i="81"/>
  <c r="W33" i="81"/>
  <c r="X33" i="81"/>
  <c r="Y33" i="81"/>
  <c r="Z33" i="81"/>
  <c r="AA33" i="81"/>
  <c r="AB33" i="81"/>
  <c r="B27" i="81" l="1"/>
  <c r="BB77" i="73" s="1"/>
  <c r="E128" i="75"/>
  <c r="BA77" i="75"/>
  <c r="AZ77" i="75"/>
  <c r="BB71" i="75"/>
  <c r="BA71" i="75"/>
  <c r="AZ71" i="75"/>
  <c r="AY71" i="75"/>
  <c r="AX71" i="75"/>
  <c r="AW71" i="75"/>
  <c r="AV71" i="75"/>
  <c r="AU71" i="75"/>
  <c r="AT71" i="75"/>
  <c r="AS71" i="75"/>
  <c r="AR71" i="75"/>
  <c r="AQ71" i="75"/>
  <c r="AP71" i="75"/>
  <c r="AO71" i="75"/>
  <c r="AN71" i="75"/>
  <c r="AM71" i="75"/>
  <c r="AL71" i="75"/>
  <c r="AK71" i="75"/>
  <c r="AJ71" i="75"/>
  <c r="AI71" i="75"/>
  <c r="AH71" i="75"/>
  <c r="AG71" i="75"/>
  <c r="AF71" i="75"/>
  <c r="AE71" i="75"/>
  <c r="AD71" i="75"/>
  <c r="AC71" i="75"/>
  <c r="AB71" i="75"/>
  <c r="AA71" i="75"/>
  <c r="Z71" i="75"/>
  <c r="Y71" i="75"/>
  <c r="X71" i="75"/>
  <c r="W71" i="75"/>
  <c r="V71" i="75"/>
  <c r="U71" i="75"/>
  <c r="T71" i="75"/>
  <c r="S71" i="75"/>
  <c r="R71" i="75"/>
  <c r="Q71" i="75"/>
  <c r="P71" i="75"/>
  <c r="O71" i="75"/>
  <c r="N71" i="75"/>
  <c r="M71" i="75"/>
  <c r="L71" i="75"/>
  <c r="K71" i="75"/>
  <c r="J71" i="75"/>
  <c r="I71" i="75"/>
  <c r="H71" i="75"/>
  <c r="G71" i="75"/>
  <c r="F71" i="75"/>
  <c r="E71" i="75"/>
  <c r="BB64" i="75"/>
  <c r="BA64" i="75"/>
  <c r="AZ64" i="75"/>
  <c r="AY64" i="75"/>
  <c r="AX64" i="75"/>
  <c r="AW64" i="75"/>
  <c r="AV64" i="75"/>
  <c r="AU64" i="75"/>
  <c r="AT64" i="75"/>
  <c r="AS64" i="75"/>
  <c r="AR64" i="75"/>
  <c r="AQ64" i="75"/>
  <c r="AP64" i="75"/>
  <c r="AO64" i="75"/>
  <c r="AN64" i="75"/>
  <c r="AM64" i="75"/>
  <c r="AL64" i="75"/>
  <c r="AK64" i="75"/>
  <c r="AJ64" i="75"/>
  <c r="AI64" i="75"/>
  <c r="AH64" i="75"/>
  <c r="AG64" i="75"/>
  <c r="AF64" i="75"/>
  <c r="AE64" i="75"/>
  <c r="AD64" i="75"/>
  <c r="AC64" i="75"/>
  <c r="AB64" i="75"/>
  <c r="AA64" i="75"/>
  <c r="Z64" i="75"/>
  <c r="Y64" i="75"/>
  <c r="X64" i="75"/>
  <c r="W64" i="75"/>
  <c r="V64" i="75"/>
  <c r="U64" i="75"/>
  <c r="T64" i="75"/>
  <c r="S64" i="75"/>
  <c r="R64" i="75"/>
  <c r="Q64" i="75"/>
  <c r="P64" i="75"/>
  <c r="O64" i="75"/>
  <c r="N64" i="75"/>
  <c r="M64" i="75"/>
  <c r="L64" i="75"/>
  <c r="K64" i="75"/>
  <c r="J64" i="75"/>
  <c r="I64" i="75"/>
  <c r="H64" i="75"/>
  <c r="G64" i="75"/>
  <c r="F64" i="75"/>
  <c r="E64" i="75"/>
  <c r="B26" i="75" s="1"/>
  <c r="E128" i="74"/>
  <c r="BB71" i="74"/>
  <c r="BA71" i="74"/>
  <c r="AZ71" i="74"/>
  <c r="AY71" i="74"/>
  <c r="AX71" i="74"/>
  <c r="AW71" i="74"/>
  <c r="AV71" i="74"/>
  <c r="AU71" i="74"/>
  <c r="AT71" i="74"/>
  <c r="AS71" i="74"/>
  <c r="AR71" i="74"/>
  <c r="AQ71" i="74"/>
  <c r="AP71" i="74"/>
  <c r="AO71" i="74"/>
  <c r="AN71" i="74"/>
  <c r="AM71" i="74"/>
  <c r="AL71" i="74"/>
  <c r="AK71" i="74"/>
  <c r="AJ71" i="74"/>
  <c r="AI71" i="74"/>
  <c r="AH71" i="74"/>
  <c r="AG71" i="74"/>
  <c r="AF71" i="74"/>
  <c r="AE71" i="74"/>
  <c r="AD71" i="74"/>
  <c r="AC71" i="74"/>
  <c r="AB71" i="74"/>
  <c r="AA71" i="74"/>
  <c r="Z71" i="74"/>
  <c r="Y71" i="74"/>
  <c r="X71" i="74"/>
  <c r="W71" i="74"/>
  <c r="V71" i="74"/>
  <c r="U71" i="74"/>
  <c r="T71" i="74"/>
  <c r="S71" i="74"/>
  <c r="R71" i="74"/>
  <c r="Q71" i="74"/>
  <c r="P71" i="74"/>
  <c r="O71" i="74"/>
  <c r="N71" i="74"/>
  <c r="M71" i="74"/>
  <c r="L71" i="74"/>
  <c r="K71" i="74"/>
  <c r="J71" i="74"/>
  <c r="I71" i="74"/>
  <c r="H71" i="74"/>
  <c r="G71" i="74"/>
  <c r="F71" i="74"/>
  <c r="E71" i="74"/>
  <c r="BB64" i="74"/>
  <c r="BA64" i="74"/>
  <c r="AZ64" i="74"/>
  <c r="AY64" i="74"/>
  <c r="AX64" i="74"/>
  <c r="AW64" i="74"/>
  <c r="AV64" i="74"/>
  <c r="AU64" i="74"/>
  <c r="AT64" i="74"/>
  <c r="AS64" i="74"/>
  <c r="AR64" i="74"/>
  <c r="AQ64" i="74"/>
  <c r="AP64" i="74"/>
  <c r="AO64" i="74"/>
  <c r="AN64" i="74"/>
  <c r="AM64" i="74"/>
  <c r="AL64" i="74"/>
  <c r="AK64" i="74"/>
  <c r="AJ64" i="74"/>
  <c r="AI64" i="74"/>
  <c r="AH64" i="74"/>
  <c r="AG64" i="74"/>
  <c r="AF64" i="74"/>
  <c r="AE64" i="74"/>
  <c r="AD64" i="74"/>
  <c r="AC64" i="74"/>
  <c r="AB64" i="74"/>
  <c r="AA64" i="74"/>
  <c r="Z64" i="74"/>
  <c r="Y64" i="74"/>
  <c r="X64" i="74"/>
  <c r="W64" i="74"/>
  <c r="V64" i="74"/>
  <c r="U64" i="74"/>
  <c r="T64" i="74"/>
  <c r="S64" i="74"/>
  <c r="R64" i="74"/>
  <c r="Q64" i="74"/>
  <c r="P64" i="74"/>
  <c r="O64" i="74"/>
  <c r="N64" i="74"/>
  <c r="M64" i="74"/>
  <c r="L64" i="74"/>
  <c r="K64" i="74"/>
  <c r="J64" i="74"/>
  <c r="I64" i="74"/>
  <c r="H64" i="74"/>
  <c r="G64" i="74"/>
  <c r="F64" i="74"/>
  <c r="E64" i="74"/>
  <c r="E26" i="74"/>
  <c r="E128" i="73"/>
  <c r="AZ77" i="73"/>
  <c r="BB71" i="73"/>
  <c r="BA71" i="73"/>
  <c r="AZ71" i="73"/>
  <c r="AY71" i="73"/>
  <c r="AX71" i="73"/>
  <c r="AW71" i="73"/>
  <c r="AV71" i="73"/>
  <c r="AU71" i="73"/>
  <c r="AT71" i="73"/>
  <c r="AS71" i="73"/>
  <c r="AR71" i="73"/>
  <c r="AQ71" i="73"/>
  <c r="AP71" i="73"/>
  <c r="AO71" i="73"/>
  <c r="AN71" i="73"/>
  <c r="AM71" i="73"/>
  <c r="AL71" i="73"/>
  <c r="AK71" i="73"/>
  <c r="AJ71" i="73"/>
  <c r="AI71" i="73"/>
  <c r="AH71" i="73"/>
  <c r="AG71" i="73"/>
  <c r="AF71" i="73"/>
  <c r="AE71" i="73"/>
  <c r="AD71" i="73"/>
  <c r="AC71" i="73"/>
  <c r="AB71" i="73"/>
  <c r="AA71" i="73"/>
  <c r="Z71" i="73"/>
  <c r="Y71" i="73"/>
  <c r="X71" i="73"/>
  <c r="W71" i="73"/>
  <c r="V71" i="73"/>
  <c r="U71" i="73"/>
  <c r="T71" i="73"/>
  <c r="S71" i="73"/>
  <c r="R71" i="73"/>
  <c r="Q71" i="73"/>
  <c r="P71" i="73"/>
  <c r="O71" i="73"/>
  <c r="N71" i="73"/>
  <c r="M71" i="73"/>
  <c r="L71" i="73"/>
  <c r="K71" i="73"/>
  <c r="J71" i="73"/>
  <c r="I71" i="73"/>
  <c r="H71" i="73"/>
  <c r="G71" i="73"/>
  <c r="F71" i="73"/>
  <c r="E71" i="73"/>
  <c r="BB64" i="73"/>
  <c r="BA64" i="73"/>
  <c r="AZ64" i="73"/>
  <c r="AY64" i="73"/>
  <c r="AX64" i="73"/>
  <c r="AW64" i="73"/>
  <c r="AV64" i="73"/>
  <c r="AU64" i="73"/>
  <c r="AT64" i="73"/>
  <c r="AS64" i="73"/>
  <c r="AR64" i="73"/>
  <c r="AQ64" i="73"/>
  <c r="AP64" i="73"/>
  <c r="AO64" i="73"/>
  <c r="AN64" i="73"/>
  <c r="AM64" i="73"/>
  <c r="AL64" i="73"/>
  <c r="AK64" i="73"/>
  <c r="AJ64" i="73"/>
  <c r="AI64" i="73"/>
  <c r="AH64" i="73"/>
  <c r="AG64" i="73"/>
  <c r="AF64" i="73"/>
  <c r="AE64" i="73"/>
  <c r="AD64" i="73"/>
  <c r="AC64" i="73"/>
  <c r="AB64" i="73"/>
  <c r="AA64" i="73"/>
  <c r="Z64" i="73"/>
  <c r="Y64" i="73"/>
  <c r="X64" i="73"/>
  <c r="W64" i="73"/>
  <c r="V64" i="73"/>
  <c r="U64" i="73"/>
  <c r="T64" i="73"/>
  <c r="S64" i="73"/>
  <c r="R64" i="73"/>
  <c r="Q64" i="73"/>
  <c r="P64" i="73"/>
  <c r="O64" i="73"/>
  <c r="N64" i="73"/>
  <c r="M64" i="73"/>
  <c r="L64" i="73"/>
  <c r="K64" i="73"/>
  <c r="J64" i="73"/>
  <c r="I64" i="73"/>
  <c r="H64" i="73"/>
  <c r="G64" i="73"/>
  <c r="F64" i="73"/>
  <c r="E64" i="73"/>
  <c r="E128" i="72"/>
  <c r="BB77" i="72"/>
  <c r="BA77" i="72"/>
  <c r="AZ77" i="72"/>
  <c r="BB71" i="72"/>
  <c r="BA71" i="72"/>
  <c r="AZ71" i="72"/>
  <c r="AY71" i="72"/>
  <c r="AX71" i="72"/>
  <c r="AW71" i="72"/>
  <c r="AV71" i="72"/>
  <c r="AU71" i="72"/>
  <c r="AT71" i="72"/>
  <c r="AS71" i="72"/>
  <c r="AR71" i="72"/>
  <c r="AQ71" i="72"/>
  <c r="AP71" i="72"/>
  <c r="AO71" i="72"/>
  <c r="AN71" i="72"/>
  <c r="AM71" i="72"/>
  <c r="AL71" i="72"/>
  <c r="AK71" i="72"/>
  <c r="AJ71" i="72"/>
  <c r="AI71" i="72"/>
  <c r="AH71" i="72"/>
  <c r="AG71" i="72"/>
  <c r="AF71" i="72"/>
  <c r="AE71" i="72"/>
  <c r="AD71" i="72"/>
  <c r="AC71" i="72"/>
  <c r="AB71" i="72"/>
  <c r="AA71" i="72"/>
  <c r="Z71" i="72"/>
  <c r="Y71" i="72"/>
  <c r="X71" i="72"/>
  <c r="W71" i="72"/>
  <c r="V71" i="72"/>
  <c r="U71" i="72"/>
  <c r="T71" i="72"/>
  <c r="S71" i="72"/>
  <c r="R71" i="72"/>
  <c r="Q71" i="72"/>
  <c r="P71" i="72"/>
  <c r="O71" i="72"/>
  <c r="N71" i="72"/>
  <c r="M71" i="72"/>
  <c r="L71" i="72"/>
  <c r="K71" i="72"/>
  <c r="J71" i="72"/>
  <c r="I71" i="72"/>
  <c r="H71" i="72"/>
  <c r="G71" i="72"/>
  <c r="F71" i="72"/>
  <c r="E71" i="72"/>
  <c r="BB64" i="72"/>
  <c r="BA64" i="72"/>
  <c r="AZ64" i="72"/>
  <c r="AY64" i="72"/>
  <c r="AX64" i="72"/>
  <c r="AW64" i="72"/>
  <c r="AV64" i="72"/>
  <c r="AU64" i="72"/>
  <c r="AT64" i="72"/>
  <c r="AS64" i="72"/>
  <c r="AR64" i="72"/>
  <c r="AQ64" i="72"/>
  <c r="AP64" i="72"/>
  <c r="AO64" i="72"/>
  <c r="AN64" i="72"/>
  <c r="AM64" i="72"/>
  <c r="AL64" i="72"/>
  <c r="AK64" i="72"/>
  <c r="AJ64" i="72"/>
  <c r="AI64" i="72"/>
  <c r="AH64" i="72"/>
  <c r="AG64" i="72"/>
  <c r="AF64" i="72"/>
  <c r="AE64" i="72"/>
  <c r="AD64" i="72"/>
  <c r="AC64" i="72"/>
  <c r="AB64" i="72"/>
  <c r="AA64" i="72"/>
  <c r="Z64" i="72"/>
  <c r="Y64" i="72"/>
  <c r="X64" i="72"/>
  <c r="W64" i="72"/>
  <c r="V64" i="72"/>
  <c r="U64" i="72"/>
  <c r="T64" i="72"/>
  <c r="S64" i="72"/>
  <c r="R64" i="72"/>
  <c r="Q64" i="72"/>
  <c r="P64" i="72"/>
  <c r="O64" i="72"/>
  <c r="N64" i="72"/>
  <c r="M64" i="72"/>
  <c r="L64" i="72"/>
  <c r="K64" i="72"/>
  <c r="J64" i="72"/>
  <c r="I64" i="72"/>
  <c r="H64" i="72"/>
  <c r="G64" i="72"/>
  <c r="F64" i="72"/>
  <c r="E64" i="72"/>
  <c r="B26" i="72"/>
  <c r="E128" i="71"/>
  <c r="BB77" i="71"/>
  <c r="BB134" i="71" s="1"/>
  <c r="BA77" i="71"/>
  <c r="BA134" i="71" s="1"/>
  <c r="AZ77" i="71"/>
  <c r="AZ134" i="71" s="1"/>
  <c r="BB71" i="71"/>
  <c r="BA71" i="71"/>
  <c r="AZ71" i="71"/>
  <c r="AY71" i="71"/>
  <c r="AX71" i="71"/>
  <c r="AW71" i="71"/>
  <c r="AV71" i="71"/>
  <c r="AU71" i="71"/>
  <c r="AT71" i="71"/>
  <c r="AS71" i="71"/>
  <c r="AR71" i="71"/>
  <c r="AQ71" i="71"/>
  <c r="AP71" i="71"/>
  <c r="AO71" i="71"/>
  <c r="AN71" i="71"/>
  <c r="AM71" i="71"/>
  <c r="AL71" i="71"/>
  <c r="AK71" i="71"/>
  <c r="AJ71" i="71"/>
  <c r="AI71" i="71"/>
  <c r="AH71" i="71"/>
  <c r="AG71" i="71"/>
  <c r="AF71" i="71"/>
  <c r="AE71" i="71"/>
  <c r="AD71" i="71"/>
  <c r="AC71" i="71"/>
  <c r="AB71" i="71"/>
  <c r="AA71" i="71"/>
  <c r="Z71" i="71"/>
  <c r="Y71" i="71"/>
  <c r="X71" i="71"/>
  <c r="W71" i="71"/>
  <c r="V71" i="71"/>
  <c r="U71" i="71"/>
  <c r="T71" i="71"/>
  <c r="S71" i="71"/>
  <c r="R71" i="71"/>
  <c r="Q71" i="71"/>
  <c r="P71" i="71"/>
  <c r="O71" i="71"/>
  <c r="N71" i="71"/>
  <c r="M71" i="71"/>
  <c r="L71" i="71"/>
  <c r="K71" i="71"/>
  <c r="J71" i="71"/>
  <c r="I71" i="71"/>
  <c r="H71" i="71"/>
  <c r="G71" i="71"/>
  <c r="F71" i="71"/>
  <c r="E71" i="71"/>
  <c r="BB64" i="71"/>
  <c r="BA64" i="71"/>
  <c r="AZ64" i="71"/>
  <c r="AY64" i="71"/>
  <c r="AX64" i="71"/>
  <c r="AW64" i="71"/>
  <c r="AV64" i="71"/>
  <c r="AU64" i="71"/>
  <c r="AT64" i="71"/>
  <c r="AS64" i="71"/>
  <c r="AR64" i="71"/>
  <c r="AQ64" i="71"/>
  <c r="AP64" i="71"/>
  <c r="AO64" i="71"/>
  <c r="AN64" i="71"/>
  <c r="AM64" i="71"/>
  <c r="AL64" i="71"/>
  <c r="AK64" i="71"/>
  <c r="AJ64" i="71"/>
  <c r="AI64" i="71"/>
  <c r="AH64" i="71"/>
  <c r="AG64" i="71"/>
  <c r="AF64" i="71"/>
  <c r="AE64" i="71"/>
  <c r="AD64" i="71"/>
  <c r="AC64" i="71"/>
  <c r="AB64" i="71"/>
  <c r="AA64" i="71"/>
  <c r="Z64" i="71"/>
  <c r="Y64" i="71"/>
  <c r="X64" i="71"/>
  <c r="W64" i="71"/>
  <c r="V64" i="71"/>
  <c r="U64" i="71"/>
  <c r="T64" i="71"/>
  <c r="S64" i="71"/>
  <c r="R64" i="71"/>
  <c r="Q64" i="71"/>
  <c r="P64" i="71"/>
  <c r="O64" i="71"/>
  <c r="N64" i="71"/>
  <c r="M64" i="71"/>
  <c r="L64" i="71"/>
  <c r="K64" i="71"/>
  <c r="J64" i="71"/>
  <c r="I64" i="71"/>
  <c r="H64" i="71"/>
  <c r="G64" i="71"/>
  <c r="F64" i="71"/>
  <c r="E64" i="71"/>
  <c r="E128" i="70"/>
  <c r="BB77" i="70"/>
  <c r="BA77" i="70"/>
  <c r="AZ77" i="70"/>
  <c r="BB71" i="70"/>
  <c r="BA71" i="70"/>
  <c r="AZ71" i="70"/>
  <c r="AY71" i="70"/>
  <c r="AX71" i="70"/>
  <c r="AW71" i="70"/>
  <c r="AV71" i="70"/>
  <c r="AU71" i="70"/>
  <c r="AT71" i="70"/>
  <c r="AS71" i="70"/>
  <c r="AR71" i="70"/>
  <c r="AQ71" i="70"/>
  <c r="AP71" i="70"/>
  <c r="AO71" i="70"/>
  <c r="AN71" i="70"/>
  <c r="AM71" i="70"/>
  <c r="AL71" i="70"/>
  <c r="AK71" i="70"/>
  <c r="AJ71" i="70"/>
  <c r="AI71" i="70"/>
  <c r="AH71" i="70"/>
  <c r="AG71" i="70"/>
  <c r="AF71" i="70"/>
  <c r="AE71" i="70"/>
  <c r="AD71" i="70"/>
  <c r="AC71" i="70"/>
  <c r="AB71" i="70"/>
  <c r="AA71" i="70"/>
  <c r="Z71" i="70"/>
  <c r="Y71" i="70"/>
  <c r="X71" i="70"/>
  <c r="W71" i="70"/>
  <c r="V71" i="70"/>
  <c r="U71" i="70"/>
  <c r="T71" i="70"/>
  <c r="S71" i="70"/>
  <c r="R71" i="70"/>
  <c r="Q71" i="70"/>
  <c r="P71" i="70"/>
  <c r="O71" i="70"/>
  <c r="N71" i="70"/>
  <c r="M71" i="70"/>
  <c r="L71" i="70"/>
  <c r="K71" i="70"/>
  <c r="J71" i="70"/>
  <c r="I71" i="70"/>
  <c r="H71" i="70"/>
  <c r="G71" i="70"/>
  <c r="F71" i="70"/>
  <c r="E71" i="70"/>
  <c r="BB64" i="70"/>
  <c r="BA64" i="70"/>
  <c r="AZ64" i="70"/>
  <c r="AY64" i="70"/>
  <c r="AX64" i="70"/>
  <c r="AW64" i="70"/>
  <c r="AV64" i="70"/>
  <c r="AU64" i="70"/>
  <c r="AT64" i="70"/>
  <c r="AS64" i="70"/>
  <c r="AR64" i="70"/>
  <c r="AQ64" i="70"/>
  <c r="AP64" i="70"/>
  <c r="AO64" i="70"/>
  <c r="AN64" i="70"/>
  <c r="AM64" i="70"/>
  <c r="AL64" i="70"/>
  <c r="AK64" i="70"/>
  <c r="AJ64" i="70"/>
  <c r="AI64" i="70"/>
  <c r="AH64" i="70"/>
  <c r="AG64" i="70"/>
  <c r="AF64" i="70"/>
  <c r="AE64" i="70"/>
  <c r="AD64" i="70"/>
  <c r="AC64" i="70"/>
  <c r="AB64" i="70"/>
  <c r="AA64" i="70"/>
  <c r="Z64" i="70"/>
  <c r="Y64" i="70"/>
  <c r="X64" i="70"/>
  <c r="W64" i="70"/>
  <c r="V64" i="70"/>
  <c r="U64" i="70"/>
  <c r="T64" i="70"/>
  <c r="S64" i="70"/>
  <c r="R64" i="70"/>
  <c r="Q64" i="70"/>
  <c r="P64" i="70"/>
  <c r="O64" i="70"/>
  <c r="N64" i="70"/>
  <c r="M64" i="70"/>
  <c r="L64" i="70"/>
  <c r="K64" i="70"/>
  <c r="J64" i="70"/>
  <c r="I64" i="70"/>
  <c r="H64" i="70"/>
  <c r="E26" i="70" s="1"/>
  <c r="G64" i="70"/>
  <c r="F64" i="70"/>
  <c r="E64" i="70"/>
  <c r="B26" i="70" s="1"/>
  <c r="F26" i="70"/>
  <c r="E128" i="69"/>
  <c r="BB77" i="69"/>
  <c r="BA77" i="69"/>
  <c r="AZ77" i="69"/>
  <c r="BB71" i="69"/>
  <c r="BA71" i="69"/>
  <c r="AZ71" i="69"/>
  <c r="AY71" i="69"/>
  <c r="AX71" i="69"/>
  <c r="AW71" i="69"/>
  <c r="AV71" i="69"/>
  <c r="AU71" i="69"/>
  <c r="AT71" i="69"/>
  <c r="AS71" i="69"/>
  <c r="AR71" i="69"/>
  <c r="AQ71" i="69"/>
  <c r="AP71" i="69"/>
  <c r="AO71" i="69"/>
  <c r="AN71" i="69"/>
  <c r="AM71" i="69"/>
  <c r="AL71" i="69"/>
  <c r="AK71" i="69"/>
  <c r="AJ71" i="69"/>
  <c r="AI71" i="69"/>
  <c r="AH71" i="69"/>
  <c r="AG71" i="69"/>
  <c r="AF71" i="69"/>
  <c r="AE71" i="69"/>
  <c r="AD71" i="69"/>
  <c r="AC71" i="69"/>
  <c r="AB71" i="69"/>
  <c r="AA71" i="69"/>
  <c r="Z71" i="69"/>
  <c r="Y71" i="69"/>
  <c r="X71" i="69"/>
  <c r="W71" i="69"/>
  <c r="V71" i="69"/>
  <c r="U71" i="69"/>
  <c r="T71" i="69"/>
  <c r="S71" i="69"/>
  <c r="R71" i="69"/>
  <c r="Q71" i="69"/>
  <c r="P71" i="69"/>
  <c r="O71" i="69"/>
  <c r="N71" i="69"/>
  <c r="M71" i="69"/>
  <c r="L71" i="69"/>
  <c r="K71" i="69"/>
  <c r="J71" i="69"/>
  <c r="I71" i="69"/>
  <c r="H71" i="69"/>
  <c r="G71" i="69"/>
  <c r="F71" i="69"/>
  <c r="E71" i="69"/>
  <c r="BB64" i="69"/>
  <c r="BA64" i="69"/>
  <c r="AZ64" i="69"/>
  <c r="AY64" i="69"/>
  <c r="AX64" i="69"/>
  <c r="AW64" i="69"/>
  <c r="AV64" i="69"/>
  <c r="AU64" i="69"/>
  <c r="AT64" i="69"/>
  <c r="AS64" i="69"/>
  <c r="AR64" i="69"/>
  <c r="AQ64" i="69"/>
  <c r="AP64" i="69"/>
  <c r="AO64" i="69"/>
  <c r="AN64" i="69"/>
  <c r="AM64" i="69"/>
  <c r="AL64" i="69"/>
  <c r="AK64" i="69"/>
  <c r="AJ64" i="69"/>
  <c r="AI64" i="69"/>
  <c r="AH64" i="69"/>
  <c r="AG64" i="69"/>
  <c r="AF64" i="69"/>
  <c r="AE64" i="69"/>
  <c r="AD64" i="69"/>
  <c r="AC64" i="69"/>
  <c r="AB64" i="69"/>
  <c r="AA64" i="69"/>
  <c r="Z64" i="69"/>
  <c r="Y64" i="69"/>
  <c r="X64" i="69"/>
  <c r="W64" i="69"/>
  <c r="V64" i="69"/>
  <c r="U64" i="69"/>
  <c r="T64" i="69"/>
  <c r="S64" i="69"/>
  <c r="R64" i="69"/>
  <c r="Q64" i="69"/>
  <c r="P64" i="69"/>
  <c r="O64" i="69"/>
  <c r="N64" i="69"/>
  <c r="M64" i="69"/>
  <c r="L64" i="69"/>
  <c r="K64" i="69"/>
  <c r="J64" i="69"/>
  <c r="I64" i="69"/>
  <c r="H64" i="69"/>
  <c r="G64" i="69"/>
  <c r="F64" i="69"/>
  <c r="E64" i="69"/>
  <c r="E128" i="68"/>
  <c r="BB71" i="68"/>
  <c r="BB191" i="68" s="1"/>
  <c r="BA71" i="68"/>
  <c r="BA191" i="68" s="1"/>
  <c r="AZ71" i="68"/>
  <c r="AZ191" i="68" s="1"/>
  <c r="AY71" i="68"/>
  <c r="AY191" i="68" s="1"/>
  <c r="AX71" i="68"/>
  <c r="AX191" i="68" s="1"/>
  <c r="AW71" i="68"/>
  <c r="AW191" i="68" s="1"/>
  <c r="AV71" i="68"/>
  <c r="AV191" i="68" s="1"/>
  <c r="AU71" i="68"/>
  <c r="AU191" i="68" s="1"/>
  <c r="AT71" i="68"/>
  <c r="AT191" i="68" s="1"/>
  <c r="AS71" i="68"/>
  <c r="AS191" i="68" s="1"/>
  <c r="AR71" i="68"/>
  <c r="AR191" i="68" s="1"/>
  <c r="AQ71" i="68"/>
  <c r="AQ191" i="68" s="1"/>
  <c r="AP71" i="68"/>
  <c r="AP191" i="68" s="1"/>
  <c r="AO71" i="68"/>
  <c r="AO191" i="68" s="1"/>
  <c r="AN71" i="68"/>
  <c r="AN191" i="68" s="1"/>
  <c r="AM71" i="68"/>
  <c r="AM191" i="68" s="1"/>
  <c r="AL71" i="68"/>
  <c r="AL191" i="68" s="1"/>
  <c r="AK71" i="68"/>
  <c r="AK191" i="68" s="1"/>
  <c r="AJ71" i="68"/>
  <c r="AJ191" i="68" s="1"/>
  <c r="AI71" i="68"/>
  <c r="AI191" i="68" s="1"/>
  <c r="AH71" i="68"/>
  <c r="AH191" i="68" s="1"/>
  <c r="AG71" i="68"/>
  <c r="AG191" i="68" s="1"/>
  <c r="AF71" i="68"/>
  <c r="AF191" i="68" s="1"/>
  <c r="AE71" i="68"/>
  <c r="AE191" i="68" s="1"/>
  <c r="AD71" i="68"/>
  <c r="AD191" i="68" s="1"/>
  <c r="AC71" i="68"/>
  <c r="AC191" i="68" s="1"/>
  <c r="AB71" i="68"/>
  <c r="AB191" i="68" s="1"/>
  <c r="AA71" i="68"/>
  <c r="AA191" i="68" s="1"/>
  <c r="Z71" i="68"/>
  <c r="Z191" i="68" s="1"/>
  <c r="Y71" i="68"/>
  <c r="Y191" i="68" s="1"/>
  <c r="X71" i="68"/>
  <c r="X191" i="68" s="1"/>
  <c r="W71" i="68"/>
  <c r="W191" i="68" s="1"/>
  <c r="V71" i="68"/>
  <c r="V191" i="68" s="1"/>
  <c r="U71" i="68"/>
  <c r="U191" i="68" s="1"/>
  <c r="T71" i="68"/>
  <c r="T191" i="68" s="1"/>
  <c r="S71" i="68"/>
  <c r="S191" i="68" s="1"/>
  <c r="R71" i="68"/>
  <c r="R191" i="68" s="1"/>
  <c r="Q71" i="68"/>
  <c r="Q191" i="68" s="1"/>
  <c r="P71" i="68"/>
  <c r="P191" i="68" s="1"/>
  <c r="O71" i="68"/>
  <c r="O191" i="68" s="1"/>
  <c r="N71" i="68"/>
  <c r="N191" i="68" s="1"/>
  <c r="M71" i="68"/>
  <c r="M191" i="68" s="1"/>
  <c r="L71" i="68"/>
  <c r="L191" i="68" s="1"/>
  <c r="K71" i="68"/>
  <c r="K191" i="68" s="1"/>
  <c r="J71" i="68"/>
  <c r="J191" i="68" s="1"/>
  <c r="I71" i="68"/>
  <c r="I191" i="68" s="1"/>
  <c r="H71" i="68"/>
  <c r="H191" i="68" s="1"/>
  <c r="G71" i="68"/>
  <c r="G191" i="68" s="1"/>
  <c r="F71" i="68"/>
  <c r="F191" i="68" s="1"/>
  <c r="E71" i="68"/>
  <c r="E191" i="68" s="1"/>
  <c r="BB64" i="68"/>
  <c r="BA64" i="68"/>
  <c r="AZ64" i="68"/>
  <c r="AY64" i="68"/>
  <c r="AX64" i="68"/>
  <c r="AW64" i="68"/>
  <c r="AV64" i="68"/>
  <c r="AU64" i="68"/>
  <c r="AT64" i="68"/>
  <c r="AS64" i="68"/>
  <c r="AR64" i="68"/>
  <c r="AQ64" i="68"/>
  <c r="AP64" i="68"/>
  <c r="AO64" i="68"/>
  <c r="AN64" i="68"/>
  <c r="AM64" i="68"/>
  <c r="AL64" i="68"/>
  <c r="AK64" i="68"/>
  <c r="AJ64" i="68"/>
  <c r="AI64" i="68"/>
  <c r="AH64" i="68"/>
  <c r="AG64" i="68"/>
  <c r="AF64" i="68"/>
  <c r="AE64" i="68"/>
  <c r="AD64" i="68"/>
  <c r="AC64" i="68"/>
  <c r="AB64" i="68"/>
  <c r="AA64" i="68"/>
  <c r="Z64" i="68"/>
  <c r="Y64" i="68"/>
  <c r="X64" i="68"/>
  <c r="W64" i="68"/>
  <c r="V64" i="68"/>
  <c r="U64" i="68"/>
  <c r="T64" i="68"/>
  <c r="S64" i="68"/>
  <c r="R64" i="68"/>
  <c r="Q64" i="68"/>
  <c r="P64" i="68"/>
  <c r="O64" i="68"/>
  <c r="N64" i="68"/>
  <c r="M64" i="68"/>
  <c r="L64" i="68"/>
  <c r="K64" i="68"/>
  <c r="J64" i="68"/>
  <c r="I64" i="68"/>
  <c r="H64" i="68"/>
  <c r="G64" i="68"/>
  <c r="D26" i="68" s="1"/>
  <c r="F64" i="68"/>
  <c r="E64" i="68"/>
  <c r="E128" i="67"/>
  <c r="BB71" i="67"/>
  <c r="BB191" i="67" s="1"/>
  <c r="BA71" i="67"/>
  <c r="BA191" i="67" s="1"/>
  <c r="AZ71" i="67"/>
  <c r="AZ191" i="67" s="1"/>
  <c r="AY71" i="67"/>
  <c r="AY191" i="67" s="1"/>
  <c r="AX71" i="67"/>
  <c r="AX191" i="67" s="1"/>
  <c r="AW71" i="67"/>
  <c r="AW191" i="67" s="1"/>
  <c r="AV71" i="67"/>
  <c r="AV191" i="67" s="1"/>
  <c r="AU71" i="67"/>
  <c r="AU191" i="67" s="1"/>
  <c r="AT71" i="67"/>
  <c r="AT191" i="67" s="1"/>
  <c r="AS71" i="67"/>
  <c r="AS191" i="67" s="1"/>
  <c r="AR71" i="67"/>
  <c r="AR191" i="67" s="1"/>
  <c r="AQ71" i="67"/>
  <c r="AQ191" i="67" s="1"/>
  <c r="AP71" i="67"/>
  <c r="AP191" i="67" s="1"/>
  <c r="AO71" i="67"/>
  <c r="AO191" i="67" s="1"/>
  <c r="AN71" i="67"/>
  <c r="AN191" i="67" s="1"/>
  <c r="AM71" i="67"/>
  <c r="AM191" i="67" s="1"/>
  <c r="AL71" i="67"/>
  <c r="AL191" i="67" s="1"/>
  <c r="AK71" i="67"/>
  <c r="AK191" i="67" s="1"/>
  <c r="AJ71" i="67"/>
  <c r="AJ191" i="67" s="1"/>
  <c r="AI71" i="67"/>
  <c r="AI191" i="67" s="1"/>
  <c r="AH71" i="67"/>
  <c r="AH191" i="67" s="1"/>
  <c r="AG71" i="67"/>
  <c r="AG191" i="67" s="1"/>
  <c r="AF71" i="67"/>
  <c r="AF191" i="67" s="1"/>
  <c r="AE71" i="67"/>
  <c r="AE191" i="67" s="1"/>
  <c r="AD71" i="67"/>
  <c r="AD191" i="67" s="1"/>
  <c r="AC71" i="67"/>
  <c r="AC191" i="67" s="1"/>
  <c r="AB71" i="67"/>
  <c r="AB191" i="67" s="1"/>
  <c r="AA71" i="67"/>
  <c r="AA191" i="67" s="1"/>
  <c r="Z71" i="67"/>
  <c r="Z191" i="67" s="1"/>
  <c r="Y71" i="67"/>
  <c r="Y191" i="67" s="1"/>
  <c r="X71" i="67"/>
  <c r="X191" i="67" s="1"/>
  <c r="W71" i="67"/>
  <c r="W191" i="67" s="1"/>
  <c r="V71" i="67"/>
  <c r="V191" i="67" s="1"/>
  <c r="U71" i="67"/>
  <c r="U191" i="67" s="1"/>
  <c r="T71" i="67"/>
  <c r="T191" i="67" s="1"/>
  <c r="S71" i="67"/>
  <c r="S191" i="67" s="1"/>
  <c r="R71" i="67"/>
  <c r="R191" i="67" s="1"/>
  <c r="Q71" i="67"/>
  <c r="Q191" i="67" s="1"/>
  <c r="P71" i="67"/>
  <c r="P191" i="67" s="1"/>
  <c r="O71" i="67"/>
  <c r="O191" i="67" s="1"/>
  <c r="N71" i="67"/>
  <c r="N191" i="67" s="1"/>
  <c r="M71" i="67"/>
  <c r="M191" i="67" s="1"/>
  <c r="L71" i="67"/>
  <c r="L191" i="67" s="1"/>
  <c r="K71" i="67"/>
  <c r="K191" i="67" s="1"/>
  <c r="J71" i="67"/>
  <c r="J191" i="67" s="1"/>
  <c r="I71" i="67"/>
  <c r="I191" i="67" s="1"/>
  <c r="H71" i="67"/>
  <c r="H191" i="67" s="1"/>
  <c r="G71" i="67"/>
  <c r="G191" i="67" s="1"/>
  <c r="F71" i="67"/>
  <c r="F191" i="67" s="1"/>
  <c r="E71" i="67"/>
  <c r="E191" i="67" s="1"/>
  <c r="BB64" i="67"/>
  <c r="BB82" i="67" s="1"/>
  <c r="BB83" i="67" s="1"/>
  <c r="BA64" i="67"/>
  <c r="BA82" i="67" s="1"/>
  <c r="BA83" i="67" s="1"/>
  <c r="AZ64" i="67"/>
  <c r="AZ82" i="67" s="1"/>
  <c r="AZ83" i="67" s="1"/>
  <c r="AY64" i="67"/>
  <c r="AY82" i="67" s="1"/>
  <c r="AY83" i="67" s="1"/>
  <c r="AX64" i="67"/>
  <c r="AX82" i="67" s="1"/>
  <c r="AX83" i="67" s="1"/>
  <c r="AW64" i="67"/>
  <c r="AW82" i="67" s="1"/>
  <c r="AW83" i="67" s="1"/>
  <c r="AV64" i="67"/>
  <c r="AV82" i="67" s="1"/>
  <c r="AV83" i="67" s="1"/>
  <c r="AU64" i="67"/>
  <c r="AU82" i="67" s="1"/>
  <c r="AU83" i="67" s="1"/>
  <c r="AT64" i="67"/>
  <c r="AT82" i="67" s="1"/>
  <c r="AT83" i="67" s="1"/>
  <c r="AS64" i="67"/>
  <c r="AS82" i="67" s="1"/>
  <c r="AS83" i="67" s="1"/>
  <c r="AR64" i="67"/>
  <c r="AR82" i="67" s="1"/>
  <c r="AR83" i="67" s="1"/>
  <c r="AQ64" i="67"/>
  <c r="AQ82" i="67" s="1"/>
  <c r="AQ83" i="67" s="1"/>
  <c r="AP64" i="67"/>
  <c r="AP82" i="67" s="1"/>
  <c r="AP83" i="67" s="1"/>
  <c r="AO64" i="67"/>
  <c r="AO82" i="67" s="1"/>
  <c r="AO83" i="67" s="1"/>
  <c r="AN64" i="67"/>
  <c r="AN82" i="67" s="1"/>
  <c r="AN83" i="67" s="1"/>
  <c r="AM64" i="67"/>
  <c r="AM82" i="67" s="1"/>
  <c r="AM83" i="67" s="1"/>
  <c r="AL64" i="67"/>
  <c r="AL82" i="67" s="1"/>
  <c r="AL83" i="67" s="1"/>
  <c r="AK64" i="67"/>
  <c r="AK82" i="67" s="1"/>
  <c r="AK83" i="67" s="1"/>
  <c r="AJ64" i="67"/>
  <c r="AJ82" i="67" s="1"/>
  <c r="AJ83" i="67" s="1"/>
  <c r="AI64" i="67"/>
  <c r="AH64" i="67"/>
  <c r="AH82" i="67" s="1"/>
  <c r="AH83" i="67" s="1"/>
  <c r="AG64" i="67"/>
  <c r="AG82" i="67" s="1"/>
  <c r="AG83" i="67" s="1"/>
  <c r="AF64" i="67"/>
  <c r="AF82" i="67" s="1"/>
  <c r="AF83" i="67" s="1"/>
  <c r="AE64" i="67"/>
  <c r="AE82" i="67" s="1"/>
  <c r="AE83" i="67" s="1"/>
  <c r="AD64" i="67"/>
  <c r="AD82" i="67" s="1"/>
  <c r="AD83" i="67" s="1"/>
  <c r="AC64" i="67"/>
  <c r="AC82" i="67" s="1"/>
  <c r="AC83" i="67" s="1"/>
  <c r="AB64" i="67"/>
  <c r="AB82" i="67" s="1"/>
  <c r="AB83" i="67" s="1"/>
  <c r="AA64" i="67"/>
  <c r="Z64" i="67"/>
  <c r="Y64" i="67"/>
  <c r="X64" i="67"/>
  <c r="W64" i="67"/>
  <c r="V64" i="67"/>
  <c r="U64" i="67"/>
  <c r="T64" i="67"/>
  <c r="S64" i="67"/>
  <c r="R64" i="67"/>
  <c r="Q64" i="67"/>
  <c r="P64" i="67"/>
  <c r="O64" i="67"/>
  <c r="N64" i="67"/>
  <c r="M64" i="67"/>
  <c r="L64" i="67"/>
  <c r="K64" i="67"/>
  <c r="J64" i="67"/>
  <c r="I64" i="67"/>
  <c r="H64" i="67"/>
  <c r="G64" i="67"/>
  <c r="F64" i="67"/>
  <c r="E64" i="67"/>
  <c r="E128" i="88"/>
  <c r="BB71" i="88"/>
  <c r="BA71" i="88"/>
  <c r="AZ71" i="88"/>
  <c r="AY71" i="88"/>
  <c r="AX71" i="88"/>
  <c r="AW71" i="88"/>
  <c r="AV71" i="88"/>
  <c r="AU71" i="88"/>
  <c r="AT71" i="88"/>
  <c r="AS71" i="88"/>
  <c r="AR71" i="88"/>
  <c r="AQ71" i="88"/>
  <c r="AP71" i="88"/>
  <c r="AO71" i="88"/>
  <c r="AN71" i="88"/>
  <c r="AM71" i="88"/>
  <c r="AL71" i="88"/>
  <c r="AK71" i="88"/>
  <c r="AJ71" i="88"/>
  <c r="AI71" i="88"/>
  <c r="AH71" i="88"/>
  <c r="AG71" i="88"/>
  <c r="AF71" i="88"/>
  <c r="AE71" i="88"/>
  <c r="AD71" i="88"/>
  <c r="AC71" i="88"/>
  <c r="AB71" i="88"/>
  <c r="AA71" i="88"/>
  <c r="Z71" i="88"/>
  <c r="Y71" i="88"/>
  <c r="X71" i="88"/>
  <c r="W71" i="88"/>
  <c r="V71" i="88"/>
  <c r="U71" i="88"/>
  <c r="T71" i="88"/>
  <c r="S71" i="88"/>
  <c r="R71" i="88"/>
  <c r="Q71" i="88"/>
  <c r="P71" i="88"/>
  <c r="O71" i="88"/>
  <c r="N71" i="88"/>
  <c r="M71" i="88"/>
  <c r="L71" i="88"/>
  <c r="K71" i="88"/>
  <c r="J71" i="88"/>
  <c r="I71" i="88"/>
  <c r="H71" i="88"/>
  <c r="G71" i="88"/>
  <c r="F71" i="88"/>
  <c r="E71" i="88"/>
  <c r="BB64" i="88"/>
  <c r="BB82" i="88" s="1"/>
  <c r="BB83" i="88" s="1"/>
  <c r="BA64" i="88"/>
  <c r="BA82" i="88" s="1"/>
  <c r="BA83" i="88" s="1"/>
  <c r="AZ64" i="88"/>
  <c r="AZ82" i="88" s="1"/>
  <c r="AZ83" i="88" s="1"/>
  <c r="AY64" i="88"/>
  <c r="AY82" i="88" s="1"/>
  <c r="AY83" i="88" s="1"/>
  <c r="AX64" i="88"/>
  <c r="AX82" i="88" s="1"/>
  <c r="AX83" i="88" s="1"/>
  <c r="AW64" i="88"/>
  <c r="AV64" i="88"/>
  <c r="AU64" i="88"/>
  <c r="AU82" i="88" s="1"/>
  <c r="AU83" i="88" s="1"/>
  <c r="AT64" i="88"/>
  <c r="AT82" i="88" s="1"/>
  <c r="AT83" i="88" s="1"/>
  <c r="AS64" i="88"/>
  <c r="AS82" i="88" s="1"/>
  <c r="AS83" i="88" s="1"/>
  <c r="AR64" i="88"/>
  <c r="AR82" i="88" s="1"/>
  <c r="AR83" i="88" s="1"/>
  <c r="AQ64" i="88"/>
  <c r="AP64" i="88"/>
  <c r="AO64" i="88"/>
  <c r="AN64" i="88"/>
  <c r="AN82" i="88" s="1"/>
  <c r="AN83" i="88" s="1"/>
  <c r="AM64" i="88"/>
  <c r="AM82" i="88" s="1"/>
  <c r="AM83" i="88" s="1"/>
  <c r="AL64" i="88"/>
  <c r="AL82" i="88" s="1"/>
  <c r="AL83" i="88" s="1"/>
  <c r="AK64" i="88"/>
  <c r="AK82" i="88" s="1"/>
  <c r="AK83" i="88" s="1"/>
  <c r="AJ64" i="88"/>
  <c r="AJ82" i="88" s="1"/>
  <c r="AJ83" i="88" s="1"/>
  <c r="AI64" i="88"/>
  <c r="AI82" i="88" s="1"/>
  <c r="AI83" i="88" s="1"/>
  <c r="AH64" i="88"/>
  <c r="AH82" i="88" s="1"/>
  <c r="AH83" i="88" s="1"/>
  <c r="AG64" i="88"/>
  <c r="AF64" i="88"/>
  <c r="AE64" i="88"/>
  <c r="AE82" i="88" s="1"/>
  <c r="AE83" i="88" s="1"/>
  <c r="AD64" i="88"/>
  <c r="AD82" i="88" s="1"/>
  <c r="AD83" i="88" s="1"/>
  <c r="AC64" i="88"/>
  <c r="AC82" i="88" s="1"/>
  <c r="AC83" i="88" s="1"/>
  <c r="AB64" i="88"/>
  <c r="AB82" i="88" s="1"/>
  <c r="AB83" i="88" s="1"/>
  <c r="AA64" i="88"/>
  <c r="Z64" i="88"/>
  <c r="Y64" i="88"/>
  <c r="X64" i="88"/>
  <c r="W64" i="88"/>
  <c r="V64" i="88"/>
  <c r="U64" i="88"/>
  <c r="T64" i="88"/>
  <c r="S64" i="88"/>
  <c r="R64" i="88"/>
  <c r="Q64" i="88"/>
  <c r="P64" i="88"/>
  <c r="O64" i="88"/>
  <c r="N64" i="88"/>
  <c r="M64" i="88"/>
  <c r="L64" i="88"/>
  <c r="K64" i="88"/>
  <c r="J64" i="88"/>
  <c r="I64" i="88"/>
  <c r="H64" i="88"/>
  <c r="G64" i="88"/>
  <c r="F64" i="88"/>
  <c r="E64" i="88"/>
  <c r="D17" i="2" a="1"/>
  <c r="D18" i="2" a="1"/>
  <c r="D15" i="2" a="1"/>
  <c r="D12" i="2" a="1"/>
  <c r="D16" i="2" a="1"/>
  <c r="D19" i="2" a="1"/>
  <c r="D11" i="2" a="1"/>
  <c r="D13" i="2" a="1"/>
  <c r="D10" i="2" a="1"/>
  <c r="D14" i="2" a="1"/>
  <c r="D9" i="2" a="1"/>
  <c r="H9" i="2" a="1"/>
  <c r="E9" i="2" a="1"/>
  <c r="F82" i="68" l="1"/>
  <c r="F83" i="68" s="1"/>
  <c r="I82" i="68"/>
  <c r="I83" i="68" s="1"/>
  <c r="I134" i="68" s="1"/>
  <c r="G82" i="68"/>
  <c r="G83" i="68" s="1"/>
  <c r="E26" i="68"/>
  <c r="H82" i="68"/>
  <c r="H83" i="68"/>
  <c r="E82" i="68"/>
  <c r="E83" i="68" s="1"/>
  <c r="E134" i="68" s="1"/>
  <c r="K82" i="67"/>
  <c r="K83" i="67" s="1"/>
  <c r="W82" i="67"/>
  <c r="W83" i="67" s="1"/>
  <c r="AI82" i="67"/>
  <c r="AI83" i="67"/>
  <c r="L82" i="67"/>
  <c r="L83" i="67" s="1"/>
  <c r="X82" i="67"/>
  <c r="X83" i="67"/>
  <c r="M82" i="67"/>
  <c r="M83" i="67"/>
  <c r="Y82" i="67"/>
  <c r="Y83" i="67"/>
  <c r="N82" i="67"/>
  <c r="N83" i="67" s="1"/>
  <c r="Z82" i="67"/>
  <c r="V82" i="67"/>
  <c r="V83" i="67" s="1"/>
  <c r="O82" i="67"/>
  <c r="O83" i="67" s="1"/>
  <c r="AA82" i="67"/>
  <c r="AA83" i="67" s="1"/>
  <c r="AA134" i="67" s="1"/>
  <c r="P82" i="67"/>
  <c r="P83" i="67"/>
  <c r="Q82" i="67"/>
  <c r="Q83" i="67"/>
  <c r="F82" i="67"/>
  <c r="F83" i="67" s="1"/>
  <c r="F134" i="67" s="1"/>
  <c r="R82" i="67"/>
  <c r="R83" i="67" s="1"/>
  <c r="G82" i="67"/>
  <c r="G83" i="67" s="1"/>
  <c r="S82" i="67"/>
  <c r="S83" i="67"/>
  <c r="J82" i="67"/>
  <c r="H82" i="67"/>
  <c r="H83" i="67" s="1"/>
  <c r="T82" i="67"/>
  <c r="F26" i="67"/>
  <c r="I82" i="67"/>
  <c r="I83" i="67" s="1"/>
  <c r="U82" i="67"/>
  <c r="U83" i="67" s="1"/>
  <c r="E82" i="67"/>
  <c r="E83" i="67" s="1"/>
  <c r="Q82" i="88"/>
  <c r="S82" i="88"/>
  <c r="S83" i="88" s="1"/>
  <c r="L82" i="88"/>
  <c r="L83" i="88" s="1"/>
  <c r="T82" i="88"/>
  <c r="T83" i="88" s="1"/>
  <c r="I82" i="88"/>
  <c r="J82" i="88"/>
  <c r="M82" i="88"/>
  <c r="U82" i="88"/>
  <c r="Y82" i="88"/>
  <c r="R82" i="88"/>
  <c r="R83" i="88"/>
  <c r="K82" i="88"/>
  <c r="K83" i="88" s="1"/>
  <c r="AA82" i="88"/>
  <c r="F82" i="88"/>
  <c r="F83" i="88" s="1"/>
  <c r="V82" i="88"/>
  <c r="V83" i="88"/>
  <c r="Z82" i="88"/>
  <c r="B26" i="88"/>
  <c r="E82" i="88"/>
  <c r="E83" i="88" s="1"/>
  <c r="G82" i="88"/>
  <c r="G83" i="88" s="1"/>
  <c r="O82" i="88"/>
  <c r="W82" i="88"/>
  <c r="W83" i="88" s="1"/>
  <c r="N82" i="88"/>
  <c r="E26" i="88"/>
  <c r="H82" i="88"/>
  <c r="H83" i="88" s="1"/>
  <c r="H134" i="88" s="1"/>
  <c r="P82" i="88"/>
  <c r="X82" i="88"/>
  <c r="AQ82" i="88"/>
  <c r="AQ83" i="88" s="1"/>
  <c r="AF82" i="88"/>
  <c r="AF83" i="88" s="1"/>
  <c r="AF134" i="88" s="1"/>
  <c r="AV82" i="88"/>
  <c r="AV83" i="88" s="1"/>
  <c r="AG82" i="88"/>
  <c r="AG83" i="88" s="1"/>
  <c r="AO82" i="88"/>
  <c r="AO83" i="88" s="1"/>
  <c r="AW82" i="88"/>
  <c r="AW83" i="88" s="1"/>
  <c r="AP82" i="88"/>
  <c r="AP83" i="88" s="1"/>
  <c r="E131" i="72"/>
  <c r="F129" i="72" s="1"/>
  <c r="E131" i="71"/>
  <c r="F129" i="71" s="1"/>
  <c r="F131" i="71" s="1"/>
  <c r="C26" i="88"/>
  <c r="BA77" i="73"/>
  <c r="BB77" i="75"/>
  <c r="BA192" i="70"/>
  <c r="BB192" i="73"/>
  <c r="BB192" i="70"/>
  <c r="AZ192" i="69"/>
  <c r="AZ192" i="72"/>
  <c r="BA192" i="69"/>
  <c r="BA192" i="72"/>
  <c r="BB192" i="69"/>
  <c r="BB192" i="72"/>
  <c r="AZ192" i="71"/>
  <c r="AZ192" i="75"/>
  <c r="AZ75" i="68"/>
  <c r="AZ77" i="68" s="1"/>
  <c r="BA75" i="68"/>
  <c r="BA77" i="68" s="1"/>
  <c r="BB75" i="68"/>
  <c r="BB77" i="68" s="1"/>
  <c r="BA192" i="71"/>
  <c r="AZ192" i="73"/>
  <c r="BA192" i="75"/>
  <c r="AZ192" i="70"/>
  <c r="BB192" i="71"/>
  <c r="BA192" i="73"/>
  <c r="BB192" i="75"/>
  <c r="E191" i="88"/>
  <c r="G191" i="88"/>
  <c r="H191" i="88"/>
  <c r="P191" i="88"/>
  <c r="X191" i="88"/>
  <c r="AF191" i="88"/>
  <c r="W191" i="88"/>
  <c r="I191" i="88"/>
  <c r="Q191" i="88"/>
  <c r="Y191" i="88"/>
  <c r="AG191" i="88"/>
  <c r="J191" i="88"/>
  <c r="R191" i="88"/>
  <c r="Z191" i="88"/>
  <c r="AH191" i="88"/>
  <c r="O191" i="88"/>
  <c r="K191" i="88"/>
  <c r="S191" i="88"/>
  <c r="AA191" i="88"/>
  <c r="AI191" i="88"/>
  <c r="AE191" i="88"/>
  <c r="L191" i="88"/>
  <c r="T191" i="88"/>
  <c r="AB191" i="88"/>
  <c r="M191" i="88"/>
  <c r="U191" i="88"/>
  <c r="AC191" i="88"/>
  <c r="F191" i="88"/>
  <c r="N191" i="88"/>
  <c r="V191" i="88"/>
  <c r="AD191" i="88"/>
  <c r="E75" i="63"/>
  <c r="AV75" i="75"/>
  <c r="AV77" i="75" s="1"/>
  <c r="AN75" i="75"/>
  <c r="AN77" i="75" s="1"/>
  <c r="AF75" i="75"/>
  <c r="AF77" i="75" s="1"/>
  <c r="X75" i="75"/>
  <c r="X77" i="75" s="1"/>
  <c r="P75" i="75"/>
  <c r="P77" i="75" s="1"/>
  <c r="H75" i="75"/>
  <c r="H77" i="75" s="1"/>
  <c r="AT75" i="73"/>
  <c r="AT77" i="73" s="1"/>
  <c r="AL75" i="73"/>
  <c r="AL77" i="73" s="1"/>
  <c r="AD75" i="73"/>
  <c r="AD77" i="73" s="1"/>
  <c r="V75" i="73"/>
  <c r="V77" i="73" s="1"/>
  <c r="N75" i="73"/>
  <c r="N77" i="73" s="1"/>
  <c r="F75" i="73"/>
  <c r="F77" i="73" s="1"/>
  <c r="AS75" i="72"/>
  <c r="AS77" i="72" s="1"/>
  <c r="AK75" i="72"/>
  <c r="AK77" i="72" s="1"/>
  <c r="AC75" i="72"/>
  <c r="AC77" i="72" s="1"/>
  <c r="U75" i="72"/>
  <c r="U77" i="72" s="1"/>
  <c r="M75" i="72"/>
  <c r="M77" i="72" s="1"/>
  <c r="E75" i="72"/>
  <c r="E77" i="72" s="1"/>
  <c r="E192" i="72" s="1"/>
  <c r="AR75" i="71"/>
  <c r="AR77" i="71" s="1"/>
  <c r="AJ75" i="71"/>
  <c r="AJ77" i="71" s="1"/>
  <c r="AB75" i="71"/>
  <c r="AB77" i="71" s="1"/>
  <c r="T75" i="71"/>
  <c r="T77" i="71" s="1"/>
  <c r="L75" i="71"/>
  <c r="L77" i="71" s="1"/>
  <c r="AY75" i="70"/>
  <c r="AY77" i="70" s="1"/>
  <c r="AQ75" i="70"/>
  <c r="AQ77" i="70" s="1"/>
  <c r="AI75" i="70"/>
  <c r="AI77" i="70" s="1"/>
  <c r="AA75" i="70"/>
  <c r="AA77" i="70" s="1"/>
  <c r="S75" i="70"/>
  <c r="S77" i="70" s="1"/>
  <c r="K75" i="70"/>
  <c r="K77" i="70" s="1"/>
  <c r="AU75" i="75"/>
  <c r="AU77" i="75" s="1"/>
  <c r="AM75" i="75"/>
  <c r="AM77" i="75" s="1"/>
  <c r="AE75" i="75"/>
  <c r="AE77" i="75" s="1"/>
  <c r="W75" i="75"/>
  <c r="W77" i="75" s="1"/>
  <c r="O75" i="75"/>
  <c r="O77" i="75" s="1"/>
  <c r="G75" i="75"/>
  <c r="G77" i="75" s="1"/>
  <c r="AS75" i="73"/>
  <c r="AS77" i="73" s="1"/>
  <c r="AK75" i="73"/>
  <c r="AK77" i="73" s="1"/>
  <c r="AC75" i="73"/>
  <c r="AC77" i="73" s="1"/>
  <c r="U75" i="73"/>
  <c r="U77" i="73" s="1"/>
  <c r="M75" i="73"/>
  <c r="M77" i="73" s="1"/>
  <c r="E75" i="73"/>
  <c r="E77" i="73" s="1"/>
  <c r="E192" i="73" s="1"/>
  <c r="AR75" i="72"/>
  <c r="AR77" i="72" s="1"/>
  <c r="AJ75" i="72"/>
  <c r="AJ77" i="72" s="1"/>
  <c r="AB75" i="72"/>
  <c r="AB77" i="72" s="1"/>
  <c r="T75" i="72"/>
  <c r="T77" i="72" s="1"/>
  <c r="L75" i="72"/>
  <c r="L77" i="72" s="1"/>
  <c r="AY75" i="71"/>
  <c r="AY77" i="71" s="1"/>
  <c r="AQ75" i="71"/>
  <c r="AQ77" i="71" s="1"/>
  <c r="AI75" i="71"/>
  <c r="AI77" i="71" s="1"/>
  <c r="AA75" i="71"/>
  <c r="AA77" i="71" s="1"/>
  <c r="S75" i="71"/>
  <c r="S77" i="71" s="1"/>
  <c r="K75" i="71"/>
  <c r="K77" i="71" s="1"/>
  <c r="AX75" i="70"/>
  <c r="AX77" i="70" s="1"/>
  <c r="AP75" i="70"/>
  <c r="AP77" i="70" s="1"/>
  <c r="AH75" i="70"/>
  <c r="AH77" i="70" s="1"/>
  <c r="Z75" i="70"/>
  <c r="Z77" i="70" s="1"/>
  <c r="R75" i="70"/>
  <c r="R77" i="70" s="1"/>
  <c r="R134" i="70" s="1"/>
  <c r="J75" i="70"/>
  <c r="J77" i="70" s="1"/>
  <c r="AW75" i="69"/>
  <c r="AW77" i="69" s="1"/>
  <c r="AO75" i="69"/>
  <c r="AO77" i="69" s="1"/>
  <c r="AG75" i="69"/>
  <c r="AG77" i="69" s="1"/>
  <c r="Y75" i="69"/>
  <c r="Y77" i="69" s="1"/>
  <c r="Q75" i="69"/>
  <c r="Q77" i="69" s="1"/>
  <c r="I75" i="69"/>
  <c r="I77" i="69" s="1"/>
  <c r="AV75" i="68"/>
  <c r="AV77" i="68" s="1"/>
  <c r="AN75" i="68"/>
  <c r="AN77" i="68" s="1"/>
  <c r="AF75" i="68"/>
  <c r="AF77" i="68" s="1"/>
  <c r="X75" i="68"/>
  <c r="X77" i="68" s="1"/>
  <c r="P75" i="68"/>
  <c r="P77" i="68" s="1"/>
  <c r="H75" i="68"/>
  <c r="H77" i="68" s="1"/>
  <c r="AU75" i="67"/>
  <c r="AU77" i="67" s="1"/>
  <c r="AM75" i="67"/>
  <c r="AM77" i="67" s="1"/>
  <c r="AE75" i="67"/>
  <c r="AE77" i="67" s="1"/>
  <c r="AT75" i="75"/>
  <c r="AT77" i="75" s="1"/>
  <c r="AL75" i="75"/>
  <c r="AL77" i="75" s="1"/>
  <c r="AD75" i="75"/>
  <c r="AD77" i="75" s="1"/>
  <c r="V75" i="75"/>
  <c r="V77" i="75" s="1"/>
  <c r="N75" i="75"/>
  <c r="N77" i="75" s="1"/>
  <c r="F75" i="75"/>
  <c r="F77" i="75" s="1"/>
  <c r="AR75" i="73"/>
  <c r="AR77" i="73" s="1"/>
  <c r="AJ75" i="73"/>
  <c r="AJ77" i="73" s="1"/>
  <c r="AB75" i="73"/>
  <c r="AB77" i="73" s="1"/>
  <c r="T75" i="73"/>
  <c r="T77" i="73" s="1"/>
  <c r="L75" i="73"/>
  <c r="L77" i="73" s="1"/>
  <c r="AY75" i="72"/>
  <c r="AY77" i="72" s="1"/>
  <c r="AQ75" i="72"/>
  <c r="AQ77" i="72" s="1"/>
  <c r="AI75" i="72"/>
  <c r="AI77" i="72" s="1"/>
  <c r="AA75" i="72"/>
  <c r="AA77" i="72" s="1"/>
  <c r="S75" i="72"/>
  <c r="S77" i="72" s="1"/>
  <c r="K75" i="72"/>
  <c r="K77" i="72" s="1"/>
  <c r="AX75" i="71"/>
  <c r="AX77" i="71" s="1"/>
  <c r="AP75" i="71"/>
  <c r="AP77" i="71" s="1"/>
  <c r="AH75" i="71"/>
  <c r="AH77" i="71" s="1"/>
  <c r="Z75" i="71"/>
  <c r="Z77" i="71" s="1"/>
  <c r="R75" i="71"/>
  <c r="R77" i="71" s="1"/>
  <c r="J75" i="71"/>
  <c r="J77" i="71" s="1"/>
  <c r="AW75" i="70"/>
  <c r="AW77" i="70" s="1"/>
  <c r="AO75" i="70"/>
  <c r="AO77" i="70" s="1"/>
  <c r="AG75" i="70"/>
  <c r="AG77" i="70" s="1"/>
  <c r="Y75" i="70"/>
  <c r="Y77" i="70" s="1"/>
  <c r="Q75" i="70"/>
  <c r="Q77" i="70" s="1"/>
  <c r="I75" i="70"/>
  <c r="I77" i="70" s="1"/>
  <c r="AV75" i="69"/>
  <c r="AV77" i="69" s="1"/>
  <c r="AN75" i="69"/>
  <c r="AN77" i="69" s="1"/>
  <c r="AF75" i="69"/>
  <c r="AF77" i="69" s="1"/>
  <c r="X75" i="69"/>
  <c r="X77" i="69" s="1"/>
  <c r="P75" i="69"/>
  <c r="P77" i="69" s="1"/>
  <c r="H75" i="69"/>
  <c r="H77" i="69" s="1"/>
  <c r="AU75" i="68"/>
  <c r="AU77" i="68" s="1"/>
  <c r="AM75" i="68"/>
  <c r="AM77" i="68" s="1"/>
  <c r="AE75" i="68"/>
  <c r="AE77" i="68" s="1"/>
  <c r="W75" i="68"/>
  <c r="W77" i="68" s="1"/>
  <c r="O75" i="68"/>
  <c r="O77" i="68" s="1"/>
  <c r="G75" i="68"/>
  <c r="G77" i="68" s="1"/>
  <c r="AT75" i="67"/>
  <c r="AT77" i="67" s="1"/>
  <c r="AL75" i="67"/>
  <c r="AL77" i="67" s="1"/>
  <c r="AS75" i="75"/>
  <c r="AS77" i="75" s="1"/>
  <c r="AK75" i="75"/>
  <c r="AK77" i="75" s="1"/>
  <c r="AC75" i="75"/>
  <c r="AC77" i="75" s="1"/>
  <c r="U75" i="75"/>
  <c r="U77" i="75" s="1"/>
  <c r="M75" i="75"/>
  <c r="M77" i="75" s="1"/>
  <c r="M134" i="75" s="1"/>
  <c r="E75" i="75"/>
  <c r="E77" i="75" s="1"/>
  <c r="E192" i="75" s="1"/>
  <c r="AY75" i="73"/>
  <c r="AY77" i="73" s="1"/>
  <c r="AQ75" i="73"/>
  <c r="AQ77" i="73" s="1"/>
  <c r="AI75" i="73"/>
  <c r="AI77" i="73" s="1"/>
  <c r="AA75" i="73"/>
  <c r="AA77" i="73" s="1"/>
  <c r="S75" i="73"/>
  <c r="S77" i="73" s="1"/>
  <c r="K75" i="73"/>
  <c r="K77" i="73" s="1"/>
  <c r="AX75" i="72"/>
  <c r="AX77" i="72" s="1"/>
  <c r="AP75" i="72"/>
  <c r="AP77" i="72" s="1"/>
  <c r="AH75" i="72"/>
  <c r="AH77" i="72" s="1"/>
  <c r="Z75" i="72"/>
  <c r="Z77" i="72" s="1"/>
  <c r="R75" i="72"/>
  <c r="R77" i="72" s="1"/>
  <c r="J75" i="72"/>
  <c r="J77" i="72" s="1"/>
  <c r="AW75" i="71"/>
  <c r="AW77" i="71" s="1"/>
  <c r="AO75" i="71"/>
  <c r="AO77" i="71" s="1"/>
  <c r="AG75" i="71"/>
  <c r="AG77" i="71" s="1"/>
  <c r="Y75" i="71"/>
  <c r="Y77" i="71" s="1"/>
  <c r="Q75" i="71"/>
  <c r="Q77" i="71" s="1"/>
  <c r="I75" i="71"/>
  <c r="I77" i="71" s="1"/>
  <c r="AV75" i="70"/>
  <c r="AV77" i="70" s="1"/>
  <c r="AN75" i="70"/>
  <c r="AN77" i="70" s="1"/>
  <c r="AF75" i="70"/>
  <c r="AF77" i="70" s="1"/>
  <c r="X75" i="70"/>
  <c r="X77" i="70" s="1"/>
  <c r="P75" i="70"/>
  <c r="P77" i="70" s="1"/>
  <c r="H75" i="70"/>
  <c r="H77" i="70" s="1"/>
  <c r="AU75" i="69"/>
  <c r="AU77" i="69" s="1"/>
  <c r="AM75" i="69"/>
  <c r="AM77" i="69" s="1"/>
  <c r="AE75" i="69"/>
  <c r="AE77" i="69" s="1"/>
  <c r="W75" i="69"/>
  <c r="W77" i="69" s="1"/>
  <c r="O75" i="69"/>
  <c r="O77" i="69" s="1"/>
  <c r="AR75" i="75"/>
  <c r="AR77" i="75" s="1"/>
  <c r="AJ75" i="75"/>
  <c r="AJ77" i="75" s="1"/>
  <c r="AB75" i="75"/>
  <c r="AB77" i="75" s="1"/>
  <c r="T75" i="75"/>
  <c r="T77" i="75" s="1"/>
  <c r="L75" i="75"/>
  <c r="L77" i="75" s="1"/>
  <c r="AX75" i="73"/>
  <c r="AX77" i="73" s="1"/>
  <c r="AP75" i="73"/>
  <c r="AP77" i="73" s="1"/>
  <c r="AH75" i="73"/>
  <c r="AH77" i="73" s="1"/>
  <c r="Z75" i="73"/>
  <c r="Z77" i="73" s="1"/>
  <c r="R75" i="73"/>
  <c r="R77" i="73" s="1"/>
  <c r="J75" i="73"/>
  <c r="J77" i="73" s="1"/>
  <c r="AW75" i="72"/>
  <c r="AW77" i="72" s="1"/>
  <c r="AO75" i="72"/>
  <c r="AO77" i="72" s="1"/>
  <c r="AG75" i="72"/>
  <c r="AG77" i="72" s="1"/>
  <c r="Y75" i="72"/>
  <c r="Y77" i="72" s="1"/>
  <c r="Q75" i="72"/>
  <c r="Q77" i="72" s="1"/>
  <c r="I75" i="72"/>
  <c r="I77" i="72" s="1"/>
  <c r="AV75" i="71"/>
  <c r="AV77" i="71" s="1"/>
  <c r="AN75" i="71"/>
  <c r="AN77" i="71" s="1"/>
  <c r="AF75" i="71"/>
  <c r="AF77" i="71" s="1"/>
  <c r="X75" i="71"/>
  <c r="X77" i="71" s="1"/>
  <c r="P75" i="71"/>
  <c r="P77" i="71" s="1"/>
  <c r="H75" i="71"/>
  <c r="H77" i="71" s="1"/>
  <c r="AU75" i="70"/>
  <c r="AU77" i="70" s="1"/>
  <c r="AM75" i="70"/>
  <c r="AM77" i="70" s="1"/>
  <c r="AE75" i="70"/>
  <c r="AE77" i="70" s="1"/>
  <c r="W75" i="70"/>
  <c r="W77" i="70" s="1"/>
  <c r="O75" i="70"/>
  <c r="O77" i="70" s="1"/>
  <c r="G75" i="70"/>
  <c r="G77" i="70" s="1"/>
  <c r="AT75" i="69"/>
  <c r="AT77" i="69" s="1"/>
  <c r="AL75" i="69"/>
  <c r="AL77" i="69" s="1"/>
  <c r="AD75" i="69"/>
  <c r="AD77" i="69" s="1"/>
  <c r="V75" i="69"/>
  <c r="V77" i="69" s="1"/>
  <c r="N75" i="69"/>
  <c r="N77" i="69" s="1"/>
  <c r="F75" i="69"/>
  <c r="F77" i="69" s="1"/>
  <c r="AS75" i="68"/>
  <c r="AS77" i="68" s="1"/>
  <c r="AK75" i="68"/>
  <c r="AK77" i="68" s="1"/>
  <c r="AC75" i="68"/>
  <c r="AC77" i="68" s="1"/>
  <c r="U75" i="68"/>
  <c r="U77" i="68" s="1"/>
  <c r="M75" i="68"/>
  <c r="M77" i="68" s="1"/>
  <c r="AY75" i="75"/>
  <c r="AY77" i="75" s="1"/>
  <c r="AQ75" i="75"/>
  <c r="AQ77" i="75" s="1"/>
  <c r="AI75" i="75"/>
  <c r="AI77" i="75" s="1"/>
  <c r="AA75" i="75"/>
  <c r="AA77" i="75" s="1"/>
  <c r="S75" i="75"/>
  <c r="S77" i="75" s="1"/>
  <c r="K75" i="75"/>
  <c r="K77" i="75" s="1"/>
  <c r="AW75" i="73"/>
  <c r="AW77" i="73" s="1"/>
  <c r="AO75" i="73"/>
  <c r="AO77" i="73" s="1"/>
  <c r="AG75" i="73"/>
  <c r="AG77" i="73" s="1"/>
  <c r="Y75" i="73"/>
  <c r="Y77" i="73" s="1"/>
  <c r="Q75" i="73"/>
  <c r="Q77" i="73" s="1"/>
  <c r="I75" i="73"/>
  <c r="I77" i="73" s="1"/>
  <c r="AV75" i="72"/>
  <c r="AV77" i="72" s="1"/>
  <c r="AN75" i="72"/>
  <c r="AN77" i="72" s="1"/>
  <c r="AF75" i="72"/>
  <c r="AF77" i="72" s="1"/>
  <c r="X75" i="72"/>
  <c r="X77" i="72" s="1"/>
  <c r="P75" i="72"/>
  <c r="P77" i="72" s="1"/>
  <c r="H75" i="72"/>
  <c r="H77" i="72" s="1"/>
  <c r="E27" i="72" s="1"/>
  <c r="AU75" i="71"/>
  <c r="AU77" i="71" s="1"/>
  <c r="AM75" i="71"/>
  <c r="AM77" i="71" s="1"/>
  <c r="AE75" i="71"/>
  <c r="AE77" i="71" s="1"/>
  <c r="W75" i="71"/>
  <c r="W77" i="71" s="1"/>
  <c r="O75" i="71"/>
  <c r="O77" i="71" s="1"/>
  <c r="G75" i="71"/>
  <c r="G77" i="71" s="1"/>
  <c r="AT75" i="70"/>
  <c r="AT77" i="70" s="1"/>
  <c r="AL75" i="70"/>
  <c r="AL77" i="70" s="1"/>
  <c r="AD75" i="70"/>
  <c r="AD77" i="70" s="1"/>
  <c r="V75" i="70"/>
  <c r="V77" i="70" s="1"/>
  <c r="N75" i="70"/>
  <c r="N77" i="70" s="1"/>
  <c r="F75" i="70"/>
  <c r="F77" i="70" s="1"/>
  <c r="AS75" i="69"/>
  <c r="AS77" i="69" s="1"/>
  <c r="AK75" i="69"/>
  <c r="AK77" i="69" s="1"/>
  <c r="AC75" i="69"/>
  <c r="AC77" i="69" s="1"/>
  <c r="U75" i="69"/>
  <c r="U77" i="69" s="1"/>
  <c r="M75" i="69"/>
  <c r="M77" i="69" s="1"/>
  <c r="E75" i="69"/>
  <c r="E77" i="69" s="1"/>
  <c r="E192" i="69" s="1"/>
  <c r="AR75" i="68"/>
  <c r="AR77" i="68" s="1"/>
  <c r="AJ75" i="68"/>
  <c r="AJ77" i="68" s="1"/>
  <c r="AB75" i="68"/>
  <c r="AB77" i="68" s="1"/>
  <c r="T75" i="68"/>
  <c r="T77" i="68" s="1"/>
  <c r="L75" i="68"/>
  <c r="L77" i="68" s="1"/>
  <c r="AY75" i="67"/>
  <c r="AY77" i="67" s="1"/>
  <c r="AH75" i="75"/>
  <c r="AH77" i="75" s="1"/>
  <c r="AF75" i="73"/>
  <c r="AF77" i="73" s="1"/>
  <c r="AU75" i="72"/>
  <c r="AU77" i="72" s="1"/>
  <c r="O75" i="72"/>
  <c r="O77" i="72" s="1"/>
  <c r="AD75" i="71"/>
  <c r="AD77" i="71" s="1"/>
  <c r="AS75" i="70"/>
  <c r="AS77" i="70" s="1"/>
  <c r="M75" i="70"/>
  <c r="M77" i="70" s="1"/>
  <c r="AJ75" i="69"/>
  <c r="AJ77" i="69" s="1"/>
  <c r="R75" i="69"/>
  <c r="R77" i="69" s="1"/>
  <c r="AT75" i="68"/>
  <c r="AT77" i="68" s="1"/>
  <c r="AD75" i="68"/>
  <c r="AD77" i="68" s="1"/>
  <c r="N75" i="68"/>
  <c r="N77" i="68" s="1"/>
  <c r="AV75" i="67"/>
  <c r="AV77" i="67" s="1"/>
  <c r="AJ75" i="67"/>
  <c r="AJ77" i="67" s="1"/>
  <c r="AA75" i="67"/>
  <c r="AA77" i="67" s="1"/>
  <c r="S75" i="67"/>
  <c r="S77" i="67" s="1"/>
  <c r="K75" i="67"/>
  <c r="K77" i="67" s="1"/>
  <c r="F75" i="88"/>
  <c r="F77" i="88" s="1"/>
  <c r="F192" i="88" s="1"/>
  <c r="N75" i="88"/>
  <c r="N77" i="88" s="1"/>
  <c r="N192" i="88" s="1"/>
  <c r="V75" i="88"/>
  <c r="V77" i="88" s="1"/>
  <c r="V192" i="88" s="1"/>
  <c r="AD75" i="88"/>
  <c r="AD77" i="88" s="1"/>
  <c r="AD192" i="88" s="1"/>
  <c r="AL75" i="88"/>
  <c r="AL77" i="88" s="1"/>
  <c r="AT75" i="88"/>
  <c r="AT77" i="88" s="1"/>
  <c r="AZ75" i="67"/>
  <c r="AZ77" i="67" s="1"/>
  <c r="J75" i="63"/>
  <c r="R75" i="63"/>
  <c r="Z75" i="63"/>
  <c r="AH75" i="63"/>
  <c r="AP75" i="63"/>
  <c r="AX75" i="63"/>
  <c r="AG75" i="75"/>
  <c r="AG77" i="75" s="1"/>
  <c r="AE75" i="73"/>
  <c r="AE77" i="73" s="1"/>
  <c r="AT75" i="72"/>
  <c r="AT77" i="72" s="1"/>
  <c r="N75" i="72"/>
  <c r="N77" i="72" s="1"/>
  <c r="AC75" i="71"/>
  <c r="AC77" i="71" s="1"/>
  <c r="AR75" i="70"/>
  <c r="AR77" i="70" s="1"/>
  <c r="L75" i="70"/>
  <c r="L77" i="70" s="1"/>
  <c r="AI75" i="69"/>
  <c r="AI77" i="69" s="1"/>
  <c r="L75" i="69"/>
  <c r="L77" i="69" s="1"/>
  <c r="AQ75" i="68"/>
  <c r="AQ77" i="68" s="1"/>
  <c r="AA75" i="68"/>
  <c r="AA77" i="68" s="1"/>
  <c r="K75" i="68"/>
  <c r="K77" i="68" s="1"/>
  <c r="AS75" i="67"/>
  <c r="AS77" i="67" s="1"/>
  <c r="AI75" i="67"/>
  <c r="AI77" i="67" s="1"/>
  <c r="Z75" i="67"/>
  <c r="Z77" i="67" s="1"/>
  <c r="R75" i="67"/>
  <c r="R77" i="67" s="1"/>
  <c r="J75" i="67"/>
  <c r="J77" i="67" s="1"/>
  <c r="G75" i="88"/>
  <c r="G77" i="88" s="1"/>
  <c r="G192" i="88" s="1"/>
  <c r="O75" i="88"/>
  <c r="O77" i="88" s="1"/>
  <c r="O192" i="88" s="1"/>
  <c r="W75" i="88"/>
  <c r="W77" i="88" s="1"/>
  <c r="W192" i="88" s="1"/>
  <c r="AE75" i="88"/>
  <c r="AE77" i="88" s="1"/>
  <c r="AE192" i="88" s="1"/>
  <c r="AM75" i="88"/>
  <c r="AM77" i="88" s="1"/>
  <c r="AU75" i="88"/>
  <c r="AU77" i="88" s="1"/>
  <c r="BB75" i="88"/>
  <c r="BB77" i="88" s="1"/>
  <c r="K75" i="63"/>
  <c r="S75" i="63"/>
  <c r="AA75" i="63"/>
  <c r="AI75" i="63"/>
  <c r="AQ75" i="63"/>
  <c r="AY75" i="63"/>
  <c r="Z75" i="75"/>
  <c r="Z77" i="75" s="1"/>
  <c r="X75" i="73"/>
  <c r="X77" i="73" s="1"/>
  <c r="AM75" i="72"/>
  <c r="AM77" i="72" s="1"/>
  <c r="G75" i="72"/>
  <c r="G77" i="72" s="1"/>
  <c r="D27" i="72" s="1"/>
  <c r="V75" i="71"/>
  <c r="V77" i="71" s="1"/>
  <c r="AK75" i="70"/>
  <c r="AK77" i="70" s="1"/>
  <c r="E75" i="70"/>
  <c r="E77" i="70" s="1"/>
  <c r="E192" i="70" s="1"/>
  <c r="AH75" i="69"/>
  <c r="AH77" i="69" s="1"/>
  <c r="K75" i="69"/>
  <c r="K77" i="69" s="1"/>
  <c r="AP75" i="68"/>
  <c r="AP77" i="68" s="1"/>
  <c r="Z75" i="68"/>
  <c r="Z77" i="68" s="1"/>
  <c r="J75" i="68"/>
  <c r="J77" i="68" s="1"/>
  <c r="AR75" i="67"/>
  <c r="AR77" i="67" s="1"/>
  <c r="AH75" i="67"/>
  <c r="AH77" i="67" s="1"/>
  <c r="AH134" i="67" s="1"/>
  <c r="Y75" i="67"/>
  <c r="Y77" i="67" s="1"/>
  <c r="Q75" i="67"/>
  <c r="Q77" i="67" s="1"/>
  <c r="I75" i="67"/>
  <c r="I77" i="67" s="1"/>
  <c r="H75" i="88"/>
  <c r="H77" i="88" s="1"/>
  <c r="E27" i="88" s="1"/>
  <c r="P75" i="88"/>
  <c r="P77" i="88" s="1"/>
  <c r="P192" i="88" s="1"/>
  <c r="X75" i="88"/>
  <c r="X77" i="88" s="1"/>
  <c r="X192" i="88" s="1"/>
  <c r="AF75" i="88"/>
  <c r="AF77" i="88" s="1"/>
  <c r="AF192" i="88" s="1"/>
  <c r="AN75" i="88"/>
  <c r="AN77" i="88" s="1"/>
  <c r="AV75" i="88"/>
  <c r="AV77" i="88" s="1"/>
  <c r="BA75" i="88"/>
  <c r="BA77" i="88" s="1"/>
  <c r="L75" i="63"/>
  <c r="T75" i="63"/>
  <c r="AB75" i="63"/>
  <c r="AJ75" i="63"/>
  <c r="AR75" i="63"/>
  <c r="AZ75" i="63"/>
  <c r="Y75" i="75"/>
  <c r="Y77" i="75" s="1"/>
  <c r="W75" i="73"/>
  <c r="W77" i="73" s="1"/>
  <c r="AL75" i="72"/>
  <c r="AL77" i="72" s="1"/>
  <c r="F75" i="72"/>
  <c r="F77" i="72" s="1"/>
  <c r="C27" i="72" s="1"/>
  <c r="U75" i="71"/>
  <c r="U77" i="71" s="1"/>
  <c r="AJ75" i="70"/>
  <c r="AJ77" i="70" s="1"/>
  <c r="AY75" i="69"/>
  <c r="AY77" i="69" s="1"/>
  <c r="AB75" i="69"/>
  <c r="AB77" i="69" s="1"/>
  <c r="J75" i="69"/>
  <c r="J77" i="69" s="1"/>
  <c r="AO75" i="68"/>
  <c r="AO77" i="68" s="1"/>
  <c r="Y75" i="68"/>
  <c r="Y77" i="68" s="1"/>
  <c r="I75" i="68"/>
  <c r="I77" i="68" s="1"/>
  <c r="F27" i="68" s="1"/>
  <c r="AQ75" i="67"/>
  <c r="AQ77" i="67" s="1"/>
  <c r="AQ134" i="67" s="1"/>
  <c r="AG75" i="67"/>
  <c r="AG77" i="67" s="1"/>
  <c r="X75" i="67"/>
  <c r="X77" i="67" s="1"/>
  <c r="P75" i="67"/>
  <c r="P77" i="67" s="1"/>
  <c r="H75" i="67"/>
  <c r="H77" i="67" s="1"/>
  <c r="I75" i="88"/>
  <c r="I77" i="88" s="1"/>
  <c r="I192" i="88" s="1"/>
  <c r="Q75" i="88"/>
  <c r="Q77" i="88" s="1"/>
  <c r="Q192" i="88" s="1"/>
  <c r="Y75" i="88"/>
  <c r="Y77" i="88" s="1"/>
  <c r="Y192" i="88" s="1"/>
  <c r="AG75" i="88"/>
  <c r="AG77" i="88" s="1"/>
  <c r="AG192" i="88" s="1"/>
  <c r="AO75" i="88"/>
  <c r="AO77" i="88" s="1"/>
  <c r="AW75" i="88"/>
  <c r="AW77" i="88" s="1"/>
  <c r="AZ75" i="88"/>
  <c r="AZ77" i="88" s="1"/>
  <c r="M75" i="63"/>
  <c r="U75" i="63"/>
  <c r="AC75" i="63"/>
  <c r="AK75" i="63"/>
  <c r="AS75" i="63"/>
  <c r="BA75" i="63"/>
  <c r="AP75" i="75"/>
  <c r="AP77" i="75" s="1"/>
  <c r="J75" i="75"/>
  <c r="J77" i="75" s="1"/>
  <c r="AN75" i="73"/>
  <c r="AN77" i="73" s="1"/>
  <c r="H75" i="73"/>
  <c r="H77" i="73" s="1"/>
  <c r="E27" i="73" s="1"/>
  <c r="W75" i="72"/>
  <c r="W77" i="72" s="1"/>
  <c r="AL75" i="71"/>
  <c r="AL77" i="71" s="1"/>
  <c r="F75" i="71"/>
  <c r="F77" i="71" s="1"/>
  <c r="U75" i="70"/>
  <c r="U77" i="70" s="1"/>
  <c r="AQ75" i="69"/>
  <c r="AQ77" i="69" s="1"/>
  <c r="T75" i="69"/>
  <c r="T77" i="69" s="1"/>
  <c r="AX75" i="68"/>
  <c r="AX77" i="68" s="1"/>
  <c r="AH75" i="68"/>
  <c r="AH77" i="68" s="1"/>
  <c r="R75" i="68"/>
  <c r="R77" i="68" s="1"/>
  <c r="AX75" i="67"/>
  <c r="AX77" i="67" s="1"/>
  <c r="AX134" i="67" s="1"/>
  <c r="AN75" i="67"/>
  <c r="AN77" i="67" s="1"/>
  <c r="AC75" i="67"/>
  <c r="AC77" i="67" s="1"/>
  <c r="U75" i="67"/>
  <c r="U77" i="67" s="1"/>
  <c r="M75" i="67"/>
  <c r="M77" i="67" s="1"/>
  <c r="E75" i="67"/>
  <c r="E77" i="67" s="1"/>
  <c r="E192" i="67" s="1"/>
  <c r="L75" i="88"/>
  <c r="L77" i="88" s="1"/>
  <c r="L192" i="88" s="1"/>
  <c r="T75" i="88"/>
  <c r="T77" i="88" s="1"/>
  <c r="T192" i="88" s="1"/>
  <c r="AB75" i="88"/>
  <c r="AB77" i="88" s="1"/>
  <c r="AB192" i="88" s="1"/>
  <c r="AJ75" i="88"/>
  <c r="AJ77" i="88" s="1"/>
  <c r="AR75" i="88"/>
  <c r="AR77" i="88" s="1"/>
  <c r="BB75" i="67"/>
  <c r="BB77" i="67" s="1"/>
  <c r="H75" i="63"/>
  <c r="P75" i="63"/>
  <c r="X75" i="63"/>
  <c r="AF75" i="63"/>
  <c r="AN75" i="63"/>
  <c r="AV75" i="63"/>
  <c r="AW75" i="75"/>
  <c r="AW77" i="75" s="1"/>
  <c r="AV75" i="73"/>
  <c r="AV77" i="73" s="1"/>
  <c r="V75" i="72"/>
  <c r="V77" i="72" s="1"/>
  <c r="AB75" i="70"/>
  <c r="AB77" i="70" s="1"/>
  <c r="G75" i="69"/>
  <c r="G77" i="69" s="1"/>
  <c r="Q75" i="68"/>
  <c r="Q77" i="68" s="1"/>
  <c r="AD75" i="67"/>
  <c r="AD77" i="67" s="1"/>
  <c r="AD134" i="67" s="1"/>
  <c r="G75" i="67"/>
  <c r="G77" i="67" s="1"/>
  <c r="U75" i="88"/>
  <c r="U77" i="88" s="1"/>
  <c r="U192" i="88" s="1"/>
  <c r="AQ75" i="88"/>
  <c r="AQ77" i="88" s="1"/>
  <c r="N75" i="63"/>
  <c r="AG75" i="63"/>
  <c r="AO75" i="75"/>
  <c r="AO77" i="75" s="1"/>
  <c r="AU75" i="73"/>
  <c r="AU77" i="73" s="1"/>
  <c r="AT75" i="71"/>
  <c r="AT77" i="71" s="1"/>
  <c r="T75" i="70"/>
  <c r="T77" i="70" s="1"/>
  <c r="AY75" i="68"/>
  <c r="AY77" i="68" s="1"/>
  <c r="F75" i="68"/>
  <c r="F77" i="68" s="1"/>
  <c r="AB75" i="67"/>
  <c r="AB77" i="67" s="1"/>
  <c r="F75" i="67"/>
  <c r="F77" i="67" s="1"/>
  <c r="C27" i="67" s="1"/>
  <c r="Z75" i="88"/>
  <c r="Z77" i="88" s="1"/>
  <c r="Z192" i="88" s="1"/>
  <c r="AS75" i="88"/>
  <c r="AS77" i="88" s="1"/>
  <c r="O75" i="63"/>
  <c r="AL75" i="63"/>
  <c r="R75" i="75"/>
  <c r="R77" i="75" s="1"/>
  <c r="AM75" i="73"/>
  <c r="AM77" i="73" s="1"/>
  <c r="AS75" i="71"/>
  <c r="AS77" i="71" s="1"/>
  <c r="AX75" i="69"/>
  <c r="AX77" i="69" s="1"/>
  <c r="AW75" i="68"/>
  <c r="AW77" i="68" s="1"/>
  <c r="E75" i="68"/>
  <c r="E77" i="68" s="1"/>
  <c r="E192" i="68" s="1"/>
  <c r="W75" i="67"/>
  <c r="W77" i="67" s="1"/>
  <c r="E75" i="88"/>
  <c r="E77" i="88" s="1"/>
  <c r="E192" i="88" s="1"/>
  <c r="AA75" i="88"/>
  <c r="AA77" i="88" s="1"/>
  <c r="AA192" i="88" s="1"/>
  <c r="AX75" i="88"/>
  <c r="AX77" i="88" s="1"/>
  <c r="Q75" i="63"/>
  <c r="AM75" i="63"/>
  <c r="Q75" i="75"/>
  <c r="Q77" i="75" s="1"/>
  <c r="P75" i="73"/>
  <c r="P77" i="73" s="1"/>
  <c r="AK75" i="71"/>
  <c r="AK77" i="71" s="1"/>
  <c r="AR75" i="69"/>
  <c r="AR77" i="69" s="1"/>
  <c r="AL75" i="68"/>
  <c r="AL77" i="68" s="1"/>
  <c r="AW75" i="67"/>
  <c r="AW77" i="67" s="1"/>
  <c r="V75" i="67"/>
  <c r="V77" i="67" s="1"/>
  <c r="J75" i="88"/>
  <c r="J77" i="88" s="1"/>
  <c r="J192" i="88" s="1"/>
  <c r="AC75" i="88"/>
  <c r="AC77" i="88" s="1"/>
  <c r="AC192" i="88" s="1"/>
  <c r="AY75" i="88"/>
  <c r="AY77" i="88" s="1"/>
  <c r="V75" i="63"/>
  <c r="AO75" i="63"/>
  <c r="I75" i="75"/>
  <c r="I77" i="75" s="1"/>
  <c r="F27" i="75" s="1"/>
  <c r="O75" i="73"/>
  <c r="O77" i="73" s="1"/>
  <c r="N75" i="71"/>
  <c r="N77" i="71" s="1"/>
  <c r="AP75" i="69"/>
  <c r="AP77" i="69" s="1"/>
  <c r="AI75" i="68"/>
  <c r="AI77" i="68" s="1"/>
  <c r="AP75" i="67"/>
  <c r="AP77" i="67" s="1"/>
  <c r="T75" i="67"/>
  <c r="T77" i="67" s="1"/>
  <c r="K75" i="88"/>
  <c r="K77" i="88" s="1"/>
  <c r="K192" i="88" s="1"/>
  <c r="AH75" i="88"/>
  <c r="AH77" i="88" s="1"/>
  <c r="AH192" i="88" s="1"/>
  <c r="BA75" i="67"/>
  <c r="BA77" i="67" s="1"/>
  <c r="W75" i="63"/>
  <c r="AT75" i="63"/>
  <c r="AE75" i="72"/>
  <c r="AE77" i="72" s="1"/>
  <c r="E75" i="71"/>
  <c r="E77" i="71" s="1"/>
  <c r="E192" i="71" s="1"/>
  <c r="Z75" i="69"/>
  <c r="Z77" i="69" s="1"/>
  <c r="V75" i="68"/>
  <c r="V77" i="68" s="1"/>
  <c r="AK75" i="67"/>
  <c r="AK77" i="67" s="1"/>
  <c r="N75" i="67"/>
  <c r="N77" i="67" s="1"/>
  <c r="R75" i="88"/>
  <c r="R77" i="88" s="1"/>
  <c r="R192" i="88" s="1"/>
  <c r="AK75" i="88"/>
  <c r="AK77" i="88" s="1"/>
  <c r="G75" i="63"/>
  <c r="AD75" i="63"/>
  <c r="AW75" i="63"/>
  <c r="G75" i="73"/>
  <c r="G77" i="73" s="1"/>
  <c r="AO75" i="67"/>
  <c r="AO77" i="67" s="1"/>
  <c r="F75" i="63"/>
  <c r="AX75" i="75"/>
  <c r="AX77" i="75" s="1"/>
  <c r="AD75" i="72"/>
  <c r="AD77" i="72" s="1"/>
  <c r="AF75" i="67"/>
  <c r="AF77" i="67" s="1"/>
  <c r="I75" i="63"/>
  <c r="S75" i="69"/>
  <c r="S77" i="69" s="1"/>
  <c r="M75" i="71"/>
  <c r="M77" i="71" s="1"/>
  <c r="O75" i="67"/>
  <c r="O77" i="67" s="1"/>
  <c r="Y75" i="63"/>
  <c r="S75" i="88"/>
  <c r="S77" i="88" s="1"/>
  <c r="S192" i="88" s="1"/>
  <c r="AC75" i="70"/>
  <c r="AC77" i="70" s="1"/>
  <c r="L75" i="67"/>
  <c r="L77" i="67" s="1"/>
  <c r="AE75" i="63"/>
  <c r="BB75" i="63"/>
  <c r="S75" i="68"/>
  <c r="S77" i="68" s="1"/>
  <c r="AA75" i="69"/>
  <c r="AA77" i="69" s="1"/>
  <c r="M75" i="88"/>
  <c r="M77" i="88" s="1"/>
  <c r="AU75" i="63"/>
  <c r="AG75" i="68"/>
  <c r="AG77" i="68" s="1"/>
  <c r="AI75" i="88"/>
  <c r="AI77" i="88" s="1"/>
  <c r="AI192" i="88" s="1"/>
  <c r="AP75" i="88"/>
  <c r="AP77" i="88" s="1"/>
  <c r="B26" i="74"/>
  <c r="C26" i="74"/>
  <c r="D26" i="74"/>
  <c r="C27" i="73"/>
  <c r="B26" i="71"/>
  <c r="C26" i="70"/>
  <c r="E131" i="68"/>
  <c r="E130" i="68" s="1"/>
  <c r="E132" i="68" s="1"/>
  <c r="C27" i="88"/>
  <c r="J198" i="88"/>
  <c r="J197" i="88"/>
  <c r="R198" i="88"/>
  <c r="R197" i="88"/>
  <c r="Z198" i="88"/>
  <c r="Z197" i="88"/>
  <c r="AH198" i="88"/>
  <c r="AH197" i="88"/>
  <c r="K198" i="88"/>
  <c r="K197" i="88"/>
  <c r="S198" i="88"/>
  <c r="S197" i="88"/>
  <c r="AA198" i="88"/>
  <c r="AA197" i="88"/>
  <c r="AI198" i="88"/>
  <c r="AI197" i="88"/>
  <c r="L198" i="88"/>
  <c r="L197" i="88"/>
  <c r="T198" i="88"/>
  <c r="T197" i="88"/>
  <c r="AB198" i="88"/>
  <c r="AB197" i="88"/>
  <c r="E197" i="88"/>
  <c r="E198" i="88"/>
  <c r="M198" i="88"/>
  <c r="M197" i="88"/>
  <c r="U197" i="88"/>
  <c r="U198" i="88"/>
  <c r="AC197" i="88"/>
  <c r="AC198" i="88"/>
  <c r="F197" i="88"/>
  <c r="F198" i="88"/>
  <c r="N197" i="88"/>
  <c r="N198" i="88"/>
  <c r="V197" i="88"/>
  <c r="V198" i="88"/>
  <c r="AD197" i="88"/>
  <c r="AD198" i="88"/>
  <c r="G197" i="88"/>
  <c r="G198" i="88"/>
  <c r="O197" i="88"/>
  <c r="O198" i="88"/>
  <c r="W197" i="88"/>
  <c r="W198" i="88"/>
  <c r="AE197" i="88"/>
  <c r="AE198" i="88"/>
  <c r="H198" i="88"/>
  <c r="H197" i="88"/>
  <c r="P197" i="88"/>
  <c r="P198" i="88"/>
  <c r="X197" i="88"/>
  <c r="X198" i="88"/>
  <c r="AF197" i="88"/>
  <c r="AF198" i="88"/>
  <c r="I198" i="88"/>
  <c r="I197" i="88"/>
  <c r="Q198" i="88"/>
  <c r="Q197" i="88"/>
  <c r="Y198" i="88"/>
  <c r="Y197" i="88"/>
  <c r="AG198" i="88"/>
  <c r="AG197" i="88"/>
  <c r="B27" i="70"/>
  <c r="B27" i="72"/>
  <c r="D27" i="75"/>
  <c r="F26" i="75"/>
  <c r="BA134" i="75"/>
  <c r="E134" i="75"/>
  <c r="B27" i="75"/>
  <c r="AC134" i="75"/>
  <c r="B26" i="73"/>
  <c r="D27" i="73"/>
  <c r="C26" i="73"/>
  <c r="AZ134" i="73"/>
  <c r="W134" i="73"/>
  <c r="AH134" i="73"/>
  <c r="G26" i="72"/>
  <c r="F27" i="72"/>
  <c r="AW134" i="72"/>
  <c r="B27" i="71"/>
  <c r="C27" i="71"/>
  <c r="D27" i="71"/>
  <c r="E26" i="71"/>
  <c r="E27" i="71"/>
  <c r="F27" i="71"/>
  <c r="G26" i="71"/>
  <c r="D27" i="70"/>
  <c r="E27" i="70"/>
  <c r="F27" i="70"/>
  <c r="C27" i="70"/>
  <c r="Z134" i="69"/>
  <c r="E26" i="69"/>
  <c r="F26" i="69"/>
  <c r="F27" i="69"/>
  <c r="D27" i="68"/>
  <c r="E27" i="68"/>
  <c r="F26" i="68"/>
  <c r="U134" i="68"/>
  <c r="BA134" i="68"/>
  <c r="Y134" i="68"/>
  <c r="B26" i="68"/>
  <c r="AC134" i="68"/>
  <c r="BB134" i="67"/>
  <c r="B27" i="67"/>
  <c r="D27" i="67"/>
  <c r="F27" i="88"/>
  <c r="Z134" i="70"/>
  <c r="T134" i="73"/>
  <c r="C27" i="75"/>
  <c r="Q134" i="72"/>
  <c r="Y134" i="75"/>
  <c r="V134" i="75"/>
  <c r="G26" i="75"/>
  <c r="E26" i="75"/>
  <c r="Q134" i="75"/>
  <c r="AO134" i="75"/>
  <c r="E131" i="75"/>
  <c r="F128" i="75"/>
  <c r="C26" i="75"/>
  <c r="U134" i="75"/>
  <c r="D26" i="75"/>
  <c r="E131" i="74"/>
  <c r="F128" i="74"/>
  <c r="F26" i="74"/>
  <c r="G26" i="74"/>
  <c r="D26" i="73"/>
  <c r="E26" i="73"/>
  <c r="F26" i="73"/>
  <c r="E131" i="73"/>
  <c r="G26" i="73"/>
  <c r="F128" i="73"/>
  <c r="P134" i="73"/>
  <c r="AK134" i="73"/>
  <c r="AS134" i="72"/>
  <c r="BA134" i="72"/>
  <c r="Y134" i="72"/>
  <c r="AG134" i="72"/>
  <c r="AO134" i="72"/>
  <c r="C26" i="72"/>
  <c r="D26" i="72"/>
  <c r="F128" i="72"/>
  <c r="E26" i="72"/>
  <c r="F26" i="72"/>
  <c r="L134" i="72"/>
  <c r="T134" i="72"/>
  <c r="AB134" i="72"/>
  <c r="AZ134" i="72"/>
  <c r="E130" i="71"/>
  <c r="E132" i="71" s="1"/>
  <c r="E133" i="71" s="1"/>
  <c r="E190" i="71" s="1"/>
  <c r="C26" i="71"/>
  <c r="D26" i="71"/>
  <c r="F26" i="71"/>
  <c r="S134" i="70"/>
  <c r="D26" i="70"/>
  <c r="K134" i="70"/>
  <c r="AA134" i="70"/>
  <c r="AH134" i="70"/>
  <c r="AP134" i="70"/>
  <c r="AX134" i="70"/>
  <c r="G26" i="70"/>
  <c r="AR134" i="69"/>
  <c r="AY134" i="69"/>
  <c r="T134" i="69"/>
  <c r="AZ134" i="69"/>
  <c r="R134" i="69"/>
  <c r="AX134" i="69"/>
  <c r="G26" i="69"/>
  <c r="B26" i="69"/>
  <c r="C26" i="69"/>
  <c r="D26" i="69"/>
  <c r="Q134" i="68"/>
  <c r="AG134" i="68"/>
  <c r="AW134" i="68"/>
  <c r="M134" i="68"/>
  <c r="AK134" i="68"/>
  <c r="AS134" i="68"/>
  <c r="C26" i="68"/>
  <c r="G26" i="68"/>
  <c r="AS134" i="67"/>
  <c r="D26" i="67"/>
  <c r="E26" i="67"/>
  <c r="AI134" i="67"/>
  <c r="AP134" i="67"/>
  <c r="AY134" i="67"/>
  <c r="B26" i="67"/>
  <c r="C26" i="67"/>
  <c r="G26" i="67"/>
  <c r="AL134" i="88"/>
  <c r="F26" i="88"/>
  <c r="G26" i="88"/>
  <c r="D26" i="88"/>
  <c r="E9" i="2"/>
  <c r="D16" i="2"/>
  <c r="D19" i="2"/>
  <c r="H9" i="2"/>
  <c r="D17" i="2"/>
  <c r="D15" i="2"/>
  <c r="D13" i="2"/>
  <c r="D9" i="2"/>
  <c r="D14" i="2"/>
  <c r="D11" i="2"/>
  <c r="D10" i="2"/>
  <c r="D12" i="2"/>
  <c r="D18" i="2"/>
  <c r="BA86" i="68" l="1"/>
  <c r="AX86" i="68"/>
  <c r="AU86" i="68"/>
  <c r="AR86" i="68"/>
  <c r="AO86" i="68"/>
  <c r="AL86" i="68"/>
  <c r="AI86" i="68"/>
  <c r="AF86" i="68"/>
  <c r="AC86" i="68"/>
  <c r="H86" i="68"/>
  <c r="AZ86" i="68"/>
  <c r="AW86" i="68"/>
  <c r="AT86" i="68"/>
  <c r="AN86" i="68"/>
  <c r="AK86" i="68"/>
  <c r="AH86" i="68"/>
  <c r="AE86" i="68"/>
  <c r="AY86" i="68"/>
  <c r="AV86" i="68"/>
  <c r="AP86" i="68"/>
  <c r="AM86" i="68"/>
  <c r="AQ86" i="68"/>
  <c r="BB86" i="68"/>
  <c r="AS86" i="68"/>
  <c r="AJ86" i="68"/>
  <c r="AG86" i="68"/>
  <c r="AD86" i="68"/>
  <c r="AZ87" i="68"/>
  <c r="AJ87" i="68"/>
  <c r="AV87" i="68"/>
  <c r="AI87" i="68"/>
  <c r="I87" i="68"/>
  <c r="AH87" i="68"/>
  <c r="AU87" i="68"/>
  <c r="AN87" i="68"/>
  <c r="AQ87" i="68"/>
  <c r="AT87" i="68"/>
  <c r="AG87" i="68"/>
  <c r="AC87" i="68"/>
  <c r="AF87" i="68"/>
  <c r="AS87" i="68"/>
  <c r="AO87" i="68"/>
  <c r="AD87" i="68"/>
  <c r="AE87" i="68"/>
  <c r="AR87" i="68"/>
  <c r="BA87" i="68"/>
  <c r="AP87" i="68"/>
  <c r="AM87" i="68"/>
  <c r="BB87" i="68"/>
  <c r="AK87" i="68"/>
  <c r="AX87" i="68"/>
  <c r="AW87" i="68"/>
  <c r="AL87" i="68"/>
  <c r="AY87" i="68"/>
  <c r="AQ88" i="68"/>
  <c r="AS88" i="68"/>
  <c r="AT88" i="68"/>
  <c r="AC88" i="68"/>
  <c r="AP88" i="68"/>
  <c r="AO88" i="68"/>
  <c r="BB88" i="68"/>
  <c r="AN88" i="68"/>
  <c r="BA88" i="68"/>
  <c r="AZ88" i="68"/>
  <c r="AM88" i="68"/>
  <c r="AY88" i="68"/>
  <c r="AL88" i="68"/>
  <c r="AK88" i="68"/>
  <c r="AX88" i="68"/>
  <c r="AW88" i="68"/>
  <c r="J88" i="68"/>
  <c r="K88" i="68" s="1"/>
  <c r="AJ88" i="68"/>
  <c r="AF88" i="68"/>
  <c r="AI88" i="68"/>
  <c r="AV88" i="68"/>
  <c r="AR88" i="68"/>
  <c r="AG88" i="68"/>
  <c r="AH88" i="68"/>
  <c r="AU88" i="68"/>
  <c r="AD88" i="68"/>
  <c r="AE88" i="68"/>
  <c r="AW85" i="68"/>
  <c r="AD85" i="68"/>
  <c r="AQ85" i="68"/>
  <c r="AP85" i="68"/>
  <c r="AC85" i="68"/>
  <c r="BB85" i="68"/>
  <c r="AL85" i="68"/>
  <c r="AO85" i="68"/>
  <c r="AX85" i="68"/>
  <c r="AM85" i="68"/>
  <c r="AN85" i="68"/>
  <c r="BA85" i="68"/>
  <c r="AJ85" i="68"/>
  <c r="AK85" i="68"/>
  <c r="AY85" i="68"/>
  <c r="AZ85" i="68"/>
  <c r="AI85" i="68"/>
  <c r="AV85" i="68"/>
  <c r="AH85" i="68"/>
  <c r="AU85" i="68"/>
  <c r="AT85" i="68"/>
  <c r="H85" i="68"/>
  <c r="AG85" i="68"/>
  <c r="G85" i="68"/>
  <c r="AF85" i="68"/>
  <c r="AE85" i="68"/>
  <c r="AR85" i="68"/>
  <c r="AS85" i="68"/>
  <c r="AW84" i="68"/>
  <c r="AL84" i="68"/>
  <c r="AC84" i="68"/>
  <c r="AS84" i="68"/>
  <c r="AD84" i="68"/>
  <c r="AX84" i="68"/>
  <c r="AO84" i="68"/>
  <c r="F84" i="68"/>
  <c r="F128" i="68" s="1"/>
  <c r="AH84" i="68"/>
  <c r="BA84" i="68"/>
  <c r="AT84" i="68"/>
  <c r="AP84" i="68"/>
  <c r="AI84" i="68"/>
  <c r="AM84" i="68"/>
  <c r="BB84" i="68"/>
  <c r="AU84" i="68"/>
  <c r="AY84" i="68"/>
  <c r="AE84" i="68"/>
  <c r="AJ84" i="68"/>
  <c r="AQ84" i="68"/>
  <c r="AV84" i="68"/>
  <c r="AF84" i="68"/>
  <c r="AN84" i="68"/>
  <c r="AR84" i="68"/>
  <c r="AZ84" i="68"/>
  <c r="AG84" i="68"/>
  <c r="AK84" i="68"/>
  <c r="BB98" i="67"/>
  <c r="V98" i="67"/>
  <c r="AU98" i="67"/>
  <c r="AP98" i="67"/>
  <c r="AX98" i="67"/>
  <c r="AI98" i="67"/>
  <c r="AD98" i="67"/>
  <c r="AL98" i="67"/>
  <c r="W98" i="67"/>
  <c r="AN98" i="67"/>
  <c r="Z98" i="67"/>
  <c r="AS98" i="67"/>
  <c r="BA98" i="67"/>
  <c r="AT98" i="67"/>
  <c r="AG98" i="67"/>
  <c r="AO98" i="67"/>
  <c r="AW98" i="67"/>
  <c r="U98" i="67"/>
  <c r="AC98" i="67"/>
  <c r="AK98" i="67"/>
  <c r="AR98" i="67"/>
  <c r="AZ98" i="67"/>
  <c r="Y98" i="67"/>
  <c r="AF98" i="67"/>
  <c r="AB98" i="67"/>
  <c r="AV98" i="67"/>
  <c r="T98" i="67"/>
  <c r="AY98" i="67"/>
  <c r="AJ98" i="67"/>
  <c r="AQ98" i="67"/>
  <c r="AM98" i="67"/>
  <c r="X98" i="67"/>
  <c r="AE98" i="67"/>
  <c r="AA98" i="67"/>
  <c r="AH98" i="67"/>
  <c r="AA92" i="67"/>
  <c r="AT92" i="67"/>
  <c r="BB92" i="67"/>
  <c r="AW92" i="67"/>
  <c r="O92" i="67"/>
  <c r="AH92" i="67"/>
  <c r="AP92" i="67"/>
  <c r="Y92" i="67"/>
  <c r="AK92" i="67"/>
  <c r="AX92" i="67"/>
  <c r="V92" i="67"/>
  <c r="AD92" i="67"/>
  <c r="AL92" i="67"/>
  <c r="AQ92" i="67"/>
  <c r="R92" i="67"/>
  <c r="Z92" i="67"/>
  <c r="AS92" i="67"/>
  <c r="BA92" i="67"/>
  <c r="N92" i="67"/>
  <c r="AG92" i="67"/>
  <c r="AO92" i="67"/>
  <c r="AV92" i="67"/>
  <c r="U92" i="67"/>
  <c r="AC92" i="67"/>
  <c r="AJ92" i="67"/>
  <c r="AE92" i="67"/>
  <c r="Q92" i="67"/>
  <c r="X92" i="67"/>
  <c r="AR92" i="67"/>
  <c r="AZ92" i="67"/>
  <c r="AF92" i="67"/>
  <c r="AU92" i="67"/>
  <c r="AN92" i="67"/>
  <c r="AY92" i="67"/>
  <c r="AI92" i="67"/>
  <c r="T92" i="67"/>
  <c r="AB92" i="67"/>
  <c r="AM92" i="67"/>
  <c r="W92" i="67"/>
  <c r="S92" i="67"/>
  <c r="P92" i="67"/>
  <c r="AE100" i="67"/>
  <c r="AB100" i="67"/>
  <c r="AU100" i="67"/>
  <c r="BB100" i="67"/>
  <c r="AX100" i="67"/>
  <c r="AI100" i="67"/>
  <c r="AP100" i="67"/>
  <c r="AL100" i="67"/>
  <c r="W100" i="67"/>
  <c r="AD100" i="67"/>
  <c r="Z100" i="67"/>
  <c r="AS100" i="67"/>
  <c r="AY100" i="67"/>
  <c r="AW100" i="67"/>
  <c r="AT100" i="67"/>
  <c r="AA100" i="67"/>
  <c r="AK100" i="67"/>
  <c r="AH100" i="67"/>
  <c r="BA100" i="67"/>
  <c r="Y100" i="67"/>
  <c r="V100" i="67"/>
  <c r="AO100" i="67"/>
  <c r="AV100" i="67"/>
  <c r="AG100" i="67"/>
  <c r="AC100" i="67"/>
  <c r="AJ100" i="67"/>
  <c r="AM100" i="67"/>
  <c r="AR100" i="67"/>
  <c r="X100" i="67"/>
  <c r="AF100" i="67"/>
  <c r="AZ100" i="67"/>
  <c r="AQ100" i="67"/>
  <c r="AN100" i="67"/>
  <c r="AX106" i="67"/>
  <c r="AI106" i="67"/>
  <c r="AD106" i="67"/>
  <c r="AP106" i="67"/>
  <c r="BB106" i="67"/>
  <c r="AJ106" i="67"/>
  <c r="AY106" i="67"/>
  <c r="AK106" i="67"/>
  <c r="AL106" i="67"/>
  <c r="AG106" i="67"/>
  <c r="AM106" i="67"/>
  <c r="AB106" i="67"/>
  <c r="AS106" i="67"/>
  <c r="AH106" i="67"/>
  <c r="AN106" i="67"/>
  <c r="AT106" i="67"/>
  <c r="AZ106" i="67"/>
  <c r="AU106" i="67"/>
  <c r="AW106" i="67"/>
  <c r="AE106" i="67"/>
  <c r="AV106" i="67"/>
  <c r="AC106" i="67"/>
  <c r="AQ106" i="67"/>
  <c r="AO106" i="67"/>
  <c r="AF106" i="67"/>
  <c r="BA106" i="67"/>
  <c r="AR106" i="67"/>
  <c r="H86" i="67"/>
  <c r="AY86" i="67"/>
  <c r="AH86" i="67"/>
  <c r="AM86" i="67"/>
  <c r="AZ86" i="67"/>
  <c r="AU86" i="67"/>
  <c r="AQ86" i="67"/>
  <c r="AI86" i="67"/>
  <c r="AE86" i="67"/>
  <c r="BB86" i="67"/>
  <c r="AX86" i="67"/>
  <c r="AN86" i="67"/>
  <c r="AS86" i="67"/>
  <c r="AP86" i="67"/>
  <c r="AL86" i="67"/>
  <c r="AG86" i="67"/>
  <c r="AD86" i="67"/>
  <c r="AT86" i="67"/>
  <c r="BA86" i="67"/>
  <c r="AV86" i="67"/>
  <c r="AR86" i="67"/>
  <c r="AO86" i="67"/>
  <c r="AW86" i="67"/>
  <c r="AJ86" i="67"/>
  <c r="AF86" i="67"/>
  <c r="AC86" i="67"/>
  <c r="AK86" i="67"/>
  <c r="AP94" i="67"/>
  <c r="R94" i="67"/>
  <c r="AZ94" i="67"/>
  <c r="AW94" i="67"/>
  <c r="U94" i="67"/>
  <c r="AN94" i="67"/>
  <c r="AK94" i="67"/>
  <c r="AR94" i="67"/>
  <c r="AB94" i="67"/>
  <c r="Y94" i="67"/>
  <c r="AF94" i="67"/>
  <c r="P94" i="67"/>
  <c r="X94" i="67"/>
  <c r="BB94" i="67"/>
  <c r="T94" i="67"/>
  <c r="AY94" i="67"/>
  <c r="AU94" i="67"/>
  <c r="AQ94" i="67"/>
  <c r="AM94" i="67"/>
  <c r="AI94" i="67"/>
  <c r="AE94" i="67"/>
  <c r="AA94" i="67"/>
  <c r="W94" i="67"/>
  <c r="S94" i="67"/>
  <c r="AV94" i="67"/>
  <c r="AT94" i="67"/>
  <c r="BA94" i="67"/>
  <c r="AX94" i="67"/>
  <c r="AH94" i="67"/>
  <c r="AO94" i="67"/>
  <c r="AL94" i="67"/>
  <c r="V94" i="67"/>
  <c r="AC94" i="67"/>
  <c r="Z94" i="67"/>
  <c r="AS94" i="67"/>
  <c r="AD94" i="67"/>
  <c r="Q94" i="67"/>
  <c r="AJ94" i="67"/>
  <c r="AG94" i="67"/>
  <c r="AW103" i="67"/>
  <c r="AF103" i="67"/>
  <c r="AM103" i="67"/>
  <c r="AK103" i="67"/>
  <c r="BB103" i="67"/>
  <c r="AA103" i="67"/>
  <c r="Y103" i="67"/>
  <c r="AP103" i="67"/>
  <c r="AJ103" i="67"/>
  <c r="AQ103" i="67"/>
  <c r="AU103" i="67"/>
  <c r="AE103" i="67"/>
  <c r="AI103" i="67"/>
  <c r="BA103" i="67"/>
  <c r="AT103" i="67"/>
  <c r="AO103" i="67"/>
  <c r="AH103" i="67"/>
  <c r="AC103" i="67"/>
  <c r="AX103" i="67"/>
  <c r="AS103" i="67"/>
  <c r="AZ103" i="67"/>
  <c r="AL103" i="67"/>
  <c r="AG103" i="67"/>
  <c r="AN103" i="67"/>
  <c r="Z103" i="67"/>
  <c r="AD103" i="67"/>
  <c r="AB103" i="67"/>
  <c r="AV103" i="67"/>
  <c r="AR103" i="67"/>
  <c r="AY103" i="67"/>
  <c r="E131" i="67"/>
  <c r="AY88" i="67"/>
  <c r="AM88" i="67"/>
  <c r="AS88" i="67"/>
  <c r="AP88" i="67"/>
  <c r="BA88" i="67"/>
  <c r="AW88" i="67"/>
  <c r="AT88" i="67"/>
  <c r="AD88" i="67"/>
  <c r="AO88" i="67"/>
  <c r="AK88" i="67"/>
  <c r="AH88" i="67"/>
  <c r="AC88" i="67"/>
  <c r="J88" i="67"/>
  <c r="AZ88" i="67"/>
  <c r="AV88" i="67"/>
  <c r="AR88" i="67"/>
  <c r="AN88" i="67"/>
  <c r="AJ88" i="67"/>
  <c r="AF88" i="67"/>
  <c r="AG88" i="67"/>
  <c r="AQ88" i="67"/>
  <c r="AX88" i="67"/>
  <c r="AE88" i="67"/>
  <c r="AU88" i="67"/>
  <c r="AL88" i="67"/>
  <c r="AI88" i="67"/>
  <c r="BB88" i="67"/>
  <c r="BA97" i="67"/>
  <c r="AM97" i="67"/>
  <c r="AB97" i="67"/>
  <c r="AG97" i="67"/>
  <c r="AY97" i="67"/>
  <c r="AA97" i="67"/>
  <c r="AS97" i="67"/>
  <c r="AD97" i="67"/>
  <c r="T97" i="67"/>
  <c r="U97" i="67"/>
  <c r="AP97" i="67"/>
  <c r="BB97" i="67"/>
  <c r="AR97" i="67"/>
  <c r="AQ97" i="67"/>
  <c r="AZ97" i="67"/>
  <c r="AE97" i="67"/>
  <c r="V97" i="67"/>
  <c r="AH97" i="67"/>
  <c r="W97" i="67"/>
  <c r="AT97" i="67"/>
  <c r="AI97" i="67"/>
  <c r="AF97" i="67"/>
  <c r="AU97" i="67"/>
  <c r="X97" i="67"/>
  <c r="AJ97" i="67"/>
  <c r="Y97" i="67"/>
  <c r="AV97" i="67"/>
  <c r="AK97" i="67"/>
  <c r="AW97" i="67"/>
  <c r="Z97" i="67"/>
  <c r="AC97" i="67"/>
  <c r="AO97" i="67"/>
  <c r="AL97" i="67"/>
  <c r="S97" i="67"/>
  <c r="AX97" i="67"/>
  <c r="AN97" i="67"/>
  <c r="AL101" i="67"/>
  <c r="AS101" i="67"/>
  <c r="AZ101" i="67"/>
  <c r="Z101" i="67"/>
  <c r="AN101" i="67"/>
  <c r="AG101" i="67"/>
  <c r="AW101" i="67"/>
  <c r="AQ101" i="67"/>
  <c r="AB101" i="67"/>
  <c r="Y101" i="67"/>
  <c r="AE101" i="67"/>
  <c r="AV101" i="67"/>
  <c r="AR101" i="67"/>
  <c r="AJ101" i="67"/>
  <c r="X101" i="67"/>
  <c r="BB101" i="67"/>
  <c r="AY101" i="67"/>
  <c r="AU101" i="67"/>
  <c r="AP101" i="67"/>
  <c r="AM101" i="67"/>
  <c r="AI101" i="67"/>
  <c r="AD101" i="67"/>
  <c r="AA101" i="67"/>
  <c r="BA101" i="67"/>
  <c r="W101" i="67"/>
  <c r="AK101" i="67"/>
  <c r="AT101" i="67"/>
  <c r="AO101" i="67"/>
  <c r="AX101" i="67"/>
  <c r="AH101" i="67"/>
  <c r="AF101" i="67"/>
  <c r="AC101" i="67"/>
  <c r="AS91" i="67"/>
  <c r="AI91" i="67"/>
  <c r="AU91" i="67"/>
  <c r="AR91" i="67"/>
  <c r="BB91" i="67"/>
  <c r="AP91" i="67"/>
  <c r="AD91" i="67"/>
  <c r="V91" i="67"/>
  <c r="AK91" i="67"/>
  <c r="AX91" i="67"/>
  <c r="AY91" i="67"/>
  <c r="AH91" i="67"/>
  <c r="R91" i="67"/>
  <c r="U91" i="67"/>
  <c r="AT91" i="67"/>
  <c r="T91" i="67"/>
  <c r="AV91" i="67"/>
  <c r="AB91" i="67"/>
  <c r="AN91" i="67"/>
  <c r="Q91" i="67"/>
  <c r="AZ91" i="67"/>
  <c r="AC91" i="67"/>
  <c r="AO91" i="67"/>
  <c r="X91" i="67"/>
  <c r="BA91" i="67"/>
  <c r="S91" i="67"/>
  <c r="AF91" i="67"/>
  <c r="AE91" i="67"/>
  <c r="AG91" i="67"/>
  <c r="M91" i="67"/>
  <c r="N91" i="67"/>
  <c r="AQ91" i="67"/>
  <c r="Y91" i="67"/>
  <c r="Z91" i="67"/>
  <c r="AW91" i="67"/>
  <c r="AL91" i="67"/>
  <c r="W91" i="67"/>
  <c r="O91" i="67"/>
  <c r="AJ91" i="67"/>
  <c r="AA91" i="67"/>
  <c r="AM91" i="67"/>
  <c r="P91" i="67"/>
  <c r="AN99" i="67"/>
  <c r="Y99" i="67"/>
  <c r="AR99" i="67"/>
  <c r="AB99" i="67"/>
  <c r="AV99" i="67"/>
  <c r="AF99" i="67"/>
  <c r="AY99" i="67"/>
  <c r="AU99" i="67"/>
  <c r="BB99" i="67"/>
  <c r="AM99" i="67"/>
  <c r="AI99" i="67"/>
  <c r="AD99" i="67"/>
  <c r="AA99" i="67"/>
  <c r="W99" i="67"/>
  <c r="AQ99" i="67"/>
  <c r="X99" i="67"/>
  <c r="AT99" i="67"/>
  <c r="AE99" i="67"/>
  <c r="AX99" i="67"/>
  <c r="AH99" i="67"/>
  <c r="AP99" i="67"/>
  <c r="AL99" i="67"/>
  <c r="V99" i="67"/>
  <c r="BA99" i="67"/>
  <c r="Z99" i="67"/>
  <c r="AS99" i="67"/>
  <c r="AO99" i="67"/>
  <c r="AJ99" i="67"/>
  <c r="AG99" i="67"/>
  <c r="AC99" i="67"/>
  <c r="AW99" i="67"/>
  <c r="U99" i="67"/>
  <c r="AZ99" i="67"/>
  <c r="AK99" i="67"/>
  <c r="BA105" i="67"/>
  <c r="AE105" i="67"/>
  <c r="AW105" i="67"/>
  <c r="AQ105" i="67"/>
  <c r="AG105" i="67"/>
  <c r="AD105" i="67"/>
  <c r="AY105" i="67"/>
  <c r="AA105" i="67"/>
  <c r="AN105" i="67"/>
  <c r="AC105" i="67"/>
  <c r="AM105" i="67"/>
  <c r="AS105" i="67"/>
  <c r="AL105" i="67"/>
  <c r="BB105" i="67"/>
  <c r="AV105" i="67"/>
  <c r="AO105" i="67"/>
  <c r="AK105" i="67"/>
  <c r="AX105" i="67"/>
  <c r="AB105" i="67"/>
  <c r="AH105" i="67"/>
  <c r="AZ105" i="67"/>
  <c r="AF105" i="67"/>
  <c r="AT105" i="67"/>
  <c r="AR105" i="67"/>
  <c r="AI105" i="67"/>
  <c r="AU105" i="67"/>
  <c r="AP105" i="67"/>
  <c r="AJ105" i="67"/>
  <c r="T83" i="67"/>
  <c r="AU85" i="67"/>
  <c r="AV85" i="67"/>
  <c r="AL85" i="67"/>
  <c r="AJ85" i="67"/>
  <c r="AY85" i="67"/>
  <c r="AS85" i="67"/>
  <c r="AC85" i="67"/>
  <c r="AP85" i="67"/>
  <c r="AQ85" i="67"/>
  <c r="AX85" i="67"/>
  <c r="AK85" i="67"/>
  <c r="AN85" i="67"/>
  <c r="BA85" i="67"/>
  <c r="AM85" i="67"/>
  <c r="AO85" i="67"/>
  <c r="AZ85" i="67"/>
  <c r="AW85" i="67"/>
  <c r="AD85" i="67"/>
  <c r="BB85" i="67"/>
  <c r="G85" i="67"/>
  <c r="H85" i="67" s="1"/>
  <c r="AE85" i="67"/>
  <c r="AG85" i="67"/>
  <c r="AF85" i="67"/>
  <c r="AR85" i="67"/>
  <c r="AH85" i="67"/>
  <c r="AT85" i="67"/>
  <c r="AI85" i="67"/>
  <c r="Z83" i="67"/>
  <c r="Z134" i="67" s="1"/>
  <c r="AX87" i="67"/>
  <c r="AJ87" i="67"/>
  <c r="AC87" i="67"/>
  <c r="AF87" i="67"/>
  <c r="AG87" i="67"/>
  <c r="AT87" i="67"/>
  <c r="AE87" i="67"/>
  <c r="AV87" i="67"/>
  <c r="AN87" i="67"/>
  <c r="AZ87" i="67"/>
  <c r="AP87" i="67"/>
  <c r="AD87" i="67"/>
  <c r="AM87" i="67"/>
  <c r="BB87" i="67"/>
  <c r="I87" i="67"/>
  <c r="J87" i="67" s="1"/>
  <c r="AI87" i="67"/>
  <c r="AW87" i="67"/>
  <c r="AK87" i="67"/>
  <c r="AL87" i="67"/>
  <c r="AQ87" i="67"/>
  <c r="AR87" i="67"/>
  <c r="AO87" i="67"/>
  <c r="AS87" i="67"/>
  <c r="BA87" i="67"/>
  <c r="AH87" i="67"/>
  <c r="AU87" i="67"/>
  <c r="AY87" i="67"/>
  <c r="BA96" i="67"/>
  <c r="AS96" i="67"/>
  <c r="AK96" i="67"/>
  <c r="AX96" i="67"/>
  <c r="AY96" i="67"/>
  <c r="AG96" i="67"/>
  <c r="U96" i="67"/>
  <c r="BB96" i="67"/>
  <c r="AA96" i="67"/>
  <c r="Z96" i="67"/>
  <c r="AN96" i="67"/>
  <c r="AT96" i="67"/>
  <c r="AI96" i="67"/>
  <c r="AM96" i="67"/>
  <c r="T96" i="67"/>
  <c r="AU96" i="67"/>
  <c r="AF96" i="67"/>
  <c r="X96" i="67"/>
  <c r="AR96" i="67"/>
  <c r="AJ96" i="67"/>
  <c r="AV96" i="67"/>
  <c r="Y96" i="67"/>
  <c r="AW96" i="67"/>
  <c r="AC96" i="67"/>
  <c r="R96" i="67"/>
  <c r="S96" i="67"/>
  <c r="AL96" i="67"/>
  <c r="AO96" i="67"/>
  <c r="AD96" i="67"/>
  <c r="AE96" i="67"/>
  <c r="AB96" i="67"/>
  <c r="AP96" i="67"/>
  <c r="AQ96" i="67"/>
  <c r="V96" i="67"/>
  <c r="AZ96" i="67"/>
  <c r="AH96" i="67"/>
  <c r="W96" i="67"/>
  <c r="AU93" i="67"/>
  <c r="AG93" i="67"/>
  <c r="AM93" i="67"/>
  <c r="AK93" i="67"/>
  <c r="AN93" i="67"/>
  <c r="BA93" i="67"/>
  <c r="BB93" i="67"/>
  <c r="W93" i="67"/>
  <c r="AZ93" i="67"/>
  <c r="X93" i="67"/>
  <c r="AW93" i="67"/>
  <c r="U93" i="67"/>
  <c r="AJ93" i="67"/>
  <c r="AV93" i="67"/>
  <c r="AY93" i="67"/>
  <c r="O93" i="67"/>
  <c r="AS93" i="67"/>
  <c r="S93" i="67"/>
  <c r="AF93" i="67"/>
  <c r="AT93" i="67"/>
  <c r="AA93" i="67"/>
  <c r="P93" i="67"/>
  <c r="AC93" i="67"/>
  <c r="AD93" i="67"/>
  <c r="AQ93" i="67"/>
  <c r="AX93" i="67"/>
  <c r="R93" i="67"/>
  <c r="AP93" i="67"/>
  <c r="AE93" i="67"/>
  <c r="T93" i="67"/>
  <c r="AI93" i="67"/>
  <c r="Y93" i="67"/>
  <c r="AR93" i="67"/>
  <c r="V93" i="67"/>
  <c r="AH93" i="67"/>
  <c r="AB93" i="67"/>
  <c r="Q93" i="67"/>
  <c r="Z93" i="67"/>
  <c r="AO93" i="67"/>
  <c r="AL93" i="67"/>
  <c r="AR102" i="67"/>
  <c r="AP102" i="67"/>
  <c r="AS102" i="67"/>
  <c r="AU102" i="67"/>
  <c r="BB102" i="67"/>
  <c r="AJ102" i="67"/>
  <c r="AV102" i="67"/>
  <c r="X102" i="67"/>
  <c r="AH102" i="67"/>
  <c r="Y102" i="67"/>
  <c r="AL102" i="67"/>
  <c r="AM102" i="67"/>
  <c r="AD102" i="67"/>
  <c r="AT102" i="67"/>
  <c r="AW102" i="67"/>
  <c r="AO102" i="67"/>
  <c r="BA102" i="67"/>
  <c r="AE102" i="67"/>
  <c r="AQ102" i="67"/>
  <c r="AK102" i="67"/>
  <c r="AI102" i="67"/>
  <c r="Z102" i="67"/>
  <c r="AX102" i="67"/>
  <c r="AA102" i="67"/>
  <c r="AY102" i="67"/>
  <c r="AB102" i="67"/>
  <c r="AG102" i="67"/>
  <c r="AN102" i="67"/>
  <c r="AF102" i="67"/>
  <c r="AZ102" i="67"/>
  <c r="AC102" i="67"/>
  <c r="S89" i="67"/>
  <c r="R89" i="67"/>
  <c r="AM89" i="67"/>
  <c r="AU89" i="67"/>
  <c r="Y89" i="67"/>
  <c r="AQ89" i="67"/>
  <c r="AA89" i="67"/>
  <c r="AI89" i="67"/>
  <c r="BA89" i="67"/>
  <c r="O89" i="67"/>
  <c r="W89" i="67"/>
  <c r="AS89" i="67"/>
  <c r="AO89" i="67"/>
  <c r="AW89" i="67"/>
  <c r="K89" i="67"/>
  <c r="AG89" i="67"/>
  <c r="AC89" i="67"/>
  <c r="AX89" i="67"/>
  <c r="AT89" i="67"/>
  <c r="U89" i="67"/>
  <c r="Q89" i="67"/>
  <c r="AL89" i="67"/>
  <c r="AH89" i="67"/>
  <c r="AE89" i="67"/>
  <c r="AR89" i="67"/>
  <c r="AZ89" i="67"/>
  <c r="Z89" i="67"/>
  <c r="V89" i="67"/>
  <c r="AF89" i="67"/>
  <c r="AN89" i="67"/>
  <c r="N89" i="67"/>
  <c r="T89" i="67"/>
  <c r="AB89" i="67"/>
  <c r="AV89" i="67"/>
  <c r="BB89" i="67"/>
  <c r="AJ89" i="67"/>
  <c r="P89" i="67"/>
  <c r="AP89" i="67"/>
  <c r="AK89" i="67"/>
  <c r="X89" i="67"/>
  <c r="M89" i="67"/>
  <c r="AD89" i="67"/>
  <c r="AY89" i="67"/>
  <c r="L89" i="67"/>
  <c r="J83" i="67"/>
  <c r="AN95" i="67"/>
  <c r="AY95" i="67"/>
  <c r="AJ95" i="67"/>
  <c r="AQ95" i="67"/>
  <c r="AM95" i="67"/>
  <c r="X95" i="67"/>
  <c r="AE95" i="67"/>
  <c r="AA95" i="67"/>
  <c r="V95" i="67"/>
  <c r="S95" i="67"/>
  <c r="AH95" i="67"/>
  <c r="AU95" i="67"/>
  <c r="BB95" i="67"/>
  <c r="AX95" i="67"/>
  <c r="AI95" i="67"/>
  <c r="AB95" i="67"/>
  <c r="AP95" i="67"/>
  <c r="AL95" i="67"/>
  <c r="W95" i="67"/>
  <c r="AD95" i="67"/>
  <c r="Z95" i="67"/>
  <c r="AS95" i="67"/>
  <c r="R95" i="67"/>
  <c r="AW95" i="67"/>
  <c r="AG95" i="67"/>
  <c r="BA95" i="67"/>
  <c r="AK95" i="67"/>
  <c r="U95" i="67"/>
  <c r="AZ95" i="67"/>
  <c r="AR95" i="67"/>
  <c r="AO95" i="67"/>
  <c r="Y95" i="67"/>
  <c r="AC95" i="67"/>
  <c r="AT95" i="67"/>
  <c r="AF95" i="67"/>
  <c r="AV95" i="67"/>
  <c r="T95" i="67"/>
  <c r="Q95" i="67"/>
  <c r="AS104" i="67"/>
  <c r="AL104" i="67"/>
  <c r="AY104" i="67"/>
  <c r="AZ104" i="67"/>
  <c r="AH104" i="67"/>
  <c r="AJ104" i="67"/>
  <c r="AX104" i="67"/>
  <c r="AW104" i="67"/>
  <c r="AQ104" i="67"/>
  <c r="AT104" i="67"/>
  <c r="AK104" i="67"/>
  <c r="AC104" i="67"/>
  <c r="AP104" i="67"/>
  <c r="AE104" i="67"/>
  <c r="AI104" i="67"/>
  <c r="AA104" i="67"/>
  <c r="AB104" i="67"/>
  <c r="BA104" i="67"/>
  <c r="AO104" i="67"/>
  <c r="AU104" i="67"/>
  <c r="AD104" i="67"/>
  <c r="BB104" i="67"/>
  <c r="AF104" i="67"/>
  <c r="AR104" i="67"/>
  <c r="Z104" i="67"/>
  <c r="AV104" i="67"/>
  <c r="AM104" i="67"/>
  <c r="AG104" i="67"/>
  <c r="AN104" i="67"/>
  <c r="AX90" i="67"/>
  <c r="W90" i="67"/>
  <c r="Y90" i="67"/>
  <c r="X90" i="67"/>
  <c r="BB90" i="67"/>
  <c r="AJ90" i="67"/>
  <c r="R90" i="67"/>
  <c r="L90" i="67"/>
  <c r="AV90" i="67"/>
  <c r="AA90" i="67"/>
  <c r="AZ90" i="67"/>
  <c r="AM90" i="67"/>
  <c r="AC90" i="67"/>
  <c r="Z90" i="67"/>
  <c r="AY90" i="67"/>
  <c r="AD90" i="67"/>
  <c r="BA90" i="67"/>
  <c r="AU90" i="67"/>
  <c r="M90" i="67"/>
  <c r="AK90" i="67"/>
  <c r="N90" i="67"/>
  <c r="P90" i="67"/>
  <c r="S90" i="67"/>
  <c r="T90" i="67"/>
  <c r="AW90" i="67"/>
  <c r="AL90" i="67"/>
  <c r="AB90" i="67"/>
  <c r="AE90" i="67"/>
  <c r="AF90" i="67"/>
  <c r="O90" i="67"/>
  <c r="AN90" i="67"/>
  <c r="AQ90" i="67"/>
  <c r="AR90" i="67"/>
  <c r="U90" i="67"/>
  <c r="Q90" i="67"/>
  <c r="AG90" i="67"/>
  <c r="AP90" i="67"/>
  <c r="AO90" i="67"/>
  <c r="AS90" i="67"/>
  <c r="V90" i="67"/>
  <c r="AH90" i="67"/>
  <c r="AT90" i="67"/>
  <c r="AI90" i="67"/>
  <c r="AC84" i="67"/>
  <c r="AR84" i="67"/>
  <c r="AH84" i="67"/>
  <c r="AK84" i="67"/>
  <c r="AY84" i="67"/>
  <c r="AW84" i="67"/>
  <c r="AL84" i="67"/>
  <c r="AS84" i="67"/>
  <c r="AX84" i="67"/>
  <c r="AD84" i="67"/>
  <c r="AI84" i="67"/>
  <c r="AP84" i="67"/>
  <c r="BB84" i="67"/>
  <c r="AJ84" i="67"/>
  <c r="AU84" i="67"/>
  <c r="AV84" i="67"/>
  <c r="AE84" i="67"/>
  <c r="AM84" i="67"/>
  <c r="AQ84" i="67"/>
  <c r="F84" i="67"/>
  <c r="F128" i="67" s="1"/>
  <c r="AG84" i="67"/>
  <c r="AN84" i="67"/>
  <c r="AO84" i="67"/>
  <c r="BA84" i="67"/>
  <c r="AT84" i="67"/>
  <c r="AZ84" i="67"/>
  <c r="AF84" i="67"/>
  <c r="AV103" i="88"/>
  <c r="AJ103" i="88"/>
  <c r="AU103" i="88"/>
  <c r="AI103" i="88"/>
  <c r="AT103" i="88"/>
  <c r="AH103" i="88"/>
  <c r="AS103" i="88"/>
  <c r="AG103" i="88"/>
  <c r="AR103" i="88"/>
  <c r="AF103" i="88"/>
  <c r="AQ103" i="88"/>
  <c r="AE103" i="88"/>
  <c r="BB103" i="88"/>
  <c r="AP103" i="88"/>
  <c r="AD103" i="88"/>
  <c r="BA103" i="88"/>
  <c r="AO103" i="88"/>
  <c r="AC103" i="88"/>
  <c r="AZ103" i="88"/>
  <c r="AN103" i="88"/>
  <c r="AB103" i="88"/>
  <c r="AM103" i="88"/>
  <c r="AX103" i="88"/>
  <c r="AL103" i="88"/>
  <c r="Z103" i="88"/>
  <c r="AY103" i="88"/>
  <c r="AW103" i="88"/>
  <c r="AK103" i="88"/>
  <c r="Y103" i="88"/>
  <c r="AA103" i="88"/>
  <c r="AQ104" i="88"/>
  <c r="AE104" i="88"/>
  <c r="BB104" i="88"/>
  <c r="AP104" i="88"/>
  <c r="AD104" i="88"/>
  <c r="BA104" i="88"/>
  <c r="AO104" i="88"/>
  <c r="AC104" i="88"/>
  <c r="AZ104" i="88"/>
  <c r="AN104" i="88"/>
  <c r="AB104" i="88"/>
  <c r="AY104" i="88"/>
  <c r="AM104" i="88"/>
  <c r="AA104" i="88"/>
  <c r="AX104" i="88"/>
  <c r="AL104" i="88"/>
  <c r="Z104" i="88"/>
  <c r="AW104" i="88"/>
  <c r="AK104" i="88"/>
  <c r="AV104" i="88"/>
  <c r="AJ104" i="88"/>
  <c r="AU104" i="88"/>
  <c r="AI104" i="88"/>
  <c r="AH104" i="88"/>
  <c r="AS104" i="88"/>
  <c r="AG104" i="88"/>
  <c r="AR104" i="88"/>
  <c r="AF104" i="88"/>
  <c r="AT104" i="88"/>
  <c r="AZ95" i="88"/>
  <c r="AN95" i="88"/>
  <c r="AB95" i="88"/>
  <c r="AY95" i="88"/>
  <c r="AM95" i="88"/>
  <c r="AA95" i="88"/>
  <c r="AX95" i="88"/>
  <c r="AL95" i="88"/>
  <c r="Z95" i="88"/>
  <c r="AW95" i="88"/>
  <c r="AK95" i="88"/>
  <c r="Y95" i="88"/>
  <c r="AV95" i="88"/>
  <c r="AJ95" i="88"/>
  <c r="X95" i="88"/>
  <c r="AU95" i="88"/>
  <c r="AI95" i="88"/>
  <c r="W95" i="88"/>
  <c r="AT95" i="88"/>
  <c r="AH95" i="88"/>
  <c r="V95" i="88"/>
  <c r="AS95" i="88"/>
  <c r="AG95" i="88"/>
  <c r="U95" i="88"/>
  <c r="AR95" i="88"/>
  <c r="AF95" i="88"/>
  <c r="T95" i="88"/>
  <c r="AQ95" i="88"/>
  <c r="BB95" i="88"/>
  <c r="AP95" i="88"/>
  <c r="AD95" i="88"/>
  <c r="R95" i="88"/>
  <c r="S95" i="88"/>
  <c r="BA95" i="88"/>
  <c r="AO95" i="88"/>
  <c r="AC95" i="88"/>
  <c r="Q95" i="88"/>
  <c r="AE95" i="88"/>
  <c r="AS100" i="88"/>
  <c r="AG100" i="88"/>
  <c r="AR100" i="88"/>
  <c r="AF100" i="88"/>
  <c r="AQ100" i="88"/>
  <c r="AE100" i="88"/>
  <c r="BB100" i="88"/>
  <c r="AP100" i="88"/>
  <c r="AD100" i="88"/>
  <c r="BA100" i="88"/>
  <c r="AO100" i="88"/>
  <c r="AC100" i="88"/>
  <c r="AZ100" i="88"/>
  <c r="AN100" i="88"/>
  <c r="AB100" i="88"/>
  <c r="AY100" i="88"/>
  <c r="AM100" i="88"/>
  <c r="AA100" i="88"/>
  <c r="AX100" i="88"/>
  <c r="AL100" i="88"/>
  <c r="Z100" i="88"/>
  <c r="AW100" i="88"/>
  <c r="AK100" i="88"/>
  <c r="Y100" i="88"/>
  <c r="X100" i="88"/>
  <c r="AU100" i="88"/>
  <c r="AI100" i="88"/>
  <c r="W100" i="88"/>
  <c r="AJ100" i="88"/>
  <c r="AT100" i="88"/>
  <c r="AH100" i="88"/>
  <c r="V100" i="88"/>
  <c r="AV100" i="88"/>
  <c r="AY105" i="88"/>
  <c r="AM105" i="88"/>
  <c r="AA105" i="88"/>
  <c r="AX105" i="88"/>
  <c r="AL105" i="88"/>
  <c r="AW105" i="88"/>
  <c r="AK105" i="88"/>
  <c r="AV105" i="88"/>
  <c r="AJ105" i="88"/>
  <c r="AU105" i="88"/>
  <c r="AI105" i="88"/>
  <c r="AT105" i="88"/>
  <c r="AH105" i="88"/>
  <c r="AS105" i="88"/>
  <c r="AG105" i="88"/>
  <c r="AR105" i="88"/>
  <c r="AF105" i="88"/>
  <c r="AQ105" i="88"/>
  <c r="AE105" i="88"/>
  <c r="BB105" i="88"/>
  <c r="AD105" i="88"/>
  <c r="BA105" i="88"/>
  <c r="AO105" i="88"/>
  <c r="AC105" i="88"/>
  <c r="AP105" i="88"/>
  <c r="AZ105" i="88"/>
  <c r="AN105" i="88"/>
  <c r="AB105" i="88"/>
  <c r="AW92" i="88"/>
  <c r="AK92" i="88"/>
  <c r="Y92" i="88"/>
  <c r="AV92" i="88"/>
  <c r="AJ92" i="88"/>
  <c r="X92" i="88"/>
  <c r="AU92" i="88"/>
  <c r="AI92" i="88"/>
  <c r="W92" i="88"/>
  <c r="AT92" i="88"/>
  <c r="AH92" i="88"/>
  <c r="V92" i="88"/>
  <c r="AS92" i="88"/>
  <c r="AG92" i="88"/>
  <c r="U92" i="88"/>
  <c r="AR92" i="88"/>
  <c r="AF92" i="88"/>
  <c r="T92" i="88"/>
  <c r="AQ92" i="88"/>
  <c r="AE92" i="88"/>
  <c r="S92" i="88"/>
  <c r="BB92" i="88"/>
  <c r="AP92" i="88"/>
  <c r="AD92" i="88"/>
  <c r="R92" i="88"/>
  <c r="BA92" i="88"/>
  <c r="AO92" i="88"/>
  <c r="AC92" i="88"/>
  <c r="Q92" i="88"/>
  <c r="AY92" i="88"/>
  <c r="AM92" i="88"/>
  <c r="AA92" i="88"/>
  <c r="O92" i="88"/>
  <c r="AZ92" i="88"/>
  <c r="AX92" i="88"/>
  <c r="AL92" i="88"/>
  <c r="Z92" i="88"/>
  <c r="N92" i="88"/>
  <c r="AN92" i="88"/>
  <c r="AB92" i="88"/>
  <c r="P92" i="88"/>
  <c r="AV87" i="88"/>
  <c r="AJ87" i="88"/>
  <c r="X87" i="88"/>
  <c r="L87" i="88"/>
  <c r="AU87" i="88"/>
  <c r="AI87" i="88"/>
  <c r="W87" i="88"/>
  <c r="K87" i="88"/>
  <c r="AT87" i="88"/>
  <c r="AH87" i="88"/>
  <c r="V87" i="88"/>
  <c r="J87" i="88"/>
  <c r="AS87" i="88"/>
  <c r="AG87" i="88"/>
  <c r="U87" i="88"/>
  <c r="I87" i="88"/>
  <c r="AR87" i="88"/>
  <c r="AF87" i="88"/>
  <c r="T87" i="88"/>
  <c r="AQ87" i="88"/>
  <c r="AE87" i="88"/>
  <c r="S87" i="88"/>
  <c r="BB87" i="88"/>
  <c r="AP87" i="88"/>
  <c r="AD87" i="88"/>
  <c r="R87" i="88"/>
  <c r="BA87" i="88"/>
  <c r="AO87" i="88"/>
  <c r="AC87" i="88"/>
  <c r="Q87" i="88"/>
  <c r="AZ87" i="88"/>
  <c r="AN87" i="88"/>
  <c r="AB87" i="88"/>
  <c r="P87" i="88"/>
  <c r="AX87" i="88"/>
  <c r="AL87" i="88"/>
  <c r="Z87" i="88"/>
  <c r="N87" i="88"/>
  <c r="AW87" i="88"/>
  <c r="AK87" i="88"/>
  <c r="Y87" i="88"/>
  <c r="M87" i="88"/>
  <c r="AY87" i="88"/>
  <c r="AM87" i="88"/>
  <c r="AA87" i="88"/>
  <c r="O87" i="88"/>
  <c r="AQ89" i="88"/>
  <c r="AE89" i="88"/>
  <c r="S89" i="88"/>
  <c r="BB89" i="88"/>
  <c r="AP89" i="88"/>
  <c r="AD89" i="88"/>
  <c r="R89" i="88"/>
  <c r="BA89" i="88"/>
  <c r="AO89" i="88"/>
  <c r="AC89" i="88"/>
  <c r="Q89" i="88"/>
  <c r="AZ89" i="88"/>
  <c r="AN89" i="88"/>
  <c r="AB89" i="88"/>
  <c r="P89" i="88"/>
  <c r="AY89" i="88"/>
  <c r="AM89" i="88"/>
  <c r="AA89" i="88"/>
  <c r="O89" i="88"/>
  <c r="AX89" i="88"/>
  <c r="AL89" i="88"/>
  <c r="Z89" i="88"/>
  <c r="N89" i="88"/>
  <c r="AW89" i="88"/>
  <c r="AK89" i="88"/>
  <c r="Y89" i="88"/>
  <c r="M89" i="88"/>
  <c r="AV89" i="88"/>
  <c r="AJ89" i="88"/>
  <c r="X89" i="88"/>
  <c r="L89" i="88"/>
  <c r="AU89" i="88"/>
  <c r="AI89" i="88"/>
  <c r="W89" i="88"/>
  <c r="K89" i="88"/>
  <c r="AS89" i="88"/>
  <c r="AG89" i="88"/>
  <c r="U89" i="88"/>
  <c r="AR89" i="88"/>
  <c r="AF89" i="88"/>
  <c r="T89" i="88"/>
  <c r="AH89" i="88"/>
  <c r="V89" i="88"/>
  <c r="AT89" i="88"/>
  <c r="AW101" i="88"/>
  <c r="AK101" i="88"/>
  <c r="Y101" i="88"/>
  <c r="AV101" i="88"/>
  <c r="AJ101" i="88"/>
  <c r="X101" i="88"/>
  <c r="AU101" i="88"/>
  <c r="AI101" i="88"/>
  <c r="W101" i="88"/>
  <c r="AT101" i="88"/>
  <c r="AH101" i="88"/>
  <c r="AS101" i="88"/>
  <c r="AG101" i="88"/>
  <c r="AR101" i="88"/>
  <c r="AF101" i="88"/>
  <c r="AQ101" i="88"/>
  <c r="AE101" i="88"/>
  <c r="BB101" i="88"/>
  <c r="AP101" i="88"/>
  <c r="AD101" i="88"/>
  <c r="BA101" i="88"/>
  <c r="AO101" i="88"/>
  <c r="AC101" i="88"/>
  <c r="AB101" i="88"/>
  <c r="AY101" i="88"/>
  <c r="AM101" i="88"/>
  <c r="AA101" i="88"/>
  <c r="AN101" i="88"/>
  <c r="AX101" i="88"/>
  <c r="AL101" i="88"/>
  <c r="Z101" i="88"/>
  <c r="AZ101" i="88"/>
  <c r="AY88" i="88"/>
  <c r="AM88" i="88"/>
  <c r="AA88" i="88"/>
  <c r="O88" i="88"/>
  <c r="AX88" i="88"/>
  <c r="AL88" i="88"/>
  <c r="Z88" i="88"/>
  <c r="N88" i="88"/>
  <c r="AW88" i="88"/>
  <c r="AK88" i="88"/>
  <c r="Y88" i="88"/>
  <c r="M88" i="88"/>
  <c r="AV88" i="88"/>
  <c r="AJ88" i="88"/>
  <c r="X88" i="88"/>
  <c r="L88" i="88"/>
  <c r="AU88" i="88"/>
  <c r="AI88" i="88"/>
  <c r="W88" i="88"/>
  <c r="K88" i="88"/>
  <c r="AT88" i="88"/>
  <c r="AH88" i="88"/>
  <c r="V88" i="88"/>
  <c r="J88" i="88"/>
  <c r="AS88" i="88"/>
  <c r="AG88" i="88"/>
  <c r="U88" i="88"/>
  <c r="AR88" i="88"/>
  <c r="AF88" i="88"/>
  <c r="T88" i="88"/>
  <c r="AQ88" i="88"/>
  <c r="AE88" i="88"/>
  <c r="S88" i="88"/>
  <c r="BA88" i="88"/>
  <c r="AO88" i="88"/>
  <c r="AC88" i="88"/>
  <c r="Q88" i="88"/>
  <c r="AZ88" i="88"/>
  <c r="AN88" i="88"/>
  <c r="AB88" i="88"/>
  <c r="P88" i="88"/>
  <c r="BB88" i="88"/>
  <c r="AP88" i="88"/>
  <c r="AD88" i="88"/>
  <c r="R88" i="88"/>
  <c r="AS93" i="88"/>
  <c r="AG93" i="88"/>
  <c r="U93" i="88"/>
  <c r="AR93" i="88"/>
  <c r="AF93" i="88"/>
  <c r="T93" i="88"/>
  <c r="AQ93" i="88"/>
  <c r="AE93" i="88"/>
  <c r="S93" i="88"/>
  <c r="BB93" i="88"/>
  <c r="AP93" i="88"/>
  <c r="AD93" i="88"/>
  <c r="R93" i="88"/>
  <c r="BA93" i="88"/>
  <c r="AO93" i="88"/>
  <c r="AC93" i="88"/>
  <c r="Q93" i="88"/>
  <c r="AZ93" i="88"/>
  <c r="AN93" i="88"/>
  <c r="AB93" i="88"/>
  <c r="P93" i="88"/>
  <c r="AY93" i="88"/>
  <c r="AM93" i="88"/>
  <c r="AA93" i="88"/>
  <c r="O93" i="88"/>
  <c r="AX93" i="88"/>
  <c r="AL93" i="88"/>
  <c r="Z93" i="88"/>
  <c r="AW93" i="88"/>
  <c r="AK93" i="88"/>
  <c r="Y93" i="88"/>
  <c r="X93" i="88"/>
  <c r="AU93" i="88"/>
  <c r="AI93" i="88"/>
  <c r="W93" i="88"/>
  <c r="AV93" i="88"/>
  <c r="AT93" i="88"/>
  <c r="AH93" i="88"/>
  <c r="V93" i="88"/>
  <c r="AJ93" i="88"/>
  <c r="AS85" i="88"/>
  <c r="AG85" i="88"/>
  <c r="AR85" i="88"/>
  <c r="AF85" i="88"/>
  <c r="AQ85" i="88"/>
  <c r="AE85" i="88"/>
  <c r="G85" i="88"/>
  <c r="BB85" i="88"/>
  <c r="AP85" i="88"/>
  <c r="AD85" i="88"/>
  <c r="BA85" i="88"/>
  <c r="AO85" i="88"/>
  <c r="AC85" i="88"/>
  <c r="AZ85" i="88"/>
  <c r="AN85" i="88"/>
  <c r="AY85" i="88"/>
  <c r="AM85" i="88"/>
  <c r="AX85" i="88"/>
  <c r="AL85" i="88"/>
  <c r="AW85" i="88"/>
  <c r="AK85" i="88"/>
  <c r="AU85" i="88"/>
  <c r="AI85" i="88"/>
  <c r="AT85" i="88"/>
  <c r="AH85" i="88"/>
  <c r="AV85" i="88"/>
  <c r="AJ85" i="88"/>
  <c r="BB99" i="88"/>
  <c r="AP99" i="88"/>
  <c r="AD99" i="88"/>
  <c r="BA99" i="88"/>
  <c r="AO99" i="88"/>
  <c r="AC99" i="88"/>
  <c r="AZ99" i="88"/>
  <c r="AN99" i="88"/>
  <c r="AB99" i="88"/>
  <c r="AY99" i="88"/>
  <c r="AM99" i="88"/>
  <c r="AA99" i="88"/>
  <c r="AX99" i="88"/>
  <c r="AL99" i="88"/>
  <c r="Z99" i="88"/>
  <c r="AW99" i="88"/>
  <c r="AK99" i="88"/>
  <c r="Y99" i="88"/>
  <c r="AV99" i="88"/>
  <c r="AJ99" i="88"/>
  <c r="X99" i="88"/>
  <c r="AU99" i="88"/>
  <c r="AI99" i="88"/>
  <c r="W99" i="88"/>
  <c r="AT99" i="88"/>
  <c r="AH99" i="88"/>
  <c r="V99" i="88"/>
  <c r="AR99" i="88"/>
  <c r="AF99" i="88"/>
  <c r="AQ99" i="88"/>
  <c r="AE99" i="88"/>
  <c r="AG99" i="88"/>
  <c r="AS99" i="88"/>
  <c r="U99" i="88"/>
  <c r="BB102" i="88"/>
  <c r="AP102" i="88"/>
  <c r="AD102" i="88"/>
  <c r="BA102" i="88"/>
  <c r="AO102" i="88"/>
  <c r="AC102" i="88"/>
  <c r="AZ102" i="88"/>
  <c r="AN102" i="88"/>
  <c r="AB102" i="88"/>
  <c r="AY102" i="88"/>
  <c r="AM102" i="88"/>
  <c r="AA102" i="88"/>
  <c r="AX102" i="88"/>
  <c r="AL102" i="88"/>
  <c r="Z102" i="88"/>
  <c r="AW102" i="88"/>
  <c r="AK102" i="88"/>
  <c r="Y102" i="88"/>
  <c r="AV102" i="88"/>
  <c r="AJ102" i="88"/>
  <c r="X102" i="88"/>
  <c r="AU102" i="88"/>
  <c r="AI102" i="88"/>
  <c r="AT102" i="88"/>
  <c r="AH102" i="88"/>
  <c r="AG102" i="88"/>
  <c r="AR102" i="88"/>
  <c r="AF102" i="88"/>
  <c r="AS102" i="88"/>
  <c r="AQ102" i="88"/>
  <c r="AE102" i="88"/>
  <c r="AV106" i="88"/>
  <c r="AJ106" i="88"/>
  <c r="AU106" i="88"/>
  <c r="AI106" i="88"/>
  <c r="AT106" i="88"/>
  <c r="AH106" i="88"/>
  <c r="AS106" i="88"/>
  <c r="AG106" i="88"/>
  <c r="AR106" i="88"/>
  <c r="AF106" i="88"/>
  <c r="AQ106" i="88"/>
  <c r="AE106" i="88"/>
  <c r="BB106" i="88"/>
  <c r="AP106" i="88"/>
  <c r="AD106" i="88"/>
  <c r="BA106" i="88"/>
  <c r="AO106" i="88"/>
  <c r="AC106" i="88"/>
  <c r="AZ106" i="88"/>
  <c r="AN106" i="88"/>
  <c r="AB106" i="88"/>
  <c r="AX106" i="88"/>
  <c r="AL106" i="88"/>
  <c r="AY106" i="88"/>
  <c r="AW106" i="88"/>
  <c r="AK106" i="88"/>
  <c r="AM106" i="88"/>
  <c r="O83" i="88"/>
  <c r="BB94" i="88"/>
  <c r="AP94" i="88"/>
  <c r="AD94" i="88"/>
  <c r="R94" i="88"/>
  <c r="BA94" i="88"/>
  <c r="AO94" i="88"/>
  <c r="AC94" i="88"/>
  <c r="Q94" i="88"/>
  <c r="AZ94" i="88"/>
  <c r="AN94" i="88"/>
  <c r="AB94" i="88"/>
  <c r="P94" i="88"/>
  <c r="AY94" i="88"/>
  <c r="AM94" i="88"/>
  <c r="AA94" i="88"/>
  <c r="AX94" i="88"/>
  <c r="AL94" i="88"/>
  <c r="Z94" i="88"/>
  <c r="AW94" i="88"/>
  <c r="AK94" i="88"/>
  <c r="Y94" i="88"/>
  <c r="AV94" i="88"/>
  <c r="AJ94" i="88"/>
  <c r="X94" i="88"/>
  <c r="AU94" i="88"/>
  <c r="AI94" i="88"/>
  <c r="W94" i="88"/>
  <c r="AT94" i="88"/>
  <c r="AH94" i="88"/>
  <c r="V94" i="88"/>
  <c r="AS94" i="88"/>
  <c r="U94" i="88"/>
  <c r="AR94" i="88"/>
  <c r="AF94" i="88"/>
  <c r="T94" i="88"/>
  <c r="AQ94" i="88"/>
  <c r="AE94" i="88"/>
  <c r="S94" i="88"/>
  <c r="AG94" i="88"/>
  <c r="BB91" i="88"/>
  <c r="AP91" i="88"/>
  <c r="AD91" i="88"/>
  <c r="R91" i="88"/>
  <c r="BA91" i="88"/>
  <c r="AO91" i="88"/>
  <c r="AC91" i="88"/>
  <c r="Q91" i="88"/>
  <c r="AZ91" i="88"/>
  <c r="AN91" i="88"/>
  <c r="AB91" i="88"/>
  <c r="P91" i="88"/>
  <c r="AY91" i="88"/>
  <c r="AM91" i="88"/>
  <c r="AA91" i="88"/>
  <c r="O91" i="88"/>
  <c r="AX91" i="88"/>
  <c r="AL91" i="88"/>
  <c r="Z91" i="88"/>
  <c r="N91" i="88"/>
  <c r="AW91" i="88"/>
  <c r="AK91" i="88"/>
  <c r="Y91" i="88"/>
  <c r="M91" i="88"/>
  <c r="AV91" i="88"/>
  <c r="AJ91" i="88"/>
  <c r="X91" i="88"/>
  <c r="AU91" i="88"/>
  <c r="AI91" i="88"/>
  <c r="W91" i="88"/>
  <c r="AT91" i="88"/>
  <c r="AH91" i="88"/>
  <c r="V91" i="88"/>
  <c r="AR91" i="88"/>
  <c r="AF91" i="88"/>
  <c r="T91" i="88"/>
  <c r="AQ91" i="88"/>
  <c r="AE91" i="88"/>
  <c r="S91" i="88"/>
  <c r="AS91" i="88"/>
  <c r="AG91" i="88"/>
  <c r="U91" i="88"/>
  <c r="AV90" i="88"/>
  <c r="AJ90" i="88"/>
  <c r="X90" i="88"/>
  <c r="L90" i="88"/>
  <c r="AU90" i="88"/>
  <c r="AI90" i="88"/>
  <c r="W90" i="88"/>
  <c r="AT90" i="88"/>
  <c r="AH90" i="88"/>
  <c r="V90" i="88"/>
  <c r="AS90" i="88"/>
  <c r="AG90" i="88"/>
  <c r="U90" i="88"/>
  <c r="AR90" i="88"/>
  <c r="AF90" i="88"/>
  <c r="T90" i="88"/>
  <c r="AQ90" i="88"/>
  <c r="AE90" i="88"/>
  <c r="S90" i="88"/>
  <c r="BB90" i="88"/>
  <c r="AP90" i="88"/>
  <c r="AD90" i="88"/>
  <c r="R90" i="88"/>
  <c r="BA90" i="88"/>
  <c r="AO90" i="88"/>
  <c r="AC90" i="88"/>
  <c r="Q90" i="88"/>
  <c r="AZ90" i="88"/>
  <c r="AN90" i="88"/>
  <c r="AB90" i="88"/>
  <c r="P90" i="88"/>
  <c r="AX90" i="88"/>
  <c r="AL90" i="88"/>
  <c r="Z90" i="88"/>
  <c r="N90" i="88"/>
  <c r="AW90" i="88"/>
  <c r="AK90" i="88"/>
  <c r="Y90" i="88"/>
  <c r="M90" i="88"/>
  <c r="AY90" i="88"/>
  <c r="AM90" i="88"/>
  <c r="AA90" i="88"/>
  <c r="O90" i="88"/>
  <c r="AT86" i="88"/>
  <c r="AH86" i="88"/>
  <c r="V86" i="88"/>
  <c r="J86" i="88"/>
  <c r="AS86" i="88"/>
  <c r="AG86" i="88"/>
  <c r="U86" i="88"/>
  <c r="I86" i="88"/>
  <c r="AR86" i="88"/>
  <c r="AF86" i="88"/>
  <c r="T86" i="88"/>
  <c r="H86" i="88"/>
  <c r="AQ86" i="88"/>
  <c r="AE86" i="88"/>
  <c r="S86" i="88"/>
  <c r="BB86" i="88"/>
  <c r="AP86" i="88"/>
  <c r="AD86" i="88"/>
  <c r="R86" i="88"/>
  <c r="BA86" i="88"/>
  <c r="AO86" i="88"/>
  <c r="AC86" i="88"/>
  <c r="Q86" i="88"/>
  <c r="AZ86" i="88"/>
  <c r="AN86" i="88"/>
  <c r="AB86" i="88"/>
  <c r="P86" i="88"/>
  <c r="AY86" i="88"/>
  <c r="AM86" i="88"/>
  <c r="AA86" i="88"/>
  <c r="O86" i="88"/>
  <c r="AX86" i="88"/>
  <c r="AL86" i="88"/>
  <c r="Z86" i="88"/>
  <c r="N86" i="88"/>
  <c r="AV86" i="88"/>
  <c r="AJ86" i="88"/>
  <c r="X86" i="88"/>
  <c r="L86" i="88"/>
  <c r="AU86" i="88"/>
  <c r="AI86" i="88"/>
  <c r="W86" i="88"/>
  <c r="K86" i="88"/>
  <c r="Y86" i="88"/>
  <c r="M86" i="88"/>
  <c r="AW86" i="88"/>
  <c r="AK86" i="88"/>
  <c r="AZ98" i="88"/>
  <c r="AN98" i="88"/>
  <c r="AB98" i="88"/>
  <c r="AY98" i="88"/>
  <c r="AM98" i="88"/>
  <c r="AA98" i="88"/>
  <c r="AX98" i="88"/>
  <c r="AL98" i="88"/>
  <c r="Z98" i="88"/>
  <c r="AW98" i="88"/>
  <c r="AK98" i="88"/>
  <c r="Y98" i="88"/>
  <c r="AV98" i="88"/>
  <c r="AJ98" i="88"/>
  <c r="X98" i="88"/>
  <c r="AU98" i="88"/>
  <c r="AI98" i="88"/>
  <c r="W98" i="88"/>
  <c r="AT98" i="88"/>
  <c r="AH98" i="88"/>
  <c r="V98" i="88"/>
  <c r="AS98" i="88"/>
  <c r="AG98" i="88"/>
  <c r="U98" i="88"/>
  <c r="AR98" i="88"/>
  <c r="AF98" i="88"/>
  <c r="T98" i="88"/>
  <c r="BB98" i="88"/>
  <c r="AP98" i="88"/>
  <c r="AD98" i="88"/>
  <c r="BA98" i="88"/>
  <c r="AO98" i="88"/>
  <c r="AC98" i="88"/>
  <c r="AQ98" i="88"/>
  <c r="AE98" i="88"/>
  <c r="X83" i="88"/>
  <c r="AS84" i="88"/>
  <c r="AG84" i="88"/>
  <c r="U84" i="88"/>
  <c r="I84" i="88"/>
  <c r="AR84" i="88"/>
  <c r="AF84" i="88"/>
  <c r="T84" i="88"/>
  <c r="H84" i="88"/>
  <c r="AQ84" i="88"/>
  <c r="AE84" i="88"/>
  <c r="S84" i="88"/>
  <c r="G84" i="88"/>
  <c r="BB84" i="88"/>
  <c r="AP84" i="88"/>
  <c r="AD84" i="88"/>
  <c r="R84" i="88"/>
  <c r="F84" i="88"/>
  <c r="BA84" i="88"/>
  <c r="AO84" i="88"/>
  <c r="AC84" i="88"/>
  <c r="Q84" i="88"/>
  <c r="AZ84" i="88"/>
  <c r="AN84" i="88"/>
  <c r="AB84" i="88"/>
  <c r="P84" i="88"/>
  <c r="AY84" i="88"/>
  <c r="AM84" i="88"/>
  <c r="AA84" i="88"/>
  <c r="O84" i="88"/>
  <c r="AX84" i="88"/>
  <c r="AL84" i="88"/>
  <c r="Z84" i="88"/>
  <c r="N84" i="88"/>
  <c r="AW84" i="88"/>
  <c r="AK84" i="88"/>
  <c r="Y84" i="88"/>
  <c r="M84" i="88"/>
  <c r="AU84" i="88"/>
  <c r="AI84" i="88"/>
  <c r="W84" i="88"/>
  <c r="K84" i="88"/>
  <c r="AT84" i="88"/>
  <c r="AH84" i="88"/>
  <c r="V84" i="88"/>
  <c r="J84" i="88"/>
  <c r="AV84" i="88"/>
  <c r="AJ84" i="88"/>
  <c r="X84" i="88"/>
  <c r="L84" i="88"/>
  <c r="AY97" i="88"/>
  <c r="AM97" i="88"/>
  <c r="AA97" i="88"/>
  <c r="AX97" i="88"/>
  <c r="AL97" i="88"/>
  <c r="Z97" i="88"/>
  <c r="AW97" i="88"/>
  <c r="AK97" i="88"/>
  <c r="Y97" i="88"/>
  <c r="AV97" i="88"/>
  <c r="AJ97" i="88"/>
  <c r="X97" i="88"/>
  <c r="AU97" i="88"/>
  <c r="AI97" i="88"/>
  <c r="W97" i="88"/>
  <c r="AT97" i="88"/>
  <c r="AH97" i="88"/>
  <c r="V97" i="88"/>
  <c r="AS97" i="88"/>
  <c r="AG97" i="88"/>
  <c r="U97" i="88"/>
  <c r="AR97" i="88"/>
  <c r="AF97" i="88"/>
  <c r="T97" i="88"/>
  <c r="AQ97" i="88"/>
  <c r="AE97" i="88"/>
  <c r="S97" i="88"/>
  <c r="BB97" i="88"/>
  <c r="BA97" i="88"/>
  <c r="AO97" i="88"/>
  <c r="AC97" i="88"/>
  <c r="AZ97" i="88"/>
  <c r="AN97" i="88"/>
  <c r="AB97" i="88"/>
  <c r="AP97" i="88"/>
  <c r="AD97" i="88"/>
  <c r="AY96" i="88"/>
  <c r="AM96" i="88"/>
  <c r="AA96" i="88"/>
  <c r="AX96" i="88"/>
  <c r="AL96" i="88"/>
  <c r="Z96" i="88"/>
  <c r="AW96" i="88"/>
  <c r="AK96" i="88"/>
  <c r="Y96" i="88"/>
  <c r="AV96" i="88"/>
  <c r="AJ96" i="88"/>
  <c r="X96" i="88"/>
  <c r="AU96" i="88"/>
  <c r="AI96" i="88"/>
  <c r="W96" i="88"/>
  <c r="AT96" i="88"/>
  <c r="AH96" i="88"/>
  <c r="V96" i="88"/>
  <c r="AS96" i="88"/>
  <c r="AG96" i="88"/>
  <c r="U96" i="88"/>
  <c r="AR96" i="88"/>
  <c r="AF96" i="88"/>
  <c r="T96" i="88"/>
  <c r="AQ96" i="88"/>
  <c r="AE96" i="88"/>
  <c r="S96" i="88"/>
  <c r="BA96" i="88"/>
  <c r="AO96" i="88"/>
  <c r="AC96" i="88"/>
  <c r="BB96" i="88"/>
  <c r="AZ96" i="88"/>
  <c r="AN96" i="88"/>
  <c r="AB96" i="88"/>
  <c r="AD96" i="88"/>
  <c r="R96" i="88"/>
  <c r="AP96" i="88"/>
  <c r="E130" i="72"/>
  <c r="E132" i="72" s="1"/>
  <c r="E133" i="72" s="1"/>
  <c r="E190" i="72" s="1"/>
  <c r="F19" i="2"/>
  <c r="G19" i="2"/>
  <c r="F18" i="2"/>
  <c r="G18" i="2"/>
  <c r="F17" i="2"/>
  <c r="G17" i="2"/>
  <c r="F16" i="2"/>
  <c r="G16" i="2"/>
  <c r="F15" i="2"/>
  <c r="G15" i="2"/>
  <c r="F14" i="2"/>
  <c r="G14" i="2"/>
  <c r="F13" i="2"/>
  <c r="G13" i="2"/>
  <c r="P83" i="88"/>
  <c r="Z83" i="88"/>
  <c r="Z134" i="88" s="1"/>
  <c r="M83" i="88"/>
  <c r="AA83" i="88"/>
  <c r="J83" i="88"/>
  <c r="U83" i="88"/>
  <c r="U134" i="88" s="1"/>
  <c r="N83" i="88"/>
  <c r="N134" i="88" s="1"/>
  <c r="Y83" i="88"/>
  <c r="I83" i="88"/>
  <c r="Q83" i="88"/>
  <c r="G129" i="71"/>
  <c r="G131" i="71" s="1"/>
  <c r="F130" i="71"/>
  <c r="F132" i="71" s="1"/>
  <c r="F133" i="71" s="1"/>
  <c r="E133" i="68"/>
  <c r="E190" i="68" s="1"/>
  <c r="F129" i="68"/>
  <c r="B27" i="73"/>
  <c r="D27" i="88"/>
  <c r="AC134" i="67"/>
  <c r="E134" i="73"/>
  <c r="AO134" i="68"/>
  <c r="AQ134" i="70"/>
  <c r="S192" i="68"/>
  <c r="M192" i="71"/>
  <c r="G192" i="73"/>
  <c r="V192" i="68"/>
  <c r="AR192" i="69"/>
  <c r="T192" i="70"/>
  <c r="G192" i="67"/>
  <c r="AN192" i="67"/>
  <c r="F192" i="71"/>
  <c r="AQ192" i="67"/>
  <c r="U192" i="71"/>
  <c r="Z192" i="68"/>
  <c r="AM192" i="72"/>
  <c r="J192" i="67"/>
  <c r="L192" i="69"/>
  <c r="AG192" i="75"/>
  <c r="AA192" i="67"/>
  <c r="M192" i="70"/>
  <c r="L192" i="68"/>
  <c r="AC192" i="69"/>
  <c r="AT192" i="70"/>
  <c r="P192" i="72"/>
  <c r="AG192" i="73"/>
  <c r="AY192" i="75"/>
  <c r="V192" i="69"/>
  <c r="AM192" i="70"/>
  <c r="I192" i="72"/>
  <c r="Z192" i="73"/>
  <c r="AR192" i="75"/>
  <c r="X192" i="70"/>
  <c r="AO192" i="71"/>
  <c r="K192" i="73"/>
  <c r="U192" i="75"/>
  <c r="W192" i="68"/>
  <c r="AN192" i="69"/>
  <c r="J192" i="71"/>
  <c r="AA192" i="72"/>
  <c r="AR192" i="73"/>
  <c r="AM192" i="67"/>
  <c r="I192" i="69"/>
  <c r="Z192" i="70"/>
  <c r="AQ192" i="71"/>
  <c r="M192" i="73"/>
  <c r="AE192" i="75"/>
  <c r="AY192" i="70"/>
  <c r="U192" i="72"/>
  <c r="AL192" i="73"/>
  <c r="BA192" i="68"/>
  <c r="S192" i="69"/>
  <c r="Z192" i="69"/>
  <c r="T192" i="67"/>
  <c r="AK192" i="71"/>
  <c r="W192" i="67"/>
  <c r="AT192" i="71"/>
  <c r="AD192" i="67"/>
  <c r="AX192" i="67"/>
  <c r="AL192" i="71"/>
  <c r="I192" i="68"/>
  <c r="F192" i="72"/>
  <c r="AP192" i="68"/>
  <c r="X192" i="73"/>
  <c r="R192" i="67"/>
  <c r="AI192" i="69"/>
  <c r="AJ192" i="67"/>
  <c r="AS192" i="70"/>
  <c r="T192" i="68"/>
  <c r="AK192" i="69"/>
  <c r="G192" i="71"/>
  <c r="X192" i="72"/>
  <c r="AO192" i="73"/>
  <c r="M192" i="68"/>
  <c r="AD192" i="69"/>
  <c r="AU192" i="70"/>
  <c r="Q192" i="72"/>
  <c r="AH192" i="73"/>
  <c r="O192" i="69"/>
  <c r="AF192" i="70"/>
  <c r="AW192" i="71"/>
  <c r="S192" i="73"/>
  <c r="AC192" i="75"/>
  <c r="AE192" i="68"/>
  <c r="AV192" i="69"/>
  <c r="R192" i="71"/>
  <c r="AI192" i="72"/>
  <c r="F192" i="75"/>
  <c r="AU192" i="67"/>
  <c r="Q192" i="69"/>
  <c r="AH192" i="70"/>
  <c r="AY192" i="71"/>
  <c r="U192" i="73"/>
  <c r="AM192" i="75"/>
  <c r="L192" i="71"/>
  <c r="AC192" i="72"/>
  <c r="AT192" i="73"/>
  <c r="AZ192" i="68"/>
  <c r="AP192" i="67"/>
  <c r="P192" i="73"/>
  <c r="AU192" i="73"/>
  <c r="Q192" i="68"/>
  <c r="R192" i="68"/>
  <c r="W192" i="72"/>
  <c r="Y192" i="68"/>
  <c r="AL192" i="72"/>
  <c r="F27" i="67"/>
  <c r="I192" i="67"/>
  <c r="K192" i="69"/>
  <c r="Z192" i="75"/>
  <c r="Z192" i="67"/>
  <c r="L192" i="70"/>
  <c r="AV192" i="67"/>
  <c r="AD192" i="71"/>
  <c r="AB192" i="68"/>
  <c r="AS192" i="69"/>
  <c r="O192" i="71"/>
  <c r="AF192" i="72"/>
  <c r="AW192" i="73"/>
  <c r="U192" i="68"/>
  <c r="AL192" i="69"/>
  <c r="H192" i="71"/>
  <c r="Y192" i="72"/>
  <c r="AP192" i="73"/>
  <c r="W192" i="69"/>
  <c r="AN192" i="70"/>
  <c r="J192" i="72"/>
  <c r="AA192" i="73"/>
  <c r="AK192" i="75"/>
  <c r="AM192" i="68"/>
  <c r="I192" i="70"/>
  <c r="Z192" i="71"/>
  <c r="AQ192" i="72"/>
  <c r="N192" i="75"/>
  <c r="H192" i="68"/>
  <c r="Y192" i="69"/>
  <c r="AP192" i="70"/>
  <c r="L192" i="72"/>
  <c r="AC192" i="73"/>
  <c r="AU192" i="75"/>
  <c r="T192" i="71"/>
  <c r="AK192" i="72"/>
  <c r="E27" i="75"/>
  <c r="H192" i="75"/>
  <c r="L192" i="67"/>
  <c r="AF192" i="67"/>
  <c r="AE192" i="72"/>
  <c r="AI192" i="68"/>
  <c r="Q192" i="75"/>
  <c r="AW192" i="68"/>
  <c r="AO192" i="75"/>
  <c r="G192" i="69"/>
  <c r="AH192" i="68"/>
  <c r="H192" i="73"/>
  <c r="AO192" i="68"/>
  <c r="W192" i="73"/>
  <c r="Q192" i="67"/>
  <c r="AH192" i="69"/>
  <c r="AI192" i="67"/>
  <c r="AR192" i="70"/>
  <c r="N192" i="68"/>
  <c r="O192" i="72"/>
  <c r="AJ192" i="68"/>
  <c r="F192" i="70"/>
  <c r="W192" i="71"/>
  <c r="AN192" i="72"/>
  <c r="K192" i="75"/>
  <c r="AC192" i="68"/>
  <c r="AT192" i="69"/>
  <c r="P192" i="71"/>
  <c r="AG192" i="72"/>
  <c r="AX192" i="73"/>
  <c r="AE192" i="69"/>
  <c r="AV192" i="70"/>
  <c r="R192" i="72"/>
  <c r="AI192" i="73"/>
  <c r="AS192" i="75"/>
  <c r="AU192" i="68"/>
  <c r="Q192" i="70"/>
  <c r="AH192" i="71"/>
  <c r="AY192" i="72"/>
  <c r="V192" i="75"/>
  <c r="P192" i="68"/>
  <c r="AG192" i="69"/>
  <c r="AX192" i="70"/>
  <c r="T192" i="72"/>
  <c r="AK192" i="73"/>
  <c r="K192" i="70"/>
  <c r="AB192" i="71"/>
  <c r="AS192" i="72"/>
  <c r="P192" i="75"/>
  <c r="AG192" i="68"/>
  <c r="AC192" i="70"/>
  <c r="AD192" i="72"/>
  <c r="AP192" i="69"/>
  <c r="AX192" i="69"/>
  <c r="F192" i="67"/>
  <c r="AB192" i="70"/>
  <c r="AX192" i="68"/>
  <c r="AN192" i="73"/>
  <c r="H192" i="67"/>
  <c r="J192" i="69"/>
  <c r="Y192" i="75"/>
  <c r="Y192" i="67"/>
  <c r="AS192" i="67"/>
  <c r="AC192" i="71"/>
  <c r="AD192" i="68"/>
  <c r="AU192" i="72"/>
  <c r="AR192" i="68"/>
  <c r="N192" i="70"/>
  <c r="AE192" i="71"/>
  <c r="AV192" i="72"/>
  <c r="S192" i="75"/>
  <c r="AK192" i="68"/>
  <c r="G192" i="70"/>
  <c r="X192" i="71"/>
  <c r="AO192" i="72"/>
  <c r="L192" i="75"/>
  <c r="AM192" i="69"/>
  <c r="I192" i="71"/>
  <c r="Z192" i="72"/>
  <c r="AQ192" i="73"/>
  <c r="AL192" i="67"/>
  <c r="H192" i="69"/>
  <c r="Y192" i="70"/>
  <c r="AP192" i="71"/>
  <c r="L192" i="73"/>
  <c r="AD192" i="75"/>
  <c r="X192" i="68"/>
  <c r="AO192" i="69"/>
  <c r="K192" i="71"/>
  <c r="AB192" i="72"/>
  <c r="AS192" i="73"/>
  <c r="S192" i="70"/>
  <c r="AJ192" i="71"/>
  <c r="F192" i="73"/>
  <c r="X192" i="75"/>
  <c r="AX192" i="75"/>
  <c r="N192" i="71"/>
  <c r="V192" i="67"/>
  <c r="AS192" i="71"/>
  <c r="AB192" i="67"/>
  <c r="V192" i="72"/>
  <c r="M192" i="67"/>
  <c r="T192" i="69"/>
  <c r="G27" i="75"/>
  <c r="J192" i="75"/>
  <c r="P192" i="67"/>
  <c r="AB134" i="69"/>
  <c r="AB192" i="69"/>
  <c r="AH192" i="67"/>
  <c r="AK192" i="70"/>
  <c r="K192" i="68"/>
  <c r="N192" i="72"/>
  <c r="AT192" i="68"/>
  <c r="AF192" i="73"/>
  <c r="V192" i="70"/>
  <c r="AM192" i="71"/>
  <c r="I192" i="73"/>
  <c r="AA192" i="75"/>
  <c r="AS192" i="68"/>
  <c r="O192" i="70"/>
  <c r="AF192" i="71"/>
  <c r="AW192" i="72"/>
  <c r="T192" i="75"/>
  <c r="AU192" i="69"/>
  <c r="Q192" i="71"/>
  <c r="AH192" i="72"/>
  <c r="AY192" i="73"/>
  <c r="AT192" i="67"/>
  <c r="P192" i="69"/>
  <c r="AG192" i="70"/>
  <c r="AX192" i="71"/>
  <c r="T192" i="73"/>
  <c r="AL192" i="75"/>
  <c r="AF192" i="68"/>
  <c r="AW192" i="69"/>
  <c r="S192" i="71"/>
  <c r="AJ192" i="72"/>
  <c r="G192" i="75"/>
  <c r="AA192" i="70"/>
  <c r="AR192" i="71"/>
  <c r="N192" i="73"/>
  <c r="AF192" i="75"/>
  <c r="B27" i="68"/>
  <c r="N192" i="67"/>
  <c r="BA192" i="67"/>
  <c r="O192" i="73"/>
  <c r="AW192" i="67"/>
  <c r="AM192" i="73"/>
  <c r="F192" i="68"/>
  <c r="AV134" i="73"/>
  <c r="AV192" i="73"/>
  <c r="BB192" i="67"/>
  <c r="U192" i="67"/>
  <c r="AQ192" i="69"/>
  <c r="AP192" i="75"/>
  <c r="X192" i="67"/>
  <c r="AY192" i="69"/>
  <c r="AR192" i="67"/>
  <c r="V192" i="71"/>
  <c r="AA192" i="68"/>
  <c r="AT192" i="72"/>
  <c r="K192" i="67"/>
  <c r="R192" i="69"/>
  <c r="AH192" i="75"/>
  <c r="M192" i="69"/>
  <c r="AD192" i="70"/>
  <c r="AU192" i="71"/>
  <c r="Q192" i="73"/>
  <c r="AI192" i="75"/>
  <c r="F192" i="69"/>
  <c r="W192" i="70"/>
  <c r="AN192" i="71"/>
  <c r="G27" i="73"/>
  <c r="J192" i="73"/>
  <c r="AB192" i="75"/>
  <c r="H192" i="70"/>
  <c r="Y192" i="71"/>
  <c r="AP192" i="72"/>
  <c r="G192" i="68"/>
  <c r="X192" i="69"/>
  <c r="AO192" i="70"/>
  <c r="K192" i="72"/>
  <c r="AB192" i="73"/>
  <c r="AT192" i="75"/>
  <c r="AN192" i="68"/>
  <c r="J192" i="70"/>
  <c r="AA192" i="71"/>
  <c r="AR192" i="72"/>
  <c r="O192" i="75"/>
  <c r="AI192" i="70"/>
  <c r="V192" i="73"/>
  <c r="AN192" i="75"/>
  <c r="AA192" i="69"/>
  <c r="O192" i="67"/>
  <c r="AO192" i="67"/>
  <c r="AK192" i="67"/>
  <c r="I192" i="75"/>
  <c r="AL192" i="68"/>
  <c r="R192" i="75"/>
  <c r="AY192" i="68"/>
  <c r="AW192" i="75"/>
  <c r="AC192" i="67"/>
  <c r="U192" i="70"/>
  <c r="AG192" i="67"/>
  <c r="AJ192" i="70"/>
  <c r="J192" i="68"/>
  <c r="G192" i="72"/>
  <c r="AQ192" i="68"/>
  <c r="AE192" i="73"/>
  <c r="AZ192" i="67"/>
  <c r="S192" i="67"/>
  <c r="AJ192" i="69"/>
  <c r="AY192" i="67"/>
  <c r="U192" i="69"/>
  <c r="AL192" i="70"/>
  <c r="H192" i="72"/>
  <c r="Y192" i="73"/>
  <c r="AQ192" i="75"/>
  <c r="N192" i="69"/>
  <c r="AE192" i="70"/>
  <c r="AV192" i="71"/>
  <c r="R192" i="73"/>
  <c r="AJ192" i="75"/>
  <c r="P192" i="70"/>
  <c r="AG192" i="71"/>
  <c r="AX192" i="72"/>
  <c r="M192" i="75"/>
  <c r="O192" i="68"/>
  <c r="AF192" i="69"/>
  <c r="AW192" i="70"/>
  <c r="S192" i="72"/>
  <c r="AJ192" i="73"/>
  <c r="AE192" i="67"/>
  <c r="AV192" i="68"/>
  <c r="R192" i="70"/>
  <c r="AI192" i="71"/>
  <c r="W192" i="75"/>
  <c r="AQ192" i="70"/>
  <c r="G27" i="72"/>
  <c r="M192" i="72"/>
  <c r="AD192" i="73"/>
  <c r="AV192" i="75"/>
  <c r="BB192" i="68"/>
  <c r="B27" i="88"/>
  <c r="AR134" i="88"/>
  <c r="AN134" i="88"/>
  <c r="G27" i="88"/>
  <c r="BB134" i="88"/>
  <c r="T134" i="88"/>
  <c r="M192" i="88"/>
  <c r="AV134" i="88"/>
  <c r="H192" i="88"/>
  <c r="AJ192" i="88"/>
  <c r="AJ191" i="88"/>
  <c r="E27" i="69"/>
  <c r="AQ134" i="69"/>
  <c r="B27" i="69"/>
  <c r="K134" i="67"/>
  <c r="J134" i="69"/>
  <c r="C27" i="68"/>
  <c r="E27" i="67"/>
  <c r="AJ134" i="72"/>
  <c r="S134" i="67"/>
  <c r="AI134" i="69"/>
  <c r="L134" i="69"/>
  <c r="F27" i="73"/>
  <c r="U134" i="72"/>
  <c r="G27" i="69"/>
  <c r="G27" i="68"/>
  <c r="AR134" i="72"/>
  <c r="G27" i="70"/>
  <c r="C27" i="69"/>
  <c r="AY134" i="70"/>
  <c r="D27" i="69"/>
  <c r="N134" i="67"/>
  <c r="G27" i="67"/>
  <c r="V134" i="67"/>
  <c r="AH134" i="69"/>
  <c r="AJ134" i="69"/>
  <c r="G27" i="71"/>
  <c r="AS134" i="75"/>
  <c r="I134" i="72"/>
  <c r="AL134" i="67"/>
  <c r="V134" i="88"/>
  <c r="AJ198" i="88"/>
  <c r="AJ197" i="88"/>
  <c r="G128" i="75"/>
  <c r="H128" i="75"/>
  <c r="AB14" i="2" a="1"/>
  <c r="AB14" i="2" s="1"/>
  <c r="AA14" i="2" a="1"/>
  <c r="AA14" i="2" s="1"/>
  <c r="AB18" i="2" a="1"/>
  <c r="AB18" i="2" s="1"/>
  <c r="AA18" i="2" a="1"/>
  <c r="AA18" i="2" s="1"/>
  <c r="AB19" i="2" a="1"/>
  <c r="AB19" i="2" s="1"/>
  <c r="AA19" i="2" a="1"/>
  <c r="AA19" i="2" s="1"/>
  <c r="AB16" i="2" a="1"/>
  <c r="AB16" i="2" s="1"/>
  <c r="AA16" i="2" a="1"/>
  <c r="AA16" i="2" s="1"/>
  <c r="AB13" i="2" a="1"/>
  <c r="AB13" i="2" s="1"/>
  <c r="AA13" i="2" a="1"/>
  <c r="AA13" i="2" s="1"/>
  <c r="AB15" i="2" a="1"/>
  <c r="AB15" i="2" s="1"/>
  <c r="AA15" i="2" a="1"/>
  <c r="AA15" i="2" s="1"/>
  <c r="AB17" i="2" a="1"/>
  <c r="AB17" i="2" s="1"/>
  <c r="AA17" i="2" a="1"/>
  <c r="AA17" i="2" s="1"/>
  <c r="U14" i="2" a="1"/>
  <c r="U14" i="2" s="1"/>
  <c r="T14" i="2" a="1"/>
  <c r="T14" i="2" s="1"/>
  <c r="U18" i="2" a="1"/>
  <c r="U18" i="2" s="1"/>
  <c r="T18" i="2" a="1"/>
  <c r="T18" i="2" s="1"/>
  <c r="U19" i="2" a="1"/>
  <c r="U19" i="2" s="1"/>
  <c r="T19" i="2" a="1"/>
  <c r="T19" i="2" s="1"/>
  <c r="U16" i="2" a="1"/>
  <c r="U16" i="2" s="1"/>
  <c r="T16" i="2" a="1"/>
  <c r="T16" i="2" s="1"/>
  <c r="U13" i="2" a="1"/>
  <c r="U13" i="2" s="1"/>
  <c r="T13" i="2" a="1"/>
  <c r="T13" i="2" s="1"/>
  <c r="U15" i="2" a="1"/>
  <c r="U15" i="2" s="1"/>
  <c r="T15" i="2" a="1"/>
  <c r="T15" i="2" s="1"/>
  <c r="U17" i="2" a="1"/>
  <c r="U17" i="2" s="1"/>
  <c r="T17" i="2" a="1"/>
  <c r="T17" i="2" s="1"/>
  <c r="N19" i="2" a="1"/>
  <c r="N19" i="2" s="1"/>
  <c r="M19" i="2" a="1"/>
  <c r="M19" i="2" s="1"/>
  <c r="N16" i="2" a="1"/>
  <c r="N16" i="2" s="1"/>
  <c r="M16" i="2" a="1"/>
  <c r="M16" i="2" s="1"/>
  <c r="N14" i="2" a="1"/>
  <c r="N14" i="2" s="1"/>
  <c r="M14" i="2" a="1"/>
  <c r="M14" i="2" s="1"/>
  <c r="N13" i="2" a="1"/>
  <c r="N13" i="2" s="1"/>
  <c r="M13" i="2" a="1"/>
  <c r="M13" i="2" s="1"/>
  <c r="N18" i="2" a="1"/>
  <c r="N18" i="2" s="1"/>
  <c r="M18" i="2" a="1"/>
  <c r="M18" i="2" s="1"/>
  <c r="N15" i="2" a="1"/>
  <c r="N15" i="2" s="1"/>
  <c r="M15" i="2" a="1"/>
  <c r="M15" i="2" s="1"/>
  <c r="N17" i="2" a="1"/>
  <c r="N17" i="2" s="1"/>
  <c r="M17" i="2" a="1"/>
  <c r="M17" i="2" s="1"/>
  <c r="F131" i="72"/>
  <c r="F130" i="72" s="1"/>
  <c r="F132" i="72" s="1"/>
  <c r="AP134" i="69"/>
  <c r="R134" i="67"/>
  <c r="J134" i="67"/>
  <c r="I128" i="73"/>
  <c r="H128" i="73"/>
  <c r="G128" i="72"/>
  <c r="G128" i="73"/>
  <c r="AF134" i="75"/>
  <c r="AN134" i="75"/>
  <c r="AP134" i="75"/>
  <c r="AZ134" i="75"/>
  <c r="AK134" i="75"/>
  <c r="AB134" i="75"/>
  <c r="AM134" i="75"/>
  <c r="AW134" i="75"/>
  <c r="I134" i="75"/>
  <c r="AV134" i="75"/>
  <c r="AR134" i="75"/>
  <c r="O134" i="75"/>
  <c r="N134" i="75"/>
  <c r="AJ134" i="75"/>
  <c r="AL134" i="75"/>
  <c r="J128" i="75"/>
  <c r="AE134" i="75"/>
  <c r="S134" i="75"/>
  <c r="F129" i="75"/>
  <c r="E130" i="75"/>
  <c r="E132" i="75" s="1"/>
  <c r="AG134" i="75"/>
  <c r="W134" i="75"/>
  <c r="AT134" i="75"/>
  <c r="F134" i="75"/>
  <c r="AQ134" i="75"/>
  <c r="L134" i="75"/>
  <c r="AU134" i="75"/>
  <c r="T134" i="75"/>
  <c r="AD134" i="75"/>
  <c r="G134" i="75"/>
  <c r="R134" i="75"/>
  <c r="BB134" i="75"/>
  <c r="J128" i="74"/>
  <c r="G128" i="74"/>
  <c r="H128" i="74"/>
  <c r="I128" i="74"/>
  <c r="F129" i="74"/>
  <c r="E130" i="74"/>
  <c r="E132" i="74" s="1"/>
  <c r="Y134" i="73"/>
  <c r="AD134" i="73"/>
  <c r="AU134" i="73"/>
  <c r="AF134" i="73"/>
  <c r="M128" i="73"/>
  <c r="AX134" i="73"/>
  <c r="AQ134" i="73"/>
  <c r="Q134" i="73"/>
  <c r="AS134" i="73"/>
  <c r="AT134" i="73"/>
  <c r="U134" i="73"/>
  <c r="AN134" i="73"/>
  <c r="AI134" i="73"/>
  <c r="G134" i="73"/>
  <c r="X134" i="73"/>
  <c r="AL134" i="73"/>
  <c r="J134" i="73"/>
  <c r="N128" i="73"/>
  <c r="AC134" i="73"/>
  <c r="AA134" i="73"/>
  <c r="AB134" i="73"/>
  <c r="AJ134" i="73"/>
  <c r="M134" i="73"/>
  <c r="AO134" i="73"/>
  <c r="R134" i="73"/>
  <c r="S134" i="73"/>
  <c r="L134" i="73"/>
  <c r="AE134" i="73"/>
  <c r="H134" i="73"/>
  <c r="K134" i="73"/>
  <c r="N134" i="73"/>
  <c r="O128" i="73"/>
  <c r="E130" i="73"/>
  <c r="E132" i="73" s="1"/>
  <c r="F129" i="73"/>
  <c r="I134" i="73"/>
  <c r="K128" i="73"/>
  <c r="Z134" i="73"/>
  <c r="AG134" i="73"/>
  <c r="F134" i="73"/>
  <c r="BA134" i="73"/>
  <c r="J128" i="73"/>
  <c r="U128" i="73"/>
  <c r="T128" i="73"/>
  <c r="R128" i="73"/>
  <c r="V128" i="73"/>
  <c r="S128" i="73"/>
  <c r="Q128" i="73"/>
  <c r="P128" i="73"/>
  <c r="AW134" i="73"/>
  <c r="AR134" i="73"/>
  <c r="AP134" i="73"/>
  <c r="L128" i="73"/>
  <c r="AY134" i="73"/>
  <c r="AM134" i="73"/>
  <c r="X134" i="72"/>
  <c r="G134" i="72"/>
  <c r="V134" i="72"/>
  <c r="AX134" i="72"/>
  <c r="AH134" i="72"/>
  <c r="R134" i="72"/>
  <c r="N134" i="72"/>
  <c r="P134" i="72"/>
  <c r="F134" i="72"/>
  <c r="H134" i="72"/>
  <c r="AY134" i="72"/>
  <c r="AI134" i="72"/>
  <c r="AP134" i="72"/>
  <c r="AU134" i="72"/>
  <c r="BB134" i="72"/>
  <c r="AK134" i="72"/>
  <c r="AQ134" i="72"/>
  <c r="AT134" i="72"/>
  <c r="AC134" i="72"/>
  <c r="H128" i="72"/>
  <c r="AV134" i="72"/>
  <c r="AE134" i="72"/>
  <c r="S134" i="72"/>
  <c r="AL134" i="72"/>
  <c r="M134" i="72"/>
  <c r="AN134" i="72"/>
  <c r="J134" i="72"/>
  <c r="AD134" i="72"/>
  <c r="E134" i="72"/>
  <c r="O134" i="72"/>
  <c r="AA134" i="72"/>
  <c r="Z134" i="72"/>
  <c r="E134" i="71"/>
  <c r="E134" i="70"/>
  <c r="AE134" i="70"/>
  <c r="Q134" i="70"/>
  <c r="W134" i="70"/>
  <c r="O134" i="70"/>
  <c r="AW134" i="70"/>
  <c r="G134" i="70"/>
  <c r="N134" i="70"/>
  <c r="AB134" i="70"/>
  <c r="U134" i="70"/>
  <c r="AZ134" i="70"/>
  <c r="AG134" i="70"/>
  <c r="L134" i="70"/>
  <c r="AJ134" i="70"/>
  <c r="T134" i="70"/>
  <c r="AI134" i="70"/>
  <c r="AS134" i="70"/>
  <c r="Y134" i="70"/>
  <c r="AD134" i="70"/>
  <c r="BB134" i="70"/>
  <c r="AC134" i="70"/>
  <c r="E131" i="70"/>
  <c r="F128" i="70"/>
  <c r="G128" i="70"/>
  <c r="J134" i="70"/>
  <c r="AL134" i="70"/>
  <c r="V134" i="70"/>
  <c r="AT134" i="70"/>
  <c r="F134" i="70"/>
  <c r="AR134" i="70"/>
  <c r="AE134" i="69"/>
  <c r="AK134" i="69"/>
  <c r="AC134" i="69"/>
  <c r="U134" i="69"/>
  <c r="F134" i="69"/>
  <c r="M134" i="69"/>
  <c r="BB134" i="69"/>
  <c r="AS134" i="69"/>
  <c r="S134" i="69"/>
  <c r="K134" i="69"/>
  <c r="X134" i="69"/>
  <c r="AO134" i="69"/>
  <c r="Q134" i="69"/>
  <c r="Y134" i="69"/>
  <c r="I134" i="69"/>
  <c r="AM134" i="69"/>
  <c r="BA134" i="69"/>
  <c r="AG134" i="69"/>
  <c r="AW134" i="69"/>
  <c r="H134" i="69"/>
  <c r="E131" i="69"/>
  <c r="F128" i="69"/>
  <c r="AF134" i="69"/>
  <c r="AV134" i="69"/>
  <c r="AN134" i="69"/>
  <c r="P134" i="69"/>
  <c r="N134" i="69"/>
  <c r="AA134" i="69"/>
  <c r="P134" i="68"/>
  <c r="H134" i="68"/>
  <c r="AU134" i="68"/>
  <c r="AM134" i="68"/>
  <c r="AJ134" i="68"/>
  <c r="AV134" i="68"/>
  <c r="AE134" i="68"/>
  <c r="E135" i="68"/>
  <c r="T134" i="68"/>
  <c r="AB134" i="68"/>
  <c r="S134" i="68"/>
  <c r="AN134" i="68"/>
  <c r="AT134" i="68"/>
  <c r="AR134" i="68"/>
  <c r="AA134" i="68"/>
  <c r="J134" i="68"/>
  <c r="X134" i="68"/>
  <c r="AL134" i="68"/>
  <c r="AD134" i="68"/>
  <c r="V134" i="68"/>
  <c r="O134" i="68"/>
  <c r="N134" i="68"/>
  <c r="F134" i="68"/>
  <c r="BB134" i="68"/>
  <c r="AG134" i="67"/>
  <c r="Y134" i="67"/>
  <c r="W134" i="67"/>
  <c r="I134" i="67"/>
  <c r="Q134" i="67"/>
  <c r="AW134" i="67"/>
  <c r="AO134" i="67"/>
  <c r="AF134" i="67"/>
  <c r="AK134" i="67"/>
  <c r="AJ134" i="67"/>
  <c r="AU134" i="67"/>
  <c r="O134" i="67"/>
  <c r="AB134" i="67"/>
  <c r="L134" i="67"/>
  <c r="AZ134" i="67"/>
  <c r="AV134" i="67"/>
  <c r="P134" i="67"/>
  <c r="T134" i="67"/>
  <c r="AT134" i="67"/>
  <c r="U134" i="67"/>
  <c r="AN134" i="67"/>
  <c r="M134" i="67"/>
  <c r="AR134" i="67"/>
  <c r="BA134" i="67"/>
  <c r="E134" i="67"/>
  <c r="E130" i="67"/>
  <c r="E132" i="67" s="1"/>
  <c r="F129" i="67"/>
  <c r="AE134" i="88"/>
  <c r="AS134" i="88"/>
  <c r="AM134" i="88"/>
  <c r="R134" i="88"/>
  <c r="J134" i="88"/>
  <c r="AC134" i="88"/>
  <c r="Y134" i="88"/>
  <c r="BA134" i="88"/>
  <c r="M134" i="88"/>
  <c r="AP134" i="88"/>
  <c r="S134" i="88"/>
  <c r="AZ134" i="88"/>
  <c r="AB134" i="88"/>
  <c r="AH134" i="88"/>
  <c r="K134" i="88"/>
  <c r="AD134" i="88"/>
  <c r="F134" i="88"/>
  <c r="AJ134" i="88"/>
  <c r="P134" i="88"/>
  <c r="AA134" i="88"/>
  <c r="AW134" i="88"/>
  <c r="E131" i="88"/>
  <c r="Q134" i="88"/>
  <c r="AY134" i="88"/>
  <c r="L134" i="88"/>
  <c r="AQ134" i="88"/>
  <c r="AG134" i="88"/>
  <c r="AT134" i="88"/>
  <c r="AI134" i="88"/>
  <c r="X134" i="88"/>
  <c r="P13" i="2" a="1"/>
  <c r="P13" i="2" s="1"/>
  <c r="K13" i="2" a="1"/>
  <c r="K13" i="2" s="1"/>
  <c r="D28" i="2"/>
  <c r="Y13" i="2" a="1"/>
  <c r="Y13" i="2" s="1"/>
  <c r="H13" i="2" a="1"/>
  <c r="H13" i="2" s="1"/>
  <c r="H28" i="2" s="1"/>
  <c r="I13" i="2" a="1"/>
  <c r="I13" i="2" s="1"/>
  <c r="E13" i="2" a="1"/>
  <c r="E13" i="2" s="1"/>
  <c r="E28" i="2" s="1"/>
  <c r="J13" i="2" a="1"/>
  <c r="J13" i="2" s="1"/>
  <c r="R13" i="2" a="1"/>
  <c r="R13" i="2" s="1"/>
  <c r="L13" i="2" a="1"/>
  <c r="L13" i="2" s="1"/>
  <c r="Z13" i="2" a="1"/>
  <c r="Z13" i="2" s="1"/>
  <c r="W13" i="2" a="1"/>
  <c r="W13" i="2" s="1"/>
  <c r="S13" i="2" a="1"/>
  <c r="S13" i="2" s="1"/>
  <c r="Q13" i="2" a="1"/>
  <c r="Q13" i="2" s="1"/>
  <c r="X13" i="2" a="1"/>
  <c r="X13" i="2" s="1"/>
  <c r="Y18" i="2" a="1"/>
  <c r="Y18" i="2" s="1"/>
  <c r="R18" i="2" a="1"/>
  <c r="R18" i="2" s="1"/>
  <c r="S18" i="2" a="1"/>
  <c r="S18" i="2" s="1"/>
  <c r="D33" i="2"/>
  <c r="L18" i="2" a="1"/>
  <c r="L18" i="2" s="1"/>
  <c r="X18" i="2" a="1"/>
  <c r="X18" i="2" s="1"/>
  <c r="I18" i="2" a="1"/>
  <c r="I18" i="2" s="1"/>
  <c r="Z18" i="2" a="1"/>
  <c r="Z18" i="2" s="1"/>
  <c r="W18" i="2" a="1"/>
  <c r="W18" i="2" s="1"/>
  <c r="P18" i="2" a="1"/>
  <c r="P18" i="2" s="1"/>
  <c r="J18" i="2" a="1"/>
  <c r="J18" i="2" s="1"/>
  <c r="K18" i="2" a="1"/>
  <c r="K18" i="2" s="1"/>
  <c r="H18" i="2" a="1"/>
  <c r="H18" i="2" s="1"/>
  <c r="H33" i="2" s="1"/>
  <c r="E18" i="2" a="1"/>
  <c r="E18" i="2" s="1"/>
  <c r="E33" i="2" s="1"/>
  <c r="Q18" i="2" a="1"/>
  <c r="Q18" i="2" s="1"/>
  <c r="D27" i="2"/>
  <c r="D31" i="2"/>
  <c r="H16" i="2" a="1"/>
  <c r="H16" i="2" s="1"/>
  <c r="H31" i="2" s="1"/>
  <c r="E16" i="2" a="1"/>
  <c r="E16" i="2" s="1"/>
  <c r="E31" i="2" s="1"/>
  <c r="K16" i="2" a="1"/>
  <c r="K16" i="2" s="1"/>
  <c r="L16" i="2" a="1"/>
  <c r="L16" i="2" s="1"/>
  <c r="J16" i="2" a="1"/>
  <c r="J16" i="2" s="1"/>
  <c r="Z16" i="2" a="1"/>
  <c r="Z16" i="2" s="1"/>
  <c r="S16" i="2" a="1"/>
  <c r="S16" i="2" s="1"/>
  <c r="W16" i="2" a="1"/>
  <c r="W16" i="2" s="1"/>
  <c r="P16" i="2" a="1"/>
  <c r="P16" i="2" s="1"/>
  <c r="Q16" i="2" a="1"/>
  <c r="Q16" i="2" s="1"/>
  <c r="Y16" i="2" a="1"/>
  <c r="Y16" i="2" s="1"/>
  <c r="X16" i="2" a="1"/>
  <c r="X16" i="2" s="1"/>
  <c r="R16" i="2" a="1"/>
  <c r="R16" i="2" s="1"/>
  <c r="I16" i="2" a="1"/>
  <c r="I16" i="2" s="1"/>
  <c r="D25" i="2"/>
  <c r="D26" i="2"/>
  <c r="D32" i="2"/>
  <c r="S17" i="2" a="1"/>
  <c r="S17" i="2" s="1"/>
  <c r="K17" i="2" a="1"/>
  <c r="K17" i="2" s="1"/>
  <c r="I17" i="2" a="1"/>
  <c r="I17" i="2" s="1"/>
  <c r="Y17" i="2" a="1"/>
  <c r="Y17" i="2" s="1"/>
  <c r="E17" i="2" a="1"/>
  <c r="E17" i="2" s="1"/>
  <c r="E32" i="2" s="1"/>
  <c r="H17" i="2" a="1"/>
  <c r="H17" i="2" s="1"/>
  <c r="H32" i="2" s="1"/>
  <c r="R17" i="2" a="1"/>
  <c r="R17" i="2" s="1"/>
  <c r="L17" i="2" a="1"/>
  <c r="L17" i="2" s="1"/>
  <c r="J17" i="2" a="1"/>
  <c r="J17" i="2" s="1"/>
  <c r="W17" i="2" a="1"/>
  <c r="W17" i="2" s="1"/>
  <c r="Q17" i="2" a="1"/>
  <c r="Q17" i="2" s="1"/>
  <c r="P17" i="2" a="1"/>
  <c r="P17" i="2" s="1"/>
  <c r="X17" i="2" a="1"/>
  <c r="X17" i="2" s="1"/>
  <c r="Z17" i="2" a="1"/>
  <c r="Z17" i="2" s="1"/>
  <c r="D29" i="2"/>
  <c r="R14" i="2" a="1"/>
  <c r="R14" i="2" s="1"/>
  <c r="W14" i="2" a="1"/>
  <c r="W14" i="2" s="1"/>
  <c r="E14" i="2" a="1"/>
  <c r="E14" i="2" s="1"/>
  <c r="E29" i="2" s="1"/>
  <c r="P14" i="2" a="1"/>
  <c r="P14" i="2" s="1"/>
  <c r="K14" i="2" a="1"/>
  <c r="K14" i="2" s="1"/>
  <c r="H14" i="2" a="1"/>
  <c r="H14" i="2" s="1"/>
  <c r="H29" i="2" s="1"/>
  <c r="J14" i="2" a="1"/>
  <c r="J14" i="2" s="1"/>
  <c r="L14" i="2" a="1"/>
  <c r="L14" i="2" s="1"/>
  <c r="Q14" i="2" a="1"/>
  <c r="Q14" i="2" s="1"/>
  <c r="S14" i="2" a="1"/>
  <c r="S14" i="2" s="1"/>
  <c r="I14" i="2" a="1"/>
  <c r="I14" i="2" s="1"/>
  <c r="Y14" i="2" a="1"/>
  <c r="Y14" i="2" s="1"/>
  <c r="X14" i="2" a="1"/>
  <c r="X14" i="2" s="1"/>
  <c r="Z14" i="2" a="1"/>
  <c r="Z14" i="2" s="1"/>
  <c r="D30" i="2"/>
  <c r="R15" i="2" a="1"/>
  <c r="R15" i="2" s="1"/>
  <c r="X15" i="2" a="1"/>
  <c r="X15" i="2" s="1"/>
  <c r="L15" i="2" a="1"/>
  <c r="L15" i="2" s="1"/>
  <c r="W15" i="2" a="1"/>
  <c r="W15" i="2" s="1"/>
  <c r="Q15" i="2" a="1"/>
  <c r="Q15" i="2" s="1"/>
  <c r="Y15" i="2" a="1"/>
  <c r="Y15" i="2" s="1"/>
  <c r="H15" i="2" a="1"/>
  <c r="H15" i="2" s="1"/>
  <c r="H30" i="2" s="1"/>
  <c r="K15" i="2" a="1"/>
  <c r="K15" i="2" s="1"/>
  <c r="P15" i="2" a="1"/>
  <c r="P15" i="2" s="1"/>
  <c r="Z15" i="2" a="1"/>
  <c r="Z15" i="2" s="1"/>
  <c r="E15" i="2" a="1"/>
  <c r="E15" i="2" s="1"/>
  <c r="E30" i="2" s="1"/>
  <c r="I15" i="2" a="1"/>
  <c r="I15" i="2" s="1"/>
  <c r="S15" i="2" a="1"/>
  <c r="S15" i="2" s="1"/>
  <c r="J15" i="2" a="1"/>
  <c r="J15" i="2" s="1"/>
  <c r="W19" i="2" a="1"/>
  <c r="W19" i="2" s="1"/>
  <c r="Z19" i="2" a="1"/>
  <c r="Z19" i="2" s="1"/>
  <c r="D34" i="2"/>
  <c r="Y19" i="2" a="1"/>
  <c r="Y19" i="2" s="1"/>
  <c r="X19" i="2" a="1"/>
  <c r="X19" i="2" s="1"/>
  <c r="K19" i="2" a="1"/>
  <c r="K19" i="2" s="1"/>
  <c r="R19" i="2" a="1"/>
  <c r="R19" i="2" s="1"/>
  <c r="Q19" i="2" a="1"/>
  <c r="Q19" i="2" s="1"/>
  <c r="E19" i="2" a="1"/>
  <c r="E19" i="2" s="1"/>
  <c r="E34" i="2" s="1"/>
  <c r="P19" i="2" a="1"/>
  <c r="P19" i="2" s="1"/>
  <c r="S19" i="2" a="1"/>
  <c r="S19" i="2" s="1"/>
  <c r="I19" i="2" a="1"/>
  <c r="I19" i="2" s="1"/>
  <c r="J19" i="2" a="1"/>
  <c r="J19" i="2" s="1"/>
  <c r="H19" i="2" a="1"/>
  <c r="H19" i="2" s="1"/>
  <c r="H34" i="2" s="1"/>
  <c r="L19" i="2" a="1"/>
  <c r="L19" i="2" s="1"/>
  <c r="E12" i="2" a="1"/>
  <c r="G11" i="2"/>
  <c r="G12" i="2"/>
  <c r="G10" i="2"/>
  <c r="H12" i="2" a="1"/>
  <c r="F12" i="2"/>
  <c r="E10" i="2" a="1"/>
  <c r="E11" i="2" a="1"/>
  <c r="H10" i="2" a="1"/>
  <c r="H11" i="2" a="1"/>
  <c r="F11" i="2"/>
  <c r="F10" i="2"/>
  <c r="I85" i="67" l="1"/>
  <c r="L88" i="68"/>
  <c r="I85" i="68"/>
  <c r="J87" i="68"/>
  <c r="I86" i="68"/>
  <c r="F131" i="68"/>
  <c r="G84" i="68"/>
  <c r="G128" i="68" s="1"/>
  <c r="H12" i="2"/>
  <c r="H27" i="2" s="1"/>
  <c r="E12" i="2"/>
  <c r="E27" i="2" s="1"/>
  <c r="K85" i="67"/>
  <c r="K87" i="67"/>
  <c r="I86" i="67"/>
  <c r="J85" i="67"/>
  <c r="L85" i="67"/>
  <c r="M85" i="67" s="1"/>
  <c r="K88" i="67"/>
  <c r="G84" i="67"/>
  <c r="E11" i="2"/>
  <c r="E26" i="2" s="1"/>
  <c r="H11" i="2"/>
  <c r="H26" i="2" s="1"/>
  <c r="H85" i="88"/>
  <c r="I85" i="88" s="1"/>
  <c r="F135" i="71"/>
  <c r="F190" i="71"/>
  <c r="E10" i="2"/>
  <c r="E25" i="2" s="1"/>
  <c r="H10" i="2"/>
  <c r="H25" i="2" s="1"/>
  <c r="H129" i="71"/>
  <c r="H131" i="71" s="1"/>
  <c r="G130" i="71"/>
  <c r="G132" i="71" s="1"/>
  <c r="G133" i="71" s="1"/>
  <c r="E133" i="75"/>
  <c r="E190" i="75" s="1"/>
  <c r="E133" i="74"/>
  <c r="E190" i="74" s="1"/>
  <c r="E133" i="73"/>
  <c r="E190" i="73" s="1"/>
  <c r="E133" i="67"/>
  <c r="E190" i="67" s="1"/>
  <c r="F133" i="72"/>
  <c r="F190" i="72" s="1"/>
  <c r="F130" i="68"/>
  <c r="F132" i="68" s="1"/>
  <c r="G129" i="68"/>
  <c r="G131" i="68" s="1"/>
  <c r="G130" i="68" s="1"/>
  <c r="G132" i="68" s="1"/>
  <c r="P128" i="74"/>
  <c r="AK192" i="88"/>
  <c r="AK191" i="88"/>
  <c r="Q128" i="74"/>
  <c r="L128" i="74"/>
  <c r="AK198" i="88"/>
  <c r="AK197" i="88"/>
  <c r="G129" i="72"/>
  <c r="G131" i="72" s="1"/>
  <c r="I128" i="70"/>
  <c r="I128" i="72"/>
  <c r="J128" i="72"/>
  <c r="I128" i="75"/>
  <c r="K128" i="74"/>
  <c r="O128" i="74"/>
  <c r="BA128" i="69"/>
  <c r="K128" i="69"/>
  <c r="G128" i="69"/>
  <c r="AE128" i="68"/>
  <c r="AP128" i="68"/>
  <c r="BB128" i="69"/>
  <c r="K128" i="72"/>
  <c r="M128" i="74"/>
  <c r="BB128" i="68"/>
  <c r="AI128" i="68"/>
  <c r="AL128" i="68"/>
  <c r="AG128" i="68"/>
  <c r="O128" i="72"/>
  <c r="AR128" i="73"/>
  <c r="AW128" i="68"/>
  <c r="AT128" i="68"/>
  <c r="U128" i="75"/>
  <c r="AL128" i="67"/>
  <c r="AV128" i="68"/>
  <c r="AH128" i="68"/>
  <c r="AX128" i="68"/>
  <c r="AC128" i="68"/>
  <c r="AJ128" i="68"/>
  <c r="L128" i="69"/>
  <c r="Y128" i="73"/>
  <c r="AL128" i="74"/>
  <c r="AN128" i="68"/>
  <c r="AQ128" i="68"/>
  <c r="AU128" i="68"/>
  <c r="AC128" i="67"/>
  <c r="AF128" i="68"/>
  <c r="AR128" i="68"/>
  <c r="AO128" i="69"/>
  <c r="AX128" i="69"/>
  <c r="T128" i="69"/>
  <c r="AK128" i="69"/>
  <c r="AT128" i="69"/>
  <c r="T128" i="75"/>
  <c r="AD128" i="72"/>
  <c r="AM128" i="68"/>
  <c r="AD128" i="68"/>
  <c r="H128" i="69"/>
  <c r="N128" i="75"/>
  <c r="P128" i="75"/>
  <c r="AK128" i="68"/>
  <c r="AS128" i="68"/>
  <c r="AO128" i="68"/>
  <c r="J128" i="69"/>
  <c r="P128" i="72"/>
  <c r="AB128" i="73"/>
  <c r="Z128" i="74"/>
  <c r="AG128" i="67"/>
  <c r="N128" i="72"/>
  <c r="AR128" i="72"/>
  <c r="W128" i="73"/>
  <c r="AW128" i="74"/>
  <c r="L128" i="72"/>
  <c r="AA128" i="73"/>
  <c r="Y128" i="74"/>
  <c r="M128" i="72"/>
  <c r="X128" i="73"/>
  <c r="AM128" i="74"/>
  <c r="Z128" i="72"/>
  <c r="AC128" i="72"/>
  <c r="AF128" i="72"/>
  <c r="AJ128" i="72"/>
  <c r="L128" i="70"/>
  <c r="AD128" i="73"/>
  <c r="AD128" i="75"/>
  <c r="AE128" i="75"/>
  <c r="AA128" i="74"/>
  <c r="N128" i="74"/>
  <c r="AE128" i="74"/>
  <c r="V128" i="75"/>
  <c r="AA128" i="72"/>
  <c r="AC128" i="73"/>
  <c r="AF128" i="74"/>
  <c r="AI128" i="74"/>
  <c r="AD128" i="67"/>
  <c r="AP128" i="67"/>
  <c r="AN128" i="72"/>
  <c r="V128" i="72"/>
  <c r="AO128" i="73"/>
  <c r="Y128" i="70"/>
  <c r="AJ128" i="73"/>
  <c r="AE128" i="72"/>
  <c r="AO128" i="72"/>
  <c r="AK128" i="72"/>
  <c r="W128" i="72"/>
  <c r="AT128" i="73"/>
  <c r="AL128" i="73"/>
  <c r="AS128" i="74"/>
  <c r="AN128" i="74"/>
  <c r="AQ128" i="74"/>
  <c r="AB128" i="75"/>
  <c r="W128" i="75"/>
  <c r="R128" i="75"/>
  <c r="AI128" i="75"/>
  <c r="AS128" i="73"/>
  <c r="AI128" i="67"/>
  <c r="AX128" i="67"/>
  <c r="H128" i="70"/>
  <c r="AW128" i="72"/>
  <c r="AI128" i="72"/>
  <c r="AW128" i="73"/>
  <c r="AN128" i="73"/>
  <c r="AY128" i="73"/>
  <c r="X128" i="74"/>
  <c r="R128" i="74"/>
  <c r="AV128" i="74"/>
  <c r="AM128" i="75"/>
  <c r="Z128" i="75"/>
  <c r="AN128" i="75"/>
  <c r="AO128" i="67"/>
  <c r="AJ128" i="67"/>
  <c r="AF128" i="67"/>
  <c r="AW128" i="67"/>
  <c r="R128" i="72"/>
  <c r="AM128" i="72"/>
  <c r="AQ128" i="72"/>
  <c r="AV128" i="73"/>
  <c r="AH128" i="74"/>
  <c r="AY128" i="74"/>
  <c r="AU128" i="75"/>
  <c r="Q128" i="75"/>
  <c r="AH128" i="75"/>
  <c r="AT128" i="67"/>
  <c r="S128" i="72"/>
  <c r="AE128" i="67"/>
  <c r="AK128" i="67"/>
  <c r="AN128" i="67"/>
  <c r="AU128" i="72"/>
  <c r="Q128" i="72"/>
  <c r="AH128" i="72"/>
  <c r="AS128" i="72"/>
  <c r="AP128" i="72"/>
  <c r="AM128" i="73"/>
  <c r="AU128" i="73"/>
  <c r="Z128" i="73"/>
  <c r="AZ128" i="73"/>
  <c r="AX128" i="73"/>
  <c r="AG128" i="73"/>
  <c r="V128" i="74"/>
  <c r="AX128" i="74"/>
  <c r="T128" i="74"/>
  <c r="AP128" i="74"/>
  <c r="AC128" i="74"/>
  <c r="AT128" i="74"/>
  <c r="L128" i="75"/>
  <c r="AT128" i="75"/>
  <c r="AF128" i="75"/>
  <c r="AR128" i="75"/>
  <c r="AQ128" i="67"/>
  <c r="AS128" i="67"/>
  <c r="AV128" i="67"/>
  <c r="BB128" i="72"/>
  <c r="Y128" i="72"/>
  <c r="AE128" i="73"/>
  <c r="AH128" i="73"/>
  <c r="U128" i="74"/>
  <c r="AD128" i="74"/>
  <c r="AU128" i="74"/>
  <c r="AG128" i="74"/>
  <c r="AB128" i="74"/>
  <c r="AL128" i="75"/>
  <c r="AP128" i="75"/>
  <c r="Y128" i="75"/>
  <c r="AG128" i="75"/>
  <c r="O128" i="75"/>
  <c r="AU128" i="67"/>
  <c r="AR128" i="67"/>
  <c r="AM128" i="67"/>
  <c r="AL128" i="72"/>
  <c r="AG128" i="72"/>
  <c r="AX128" i="72"/>
  <c r="T128" i="72"/>
  <c r="AQ128" i="73"/>
  <c r="AI128" i="73"/>
  <c r="AP128" i="73"/>
  <c r="AK128" i="74"/>
  <c r="AO128" i="74"/>
  <c r="AJ128" i="74"/>
  <c r="AK128" i="75"/>
  <c r="AV128" i="75"/>
  <c r="X128" i="75"/>
  <c r="AO128" i="75"/>
  <c r="AF128" i="73"/>
  <c r="AH128" i="67"/>
  <c r="U128" i="72"/>
  <c r="AT128" i="72"/>
  <c r="X128" i="72"/>
  <c r="AB128" i="72"/>
  <c r="AV128" i="72"/>
  <c r="AK128" i="73"/>
  <c r="AR128" i="74"/>
  <c r="S128" i="74"/>
  <c r="W128" i="74"/>
  <c r="AJ128" i="75"/>
  <c r="S128" i="75"/>
  <c r="M128" i="75"/>
  <c r="K128" i="75"/>
  <c r="AS128" i="75"/>
  <c r="AH134" i="75"/>
  <c r="AY134" i="75"/>
  <c r="AX128" i="75"/>
  <c r="AW128" i="75"/>
  <c r="J134" i="75"/>
  <c r="AI134" i="75"/>
  <c r="AA128" i="75"/>
  <c r="Z134" i="75"/>
  <c r="AA134" i="75"/>
  <c r="X134" i="75"/>
  <c r="H134" i="75"/>
  <c r="K134" i="75"/>
  <c r="AQ128" i="75"/>
  <c r="AX134" i="75"/>
  <c r="BB128" i="75"/>
  <c r="AC128" i="75"/>
  <c r="AZ128" i="75"/>
  <c r="F131" i="75"/>
  <c r="P134" i="75"/>
  <c r="E135" i="75"/>
  <c r="AY128" i="75"/>
  <c r="BA128" i="75"/>
  <c r="BA128" i="74"/>
  <c r="AZ128" i="74"/>
  <c r="F131" i="74"/>
  <c r="BB128" i="74"/>
  <c r="BB128" i="73"/>
  <c r="BA128" i="73"/>
  <c r="F131" i="73"/>
  <c r="O134" i="73"/>
  <c r="V134" i="73"/>
  <c r="BB134" i="73"/>
  <c r="F135" i="72"/>
  <c r="AZ128" i="72"/>
  <c r="W134" i="72"/>
  <c r="AY128" i="72"/>
  <c r="K134" i="72"/>
  <c r="BA128" i="72"/>
  <c r="AM134" i="72"/>
  <c r="AF134" i="72"/>
  <c r="E135" i="72"/>
  <c r="E135" i="71"/>
  <c r="M134" i="70"/>
  <c r="I134" i="70"/>
  <c r="AB128" i="70"/>
  <c r="S128" i="70"/>
  <c r="P128" i="70"/>
  <c r="AG128" i="70"/>
  <c r="AY128" i="70"/>
  <c r="AX128" i="70"/>
  <c r="AU134" i="70"/>
  <c r="J128" i="70"/>
  <c r="AR128" i="70"/>
  <c r="AI128" i="70"/>
  <c r="X128" i="70"/>
  <c r="AO128" i="70"/>
  <c r="N128" i="70"/>
  <c r="BB128" i="70"/>
  <c r="BA134" i="70"/>
  <c r="AP128" i="70"/>
  <c r="O128" i="70"/>
  <c r="T128" i="70"/>
  <c r="AF128" i="70"/>
  <c r="AW128" i="70"/>
  <c r="V128" i="70"/>
  <c r="AK134" i="70"/>
  <c r="AS128" i="70"/>
  <c r="AN134" i="70"/>
  <c r="AO134" i="70"/>
  <c r="K128" i="70"/>
  <c r="AE128" i="70"/>
  <c r="AJ128" i="70"/>
  <c r="AN128" i="70"/>
  <c r="M128" i="70"/>
  <c r="AD128" i="70"/>
  <c r="AA128" i="70"/>
  <c r="AU128" i="70"/>
  <c r="AV128" i="70"/>
  <c r="U128" i="70"/>
  <c r="AL128" i="70"/>
  <c r="BA128" i="70"/>
  <c r="AV134" i="70"/>
  <c r="AQ128" i="70"/>
  <c r="R128" i="70"/>
  <c r="W128" i="70"/>
  <c r="AC128" i="70"/>
  <c r="AT128" i="70"/>
  <c r="AZ128" i="70"/>
  <c r="P134" i="70"/>
  <c r="X134" i="70"/>
  <c r="AF134" i="70"/>
  <c r="Z128" i="70"/>
  <c r="AH128" i="70"/>
  <c r="AM128" i="70"/>
  <c r="Q128" i="70"/>
  <c r="AK128" i="70"/>
  <c r="E130" i="70"/>
  <c r="E132" i="70" s="1"/>
  <c r="F129" i="70"/>
  <c r="F131" i="70" s="1"/>
  <c r="H134" i="70"/>
  <c r="AM134" i="70"/>
  <c r="AD134" i="69"/>
  <c r="AW128" i="69"/>
  <c r="AB128" i="69"/>
  <c r="AS128" i="69"/>
  <c r="P128" i="69"/>
  <c r="AL134" i="69"/>
  <c r="W134" i="69"/>
  <c r="X128" i="69"/>
  <c r="S128" i="69"/>
  <c r="AJ128" i="69"/>
  <c r="AY128" i="69"/>
  <c r="AT134" i="69"/>
  <c r="AF128" i="69"/>
  <c r="AA128" i="69"/>
  <c r="AR128" i="69"/>
  <c r="O128" i="69"/>
  <c r="G134" i="69"/>
  <c r="V134" i="69"/>
  <c r="I128" i="69"/>
  <c r="R128" i="69"/>
  <c r="AI128" i="69"/>
  <c r="AN128" i="69"/>
  <c r="N128" i="69"/>
  <c r="W128" i="69"/>
  <c r="AU134" i="69"/>
  <c r="Q128" i="69"/>
  <c r="Z128" i="69"/>
  <c r="AQ128" i="69"/>
  <c r="M128" i="69"/>
  <c r="V128" i="69"/>
  <c r="AE128" i="69"/>
  <c r="E134" i="69"/>
  <c r="F129" i="69"/>
  <c r="F131" i="69" s="1"/>
  <c r="E130" i="69"/>
  <c r="E132" i="69" s="1"/>
  <c r="Y128" i="69"/>
  <c r="AH128" i="69"/>
  <c r="AV128" i="69"/>
  <c r="U128" i="69"/>
  <c r="AD128" i="69"/>
  <c r="AM128" i="69"/>
  <c r="AG128" i="69"/>
  <c r="AP128" i="69"/>
  <c r="AC128" i="69"/>
  <c r="AL128" i="69"/>
  <c r="AU128" i="69"/>
  <c r="O134" i="69"/>
  <c r="AZ128" i="69"/>
  <c r="Z134" i="68"/>
  <c r="AZ128" i="68"/>
  <c r="AQ134" i="68"/>
  <c r="G134" i="68"/>
  <c r="K134" i="68"/>
  <c r="AY128" i="68"/>
  <c r="AF134" i="68"/>
  <c r="AX134" i="68"/>
  <c r="R134" i="68"/>
  <c r="AI134" i="68"/>
  <c r="AH134" i="68"/>
  <c r="AZ134" i="68"/>
  <c r="AY134" i="68"/>
  <c r="AP134" i="68"/>
  <c r="BA128" i="68"/>
  <c r="W134" i="68"/>
  <c r="L134" i="68"/>
  <c r="E135" i="67"/>
  <c r="AY128" i="67"/>
  <c r="H134" i="67"/>
  <c r="G134" i="67"/>
  <c r="F131" i="67"/>
  <c r="AM134" i="67"/>
  <c r="AZ128" i="67"/>
  <c r="AE134" i="67"/>
  <c r="BB128" i="67"/>
  <c r="X134" i="67"/>
  <c r="BA128" i="67"/>
  <c r="E130" i="88"/>
  <c r="E132" i="88" s="1"/>
  <c r="E133" i="88" s="1"/>
  <c r="E190" i="88" s="1"/>
  <c r="F129" i="88"/>
  <c r="AU134" i="88"/>
  <c r="O134" i="88"/>
  <c r="AX134" i="88"/>
  <c r="E134" i="88"/>
  <c r="I134" i="88"/>
  <c r="G134" i="88"/>
  <c r="AK134" i="88"/>
  <c r="W134" i="88"/>
  <c r="AO134" i="88"/>
  <c r="J86" i="68" l="1"/>
  <c r="M88" i="68"/>
  <c r="K87" i="68"/>
  <c r="J85" i="68"/>
  <c r="H84" i="68"/>
  <c r="H128" i="68" s="1"/>
  <c r="L87" i="67"/>
  <c r="M87" i="67" s="1"/>
  <c r="J86" i="67"/>
  <c r="L88" i="67"/>
  <c r="N85" i="67"/>
  <c r="H84" i="67"/>
  <c r="G128" i="67"/>
  <c r="J85" i="88"/>
  <c r="G135" i="71"/>
  <c r="G190" i="71"/>
  <c r="E135" i="73"/>
  <c r="H130" i="71"/>
  <c r="H132" i="71" s="1"/>
  <c r="H133" i="71" s="1"/>
  <c r="I129" i="71"/>
  <c r="I131" i="71" s="1"/>
  <c r="G128" i="88"/>
  <c r="H129" i="68"/>
  <c r="E133" i="70"/>
  <c r="E190" i="70" s="1"/>
  <c r="E133" i="69"/>
  <c r="E190" i="69" s="1"/>
  <c r="F133" i="68"/>
  <c r="G133" i="68"/>
  <c r="G190" i="68" s="1"/>
  <c r="H129" i="72"/>
  <c r="H131" i="72" s="1"/>
  <c r="G130" i="72"/>
  <c r="G132" i="72" s="1"/>
  <c r="AL192" i="88"/>
  <c r="AL191" i="88"/>
  <c r="AL197" i="88"/>
  <c r="AL198" i="88"/>
  <c r="G129" i="75"/>
  <c r="F130" i="75"/>
  <c r="F132" i="75" s="1"/>
  <c r="G129" i="74"/>
  <c r="F130" i="74"/>
  <c r="F132" i="74" s="1"/>
  <c r="F130" i="73"/>
  <c r="F132" i="73" s="1"/>
  <c r="G129" i="73"/>
  <c r="F130" i="70"/>
  <c r="F132" i="70" s="1"/>
  <c r="G129" i="70"/>
  <c r="F130" i="69"/>
  <c r="F132" i="69" s="1"/>
  <c r="G129" i="69"/>
  <c r="F130" i="67"/>
  <c r="F132" i="67" s="1"/>
  <c r="G129" i="67"/>
  <c r="E135" i="88"/>
  <c r="I84" i="68" l="1"/>
  <c r="L87" i="68"/>
  <c r="K86" i="68"/>
  <c r="M87" i="68"/>
  <c r="K85" i="68"/>
  <c r="L85" i="68" s="1"/>
  <c r="N88" i="68"/>
  <c r="L86" i="68"/>
  <c r="H131" i="68"/>
  <c r="I129" i="68" s="1"/>
  <c r="I131" i="68" s="1"/>
  <c r="I130" i="68" s="1"/>
  <c r="I132" i="68" s="1"/>
  <c r="I128" i="68"/>
  <c r="J84" i="68"/>
  <c r="K84" i="68" s="1"/>
  <c r="K86" i="67"/>
  <c r="N87" i="67"/>
  <c r="O87" i="67" s="1"/>
  <c r="M88" i="67"/>
  <c r="N88" i="67" s="1"/>
  <c r="O88" i="67" s="1"/>
  <c r="M86" i="67"/>
  <c r="L86" i="67"/>
  <c r="O85" i="67"/>
  <c r="P85" i="67" s="1"/>
  <c r="Q85" i="67" s="1"/>
  <c r="H128" i="67"/>
  <c r="I84" i="67"/>
  <c r="J84" i="67" s="1"/>
  <c r="J128" i="67" s="1"/>
  <c r="K85" i="88"/>
  <c r="L85" i="88"/>
  <c r="F135" i="68"/>
  <c r="F190" i="68"/>
  <c r="H135" i="71"/>
  <c r="H190" i="71"/>
  <c r="E135" i="69"/>
  <c r="H130" i="68"/>
  <c r="H132" i="68" s="1"/>
  <c r="H133" i="68" s="1"/>
  <c r="H190" i="68" s="1"/>
  <c r="J129" i="71"/>
  <c r="J131" i="71" s="1"/>
  <c r="I130" i="71"/>
  <c r="I132" i="71" s="1"/>
  <c r="I133" i="71" s="1"/>
  <c r="H128" i="88"/>
  <c r="J128" i="88"/>
  <c r="E135" i="70"/>
  <c r="G135" i="68"/>
  <c r="F133" i="75"/>
  <c r="F190" i="75" s="1"/>
  <c r="F133" i="69"/>
  <c r="F190" i="69" s="1"/>
  <c r="F133" i="73"/>
  <c r="F190" i="73" s="1"/>
  <c r="F133" i="67"/>
  <c r="F133" i="70"/>
  <c r="F190" i="70" s="1"/>
  <c r="F133" i="74"/>
  <c r="F190" i="74" s="1"/>
  <c r="G133" i="72"/>
  <c r="AM191" i="88"/>
  <c r="AM192" i="88"/>
  <c r="AM197" i="88"/>
  <c r="AM198" i="88"/>
  <c r="G131" i="75"/>
  <c r="G131" i="74"/>
  <c r="G131" i="73"/>
  <c r="I129" i="72"/>
  <c r="H130" i="72"/>
  <c r="H132" i="72" s="1"/>
  <c r="G131" i="70"/>
  <c r="G131" i="69"/>
  <c r="G131" i="67"/>
  <c r="N87" i="68" l="1"/>
  <c r="O88" i="68"/>
  <c r="P88" i="68" s="1"/>
  <c r="M86" i="68"/>
  <c r="N86" i="68" s="1"/>
  <c r="O86" i="68" s="1"/>
  <c r="P86" i="68" s="1"/>
  <c r="Q86" i="68" s="1"/>
  <c r="K128" i="68"/>
  <c r="M85" i="68"/>
  <c r="N85" i="68" s="1"/>
  <c r="J129" i="68"/>
  <c r="O87" i="68"/>
  <c r="P87" i="68" s="1"/>
  <c r="Q87" i="68" s="1"/>
  <c r="L84" i="68"/>
  <c r="M84" i="68" s="1"/>
  <c r="J128" i="68"/>
  <c r="N86" i="67"/>
  <c r="P87" i="67"/>
  <c r="P88" i="67"/>
  <c r="R85" i="67"/>
  <c r="S85" i="67" s="1"/>
  <c r="I128" i="67"/>
  <c r="K84" i="67"/>
  <c r="M85" i="88"/>
  <c r="N85" i="88" s="1"/>
  <c r="I135" i="71"/>
  <c r="I190" i="71"/>
  <c r="G135" i="72"/>
  <c r="G190" i="72"/>
  <c r="F135" i="67"/>
  <c r="F190" i="67"/>
  <c r="J130" i="71"/>
  <c r="J132" i="71" s="1"/>
  <c r="J133" i="71" s="1"/>
  <c r="K129" i="71"/>
  <c r="K131" i="71" s="1"/>
  <c r="I128" i="88"/>
  <c r="F135" i="75"/>
  <c r="F135" i="73"/>
  <c r="F135" i="70"/>
  <c r="F135" i="69"/>
  <c r="H135" i="68"/>
  <c r="H133" i="72"/>
  <c r="H190" i="72" s="1"/>
  <c r="I133" i="68"/>
  <c r="I190" i="68" s="1"/>
  <c r="K128" i="88"/>
  <c r="AN191" i="88"/>
  <c r="AN192" i="88"/>
  <c r="AN198" i="88"/>
  <c r="AN197" i="88"/>
  <c r="G130" i="75"/>
  <c r="G132" i="75" s="1"/>
  <c r="H129" i="75"/>
  <c r="G130" i="74"/>
  <c r="G132" i="74" s="1"/>
  <c r="H129" i="74"/>
  <c r="H129" i="73"/>
  <c r="G130" i="73"/>
  <c r="G132" i="73" s="1"/>
  <c r="I131" i="72"/>
  <c r="G130" i="70"/>
  <c r="G132" i="70" s="1"/>
  <c r="H129" i="70"/>
  <c r="H129" i="69"/>
  <c r="G130" i="69"/>
  <c r="G132" i="69" s="1"/>
  <c r="H129" i="67"/>
  <c r="G130" i="67"/>
  <c r="G132" i="67" s="1"/>
  <c r="M128" i="68" l="1"/>
  <c r="J131" i="68"/>
  <c r="O85" i="68"/>
  <c r="P85" i="68" s="1"/>
  <c r="Q85" i="68" s="1"/>
  <c r="R85" i="68" s="1"/>
  <c r="S85" i="68" s="1"/>
  <c r="T85" i="68" s="1"/>
  <c r="U85" i="68" s="1"/>
  <c r="V85" i="68" s="1"/>
  <c r="W85" i="68" s="1"/>
  <c r="X85" i="68" s="1"/>
  <c r="Y85" i="68" s="1"/>
  <c r="Z85" i="68" s="1"/>
  <c r="AA85" i="68" s="1"/>
  <c r="AB85" i="68" s="1"/>
  <c r="R86" i="68"/>
  <c r="S86" i="68" s="1"/>
  <c r="Q88" i="68"/>
  <c r="R88" i="68" s="1"/>
  <c r="R87" i="68"/>
  <c r="N84" i="68"/>
  <c r="O84" i="68" s="1"/>
  <c r="L128" i="68"/>
  <c r="T85" i="67"/>
  <c r="Q87" i="67"/>
  <c r="R87" i="67" s="1"/>
  <c r="O86" i="67"/>
  <c r="U85" i="67"/>
  <c r="Q88" i="67"/>
  <c r="K128" i="67"/>
  <c r="L84" i="67"/>
  <c r="O85" i="88"/>
  <c r="J135" i="71"/>
  <c r="J190" i="71"/>
  <c r="H135" i="72"/>
  <c r="K130" i="71"/>
  <c r="K132" i="71" s="1"/>
  <c r="K133" i="71" s="1"/>
  <c r="L129" i="71"/>
  <c r="L131" i="71" s="1"/>
  <c r="L128" i="88"/>
  <c r="I135" i="68"/>
  <c r="G133" i="75"/>
  <c r="G190" i="75" s="1"/>
  <c r="G133" i="73"/>
  <c r="G190" i="73" s="1"/>
  <c r="G133" i="69"/>
  <c r="G190" i="69" s="1"/>
  <c r="G133" i="70"/>
  <c r="G133" i="74"/>
  <c r="G190" i="74" s="1"/>
  <c r="G133" i="67"/>
  <c r="AO191" i="88"/>
  <c r="AO192" i="88"/>
  <c r="AO198" i="88"/>
  <c r="AO197" i="88"/>
  <c r="H131" i="75"/>
  <c r="H131" i="74"/>
  <c r="H131" i="73"/>
  <c r="J129" i="72"/>
  <c r="I130" i="72"/>
  <c r="I132" i="72" s="1"/>
  <c r="H131" i="70"/>
  <c r="H131" i="69"/>
  <c r="J130" i="68"/>
  <c r="J132" i="68" s="1"/>
  <c r="K129" i="68"/>
  <c r="H131" i="67"/>
  <c r="S87" i="68" l="1"/>
  <c r="T87" i="68" s="1"/>
  <c r="U87" i="68" s="1"/>
  <c r="V87" i="68" s="1"/>
  <c r="W87" i="68" s="1"/>
  <c r="X87" i="68" s="1"/>
  <c r="Y87" i="68" s="1"/>
  <c r="Z87" i="68" s="1"/>
  <c r="AA87" i="68" s="1"/>
  <c r="AB87" i="68" s="1"/>
  <c r="S88" i="68"/>
  <c r="T88" i="68" s="1"/>
  <c r="U88" i="68" s="1"/>
  <c r="V88" i="68" s="1"/>
  <c r="W88" i="68" s="1"/>
  <c r="X88" i="68" s="1"/>
  <c r="Y88" i="68" s="1"/>
  <c r="Z88" i="68" s="1"/>
  <c r="AA88" i="68" s="1"/>
  <c r="AB88" i="68" s="1"/>
  <c r="T86" i="68"/>
  <c r="O128" i="68"/>
  <c r="P84" i="68"/>
  <c r="P128" i="68" s="1"/>
  <c r="N128" i="68"/>
  <c r="T87" i="67"/>
  <c r="U87" i="67" s="1"/>
  <c r="S87" i="67"/>
  <c r="R88" i="67"/>
  <c r="S88" i="67" s="1"/>
  <c r="T88" i="67" s="1"/>
  <c r="U88" i="67" s="1"/>
  <c r="V85" i="67"/>
  <c r="W85" i="67" s="1"/>
  <c r="X85" i="67" s="1"/>
  <c r="Y85" i="67" s="1"/>
  <c r="Z85" i="67" s="1"/>
  <c r="AA85" i="67" s="1"/>
  <c r="AB85" i="67" s="1"/>
  <c r="P86" i="67"/>
  <c r="L128" i="67"/>
  <c r="M84" i="67"/>
  <c r="P85" i="88"/>
  <c r="Q85" i="88" s="1"/>
  <c r="R85" i="88" s="1"/>
  <c r="S85" i="88" s="1"/>
  <c r="T85" i="88" s="1"/>
  <c r="U85" i="88" s="1"/>
  <c r="G135" i="70"/>
  <c r="G190" i="70"/>
  <c r="K135" i="71"/>
  <c r="K190" i="71"/>
  <c r="G135" i="67"/>
  <c r="G190" i="67"/>
  <c r="G135" i="75"/>
  <c r="L130" i="71"/>
  <c r="L132" i="71" s="1"/>
  <c r="L133" i="71" s="1"/>
  <c r="M129" i="71"/>
  <c r="M131" i="71" s="1"/>
  <c r="G135" i="73"/>
  <c r="G135" i="69"/>
  <c r="I133" i="72"/>
  <c r="I190" i="72" s="1"/>
  <c r="J133" i="68"/>
  <c r="M128" i="88"/>
  <c r="N128" i="88"/>
  <c r="AP191" i="88"/>
  <c r="AP192" i="88"/>
  <c r="AP198" i="88"/>
  <c r="AP197" i="88"/>
  <c r="H130" i="75"/>
  <c r="H132" i="75" s="1"/>
  <c r="I129" i="75"/>
  <c r="H130" i="74"/>
  <c r="H132" i="74" s="1"/>
  <c r="I129" i="74"/>
  <c r="H130" i="73"/>
  <c r="H132" i="73" s="1"/>
  <c r="I129" i="73"/>
  <c r="J131" i="72"/>
  <c r="H130" i="70"/>
  <c r="H132" i="70" s="1"/>
  <c r="I129" i="70"/>
  <c r="H130" i="69"/>
  <c r="H132" i="69" s="1"/>
  <c r="I129" i="69"/>
  <c r="K131" i="68"/>
  <c r="H130" i="67"/>
  <c r="H132" i="67" s="1"/>
  <c r="I129" i="67"/>
  <c r="V87" i="67" l="1"/>
  <c r="W87" i="67" s="1"/>
  <c r="X87" i="67" s="1"/>
  <c r="Y87" i="67" s="1"/>
  <c r="Z87" i="67" s="1"/>
  <c r="AA87" i="67" s="1"/>
  <c r="AB87" i="67" s="1"/>
  <c r="U86" i="68"/>
  <c r="V86" i="68" s="1"/>
  <c r="W86" i="68" s="1"/>
  <c r="X86" i="68" s="1"/>
  <c r="Y86" i="68" s="1"/>
  <c r="Z86" i="68" s="1"/>
  <c r="AA86" i="68" s="1"/>
  <c r="AB86" i="68" s="1"/>
  <c r="Q84" i="68"/>
  <c r="Q86" i="67"/>
  <c r="R86" i="67" s="1"/>
  <c r="S86" i="67" s="1"/>
  <c r="V88" i="67"/>
  <c r="W88" i="67" s="1"/>
  <c r="X88" i="67" s="1"/>
  <c r="Y88" i="67" s="1"/>
  <c r="Z88" i="67" s="1"/>
  <c r="AA88" i="67" s="1"/>
  <c r="AB88" i="67" s="1"/>
  <c r="M128" i="67"/>
  <c r="N84" i="67"/>
  <c r="V85" i="88"/>
  <c r="W85" i="88" s="1"/>
  <c r="X85" i="88" s="1"/>
  <c r="L135" i="71"/>
  <c r="L190" i="71"/>
  <c r="J135" i="68"/>
  <c r="J190" i="68"/>
  <c r="N129" i="71"/>
  <c r="N131" i="71" s="1"/>
  <c r="M130" i="71"/>
  <c r="M132" i="71" s="1"/>
  <c r="M133" i="71" s="1"/>
  <c r="I135" i="72"/>
  <c r="H133" i="73"/>
  <c r="H190" i="73" s="1"/>
  <c r="H133" i="69"/>
  <c r="H133" i="70"/>
  <c r="H190" i="70" s="1"/>
  <c r="H133" i="67"/>
  <c r="H190" i="67" s="1"/>
  <c r="H133" i="74"/>
  <c r="H190" i="74" s="1"/>
  <c r="H133" i="75"/>
  <c r="H190" i="75" s="1"/>
  <c r="AY128" i="88"/>
  <c r="AQ192" i="88"/>
  <c r="AQ191" i="88"/>
  <c r="AQ198" i="88"/>
  <c r="AQ197" i="88"/>
  <c r="I131" i="75"/>
  <c r="I131" i="74"/>
  <c r="I131" i="73"/>
  <c r="J130" i="72"/>
  <c r="J132" i="72" s="1"/>
  <c r="K129" i="72"/>
  <c r="I131" i="70"/>
  <c r="I131" i="69"/>
  <c r="L129" i="68"/>
  <c r="K130" i="68"/>
  <c r="K132" i="68" s="1"/>
  <c r="I131" i="67"/>
  <c r="Q128" i="68" l="1"/>
  <c r="R84" i="68"/>
  <c r="T86" i="67"/>
  <c r="U86" i="67" s="1"/>
  <c r="V86" i="67" s="1"/>
  <c r="W86" i="67" s="1"/>
  <c r="X86" i="67" s="1"/>
  <c r="Y86" i="67" s="1"/>
  <c r="Z86" i="67" s="1"/>
  <c r="AA86" i="67" s="1"/>
  <c r="AB86" i="67" s="1"/>
  <c r="N128" i="67"/>
  <c r="O84" i="67"/>
  <c r="Y85" i="88"/>
  <c r="Z85" i="88" s="1"/>
  <c r="AA85" i="88" s="1"/>
  <c r="AB85" i="88" s="1"/>
  <c r="M135" i="71"/>
  <c r="M190" i="71"/>
  <c r="H135" i="69"/>
  <c r="H190" i="69"/>
  <c r="O129" i="71"/>
  <c r="O131" i="71" s="1"/>
  <c r="N130" i="71"/>
  <c r="N132" i="71" s="1"/>
  <c r="N133" i="71" s="1"/>
  <c r="H135" i="73"/>
  <c r="H135" i="75"/>
  <c r="H135" i="67"/>
  <c r="H135" i="70"/>
  <c r="K133" i="68"/>
  <c r="J133" i="72"/>
  <c r="J190" i="72" s="1"/>
  <c r="AZ128" i="88"/>
  <c r="O128" i="88"/>
  <c r="AR192" i="88"/>
  <c r="AR191" i="88"/>
  <c r="AR198" i="88"/>
  <c r="AR197" i="88"/>
  <c r="I130" i="75"/>
  <c r="I132" i="75" s="1"/>
  <c r="J129" i="75"/>
  <c r="I130" i="74"/>
  <c r="I132" i="74" s="1"/>
  <c r="J129" i="74"/>
  <c r="I130" i="73"/>
  <c r="I132" i="73" s="1"/>
  <c r="J129" i="73"/>
  <c r="K131" i="72"/>
  <c r="J129" i="70"/>
  <c r="I130" i="70"/>
  <c r="I132" i="70" s="1"/>
  <c r="I130" i="69"/>
  <c r="I132" i="69" s="1"/>
  <c r="J129" i="69"/>
  <c r="L131" i="68"/>
  <c r="J129" i="67"/>
  <c r="I130" i="67"/>
  <c r="I132" i="67" s="1"/>
  <c r="R128" i="68" l="1"/>
  <c r="S84" i="68"/>
  <c r="O128" i="67"/>
  <c r="P84" i="67"/>
  <c r="K135" i="68"/>
  <c r="K190" i="68"/>
  <c r="N135" i="71"/>
  <c r="N190" i="71"/>
  <c r="P129" i="71"/>
  <c r="P131" i="71" s="1"/>
  <c r="O130" i="71"/>
  <c r="O132" i="71" s="1"/>
  <c r="O133" i="71" s="1"/>
  <c r="J135" i="72"/>
  <c r="I133" i="74"/>
  <c r="I190" i="74" s="1"/>
  <c r="I133" i="67"/>
  <c r="I133" i="75"/>
  <c r="I133" i="69"/>
  <c r="I133" i="73"/>
  <c r="I190" i="73" s="1"/>
  <c r="I133" i="70"/>
  <c r="BA128" i="88"/>
  <c r="BB128" i="88"/>
  <c r="P128" i="88"/>
  <c r="AS192" i="88"/>
  <c r="AS191" i="88"/>
  <c r="AS197" i="88"/>
  <c r="AS198" i="88"/>
  <c r="J131" i="75"/>
  <c r="J131" i="74"/>
  <c r="J131" i="73"/>
  <c r="L129" i="72"/>
  <c r="K130" i="72"/>
  <c r="K132" i="72" s="1"/>
  <c r="J131" i="70"/>
  <c r="J131" i="69"/>
  <c r="L130" i="68"/>
  <c r="L132" i="68" s="1"/>
  <c r="M129" i="68"/>
  <c r="J131" i="67"/>
  <c r="S128" i="68" l="1"/>
  <c r="T84" i="68"/>
  <c r="P128" i="67"/>
  <c r="Q84" i="67"/>
  <c r="I135" i="69"/>
  <c r="I190" i="69"/>
  <c r="I135" i="75"/>
  <c r="I190" i="75"/>
  <c r="O135" i="71"/>
  <c r="O190" i="71"/>
  <c r="I135" i="67"/>
  <c r="I190" i="67"/>
  <c r="I135" i="70"/>
  <c r="I190" i="70"/>
  <c r="Q129" i="71"/>
  <c r="Q131" i="71" s="1"/>
  <c r="P130" i="71"/>
  <c r="P132" i="71" s="1"/>
  <c r="P133" i="71" s="1"/>
  <c r="K133" i="72"/>
  <c r="K190" i="72" s="1"/>
  <c r="I135" i="73"/>
  <c r="L133" i="68"/>
  <c r="Q128" i="88"/>
  <c r="AT192" i="88"/>
  <c r="AT191" i="88"/>
  <c r="AT197" i="88"/>
  <c r="AT198" i="88"/>
  <c r="J130" i="75"/>
  <c r="J132" i="75" s="1"/>
  <c r="K129" i="75"/>
  <c r="J130" i="74"/>
  <c r="J132" i="74" s="1"/>
  <c r="K129" i="74"/>
  <c r="J130" i="73"/>
  <c r="J132" i="73" s="1"/>
  <c r="K129" i="73"/>
  <c r="L131" i="72"/>
  <c r="J130" i="70"/>
  <c r="J132" i="70" s="1"/>
  <c r="K129" i="70"/>
  <c r="J130" i="69"/>
  <c r="J132" i="69" s="1"/>
  <c r="K129" i="69"/>
  <c r="M131" i="68"/>
  <c r="J130" i="67"/>
  <c r="J132" i="67" s="1"/>
  <c r="K129" i="67"/>
  <c r="T128" i="68" l="1"/>
  <c r="U84" i="68"/>
  <c r="Q128" i="67"/>
  <c r="R84" i="67"/>
  <c r="P135" i="71"/>
  <c r="P190" i="71"/>
  <c r="L135" i="68"/>
  <c r="L190" i="68"/>
  <c r="R129" i="71"/>
  <c r="R131" i="71" s="1"/>
  <c r="Q130" i="71"/>
  <c r="Q132" i="71" s="1"/>
  <c r="Q133" i="71" s="1"/>
  <c r="K135" i="72"/>
  <c r="J133" i="75"/>
  <c r="J190" i="75" s="1"/>
  <c r="J133" i="73"/>
  <c r="J190" i="73" s="1"/>
  <c r="J133" i="67"/>
  <c r="J190" i="67" s="1"/>
  <c r="J133" i="69"/>
  <c r="J190" i="69" s="1"/>
  <c r="J133" i="70"/>
  <c r="J190" i="70" s="1"/>
  <c r="J133" i="74"/>
  <c r="J190" i="74" s="1"/>
  <c r="R128" i="88"/>
  <c r="AU191" i="88"/>
  <c r="AU192" i="88"/>
  <c r="AU197" i="88"/>
  <c r="AU198" i="88"/>
  <c r="K131" i="75"/>
  <c r="K131" i="74"/>
  <c r="K131" i="73"/>
  <c r="L130" i="72"/>
  <c r="L132" i="72" s="1"/>
  <c r="M129" i="72"/>
  <c r="K131" i="70"/>
  <c r="K131" i="69"/>
  <c r="M130" i="68"/>
  <c r="M132" i="68" s="1"/>
  <c r="N129" i="68"/>
  <c r="K131" i="67"/>
  <c r="U128" i="68" l="1"/>
  <c r="V84" i="68"/>
  <c r="R128" i="67"/>
  <c r="S84" i="67"/>
  <c r="Q135" i="71"/>
  <c r="Q190" i="71"/>
  <c r="J135" i="75"/>
  <c r="S129" i="71"/>
  <c r="S131" i="71" s="1"/>
  <c r="R130" i="71"/>
  <c r="R132" i="71" s="1"/>
  <c r="R133" i="71" s="1"/>
  <c r="J135" i="67"/>
  <c r="J135" i="73"/>
  <c r="J135" i="69"/>
  <c r="J135" i="70"/>
  <c r="M133" i="68"/>
  <c r="M190" i="68" s="1"/>
  <c r="L133" i="72"/>
  <c r="S128" i="88"/>
  <c r="AV191" i="88"/>
  <c r="AV192" i="88"/>
  <c r="AV197" i="88"/>
  <c r="AV198" i="88"/>
  <c r="K130" i="75"/>
  <c r="K132" i="75" s="1"/>
  <c r="L129" i="75"/>
  <c r="K130" i="74"/>
  <c r="K132" i="74" s="1"/>
  <c r="L129" i="74"/>
  <c r="K130" i="73"/>
  <c r="K132" i="73" s="1"/>
  <c r="L129" i="73"/>
  <c r="M131" i="72"/>
  <c r="L129" i="70"/>
  <c r="K130" i="70"/>
  <c r="K132" i="70" s="1"/>
  <c r="K130" i="69"/>
  <c r="K132" i="69" s="1"/>
  <c r="L129" i="69"/>
  <c r="N131" i="68"/>
  <c r="K130" i="67"/>
  <c r="K132" i="67" s="1"/>
  <c r="L129" i="67"/>
  <c r="V128" i="68" l="1"/>
  <c r="W84" i="68"/>
  <c r="S128" i="67"/>
  <c r="T84" i="67"/>
  <c r="L135" i="72"/>
  <c r="L190" i="72"/>
  <c r="R135" i="71"/>
  <c r="R190" i="71"/>
  <c r="T129" i="71"/>
  <c r="T131" i="71" s="1"/>
  <c r="S130" i="71"/>
  <c r="S132" i="71" s="1"/>
  <c r="S133" i="71" s="1"/>
  <c r="M135" i="68"/>
  <c r="K133" i="73"/>
  <c r="K190" i="73" s="1"/>
  <c r="K133" i="70"/>
  <c r="K190" i="70" s="1"/>
  <c r="K133" i="69"/>
  <c r="K190" i="69" s="1"/>
  <c r="K133" i="74"/>
  <c r="K190" i="74" s="1"/>
  <c r="K133" i="67"/>
  <c r="K190" i="67" s="1"/>
  <c r="K133" i="75"/>
  <c r="T128" i="88"/>
  <c r="AW191" i="88"/>
  <c r="AW192" i="88"/>
  <c r="AW198" i="88"/>
  <c r="AW197" i="88"/>
  <c r="L131" i="75"/>
  <c r="L131" i="74"/>
  <c r="L131" i="73"/>
  <c r="M130" i="72"/>
  <c r="M132" i="72" s="1"/>
  <c r="N129" i="72"/>
  <c r="L131" i="70"/>
  <c r="L131" i="69"/>
  <c r="N130" i="68"/>
  <c r="N132" i="68" s="1"/>
  <c r="O129" i="68"/>
  <c r="L131" i="67"/>
  <c r="W128" i="68" l="1"/>
  <c r="X84" i="68"/>
  <c r="T128" i="67"/>
  <c r="U84" i="67"/>
  <c r="S135" i="71"/>
  <c r="S190" i="71"/>
  <c r="K135" i="75"/>
  <c r="K190" i="75"/>
  <c r="U129" i="71"/>
  <c r="U131" i="71" s="1"/>
  <c r="T130" i="71"/>
  <c r="T132" i="71" s="1"/>
  <c r="T133" i="71" s="1"/>
  <c r="K135" i="73"/>
  <c r="K135" i="70"/>
  <c r="K135" i="67"/>
  <c r="M133" i="72"/>
  <c r="M190" i="72" s="1"/>
  <c r="N133" i="68"/>
  <c r="K135" i="69"/>
  <c r="U128" i="88"/>
  <c r="AX191" i="88"/>
  <c r="AX192" i="88"/>
  <c r="AX198" i="88"/>
  <c r="AX197" i="88"/>
  <c r="L130" i="75"/>
  <c r="L132" i="75" s="1"/>
  <c r="M129" i="75"/>
  <c r="L130" i="74"/>
  <c r="L132" i="74" s="1"/>
  <c r="M129" i="74"/>
  <c r="L130" i="73"/>
  <c r="L132" i="73" s="1"/>
  <c r="M129" i="73"/>
  <c r="N131" i="72"/>
  <c r="L130" i="70"/>
  <c r="L132" i="70" s="1"/>
  <c r="M129" i="70"/>
  <c r="L130" i="69"/>
  <c r="L132" i="69" s="1"/>
  <c r="M129" i="69"/>
  <c r="O131" i="68"/>
  <c r="L130" i="67"/>
  <c r="L132" i="67" s="1"/>
  <c r="M129" i="67"/>
  <c r="X128" i="68" l="1"/>
  <c r="Y84" i="68"/>
  <c r="U128" i="67"/>
  <c r="V84" i="67"/>
  <c r="N135" i="68"/>
  <c r="N190" i="68"/>
  <c r="T135" i="71"/>
  <c r="T190" i="71"/>
  <c r="V129" i="71"/>
  <c r="V131" i="71" s="1"/>
  <c r="U130" i="71"/>
  <c r="U132" i="71" s="1"/>
  <c r="U133" i="71" s="1"/>
  <c r="M135" i="72"/>
  <c r="L133" i="74"/>
  <c r="L190" i="74" s="1"/>
  <c r="L133" i="70"/>
  <c r="L190" i="70" s="1"/>
  <c r="L133" i="67"/>
  <c r="L190" i="67" s="1"/>
  <c r="L133" i="75"/>
  <c r="L190" i="75" s="1"/>
  <c r="L133" i="69"/>
  <c r="L133" i="73"/>
  <c r="V128" i="88"/>
  <c r="AY191" i="88"/>
  <c r="AY192" i="88"/>
  <c r="AY198" i="88"/>
  <c r="AY197" i="88"/>
  <c r="M131" i="75"/>
  <c r="M131" i="74"/>
  <c r="M131" i="73"/>
  <c r="N130" i="72"/>
  <c r="N132" i="72" s="1"/>
  <c r="O129" i="72"/>
  <c r="M131" i="70"/>
  <c r="M131" i="69"/>
  <c r="O130" i="68"/>
  <c r="O132" i="68" s="1"/>
  <c r="P129" i="68"/>
  <c r="M131" i="67"/>
  <c r="Y128" i="68" l="1"/>
  <c r="Z84" i="68"/>
  <c r="V128" i="67"/>
  <c r="W84" i="67"/>
  <c r="L135" i="69"/>
  <c r="L190" i="69"/>
  <c r="L135" i="75"/>
  <c r="U135" i="71"/>
  <c r="U190" i="71"/>
  <c r="L135" i="73"/>
  <c r="L190" i="73"/>
  <c r="V130" i="71"/>
  <c r="V132" i="71" s="1"/>
  <c r="V133" i="71" s="1"/>
  <c r="W129" i="71"/>
  <c r="W131" i="71" s="1"/>
  <c r="L135" i="70"/>
  <c r="O133" i="68"/>
  <c r="O190" i="68" s="1"/>
  <c r="L135" i="67"/>
  <c r="N133" i="72"/>
  <c r="W128" i="88"/>
  <c r="AZ192" i="88"/>
  <c r="AZ191" i="88"/>
  <c r="AZ198" i="88"/>
  <c r="AZ197" i="88"/>
  <c r="N129" i="75"/>
  <c r="M130" i="75"/>
  <c r="M132" i="75" s="1"/>
  <c r="N129" i="74"/>
  <c r="M130" i="74"/>
  <c r="M132" i="74" s="1"/>
  <c r="M130" i="73"/>
  <c r="M132" i="73" s="1"/>
  <c r="N129" i="73"/>
  <c r="O131" i="72"/>
  <c r="M130" i="70"/>
  <c r="M132" i="70" s="1"/>
  <c r="N129" i="70"/>
  <c r="N129" i="69"/>
  <c r="M130" i="69"/>
  <c r="M132" i="69" s="1"/>
  <c r="P131" i="68"/>
  <c r="M130" i="67"/>
  <c r="M132" i="67" s="1"/>
  <c r="N129" i="67"/>
  <c r="Z128" i="68" l="1"/>
  <c r="AA84" i="68"/>
  <c r="W128" i="67"/>
  <c r="X84" i="67"/>
  <c r="V135" i="71"/>
  <c r="V190" i="71"/>
  <c r="N135" i="72"/>
  <c r="N190" i="72"/>
  <c r="W130" i="71"/>
  <c r="W132" i="71" s="1"/>
  <c r="W133" i="71" s="1"/>
  <c r="X129" i="71"/>
  <c r="X131" i="71" s="1"/>
  <c r="O135" i="68"/>
  <c r="M133" i="75"/>
  <c r="M190" i="75" s="1"/>
  <c r="M133" i="67"/>
  <c r="M133" i="69"/>
  <c r="M133" i="70"/>
  <c r="M190" i="70" s="1"/>
  <c r="M133" i="73"/>
  <c r="M133" i="74"/>
  <c r="M190" i="74" s="1"/>
  <c r="X128" i="88"/>
  <c r="BA192" i="88"/>
  <c r="BA191" i="88"/>
  <c r="BA197" i="88"/>
  <c r="BA198" i="88"/>
  <c r="N131" i="75"/>
  <c r="N131" i="74"/>
  <c r="N131" i="73"/>
  <c r="P129" i="72"/>
  <c r="O130" i="72"/>
  <c r="O132" i="72" s="1"/>
  <c r="N131" i="70"/>
  <c r="N131" i="69"/>
  <c r="Q129" i="68"/>
  <c r="P130" i="68"/>
  <c r="P132" i="68" s="1"/>
  <c r="N131" i="67"/>
  <c r="AA128" i="68" l="1"/>
  <c r="AB84" i="68"/>
  <c r="AB128" i="68" s="1"/>
  <c r="X128" i="67"/>
  <c r="Y84" i="67"/>
  <c r="M135" i="69"/>
  <c r="M190" i="69"/>
  <c r="M135" i="73"/>
  <c r="M190" i="73"/>
  <c r="M135" i="67"/>
  <c r="M190" i="67"/>
  <c r="W135" i="71"/>
  <c r="W190" i="71"/>
  <c r="Y129" i="71"/>
  <c r="Y131" i="71" s="1"/>
  <c r="X130" i="71"/>
  <c r="X132" i="71" s="1"/>
  <c r="X133" i="71" s="1"/>
  <c r="M135" i="75"/>
  <c r="M135" i="70"/>
  <c r="P133" i="68"/>
  <c r="P190" i="68" s="1"/>
  <c r="O133" i="72"/>
  <c r="Y128" i="88"/>
  <c r="BB192" i="88"/>
  <c r="BB191" i="88"/>
  <c r="BB197" i="88"/>
  <c r="BB198" i="88"/>
  <c r="N130" i="75"/>
  <c r="N132" i="75" s="1"/>
  <c r="O129" i="75"/>
  <c r="O129" i="74"/>
  <c r="N130" i="74"/>
  <c r="N132" i="74" s="1"/>
  <c r="N130" i="73"/>
  <c r="N132" i="73" s="1"/>
  <c r="O129" i="73"/>
  <c r="P131" i="72"/>
  <c r="N130" i="70"/>
  <c r="N132" i="70" s="1"/>
  <c r="O129" i="70"/>
  <c r="N130" i="69"/>
  <c r="N132" i="69" s="1"/>
  <c r="O129" i="69"/>
  <c r="Q131" i="68"/>
  <c r="N130" i="67"/>
  <c r="N132" i="67" s="1"/>
  <c r="O129" i="67"/>
  <c r="Y128" i="67" l="1"/>
  <c r="Z84" i="67"/>
  <c r="X135" i="71"/>
  <c r="X190" i="71"/>
  <c r="O135" i="72"/>
  <c r="O190" i="72"/>
  <c r="Z129" i="71"/>
  <c r="Z131" i="71" s="1"/>
  <c r="Y130" i="71"/>
  <c r="Y132" i="71" s="1"/>
  <c r="Y133" i="71" s="1"/>
  <c r="N133" i="73"/>
  <c r="N190" i="73" s="1"/>
  <c r="N133" i="74"/>
  <c r="N190" i="74" s="1"/>
  <c r="N133" i="69"/>
  <c r="N190" i="69" s="1"/>
  <c r="N133" i="67"/>
  <c r="N133" i="70"/>
  <c r="N190" i="70" s="1"/>
  <c r="N133" i="75"/>
  <c r="P135" i="68"/>
  <c r="Z128" i="88"/>
  <c r="O131" i="75"/>
  <c r="O131" i="74"/>
  <c r="O131" i="73"/>
  <c r="Q129" i="72"/>
  <c r="P130" i="72"/>
  <c r="P132" i="72" s="1"/>
  <c r="O131" i="70"/>
  <c r="O131" i="69"/>
  <c r="Q130" i="68"/>
  <c r="Q132" i="68" s="1"/>
  <c r="R129" i="68"/>
  <c r="O131" i="67"/>
  <c r="N135" i="69" l="1"/>
  <c r="Z128" i="67"/>
  <c r="AA84" i="67"/>
  <c r="N135" i="67"/>
  <c r="N190" i="67"/>
  <c r="N135" i="75"/>
  <c r="N190" i="75"/>
  <c r="Y135" i="71"/>
  <c r="Y190" i="71"/>
  <c r="N135" i="73"/>
  <c r="Z130" i="71"/>
  <c r="Z132" i="71" s="1"/>
  <c r="Z133" i="71" s="1"/>
  <c r="AA129" i="71"/>
  <c r="AA131" i="71" s="1"/>
  <c r="N135" i="70"/>
  <c r="Q133" i="68"/>
  <c r="Q190" i="68" s="1"/>
  <c r="P133" i="72"/>
  <c r="AA128" i="88"/>
  <c r="O130" i="75"/>
  <c r="O132" i="75" s="1"/>
  <c r="P129" i="75"/>
  <c r="O130" i="74"/>
  <c r="O132" i="74" s="1"/>
  <c r="P129" i="74"/>
  <c r="P129" i="73"/>
  <c r="O130" i="73"/>
  <c r="O132" i="73" s="1"/>
  <c r="Q131" i="72"/>
  <c r="O130" i="70"/>
  <c r="O132" i="70" s="1"/>
  <c r="P129" i="70"/>
  <c r="P129" i="69"/>
  <c r="O130" i="69"/>
  <c r="O132" i="69" s="1"/>
  <c r="R131" i="68"/>
  <c r="P129" i="67"/>
  <c r="O130" i="67"/>
  <c r="O132" i="67" s="1"/>
  <c r="AA128" i="67" l="1"/>
  <c r="AB84" i="67"/>
  <c r="AB128" i="67" s="1"/>
  <c r="Z135" i="71"/>
  <c r="Z190" i="71"/>
  <c r="P135" i="72"/>
  <c r="P190" i="72"/>
  <c r="AB129" i="71"/>
  <c r="AB131" i="71" s="1"/>
  <c r="AA130" i="71"/>
  <c r="AA132" i="71" s="1"/>
  <c r="AA133" i="71" s="1"/>
  <c r="Q135" i="68"/>
  <c r="O133" i="75"/>
  <c r="O190" i="75" s="1"/>
  <c r="O133" i="69"/>
  <c r="O190" i="69" s="1"/>
  <c r="O133" i="70"/>
  <c r="O133" i="74"/>
  <c r="O190" i="74" s="1"/>
  <c r="O133" i="73"/>
  <c r="O190" i="73" s="1"/>
  <c r="O133" i="67"/>
  <c r="O190" i="67" s="1"/>
  <c r="AB128" i="88"/>
  <c r="P131" i="75"/>
  <c r="P131" i="74"/>
  <c r="P131" i="73"/>
  <c r="R129" i="72"/>
  <c r="Q130" i="72"/>
  <c r="Q132" i="72" s="1"/>
  <c r="P131" i="70"/>
  <c r="P131" i="69"/>
  <c r="R130" i="68"/>
  <c r="R132" i="68" s="1"/>
  <c r="S129" i="68"/>
  <c r="P131" i="67"/>
  <c r="O135" i="70" l="1"/>
  <c r="O190" i="70"/>
  <c r="AA135" i="71"/>
  <c r="AA190" i="71"/>
  <c r="O135" i="75"/>
  <c r="AC129" i="71"/>
  <c r="AC131" i="71" s="1"/>
  <c r="AB130" i="71"/>
  <c r="AB132" i="71" s="1"/>
  <c r="AB133" i="71" s="1"/>
  <c r="O135" i="73"/>
  <c r="O135" i="69"/>
  <c r="O135" i="67"/>
  <c r="Q133" i="72"/>
  <c r="Q190" i="72" s="1"/>
  <c r="R133" i="68"/>
  <c r="R190" i="68" s="1"/>
  <c r="AC128" i="88"/>
  <c r="P130" i="75"/>
  <c r="P132" i="75" s="1"/>
  <c r="Q129" i="75"/>
  <c r="P130" i="74"/>
  <c r="P132" i="74" s="1"/>
  <c r="Q129" i="74"/>
  <c r="P130" i="73"/>
  <c r="P132" i="73" s="1"/>
  <c r="Q129" i="73"/>
  <c r="R131" i="72"/>
  <c r="P130" i="70"/>
  <c r="P132" i="70" s="1"/>
  <c r="Q129" i="70"/>
  <c r="P130" i="69"/>
  <c r="P132" i="69" s="1"/>
  <c r="Q129" i="69"/>
  <c r="S131" i="68"/>
  <c r="P130" i="67"/>
  <c r="P132" i="67" s="1"/>
  <c r="Q129" i="67"/>
  <c r="AB135" i="71" l="1"/>
  <c r="AB190" i="71"/>
  <c r="R135" i="68"/>
  <c r="Q135" i="72"/>
  <c r="AD129" i="71"/>
  <c r="AD131" i="71" s="1"/>
  <c r="AC130" i="71"/>
  <c r="AC132" i="71" s="1"/>
  <c r="AC133" i="71" s="1"/>
  <c r="P133" i="75"/>
  <c r="P133" i="67"/>
  <c r="P133" i="73"/>
  <c r="P190" i="73" s="1"/>
  <c r="P133" i="69"/>
  <c r="P190" i="69" s="1"/>
  <c r="P133" i="74"/>
  <c r="P190" i="74" s="1"/>
  <c r="P133" i="70"/>
  <c r="AD128" i="88"/>
  <c r="Q131" i="75"/>
  <c r="Q131" i="74"/>
  <c r="Q131" i="73"/>
  <c r="R130" i="72"/>
  <c r="R132" i="72" s="1"/>
  <c r="S129" i="72"/>
  <c r="Q131" i="70"/>
  <c r="Q131" i="69"/>
  <c r="T129" i="68"/>
  <c r="S130" i="68"/>
  <c r="S132" i="68" s="1"/>
  <c r="Q131" i="67"/>
  <c r="P135" i="67" l="1"/>
  <c r="P190" i="67"/>
  <c r="P135" i="75"/>
  <c r="P190" i="75"/>
  <c r="AC135" i="71"/>
  <c r="AC190" i="71"/>
  <c r="P135" i="70"/>
  <c r="P190" i="70"/>
  <c r="AE129" i="71"/>
  <c r="AE131" i="71" s="1"/>
  <c r="AD130" i="71"/>
  <c r="AD132" i="71" s="1"/>
  <c r="AD133" i="71" s="1"/>
  <c r="P135" i="73"/>
  <c r="P135" i="69"/>
  <c r="S133" i="68"/>
  <c r="S190" i="68" s="1"/>
  <c r="R133" i="72"/>
  <c r="R190" i="72" s="1"/>
  <c r="AE128" i="88"/>
  <c r="Q130" i="75"/>
  <c r="Q132" i="75" s="1"/>
  <c r="R129" i="75"/>
  <c r="Q130" i="74"/>
  <c r="Q132" i="74" s="1"/>
  <c r="R129" i="74"/>
  <c r="Q130" i="73"/>
  <c r="Q132" i="73" s="1"/>
  <c r="R129" i="73"/>
  <c r="S131" i="72"/>
  <c r="R129" i="70"/>
  <c r="Q130" i="70"/>
  <c r="Q132" i="70" s="1"/>
  <c r="Q130" i="69"/>
  <c r="Q132" i="69" s="1"/>
  <c r="R129" i="69"/>
  <c r="T131" i="68"/>
  <c r="R129" i="67"/>
  <c r="Q130" i="67"/>
  <c r="Q132" i="67" s="1"/>
  <c r="AD135" i="71" l="1"/>
  <c r="AD190" i="71"/>
  <c r="AF129" i="71"/>
  <c r="AF131" i="71" s="1"/>
  <c r="AE130" i="71"/>
  <c r="AE132" i="71" s="1"/>
  <c r="AE133" i="71" s="1"/>
  <c r="S135" i="68"/>
  <c r="R135" i="72"/>
  <c r="Q133" i="73"/>
  <c r="Q190" i="73" s="1"/>
  <c r="Q133" i="70"/>
  <c r="Q133" i="74"/>
  <c r="Q190" i="74" s="1"/>
  <c r="Q133" i="67"/>
  <c r="Q190" i="67" s="1"/>
  <c r="Q133" i="69"/>
  <c r="Q190" i="69" s="1"/>
  <c r="Q133" i="75"/>
  <c r="AF128" i="88"/>
  <c r="R131" i="75"/>
  <c r="R131" i="74"/>
  <c r="R131" i="73"/>
  <c r="T129" i="72"/>
  <c r="S130" i="72"/>
  <c r="S132" i="72" s="1"/>
  <c r="R131" i="70"/>
  <c r="R131" i="69"/>
  <c r="T130" i="68"/>
  <c r="T132" i="68" s="1"/>
  <c r="U129" i="68"/>
  <c r="R131" i="67"/>
  <c r="Q135" i="70" l="1"/>
  <c r="Q190" i="70"/>
  <c r="Q135" i="75"/>
  <c r="Q190" i="75"/>
  <c r="AE135" i="71"/>
  <c r="AE190" i="71"/>
  <c r="Q135" i="73"/>
  <c r="AG129" i="71"/>
  <c r="AG131" i="71" s="1"/>
  <c r="AF130" i="71"/>
  <c r="AF132" i="71" s="1"/>
  <c r="AF133" i="71" s="1"/>
  <c r="Q135" i="67"/>
  <c r="Q135" i="69"/>
  <c r="T133" i="68"/>
  <c r="T190" i="68" s="1"/>
  <c r="S133" i="72"/>
  <c r="AG128" i="88"/>
  <c r="R130" i="75"/>
  <c r="R132" i="75" s="1"/>
  <c r="S129" i="75"/>
  <c r="R130" i="74"/>
  <c r="R132" i="74" s="1"/>
  <c r="S129" i="74"/>
  <c r="R130" i="73"/>
  <c r="R132" i="73" s="1"/>
  <c r="S129" i="73"/>
  <c r="T131" i="72"/>
  <c r="R130" i="70"/>
  <c r="R132" i="70" s="1"/>
  <c r="S129" i="70"/>
  <c r="R130" i="69"/>
  <c r="R132" i="69" s="1"/>
  <c r="S129" i="69"/>
  <c r="U131" i="68"/>
  <c r="R130" i="67"/>
  <c r="R132" i="67" s="1"/>
  <c r="S129" i="67"/>
  <c r="AF135" i="71" l="1"/>
  <c r="AF190" i="71"/>
  <c r="T135" i="68"/>
  <c r="S135" i="72"/>
  <c r="S190" i="72"/>
  <c r="AH129" i="71"/>
  <c r="AH131" i="71" s="1"/>
  <c r="AG130" i="71"/>
  <c r="AG132" i="71" s="1"/>
  <c r="AG133" i="71" s="1"/>
  <c r="R133" i="73"/>
  <c r="R133" i="70"/>
  <c r="R133" i="74"/>
  <c r="R190" i="74" s="1"/>
  <c r="R133" i="67"/>
  <c r="R133" i="75"/>
  <c r="R133" i="69"/>
  <c r="R190" i="69" s="1"/>
  <c r="AH128" i="88"/>
  <c r="S131" i="75"/>
  <c r="S131" i="74"/>
  <c r="S131" i="73"/>
  <c r="T130" i="72"/>
  <c r="T132" i="72" s="1"/>
  <c r="U129" i="72"/>
  <c r="S131" i="70"/>
  <c r="S131" i="69"/>
  <c r="U130" i="68"/>
  <c r="U132" i="68" s="1"/>
  <c r="V129" i="68"/>
  <c r="S131" i="67"/>
  <c r="R135" i="75" l="1"/>
  <c r="R190" i="75"/>
  <c r="AG135" i="71"/>
  <c r="AG190" i="71"/>
  <c r="R135" i="70"/>
  <c r="R190" i="70"/>
  <c r="R135" i="67"/>
  <c r="R190" i="67"/>
  <c r="R135" i="73"/>
  <c r="R190" i="73"/>
  <c r="AI129" i="71"/>
  <c r="AI131" i="71" s="1"/>
  <c r="AH130" i="71"/>
  <c r="AH132" i="71" s="1"/>
  <c r="AH133" i="71" s="1"/>
  <c r="R135" i="69"/>
  <c r="T133" i="72"/>
  <c r="T190" i="72" s="1"/>
  <c r="U133" i="68"/>
  <c r="U190" i="68" s="1"/>
  <c r="AI128" i="88"/>
  <c r="S130" i="75"/>
  <c r="S132" i="75" s="1"/>
  <c r="T129" i="75"/>
  <c r="S130" i="74"/>
  <c r="S132" i="74" s="1"/>
  <c r="T129" i="74"/>
  <c r="S130" i="73"/>
  <c r="S132" i="73" s="1"/>
  <c r="T129" i="73"/>
  <c r="U131" i="72"/>
  <c r="T129" i="70"/>
  <c r="S130" i="70"/>
  <c r="S132" i="70" s="1"/>
  <c r="S130" i="69"/>
  <c r="S132" i="69" s="1"/>
  <c r="T129" i="69"/>
  <c r="V131" i="68"/>
  <c r="S130" i="67"/>
  <c r="S132" i="67" s="1"/>
  <c r="T129" i="67"/>
  <c r="AH135" i="71" l="1"/>
  <c r="AH190" i="71"/>
  <c r="AJ129" i="71"/>
  <c r="AJ131" i="71" s="1"/>
  <c r="AI130" i="71"/>
  <c r="AI132" i="71" s="1"/>
  <c r="AI133" i="71" s="1"/>
  <c r="U135" i="68"/>
  <c r="T135" i="72"/>
  <c r="S133" i="67"/>
  <c r="S133" i="75"/>
  <c r="S133" i="73"/>
  <c r="S190" i="73" s="1"/>
  <c r="S133" i="69"/>
  <c r="S190" i="69" s="1"/>
  <c r="S133" i="70"/>
  <c r="S133" i="74"/>
  <c r="S190" i="74" s="1"/>
  <c r="AJ128" i="88"/>
  <c r="T131" i="75"/>
  <c r="T131" i="74"/>
  <c r="T131" i="73"/>
  <c r="U130" i="72"/>
  <c r="U132" i="72" s="1"/>
  <c r="V129" i="72"/>
  <c r="T131" i="70"/>
  <c r="T131" i="69"/>
  <c r="V130" i="68"/>
  <c r="V132" i="68" s="1"/>
  <c r="W129" i="68"/>
  <c r="T131" i="67"/>
  <c r="S135" i="70" l="1"/>
  <c r="S190" i="70"/>
  <c r="S135" i="75"/>
  <c r="S190" i="75"/>
  <c r="S135" i="67"/>
  <c r="S190" i="67"/>
  <c r="AI135" i="71"/>
  <c r="AI190" i="71"/>
  <c r="AK129" i="71"/>
  <c r="AK131" i="71" s="1"/>
  <c r="AJ130" i="71"/>
  <c r="AJ132" i="71" s="1"/>
  <c r="AJ133" i="71" s="1"/>
  <c r="S135" i="73"/>
  <c r="S135" i="69"/>
  <c r="U133" i="72"/>
  <c r="U190" i="72" s="1"/>
  <c r="V133" i="68"/>
  <c r="V190" i="68" s="1"/>
  <c r="AK128" i="88"/>
  <c r="T130" i="75"/>
  <c r="T132" i="75" s="1"/>
  <c r="U129" i="75"/>
  <c r="T130" i="74"/>
  <c r="T132" i="74" s="1"/>
  <c r="U129" i="74"/>
  <c r="T130" i="73"/>
  <c r="T132" i="73" s="1"/>
  <c r="U129" i="73"/>
  <c r="V131" i="72"/>
  <c r="T130" i="70"/>
  <c r="T132" i="70" s="1"/>
  <c r="U129" i="70"/>
  <c r="T130" i="69"/>
  <c r="T132" i="69" s="1"/>
  <c r="U129" i="69"/>
  <c r="W131" i="68"/>
  <c r="T130" i="67"/>
  <c r="T132" i="67" s="1"/>
  <c r="U129" i="67"/>
  <c r="AJ135" i="71" l="1"/>
  <c r="AJ190" i="71"/>
  <c r="U135" i="72"/>
  <c r="AL129" i="71"/>
  <c r="AL131" i="71" s="1"/>
  <c r="AK130" i="71"/>
  <c r="AK132" i="71" s="1"/>
  <c r="AK133" i="71" s="1"/>
  <c r="T133" i="75"/>
  <c r="T190" i="75" s="1"/>
  <c r="T133" i="67"/>
  <c r="T133" i="69"/>
  <c r="T190" i="69" s="1"/>
  <c r="T133" i="70"/>
  <c r="T190" i="70" s="1"/>
  <c r="V135" i="68"/>
  <c r="T133" i="73"/>
  <c r="T190" i="73" s="1"/>
  <c r="T133" i="74"/>
  <c r="T190" i="74" s="1"/>
  <c r="AL128" i="88"/>
  <c r="U131" i="75"/>
  <c r="U131" i="74"/>
  <c r="U131" i="73"/>
  <c r="V130" i="72"/>
  <c r="V132" i="72" s="1"/>
  <c r="W129" i="72"/>
  <c r="U131" i="70"/>
  <c r="U131" i="69"/>
  <c r="W130" i="68"/>
  <c r="W132" i="68" s="1"/>
  <c r="X129" i="68"/>
  <c r="U131" i="67"/>
  <c r="T135" i="67" l="1"/>
  <c r="T190" i="67"/>
  <c r="AK135" i="71"/>
  <c r="AK190" i="71"/>
  <c r="T135" i="75"/>
  <c r="AM129" i="71"/>
  <c r="AM131" i="71" s="1"/>
  <c r="AL130" i="71"/>
  <c r="AL132" i="71" s="1"/>
  <c r="AL133" i="71" s="1"/>
  <c r="T135" i="69"/>
  <c r="T135" i="73"/>
  <c r="T135" i="70"/>
  <c r="V133" i="72"/>
  <c r="V190" i="72" s="1"/>
  <c r="W133" i="68"/>
  <c r="W190" i="68" s="1"/>
  <c r="AM128" i="88"/>
  <c r="V129" i="75"/>
  <c r="U130" i="75"/>
  <c r="U132" i="75" s="1"/>
  <c r="V129" i="74"/>
  <c r="U130" i="74"/>
  <c r="U132" i="74" s="1"/>
  <c r="U130" i="73"/>
  <c r="U132" i="73" s="1"/>
  <c r="V129" i="73"/>
  <c r="W131" i="72"/>
  <c r="U130" i="70"/>
  <c r="U132" i="70" s="1"/>
  <c r="V129" i="70"/>
  <c r="V129" i="69"/>
  <c r="U130" i="69"/>
  <c r="U132" i="69" s="1"/>
  <c r="X131" i="68"/>
  <c r="U130" i="67"/>
  <c r="U132" i="67" s="1"/>
  <c r="V129" i="67"/>
  <c r="AL135" i="71" l="1"/>
  <c r="AL190" i="71"/>
  <c r="V135" i="72"/>
  <c r="AN129" i="71"/>
  <c r="AN131" i="71" s="1"/>
  <c r="AM130" i="71"/>
  <c r="AM132" i="71" s="1"/>
  <c r="AM133" i="71" s="1"/>
  <c r="W135" i="68"/>
  <c r="U133" i="74"/>
  <c r="U190" i="74" s="1"/>
  <c r="U133" i="73"/>
  <c r="U190" i="73" s="1"/>
  <c r="U133" i="70"/>
  <c r="U133" i="69"/>
  <c r="U133" i="75"/>
  <c r="U133" i="67"/>
  <c r="AN128" i="88"/>
  <c r="V131" i="75"/>
  <c r="V131" i="74"/>
  <c r="V131" i="73"/>
  <c r="X129" i="72"/>
  <c r="W130" i="72"/>
  <c r="W132" i="72" s="1"/>
  <c r="V131" i="70"/>
  <c r="V131" i="69"/>
  <c r="Y129" i="68"/>
  <c r="X130" i="68"/>
  <c r="X132" i="68" s="1"/>
  <c r="V131" i="67"/>
  <c r="U135" i="67" l="1"/>
  <c r="U190" i="67"/>
  <c r="U135" i="69"/>
  <c r="U190" i="69"/>
  <c r="U135" i="75"/>
  <c r="U190" i="75"/>
  <c r="AM135" i="71"/>
  <c r="AM190" i="71"/>
  <c r="U135" i="70"/>
  <c r="U190" i="70"/>
  <c r="U135" i="73"/>
  <c r="AO129" i="71"/>
  <c r="AO131" i="71" s="1"/>
  <c r="AN130" i="71"/>
  <c r="AN132" i="71" s="1"/>
  <c r="AN133" i="71" s="1"/>
  <c r="W133" i="72"/>
  <c r="W190" i="72" s="1"/>
  <c r="X133" i="68"/>
  <c r="X190" i="68" s="1"/>
  <c r="AO128" i="88"/>
  <c r="W129" i="75"/>
  <c r="V130" i="75"/>
  <c r="V132" i="75" s="1"/>
  <c r="V130" i="74"/>
  <c r="V132" i="74" s="1"/>
  <c r="W129" i="74"/>
  <c r="V130" i="73"/>
  <c r="V132" i="73" s="1"/>
  <c r="W129" i="73"/>
  <c r="X131" i="72"/>
  <c r="V130" i="70"/>
  <c r="V132" i="70" s="1"/>
  <c r="W129" i="70"/>
  <c r="V130" i="69"/>
  <c r="V132" i="69" s="1"/>
  <c r="W129" i="69"/>
  <c r="Y131" i="68"/>
  <c r="V130" i="67"/>
  <c r="V132" i="67" s="1"/>
  <c r="W129" i="67"/>
  <c r="AN135" i="71" l="1"/>
  <c r="AN190" i="71"/>
  <c r="W135" i="72"/>
  <c r="AP129" i="71"/>
  <c r="AP131" i="71" s="1"/>
  <c r="AO130" i="71"/>
  <c r="AO132" i="71" s="1"/>
  <c r="AO133" i="71" s="1"/>
  <c r="X135" i="68"/>
  <c r="V133" i="73"/>
  <c r="V190" i="73" s="1"/>
  <c r="V133" i="74"/>
  <c r="V190" i="74" s="1"/>
  <c r="V133" i="69"/>
  <c r="V133" i="70"/>
  <c r="V133" i="75"/>
  <c r="V190" i="75" s="1"/>
  <c r="V133" i="67"/>
  <c r="AP128" i="88"/>
  <c r="W131" i="75"/>
  <c r="W131" i="74"/>
  <c r="W131" i="73"/>
  <c r="Y129" i="72"/>
  <c r="X130" i="72"/>
  <c r="X132" i="72" s="1"/>
  <c r="W131" i="70"/>
  <c r="W131" i="69"/>
  <c r="Y130" i="68"/>
  <c r="Y132" i="68" s="1"/>
  <c r="Z129" i="68"/>
  <c r="W131" i="67"/>
  <c r="V135" i="73" l="1"/>
  <c r="V135" i="69"/>
  <c r="V190" i="69"/>
  <c r="V135" i="70"/>
  <c r="V190" i="70"/>
  <c r="AO135" i="71"/>
  <c r="AO190" i="71"/>
  <c r="V135" i="67"/>
  <c r="V190" i="67"/>
  <c r="AQ129" i="71"/>
  <c r="AQ131" i="71" s="1"/>
  <c r="AP130" i="71"/>
  <c r="AP132" i="71" s="1"/>
  <c r="AP133" i="71" s="1"/>
  <c r="Y133" i="68"/>
  <c r="Y190" i="68" s="1"/>
  <c r="X133" i="72"/>
  <c r="X190" i="72" s="1"/>
  <c r="V135" i="75"/>
  <c r="AQ128" i="88"/>
  <c r="W130" i="75"/>
  <c r="W132" i="75" s="1"/>
  <c r="X129" i="75"/>
  <c r="W130" i="74"/>
  <c r="W132" i="74" s="1"/>
  <c r="X129" i="74"/>
  <c r="X129" i="73"/>
  <c r="W130" i="73"/>
  <c r="W132" i="73" s="1"/>
  <c r="Y131" i="72"/>
  <c r="W130" i="70"/>
  <c r="W132" i="70" s="1"/>
  <c r="X129" i="70"/>
  <c r="X129" i="69"/>
  <c r="W130" i="69"/>
  <c r="W132" i="69" s="1"/>
  <c r="Z131" i="68"/>
  <c r="X129" i="67"/>
  <c r="W130" i="67"/>
  <c r="W132" i="67" s="1"/>
  <c r="AP135" i="71" l="1"/>
  <c r="AP190" i="71"/>
  <c r="X135" i="72"/>
  <c r="AR129" i="71"/>
  <c r="AR131" i="71" s="1"/>
  <c r="AQ130" i="71"/>
  <c r="AQ132" i="71" s="1"/>
  <c r="AQ133" i="71" s="1"/>
  <c r="Y135" i="68"/>
  <c r="W133" i="70"/>
  <c r="W190" i="70" s="1"/>
  <c r="W133" i="74"/>
  <c r="W190" i="74" s="1"/>
  <c r="W133" i="73"/>
  <c r="W133" i="69"/>
  <c r="W190" i="69" s="1"/>
  <c r="W133" i="67"/>
  <c r="W190" i="67" s="1"/>
  <c r="W133" i="75"/>
  <c r="AR128" i="88"/>
  <c r="X131" i="75"/>
  <c r="X131" i="74"/>
  <c r="X131" i="73"/>
  <c r="Z129" i="72"/>
  <c r="Y130" i="72"/>
  <c r="Y132" i="72" s="1"/>
  <c r="X131" i="70"/>
  <c r="X131" i="69"/>
  <c r="Z130" i="68"/>
  <c r="Z132" i="68" s="1"/>
  <c r="AA129" i="68"/>
  <c r="X131" i="67"/>
  <c r="W135" i="73" l="1"/>
  <c r="W190" i="73"/>
  <c r="W135" i="75"/>
  <c r="W190" i="75"/>
  <c r="AQ135" i="71"/>
  <c r="AQ190" i="71"/>
  <c r="AS129" i="71"/>
  <c r="AS131" i="71" s="1"/>
  <c r="AR130" i="71"/>
  <c r="AR132" i="71" s="1"/>
  <c r="AR133" i="71" s="1"/>
  <c r="W135" i="70"/>
  <c r="W135" i="69"/>
  <c r="W135" i="67"/>
  <c r="Y133" i="72"/>
  <c r="Y190" i="72" s="1"/>
  <c r="Z133" i="68"/>
  <c r="AS128" i="88"/>
  <c r="X130" i="75"/>
  <c r="X132" i="75" s="1"/>
  <c r="Y129" i="75"/>
  <c r="X130" i="74"/>
  <c r="X132" i="74" s="1"/>
  <c r="Y129" i="74"/>
  <c r="X130" i="73"/>
  <c r="X132" i="73" s="1"/>
  <c r="Y129" i="73"/>
  <c r="Z131" i="72"/>
  <c r="X130" i="70"/>
  <c r="X132" i="70" s="1"/>
  <c r="Y129" i="70"/>
  <c r="X130" i="69"/>
  <c r="X132" i="69" s="1"/>
  <c r="Y129" i="69"/>
  <c r="AA131" i="68"/>
  <c r="X130" i="67"/>
  <c r="X132" i="67" s="1"/>
  <c r="Y129" i="67"/>
  <c r="AR135" i="71" l="1"/>
  <c r="AR190" i="71"/>
  <c r="Z135" i="68"/>
  <c r="Z190" i="68"/>
  <c r="Y135" i="72"/>
  <c r="AT129" i="71"/>
  <c r="AT131" i="71" s="1"/>
  <c r="AS130" i="71"/>
  <c r="AS132" i="71" s="1"/>
  <c r="AS133" i="71" s="1"/>
  <c r="X133" i="69"/>
  <c r="X190" i="69" s="1"/>
  <c r="X133" i="73"/>
  <c r="X190" i="73" s="1"/>
  <c r="X133" i="70"/>
  <c r="X190" i="70" s="1"/>
  <c r="X133" i="74"/>
  <c r="X190" i="74" s="1"/>
  <c r="X133" i="67"/>
  <c r="X190" i="67" s="1"/>
  <c r="X133" i="75"/>
  <c r="AT128" i="88"/>
  <c r="Y131" i="75"/>
  <c r="Y131" i="74"/>
  <c r="Y131" i="73"/>
  <c r="Z130" i="72"/>
  <c r="Z132" i="72" s="1"/>
  <c r="AA129" i="72"/>
  <c r="Y131" i="70"/>
  <c r="Y131" i="69"/>
  <c r="AB129" i="68"/>
  <c r="AA130" i="68"/>
  <c r="AA132" i="68" s="1"/>
  <c r="Y131" i="67"/>
  <c r="AS135" i="71" l="1"/>
  <c r="AS190" i="71"/>
  <c r="X135" i="75"/>
  <c r="X190" i="75"/>
  <c r="AU129" i="71"/>
  <c r="AU131" i="71" s="1"/>
  <c r="AT130" i="71"/>
  <c r="AT132" i="71" s="1"/>
  <c r="AT133" i="71" s="1"/>
  <c r="X135" i="73"/>
  <c r="X135" i="69"/>
  <c r="Z133" i="72"/>
  <c r="X135" i="70"/>
  <c r="AA133" i="68"/>
  <c r="AA190" i="68" s="1"/>
  <c r="X135" i="67"/>
  <c r="AU128" i="88"/>
  <c r="Y130" i="75"/>
  <c r="Y132" i="75" s="1"/>
  <c r="Z129" i="75"/>
  <c r="Y130" i="74"/>
  <c r="Y132" i="74" s="1"/>
  <c r="Z129" i="74"/>
  <c r="Y130" i="73"/>
  <c r="Y132" i="73" s="1"/>
  <c r="Z129" i="73"/>
  <c r="AA131" i="72"/>
  <c r="Z129" i="70"/>
  <c r="Y130" i="70"/>
  <c r="Y132" i="70" s="1"/>
  <c r="Y130" i="69"/>
  <c r="Y132" i="69" s="1"/>
  <c r="Z129" i="69"/>
  <c r="AB131" i="68"/>
  <c r="Z129" i="67"/>
  <c r="Y130" i="67"/>
  <c r="Y132" i="67" s="1"/>
  <c r="Z135" i="72" l="1"/>
  <c r="Z190" i="72"/>
  <c r="AT135" i="71"/>
  <c r="AT190" i="71"/>
  <c r="AV129" i="71"/>
  <c r="AV131" i="71" s="1"/>
  <c r="AU130" i="71"/>
  <c r="AU132" i="71" s="1"/>
  <c r="AU133" i="71" s="1"/>
  <c r="AA135" i="68"/>
  <c r="Y133" i="73"/>
  <c r="Y190" i="73" s="1"/>
  <c r="Y133" i="69"/>
  <c r="Y190" i="69" s="1"/>
  <c r="Y133" i="74"/>
  <c r="Y190" i="74" s="1"/>
  <c r="Y133" i="70"/>
  <c r="Y133" i="67"/>
  <c r="Y190" i="67" s="1"/>
  <c r="Y133" i="75"/>
  <c r="Y190" i="75" s="1"/>
  <c r="AV128" i="88"/>
  <c r="Z131" i="75"/>
  <c r="Z131" i="74"/>
  <c r="Z131" i="73"/>
  <c r="AB129" i="72"/>
  <c r="AA130" i="72"/>
  <c r="AA132" i="72" s="1"/>
  <c r="Z131" i="70"/>
  <c r="Z131" i="69"/>
  <c r="AB130" i="68"/>
  <c r="AB132" i="68" s="1"/>
  <c r="AC129" i="68"/>
  <c r="Z131" i="67"/>
  <c r="Y135" i="70" l="1"/>
  <c r="Y190" i="70"/>
  <c r="Y135" i="73"/>
  <c r="AU135" i="71"/>
  <c r="AU190" i="71"/>
  <c r="AW129" i="71"/>
  <c r="AW131" i="71" s="1"/>
  <c r="AV130" i="71"/>
  <c r="AV132" i="71" s="1"/>
  <c r="AV133" i="71" s="1"/>
  <c r="Y135" i="67"/>
  <c r="Y135" i="69"/>
  <c r="AB133" i="68"/>
  <c r="AB190" i="68" s="1"/>
  <c r="AA133" i="72"/>
  <c r="AA190" i="72" s="1"/>
  <c r="Y135" i="75"/>
  <c r="AX128" i="88"/>
  <c r="AW128" i="88"/>
  <c r="Z130" i="75"/>
  <c r="Z132" i="75" s="1"/>
  <c r="AA129" i="75"/>
  <c r="Z130" i="74"/>
  <c r="Z132" i="74" s="1"/>
  <c r="AA129" i="74"/>
  <c r="Z130" i="73"/>
  <c r="Z132" i="73" s="1"/>
  <c r="AA129" i="73"/>
  <c r="AB131" i="72"/>
  <c r="Z130" i="70"/>
  <c r="Z132" i="70" s="1"/>
  <c r="AA129" i="70"/>
  <c r="Z130" i="69"/>
  <c r="Z132" i="69" s="1"/>
  <c r="AA129" i="69"/>
  <c r="AC131" i="68"/>
  <c r="Z130" i="67"/>
  <c r="Z132" i="67" s="1"/>
  <c r="AA129" i="67"/>
  <c r="AV135" i="71" l="1"/>
  <c r="AV190" i="71"/>
  <c r="AB135" i="68"/>
  <c r="AW130" i="71"/>
  <c r="AW132" i="71" s="1"/>
  <c r="AW133" i="71" s="1"/>
  <c r="AX129" i="71"/>
  <c r="AX131" i="71" s="1"/>
  <c r="AA135" i="72"/>
  <c r="Z133" i="69"/>
  <c r="Z190" i="69" s="1"/>
  <c r="Z133" i="74"/>
  <c r="Z190" i="74" s="1"/>
  <c r="Z133" i="70"/>
  <c r="Z133" i="73"/>
  <c r="Z133" i="67"/>
  <c r="Z190" i="67" s="1"/>
  <c r="Z133" i="75"/>
  <c r="AA131" i="75"/>
  <c r="AA131" i="74"/>
  <c r="AA131" i="73"/>
  <c r="AB130" i="72"/>
  <c r="AB132" i="72" s="1"/>
  <c r="AC129" i="72"/>
  <c r="AA131" i="70"/>
  <c r="AA131" i="69"/>
  <c r="AC130" i="68"/>
  <c r="AC132" i="68" s="1"/>
  <c r="AD129" i="68"/>
  <c r="AA131" i="67"/>
  <c r="Z135" i="75" l="1"/>
  <c r="Z190" i="75"/>
  <c r="Z135" i="73"/>
  <c r="Z190" i="73"/>
  <c r="AW135" i="71"/>
  <c r="AW190" i="71"/>
  <c r="Z135" i="70"/>
  <c r="Z190" i="70"/>
  <c r="Z135" i="69"/>
  <c r="AY129" i="71"/>
  <c r="AY131" i="71" s="1"/>
  <c r="AX130" i="71"/>
  <c r="AX132" i="71" s="1"/>
  <c r="AX133" i="71" s="1"/>
  <c r="AC133" i="68"/>
  <c r="AC190" i="68" s="1"/>
  <c r="AB133" i="72"/>
  <c r="AB190" i="72" s="1"/>
  <c r="Z135" i="67"/>
  <c r="AA130" i="75"/>
  <c r="AA132" i="75" s="1"/>
  <c r="AB129" i="75"/>
  <c r="AA130" i="74"/>
  <c r="AA132" i="74" s="1"/>
  <c r="AB129" i="74"/>
  <c r="AA130" i="73"/>
  <c r="AA132" i="73" s="1"/>
  <c r="AB129" i="73"/>
  <c r="AC131" i="72"/>
  <c r="AB129" i="70"/>
  <c r="AA130" i="70"/>
  <c r="AA132" i="70" s="1"/>
  <c r="AA130" i="69"/>
  <c r="AA132" i="69" s="1"/>
  <c r="AB129" i="69"/>
  <c r="AD131" i="68"/>
  <c r="AA130" i="67"/>
  <c r="AA132" i="67" s="1"/>
  <c r="AB129" i="67"/>
  <c r="AX135" i="71" l="1"/>
  <c r="AX190" i="71"/>
  <c r="AC135" i="68"/>
  <c r="AZ129" i="71"/>
  <c r="AZ131" i="71" s="1"/>
  <c r="AY130" i="71"/>
  <c r="AY132" i="71" s="1"/>
  <c r="AY133" i="71" s="1"/>
  <c r="AB135" i="72"/>
  <c r="AA133" i="69"/>
  <c r="AA190" i="69" s="1"/>
  <c r="AA133" i="74"/>
  <c r="AA190" i="74" s="1"/>
  <c r="AA133" i="73"/>
  <c r="AA133" i="70"/>
  <c r="AA190" i="70" s="1"/>
  <c r="AA133" i="67"/>
  <c r="AA133" i="75"/>
  <c r="AA190" i="75" s="1"/>
  <c r="AB131" i="75"/>
  <c r="AB131" i="74"/>
  <c r="AB131" i="73"/>
  <c r="AC130" i="72"/>
  <c r="AC132" i="72" s="1"/>
  <c r="AD129" i="72"/>
  <c r="AB131" i="70"/>
  <c r="AB131" i="69"/>
  <c r="AD130" i="68"/>
  <c r="AD132" i="68" s="1"/>
  <c r="AE129" i="68"/>
  <c r="AB131" i="67"/>
  <c r="AA135" i="73" l="1"/>
  <c r="AA190" i="73"/>
  <c r="AA135" i="67"/>
  <c r="AA190" i="67"/>
  <c r="AY135" i="71"/>
  <c r="AY190" i="71"/>
  <c r="BA129" i="71"/>
  <c r="BA131" i="71" s="1"/>
  <c r="AZ130" i="71"/>
  <c r="AZ132" i="71" s="1"/>
  <c r="AZ133" i="71" s="1"/>
  <c r="AA135" i="69"/>
  <c r="AA135" i="70"/>
  <c r="AD133" i="68"/>
  <c r="AD190" i="68" s="1"/>
  <c r="AC133" i="72"/>
  <c r="AC190" i="72" s="1"/>
  <c r="AA135" i="75"/>
  <c r="AB130" i="75"/>
  <c r="AB132" i="75" s="1"/>
  <c r="AC129" i="75"/>
  <c r="AB130" i="74"/>
  <c r="AB132" i="74" s="1"/>
  <c r="AC129" i="74"/>
  <c r="AB130" i="73"/>
  <c r="AB132" i="73" s="1"/>
  <c r="AC129" i="73"/>
  <c r="AD131" i="72"/>
  <c r="AB130" i="70"/>
  <c r="AB132" i="70" s="1"/>
  <c r="AC129" i="70"/>
  <c r="AB130" i="69"/>
  <c r="AB132" i="69" s="1"/>
  <c r="AC129" i="69"/>
  <c r="AE131" i="68"/>
  <c r="AB130" i="67"/>
  <c r="AB132" i="67" s="1"/>
  <c r="AC129" i="67"/>
  <c r="AZ135" i="71" l="1"/>
  <c r="AZ190" i="71"/>
  <c r="BB129" i="71"/>
  <c r="BA130" i="71"/>
  <c r="BA132" i="71" s="1"/>
  <c r="BA133" i="71" s="1"/>
  <c r="AD135" i="68"/>
  <c r="AC135" i="72"/>
  <c r="AB133" i="75"/>
  <c r="AB190" i="75" s="1"/>
  <c r="AB133" i="70"/>
  <c r="AB133" i="74"/>
  <c r="AB190" i="74" s="1"/>
  <c r="AB133" i="69"/>
  <c r="AB190" i="69" s="1"/>
  <c r="AB133" i="73"/>
  <c r="AB190" i="73" s="1"/>
  <c r="AB133" i="67"/>
  <c r="AB190" i="67" s="1"/>
  <c r="AC131" i="75"/>
  <c r="AC131" i="74"/>
  <c r="AC131" i="73"/>
  <c r="AD130" i="72"/>
  <c r="AD132" i="72" s="1"/>
  <c r="AE129" i="72"/>
  <c r="AC131" i="70"/>
  <c r="AC131" i="69"/>
  <c r="AE130" i="68"/>
  <c r="AE132" i="68" s="1"/>
  <c r="AF129" i="68"/>
  <c r="AC131" i="67"/>
  <c r="AB135" i="70" l="1"/>
  <c r="AB190" i="70"/>
  <c r="BA135" i="71"/>
  <c r="BA190" i="71"/>
  <c r="BB131" i="71"/>
  <c r="BB130" i="71" s="1"/>
  <c r="BB132" i="71" s="1"/>
  <c r="BB133" i="71" s="1"/>
  <c r="AB135" i="75"/>
  <c r="AB135" i="69"/>
  <c r="AB135" i="67"/>
  <c r="AE133" i="68"/>
  <c r="AE190" i="68" s="1"/>
  <c r="AB135" i="73"/>
  <c r="AD133" i="72"/>
  <c r="AD190" i="72" s="1"/>
  <c r="AD129" i="75"/>
  <c r="AC130" i="75"/>
  <c r="AC132" i="75" s="1"/>
  <c r="AD129" i="74"/>
  <c r="AC130" i="74"/>
  <c r="AC132" i="74" s="1"/>
  <c r="AC130" i="73"/>
  <c r="AC132" i="73" s="1"/>
  <c r="AD129" i="73"/>
  <c r="AE131" i="72"/>
  <c r="AC130" i="70"/>
  <c r="AC132" i="70" s="1"/>
  <c r="AD129" i="70"/>
  <c r="AD129" i="69"/>
  <c r="AC130" i="69"/>
  <c r="AC132" i="69" s="1"/>
  <c r="AF131" i="68"/>
  <c r="AC130" i="67"/>
  <c r="AC132" i="67" s="1"/>
  <c r="AD129" i="67"/>
  <c r="BB135" i="71" l="1"/>
  <c r="BB190" i="71"/>
  <c r="AE135" i="68"/>
  <c r="AC133" i="67"/>
  <c r="AC190" i="67" s="1"/>
  <c r="AC133" i="69"/>
  <c r="AC133" i="75"/>
  <c r="AC133" i="74"/>
  <c r="AC190" i="74" s="1"/>
  <c r="AD135" i="72"/>
  <c r="AC133" i="73"/>
  <c r="AC133" i="70"/>
  <c r="AD131" i="75"/>
  <c r="AD131" i="74"/>
  <c r="AD131" i="73"/>
  <c r="AF129" i="72"/>
  <c r="AE130" i="72"/>
  <c r="AE132" i="72" s="1"/>
  <c r="AD131" i="70"/>
  <c r="AD131" i="69"/>
  <c r="AG129" i="68"/>
  <c r="AF130" i="68"/>
  <c r="AF132" i="68" s="1"/>
  <c r="AD131" i="67"/>
  <c r="AC135" i="67" l="1"/>
  <c r="AC135" i="70"/>
  <c r="AC190" i="70"/>
  <c r="AC135" i="73"/>
  <c r="AC190" i="73"/>
  <c r="AC135" i="75"/>
  <c r="AC190" i="75"/>
  <c r="AC135" i="69"/>
  <c r="AC190" i="69"/>
  <c r="AE133" i="72"/>
  <c r="AE190" i="72" s="1"/>
  <c r="AF133" i="68"/>
  <c r="AE129" i="75"/>
  <c r="AD130" i="75"/>
  <c r="AD132" i="75" s="1"/>
  <c r="AE129" i="74"/>
  <c r="AD130" i="74"/>
  <c r="AD132" i="74" s="1"/>
  <c r="AD130" i="73"/>
  <c r="AD132" i="73" s="1"/>
  <c r="AE129" i="73"/>
  <c r="AF131" i="72"/>
  <c r="AD130" i="70"/>
  <c r="AD132" i="70" s="1"/>
  <c r="AE129" i="70"/>
  <c r="AD130" i="69"/>
  <c r="AD132" i="69" s="1"/>
  <c r="AE129" i="69"/>
  <c r="AG131" i="68"/>
  <c r="AD130" i="67"/>
  <c r="AD132" i="67" s="1"/>
  <c r="AE129" i="67"/>
  <c r="AF135" i="68" l="1"/>
  <c r="AF190" i="68"/>
  <c r="AE135" i="72"/>
  <c r="AD133" i="73"/>
  <c r="AD190" i="73" s="1"/>
  <c r="AD133" i="69"/>
  <c r="AD190" i="69" s="1"/>
  <c r="AD133" i="70"/>
  <c r="AD133" i="75"/>
  <c r="AD133" i="74"/>
  <c r="AD190" i="74" s="1"/>
  <c r="AD133" i="67"/>
  <c r="AD190" i="67" s="1"/>
  <c r="AE131" i="75"/>
  <c r="AE131" i="74"/>
  <c r="AE131" i="73"/>
  <c r="AF130" i="72"/>
  <c r="AF132" i="72" s="1"/>
  <c r="AG129" i="72"/>
  <c r="AE131" i="70"/>
  <c r="AE131" i="69"/>
  <c r="AG130" i="68"/>
  <c r="AG132" i="68" s="1"/>
  <c r="AH129" i="68"/>
  <c r="AE131" i="67"/>
  <c r="AD135" i="75" l="1"/>
  <c r="AD190" i="75"/>
  <c r="AD135" i="70"/>
  <c r="AD190" i="70"/>
  <c r="AD135" i="73"/>
  <c r="AD135" i="67"/>
  <c r="AD135" i="69"/>
  <c r="AG133" i="68"/>
  <c r="AG190" i="68" s="1"/>
  <c r="AF133" i="72"/>
  <c r="AE130" i="75"/>
  <c r="AE132" i="75" s="1"/>
  <c r="AF129" i="75"/>
  <c r="AE130" i="74"/>
  <c r="AE132" i="74" s="1"/>
  <c r="AF129" i="74"/>
  <c r="AF129" i="73"/>
  <c r="AE130" i="73"/>
  <c r="AE132" i="73" s="1"/>
  <c r="AG131" i="72"/>
  <c r="AE130" i="70"/>
  <c r="AE132" i="70" s="1"/>
  <c r="AF129" i="70"/>
  <c r="AF129" i="69"/>
  <c r="AE130" i="69"/>
  <c r="AE132" i="69" s="1"/>
  <c r="AH131" i="68"/>
  <c r="AF129" i="67"/>
  <c r="AE130" i="67"/>
  <c r="AE132" i="67" s="1"/>
  <c r="AF135" i="72" l="1"/>
  <c r="AF190" i="72"/>
  <c r="AG135" i="68"/>
  <c r="AE133" i="74"/>
  <c r="AE190" i="74" s="1"/>
  <c r="AE133" i="70"/>
  <c r="AE133" i="73"/>
  <c r="AE133" i="67"/>
  <c r="AE190" i="67" s="1"/>
  <c r="AE133" i="75"/>
  <c r="AE133" i="69"/>
  <c r="AE190" i="69" s="1"/>
  <c r="AF131" i="75"/>
  <c r="AF131" i="74"/>
  <c r="AF131" i="73"/>
  <c r="AG130" i="72"/>
  <c r="AG132" i="72" s="1"/>
  <c r="AH129" i="72"/>
  <c r="AF131" i="70"/>
  <c r="AF131" i="69"/>
  <c r="AH130" i="68"/>
  <c r="AH132" i="68" s="1"/>
  <c r="AI129" i="68"/>
  <c r="AF131" i="67"/>
  <c r="AE135" i="75" l="1"/>
  <c r="AE190" i="75"/>
  <c r="AE135" i="73"/>
  <c r="AE190" i="73"/>
  <c r="AE135" i="70"/>
  <c r="AE190" i="70"/>
  <c r="AE135" i="69"/>
  <c r="AE135" i="67"/>
  <c r="AG133" i="72"/>
  <c r="AG190" i="72" s="1"/>
  <c r="AH133" i="68"/>
  <c r="AH190" i="68" s="1"/>
  <c r="AF130" i="75"/>
  <c r="AF132" i="75" s="1"/>
  <c r="AG129" i="75"/>
  <c r="AF130" i="74"/>
  <c r="AF132" i="74" s="1"/>
  <c r="AG129" i="74"/>
  <c r="AF130" i="73"/>
  <c r="AF132" i="73" s="1"/>
  <c r="AG129" i="73"/>
  <c r="AH131" i="72"/>
  <c r="AF130" i="70"/>
  <c r="AF132" i="70" s="1"/>
  <c r="AG129" i="70"/>
  <c r="AF130" i="69"/>
  <c r="AF132" i="69" s="1"/>
  <c r="AG129" i="69"/>
  <c r="AI131" i="68"/>
  <c r="AF130" i="67"/>
  <c r="AF132" i="67" s="1"/>
  <c r="AG129" i="67"/>
  <c r="AH135" i="68" l="1"/>
  <c r="AG135" i="72"/>
  <c r="AF133" i="75"/>
  <c r="AF190" i="75" s="1"/>
  <c r="AF133" i="67"/>
  <c r="AF133" i="69"/>
  <c r="AF133" i="73"/>
  <c r="AF190" i="73" s="1"/>
  <c r="AF133" i="70"/>
  <c r="AF133" i="74"/>
  <c r="AF190" i="74" s="1"/>
  <c r="AG131" i="75"/>
  <c r="AG131" i="74"/>
  <c r="AG131" i="73"/>
  <c r="AH130" i="72"/>
  <c r="AH132" i="72" s="1"/>
  <c r="AI129" i="72"/>
  <c r="AG131" i="70"/>
  <c r="AG131" i="69"/>
  <c r="AJ129" i="68"/>
  <c r="AI130" i="68"/>
  <c r="AI132" i="68" s="1"/>
  <c r="AG131" i="67"/>
  <c r="AF135" i="70" l="1"/>
  <c r="AF190" i="70"/>
  <c r="AF135" i="69"/>
  <c r="AF190" i="69"/>
  <c r="AF135" i="67"/>
  <c r="AF190" i="67"/>
  <c r="AF135" i="75"/>
  <c r="AF135" i="73"/>
  <c r="AI133" i="68"/>
  <c r="AI190" i="68" s="1"/>
  <c r="AH133" i="72"/>
  <c r="AH190" i="72" s="1"/>
  <c r="AG130" i="75"/>
  <c r="AG132" i="75" s="1"/>
  <c r="AH129" i="75"/>
  <c r="AG130" i="74"/>
  <c r="AG132" i="74" s="1"/>
  <c r="AH129" i="74"/>
  <c r="AG130" i="73"/>
  <c r="AG132" i="73" s="1"/>
  <c r="AH129" i="73"/>
  <c r="AI131" i="72"/>
  <c r="AH129" i="70"/>
  <c r="AG130" i="70"/>
  <c r="AG132" i="70" s="1"/>
  <c r="AG130" i="69"/>
  <c r="AG132" i="69" s="1"/>
  <c r="AH129" i="69"/>
  <c r="AJ131" i="68"/>
  <c r="AH129" i="67"/>
  <c r="AG130" i="67"/>
  <c r="AG132" i="67" s="1"/>
  <c r="AI135" i="68" l="1"/>
  <c r="AH135" i="72"/>
  <c r="AG133" i="69"/>
  <c r="AG190" i="69" s="1"/>
  <c r="AG133" i="73"/>
  <c r="AG133" i="74"/>
  <c r="AG190" i="74" s="1"/>
  <c r="AG133" i="75"/>
  <c r="AG190" i="75" s="1"/>
  <c r="AG133" i="70"/>
  <c r="AG190" i="70" s="1"/>
  <c r="AG133" i="67"/>
  <c r="AH131" i="75"/>
  <c r="AH131" i="74"/>
  <c r="AH131" i="73"/>
  <c r="AJ129" i="72"/>
  <c r="AI130" i="72"/>
  <c r="AI132" i="72" s="1"/>
  <c r="AH131" i="70"/>
  <c r="AH131" i="69"/>
  <c r="AJ130" i="68"/>
  <c r="AJ132" i="68" s="1"/>
  <c r="AK129" i="68"/>
  <c r="AH131" i="67"/>
  <c r="AG135" i="67" l="1"/>
  <c r="AG190" i="67"/>
  <c r="AG135" i="73"/>
  <c r="AG190" i="73"/>
  <c r="AG135" i="69"/>
  <c r="AG135" i="75"/>
  <c r="AG135" i="70"/>
  <c r="AI133" i="72"/>
  <c r="AI190" i="72" s="1"/>
  <c r="AJ133" i="68"/>
  <c r="AJ190" i="68" s="1"/>
  <c r="AH130" i="75"/>
  <c r="AH132" i="75" s="1"/>
  <c r="AI129" i="75"/>
  <c r="AH130" i="74"/>
  <c r="AH132" i="74" s="1"/>
  <c r="AI129" i="74"/>
  <c r="AH130" i="73"/>
  <c r="AH132" i="73" s="1"/>
  <c r="AI129" i="73"/>
  <c r="AJ131" i="72"/>
  <c r="AH130" i="70"/>
  <c r="AH132" i="70" s="1"/>
  <c r="AI129" i="70"/>
  <c r="AH130" i="69"/>
  <c r="AH132" i="69" s="1"/>
  <c r="AI129" i="69"/>
  <c r="AK131" i="68"/>
  <c r="AH130" i="67"/>
  <c r="AH132" i="67" s="1"/>
  <c r="AI129" i="67"/>
  <c r="AI135" i="72" l="1"/>
  <c r="AJ135" i="68"/>
  <c r="AH133" i="74"/>
  <c r="AH190" i="74" s="1"/>
  <c r="AH133" i="67"/>
  <c r="AH190" i="67" s="1"/>
  <c r="AH133" i="75"/>
  <c r="AH190" i="75" s="1"/>
  <c r="AH133" i="70"/>
  <c r="AH133" i="69"/>
  <c r="AH190" i="69" s="1"/>
  <c r="AH133" i="73"/>
  <c r="AI131" i="75"/>
  <c r="AI131" i="74"/>
  <c r="AI131" i="73"/>
  <c r="AJ130" i="72"/>
  <c r="AJ132" i="72" s="1"/>
  <c r="AK129" i="72"/>
  <c r="AI131" i="70"/>
  <c r="AI131" i="69"/>
  <c r="AK130" i="68"/>
  <c r="AK132" i="68" s="1"/>
  <c r="AL129" i="68"/>
  <c r="AI131" i="67"/>
  <c r="AH135" i="73" l="1"/>
  <c r="AH190" i="73"/>
  <c r="AH135" i="70"/>
  <c r="AH190" i="70"/>
  <c r="AH135" i="67"/>
  <c r="AH135" i="75"/>
  <c r="AH135" i="69"/>
  <c r="AK133" i="68"/>
  <c r="AK190" i="68" s="1"/>
  <c r="AJ133" i="72"/>
  <c r="AJ190" i="72" s="1"/>
  <c r="AI130" i="75"/>
  <c r="AI132" i="75" s="1"/>
  <c r="AJ129" i="75"/>
  <c r="AI130" i="74"/>
  <c r="AI132" i="74" s="1"/>
  <c r="AJ129" i="74"/>
  <c r="AI130" i="73"/>
  <c r="AI132" i="73" s="1"/>
  <c r="AJ129" i="73"/>
  <c r="AK131" i="72"/>
  <c r="AJ129" i="70"/>
  <c r="AI130" i="70"/>
  <c r="AI132" i="70" s="1"/>
  <c r="AI130" i="69"/>
  <c r="AI132" i="69" s="1"/>
  <c r="AJ129" i="69"/>
  <c r="AL131" i="68"/>
  <c r="AI130" i="67"/>
  <c r="AI132" i="67" s="1"/>
  <c r="AJ129" i="67"/>
  <c r="AK135" i="68" l="1"/>
  <c r="AI133" i="75"/>
  <c r="AI190" i="75" s="1"/>
  <c r="AI133" i="67"/>
  <c r="AI190" i="67" s="1"/>
  <c r="AJ135" i="72"/>
  <c r="AI133" i="73"/>
  <c r="AI133" i="69"/>
  <c r="AI190" i="69" s="1"/>
  <c r="AI133" i="70"/>
  <c r="AI133" i="74"/>
  <c r="AI190" i="74" s="1"/>
  <c r="AJ131" i="75"/>
  <c r="AJ131" i="74"/>
  <c r="AJ131" i="73"/>
  <c r="AK130" i="72"/>
  <c r="AK132" i="72" s="1"/>
  <c r="AL129" i="72"/>
  <c r="AJ131" i="70"/>
  <c r="AJ131" i="69"/>
  <c r="AL130" i="68"/>
  <c r="AL132" i="68" s="1"/>
  <c r="AM129" i="68"/>
  <c r="AJ131" i="67"/>
  <c r="AI135" i="75" l="1"/>
  <c r="AI135" i="70"/>
  <c r="AI190" i="70"/>
  <c r="AI135" i="73"/>
  <c r="AI190" i="73"/>
  <c r="AI135" i="67"/>
  <c r="AL133" i="68"/>
  <c r="AL190" i="68" s="1"/>
  <c r="AK133" i="72"/>
  <c r="AI135" i="69"/>
  <c r="AJ130" i="75"/>
  <c r="AJ132" i="75" s="1"/>
  <c r="AK129" i="75"/>
  <c r="AJ130" i="74"/>
  <c r="AJ132" i="74" s="1"/>
  <c r="AK129" i="74"/>
  <c r="AJ130" i="73"/>
  <c r="AJ132" i="73" s="1"/>
  <c r="AK129" i="73"/>
  <c r="AL131" i="72"/>
  <c r="AJ130" i="70"/>
  <c r="AJ132" i="70" s="1"/>
  <c r="AK129" i="70"/>
  <c r="AJ130" i="69"/>
  <c r="AJ132" i="69" s="1"/>
  <c r="AK129" i="69"/>
  <c r="AM131" i="68"/>
  <c r="AJ130" i="67"/>
  <c r="AJ132" i="67" s="1"/>
  <c r="AK129" i="67"/>
  <c r="AL135" i="68" l="1"/>
  <c r="AK135" i="72"/>
  <c r="AK190" i="72"/>
  <c r="AJ133" i="69"/>
  <c r="AJ133" i="75"/>
  <c r="AJ133" i="74"/>
  <c r="AJ190" i="74" s="1"/>
  <c r="AJ133" i="67"/>
  <c r="AJ190" i="67" s="1"/>
  <c r="AJ133" i="73"/>
  <c r="AJ133" i="70"/>
  <c r="AK131" i="75"/>
  <c r="AK131" i="74"/>
  <c r="AK131" i="73"/>
  <c r="AL130" i="72"/>
  <c r="AL132" i="72" s="1"/>
  <c r="AM129" i="72"/>
  <c r="AK131" i="70"/>
  <c r="AK131" i="69"/>
  <c r="AM130" i="68"/>
  <c r="AM132" i="68" s="1"/>
  <c r="AN129" i="68"/>
  <c r="AK131" i="67"/>
  <c r="AJ135" i="69" l="1"/>
  <c r="AJ190" i="69"/>
  <c r="AJ135" i="73"/>
  <c r="AJ190" i="73"/>
  <c r="AJ135" i="70"/>
  <c r="AJ190" i="70"/>
  <c r="AJ135" i="75"/>
  <c r="AJ190" i="75"/>
  <c r="AJ135" i="67"/>
  <c r="AL133" i="72"/>
  <c r="AL190" i="72" s="1"/>
  <c r="AM133" i="68"/>
  <c r="AL129" i="75"/>
  <c r="AK130" i="75"/>
  <c r="AK132" i="75" s="1"/>
  <c r="AL129" i="74"/>
  <c r="AK130" i="74"/>
  <c r="AK132" i="74" s="1"/>
  <c r="AK130" i="73"/>
  <c r="AK132" i="73" s="1"/>
  <c r="AL129" i="73"/>
  <c r="AM131" i="72"/>
  <c r="AK130" i="70"/>
  <c r="AK132" i="70" s="1"/>
  <c r="AL129" i="70"/>
  <c r="AL129" i="69"/>
  <c r="AK130" i="69"/>
  <c r="AK132" i="69" s="1"/>
  <c r="AN131" i="68"/>
  <c r="AK130" i="67"/>
  <c r="AK132" i="67" s="1"/>
  <c r="AL129" i="67"/>
  <c r="AM135" i="68" l="1"/>
  <c r="AM190" i="68"/>
  <c r="AL135" i="72"/>
  <c r="AK133" i="75"/>
  <c r="AK190" i="75" s="1"/>
  <c r="AK133" i="67"/>
  <c r="AK190" i="67" s="1"/>
  <c r="AK133" i="73"/>
  <c r="AK133" i="74"/>
  <c r="AK190" i="74" s="1"/>
  <c r="AK133" i="69"/>
  <c r="AK133" i="70"/>
  <c r="AL131" i="75"/>
  <c r="AL131" i="74"/>
  <c r="AL131" i="73"/>
  <c r="AN129" i="72"/>
  <c r="AM130" i="72"/>
  <c r="AM132" i="72" s="1"/>
  <c r="AL131" i="70"/>
  <c r="AL131" i="69"/>
  <c r="AO129" i="68"/>
  <c r="AN130" i="68"/>
  <c r="AN132" i="68" s="1"/>
  <c r="AL131" i="67"/>
  <c r="AK135" i="69" l="1"/>
  <c r="AK190" i="69"/>
  <c r="AK135" i="70"/>
  <c r="AK190" i="70"/>
  <c r="AK135" i="73"/>
  <c r="AK190" i="73"/>
  <c r="AK135" i="67"/>
  <c r="AK135" i="75"/>
  <c r="AM133" i="72"/>
  <c r="AM190" i="72" s="1"/>
  <c r="AN133" i="68"/>
  <c r="AN190" i="68" s="1"/>
  <c r="AM129" i="75"/>
  <c r="AL130" i="75"/>
  <c r="AL132" i="75" s="1"/>
  <c r="AM129" i="74"/>
  <c r="AL130" i="74"/>
  <c r="AL132" i="74" s="1"/>
  <c r="AL130" i="73"/>
  <c r="AL132" i="73" s="1"/>
  <c r="AM129" i="73"/>
  <c r="AN131" i="72"/>
  <c r="AL130" i="70"/>
  <c r="AL132" i="70" s="1"/>
  <c r="AM129" i="70"/>
  <c r="AL130" i="69"/>
  <c r="AL132" i="69" s="1"/>
  <c r="AM129" i="69"/>
  <c r="AO131" i="68"/>
  <c r="AL130" i="67"/>
  <c r="AL132" i="67" s="1"/>
  <c r="AM129" i="67"/>
  <c r="AM135" i="72" l="1"/>
  <c r="AN135" i="68"/>
  <c r="AL133" i="75"/>
  <c r="AL190" i="75" s="1"/>
  <c r="AL133" i="67"/>
  <c r="AL190" i="67" s="1"/>
  <c r="AL133" i="69"/>
  <c r="AL133" i="73"/>
  <c r="AL190" i="73" s="1"/>
  <c r="AL133" i="74"/>
  <c r="AL190" i="74" s="1"/>
  <c r="AL133" i="70"/>
  <c r="AM131" i="75"/>
  <c r="AM131" i="74"/>
  <c r="AM131" i="73"/>
  <c r="AO129" i="72"/>
  <c r="AN130" i="72"/>
  <c r="AN132" i="72" s="1"/>
  <c r="AM131" i="70"/>
  <c r="AM131" i="69"/>
  <c r="AO130" i="68"/>
  <c r="AO132" i="68" s="1"/>
  <c r="AP129" i="68"/>
  <c r="AM131" i="67"/>
  <c r="AL135" i="70" l="1"/>
  <c r="AL190" i="70"/>
  <c r="AL135" i="69"/>
  <c r="AL190" i="69"/>
  <c r="AL135" i="67"/>
  <c r="AL135" i="75"/>
  <c r="AL135" i="73"/>
  <c r="AN133" i="72"/>
  <c r="AN190" i="72" s="1"/>
  <c r="AO133" i="68"/>
  <c r="AO190" i="68" s="1"/>
  <c r="AM130" i="75"/>
  <c r="AM132" i="75" s="1"/>
  <c r="AN129" i="75"/>
  <c r="AM130" i="74"/>
  <c r="AM132" i="74" s="1"/>
  <c r="AN129" i="74"/>
  <c r="AN129" i="73"/>
  <c r="AM130" i="73"/>
  <c r="AM132" i="73" s="1"/>
  <c r="AO131" i="72"/>
  <c r="AM130" i="70"/>
  <c r="AM132" i="70" s="1"/>
  <c r="AN129" i="70"/>
  <c r="AN129" i="69"/>
  <c r="AM130" i="69"/>
  <c r="AM132" i="69" s="1"/>
  <c r="AP131" i="68"/>
  <c r="AN129" i="67"/>
  <c r="AM130" i="67"/>
  <c r="AM132" i="67" s="1"/>
  <c r="AN135" i="72" l="1"/>
  <c r="AO135" i="68"/>
  <c r="AM133" i="67"/>
  <c r="AM190" i="67" s="1"/>
  <c r="AM133" i="70"/>
  <c r="AM133" i="75"/>
  <c r="AM190" i="75" s="1"/>
  <c r="AM133" i="69"/>
  <c r="AM190" i="69" s="1"/>
  <c r="AM133" i="74"/>
  <c r="AM190" i="74" s="1"/>
  <c r="AM133" i="73"/>
  <c r="AN131" i="75"/>
  <c r="AN131" i="74"/>
  <c r="AN131" i="73"/>
  <c r="AP129" i="72"/>
  <c r="AO130" i="72"/>
  <c r="AO132" i="72" s="1"/>
  <c r="AN131" i="70"/>
  <c r="AN131" i="69"/>
  <c r="AP130" i="68"/>
  <c r="AP132" i="68" s="1"/>
  <c r="AQ129" i="68"/>
  <c r="AN131" i="67"/>
  <c r="AM135" i="73" l="1"/>
  <c r="AM190" i="73"/>
  <c r="AM135" i="70"/>
  <c r="AM190" i="70"/>
  <c r="AM135" i="67"/>
  <c r="AM135" i="69"/>
  <c r="AM135" i="75"/>
  <c r="AO133" i="72"/>
  <c r="AO190" i="72" s="1"/>
  <c r="AP133" i="68"/>
  <c r="AP190" i="68" s="1"/>
  <c r="AN130" i="75"/>
  <c r="AN132" i="75" s="1"/>
  <c r="AO129" i="75"/>
  <c r="AN130" i="74"/>
  <c r="AN132" i="74" s="1"/>
  <c r="AO129" i="74"/>
  <c r="AN130" i="73"/>
  <c r="AN132" i="73" s="1"/>
  <c r="AO129" i="73"/>
  <c r="AP131" i="72"/>
  <c r="AN130" i="70"/>
  <c r="AN132" i="70" s="1"/>
  <c r="AO129" i="70"/>
  <c r="AN130" i="69"/>
  <c r="AN132" i="69" s="1"/>
  <c r="AO129" i="69"/>
  <c r="AQ131" i="68"/>
  <c r="AN130" i="67"/>
  <c r="AN132" i="67" s="1"/>
  <c r="AO129" i="67"/>
  <c r="AO135" i="72" l="1"/>
  <c r="AN133" i="73"/>
  <c r="AN190" i="73" s="1"/>
  <c r="AN133" i="75"/>
  <c r="AP135" i="68"/>
  <c r="AN133" i="70"/>
  <c r="AN133" i="67"/>
  <c r="AN190" i="67" s="1"/>
  <c r="AN133" i="69"/>
  <c r="AN133" i="74"/>
  <c r="AN190" i="74" s="1"/>
  <c r="AO131" i="75"/>
  <c r="AO131" i="74"/>
  <c r="AO131" i="73"/>
  <c r="AN135" i="73"/>
  <c r="AP130" i="72"/>
  <c r="AP132" i="72" s="1"/>
  <c r="AQ129" i="72"/>
  <c r="AO131" i="70"/>
  <c r="AO131" i="69"/>
  <c r="AR129" i="68"/>
  <c r="AQ130" i="68"/>
  <c r="AQ132" i="68" s="1"/>
  <c r="AO131" i="67"/>
  <c r="AN135" i="70" l="1"/>
  <c r="AN190" i="70"/>
  <c r="AN135" i="75"/>
  <c r="AN190" i="75"/>
  <c r="AN135" i="69"/>
  <c r="AN190" i="69"/>
  <c r="AN135" i="67"/>
  <c r="AQ133" i="68"/>
  <c r="AQ190" i="68" s="1"/>
  <c r="AP133" i="72"/>
  <c r="AP190" i="72" s="1"/>
  <c r="AO130" i="75"/>
  <c r="AO132" i="75" s="1"/>
  <c r="AP129" i="75"/>
  <c r="AO130" i="74"/>
  <c r="AO132" i="74" s="1"/>
  <c r="AP129" i="74"/>
  <c r="AO130" i="73"/>
  <c r="AO132" i="73" s="1"/>
  <c r="AP129" i="73"/>
  <c r="AQ131" i="72"/>
  <c r="AP129" i="70"/>
  <c r="AO130" i="70"/>
  <c r="AO132" i="70" s="1"/>
  <c r="AO130" i="69"/>
  <c r="AO132" i="69" s="1"/>
  <c r="AP129" i="69"/>
  <c r="AR131" i="68"/>
  <c r="AP129" i="67"/>
  <c r="AO130" i="67"/>
  <c r="AO132" i="67" s="1"/>
  <c r="AP135" i="72" l="1"/>
  <c r="AQ135" i="68"/>
  <c r="AO133" i="74"/>
  <c r="AO190" i="74" s="1"/>
  <c r="AO133" i="67"/>
  <c r="AO190" i="67" s="1"/>
  <c r="AO133" i="75"/>
  <c r="AO133" i="73"/>
  <c r="AO190" i="73" s="1"/>
  <c r="AO133" i="69"/>
  <c r="AO133" i="70"/>
  <c r="AO190" i="70" s="1"/>
  <c r="AP131" i="75"/>
  <c r="AP131" i="74"/>
  <c r="AP131" i="73"/>
  <c r="AR129" i="72"/>
  <c r="AQ130" i="72"/>
  <c r="AQ132" i="72" s="1"/>
  <c r="AP131" i="70"/>
  <c r="AP131" i="69"/>
  <c r="AR130" i="68"/>
  <c r="AR132" i="68" s="1"/>
  <c r="AS129" i="68"/>
  <c r="AP131" i="67"/>
  <c r="AO135" i="69" l="1"/>
  <c r="AO190" i="69"/>
  <c r="AO135" i="75"/>
  <c r="AO190" i="75"/>
  <c r="AO135" i="67"/>
  <c r="AO135" i="73"/>
  <c r="AO135" i="70"/>
  <c r="AR133" i="68"/>
  <c r="AR190" i="68" s="1"/>
  <c r="AQ133" i="72"/>
  <c r="AQ190" i="72" s="1"/>
  <c r="AP130" i="75"/>
  <c r="AP132" i="75" s="1"/>
  <c r="AQ129" i="75"/>
  <c r="AP130" i="74"/>
  <c r="AP132" i="74" s="1"/>
  <c r="AQ129" i="74"/>
  <c r="AP130" i="73"/>
  <c r="AP132" i="73" s="1"/>
  <c r="AQ129" i="73"/>
  <c r="AR131" i="72"/>
  <c r="AP130" i="70"/>
  <c r="AP132" i="70" s="1"/>
  <c r="AQ129" i="70"/>
  <c r="AP130" i="69"/>
  <c r="AP132" i="69" s="1"/>
  <c r="AQ129" i="69"/>
  <c r="AS131" i="68"/>
  <c r="AP130" i="67"/>
  <c r="AP132" i="67" s="1"/>
  <c r="AQ129" i="67"/>
  <c r="AR135" i="68" l="1"/>
  <c r="AQ135" i="72"/>
  <c r="AP133" i="75"/>
  <c r="AP190" i="75" s="1"/>
  <c r="AP133" i="73"/>
  <c r="AP190" i="73" s="1"/>
  <c r="AP133" i="67"/>
  <c r="AP190" i="67" s="1"/>
  <c r="AP133" i="69"/>
  <c r="AP133" i="70"/>
  <c r="AP133" i="74"/>
  <c r="AP190" i="74" s="1"/>
  <c r="AQ131" i="75"/>
  <c r="AQ131" i="74"/>
  <c r="AQ131" i="73"/>
  <c r="AR130" i="72"/>
  <c r="AR132" i="72" s="1"/>
  <c r="AS129" i="72"/>
  <c r="AQ131" i="70"/>
  <c r="AQ131" i="69"/>
  <c r="AS130" i="68"/>
  <c r="AS132" i="68" s="1"/>
  <c r="AT129" i="68"/>
  <c r="AQ131" i="67"/>
  <c r="AP135" i="70" l="1"/>
  <c r="AP190" i="70"/>
  <c r="AP135" i="69"/>
  <c r="AP190" i="69"/>
  <c r="AP135" i="67"/>
  <c r="AP135" i="75"/>
  <c r="AS133" i="68"/>
  <c r="AS190" i="68" s="1"/>
  <c r="AP135" i="73"/>
  <c r="AR133" i="72"/>
  <c r="AR190" i="72" s="1"/>
  <c r="AQ130" i="75"/>
  <c r="AQ132" i="75" s="1"/>
  <c r="AR129" i="75"/>
  <c r="AQ130" i="74"/>
  <c r="AQ132" i="74" s="1"/>
  <c r="AR129" i="74"/>
  <c r="AQ130" i="73"/>
  <c r="AQ132" i="73" s="1"/>
  <c r="AR129" i="73"/>
  <c r="AS131" i="72"/>
  <c r="AR129" i="70"/>
  <c r="AQ130" i="70"/>
  <c r="AQ132" i="70" s="1"/>
  <c r="AQ130" i="69"/>
  <c r="AQ132" i="69" s="1"/>
  <c r="AR129" i="69"/>
  <c r="AT131" i="68"/>
  <c r="AQ130" i="67"/>
  <c r="AQ132" i="67" s="1"/>
  <c r="AR129" i="67"/>
  <c r="AS135" i="68" l="1"/>
  <c r="AR135" i="72"/>
  <c r="AQ133" i="67"/>
  <c r="AQ190" i="67" s="1"/>
  <c r="AQ133" i="69"/>
  <c r="AQ133" i="75"/>
  <c r="AQ190" i="75" s="1"/>
  <c r="AQ133" i="73"/>
  <c r="AQ190" i="73" s="1"/>
  <c r="AQ133" i="74"/>
  <c r="AQ190" i="74" s="1"/>
  <c r="AQ133" i="70"/>
  <c r="AR131" i="75"/>
  <c r="AR131" i="74"/>
  <c r="AR131" i="73"/>
  <c r="AS130" i="72"/>
  <c r="AS132" i="72" s="1"/>
  <c r="AT129" i="72"/>
  <c r="AR131" i="70"/>
  <c r="AR131" i="69"/>
  <c r="AT130" i="68"/>
  <c r="AT132" i="68" s="1"/>
  <c r="AU129" i="68"/>
  <c r="AR131" i="67"/>
  <c r="AQ135" i="69" l="1"/>
  <c r="AQ190" i="69"/>
  <c r="AQ135" i="70"/>
  <c r="AQ190" i="70"/>
  <c r="AQ135" i="75"/>
  <c r="AQ135" i="73"/>
  <c r="AQ135" i="67"/>
  <c r="AT133" i="68"/>
  <c r="AT190" i="68" s="1"/>
  <c r="AS133" i="72"/>
  <c r="AS190" i="72" s="1"/>
  <c r="AR130" i="75"/>
  <c r="AR132" i="75" s="1"/>
  <c r="AS129" i="75"/>
  <c r="AR130" i="74"/>
  <c r="AR132" i="74" s="1"/>
  <c r="AS129" i="74"/>
  <c r="AR130" i="73"/>
  <c r="AR132" i="73" s="1"/>
  <c r="AS129" i="73"/>
  <c r="AT131" i="72"/>
  <c r="AR130" i="70"/>
  <c r="AR132" i="70" s="1"/>
  <c r="AS129" i="70"/>
  <c r="AR130" i="69"/>
  <c r="AR132" i="69" s="1"/>
  <c r="AS129" i="69"/>
  <c r="AU131" i="68"/>
  <c r="AR130" i="67"/>
  <c r="AR132" i="67" s="1"/>
  <c r="AS129" i="67"/>
  <c r="AT135" i="68" l="1"/>
  <c r="AR133" i="74"/>
  <c r="AR190" i="74" s="1"/>
  <c r="AR133" i="70"/>
  <c r="AR190" i="70" s="1"/>
  <c r="AR133" i="75"/>
  <c r="AS135" i="72"/>
  <c r="AR133" i="67"/>
  <c r="AR190" i="67" s="1"/>
  <c r="AR133" i="69"/>
  <c r="AR190" i="69" s="1"/>
  <c r="AR133" i="73"/>
  <c r="AS131" i="75"/>
  <c r="AS131" i="74"/>
  <c r="AS131" i="73"/>
  <c r="AT130" i="72"/>
  <c r="AT132" i="72" s="1"/>
  <c r="AU129" i="72"/>
  <c r="AS131" i="70"/>
  <c r="AS131" i="69"/>
  <c r="AU130" i="68"/>
  <c r="AU132" i="68" s="1"/>
  <c r="AV129" i="68"/>
  <c r="AS131" i="67"/>
  <c r="AR135" i="73" l="1"/>
  <c r="AR190" i="73"/>
  <c r="AR135" i="75"/>
  <c r="AR190" i="75"/>
  <c r="AR135" i="67"/>
  <c r="AR135" i="70"/>
  <c r="AR135" i="69"/>
  <c r="AT133" i="72"/>
  <c r="AT190" i="72" s="1"/>
  <c r="AU133" i="68"/>
  <c r="AU190" i="68" s="1"/>
  <c r="AT129" i="75"/>
  <c r="AS130" i="75"/>
  <c r="AS132" i="75" s="1"/>
  <c r="AT129" i="74"/>
  <c r="AS130" i="74"/>
  <c r="AS132" i="74" s="1"/>
  <c r="AS130" i="73"/>
  <c r="AS132" i="73" s="1"/>
  <c r="AT129" i="73"/>
  <c r="AU131" i="72"/>
  <c r="AS130" i="70"/>
  <c r="AS132" i="70" s="1"/>
  <c r="AT129" i="70"/>
  <c r="AT129" i="69"/>
  <c r="AS130" i="69"/>
  <c r="AS132" i="69" s="1"/>
  <c r="AV131" i="68"/>
  <c r="AS130" i="67"/>
  <c r="AS132" i="67" s="1"/>
  <c r="AT129" i="67"/>
  <c r="AT135" i="72" l="1"/>
  <c r="AU135" i="68"/>
  <c r="AS133" i="75"/>
  <c r="AS190" i="75" s="1"/>
  <c r="AS133" i="69"/>
  <c r="AS190" i="69" s="1"/>
  <c r="AS133" i="73"/>
  <c r="AS133" i="67"/>
  <c r="AS190" i="67" s="1"/>
  <c r="AS133" i="74"/>
  <c r="AS190" i="74" s="1"/>
  <c r="AS133" i="70"/>
  <c r="AT131" i="75"/>
  <c r="AT131" i="74"/>
  <c r="AT131" i="73"/>
  <c r="AV129" i="72"/>
  <c r="AU130" i="72"/>
  <c r="AU132" i="72" s="1"/>
  <c r="AT131" i="70"/>
  <c r="AT131" i="69"/>
  <c r="AW129" i="68"/>
  <c r="AV130" i="68"/>
  <c r="AV132" i="68" s="1"/>
  <c r="AT131" i="67"/>
  <c r="AS135" i="73" l="1"/>
  <c r="AS190" i="73"/>
  <c r="AS135" i="70"/>
  <c r="AS190" i="70"/>
  <c r="AS135" i="75"/>
  <c r="AS135" i="69"/>
  <c r="AS135" i="67"/>
  <c r="AV133" i="68"/>
  <c r="AV190" i="68" s="1"/>
  <c r="AU133" i="72"/>
  <c r="AT130" i="75"/>
  <c r="AT132" i="75" s="1"/>
  <c r="AU129" i="75"/>
  <c r="AU129" i="74"/>
  <c r="AT130" i="74"/>
  <c r="AT132" i="74" s="1"/>
  <c r="AT130" i="73"/>
  <c r="AT132" i="73" s="1"/>
  <c r="AU129" i="73"/>
  <c r="AV131" i="72"/>
  <c r="AT130" i="70"/>
  <c r="AT132" i="70" s="1"/>
  <c r="AU129" i="70"/>
  <c r="AT130" i="69"/>
  <c r="AT132" i="69" s="1"/>
  <c r="AU129" i="69"/>
  <c r="AW131" i="68"/>
  <c r="AT130" i="67"/>
  <c r="AT132" i="67" s="1"/>
  <c r="AU129" i="67"/>
  <c r="AU135" i="72" l="1"/>
  <c r="AU190" i="72"/>
  <c r="AV135" i="68"/>
  <c r="AT133" i="75"/>
  <c r="AT190" i="75" s="1"/>
  <c r="AT133" i="67"/>
  <c r="AT190" i="67" s="1"/>
  <c r="AT133" i="69"/>
  <c r="AT190" i="69" s="1"/>
  <c r="AT133" i="73"/>
  <c r="AT190" i="73" s="1"/>
  <c r="AT133" i="74"/>
  <c r="AT190" i="74" s="1"/>
  <c r="AT133" i="70"/>
  <c r="AU131" i="75"/>
  <c r="AU131" i="74"/>
  <c r="AU131" i="73"/>
  <c r="AV130" i="72"/>
  <c r="AV132" i="72" s="1"/>
  <c r="AW129" i="72"/>
  <c r="AU131" i="70"/>
  <c r="AU131" i="69"/>
  <c r="AW130" i="68"/>
  <c r="AW132" i="68" s="1"/>
  <c r="AX129" i="68"/>
  <c r="AU131" i="67"/>
  <c r="AT135" i="67" l="1"/>
  <c r="AT135" i="70"/>
  <c r="AT190" i="70"/>
  <c r="AT135" i="75"/>
  <c r="AT135" i="69"/>
  <c r="AT135" i="73"/>
  <c r="AW133" i="68"/>
  <c r="AW190" i="68" s="1"/>
  <c r="AV133" i="72"/>
  <c r="AV190" i="72" s="1"/>
  <c r="AU130" i="75"/>
  <c r="AU132" i="75" s="1"/>
  <c r="AV129" i="75"/>
  <c r="AU130" i="74"/>
  <c r="AU132" i="74" s="1"/>
  <c r="AV129" i="74"/>
  <c r="AV129" i="73"/>
  <c r="AU130" i="73"/>
  <c r="AU132" i="73" s="1"/>
  <c r="AW131" i="72"/>
  <c r="AU130" i="70"/>
  <c r="AU132" i="70" s="1"/>
  <c r="AV129" i="70"/>
  <c r="AV129" i="69"/>
  <c r="AU130" i="69"/>
  <c r="AU132" i="69" s="1"/>
  <c r="AX131" i="68"/>
  <c r="AV129" i="67"/>
  <c r="AU130" i="67"/>
  <c r="AU132" i="67" s="1"/>
  <c r="AW135" i="68" l="1"/>
  <c r="AU133" i="74"/>
  <c r="AU190" i="74" s="1"/>
  <c r="AU133" i="75"/>
  <c r="AU133" i="67"/>
  <c r="AU190" i="67" s="1"/>
  <c r="AV135" i="72"/>
  <c r="AU133" i="70"/>
  <c r="AU190" i="70" s="1"/>
  <c r="AU133" i="69"/>
  <c r="AU190" i="69" s="1"/>
  <c r="AU133" i="73"/>
  <c r="AU190" i="73" s="1"/>
  <c r="AV131" i="75"/>
  <c r="AV131" i="74"/>
  <c r="AV131" i="73"/>
  <c r="AW130" i="72"/>
  <c r="AW132" i="72" s="1"/>
  <c r="AX129" i="72"/>
  <c r="AV131" i="70"/>
  <c r="AV131" i="69"/>
  <c r="AX130" i="68"/>
  <c r="AX132" i="68" s="1"/>
  <c r="AY129" i="68"/>
  <c r="AV131" i="67"/>
  <c r="AU135" i="75" l="1"/>
  <c r="AU190" i="75"/>
  <c r="AU135" i="67"/>
  <c r="AX133" i="68"/>
  <c r="AX190" i="68" s="1"/>
  <c r="AU135" i="73"/>
  <c r="AW133" i="72"/>
  <c r="AW190" i="72" s="1"/>
  <c r="AU135" i="69"/>
  <c r="AU135" i="70"/>
  <c r="AV130" i="75"/>
  <c r="AV132" i="75" s="1"/>
  <c r="AW129" i="75"/>
  <c r="AV130" i="74"/>
  <c r="AV132" i="74" s="1"/>
  <c r="AW129" i="74"/>
  <c r="AV130" i="73"/>
  <c r="AV132" i="73" s="1"/>
  <c r="AW129" i="73"/>
  <c r="AX131" i="72"/>
  <c r="AV130" i="70"/>
  <c r="AV132" i="70" s="1"/>
  <c r="AW129" i="70"/>
  <c r="AV130" i="69"/>
  <c r="AV132" i="69" s="1"/>
  <c r="AW129" i="69"/>
  <c r="AY131" i="68"/>
  <c r="AX135" i="68"/>
  <c r="AV130" i="67"/>
  <c r="AV132" i="67" s="1"/>
  <c r="AW129" i="67"/>
  <c r="AW135" i="72" l="1"/>
  <c r="AV133" i="73"/>
  <c r="AV190" i="73" s="1"/>
  <c r="AV133" i="70"/>
  <c r="AV133" i="74"/>
  <c r="AV190" i="74" s="1"/>
  <c r="AV133" i="69"/>
  <c r="AV133" i="67"/>
  <c r="AV190" i="67" s="1"/>
  <c r="AV133" i="75"/>
  <c r="AV190" i="75" s="1"/>
  <c r="AW131" i="75"/>
  <c r="AW131" i="74"/>
  <c r="AW131" i="73"/>
  <c r="AX130" i="72"/>
  <c r="AX132" i="72" s="1"/>
  <c r="AY129" i="72"/>
  <c r="AW131" i="70"/>
  <c r="AW131" i="69"/>
  <c r="AZ129" i="68"/>
  <c r="AY130" i="68"/>
  <c r="AY132" i="68" s="1"/>
  <c r="AW131" i="67"/>
  <c r="AV135" i="69" l="1"/>
  <c r="AV190" i="69"/>
  <c r="AV135" i="70"/>
  <c r="AV190" i="70"/>
  <c r="AV135" i="73"/>
  <c r="AV135" i="67"/>
  <c r="AV135" i="75"/>
  <c r="AY133" i="68"/>
  <c r="AY190" i="68" s="1"/>
  <c r="AX133" i="72"/>
  <c r="AX190" i="72" s="1"/>
  <c r="AW130" i="75"/>
  <c r="AW132" i="75" s="1"/>
  <c r="AX129" i="75"/>
  <c r="AW130" i="74"/>
  <c r="AW132" i="74" s="1"/>
  <c r="AX129" i="74"/>
  <c r="AW130" i="73"/>
  <c r="AW132" i="73" s="1"/>
  <c r="AX129" i="73"/>
  <c r="AY131" i="72"/>
  <c r="AX129" i="70"/>
  <c r="AW130" i="70"/>
  <c r="AW132" i="70" s="1"/>
  <c r="AW130" i="69"/>
  <c r="AW132" i="69" s="1"/>
  <c r="AX129" i="69"/>
  <c r="AZ131" i="68"/>
  <c r="AX129" i="67"/>
  <c r="AW130" i="67"/>
  <c r="AW132" i="67" s="1"/>
  <c r="AY135" i="68" l="1"/>
  <c r="AX135" i="72"/>
  <c r="AW133" i="75"/>
  <c r="AW190" i="75" s="1"/>
  <c r="AW133" i="67"/>
  <c r="AW190" i="67" s="1"/>
  <c r="AW133" i="73"/>
  <c r="AW133" i="69"/>
  <c r="AW190" i="69" s="1"/>
  <c r="AW133" i="70"/>
  <c r="AW133" i="74"/>
  <c r="AW190" i="74" s="1"/>
  <c r="AX131" i="75"/>
  <c r="AX131" i="74"/>
  <c r="AX131" i="73"/>
  <c r="AY130" i="72"/>
  <c r="AY132" i="72" s="1"/>
  <c r="AZ129" i="72"/>
  <c r="AX131" i="70"/>
  <c r="AX131" i="69"/>
  <c r="AZ130" i="68"/>
  <c r="AZ132" i="68" s="1"/>
  <c r="BA129" i="68"/>
  <c r="AX131" i="67"/>
  <c r="AW135" i="70" l="1"/>
  <c r="AW190" i="70"/>
  <c r="AW135" i="73"/>
  <c r="AW190" i="73"/>
  <c r="AW135" i="67"/>
  <c r="AW135" i="75"/>
  <c r="AW135" i="69"/>
  <c r="AZ133" i="68"/>
  <c r="AZ190" i="68" s="1"/>
  <c r="AY133" i="72"/>
  <c r="AY190" i="72" s="1"/>
  <c r="AX130" i="75"/>
  <c r="AX132" i="75" s="1"/>
  <c r="AY129" i="75"/>
  <c r="AX130" i="74"/>
  <c r="AX132" i="74" s="1"/>
  <c r="AY129" i="74"/>
  <c r="AX130" i="73"/>
  <c r="AX132" i="73" s="1"/>
  <c r="AY129" i="73"/>
  <c r="AZ131" i="72"/>
  <c r="AX130" i="70"/>
  <c r="AX132" i="70" s="1"/>
  <c r="AY129" i="70"/>
  <c r="AX130" i="69"/>
  <c r="AX132" i="69" s="1"/>
  <c r="AY129" i="69"/>
  <c r="BA131" i="68"/>
  <c r="AX130" i="67"/>
  <c r="AX132" i="67" s="1"/>
  <c r="AY129" i="67"/>
  <c r="AY135" i="72" l="1"/>
  <c r="AZ135" i="68"/>
  <c r="AX133" i="67"/>
  <c r="AX190" i="67" s="1"/>
  <c r="AX133" i="75"/>
  <c r="AX190" i="75" s="1"/>
  <c r="AX133" i="69"/>
  <c r="AX190" i="69" s="1"/>
  <c r="AX133" i="73"/>
  <c r="AX190" i="73" s="1"/>
  <c r="AX133" i="70"/>
  <c r="AX133" i="74"/>
  <c r="AX190" i="74" s="1"/>
  <c r="AY131" i="75"/>
  <c r="AY131" i="74"/>
  <c r="AY131" i="73"/>
  <c r="AZ130" i="72"/>
  <c r="AZ132" i="72" s="1"/>
  <c r="BA129" i="72"/>
  <c r="AY131" i="70"/>
  <c r="AY131" i="69"/>
  <c r="BA130" i="68"/>
  <c r="BA132" i="68" s="1"/>
  <c r="BB129" i="68"/>
  <c r="AY131" i="67"/>
  <c r="AX135" i="70" l="1"/>
  <c r="AX190" i="70"/>
  <c r="AX135" i="67"/>
  <c r="AX135" i="69"/>
  <c r="AX135" i="75"/>
  <c r="AX135" i="73"/>
  <c r="AZ133" i="72"/>
  <c r="AZ190" i="72" s="1"/>
  <c r="BA133" i="68"/>
  <c r="BA190" i="68" s="1"/>
  <c r="AY130" i="75"/>
  <c r="AY132" i="75" s="1"/>
  <c r="AZ129" i="75"/>
  <c r="AY130" i="74"/>
  <c r="AY132" i="74" s="1"/>
  <c r="AZ129" i="74"/>
  <c r="AY130" i="73"/>
  <c r="AY132" i="73" s="1"/>
  <c r="AZ129" i="73"/>
  <c r="BA131" i="72"/>
  <c r="AZ129" i="70"/>
  <c r="AY130" i="70"/>
  <c r="AY132" i="70" s="1"/>
  <c r="AY130" i="69"/>
  <c r="AY132" i="69" s="1"/>
  <c r="AZ129" i="69"/>
  <c r="BB131" i="68"/>
  <c r="BB130" i="68" s="1"/>
  <c r="BB132" i="68" s="1"/>
  <c r="AY130" i="67"/>
  <c r="AY132" i="67" s="1"/>
  <c r="AZ129" i="67"/>
  <c r="BA135" i="68" l="1"/>
  <c r="AZ135" i="72"/>
  <c r="AY133" i="67"/>
  <c r="AY190" i="67" s="1"/>
  <c r="AY133" i="75"/>
  <c r="BB133" i="68"/>
  <c r="BB190" i="68" s="1"/>
  <c r="AY133" i="73"/>
  <c r="AY190" i="73" s="1"/>
  <c r="AY133" i="74"/>
  <c r="AY190" i="74" s="1"/>
  <c r="AY133" i="69"/>
  <c r="AY190" i="69" s="1"/>
  <c r="AY133" i="70"/>
  <c r="AZ131" i="75"/>
  <c r="AZ131" i="74"/>
  <c r="AZ131" i="73"/>
  <c r="BA130" i="72"/>
  <c r="BA132" i="72" s="1"/>
  <c r="BB129" i="72"/>
  <c r="AZ131" i="70"/>
  <c r="AZ131" i="69"/>
  <c r="AZ131" i="67"/>
  <c r="AY135" i="70" l="1"/>
  <c r="AY190" i="70"/>
  <c r="AY135" i="75"/>
  <c r="AY190" i="75"/>
  <c r="AY135" i="67"/>
  <c r="AY135" i="73"/>
  <c r="BB135" i="68"/>
  <c r="BA133" i="72"/>
  <c r="BA190" i="72" s="1"/>
  <c r="AY135" i="69"/>
  <c r="AZ130" i="75"/>
  <c r="AZ132" i="75" s="1"/>
  <c r="BA129" i="75"/>
  <c r="AZ130" i="74"/>
  <c r="AZ132" i="74" s="1"/>
  <c r="BA129" i="74"/>
  <c r="AZ130" i="73"/>
  <c r="AZ132" i="73" s="1"/>
  <c r="BA129" i="73"/>
  <c r="BB131" i="72"/>
  <c r="BB130" i="72" s="1"/>
  <c r="BB132" i="72" s="1"/>
  <c r="AZ130" i="70"/>
  <c r="AZ132" i="70" s="1"/>
  <c r="BA129" i="70"/>
  <c r="AZ130" i="69"/>
  <c r="AZ132" i="69" s="1"/>
  <c r="BA129" i="69"/>
  <c r="AZ130" i="67"/>
  <c r="AZ132" i="67" s="1"/>
  <c r="BA129" i="67"/>
  <c r="BA135" i="72" l="1"/>
  <c r="AZ133" i="75"/>
  <c r="AZ190" i="75" s="1"/>
  <c r="AZ133" i="67"/>
  <c r="AZ190" i="67" s="1"/>
  <c r="BB133" i="72"/>
  <c r="BB190" i="72" s="1"/>
  <c r="AZ133" i="69"/>
  <c r="AZ190" i="69" s="1"/>
  <c r="AZ133" i="73"/>
  <c r="AZ190" i="73" s="1"/>
  <c r="AZ133" i="70"/>
  <c r="AZ133" i="74"/>
  <c r="AZ190" i="74" s="1"/>
  <c r="BA131" i="75"/>
  <c r="BA131" i="74"/>
  <c r="BA131" i="73"/>
  <c r="BA131" i="70"/>
  <c r="BA131" i="69"/>
  <c r="BA131" i="67"/>
  <c r="AZ135" i="70" l="1"/>
  <c r="AZ190" i="70"/>
  <c r="BB135" i="72"/>
  <c r="AZ135" i="75"/>
  <c r="AZ135" i="67"/>
  <c r="AZ135" i="73"/>
  <c r="AZ135" i="69"/>
  <c r="BB129" i="75"/>
  <c r="BA130" i="75"/>
  <c r="BA132" i="75" s="1"/>
  <c r="BB129" i="74"/>
  <c r="BA130" i="74"/>
  <c r="BA132" i="74" s="1"/>
  <c r="BA130" i="73"/>
  <c r="BA132" i="73" s="1"/>
  <c r="BB129" i="73"/>
  <c r="BA130" i="70"/>
  <c r="BA132" i="70" s="1"/>
  <c r="BB129" i="70"/>
  <c r="BB129" i="69"/>
  <c r="BA130" i="69"/>
  <c r="BA132" i="69" s="1"/>
  <c r="BA130" i="67"/>
  <c r="BA132" i="67" s="1"/>
  <c r="BB129" i="67"/>
  <c r="BA133" i="67" l="1"/>
  <c r="BA190" i="67" s="1"/>
  <c r="BA133" i="69"/>
  <c r="BA133" i="74"/>
  <c r="BA190" i="74" s="1"/>
  <c r="BA133" i="73"/>
  <c r="BA133" i="75"/>
  <c r="BA190" i="75" s="1"/>
  <c r="BA133" i="70"/>
  <c r="BB131" i="75"/>
  <c r="BB130" i="75" s="1"/>
  <c r="BB132" i="75" s="1"/>
  <c r="BB131" i="74"/>
  <c r="BB130" i="74" s="1"/>
  <c r="BB132" i="74" s="1"/>
  <c r="BB131" i="73"/>
  <c r="BB130" i="73" s="1"/>
  <c r="BB132" i="73" s="1"/>
  <c r="BB131" i="70"/>
  <c r="BB130" i="70" s="1"/>
  <c r="BB132" i="70" s="1"/>
  <c r="BB131" i="69"/>
  <c r="BB130" i="69" s="1"/>
  <c r="BB132" i="69" s="1"/>
  <c r="BB131" i="67"/>
  <c r="BB130" i="67" s="1"/>
  <c r="BB132" i="67" s="1"/>
  <c r="BA135" i="75" l="1"/>
  <c r="BA135" i="70"/>
  <c r="BA190" i="70"/>
  <c r="BA135" i="73"/>
  <c r="BA190" i="73"/>
  <c r="BA135" i="69"/>
  <c r="BA190" i="69"/>
  <c r="BA135" i="67"/>
  <c r="BB133" i="74"/>
  <c r="BB190" i="74" s="1"/>
  <c r="BB133" i="67"/>
  <c r="BB133" i="75"/>
  <c r="BB190" i="75" s="1"/>
  <c r="BB133" i="73"/>
  <c r="BB133" i="69"/>
  <c r="BB133" i="70"/>
  <c r="BB135" i="73" l="1"/>
  <c r="BB190" i="73"/>
  <c r="BB135" i="69"/>
  <c r="BB190" i="69"/>
  <c r="BB135" i="67"/>
  <c r="BB190" i="67"/>
  <c r="BB135" i="70"/>
  <c r="BB190" i="70"/>
  <c r="BB135" i="75"/>
  <c r="BF40" i="81"/>
  <c r="BF39" i="81" s="1"/>
  <c r="BG40" i="81"/>
  <c r="BH40" i="81"/>
  <c r="BH39" i="81" s="1"/>
  <c r="AJ45" i="81"/>
  <c r="AJ43" i="81"/>
  <c r="AK43" i="81" s="1"/>
  <c r="AL43" i="81" s="1"/>
  <c r="BG39" i="81" l="1"/>
  <c r="AK45" i="81"/>
  <c r="AL45" i="81" s="1"/>
  <c r="AM45" i="81" s="1"/>
  <c r="AM43" i="81"/>
  <c r="AN43" i="81" l="1"/>
  <c r="AN45" i="81"/>
  <c r="AO43" i="81" l="1"/>
  <c r="AO45" i="81"/>
  <c r="AP43" i="81" l="1"/>
  <c r="AP45" i="81"/>
  <c r="AQ43" i="81" l="1"/>
  <c r="AQ45" i="81"/>
  <c r="AR43" i="81" l="1"/>
  <c r="AR45" i="81"/>
  <c r="AS43" i="81" l="1"/>
  <c r="AS45" i="81"/>
  <c r="AT43" i="81" l="1"/>
  <c r="AT45" i="81"/>
  <c r="AU43" i="81" l="1"/>
  <c r="AU45" i="81"/>
  <c r="AV43" i="81" l="1"/>
  <c r="AV45" i="81"/>
  <c r="AW43" i="81" l="1"/>
  <c r="AW45" i="81"/>
  <c r="AX43" i="81" l="1"/>
  <c r="AX45" i="81"/>
  <c r="AY43" i="81" l="1"/>
  <c r="AY45" i="81"/>
  <c r="AZ43" i="81" l="1"/>
  <c r="AZ45" i="81"/>
  <c r="BA43" i="81" l="1"/>
  <c r="BA45" i="81"/>
  <c r="BB43" i="81" l="1"/>
  <c r="BB45" i="81"/>
  <c r="BC43" i="81" l="1"/>
  <c r="BC45" i="81"/>
  <c r="BD43" i="81" l="1"/>
  <c r="BD45" i="81"/>
  <c r="BE43" i="81" l="1"/>
  <c r="BE45" i="81"/>
  <c r="BF43" i="81" l="1"/>
  <c r="BF45" i="81"/>
  <c r="BG43" i="81" l="1"/>
  <c r="BF44" i="81"/>
  <c r="BG45" i="81"/>
  <c r="AY172" i="74" l="1"/>
  <c r="AY194" i="74" s="1"/>
  <c r="AY172" i="73"/>
  <c r="AY194" i="73" s="1"/>
  <c r="AY172" i="71"/>
  <c r="AY194" i="71" s="1"/>
  <c r="AY172" i="69"/>
  <c r="AY194" i="69" s="1"/>
  <c r="AY172" i="67"/>
  <c r="AY194" i="67" s="1"/>
  <c r="AY172" i="88"/>
  <c r="AY194" i="88" s="1"/>
  <c r="AY172" i="75"/>
  <c r="AY194" i="75" s="1"/>
  <c r="AY172" i="72"/>
  <c r="AY194" i="72" s="1"/>
  <c r="AY172" i="70"/>
  <c r="AY194" i="70" s="1"/>
  <c r="AY172" i="68"/>
  <c r="AY194" i="68" s="1"/>
  <c r="AY172" i="63"/>
  <c r="BH43" i="81"/>
  <c r="BG44" i="81"/>
  <c r="BH45" i="81"/>
  <c r="BI45" i="81" s="1"/>
  <c r="BI46" i="81" s="1"/>
  <c r="BH44" i="81" l="1"/>
  <c r="BI43" i="81"/>
  <c r="BI44" i="81" s="1"/>
  <c r="AZ172" i="74"/>
  <c r="AZ194" i="74" s="1"/>
  <c r="AZ172" i="73"/>
  <c r="AZ194" i="73" s="1"/>
  <c r="AZ172" i="71"/>
  <c r="AZ194" i="71" s="1"/>
  <c r="AZ172" i="69"/>
  <c r="AZ194" i="69" s="1"/>
  <c r="AZ172" i="68"/>
  <c r="AZ194" i="68" s="1"/>
  <c r="AZ172" i="88"/>
  <c r="AZ194" i="88" s="1"/>
  <c r="AZ172" i="70"/>
  <c r="AZ194" i="70" s="1"/>
  <c r="AZ172" i="75"/>
  <c r="AZ194" i="75" s="1"/>
  <c r="AZ172" i="72"/>
  <c r="AZ194" i="72" s="1"/>
  <c r="AZ172" i="67"/>
  <c r="AZ194" i="67" s="1"/>
  <c r="AZ172" i="63"/>
  <c r="BB176" i="74"/>
  <c r="BB176" i="73"/>
  <c r="BB176" i="67"/>
  <c r="BB195" i="67" s="1"/>
  <c r="BB176" i="68"/>
  <c r="BB176" i="71"/>
  <c r="BB176" i="70"/>
  <c r="BB176" i="88"/>
  <c r="BB176" i="69"/>
  <c r="BB176" i="72"/>
  <c r="BB176" i="75"/>
  <c r="BB176" i="63"/>
  <c r="BB71" i="63"/>
  <c r="BA71" i="63"/>
  <c r="AZ71" i="63"/>
  <c r="AY71" i="63"/>
  <c r="AX71" i="63"/>
  <c r="AW71" i="63"/>
  <c r="AV71" i="63"/>
  <c r="AU71" i="63"/>
  <c r="AT71" i="63"/>
  <c r="AS71" i="63"/>
  <c r="AR71" i="63"/>
  <c r="AQ71" i="63"/>
  <c r="AP71" i="63"/>
  <c r="AO71" i="63"/>
  <c r="AN71" i="63"/>
  <c r="AM71" i="63"/>
  <c r="AL71" i="63"/>
  <c r="AK71" i="63"/>
  <c r="AJ71" i="63"/>
  <c r="AI71" i="63"/>
  <c r="AH71" i="63"/>
  <c r="AG71" i="63"/>
  <c r="AF71" i="63"/>
  <c r="AE71" i="63"/>
  <c r="AD71" i="63"/>
  <c r="AC71" i="63"/>
  <c r="AB71" i="63"/>
  <c r="AA71" i="63"/>
  <c r="Z71" i="63"/>
  <c r="Y71" i="63"/>
  <c r="X71" i="63"/>
  <c r="W71" i="63"/>
  <c r="V71" i="63"/>
  <c r="U71" i="63"/>
  <c r="T71" i="63"/>
  <c r="S71" i="63"/>
  <c r="R71" i="63"/>
  <c r="Q71" i="63"/>
  <c r="P71" i="63"/>
  <c r="O71" i="63"/>
  <c r="N71" i="63"/>
  <c r="M71" i="63"/>
  <c r="L71" i="63"/>
  <c r="K71" i="63"/>
  <c r="J71" i="63"/>
  <c r="I71" i="63"/>
  <c r="H71" i="63"/>
  <c r="G71" i="63"/>
  <c r="F71" i="63"/>
  <c r="BB64" i="63"/>
  <c r="BA64" i="63"/>
  <c r="AZ64" i="63"/>
  <c r="AY64" i="63"/>
  <c r="AX64" i="63"/>
  <c r="AW64" i="63"/>
  <c r="AV64" i="63"/>
  <c r="AU64" i="63"/>
  <c r="AT64" i="63"/>
  <c r="AS64" i="63"/>
  <c r="AR64" i="63"/>
  <c r="AQ64" i="63"/>
  <c r="AP64" i="63"/>
  <c r="AO64" i="63"/>
  <c r="AN64" i="63"/>
  <c r="AM64" i="63"/>
  <c r="AL64" i="63"/>
  <c r="AK64" i="63"/>
  <c r="AJ64" i="63"/>
  <c r="AI64" i="63"/>
  <c r="AH64" i="63"/>
  <c r="AG64" i="63"/>
  <c r="AF64" i="63"/>
  <c r="AE64" i="63"/>
  <c r="AD64" i="63"/>
  <c r="AC64" i="63"/>
  <c r="AB64" i="63"/>
  <c r="AA64" i="63"/>
  <c r="Z64" i="63"/>
  <c r="Y64" i="63"/>
  <c r="X64" i="63"/>
  <c r="W64" i="63"/>
  <c r="V64" i="63"/>
  <c r="U64" i="63"/>
  <c r="T64" i="63"/>
  <c r="S64" i="63"/>
  <c r="R64" i="63"/>
  <c r="Q64" i="63"/>
  <c r="P64" i="63"/>
  <c r="O64" i="63"/>
  <c r="N64" i="63"/>
  <c r="M64" i="63"/>
  <c r="L64" i="63"/>
  <c r="K64" i="63"/>
  <c r="J64" i="63"/>
  <c r="I64" i="63"/>
  <c r="H64" i="63"/>
  <c r="G64" i="63"/>
  <c r="F64" i="63"/>
  <c r="E128" i="63"/>
  <c r="AA81" i="63"/>
  <c r="Z81" i="63"/>
  <c r="Y81" i="63"/>
  <c r="X81" i="63"/>
  <c r="W81" i="63"/>
  <c r="V81" i="63"/>
  <c r="U81" i="63"/>
  <c r="T81" i="63"/>
  <c r="S81" i="63"/>
  <c r="R81" i="63"/>
  <c r="Q81" i="63"/>
  <c r="P81" i="63"/>
  <c r="O81" i="63"/>
  <c r="N81" i="63"/>
  <c r="M81" i="63"/>
  <c r="L81" i="63"/>
  <c r="K81" i="63"/>
  <c r="J81" i="63"/>
  <c r="I81" i="63"/>
  <c r="H81" i="63"/>
  <c r="G81" i="63"/>
  <c r="F81" i="63"/>
  <c r="E81" i="63"/>
  <c r="BB82" i="63"/>
  <c r="BB83" i="63" s="1"/>
  <c r="AY82" i="63"/>
  <c r="AY83" i="63" s="1"/>
  <c r="BB172" i="74" l="1"/>
  <c r="BB194" i="74" s="1"/>
  <c r="BB172" i="88"/>
  <c r="BB194" i="88" s="1"/>
  <c r="BB172" i="75"/>
  <c r="BB194" i="75" s="1"/>
  <c r="BB172" i="72"/>
  <c r="BB194" i="72" s="1"/>
  <c r="BB172" i="70"/>
  <c r="BB194" i="70" s="1"/>
  <c r="BB172" i="68"/>
  <c r="BB194" i="68" s="1"/>
  <c r="BB172" i="69"/>
  <c r="BB194" i="69" s="1"/>
  <c r="BB172" i="67"/>
  <c r="BB194" i="67" s="1"/>
  <c r="BB172" i="73"/>
  <c r="BB194" i="73" s="1"/>
  <c r="BB172" i="71"/>
  <c r="BB194" i="71" s="1"/>
  <c r="BB172" i="63"/>
  <c r="BA172" i="74"/>
  <c r="BA194" i="74" s="1"/>
  <c r="BA172" i="88"/>
  <c r="BA194" i="88" s="1"/>
  <c r="BA172" i="75"/>
  <c r="BA194" i="75" s="1"/>
  <c r="BA172" i="72"/>
  <c r="BA194" i="72" s="1"/>
  <c r="BA172" i="70"/>
  <c r="BA194" i="70" s="1"/>
  <c r="BA172" i="68"/>
  <c r="BA194" i="68" s="1"/>
  <c r="BA172" i="67"/>
  <c r="BA194" i="67" s="1"/>
  <c r="BA172" i="69"/>
  <c r="BA194" i="69" s="1"/>
  <c r="BA172" i="73"/>
  <c r="BA194" i="73" s="1"/>
  <c r="BA172" i="71"/>
  <c r="BA194" i="71" s="1"/>
  <c r="BA172" i="63"/>
  <c r="AW82" i="63"/>
  <c r="AW83" i="63" s="1"/>
  <c r="AG82" i="63"/>
  <c r="AG83" i="63" s="1"/>
  <c r="Q82" i="63"/>
  <c r="Y82" i="63"/>
  <c r="AO82" i="63"/>
  <c r="AX82" i="63"/>
  <c r="AX83" i="63" s="1"/>
  <c r="AF82" i="63"/>
  <c r="AF83" i="63" s="1"/>
  <c r="AV82" i="63"/>
  <c r="P82" i="63"/>
  <c r="AN82" i="63"/>
  <c r="AN83" i="63" s="1"/>
  <c r="X82" i="63"/>
  <c r="X83" i="63" s="1"/>
  <c r="J82" i="63"/>
  <c r="AP82" i="63"/>
  <c r="R82" i="63"/>
  <c r="Z82" i="63"/>
  <c r="AH82" i="63"/>
  <c r="AB82" i="63"/>
  <c r="AB83" i="63" s="1"/>
  <c r="AC82" i="63"/>
  <c r="AK82" i="63"/>
  <c r="N82" i="63"/>
  <c r="N83" i="63" s="1"/>
  <c r="V82" i="63"/>
  <c r="AD82" i="63"/>
  <c r="AT82" i="63"/>
  <c r="AT83" i="63" s="1"/>
  <c r="F82" i="63"/>
  <c r="AL82" i="63"/>
  <c r="K82" i="63"/>
  <c r="S82" i="63"/>
  <c r="AA82" i="63"/>
  <c r="AI82" i="63"/>
  <c r="AQ82" i="63"/>
  <c r="L82" i="63"/>
  <c r="T82" i="63"/>
  <c r="AJ82" i="63"/>
  <c r="AR82" i="63"/>
  <c r="AR83" i="63" s="1"/>
  <c r="AZ82" i="63"/>
  <c r="AZ83" i="63" s="1"/>
  <c r="M82" i="63"/>
  <c r="U82" i="63"/>
  <c r="AS82" i="63"/>
  <c r="BA82" i="63"/>
  <c r="BA83" i="63" s="1"/>
  <c r="G26" i="63"/>
  <c r="G82" i="63"/>
  <c r="AE82" i="63"/>
  <c r="AM82" i="63"/>
  <c r="AU82" i="63"/>
  <c r="H82" i="63"/>
  <c r="I82" i="63"/>
  <c r="AO83" i="63"/>
  <c r="Q83" i="63"/>
  <c r="Y83" i="63"/>
  <c r="O82" i="63"/>
  <c r="W82" i="63"/>
  <c r="X97" i="63" l="1"/>
  <c r="AJ97" i="63"/>
  <c r="AV97" i="63"/>
  <c r="Y97" i="63"/>
  <c r="AK97" i="63"/>
  <c r="AW97" i="63"/>
  <c r="AA97" i="63"/>
  <c r="AM97" i="63"/>
  <c r="AY97" i="63"/>
  <c r="AB97" i="63"/>
  <c r="AN97" i="63"/>
  <c r="AZ97" i="63"/>
  <c r="AC97" i="63"/>
  <c r="AO97" i="63"/>
  <c r="BA97" i="63"/>
  <c r="AD97" i="63"/>
  <c r="AP97" i="63"/>
  <c r="BB97" i="63"/>
  <c r="V97" i="63"/>
  <c r="AH97" i="63"/>
  <c r="AT97" i="63"/>
  <c r="W97" i="63"/>
  <c r="AI97" i="63"/>
  <c r="AU97" i="63"/>
  <c r="AE97" i="63"/>
  <c r="AF97" i="63"/>
  <c r="AG97" i="63"/>
  <c r="AS97" i="63"/>
  <c r="AX97" i="63"/>
  <c r="S97" i="63"/>
  <c r="AL97" i="63"/>
  <c r="AQ97" i="63"/>
  <c r="AR97" i="63"/>
  <c r="U97" i="63"/>
  <c r="Z97" i="63"/>
  <c r="T97" i="63"/>
  <c r="P85" i="63"/>
  <c r="AB85" i="63"/>
  <c r="AN85" i="63"/>
  <c r="AZ85" i="63"/>
  <c r="Q85" i="63"/>
  <c r="AC85" i="63"/>
  <c r="AO85" i="63"/>
  <c r="BA85" i="63"/>
  <c r="S85" i="63"/>
  <c r="AE85" i="63"/>
  <c r="AQ85" i="63"/>
  <c r="G85" i="63"/>
  <c r="H85" i="63"/>
  <c r="T85" i="63"/>
  <c r="AF85" i="63"/>
  <c r="AR85" i="63"/>
  <c r="I85" i="63"/>
  <c r="U85" i="63"/>
  <c r="AG85" i="63"/>
  <c r="AS85" i="63"/>
  <c r="J85" i="63"/>
  <c r="V85" i="63"/>
  <c r="AH85" i="63"/>
  <c r="AT85" i="63"/>
  <c r="N85" i="63"/>
  <c r="Z85" i="63"/>
  <c r="AL85" i="63"/>
  <c r="AX85" i="63"/>
  <c r="O85" i="63"/>
  <c r="AA85" i="63"/>
  <c r="AM85" i="63"/>
  <c r="AY85" i="63"/>
  <c r="AI85" i="63"/>
  <c r="AJ85" i="63"/>
  <c r="AK85" i="63"/>
  <c r="M85" i="63"/>
  <c r="AW85" i="63"/>
  <c r="R85" i="63"/>
  <c r="AP85" i="63"/>
  <c r="K85" i="63"/>
  <c r="AU85" i="63"/>
  <c r="L85" i="63"/>
  <c r="AV85" i="63"/>
  <c r="BB85" i="63"/>
  <c r="W85" i="63"/>
  <c r="Y85" i="63"/>
  <c r="AD85" i="63"/>
  <c r="X85" i="63"/>
  <c r="U95" i="63"/>
  <c r="AG95" i="63"/>
  <c r="AS95" i="63"/>
  <c r="V95" i="63"/>
  <c r="AH95" i="63"/>
  <c r="AT95" i="63"/>
  <c r="X95" i="63"/>
  <c r="AJ95" i="63"/>
  <c r="AV95" i="63"/>
  <c r="Y95" i="63"/>
  <c r="AK95" i="63"/>
  <c r="AW95" i="63"/>
  <c r="Z95" i="63"/>
  <c r="AL95" i="63"/>
  <c r="AX95" i="63"/>
  <c r="AA95" i="63"/>
  <c r="AM95" i="63"/>
  <c r="AY95" i="63"/>
  <c r="S95" i="63"/>
  <c r="AE95" i="63"/>
  <c r="AQ95" i="63"/>
  <c r="Q95" i="63"/>
  <c r="T95" i="63"/>
  <c r="AF95" i="63"/>
  <c r="AR95" i="63"/>
  <c r="AB95" i="63"/>
  <c r="AC95" i="63"/>
  <c r="AD95" i="63"/>
  <c r="AP95" i="63"/>
  <c r="AU95" i="63"/>
  <c r="AZ95" i="63"/>
  <c r="AI95" i="63"/>
  <c r="AN95" i="63"/>
  <c r="AO95" i="63"/>
  <c r="R95" i="63"/>
  <c r="BB95" i="63"/>
  <c r="W95" i="63"/>
  <c r="BA95" i="63"/>
  <c r="Z93" i="63"/>
  <c r="AL93" i="63"/>
  <c r="AX93" i="63"/>
  <c r="AA93" i="63"/>
  <c r="AM93" i="63"/>
  <c r="AY93" i="63"/>
  <c r="Q93" i="63"/>
  <c r="AC93" i="63"/>
  <c r="AO93" i="63"/>
  <c r="BA93" i="63"/>
  <c r="R93" i="63"/>
  <c r="AD93" i="63"/>
  <c r="AP93" i="63"/>
  <c r="BB93" i="63"/>
  <c r="S93" i="63"/>
  <c r="AE93" i="63"/>
  <c r="AQ93" i="63"/>
  <c r="O93" i="63"/>
  <c r="T93" i="63"/>
  <c r="AF93" i="63"/>
  <c r="AR93" i="63"/>
  <c r="X93" i="63"/>
  <c r="AJ93" i="63"/>
  <c r="AV93" i="63"/>
  <c r="Y93" i="63"/>
  <c r="AK93" i="63"/>
  <c r="AW93" i="63"/>
  <c r="U93" i="63"/>
  <c r="V93" i="63"/>
  <c r="W93" i="63"/>
  <c r="AN93" i="63"/>
  <c r="AB93" i="63"/>
  <c r="AG93" i="63"/>
  <c r="AH93" i="63"/>
  <c r="AI93" i="63"/>
  <c r="AS93" i="63"/>
  <c r="AU93" i="63"/>
  <c r="P93" i="63"/>
  <c r="AZ93" i="63"/>
  <c r="AT93" i="63"/>
  <c r="T90" i="63"/>
  <c r="AF90" i="63"/>
  <c r="AR90" i="63"/>
  <c r="U90" i="63"/>
  <c r="AG90" i="63"/>
  <c r="AS90" i="63"/>
  <c r="W90" i="63"/>
  <c r="AI90" i="63"/>
  <c r="AU90" i="63"/>
  <c r="X90" i="63"/>
  <c r="AJ90" i="63"/>
  <c r="AV90" i="63"/>
  <c r="M90" i="63"/>
  <c r="Y90" i="63"/>
  <c r="AK90" i="63"/>
  <c r="AW90" i="63"/>
  <c r="N90" i="63"/>
  <c r="Z90" i="63"/>
  <c r="AL90" i="63"/>
  <c r="AX90" i="63"/>
  <c r="R90" i="63"/>
  <c r="AD90" i="63"/>
  <c r="AP90" i="63"/>
  <c r="BB90" i="63"/>
  <c r="S90" i="63"/>
  <c r="AE90" i="63"/>
  <c r="AQ90" i="63"/>
  <c r="L90" i="63"/>
  <c r="AM90" i="63"/>
  <c r="AN90" i="63"/>
  <c r="AO90" i="63"/>
  <c r="P90" i="63"/>
  <c r="BA90" i="63"/>
  <c r="AA90" i="63"/>
  <c r="AT90" i="63"/>
  <c r="O90" i="63"/>
  <c r="AY90" i="63"/>
  <c r="AZ90" i="63"/>
  <c r="V90" i="63"/>
  <c r="Q90" i="63"/>
  <c r="AC90" i="63"/>
  <c r="AH90" i="63"/>
  <c r="AB90" i="63"/>
  <c r="L89" i="63"/>
  <c r="X89" i="63"/>
  <c r="AJ89" i="63"/>
  <c r="AV89" i="63"/>
  <c r="M89" i="63"/>
  <c r="Y89" i="63"/>
  <c r="AK89" i="63"/>
  <c r="AW89" i="63"/>
  <c r="O89" i="63"/>
  <c r="AA89" i="63"/>
  <c r="AM89" i="63"/>
  <c r="AY89" i="63"/>
  <c r="P89" i="63"/>
  <c r="AB89" i="63"/>
  <c r="AN89" i="63"/>
  <c r="AZ89" i="63"/>
  <c r="Q89" i="63"/>
  <c r="AC89" i="63"/>
  <c r="AO89" i="63"/>
  <c r="BA89" i="63"/>
  <c r="R89" i="63"/>
  <c r="AD89" i="63"/>
  <c r="AP89" i="63"/>
  <c r="BB89" i="63"/>
  <c r="V89" i="63"/>
  <c r="AH89" i="63"/>
  <c r="AT89" i="63"/>
  <c r="W89" i="63"/>
  <c r="AI89" i="63"/>
  <c r="AU89" i="63"/>
  <c r="AE89" i="63"/>
  <c r="AF89" i="63"/>
  <c r="AG89" i="63"/>
  <c r="AS89" i="63"/>
  <c r="N89" i="63"/>
  <c r="K89" i="63"/>
  <c r="AL89" i="63"/>
  <c r="AQ89" i="63"/>
  <c r="AR89" i="63"/>
  <c r="AX89" i="63"/>
  <c r="S89" i="63"/>
  <c r="U89" i="63"/>
  <c r="Z89" i="63"/>
  <c r="T89" i="63"/>
  <c r="W99" i="63"/>
  <c r="AI99" i="63"/>
  <c r="AU99" i="63"/>
  <c r="X99" i="63"/>
  <c r="AJ99" i="63"/>
  <c r="AV99" i="63"/>
  <c r="Z99" i="63"/>
  <c r="AL99" i="63"/>
  <c r="AX99" i="63"/>
  <c r="AA99" i="63"/>
  <c r="AM99" i="63"/>
  <c r="AY99" i="63"/>
  <c r="AB99" i="63"/>
  <c r="AN99" i="63"/>
  <c r="AZ99" i="63"/>
  <c r="AC99" i="63"/>
  <c r="AO99" i="63"/>
  <c r="BA99" i="63"/>
  <c r="AG99" i="63"/>
  <c r="AS99" i="63"/>
  <c r="V99" i="63"/>
  <c r="AH99" i="63"/>
  <c r="AT99" i="63"/>
  <c r="AD99" i="63"/>
  <c r="AE99" i="63"/>
  <c r="AF99" i="63"/>
  <c r="AR99" i="63"/>
  <c r="BB99" i="63"/>
  <c r="AK99" i="63"/>
  <c r="AP99" i="63"/>
  <c r="AQ99" i="63"/>
  <c r="AW99" i="63"/>
  <c r="Y99" i="63"/>
  <c r="U99" i="63"/>
  <c r="O91" i="63"/>
  <c r="AA91" i="63"/>
  <c r="AM91" i="63"/>
  <c r="AY91" i="63"/>
  <c r="P91" i="63"/>
  <c r="AB91" i="63"/>
  <c r="AN91" i="63"/>
  <c r="AZ91" i="63"/>
  <c r="R91" i="63"/>
  <c r="AD91" i="63"/>
  <c r="AP91" i="63"/>
  <c r="BB91" i="63"/>
  <c r="S91" i="63"/>
  <c r="AE91" i="63"/>
  <c r="AQ91" i="63"/>
  <c r="M91" i="63"/>
  <c r="T91" i="63"/>
  <c r="AF91" i="63"/>
  <c r="AR91" i="63"/>
  <c r="U91" i="63"/>
  <c r="AG91" i="63"/>
  <c r="AS91" i="63"/>
  <c r="Y91" i="63"/>
  <c r="AK91" i="63"/>
  <c r="AW91" i="63"/>
  <c r="N91" i="63"/>
  <c r="Z91" i="63"/>
  <c r="AL91" i="63"/>
  <c r="AX91" i="63"/>
  <c r="AT91" i="63"/>
  <c r="AU91" i="63"/>
  <c r="X91" i="63"/>
  <c r="AC91" i="63"/>
  <c r="AV91" i="63"/>
  <c r="Q91" i="63"/>
  <c r="BA91" i="63"/>
  <c r="V91" i="63"/>
  <c r="W91" i="63"/>
  <c r="AH91" i="63"/>
  <c r="AJ91" i="63"/>
  <c r="AO91" i="63"/>
  <c r="AI91" i="63"/>
  <c r="O88" i="63"/>
  <c r="AA88" i="63"/>
  <c r="AM88" i="63"/>
  <c r="AY88" i="63"/>
  <c r="P88" i="63"/>
  <c r="AB88" i="63"/>
  <c r="AN88" i="63"/>
  <c r="AZ88" i="63"/>
  <c r="R88" i="63"/>
  <c r="AD88" i="63"/>
  <c r="AP88" i="63"/>
  <c r="BB88" i="63"/>
  <c r="S88" i="63"/>
  <c r="AE88" i="63"/>
  <c r="AQ88" i="63"/>
  <c r="J88" i="63"/>
  <c r="T88" i="63"/>
  <c r="AF88" i="63"/>
  <c r="AR88" i="63"/>
  <c r="U88" i="63"/>
  <c r="AG88" i="63"/>
  <c r="AS88" i="63"/>
  <c r="M88" i="63"/>
  <c r="Y88" i="63"/>
  <c r="AK88" i="63"/>
  <c r="AW88" i="63"/>
  <c r="N88" i="63"/>
  <c r="Z88" i="63"/>
  <c r="AL88" i="63"/>
  <c r="AX88" i="63"/>
  <c r="V88" i="63"/>
  <c r="W88" i="63"/>
  <c r="X88" i="63"/>
  <c r="AJ88" i="63"/>
  <c r="AO88" i="63"/>
  <c r="AC88" i="63"/>
  <c r="AH88" i="63"/>
  <c r="AI88" i="63"/>
  <c r="AT88" i="63"/>
  <c r="L88" i="63"/>
  <c r="AV88" i="63"/>
  <c r="Q88" i="63"/>
  <c r="BA88" i="63"/>
  <c r="K88" i="63"/>
  <c r="AU88" i="63"/>
  <c r="AD101" i="63"/>
  <c r="AP101" i="63"/>
  <c r="BB101" i="63"/>
  <c r="AE101" i="63"/>
  <c r="AQ101" i="63"/>
  <c r="W101" i="63"/>
  <c r="AG101" i="63"/>
  <c r="AS101" i="63"/>
  <c r="AH101" i="63"/>
  <c r="AT101" i="63"/>
  <c r="AI101" i="63"/>
  <c r="AU101" i="63"/>
  <c r="Y101" i="63"/>
  <c r="AK101" i="63"/>
  <c r="AW101" i="63"/>
  <c r="X101" i="63"/>
  <c r="AJ101" i="63"/>
  <c r="AV101" i="63"/>
  <c r="AB101" i="63"/>
  <c r="AN101" i="63"/>
  <c r="AZ101" i="63"/>
  <c r="AC101" i="63"/>
  <c r="AO101" i="63"/>
  <c r="BA101" i="63"/>
  <c r="AX101" i="63"/>
  <c r="AY101" i="63"/>
  <c r="Z101" i="63"/>
  <c r="AF101" i="63"/>
  <c r="AA101" i="63"/>
  <c r="AM101" i="63"/>
  <c r="AR101" i="63"/>
  <c r="AL101" i="63"/>
  <c r="R94" i="63"/>
  <c r="AD94" i="63"/>
  <c r="AP94" i="63"/>
  <c r="BB94" i="63"/>
  <c r="S94" i="63"/>
  <c r="AE94" i="63"/>
  <c r="AQ94" i="63"/>
  <c r="P94" i="63"/>
  <c r="U94" i="63"/>
  <c r="AG94" i="63"/>
  <c r="AS94" i="63"/>
  <c r="V94" i="63"/>
  <c r="AH94" i="63"/>
  <c r="AT94" i="63"/>
  <c r="W94" i="63"/>
  <c r="AI94" i="63"/>
  <c r="AU94" i="63"/>
  <c r="X94" i="63"/>
  <c r="AJ94" i="63"/>
  <c r="AV94" i="63"/>
  <c r="AB94" i="63"/>
  <c r="AN94" i="63"/>
  <c r="AZ94" i="63"/>
  <c r="Q94" i="63"/>
  <c r="AC94" i="63"/>
  <c r="AO94" i="63"/>
  <c r="BA94" i="63"/>
  <c r="Y94" i="63"/>
  <c r="AA94" i="63"/>
  <c r="Z94" i="63"/>
  <c r="AM94" i="63"/>
  <c r="AW94" i="63"/>
  <c r="AF94" i="63"/>
  <c r="AK94" i="63"/>
  <c r="AL94" i="63"/>
  <c r="AR94" i="63"/>
  <c r="AY94" i="63"/>
  <c r="T94" i="63"/>
  <c r="AX94" i="63"/>
  <c r="U92" i="63"/>
  <c r="AG92" i="63"/>
  <c r="AS92" i="63"/>
  <c r="V92" i="63"/>
  <c r="AH92" i="63"/>
  <c r="AT92" i="63"/>
  <c r="X92" i="63"/>
  <c r="AJ92" i="63"/>
  <c r="AV92" i="63"/>
  <c r="Y92" i="63"/>
  <c r="AK92" i="63"/>
  <c r="AW92" i="63"/>
  <c r="Z92" i="63"/>
  <c r="AL92" i="63"/>
  <c r="AX92" i="63"/>
  <c r="O92" i="63"/>
  <c r="AA92" i="63"/>
  <c r="AM92" i="63"/>
  <c r="AY92" i="63"/>
  <c r="S92" i="63"/>
  <c r="AE92" i="63"/>
  <c r="AQ92" i="63"/>
  <c r="N92" i="63"/>
  <c r="T92" i="63"/>
  <c r="AF92" i="63"/>
  <c r="AR92" i="63"/>
  <c r="P92" i="63"/>
  <c r="AZ92" i="63"/>
  <c r="Q92" i="63"/>
  <c r="BA92" i="63"/>
  <c r="R92" i="63"/>
  <c r="BB92" i="63"/>
  <c r="AD92" i="63"/>
  <c r="AN92" i="63"/>
  <c r="W92" i="63"/>
  <c r="AB92" i="63"/>
  <c r="AC92" i="63"/>
  <c r="AI92" i="63"/>
  <c r="AP92" i="63"/>
  <c r="AU92" i="63"/>
  <c r="AO92" i="63"/>
  <c r="P86" i="63"/>
  <c r="AB86" i="63"/>
  <c r="AN86" i="63"/>
  <c r="AZ86" i="63"/>
  <c r="Q86" i="63"/>
  <c r="AC86" i="63"/>
  <c r="AO86" i="63"/>
  <c r="BA86" i="63"/>
  <c r="S86" i="63"/>
  <c r="AE86" i="63"/>
  <c r="AQ86" i="63"/>
  <c r="H86" i="63"/>
  <c r="T86" i="63"/>
  <c r="AF86" i="63"/>
  <c r="AR86" i="63"/>
  <c r="I86" i="63"/>
  <c r="U86" i="63"/>
  <c r="AG86" i="63"/>
  <c r="AS86" i="63"/>
  <c r="J86" i="63"/>
  <c r="V86" i="63"/>
  <c r="AH86" i="63"/>
  <c r="AT86" i="63"/>
  <c r="N86" i="63"/>
  <c r="Z86" i="63"/>
  <c r="AL86" i="63"/>
  <c r="AX86" i="63"/>
  <c r="O86" i="63"/>
  <c r="AA86" i="63"/>
  <c r="AM86" i="63"/>
  <c r="AY86" i="63"/>
  <c r="K86" i="63"/>
  <c r="AU86" i="63"/>
  <c r="L86" i="63"/>
  <c r="AV86" i="63"/>
  <c r="M86" i="63"/>
  <c r="AW86" i="63"/>
  <c r="X86" i="63"/>
  <c r="AI86" i="63"/>
  <c r="R86" i="63"/>
  <c r="BB86" i="63"/>
  <c r="W86" i="63"/>
  <c r="Y86" i="63"/>
  <c r="AD86" i="63"/>
  <c r="AK86" i="63"/>
  <c r="AP86" i="63"/>
  <c r="AJ86" i="63"/>
  <c r="AG100" i="63"/>
  <c r="AS100" i="63"/>
  <c r="AH100" i="63"/>
  <c r="AT100" i="63"/>
  <c r="X100" i="63"/>
  <c r="AJ100" i="63"/>
  <c r="AV100" i="63"/>
  <c r="Y100" i="63"/>
  <c r="AK100" i="63"/>
  <c r="AW100" i="63"/>
  <c r="Z100" i="63"/>
  <c r="AL100" i="63"/>
  <c r="AX100" i="63"/>
  <c r="AB100" i="63"/>
  <c r="AN100" i="63"/>
  <c r="AZ100" i="63"/>
  <c r="AA100" i="63"/>
  <c r="AM100" i="63"/>
  <c r="AY100" i="63"/>
  <c r="AE100" i="63"/>
  <c r="AQ100" i="63"/>
  <c r="V100" i="63"/>
  <c r="AF100" i="63"/>
  <c r="AR100" i="63"/>
  <c r="W100" i="63"/>
  <c r="AO100" i="63"/>
  <c r="AP100" i="63"/>
  <c r="AC100" i="63"/>
  <c r="AD100" i="63"/>
  <c r="AI100" i="63"/>
  <c r="AU100" i="63"/>
  <c r="BB100" i="63"/>
  <c r="BA100" i="63"/>
  <c r="AA104" i="63"/>
  <c r="AM104" i="63"/>
  <c r="AY104" i="63"/>
  <c r="AB104" i="63"/>
  <c r="AN104" i="63"/>
  <c r="AZ104" i="63"/>
  <c r="AD104" i="63"/>
  <c r="AP104" i="63"/>
  <c r="BB104" i="63"/>
  <c r="AE104" i="63"/>
  <c r="AQ104" i="63"/>
  <c r="Z104" i="63"/>
  <c r="AF104" i="63"/>
  <c r="AR104" i="63"/>
  <c r="AH104" i="63"/>
  <c r="AT104" i="63"/>
  <c r="AG104" i="63"/>
  <c r="AS104" i="63"/>
  <c r="AK104" i="63"/>
  <c r="AW104" i="63"/>
  <c r="AL104" i="63"/>
  <c r="AX104" i="63"/>
  <c r="AU104" i="63"/>
  <c r="AV104" i="63"/>
  <c r="BA104" i="63"/>
  <c r="AC104" i="63"/>
  <c r="AI104" i="63"/>
  <c r="AJ104" i="63"/>
  <c r="AO104" i="63"/>
  <c r="AG103" i="63"/>
  <c r="AS103" i="63"/>
  <c r="AH103" i="63"/>
  <c r="AT103" i="63"/>
  <c r="AJ103" i="63"/>
  <c r="AV103" i="63"/>
  <c r="AK103" i="63"/>
  <c r="AW103" i="63"/>
  <c r="Z103" i="63"/>
  <c r="AL103" i="63"/>
  <c r="AX103" i="63"/>
  <c r="AB103" i="63"/>
  <c r="AN103" i="63"/>
  <c r="AZ103" i="63"/>
  <c r="AA103" i="63"/>
  <c r="AM103" i="63"/>
  <c r="AY103" i="63"/>
  <c r="AE103" i="63"/>
  <c r="AQ103" i="63"/>
  <c r="Y103" i="63"/>
  <c r="AF103" i="63"/>
  <c r="AR103" i="63"/>
  <c r="AO103" i="63"/>
  <c r="AP103" i="63"/>
  <c r="AU103" i="63"/>
  <c r="AC103" i="63"/>
  <c r="AD103" i="63"/>
  <c r="AI103" i="63"/>
  <c r="BB103" i="63"/>
  <c r="BA103" i="63"/>
  <c r="J83" i="63"/>
  <c r="AI106" i="63"/>
  <c r="AU106" i="63"/>
  <c r="AJ106" i="63"/>
  <c r="AV106" i="63"/>
  <c r="AL106" i="63"/>
  <c r="AX106" i="63"/>
  <c r="AM106" i="63"/>
  <c r="AY106" i="63"/>
  <c r="BB106" i="63"/>
  <c r="AN106" i="63"/>
  <c r="AZ106" i="63"/>
  <c r="AD106" i="63"/>
  <c r="AP106" i="63"/>
  <c r="AB106" i="63"/>
  <c r="AC106" i="63"/>
  <c r="AO106" i="63"/>
  <c r="BA106" i="63"/>
  <c r="AG106" i="63"/>
  <c r="AS106" i="63"/>
  <c r="AH106" i="63"/>
  <c r="AT106" i="63"/>
  <c r="AK106" i="63"/>
  <c r="AW106" i="63"/>
  <c r="AE106" i="63"/>
  <c r="AF106" i="63"/>
  <c r="AQ106" i="63"/>
  <c r="AR106" i="63"/>
  <c r="Z102" i="63"/>
  <c r="AL102" i="63"/>
  <c r="AX102" i="63"/>
  <c r="AA102" i="63"/>
  <c r="AM102" i="63"/>
  <c r="AY102" i="63"/>
  <c r="AC102" i="63"/>
  <c r="AO102" i="63"/>
  <c r="BA102" i="63"/>
  <c r="AD102" i="63"/>
  <c r="AP102" i="63"/>
  <c r="BB102" i="63"/>
  <c r="AE102" i="63"/>
  <c r="AQ102" i="63"/>
  <c r="X102" i="63"/>
  <c r="AG102" i="63"/>
  <c r="AS102" i="63"/>
  <c r="AF102" i="63"/>
  <c r="AR102" i="63"/>
  <c r="AJ102" i="63"/>
  <c r="AV102" i="63"/>
  <c r="Y102" i="63"/>
  <c r="AK102" i="63"/>
  <c r="AW102" i="63"/>
  <c r="AH102" i="63"/>
  <c r="AI102" i="63"/>
  <c r="AN102" i="63"/>
  <c r="AT102" i="63"/>
  <c r="AU102" i="63"/>
  <c r="AZ102" i="63"/>
  <c r="AB102" i="63"/>
  <c r="X98" i="63"/>
  <c r="AJ98" i="63"/>
  <c r="AV98" i="63"/>
  <c r="Y98" i="63"/>
  <c r="AK98" i="63"/>
  <c r="AW98" i="63"/>
  <c r="AA98" i="63"/>
  <c r="AM98" i="63"/>
  <c r="AY98" i="63"/>
  <c r="AB98" i="63"/>
  <c r="AN98" i="63"/>
  <c r="AZ98" i="63"/>
  <c r="AC98" i="63"/>
  <c r="AO98" i="63"/>
  <c r="BA98" i="63"/>
  <c r="AD98" i="63"/>
  <c r="AP98" i="63"/>
  <c r="BB98" i="63"/>
  <c r="V98" i="63"/>
  <c r="AH98" i="63"/>
  <c r="AT98" i="63"/>
  <c r="W98" i="63"/>
  <c r="AI98" i="63"/>
  <c r="AU98" i="63"/>
  <c r="AE98" i="63"/>
  <c r="AS98" i="63"/>
  <c r="AF98" i="63"/>
  <c r="AG98" i="63"/>
  <c r="T98" i="63"/>
  <c r="AL98" i="63"/>
  <c r="AQ98" i="63"/>
  <c r="AR98" i="63"/>
  <c r="AX98" i="63"/>
  <c r="U98" i="63"/>
  <c r="Z98" i="63"/>
  <c r="AF105" i="63"/>
  <c r="AR105" i="63"/>
  <c r="AG105" i="63"/>
  <c r="AS105" i="63"/>
  <c r="AI105" i="63"/>
  <c r="AU105" i="63"/>
  <c r="AJ105" i="63"/>
  <c r="AV105" i="63"/>
  <c r="AK105" i="63"/>
  <c r="AW105" i="63"/>
  <c r="AL105" i="63"/>
  <c r="AX105" i="63"/>
  <c r="AD105" i="63"/>
  <c r="AP105" i="63"/>
  <c r="BB105" i="63"/>
  <c r="AE105" i="63"/>
  <c r="AQ105" i="63"/>
  <c r="AA105" i="63"/>
  <c r="AH105" i="63"/>
  <c r="AM105" i="63"/>
  <c r="AY105" i="63"/>
  <c r="BA105" i="63"/>
  <c r="AN105" i="63"/>
  <c r="AO105" i="63"/>
  <c r="AT105" i="63"/>
  <c r="AZ105" i="63"/>
  <c r="AB105" i="63"/>
  <c r="AC105" i="63"/>
  <c r="W96" i="63"/>
  <c r="AI96" i="63"/>
  <c r="AU96" i="63"/>
  <c r="X96" i="63"/>
  <c r="AJ96" i="63"/>
  <c r="AV96" i="63"/>
  <c r="Z96" i="63"/>
  <c r="AL96" i="63"/>
  <c r="AX96" i="63"/>
  <c r="AA96" i="63"/>
  <c r="AM96" i="63"/>
  <c r="AY96" i="63"/>
  <c r="AB96" i="63"/>
  <c r="AN96" i="63"/>
  <c r="AZ96" i="63"/>
  <c r="AC96" i="63"/>
  <c r="AO96" i="63"/>
  <c r="BA96" i="63"/>
  <c r="U96" i="63"/>
  <c r="AG96" i="63"/>
  <c r="AS96" i="63"/>
  <c r="V96" i="63"/>
  <c r="AH96" i="63"/>
  <c r="AT96" i="63"/>
  <c r="AD96" i="63"/>
  <c r="AE96" i="63"/>
  <c r="AF96" i="63"/>
  <c r="AR96" i="63"/>
  <c r="AK96" i="63"/>
  <c r="AP96" i="63"/>
  <c r="AQ96" i="63"/>
  <c r="AW96" i="63"/>
  <c r="BB96" i="63"/>
  <c r="T96" i="63"/>
  <c r="Y96" i="63"/>
  <c r="S96" i="63"/>
  <c r="R96" i="63"/>
  <c r="J87" i="63"/>
  <c r="R87" i="63"/>
  <c r="Z87" i="63"/>
  <c r="AH87" i="63"/>
  <c r="AP87" i="63"/>
  <c r="AX87" i="63"/>
  <c r="K87" i="63"/>
  <c r="S87" i="63"/>
  <c r="AA87" i="63"/>
  <c r="AI87" i="63"/>
  <c r="AQ87" i="63"/>
  <c r="AY87" i="63"/>
  <c r="N87" i="63"/>
  <c r="AL87" i="63"/>
  <c r="BB87" i="63"/>
  <c r="O87" i="63"/>
  <c r="W87" i="63"/>
  <c r="AE87" i="63"/>
  <c r="AM87" i="63"/>
  <c r="AU87" i="63"/>
  <c r="I87" i="63"/>
  <c r="P87" i="63"/>
  <c r="X87" i="63"/>
  <c r="AF87" i="63"/>
  <c r="AN87" i="63"/>
  <c r="AV87" i="63"/>
  <c r="Q87" i="63"/>
  <c r="AG87" i="63"/>
  <c r="AO87" i="63"/>
  <c r="AW87" i="63"/>
  <c r="L87" i="63"/>
  <c r="T87" i="63"/>
  <c r="AB87" i="63"/>
  <c r="AJ87" i="63"/>
  <c r="AR87" i="63"/>
  <c r="AZ87" i="63"/>
  <c r="V87" i="63"/>
  <c r="AD87" i="63"/>
  <c r="AT87" i="63"/>
  <c r="M87" i="63"/>
  <c r="U87" i="63"/>
  <c r="AC87" i="63"/>
  <c r="AK87" i="63"/>
  <c r="AS87" i="63"/>
  <c r="BA87" i="63"/>
  <c r="Y87" i="63"/>
  <c r="P83" i="63"/>
  <c r="Z83" i="63"/>
  <c r="W83" i="63"/>
  <c r="O83" i="63"/>
  <c r="AS83" i="63"/>
  <c r="F83" i="63"/>
  <c r="T83" i="63"/>
  <c r="AV83" i="63"/>
  <c r="AH83" i="63"/>
  <c r="AM83" i="63"/>
  <c r="AP83" i="63"/>
  <c r="R83" i="63"/>
  <c r="K83" i="63"/>
  <c r="AJ83" i="63"/>
  <c r="AC83" i="63"/>
  <c r="AK83" i="63"/>
  <c r="S83" i="63"/>
  <c r="V83" i="63"/>
  <c r="AU83" i="63"/>
  <c r="AE83" i="63"/>
  <c r="AD83" i="63"/>
  <c r="AQ83" i="63"/>
  <c r="AA83" i="63"/>
  <c r="U83" i="63"/>
  <c r="M83" i="63"/>
  <c r="AI83" i="63"/>
  <c r="AL83" i="63"/>
  <c r="L83" i="63"/>
  <c r="G83" i="63"/>
  <c r="I83" i="63"/>
  <c r="H83" i="63"/>
  <c r="S191" i="63" l="1"/>
  <c r="L191" i="63"/>
  <c r="T191" i="63"/>
  <c r="AB191" i="63"/>
  <c r="K191" i="63"/>
  <c r="M191" i="63"/>
  <c r="U191" i="63"/>
  <c r="AC191" i="63"/>
  <c r="F191" i="63"/>
  <c r="N191" i="63"/>
  <c r="V191" i="63"/>
  <c r="AD191" i="63"/>
  <c r="G191" i="63"/>
  <c r="O191" i="63"/>
  <c r="W191" i="63"/>
  <c r="AE191" i="63"/>
  <c r="AI191" i="63"/>
  <c r="H191" i="63"/>
  <c r="P191" i="63"/>
  <c r="X191" i="63"/>
  <c r="AF191" i="63"/>
  <c r="I191" i="63"/>
  <c r="Q191" i="63"/>
  <c r="Y191" i="63"/>
  <c r="AG191" i="63"/>
  <c r="AA191" i="63"/>
  <c r="J191" i="63"/>
  <c r="R191" i="63"/>
  <c r="Z191" i="63"/>
  <c r="AH191" i="63"/>
  <c r="S197" i="63"/>
  <c r="S198" i="63"/>
  <c r="L198" i="63"/>
  <c r="L197" i="63"/>
  <c r="AI197" i="63"/>
  <c r="AI198" i="63"/>
  <c r="AB198" i="63"/>
  <c r="AB197" i="63"/>
  <c r="M197" i="63"/>
  <c r="M198" i="63"/>
  <c r="AD197" i="63"/>
  <c r="AD198" i="63"/>
  <c r="E198" i="63"/>
  <c r="E197" i="63"/>
  <c r="F198" i="63"/>
  <c r="F197" i="63"/>
  <c r="G197" i="63"/>
  <c r="G198" i="63"/>
  <c r="AE197" i="63"/>
  <c r="AE198" i="63"/>
  <c r="K197" i="63"/>
  <c r="K198" i="63"/>
  <c r="H197" i="63"/>
  <c r="H198" i="63"/>
  <c r="P197" i="63"/>
  <c r="P198" i="63"/>
  <c r="X197" i="63"/>
  <c r="X198" i="63"/>
  <c r="AF197" i="63"/>
  <c r="AF198" i="63"/>
  <c r="AA197" i="63"/>
  <c r="AA198" i="63"/>
  <c r="AC197" i="63"/>
  <c r="AC198" i="63"/>
  <c r="V197" i="63"/>
  <c r="V198" i="63"/>
  <c r="W197" i="63"/>
  <c r="W198" i="63"/>
  <c r="I198" i="63"/>
  <c r="I197" i="63"/>
  <c r="Q197" i="63"/>
  <c r="Q198" i="63"/>
  <c r="Y197" i="63"/>
  <c r="Y198" i="63"/>
  <c r="AG197" i="63"/>
  <c r="AG198" i="63"/>
  <c r="T198" i="63"/>
  <c r="T197" i="63"/>
  <c r="U197" i="63"/>
  <c r="U198" i="63"/>
  <c r="N197" i="63"/>
  <c r="N198" i="63"/>
  <c r="O197" i="63"/>
  <c r="O198" i="63"/>
  <c r="J197" i="63"/>
  <c r="J198" i="63"/>
  <c r="R197" i="63"/>
  <c r="R198" i="63"/>
  <c r="Z197" i="63"/>
  <c r="Z198" i="63"/>
  <c r="AH197" i="63"/>
  <c r="AH198" i="63"/>
  <c r="U218" i="68" l="1"/>
  <c r="U218" i="72"/>
  <c r="U218" i="74"/>
  <c r="U218" i="67"/>
  <c r="U218" i="70"/>
  <c r="U218" i="73"/>
  <c r="U218" i="75"/>
  <c r="U218" i="69"/>
  <c r="U218" i="71"/>
  <c r="Q218" i="71"/>
  <c r="Q218" i="69"/>
  <c r="Q218" i="67"/>
  <c r="Q218" i="70"/>
  <c r="Q218" i="68"/>
  <c r="Q218" i="74"/>
  <c r="Q218" i="75"/>
  <c r="Q218" i="73"/>
  <c r="Q218" i="72"/>
  <c r="AC218" i="68"/>
  <c r="AC218" i="70"/>
  <c r="AC218" i="67"/>
  <c r="AC218" i="74"/>
  <c r="AC218" i="72"/>
  <c r="AC218" i="73"/>
  <c r="AC218" i="69"/>
  <c r="AC218" i="71"/>
  <c r="AC218" i="75"/>
  <c r="P218" i="75"/>
  <c r="P218" i="69"/>
  <c r="P218" i="70"/>
  <c r="P218" i="71"/>
  <c r="P218" i="67"/>
  <c r="P218" i="74"/>
  <c r="P218" i="73"/>
  <c r="P218" i="68"/>
  <c r="P218" i="72"/>
  <c r="G218" i="69"/>
  <c r="G218" i="75"/>
  <c r="G218" i="72"/>
  <c r="G218" i="68"/>
  <c r="G218" i="73"/>
  <c r="G218" i="71"/>
  <c r="G218" i="74"/>
  <c r="G218" i="67"/>
  <c r="G218" i="70"/>
  <c r="M218" i="74"/>
  <c r="M218" i="69"/>
  <c r="M218" i="70"/>
  <c r="M218" i="73"/>
  <c r="M218" i="71"/>
  <c r="M218" i="72"/>
  <c r="M218" i="67"/>
  <c r="M218" i="75"/>
  <c r="M218" i="68"/>
  <c r="S218" i="67"/>
  <c r="S218" i="72"/>
  <c r="S218" i="70"/>
  <c r="S218" i="69"/>
  <c r="S218" i="71"/>
  <c r="S218" i="68"/>
  <c r="S218" i="75"/>
  <c r="S218" i="74"/>
  <c r="S218" i="73"/>
  <c r="Y211" i="72"/>
  <c r="Y211" i="71"/>
  <c r="Y211" i="73"/>
  <c r="Y211" i="74"/>
  <c r="Y211" i="68"/>
  <c r="Y211" i="70"/>
  <c r="Y211" i="67"/>
  <c r="Y211" i="69"/>
  <c r="Y211" i="75"/>
  <c r="AE211" i="71"/>
  <c r="AE211" i="69"/>
  <c r="AE211" i="67"/>
  <c r="AE211" i="75"/>
  <c r="AE211" i="72"/>
  <c r="AE211" i="74"/>
  <c r="AE211" i="68"/>
  <c r="AE211" i="73"/>
  <c r="AE211" i="70"/>
  <c r="AC211" i="72"/>
  <c r="AC211" i="69"/>
  <c r="AC211" i="75"/>
  <c r="AC211" i="67"/>
  <c r="AC211" i="73"/>
  <c r="AC211" i="74"/>
  <c r="AC211" i="68"/>
  <c r="AC211" i="70"/>
  <c r="AC211" i="71"/>
  <c r="Q217" i="71"/>
  <c r="Q217" i="68"/>
  <c r="Q217" i="72"/>
  <c r="Q217" i="75"/>
  <c r="Q217" i="69"/>
  <c r="Q217" i="70"/>
  <c r="Q217" i="73"/>
  <c r="Q217" i="67"/>
  <c r="Q217" i="74"/>
  <c r="AC217" i="68"/>
  <c r="AC217" i="69"/>
  <c r="AC217" i="73"/>
  <c r="AC217" i="71"/>
  <c r="AC217" i="74"/>
  <c r="AC217" i="70"/>
  <c r="AC217" i="72"/>
  <c r="AC217" i="75"/>
  <c r="AC217" i="67"/>
  <c r="P217" i="74"/>
  <c r="P217" i="73"/>
  <c r="P217" i="70"/>
  <c r="P217" i="72"/>
  <c r="P217" i="71"/>
  <c r="P217" i="68"/>
  <c r="P217" i="69"/>
  <c r="P217" i="75"/>
  <c r="P217" i="67"/>
  <c r="G217" i="68"/>
  <c r="G217" i="74"/>
  <c r="G217" i="67"/>
  <c r="G217" i="71"/>
  <c r="G217" i="75"/>
  <c r="G217" i="70"/>
  <c r="G217" i="72"/>
  <c r="G217" i="73"/>
  <c r="G217" i="69"/>
  <c r="M217" i="72"/>
  <c r="M217" i="73"/>
  <c r="M217" i="70"/>
  <c r="M217" i="69"/>
  <c r="M217" i="67"/>
  <c r="M217" i="71"/>
  <c r="M217" i="68"/>
  <c r="M217" i="74"/>
  <c r="M217" i="75"/>
  <c r="S217" i="75"/>
  <c r="S217" i="68"/>
  <c r="S217" i="67"/>
  <c r="S217" i="69"/>
  <c r="S217" i="73"/>
  <c r="S217" i="74"/>
  <c r="S217" i="70"/>
  <c r="S217" i="72"/>
  <c r="S217" i="71"/>
  <c r="Q211" i="72"/>
  <c r="Q211" i="71"/>
  <c r="Q211" i="74"/>
  <c r="Q211" i="75"/>
  <c r="Q211" i="67"/>
  <c r="Q211" i="70"/>
  <c r="Q211" i="68"/>
  <c r="Q211" i="69"/>
  <c r="Q211" i="73"/>
  <c r="W211" i="75"/>
  <c r="W211" i="68"/>
  <c r="W211" i="72"/>
  <c r="W211" i="74"/>
  <c r="W211" i="67"/>
  <c r="W211" i="70"/>
  <c r="W211" i="73"/>
  <c r="W211" i="71"/>
  <c r="W211" i="69"/>
  <c r="U211" i="69"/>
  <c r="U211" i="75"/>
  <c r="U211" i="72"/>
  <c r="U211" i="71"/>
  <c r="U211" i="73"/>
  <c r="U211" i="70"/>
  <c r="U211" i="74"/>
  <c r="U211" i="67"/>
  <c r="U211" i="68"/>
  <c r="R217" i="71"/>
  <c r="R217" i="70"/>
  <c r="R217" i="67"/>
  <c r="R217" i="74"/>
  <c r="R217" i="69"/>
  <c r="R217" i="75"/>
  <c r="R217" i="68"/>
  <c r="R217" i="72"/>
  <c r="R217" i="73"/>
  <c r="T217" i="70"/>
  <c r="T217" i="68"/>
  <c r="T217" i="69"/>
  <c r="T217" i="71"/>
  <c r="T217" i="74"/>
  <c r="T217" i="75"/>
  <c r="T217" i="73"/>
  <c r="T217" i="72"/>
  <c r="T217" i="67"/>
  <c r="I217" i="71"/>
  <c r="I217" i="73"/>
  <c r="I217" i="72"/>
  <c r="I217" i="68"/>
  <c r="I217" i="74"/>
  <c r="I217" i="67"/>
  <c r="I217" i="69"/>
  <c r="I217" i="75"/>
  <c r="I217" i="70"/>
  <c r="AA218" i="71"/>
  <c r="AA218" i="73"/>
  <c r="AA218" i="70"/>
  <c r="AA218" i="74"/>
  <c r="AA218" i="67"/>
  <c r="AA218" i="69"/>
  <c r="AA218" i="68"/>
  <c r="AA218" i="75"/>
  <c r="AA218" i="72"/>
  <c r="H218" i="68"/>
  <c r="H218" i="75"/>
  <c r="H218" i="71"/>
  <c r="H218" i="73"/>
  <c r="H218" i="72"/>
  <c r="H218" i="70"/>
  <c r="H218" i="67"/>
  <c r="H218" i="69"/>
  <c r="H218" i="74"/>
  <c r="F217" i="71"/>
  <c r="F217" i="68"/>
  <c r="F217" i="70"/>
  <c r="F217" i="67"/>
  <c r="F217" i="75"/>
  <c r="F217" i="69"/>
  <c r="F217" i="72"/>
  <c r="F217" i="74"/>
  <c r="F217" i="73"/>
  <c r="AB217" i="70"/>
  <c r="AB217" i="73"/>
  <c r="AB217" i="72"/>
  <c r="AB217" i="75"/>
  <c r="AB217" i="69"/>
  <c r="AB217" i="74"/>
  <c r="AB217" i="68"/>
  <c r="AB217" i="71"/>
  <c r="AB217" i="67"/>
  <c r="AH211" i="69"/>
  <c r="AH211" i="72"/>
  <c r="AH211" i="71"/>
  <c r="AH211" i="67"/>
  <c r="AH211" i="70"/>
  <c r="AH211" i="74"/>
  <c r="AH211" i="68"/>
  <c r="AH211" i="75"/>
  <c r="AH211" i="73"/>
  <c r="I211" i="72"/>
  <c r="I211" i="69"/>
  <c r="I211" i="75"/>
  <c r="I211" i="68"/>
  <c r="I211" i="67"/>
  <c r="I211" i="70"/>
  <c r="I211" i="74"/>
  <c r="I211" i="71"/>
  <c r="I211" i="73"/>
  <c r="O211" i="69"/>
  <c r="O211" i="70"/>
  <c r="O211" i="74"/>
  <c r="O211" i="73"/>
  <c r="O211" i="75"/>
  <c r="O211" i="67"/>
  <c r="O211" i="71"/>
  <c r="O211" i="68"/>
  <c r="O211" i="72"/>
  <c r="M211" i="67"/>
  <c r="M211" i="69"/>
  <c r="M211" i="72"/>
  <c r="M211" i="75"/>
  <c r="M211" i="70"/>
  <c r="M211" i="71"/>
  <c r="M211" i="68"/>
  <c r="M211" i="73"/>
  <c r="M211" i="74"/>
  <c r="J217" i="71"/>
  <c r="J217" i="68"/>
  <c r="J217" i="74"/>
  <c r="J217" i="67"/>
  <c r="J217" i="73"/>
  <c r="J217" i="72"/>
  <c r="J217" i="69"/>
  <c r="J217" i="70"/>
  <c r="J217" i="75"/>
  <c r="T218" i="72"/>
  <c r="T218" i="68"/>
  <c r="T218" i="71"/>
  <c r="T218" i="73"/>
  <c r="T218" i="69"/>
  <c r="T218" i="75"/>
  <c r="T218" i="70"/>
  <c r="T218" i="74"/>
  <c r="T218" i="67"/>
  <c r="I218" i="71"/>
  <c r="I218" i="67"/>
  <c r="I218" i="75"/>
  <c r="I218" i="70"/>
  <c r="I218" i="72"/>
  <c r="I218" i="73"/>
  <c r="I218" i="69"/>
  <c r="I218" i="74"/>
  <c r="I218" i="68"/>
  <c r="AA217" i="74"/>
  <c r="AA217" i="70"/>
  <c r="AA217" i="72"/>
  <c r="AA217" i="67"/>
  <c r="AA217" i="69"/>
  <c r="AA217" i="68"/>
  <c r="AA217" i="73"/>
  <c r="AA217" i="71"/>
  <c r="AA217" i="75"/>
  <c r="H217" i="67"/>
  <c r="H217" i="70"/>
  <c r="H217" i="69"/>
  <c r="H217" i="73"/>
  <c r="H217" i="74"/>
  <c r="H217" i="68"/>
  <c r="H217" i="72"/>
  <c r="H217" i="75"/>
  <c r="H217" i="71"/>
  <c r="F218" i="73"/>
  <c r="F218" i="71"/>
  <c r="F218" i="67"/>
  <c r="F218" i="72"/>
  <c r="F218" i="75"/>
  <c r="F218" i="69"/>
  <c r="F218" i="68"/>
  <c r="F218" i="70"/>
  <c r="F218" i="74"/>
  <c r="AB218" i="75"/>
  <c r="AB218" i="67"/>
  <c r="AB218" i="68"/>
  <c r="AB218" i="71"/>
  <c r="AB218" i="70"/>
  <c r="AB218" i="74"/>
  <c r="AB218" i="73"/>
  <c r="AB218" i="69"/>
  <c r="AB218" i="72"/>
  <c r="Z211" i="69"/>
  <c r="Z211" i="67"/>
  <c r="Z211" i="70"/>
  <c r="Z211" i="75"/>
  <c r="Z211" i="72"/>
  <c r="Z211" i="73"/>
  <c r="Z211" i="71"/>
  <c r="Z211" i="68"/>
  <c r="Z211" i="74"/>
  <c r="AF211" i="69"/>
  <c r="AF211" i="68"/>
  <c r="AF211" i="72"/>
  <c r="AF211" i="71"/>
  <c r="AF211" i="75"/>
  <c r="AF211" i="73"/>
  <c r="AF211" i="74"/>
  <c r="AF211" i="70"/>
  <c r="AF211" i="67"/>
  <c r="G211" i="69"/>
  <c r="G211" i="74"/>
  <c r="G211" i="70"/>
  <c r="G211" i="71"/>
  <c r="G211" i="68"/>
  <c r="G211" i="67"/>
  <c r="G211" i="72"/>
  <c r="G211" i="73"/>
  <c r="G211" i="75"/>
  <c r="K211" i="72"/>
  <c r="K211" i="67"/>
  <c r="K211" i="69"/>
  <c r="K211" i="73"/>
  <c r="K211" i="71"/>
  <c r="K211" i="75"/>
  <c r="K211" i="70"/>
  <c r="K211" i="74"/>
  <c r="K211" i="68"/>
  <c r="U217" i="74"/>
  <c r="U217" i="70"/>
  <c r="U217" i="68"/>
  <c r="U217" i="67"/>
  <c r="U217" i="73"/>
  <c r="U217" i="72"/>
  <c r="U217" i="75"/>
  <c r="U217" i="71"/>
  <c r="U217" i="69"/>
  <c r="O218" i="67"/>
  <c r="O218" i="75"/>
  <c r="O218" i="69"/>
  <c r="O218" i="72"/>
  <c r="O218" i="70"/>
  <c r="O218" i="73"/>
  <c r="O218" i="68"/>
  <c r="O218" i="71"/>
  <c r="O218" i="74"/>
  <c r="AG218" i="67"/>
  <c r="AG218" i="68"/>
  <c r="AG218" i="70"/>
  <c r="AG218" i="75"/>
  <c r="AG218" i="69"/>
  <c r="AG218" i="72"/>
  <c r="AG218" i="74"/>
  <c r="AG218" i="71"/>
  <c r="AG218" i="73"/>
  <c r="W218" i="71"/>
  <c r="W218" i="73"/>
  <c r="W218" i="68"/>
  <c r="W218" i="69"/>
  <c r="W218" i="72"/>
  <c r="W218" i="75"/>
  <c r="W218" i="67"/>
  <c r="W218" i="74"/>
  <c r="W218" i="70"/>
  <c r="AF218" i="71"/>
  <c r="AF218" i="67"/>
  <c r="AF218" i="73"/>
  <c r="AF218" i="75"/>
  <c r="AF218" i="69"/>
  <c r="AF218" i="72"/>
  <c r="AF218" i="74"/>
  <c r="AF218" i="68"/>
  <c r="AF218" i="70"/>
  <c r="K218" i="71"/>
  <c r="K218" i="69"/>
  <c r="K218" i="74"/>
  <c r="K218" i="67"/>
  <c r="K218" i="70"/>
  <c r="K218" i="68"/>
  <c r="K218" i="72"/>
  <c r="K218" i="75"/>
  <c r="K218" i="73"/>
  <c r="E217" i="69"/>
  <c r="E217" i="71"/>
  <c r="E217" i="73"/>
  <c r="E217" i="72"/>
  <c r="E217" i="74"/>
  <c r="E217" i="75"/>
  <c r="E217" i="68"/>
  <c r="E217" i="67"/>
  <c r="E217" i="70"/>
  <c r="AI218" i="74"/>
  <c r="AI218" i="68"/>
  <c r="AI218" i="72"/>
  <c r="AI218" i="69"/>
  <c r="AI218" i="71"/>
  <c r="AI218" i="70"/>
  <c r="AI218" i="73"/>
  <c r="AI218" i="67"/>
  <c r="AI218" i="75"/>
  <c r="R211" i="69"/>
  <c r="R211" i="72"/>
  <c r="R211" i="73"/>
  <c r="R211" i="70"/>
  <c r="R211" i="75"/>
  <c r="R211" i="71"/>
  <c r="R211" i="67"/>
  <c r="R211" i="68"/>
  <c r="R211" i="74"/>
  <c r="X211" i="68"/>
  <c r="X211" i="69"/>
  <c r="X211" i="71"/>
  <c r="X211" i="72"/>
  <c r="X211" i="75"/>
  <c r="X211" i="67"/>
  <c r="X211" i="70"/>
  <c r="X211" i="73"/>
  <c r="X211" i="74"/>
  <c r="AD211" i="71"/>
  <c r="AD211" i="75"/>
  <c r="AD211" i="72"/>
  <c r="AD211" i="67"/>
  <c r="AD211" i="74"/>
  <c r="AD211" i="69"/>
  <c r="AD211" i="70"/>
  <c r="AD211" i="73"/>
  <c r="AD211" i="68"/>
  <c r="AB211" i="70"/>
  <c r="AB211" i="72"/>
  <c r="AB211" i="73"/>
  <c r="AB211" i="67"/>
  <c r="AB211" i="75"/>
  <c r="AB211" i="69"/>
  <c r="AB211" i="74"/>
  <c r="AB211" i="68"/>
  <c r="AB211" i="71"/>
  <c r="AH217" i="71"/>
  <c r="AH217" i="67"/>
  <c r="AH217" i="73"/>
  <c r="AH217" i="68"/>
  <c r="AH217" i="74"/>
  <c r="AH217" i="69"/>
  <c r="AH217" i="75"/>
  <c r="AH217" i="72"/>
  <c r="AH217" i="70"/>
  <c r="O217" i="70"/>
  <c r="O217" i="74"/>
  <c r="O217" i="68"/>
  <c r="O217" i="73"/>
  <c r="O217" i="71"/>
  <c r="O217" i="69"/>
  <c r="O217" i="67"/>
  <c r="O217" i="72"/>
  <c r="O217" i="75"/>
  <c r="AG217" i="74"/>
  <c r="AG217" i="69"/>
  <c r="AG217" i="68"/>
  <c r="AG217" i="71"/>
  <c r="AG217" i="70"/>
  <c r="AG217" i="67"/>
  <c r="AG217" i="72"/>
  <c r="AG217" i="73"/>
  <c r="AG217" i="75"/>
  <c r="W217" i="70"/>
  <c r="W217" i="74"/>
  <c r="W217" i="75"/>
  <c r="W217" i="69"/>
  <c r="W217" i="68"/>
  <c r="W217" i="67"/>
  <c r="W217" i="72"/>
  <c r="W217" i="71"/>
  <c r="W217" i="73"/>
  <c r="AF217" i="68"/>
  <c r="AF217" i="75"/>
  <c r="AF217" i="74"/>
  <c r="AF217" i="72"/>
  <c r="AF217" i="71"/>
  <c r="AF217" i="69"/>
  <c r="AF217" i="67"/>
  <c r="AF217" i="70"/>
  <c r="AF217" i="73"/>
  <c r="K217" i="71"/>
  <c r="K217" i="67"/>
  <c r="K217" i="70"/>
  <c r="K217" i="68"/>
  <c r="K217" i="73"/>
  <c r="K217" i="75"/>
  <c r="K217" i="72"/>
  <c r="K217" i="74"/>
  <c r="K217" i="69"/>
  <c r="E218" i="70"/>
  <c r="E218" i="74"/>
  <c r="E218" i="71"/>
  <c r="E218" i="72"/>
  <c r="E218" i="67"/>
  <c r="E218" i="75"/>
  <c r="E218" i="69"/>
  <c r="E218" i="73"/>
  <c r="E218" i="68"/>
  <c r="AI217" i="67"/>
  <c r="AI217" i="68"/>
  <c r="AI217" i="70"/>
  <c r="AI217" i="72"/>
  <c r="AI217" i="71"/>
  <c r="AI217" i="73"/>
  <c r="AI217" i="74"/>
  <c r="AI217" i="75"/>
  <c r="AI217" i="69"/>
  <c r="J211" i="69"/>
  <c r="J211" i="72"/>
  <c r="J211" i="70"/>
  <c r="J211" i="68"/>
  <c r="J211" i="75"/>
  <c r="J211" i="71"/>
  <c r="J211" i="73"/>
  <c r="J211" i="67"/>
  <c r="J211" i="74"/>
  <c r="P211" i="72"/>
  <c r="P211" i="69"/>
  <c r="P211" i="70"/>
  <c r="P211" i="75"/>
  <c r="P211" i="67"/>
  <c r="P211" i="73"/>
  <c r="P211" i="74"/>
  <c r="P211" i="68"/>
  <c r="P211" i="71"/>
  <c r="V211" i="69"/>
  <c r="V211" i="75"/>
  <c r="V211" i="72"/>
  <c r="V211" i="67"/>
  <c r="V211" i="68"/>
  <c r="V211" i="70"/>
  <c r="V211" i="71"/>
  <c r="V211" i="73"/>
  <c r="V211" i="74"/>
  <c r="T211" i="75"/>
  <c r="T211" i="67"/>
  <c r="T211" i="72"/>
  <c r="T211" i="70"/>
  <c r="T211" i="71"/>
  <c r="T211" i="68"/>
  <c r="T211" i="73"/>
  <c r="T211" i="69"/>
  <c r="T211" i="74"/>
  <c r="R218" i="75"/>
  <c r="R218" i="68"/>
  <c r="R218" i="74"/>
  <c r="R218" i="72"/>
  <c r="R218" i="69"/>
  <c r="R218" i="70"/>
  <c r="R218" i="73"/>
  <c r="R218" i="71"/>
  <c r="R218" i="67"/>
  <c r="AH218" i="71"/>
  <c r="AH218" i="69"/>
  <c r="AH218" i="73"/>
  <c r="AH218" i="74"/>
  <c r="AH218" i="68"/>
  <c r="AH218" i="70"/>
  <c r="AH218" i="72"/>
  <c r="AH218" i="75"/>
  <c r="AH218" i="67"/>
  <c r="Z218" i="71"/>
  <c r="Z218" i="73"/>
  <c r="Z218" i="74"/>
  <c r="Z218" i="69"/>
  <c r="Z218" i="75"/>
  <c r="Z218" i="67"/>
  <c r="Z218" i="70"/>
  <c r="Z218" i="72"/>
  <c r="Z218" i="68"/>
  <c r="N218" i="68"/>
  <c r="N218" i="69"/>
  <c r="N218" i="72"/>
  <c r="N218" i="73"/>
  <c r="N218" i="70"/>
  <c r="N218" i="74"/>
  <c r="N218" i="67"/>
  <c r="N218" i="75"/>
  <c r="N218" i="71"/>
  <c r="Y218" i="71"/>
  <c r="Y218" i="72"/>
  <c r="Y218" i="73"/>
  <c r="Y218" i="67"/>
  <c r="Y218" i="68"/>
  <c r="Y218" i="75"/>
  <c r="Y218" i="69"/>
  <c r="Y218" i="74"/>
  <c r="Y218" i="70"/>
  <c r="V218" i="73"/>
  <c r="V218" i="67"/>
  <c r="V218" i="69"/>
  <c r="V218" i="70"/>
  <c r="V218" i="68"/>
  <c r="V218" i="72"/>
  <c r="V218" i="74"/>
  <c r="V218" i="75"/>
  <c r="V218" i="71"/>
  <c r="X218" i="67"/>
  <c r="X218" i="68"/>
  <c r="X218" i="71"/>
  <c r="X218" i="69"/>
  <c r="X218" i="73"/>
  <c r="X218" i="72"/>
  <c r="X218" i="75"/>
  <c r="X218" i="74"/>
  <c r="X218" i="70"/>
  <c r="AE218" i="72"/>
  <c r="AE218" i="73"/>
  <c r="AE218" i="71"/>
  <c r="AE218" i="75"/>
  <c r="AE218" i="67"/>
  <c r="AE218" i="68"/>
  <c r="AE218" i="69"/>
  <c r="AE218" i="70"/>
  <c r="AE218" i="74"/>
  <c r="AD218" i="67"/>
  <c r="AD218" i="71"/>
  <c r="AD218" i="70"/>
  <c r="AD218" i="72"/>
  <c r="AD218" i="74"/>
  <c r="AD218" i="73"/>
  <c r="AD218" i="68"/>
  <c r="AD218" i="69"/>
  <c r="AD218" i="75"/>
  <c r="L217" i="67"/>
  <c r="L217" i="70"/>
  <c r="L217" i="75"/>
  <c r="L217" i="73"/>
  <c r="L217" i="72"/>
  <c r="L217" i="68"/>
  <c r="L217" i="69"/>
  <c r="L217" i="74"/>
  <c r="L217" i="71"/>
  <c r="AA211" i="72"/>
  <c r="AA211" i="73"/>
  <c r="AA211" i="69"/>
  <c r="AA211" i="68"/>
  <c r="AA211" i="70"/>
  <c r="AA211" i="67"/>
  <c r="AA211" i="74"/>
  <c r="AA211" i="71"/>
  <c r="AA211" i="75"/>
  <c r="H211" i="68"/>
  <c r="H211" i="71"/>
  <c r="H211" i="69"/>
  <c r="H211" i="72"/>
  <c r="H211" i="75"/>
  <c r="H211" i="73"/>
  <c r="H211" i="67"/>
  <c r="H211" i="74"/>
  <c r="H211" i="70"/>
  <c r="N211" i="75"/>
  <c r="N211" i="72"/>
  <c r="N211" i="70"/>
  <c r="N211" i="73"/>
  <c r="N211" i="71"/>
  <c r="N211" i="74"/>
  <c r="N211" i="68"/>
  <c r="N211" i="69"/>
  <c r="N211" i="67"/>
  <c r="L211" i="74"/>
  <c r="L211" i="70"/>
  <c r="L211" i="72"/>
  <c r="L211" i="75"/>
  <c r="L211" i="73"/>
  <c r="L211" i="69"/>
  <c r="L211" i="71"/>
  <c r="L211" i="67"/>
  <c r="L211" i="68"/>
  <c r="J218" i="67"/>
  <c r="J218" i="72"/>
  <c r="J218" i="71"/>
  <c r="J218" i="74"/>
  <c r="J218" i="68"/>
  <c r="J218" i="69"/>
  <c r="J218" i="75"/>
  <c r="J218" i="73"/>
  <c r="J218" i="70"/>
  <c r="Z217" i="67"/>
  <c r="Z217" i="68"/>
  <c r="Z217" i="72"/>
  <c r="Z217" i="75"/>
  <c r="Z217" i="70"/>
  <c r="Z217" i="74"/>
  <c r="Z217" i="69"/>
  <c r="Z217" i="73"/>
  <c r="Z217" i="71"/>
  <c r="N217" i="69"/>
  <c r="N217" i="75"/>
  <c r="N217" i="72"/>
  <c r="N217" i="73"/>
  <c r="N217" i="70"/>
  <c r="N217" i="68"/>
  <c r="N217" i="67"/>
  <c r="N217" i="71"/>
  <c r="N217" i="74"/>
  <c r="Y217" i="75"/>
  <c r="Y217" i="70"/>
  <c r="Y217" i="68"/>
  <c r="Y217" i="73"/>
  <c r="Y217" i="74"/>
  <c r="Y217" i="71"/>
  <c r="Y217" i="72"/>
  <c r="Y217" i="69"/>
  <c r="Y217" i="67"/>
  <c r="V217" i="68"/>
  <c r="V217" i="70"/>
  <c r="V217" i="73"/>
  <c r="V217" i="71"/>
  <c r="V217" i="67"/>
  <c r="V217" i="72"/>
  <c r="V217" i="74"/>
  <c r="V217" i="75"/>
  <c r="V217" i="69"/>
  <c r="X217" i="68"/>
  <c r="X217" i="73"/>
  <c r="X217" i="70"/>
  <c r="X217" i="69"/>
  <c r="X217" i="71"/>
  <c r="X217" i="75"/>
  <c r="X217" i="67"/>
  <c r="X217" i="74"/>
  <c r="X217" i="72"/>
  <c r="AE217" i="68"/>
  <c r="AE217" i="70"/>
  <c r="AE217" i="74"/>
  <c r="AE217" i="71"/>
  <c r="AE217" i="67"/>
  <c r="AE217" i="69"/>
  <c r="AE217" i="75"/>
  <c r="AE217" i="72"/>
  <c r="AE217" i="73"/>
  <c r="AD217" i="71"/>
  <c r="AD217" i="70"/>
  <c r="AD217" i="69"/>
  <c r="AD217" i="67"/>
  <c r="AD217" i="72"/>
  <c r="AD217" i="68"/>
  <c r="AD217" i="73"/>
  <c r="AD217" i="75"/>
  <c r="AD217" i="74"/>
  <c r="L218" i="72"/>
  <c r="L218" i="75"/>
  <c r="L218" i="67"/>
  <c r="L218" i="68"/>
  <c r="L218" i="70"/>
  <c r="L218" i="73"/>
  <c r="L218" i="74"/>
  <c r="L218" i="71"/>
  <c r="L218" i="69"/>
  <c r="AG211" i="72"/>
  <c r="AG211" i="68"/>
  <c r="AG211" i="74"/>
  <c r="AG211" i="71"/>
  <c r="AG211" i="75"/>
  <c r="AG211" i="67"/>
  <c r="AG211" i="70"/>
  <c r="AG211" i="73"/>
  <c r="AG211" i="69"/>
  <c r="AI211" i="72"/>
  <c r="AI211" i="71"/>
  <c r="AI211" i="70"/>
  <c r="AI211" i="68"/>
  <c r="AI211" i="74"/>
  <c r="AI211" i="69"/>
  <c r="AI211" i="67"/>
  <c r="AI211" i="75"/>
  <c r="AI211" i="73"/>
  <c r="F211" i="71"/>
  <c r="F211" i="74"/>
  <c r="F211" i="67"/>
  <c r="F211" i="70"/>
  <c r="F211" i="72"/>
  <c r="F211" i="69"/>
  <c r="F211" i="73"/>
  <c r="F211" i="75"/>
  <c r="F211" i="68"/>
  <c r="S211" i="69"/>
  <c r="S211" i="73"/>
  <c r="S211" i="75"/>
  <c r="S211" i="74"/>
  <c r="S211" i="72"/>
  <c r="S211" i="67"/>
  <c r="S211" i="71"/>
  <c r="S211" i="70"/>
  <c r="S211" i="68"/>
  <c r="AJ191" i="63"/>
  <c r="J218" i="88"/>
  <c r="T217" i="88"/>
  <c r="I217" i="88"/>
  <c r="AA218" i="88"/>
  <c r="H218" i="88"/>
  <c r="F217" i="88"/>
  <c r="AB217" i="88"/>
  <c r="AJ198" i="63"/>
  <c r="AJ197" i="63"/>
  <c r="T218" i="88"/>
  <c r="I218" i="88"/>
  <c r="AA217" i="88"/>
  <c r="H217" i="88"/>
  <c r="F218" i="88"/>
  <c r="AB218" i="88"/>
  <c r="AH218" i="88"/>
  <c r="O218" i="88"/>
  <c r="AG218" i="88"/>
  <c r="W218" i="88"/>
  <c r="AF218" i="88"/>
  <c r="K218" i="88"/>
  <c r="E217" i="88"/>
  <c r="AI218" i="88"/>
  <c r="AH217" i="88"/>
  <c r="O217" i="88"/>
  <c r="AG217" i="88"/>
  <c r="W217" i="88"/>
  <c r="AF217" i="88"/>
  <c r="K217" i="88"/>
  <c r="E218" i="88"/>
  <c r="AI217" i="88"/>
  <c r="J217" i="88"/>
  <c r="Z218" i="88"/>
  <c r="N218" i="88"/>
  <c r="Y218" i="88"/>
  <c r="V218" i="88"/>
  <c r="X218" i="88"/>
  <c r="AE218" i="88"/>
  <c r="AD218" i="88"/>
  <c r="L217" i="88"/>
  <c r="Z217" i="88"/>
  <c r="N217" i="88"/>
  <c r="Y217" i="88"/>
  <c r="V217" i="88"/>
  <c r="X217" i="88"/>
  <c r="AE217" i="88"/>
  <c r="AD217" i="88"/>
  <c r="L218" i="88"/>
  <c r="R218" i="88"/>
  <c r="U218" i="88"/>
  <c r="Q218" i="88"/>
  <c r="AC218" i="88"/>
  <c r="P218" i="88"/>
  <c r="G218" i="88"/>
  <c r="M218" i="88"/>
  <c r="S218" i="88"/>
  <c r="R217" i="88"/>
  <c r="U217" i="88"/>
  <c r="Q217" i="88"/>
  <c r="AC217" i="88"/>
  <c r="P217" i="88"/>
  <c r="G217" i="88"/>
  <c r="M217" i="88"/>
  <c r="S217" i="88"/>
  <c r="AJ217" i="71" l="1"/>
  <c r="AJ217" i="72"/>
  <c r="AJ217" i="69"/>
  <c r="AJ217" i="73"/>
  <c r="AJ217" i="75"/>
  <c r="AJ217" i="68"/>
  <c r="AJ217" i="67"/>
  <c r="AJ217" i="70"/>
  <c r="AJ217" i="74"/>
  <c r="AJ218" i="71"/>
  <c r="AJ218" i="73"/>
  <c r="AJ218" i="70"/>
  <c r="AJ218" i="72"/>
  <c r="AJ218" i="75"/>
  <c r="AJ218" i="67"/>
  <c r="AJ218" i="69"/>
  <c r="AJ218" i="74"/>
  <c r="AJ218" i="68"/>
  <c r="AJ211" i="71"/>
  <c r="AJ211" i="68"/>
  <c r="AJ211" i="69"/>
  <c r="AJ211" i="70"/>
  <c r="AJ211" i="72"/>
  <c r="AJ211" i="75"/>
  <c r="AJ211" i="74"/>
  <c r="AJ211" i="67"/>
  <c r="AJ211" i="73"/>
  <c r="AK191" i="63"/>
  <c r="AJ217" i="88"/>
  <c r="AJ218" i="88"/>
  <c r="AK197" i="63"/>
  <c r="AK198" i="63"/>
  <c r="AK218" i="71" l="1"/>
  <c r="AK218" i="73"/>
  <c r="AK218" i="69"/>
  <c r="AK218" i="72"/>
  <c r="AK218" i="68"/>
  <c r="AK218" i="67"/>
  <c r="AK218" i="74"/>
  <c r="AK218" i="75"/>
  <c r="AK218" i="70"/>
  <c r="AK217" i="71"/>
  <c r="AK217" i="67"/>
  <c r="AK217" i="74"/>
  <c r="AK217" i="70"/>
  <c r="AK217" i="72"/>
  <c r="AK217" i="68"/>
  <c r="AK217" i="75"/>
  <c r="AK217" i="69"/>
  <c r="AK217" i="73"/>
  <c r="AK211" i="71"/>
  <c r="AK211" i="72"/>
  <c r="AK211" i="68"/>
  <c r="AK211" i="74"/>
  <c r="AK211" i="69"/>
  <c r="AK211" i="73"/>
  <c r="AK211" i="70"/>
  <c r="AK211" i="75"/>
  <c r="AK211" i="67"/>
  <c r="AL191" i="63"/>
  <c r="AK217" i="88"/>
  <c r="AL197" i="63"/>
  <c r="AL198" i="63"/>
  <c r="AK218" i="88"/>
  <c r="H40" i="81"/>
  <c r="H39" i="81" s="1"/>
  <c r="I40" i="81"/>
  <c r="I39" i="81" s="1"/>
  <c r="J40" i="81"/>
  <c r="J39" i="81" s="1"/>
  <c r="K40" i="81"/>
  <c r="K39" i="81" s="1"/>
  <c r="L40" i="81"/>
  <c r="M40" i="81"/>
  <c r="N40" i="81"/>
  <c r="O40" i="81"/>
  <c r="P40" i="81"/>
  <c r="Q40" i="81"/>
  <c r="R40" i="81"/>
  <c r="S40" i="81"/>
  <c r="T40" i="81"/>
  <c r="U40" i="81"/>
  <c r="V40" i="81"/>
  <c r="W40" i="81"/>
  <c r="X40" i="81"/>
  <c r="Y40" i="81"/>
  <c r="Z40" i="81"/>
  <c r="AA40" i="81"/>
  <c r="AB40" i="81"/>
  <c r="AC40" i="81"/>
  <c r="AD40" i="81"/>
  <c r="AE40" i="81"/>
  <c r="AF40" i="81"/>
  <c r="AG40" i="81"/>
  <c r="AH40" i="81"/>
  <c r="AI40" i="81"/>
  <c r="AJ40" i="81"/>
  <c r="AK40" i="81"/>
  <c r="AL40" i="81"/>
  <c r="AM40" i="81"/>
  <c r="AN40" i="81"/>
  <c r="AO40" i="81"/>
  <c r="AP40" i="81"/>
  <c r="AQ40" i="81"/>
  <c r="AR40" i="81"/>
  <c r="AS40" i="81"/>
  <c r="AT40" i="81"/>
  <c r="AU40" i="81"/>
  <c r="AV40" i="81"/>
  <c r="AW40" i="81"/>
  <c r="AX40" i="81"/>
  <c r="AY40" i="81"/>
  <c r="AZ40" i="81"/>
  <c r="BA40" i="81"/>
  <c r="BB40" i="81"/>
  <c r="BC40" i="81"/>
  <c r="BD40" i="81"/>
  <c r="BE40" i="81"/>
  <c r="G40" i="81"/>
  <c r="G39" i="81" s="1"/>
  <c r="AL218" i="71" l="1"/>
  <c r="AL218" i="72"/>
  <c r="AL218" i="73"/>
  <c r="AL218" i="70"/>
  <c r="AL218" i="67"/>
  <c r="AL218" i="75"/>
  <c r="AL218" i="68"/>
  <c r="AL218" i="74"/>
  <c r="AL218" i="69"/>
  <c r="AL217" i="71"/>
  <c r="AL217" i="70"/>
  <c r="AL217" i="67"/>
  <c r="AL217" i="69"/>
  <c r="AL217" i="74"/>
  <c r="AL217" i="75"/>
  <c r="AL217" i="72"/>
  <c r="AL217" i="68"/>
  <c r="AL217" i="73"/>
  <c r="AL211" i="71"/>
  <c r="AL211" i="73"/>
  <c r="AL211" i="72"/>
  <c r="AL211" i="67"/>
  <c r="AL211" i="74"/>
  <c r="AL211" i="70"/>
  <c r="AL211" i="75"/>
  <c r="AL211" i="68"/>
  <c r="AL211" i="69"/>
  <c r="AM191" i="63"/>
  <c r="AM197" i="63"/>
  <c r="AM198" i="63"/>
  <c r="AL217" i="88"/>
  <c r="AL218" i="88"/>
  <c r="AO39" i="81"/>
  <c r="AF39" i="81"/>
  <c r="AT39" i="81"/>
  <c r="AL39" i="81"/>
  <c r="V39" i="81"/>
  <c r="AK39" i="81"/>
  <c r="U39" i="81"/>
  <c r="M39" i="81"/>
  <c r="BE39" i="81"/>
  <c r="Y39" i="81"/>
  <c r="BD39" i="81"/>
  <c r="P39" i="81"/>
  <c r="AU39" i="81"/>
  <c r="AJ39" i="81"/>
  <c r="AW39" i="81"/>
  <c r="AN39" i="81"/>
  <c r="X39" i="81"/>
  <c r="BC39" i="81"/>
  <c r="AM39" i="81"/>
  <c r="W39" i="81"/>
  <c r="O39" i="81"/>
  <c r="BB39" i="81"/>
  <c r="AD39" i="81"/>
  <c r="N39" i="81"/>
  <c r="BA39" i="81"/>
  <c r="AC39" i="81"/>
  <c r="AR39" i="81"/>
  <c r="AY39" i="81"/>
  <c r="AG39" i="81"/>
  <c r="Q39" i="81"/>
  <c r="AV39" i="81"/>
  <c r="AE39" i="81"/>
  <c r="AS39" i="81"/>
  <c r="AZ39" i="81"/>
  <c r="AB39" i="81"/>
  <c r="T39" i="81"/>
  <c r="L39" i="81"/>
  <c r="AQ39" i="81"/>
  <c r="AI39" i="81"/>
  <c r="AA39" i="81"/>
  <c r="S39" i="81"/>
  <c r="AX39" i="81"/>
  <c r="AP39" i="81"/>
  <c r="AH39" i="81"/>
  <c r="Z39" i="81"/>
  <c r="R39" i="81"/>
  <c r="AM218" i="71" l="1"/>
  <c r="AM218" i="68"/>
  <c r="AM218" i="70"/>
  <c r="AM218" i="73"/>
  <c r="AM218" i="72"/>
  <c r="AM218" i="67"/>
  <c r="AM218" i="74"/>
  <c r="AM218" i="69"/>
  <c r="AM218" i="75"/>
  <c r="AM211" i="71"/>
  <c r="AM211" i="70"/>
  <c r="AM211" i="69"/>
  <c r="AM211" i="68"/>
  <c r="AM211" i="74"/>
  <c r="AM211" i="72"/>
  <c r="AM211" i="73"/>
  <c r="AM211" i="75"/>
  <c r="AM211" i="67"/>
  <c r="AM217" i="71"/>
  <c r="AM217" i="69"/>
  <c r="AM217" i="70"/>
  <c r="AM217" i="72"/>
  <c r="AM217" i="67"/>
  <c r="AM217" i="75"/>
  <c r="AM217" i="74"/>
  <c r="AM217" i="73"/>
  <c r="AM217" i="68"/>
  <c r="AN191" i="63"/>
  <c r="AN197" i="63"/>
  <c r="AN198" i="63"/>
  <c r="AM218" i="88"/>
  <c r="AM217" i="88"/>
  <c r="E71" i="63"/>
  <c r="E191" i="63" s="1"/>
  <c r="AN217" i="71" l="1"/>
  <c r="AN217" i="68"/>
  <c r="AN217" i="69"/>
  <c r="AN217" i="70"/>
  <c r="AN217" i="75"/>
  <c r="AN217" i="67"/>
  <c r="AN217" i="74"/>
  <c r="AN217" i="72"/>
  <c r="AN217" i="73"/>
  <c r="AN211" i="71"/>
  <c r="AN211" i="73"/>
  <c r="AN211" i="75"/>
  <c r="AN211" i="72"/>
  <c r="AN211" i="74"/>
  <c r="AN211" i="68"/>
  <c r="AN211" i="67"/>
  <c r="AN211" i="70"/>
  <c r="AN211" i="69"/>
  <c r="AN218" i="71"/>
  <c r="AN218" i="73"/>
  <c r="AN218" i="74"/>
  <c r="AN218" i="75"/>
  <c r="AN218" i="67"/>
  <c r="AN218" i="68"/>
  <c r="AN218" i="69"/>
  <c r="AN218" i="72"/>
  <c r="AN218" i="70"/>
  <c r="E211" i="67"/>
  <c r="E211" i="69"/>
  <c r="E211" i="75"/>
  <c r="E211" i="73"/>
  <c r="E211" i="68"/>
  <c r="E211" i="72"/>
  <c r="E211" i="71"/>
  <c r="E211" i="74"/>
  <c r="E211" i="70"/>
  <c r="AO191" i="63"/>
  <c r="AO197" i="63"/>
  <c r="AO198" i="63"/>
  <c r="AN218" i="88"/>
  <c r="AN217" i="88"/>
  <c r="C26" i="63"/>
  <c r="D26" i="63"/>
  <c r="E26" i="63"/>
  <c r="F26" i="63"/>
  <c r="F9" i="2"/>
  <c r="AO217" i="71" l="1"/>
  <c r="AO217" i="73"/>
  <c r="AO217" i="72"/>
  <c r="AO217" i="69"/>
  <c r="AO217" i="75"/>
  <c r="AO217" i="74"/>
  <c r="AO217" i="68"/>
  <c r="AO217" i="67"/>
  <c r="AO217" i="70"/>
  <c r="AO218" i="71"/>
  <c r="AO218" i="70"/>
  <c r="AO218" i="67"/>
  <c r="AO218" i="72"/>
  <c r="AO218" i="75"/>
  <c r="AO218" i="74"/>
  <c r="AO218" i="73"/>
  <c r="AO218" i="69"/>
  <c r="AO218" i="68"/>
  <c r="AO211" i="71"/>
  <c r="AO211" i="69"/>
  <c r="AO211" i="72"/>
  <c r="AO211" i="74"/>
  <c r="AO211" i="75"/>
  <c r="AO211" i="73"/>
  <c r="AO211" i="67"/>
  <c r="AO211" i="70"/>
  <c r="AO211" i="68"/>
  <c r="AP191" i="63"/>
  <c r="AP197" i="63"/>
  <c r="AP198" i="63"/>
  <c r="AO218" i="88"/>
  <c r="AO217" i="88"/>
  <c r="AP218" i="71" l="1"/>
  <c r="AP218" i="75"/>
  <c r="AP218" i="74"/>
  <c r="AP218" i="68"/>
  <c r="AP218" i="69"/>
  <c r="AP218" i="70"/>
  <c r="AP218" i="72"/>
  <c r="AP218" i="73"/>
  <c r="AP218" i="67"/>
  <c r="AP217" i="71"/>
  <c r="AP217" i="74"/>
  <c r="AP217" i="73"/>
  <c r="AP217" i="68"/>
  <c r="AP217" i="75"/>
  <c r="AP217" i="69"/>
  <c r="AP217" i="70"/>
  <c r="AP217" i="67"/>
  <c r="AP217" i="72"/>
  <c r="AP211" i="71"/>
  <c r="AP211" i="67"/>
  <c r="AP211" i="69"/>
  <c r="AP211" i="75"/>
  <c r="AP211" i="74"/>
  <c r="AP211" i="72"/>
  <c r="AP211" i="70"/>
  <c r="AP211" i="73"/>
  <c r="AP211" i="68"/>
  <c r="AQ191" i="63"/>
  <c r="AQ197" i="63"/>
  <c r="AQ198" i="63"/>
  <c r="AP218" i="88"/>
  <c r="AP217" i="88"/>
  <c r="E64" i="63"/>
  <c r="AQ217" i="71" l="1"/>
  <c r="AQ217" i="74"/>
  <c r="AQ217" i="73"/>
  <c r="AQ217" i="72"/>
  <c r="AQ217" i="75"/>
  <c r="AQ217" i="67"/>
  <c r="AQ217" i="70"/>
  <c r="AQ217" i="69"/>
  <c r="AQ217" i="68"/>
  <c r="AQ218" i="71"/>
  <c r="AQ218" i="69"/>
  <c r="AQ218" i="70"/>
  <c r="AQ218" i="72"/>
  <c r="AQ218" i="74"/>
  <c r="AQ218" i="75"/>
  <c r="AQ218" i="73"/>
  <c r="AQ218" i="68"/>
  <c r="AQ218" i="67"/>
  <c r="AQ211" i="71"/>
  <c r="AQ211" i="69"/>
  <c r="AQ211" i="70"/>
  <c r="AQ211" i="72"/>
  <c r="AQ211" i="74"/>
  <c r="AQ211" i="73"/>
  <c r="AQ211" i="75"/>
  <c r="AQ211" i="67"/>
  <c r="AQ211" i="68"/>
  <c r="AR191" i="63"/>
  <c r="AR197" i="63"/>
  <c r="AR198" i="63"/>
  <c r="AQ218" i="88"/>
  <c r="AQ217" i="88"/>
  <c r="E82" i="63"/>
  <c r="B26" i="63"/>
  <c r="AJ41" i="81"/>
  <c r="AK41" i="81" s="1"/>
  <c r="F40" i="81"/>
  <c r="E40" i="81"/>
  <c r="U33" i="81"/>
  <c r="T33" i="81"/>
  <c r="S33" i="81"/>
  <c r="R33" i="81"/>
  <c r="Q33" i="81"/>
  <c r="P33" i="81"/>
  <c r="O33" i="81"/>
  <c r="N33" i="81"/>
  <c r="M33" i="81"/>
  <c r="L33" i="81"/>
  <c r="K33" i="81"/>
  <c r="J33" i="81"/>
  <c r="I33" i="81"/>
  <c r="H33" i="81"/>
  <c r="G33" i="81"/>
  <c r="F33" i="81"/>
  <c r="E33" i="81"/>
  <c r="D33" i="81"/>
  <c r="C33" i="81"/>
  <c r="B33" i="81"/>
  <c r="F84" i="63" l="1"/>
  <c r="O84" i="63"/>
  <c r="AA84" i="63"/>
  <c r="AM84" i="63"/>
  <c r="AY84" i="63"/>
  <c r="P84" i="63"/>
  <c r="AB84" i="63"/>
  <c r="AN84" i="63"/>
  <c r="AZ84" i="63"/>
  <c r="R84" i="63"/>
  <c r="AD84" i="63"/>
  <c r="AP84" i="63"/>
  <c r="BB84" i="63"/>
  <c r="G84" i="63"/>
  <c r="S84" i="63"/>
  <c r="AE84" i="63"/>
  <c r="AQ84" i="63"/>
  <c r="H84" i="63"/>
  <c r="T84" i="63"/>
  <c r="AF84" i="63"/>
  <c r="AR84" i="63"/>
  <c r="I84" i="63"/>
  <c r="U84" i="63"/>
  <c r="AG84" i="63"/>
  <c r="AS84" i="63"/>
  <c r="M84" i="63"/>
  <c r="Y84" i="63"/>
  <c r="AK84" i="63"/>
  <c r="AW84" i="63"/>
  <c r="N84" i="63"/>
  <c r="Z84" i="63"/>
  <c r="AL84" i="63"/>
  <c r="AX84" i="63"/>
  <c r="V84" i="63"/>
  <c r="W84" i="63"/>
  <c r="X84" i="63"/>
  <c r="AI84" i="63"/>
  <c r="AJ84" i="63"/>
  <c r="AO84" i="63"/>
  <c r="J84" i="63"/>
  <c r="AC84" i="63"/>
  <c r="AH84" i="63"/>
  <c r="AT84" i="63"/>
  <c r="L84" i="63"/>
  <c r="AV84" i="63"/>
  <c r="Q84" i="63"/>
  <c r="BA84" i="63"/>
  <c r="K84" i="63"/>
  <c r="AU84" i="63"/>
  <c r="G128" i="63"/>
  <c r="E83" i="63"/>
  <c r="AR218" i="71"/>
  <c r="AR218" i="68"/>
  <c r="AR218" i="72"/>
  <c r="AR218" i="73"/>
  <c r="AR218" i="70"/>
  <c r="AR218" i="75"/>
  <c r="AR218" i="69"/>
  <c r="AR218" i="74"/>
  <c r="AR218" i="67"/>
  <c r="AR211" i="71"/>
  <c r="AR211" i="72"/>
  <c r="AR211" i="73"/>
  <c r="AR211" i="74"/>
  <c r="AR211" i="70"/>
  <c r="AR211" i="75"/>
  <c r="AR211" i="67"/>
  <c r="AR211" i="69"/>
  <c r="AR211" i="68"/>
  <c r="AR217" i="71"/>
  <c r="AR217" i="67"/>
  <c r="AR217" i="69"/>
  <c r="AR217" i="70"/>
  <c r="AR217" i="75"/>
  <c r="AR217" i="68"/>
  <c r="AR217" i="74"/>
  <c r="AR217" i="72"/>
  <c r="AR217" i="73"/>
  <c r="AS191" i="63"/>
  <c r="AS197" i="63"/>
  <c r="AS198" i="63"/>
  <c r="AR218" i="88"/>
  <c r="AR217" i="88"/>
  <c r="F28" i="2"/>
  <c r="F26" i="2"/>
  <c r="F30" i="2"/>
  <c r="F31" i="2"/>
  <c r="F34" i="2"/>
  <c r="F25" i="2"/>
  <c r="F33" i="2"/>
  <c r="F29" i="2"/>
  <c r="F27" i="2"/>
  <c r="F32" i="2"/>
  <c r="U77" i="63"/>
  <c r="AC77" i="63"/>
  <c r="AK77" i="63"/>
  <c r="AS77" i="63"/>
  <c r="BA77" i="63"/>
  <c r="E77" i="63"/>
  <c r="E192" i="63" s="1"/>
  <c r="Y77" i="63"/>
  <c r="AW77" i="63"/>
  <c r="J77" i="63"/>
  <c r="AH77" i="63"/>
  <c r="S77" i="63"/>
  <c r="AQ77" i="63"/>
  <c r="AB77" i="63"/>
  <c r="F77" i="63"/>
  <c r="N77" i="63"/>
  <c r="V77" i="63"/>
  <c r="AD77" i="63"/>
  <c r="AL77" i="63"/>
  <c r="AT77" i="63"/>
  <c r="BB77" i="63"/>
  <c r="O77" i="63"/>
  <c r="AM77" i="63"/>
  <c r="AU77" i="63"/>
  <c r="I77" i="63"/>
  <c r="AG77" i="63"/>
  <c r="R77" i="63"/>
  <c r="AX77" i="63"/>
  <c r="AY77" i="63"/>
  <c r="T77" i="63"/>
  <c r="AR77" i="63"/>
  <c r="G77" i="63"/>
  <c r="Q77" i="63"/>
  <c r="AO77" i="63"/>
  <c r="Z77" i="63"/>
  <c r="AP77" i="63"/>
  <c r="K77" i="63"/>
  <c r="AI77" i="63"/>
  <c r="L77" i="63"/>
  <c r="AJ77" i="63"/>
  <c r="AZ77" i="63"/>
  <c r="H77" i="63"/>
  <c r="P77" i="63"/>
  <c r="X77" i="63"/>
  <c r="AF77" i="63"/>
  <c r="AN77" i="63"/>
  <c r="AV77" i="63"/>
  <c r="W77" i="63"/>
  <c r="AE77" i="63"/>
  <c r="AA77" i="63"/>
  <c r="M77" i="63"/>
  <c r="E131" i="63"/>
  <c r="AL41" i="81"/>
  <c r="F128" i="63" l="1"/>
  <c r="AF192" i="63"/>
  <c r="AF212" i="70"/>
  <c r="AF212" i="73"/>
  <c r="AF212" i="71"/>
  <c r="AF212" i="69"/>
  <c r="AF212" i="68"/>
  <c r="AF212" i="75"/>
  <c r="AF212" i="67"/>
  <c r="AF212" i="72"/>
  <c r="K192" i="63"/>
  <c r="K212" i="70"/>
  <c r="K212" i="71"/>
  <c r="K212" i="67"/>
  <c r="K212" i="72"/>
  <c r="K212" i="68"/>
  <c r="K212" i="69"/>
  <c r="K212" i="73"/>
  <c r="K212" i="75"/>
  <c r="AQ192" i="63"/>
  <c r="AQ212" i="75"/>
  <c r="AQ212" i="67"/>
  <c r="AQ212" i="71"/>
  <c r="AQ212" i="72"/>
  <c r="AQ212" i="70"/>
  <c r="AQ212" i="68"/>
  <c r="AQ212" i="73"/>
  <c r="AQ212" i="69"/>
  <c r="AS192" i="63"/>
  <c r="AS212" i="70"/>
  <c r="AS212" i="69"/>
  <c r="AS212" i="75"/>
  <c r="AS212" i="68"/>
  <c r="AS212" i="72"/>
  <c r="AS212" i="67"/>
  <c r="AS212" i="73"/>
  <c r="AS212" i="71"/>
  <c r="X192" i="63"/>
  <c r="X212" i="73"/>
  <c r="X212" i="72"/>
  <c r="X212" i="70"/>
  <c r="X212" i="71"/>
  <c r="X212" i="68"/>
  <c r="X212" i="75"/>
  <c r="X212" i="67"/>
  <c r="X212" i="69"/>
  <c r="AP192" i="63"/>
  <c r="AP212" i="73"/>
  <c r="AP212" i="75"/>
  <c r="AP212" i="70"/>
  <c r="AP212" i="71"/>
  <c r="AP212" i="68"/>
  <c r="AP212" i="67"/>
  <c r="AP212" i="69"/>
  <c r="AP212" i="72"/>
  <c r="AT212" i="70"/>
  <c r="AT212" i="73"/>
  <c r="AT212" i="69"/>
  <c r="AT212" i="71"/>
  <c r="AT212" i="67"/>
  <c r="AT212" i="72"/>
  <c r="AT212" i="75"/>
  <c r="AT212" i="68"/>
  <c r="S192" i="63"/>
  <c r="S212" i="68"/>
  <c r="S212" i="69"/>
  <c r="S212" i="72"/>
  <c r="S212" i="67"/>
  <c r="S212" i="75"/>
  <c r="S212" i="73"/>
  <c r="S212" i="71"/>
  <c r="S212" i="70"/>
  <c r="AK192" i="63"/>
  <c r="AK212" i="70"/>
  <c r="AK212" i="75"/>
  <c r="AK212" i="69"/>
  <c r="AK212" i="67"/>
  <c r="AK212" i="71"/>
  <c r="AK212" i="72"/>
  <c r="AK212" i="73"/>
  <c r="AK212" i="68"/>
  <c r="M192" i="63"/>
  <c r="M212" i="71"/>
  <c r="M212" i="70"/>
  <c r="M212" i="67"/>
  <c r="M212" i="75"/>
  <c r="M212" i="73"/>
  <c r="M212" i="68"/>
  <c r="M212" i="69"/>
  <c r="M212" i="72"/>
  <c r="P192" i="63"/>
  <c r="P212" i="69"/>
  <c r="P212" i="73"/>
  <c r="P212" i="67"/>
  <c r="P212" i="72"/>
  <c r="P212" i="71"/>
  <c r="P212" i="70"/>
  <c r="P212" i="68"/>
  <c r="P212" i="75"/>
  <c r="Z192" i="63"/>
  <c r="Z212" i="70"/>
  <c r="Z212" i="67"/>
  <c r="Z212" i="71"/>
  <c r="Z212" i="69"/>
  <c r="Z212" i="72"/>
  <c r="Z212" i="75"/>
  <c r="Z212" i="73"/>
  <c r="Z212" i="68"/>
  <c r="R192" i="63"/>
  <c r="R212" i="68"/>
  <c r="R212" i="69"/>
  <c r="R212" i="73"/>
  <c r="R212" i="67"/>
  <c r="R212" i="70"/>
  <c r="R212" i="75"/>
  <c r="R212" i="71"/>
  <c r="R212" i="72"/>
  <c r="AL192" i="63"/>
  <c r="AL212" i="71"/>
  <c r="AL212" i="67"/>
  <c r="AL212" i="68"/>
  <c r="AL212" i="69"/>
  <c r="AL212" i="70"/>
  <c r="AL212" i="73"/>
  <c r="AL212" i="72"/>
  <c r="AL212" i="75"/>
  <c r="AH192" i="63"/>
  <c r="AH212" i="71"/>
  <c r="AH212" i="75"/>
  <c r="AH212" i="72"/>
  <c r="AH212" i="68"/>
  <c r="AH212" i="73"/>
  <c r="AH212" i="69"/>
  <c r="AH212" i="70"/>
  <c r="AH212" i="67"/>
  <c r="AC192" i="63"/>
  <c r="AC212" i="72"/>
  <c r="AC212" i="68"/>
  <c r="AC212" i="67"/>
  <c r="AC212" i="70"/>
  <c r="AC212" i="75"/>
  <c r="AC212" i="71"/>
  <c r="AC212" i="69"/>
  <c r="AC212" i="73"/>
  <c r="AS218" i="71"/>
  <c r="AS218" i="70"/>
  <c r="AS218" i="68"/>
  <c r="AS218" i="73"/>
  <c r="AS218" i="72"/>
  <c r="AS218" i="74"/>
  <c r="AS218" i="67"/>
  <c r="AS218" i="75"/>
  <c r="AS218" i="69"/>
  <c r="AA192" i="63"/>
  <c r="AA212" i="69"/>
  <c r="AA212" i="67"/>
  <c r="AA212" i="72"/>
  <c r="AA212" i="73"/>
  <c r="AA212" i="75"/>
  <c r="AA212" i="71"/>
  <c r="AA212" i="70"/>
  <c r="AA212" i="68"/>
  <c r="H192" i="63"/>
  <c r="H212" i="75"/>
  <c r="H212" i="69"/>
  <c r="H212" i="70"/>
  <c r="H212" i="73"/>
  <c r="H212" i="67"/>
  <c r="H212" i="71"/>
  <c r="H212" i="72"/>
  <c r="H212" i="68"/>
  <c r="AO192" i="63"/>
  <c r="AO212" i="73"/>
  <c r="AO212" i="67"/>
  <c r="AO212" i="71"/>
  <c r="AO212" i="72"/>
  <c r="AO212" i="68"/>
  <c r="AO212" i="69"/>
  <c r="AO212" i="70"/>
  <c r="AO212" i="75"/>
  <c r="AG192" i="63"/>
  <c r="AG212" i="68"/>
  <c r="AG212" i="69"/>
  <c r="AG212" i="70"/>
  <c r="AG212" i="73"/>
  <c r="AG212" i="67"/>
  <c r="AG212" i="75"/>
  <c r="AG212" i="72"/>
  <c r="AG212" i="71"/>
  <c r="AD192" i="63"/>
  <c r="AD212" i="68"/>
  <c r="AD212" i="75"/>
  <c r="AD212" i="72"/>
  <c r="AD212" i="67"/>
  <c r="AD212" i="71"/>
  <c r="AD212" i="69"/>
  <c r="AD212" i="70"/>
  <c r="AD212" i="73"/>
  <c r="J192" i="63"/>
  <c r="J212" i="72"/>
  <c r="J212" i="75"/>
  <c r="J212" i="70"/>
  <c r="J212" i="67"/>
  <c r="J212" i="68"/>
  <c r="J212" i="69"/>
  <c r="J212" i="71"/>
  <c r="J212" i="73"/>
  <c r="U192" i="63"/>
  <c r="U212" i="75"/>
  <c r="U212" i="68"/>
  <c r="U212" i="69"/>
  <c r="U212" i="72"/>
  <c r="U212" i="73"/>
  <c r="U212" i="70"/>
  <c r="U212" i="71"/>
  <c r="U212" i="67"/>
  <c r="AS217" i="71"/>
  <c r="AS217" i="73"/>
  <c r="AS217" i="70"/>
  <c r="AS217" i="72"/>
  <c r="AS217" i="69"/>
  <c r="AS217" i="74"/>
  <c r="AS217" i="75"/>
  <c r="AS217" i="68"/>
  <c r="AS217" i="67"/>
  <c r="AE192" i="63"/>
  <c r="AE212" i="68"/>
  <c r="AE212" i="73"/>
  <c r="AE212" i="71"/>
  <c r="AE212" i="69"/>
  <c r="AE212" i="75"/>
  <c r="AE212" i="70"/>
  <c r="AE212" i="72"/>
  <c r="AE212" i="67"/>
  <c r="Q192" i="63"/>
  <c r="Q212" i="67"/>
  <c r="Q212" i="72"/>
  <c r="Q212" i="75"/>
  <c r="Q212" i="73"/>
  <c r="Q212" i="69"/>
  <c r="Q212" i="68"/>
  <c r="Q212" i="70"/>
  <c r="Q212" i="71"/>
  <c r="I192" i="63"/>
  <c r="I212" i="67"/>
  <c r="I212" i="68"/>
  <c r="I212" i="71"/>
  <c r="I212" i="72"/>
  <c r="I212" i="69"/>
  <c r="I212" i="70"/>
  <c r="I212" i="73"/>
  <c r="I212" i="75"/>
  <c r="V192" i="63"/>
  <c r="V212" i="69"/>
  <c r="V212" i="72"/>
  <c r="V212" i="71"/>
  <c r="V212" i="67"/>
  <c r="V212" i="70"/>
  <c r="V212" i="73"/>
  <c r="V212" i="75"/>
  <c r="V212" i="68"/>
  <c r="AS211" i="71"/>
  <c r="AS211" i="73"/>
  <c r="AS211" i="69"/>
  <c r="AS211" i="74"/>
  <c r="AS211" i="75"/>
  <c r="AS211" i="68"/>
  <c r="AS211" i="70"/>
  <c r="AS211" i="67"/>
  <c r="AS211" i="72"/>
  <c r="W192" i="63"/>
  <c r="W212" i="67"/>
  <c r="W212" i="73"/>
  <c r="W212" i="75"/>
  <c r="W212" i="68"/>
  <c r="W212" i="72"/>
  <c r="W212" i="71"/>
  <c r="W212" i="70"/>
  <c r="W212" i="69"/>
  <c r="AJ192" i="63"/>
  <c r="AJ212" i="72"/>
  <c r="AJ212" i="71"/>
  <c r="AJ212" i="75"/>
  <c r="AJ212" i="69"/>
  <c r="AJ212" i="67"/>
  <c r="AJ212" i="68"/>
  <c r="AJ212" i="73"/>
  <c r="AJ212" i="70"/>
  <c r="G192" i="63"/>
  <c r="G212" i="69"/>
  <c r="G212" i="70"/>
  <c r="G212" i="75"/>
  <c r="G212" i="68"/>
  <c r="G212" i="72"/>
  <c r="G212" i="73"/>
  <c r="G212" i="67"/>
  <c r="G212" i="71"/>
  <c r="N192" i="63"/>
  <c r="N212" i="71"/>
  <c r="N212" i="68"/>
  <c r="N212" i="69"/>
  <c r="N212" i="72"/>
  <c r="N212" i="67"/>
  <c r="N212" i="75"/>
  <c r="N212" i="70"/>
  <c r="N212" i="73"/>
  <c r="Y192" i="63"/>
  <c r="Y212" i="69"/>
  <c r="Y212" i="67"/>
  <c r="Y212" i="70"/>
  <c r="Y212" i="68"/>
  <c r="Y212" i="71"/>
  <c r="Y212" i="72"/>
  <c r="Y212" i="75"/>
  <c r="Y212" i="73"/>
  <c r="L192" i="63"/>
  <c r="L212" i="70"/>
  <c r="L212" i="73"/>
  <c r="L212" i="67"/>
  <c r="L212" i="68"/>
  <c r="L212" i="69"/>
  <c r="L212" i="72"/>
  <c r="L212" i="71"/>
  <c r="L212" i="75"/>
  <c r="AR192" i="63"/>
  <c r="AR212" i="69"/>
  <c r="AR212" i="75"/>
  <c r="AR212" i="67"/>
  <c r="AR212" i="70"/>
  <c r="AR212" i="73"/>
  <c r="AR212" i="72"/>
  <c r="AR212" i="68"/>
  <c r="AR212" i="71"/>
  <c r="AM192" i="63"/>
  <c r="AM212" i="72"/>
  <c r="AM212" i="69"/>
  <c r="AM212" i="70"/>
  <c r="AM212" i="67"/>
  <c r="AM212" i="75"/>
  <c r="AM212" i="68"/>
  <c r="AM212" i="73"/>
  <c r="AM212" i="71"/>
  <c r="F192" i="63"/>
  <c r="F212" i="75"/>
  <c r="F212" i="70"/>
  <c r="F212" i="71"/>
  <c r="F212" i="73"/>
  <c r="F212" i="67"/>
  <c r="F212" i="72"/>
  <c r="F212" i="68"/>
  <c r="F212" i="69"/>
  <c r="E212" i="75"/>
  <c r="E212" i="69"/>
  <c r="E212" i="72"/>
  <c r="E212" i="68"/>
  <c r="E212" i="70"/>
  <c r="E212" i="71"/>
  <c r="E212" i="67"/>
  <c r="E212" i="73"/>
  <c r="AN192" i="63"/>
  <c r="AN212" i="73"/>
  <c r="AN212" i="69"/>
  <c r="AN212" i="72"/>
  <c r="AN212" i="71"/>
  <c r="AN212" i="70"/>
  <c r="AN212" i="75"/>
  <c r="AN212" i="67"/>
  <c r="AN212" i="68"/>
  <c r="AI192" i="63"/>
  <c r="AI212" i="68"/>
  <c r="AI212" i="73"/>
  <c r="AI212" i="70"/>
  <c r="AI212" i="69"/>
  <c r="AI212" i="75"/>
  <c r="AI212" i="71"/>
  <c r="AI212" i="67"/>
  <c r="AI212" i="72"/>
  <c r="T192" i="63"/>
  <c r="T212" i="70"/>
  <c r="T212" i="68"/>
  <c r="T212" i="71"/>
  <c r="T212" i="67"/>
  <c r="T212" i="75"/>
  <c r="T212" i="72"/>
  <c r="T212" i="69"/>
  <c r="T212" i="73"/>
  <c r="O192" i="63"/>
  <c r="O212" i="73"/>
  <c r="O212" i="67"/>
  <c r="O212" i="71"/>
  <c r="O212" i="72"/>
  <c r="O212" i="70"/>
  <c r="O212" i="68"/>
  <c r="O212" i="69"/>
  <c r="O212" i="75"/>
  <c r="AB192" i="63"/>
  <c r="AB212" i="75"/>
  <c r="AB212" i="72"/>
  <c r="AB212" i="73"/>
  <c r="AB212" i="71"/>
  <c r="AB212" i="70"/>
  <c r="AB212" i="69"/>
  <c r="AB212" i="67"/>
  <c r="AB212" i="68"/>
  <c r="E212" i="88"/>
  <c r="AT191" i="63"/>
  <c r="AT192" i="63"/>
  <c r="G212" i="88"/>
  <c r="F212" i="88"/>
  <c r="I212" i="88"/>
  <c r="H212" i="88"/>
  <c r="J212" i="88"/>
  <c r="AA134" i="63"/>
  <c r="AA212" i="88"/>
  <c r="AO134" i="63"/>
  <c r="AO212" i="88"/>
  <c r="AG134" i="63"/>
  <c r="AG212" i="88"/>
  <c r="AD134" i="63"/>
  <c r="AD212" i="88"/>
  <c r="U134" i="63"/>
  <c r="U212" i="88"/>
  <c r="AE134" i="63"/>
  <c r="AE212" i="88"/>
  <c r="AZ134" i="63"/>
  <c r="Q134" i="63"/>
  <c r="Q212" i="88"/>
  <c r="V134" i="63"/>
  <c r="V212" i="88"/>
  <c r="AW134" i="63"/>
  <c r="W134" i="63"/>
  <c r="W212" i="88"/>
  <c r="AJ134" i="63"/>
  <c r="AJ212" i="88"/>
  <c r="AU134" i="63"/>
  <c r="N134" i="63"/>
  <c r="N212" i="88"/>
  <c r="Y134" i="63"/>
  <c r="Y212" i="88"/>
  <c r="AT197" i="63"/>
  <c r="AT198" i="63"/>
  <c r="AV134" i="63"/>
  <c r="L134" i="63"/>
  <c r="L212" i="88"/>
  <c r="AR134" i="63"/>
  <c r="AR212" i="88"/>
  <c r="AM134" i="63"/>
  <c r="AM212" i="88"/>
  <c r="B27" i="63"/>
  <c r="AN134" i="63"/>
  <c r="AN212" i="88"/>
  <c r="AI134" i="63"/>
  <c r="AI212" i="88"/>
  <c r="T134" i="63"/>
  <c r="T212" i="88"/>
  <c r="O134" i="63"/>
  <c r="O212" i="88"/>
  <c r="AB134" i="63"/>
  <c r="AB212" i="88"/>
  <c r="BA134" i="63"/>
  <c r="AF134" i="63"/>
  <c r="AF212" i="88"/>
  <c r="K134" i="63"/>
  <c r="K212" i="88"/>
  <c r="AY134" i="63"/>
  <c r="BB134" i="63"/>
  <c r="AQ134" i="63"/>
  <c r="AQ212" i="88"/>
  <c r="AS134" i="63"/>
  <c r="AS212" i="88"/>
  <c r="X134" i="63"/>
  <c r="X212" i="88"/>
  <c r="AP134" i="63"/>
  <c r="AP212" i="88"/>
  <c r="AX134" i="63"/>
  <c r="AT134" i="63"/>
  <c r="AT212" i="88"/>
  <c r="S134" i="63"/>
  <c r="S212" i="88"/>
  <c r="AK134" i="63"/>
  <c r="AK212" i="88"/>
  <c r="AS218" i="88"/>
  <c r="M134" i="63"/>
  <c r="M212" i="88"/>
  <c r="P134" i="63"/>
  <c r="P212" i="88"/>
  <c r="Z134" i="63"/>
  <c r="Z212" i="88"/>
  <c r="R134" i="63"/>
  <c r="R212" i="88"/>
  <c r="AL134" i="63"/>
  <c r="AL212" i="88"/>
  <c r="AH134" i="63"/>
  <c r="AH212" i="88"/>
  <c r="AC134" i="63"/>
  <c r="AC212" i="88"/>
  <c r="AS217" i="88"/>
  <c r="AY128" i="63"/>
  <c r="AZ128" i="63"/>
  <c r="BA128" i="63"/>
  <c r="BB128" i="63"/>
  <c r="E134" i="63"/>
  <c r="G27" i="63"/>
  <c r="J134" i="63"/>
  <c r="H134" i="63"/>
  <c r="E27" i="63"/>
  <c r="F134" i="63"/>
  <c r="C27" i="63"/>
  <c r="G134" i="63"/>
  <c r="D27" i="63"/>
  <c r="I134" i="63"/>
  <c r="F27" i="63"/>
  <c r="E130" i="63"/>
  <c r="E132" i="63" s="1"/>
  <c r="E133" i="63" s="1"/>
  <c r="E190" i="63" s="1"/>
  <c r="F129" i="63"/>
  <c r="AM41" i="81"/>
  <c r="G9" i="2"/>
  <c r="AU212" i="70" l="1"/>
  <c r="F131" i="63"/>
  <c r="G129" i="63" s="1"/>
  <c r="G131" i="63" s="1"/>
  <c r="H128" i="63"/>
  <c r="AT218" i="71"/>
  <c r="AT218" i="70"/>
  <c r="AT218" i="74"/>
  <c r="AT218" i="68"/>
  <c r="AT218" i="73"/>
  <c r="AT218" i="72"/>
  <c r="AT218" i="75"/>
  <c r="AT218" i="67"/>
  <c r="AT218" i="69"/>
  <c r="AU212" i="69"/>
  <c r="AT217" i="71"/>
  <c r="AT217" i="70"/>
  <c r="AT217" i="72"/>
  <c r="AT217" i="73"/>
  <c r="AT217" i="75"/>
  <c r="AT217" i="74"/>
  <c r="AT217" i="67"/>
  <c r="AT217" i="69"/>
  <c r="AT217" i="68"/>
  <c r="AU212" i="68"/>
  <c r="AT211" i="71"/>
  <c r="AT211" i="67"/>
  <c r="AT211" i="70"/>
  <c r="AT211" i="74"/>
  <c r="AT211" i="72"/>
  <c r="AT211" i="73"/>
  <c r="AT211" i="69"/>
  <c r="AT211" i="75"/>
  <c r="AT211" i="68"/>
  <c r="AU212" i="72"/>
  <c r="AU212" i="73"/>
  <c r="AU212" i="71"/>
  <c r="AU212" i="75"/>
  <c r="AU212" i="67"/>
  <c r="AU192" i="63"/>
  <c r="AU191" i="63"/>
  <c r="J211" i="88"/>
  <c r="AL211" i="88"/>
  <c r="M211" i="88"/>
  <c r="AT218" i="88"/>
  <c r="I211" i="88"/>
  <c r="AQ211" i="88"/>
  <c r="AF211" i="88"/>
  <c r="T211" i="88"/>
  <c r="AM211" i="88"/>
  <c r="AT217" i="88"/>
  <c r="AJ211" i="88"/>
  <c r="Q211" i="88"/>
  <c r="AD211" i="88"/>
  <c r="R211" i="88"/>
  <c r="G211" i="88"/>
  <c r="AU197" i="63"/>
  <c r="AU198" i="63"/>
  <c r="AT211" i="88"/>
  <c r="AK211" i="88"/>
  <c r="AP211" i="88"/>
  <c r="AI211" i="88"/>
  <c r="AR211" i="88"/>
  <c r="Y211" i="88"/>
  <c r="W211" i="88"/>
  <c r="AG211" i="88"/>
  <c r="AC211" i="88"/>
  <c r="Z211" i="88"/>
  <c r="F211" i="88"/>
  <c r="S211" i="88"/>
  <c r="X211" i="88"/>
  <c r="AB211" i="88"/>
  <c r="AN211" i="88"/>
  <c r="L211" i="88"/>
  <c r="N211" i="88"/>
  <c r="AE211" i="88"/>
  <c r="AO211" i="88"/>
  <c r="AH211" i="88"/>
  <c r="P211" i="88"/>
  <c r="AU212" i="88"/>
  <c r="H211" i="88"/>
  <c r="AS211" i="88"/>
  <c r="K211" i="88"/>
  <c r="O211" i="88"/>
  <c r="V211" i="88"/>
  <c r="U211" i="88"/>
  <c r="AA211" i="88"/>
  <c r="G29" i="2"/>
  <c r="G28" i="2"/>
  <c r="G25" i="2"/>
  <c r="G30" i="2"/>
  <c r="G33" i="2"/>
  <c r="G34" i="2"/>
  <c r="G31" i="2"/>
  <c r="G26" i="2"/>
  <c r="G27" i="2"/>
  <c r="G32" i="2"/>
  <c r="E135" i="63"/>
  <c r="AN41" i="81"/>
  <c r="J128" i="63" l="1"/>
  <c r="F130" i="63"/>
  <c r="F132" i="63" s="1"/>
  <c r="F133" i="63" s="1"/>
  <c r="I128" i="63"/>
  <c r="K128" i="63"/>
  <c r="AV212" i="70"/>
  <c r="AV212" i="71"/>
  <c r="AV212" i="73"/>
  <c r="AV212" i="68"/>
  <c r="AV212" i="69"/>
  <c r="AV212" i="75"/>
  <c r="AV212" i="72"/>
  <c r="AV212" i="67"/>
  <c r="AU218" i="71"/>
  <c r="AU218" i="69"/>
  <c r="AU218" i="70"/>
  <c r="AU218" i="67"/>
  <c r="AU218" i="75"/>
  <c r="AU218" i="68"/>
  <c r="AU218" i="73"/>
  <c r="AU218" i="72"/>
  <c r="AU218" i="74"/>
  <c r="AU217" i="71"/>
  <c r="AU217" i="72"/>
  <c r="AU217" i="69"/>
  <c r="AU217" i="70"/>
  <c r="AU217" i="73"/>
  <c r="AU217" i="74"/>
  <c r="AU217" i="75"/>
  <c r="AU217" i="67"/>
  <c r="AU217" i="68"/>
  <c r="AU211" i="71"/>
  <c r="AU211" i="70"/>
  <c r="AU211" i="68"/>
  <c r="AU211" i="72"/>
  <c r="AU211" i="69"/>
  <c r="AU211" i="73"/>
  <c r="AU211" i="74"/>
  <c r="AU211" i="75"/>
  <c r="AU211" i="67"/>
  <c r="AV192" i="63"/>
  <c r="AV191" i="63"/>
  <c r="AU217" i="88"/>
  <c r="AU211" i="88"/>
  <c r="AV197" i="63"/>
  <c r="AV198" i="63"/>
  <c r="AV212" i="88"/>
  <c r="AU218" i="88"/>
  <c r="G130" i="63"/>
  <c r="G132" i="63" s="1"/>
  <c r="G133" i="63" s="1"/>
  <c r="G190" i="63" s="1"/>
  <c r="H129" i="63"/>
  <c r="H131" i="63" s="1"/>
  <c r="AO41" i="81"/>
  <c r="F135" i="63" l="1"/>
  <c r="F190" i="63"/>
  <c r="F210" i="70" s="1"/>
  <c r="L128" i="63"/>
  <c r="AW212" i="67"/>
  <c r="AW212" i="68"/>
  <c r="AW212" i="73"/>
  <c r="AW212" i="75"/>
  <c r="AW212" i="72"/>
  <c r="AW212" i="70"/>
  <c r="AW212" i="71"/>
  <c r="AW212" i="69"/>
  <c r="AV217" i="71"/>
  <c r="AV217" i="69"/>
  <c r="AV217" i="68"/>
  <c r="AV217" i="70"/>
  <c r="AV217" i="73"/>
  <c r="AV217" i="75"/>
  <c r="AV217" i="67"/>
  <c r="AV217" i="72"/>
  <c r="AV217" i="74"/>
  <c r="AV211" i="71"/>
  <c r="AV211" i="75"/>
  <c r="AV211" i="72"/>
  <c r="AV211" i="67"/>
  <c r="AV211" i="74"/>
  <c r="AV211" i="68"/>
  <c r="AV211" i="73"/>
  <c r="AV211" i="70"/>
  <c r="AV211" i="69"/>
  <c r="AV218" i="71"/>
  <c r="AV218" i="73"/>
  <c r="AV218" i="74"/>
  <c r="AV218" i="68"/>
  <c r="AV218" i="75"/>
  <c r="AV218" i="72"/>
  <c r="AV218" i="67"/>
  <c r="AV218" i="69"/>
  <c r="AV218" i="70"/>
  <c r="F210" i="73"/>
  <c r="F210" i="74"/>
  <c r="F210" i="75"/>
  <c r="F210" i="69"/>
  <c r="F210" i="71"/>
  <c r="F210" i="68"/>
  <c r="F210" i="72"/>
  <c r="F210" i="67"/>
  <c r="AW192" i="63"/>
  <c r="AW191" i="63"/>
  <c r="AV211" i="88"/>
  <c r="AV218" i="88"/>
  <c r="AW197" i="63"/>
  <c r="AW198" i="63"/>
  <c r="AW212" i="88"/>
  <c r="AV217" i="88"/>
  <c r="G135" i="63"/>
  <c r="H130" i="63"/>
  <c r="H132" i="63" s="1"/>
  <c r="H133" i="63" s="1"/>
  <c r="H190" i="63" s="1"/>
  <c r="I129" i="63"/>
  <c r="I131" i="63" s="1"/>
  <c r="AP41" i="81"/>
  <c r="N128" i="63" l="1"/>
  <c r="AX212" i="68"/>
  <c r="AX212" i="72"/>
  <c r="AX212" i="70"/>
  <c r="AX212" i="71"/>
  <c r="AX212" i="75"/>
  <c r="AX212" i="67"/>
  <c r="AX212" i="73"/>
  <c r="AX212" i="69"/>
  <c r="AW218" i="71"/>
  <c r="AW218" i="67"/>
  <c r="AW218" i="69"/>
  <c r="AW218" i="68"/>
  <c r="AW218" i="75"/>
  <c r="AW218" i="72"/>
  <c r="AW218" i="70"/>
  <c r="AW218" i="73"/>
  <c r="AW218" i="74"/>
  <c r="AW211" i="71"/>
  <c r="AW211" i="75"/>
  <c r="AW211" i="69"/>
  <c r="AW211" i="68"/>
  <c r="AW211" i="72"/>
  <c r="AW211" i="73"/>
  <c r="AW211" i="70"/>
  <c r="AW211" i="67"/>
  <c r="AW211" i="74"/>
  <c r="AW217" i="71"/>
  <c r="AW217" i="69"/>
  <c r="AW217" i="67"/>
  <c r="AW217" i="72"/>
  <c r="AW217" i="73"/>
  <c r="AW217" i="75"/>
  <c r="AW217" i="74"/>
  <c r="AW217" i="70"/>
  <c r="AW217" i="68"/>
  <c r="G210" i="75"/>
  <c r="G210" i="67"/>
  <c r="G210" i="72"/>
  <c r="G210" i="73"/>
  <c r="G210" i="71"/>
  <c r="G210" i="70"/>
  <c r="G210" i="69"/>
  <c r="G210" i="74"/>
  <c r="G210" i="68"/>
  <c r="AX192" i="63"/>
  <c r="AX191" i="63"/>
  <c r="AW218" i="88"/>
  <c r="AW217" i="88"/>
  <c r="AW211" i="88"/>
  <c r="AX197" i="63"/>
  <c r="AX198" i="63"/>
  <c r="AX212" i="88"/>
  <c r="H135" i="63"/>
  <c r="I130" i="63"/>
  <c r="I132" i="63" s="1"/>
  <c r="I133" i="63" s="1"/>
  <c r="I190" i="63" s="1"/>
  <c r="J129" i="63"/>
  <c r="J131" i="63" s="1"/>
  <c r="AQ41" i="81"/>
  <c r="M128" i="63" l="1"/>
  <c r="O128" i="63"/>
  <c r="AY212" i="75"/>
  <c r="AY212" i="67"/>
  <c r="AY212" i="70"/>
  <c r="AY212" i="71"/>
  <c r="AY212" i="72"/>
  <c r="AY212" i="73"/>
  <c r="AY212" i="69"/>
  <c r="AY212" i="68"/>
  <c r="AX211" i="71"/>
  <c r="AX211" i="67"/>
  <c r="AX211" i="69"/>
  <c r="AX211" i="68"/>
  <c r="AX211" i="72"/>
  <c r="AX211" i="70"/>
  <c r="AX211" i="73"/>
  <c r="AX211" i="74"/>
  <c r="AX211" i="75"/>
  <c r="AX218" i="71"/>
  <c r="AX218" i="73"/>
  <c r="AX218" i="69"/>
  <c r="AX218" i="68"/>
  <c r="AX218" i="70"/>
  <c r="AX218" i="75"/>
  <c r="AX218" i="74"/>
  <c r="AX218" i="72"/>
  <c r="AX218" i="67"/>
  <c r="AX217" i="71"/>
  <c r="AX217" i="70"/>
  <c r="AX217" i="72"/>
  <c r="AX217" i="74"/>
  <c r="AX217" i="73"/>
  <c r="AX217" i="68"/>
  <c r="AX217" i="75"/>
  <c r="AX217" i="67"/>
  <c r="AX217" i="69"/>
  <c r="H210" i="69"/>
  <c r="H210" i="71"/>
  <c r="H210" i="67"/>
  <c r="H210" i="70"/>
  <c r="H210" i="68"/>
  <c r="H210" i="74"/>
  <c r="H210" i="72"/>
  <c r="H210" i="75"/>
  <c r="H210" i="73"/>
  <c r="AY192" i="63"/>
  <c r="AY191" i="63"/>
  <c r="AX218" i="88"/>
  <c r="AX217" i="88"/>
  <c r="AX211" i="88"/>
  <c r="AY197" i="63"/>
  <c r="AY198" i="63"/>
  <c r="AY212" i="88"/>
  <c r="I135" i="63"/>
  <c r="AY194" i="63"/>
  <c r="J130" i="63"/>
  <c r="J132" i="63" s="1"/>
  <c r="J133" i="63" s="1"/>
  <c r="J190" i="63" s="1"/>
  <c r="K129" i="63"/>
  <c r="K131" i="63" s="1"/>
  <c r="AR41" i="81"/>
  <c r="P128" i="63" l="1"/>
  <c r="AY211" i="71"/>
  <c r="AY211" i="67"/>
  <c r="AY211" i="70"/>
  <c r="AY211" i="69"/>
  <c r="AY211" i="72"/>
  <c r="AY211" i="74"/>
  <c r="AY211" i="75"/>
  <c r="AY211" i="68"/>
  <c r="AY211" i="73"/>
  <c r="AZ212" i="68"/>
  <c r="AZ212" i="72"/>
  <c r="AZ212" i="70"/>
  <c r="AZ212" i="71"/>
  <c r="AZ212" i="75"/>
  <c r="AZ212" i="73"/>
  <c r="AZ212" i="69"/>
  <c r="AZ212" i="67"/>
  <c r="AY218" i="71"/>
  <c r="AY218" i="69"/>
  <c r="AY218" i="73"/>
  <c r="AY218" i="70"/>
  <c r="AY218" i="67"/>
  <c r="AY218" i="75"/>
  <c r="AY218" i="74"/>
  <c r="AY218" i="72"/>
  <c r="AY218" i="68"/>
  <c r="AY217" i="71"/>
  <c r="AY217" i="72"/>
  <c r="AY217" i="67"/>
  <c r="AY217" i="69"/>
  <c r="AY217" i="73"/>
  <c r="AY217" i="70"/>
  <c r="AY217" i="75"/>
  <c r="AY217" i="74"/>
  <c r="AY217" i="68"/>
  <c r="AY214" i="72"/>
  <c r="AY214" i="69"/>
  <c r="AY214" i="74"/>
  <c r="AY214" i="75"/>
  <c r="AY214" i="68"/>
  <c r="AY214" i="67"/>
  <c r="AY214" i="73"/>
  <c r="AY214" i="71"/>
  <c r="AY214" i="70"/>
  <c r="I210" i="71"/>
  <c r="I210" i="67"/>
  <c r="I210" i="75"/>
  <c r="I210" i="72"/>
  <c r="I210" i="70"/>
  <c r="I210" i="69"/>
  <c r="I210" i="73"/>
  <c r="I210" i="68"/>
  <c r="I210" i="74"/>
  <c r="AZ191" i="63"/>
  <c r="AZ192" i="63"/>
  <c r="AZ197" i="63"/>
  <c r="AZ198" i="63"/>
  <c r="AZ212" i="88"/>
  <c r="AY217" i="88"/>
  <c r="AY211" i="88"/>
  <c r="AY214" i="88"/>
  <c r="AY218" i="88"/>
  <c r="AZ194" i="63"/>
  <c r="J135" i="63"/>
  <c r="K130" i="63"/>
  <c r="K132" i="63" s="1"/>
  <c r="K133" i="63" s="1"/>
  <c r="K190" i="63" s="1"/>
  <c r="L129" i="63"/>
  <c r="L131" i="63" s="1"/>
  <c r="AS41" i="81"/>
  <c r="Q128" i="63" l="1"/>
  <c r="AZ211" i="71"/>
  <c r="AZ211" i="69"/>
  <c r="AZ211" i="72"/>
  <c r="AZ211" i="73"/>
  <c r="AZ211" i="75"/>
  <c r="AZ211" i="67"/>
  <c r="AZ211" i="70"/>
  <c r="AZ211" i="74"/>
  <c r="AZ211" i="68"/>
  <c r="AZ217" i="71"/>
  <c r="AZ217" i="74"/>
  <c r="AZ217" i="69"/>
  <c r="AZ217" i="73"/>
  <c r="AZ217" i="67"/>
  <c r="AZ217" i="75"/>
  <c r="AZ217" i="70"/>
  <c r="AZ217" i="68"/>
  <c r="AZ217" i="72"/>
  <c r="AZ214" i="73"/>
  <c r="AZ214" i="70"/>
  <c r="AZ214" i="68"/>
  <c r="AZ214" i="71"/>
  <c r="AZ214" i="75"/>
  <c r="AZ214" i="72"/>
  <c r="AZ214" i="69"/>
  <c r="AZ214" i="67"/>
  <c r="AZ214" i="74"/>
  <c r="BA212" i="70"/>
  <c r="BA212" i="69"/>
  <c r="BA212" i="67"/>
  <c r="BA212" i="71"/>
  <c r="BA212" i="73"/>
  <c r="BA212" i="75"/>
  <c r="BA212" i="68"/>
  <c r="BA212" i="72"/>
  <c r="AZ218" i="71"/>
  <c r="AZ218" i="72"/>
  <c r="AZ218" i="75"/>
  <c r="AZ218" i="74"/>
  <c r="AZ218" i="70"/>
  <c r="AZ218" i="67"/>
  <c r="AZ218" i="73"/>
  <c r="AZ218" i="69"/>
  <c r="AZ218" i="68"/>
  <c r="J210" i="71"/>
  <c r="J210" i="69"/>
  <c r="J210" i="72"/>
  <c r="J210" i="67"/>
  <c r="J210" i="75"/>
  <c r="J210" i="68"/>
  <c r="J210" i="70"/>
  <c r="J210" i="73"/>
  <c r="J210" i="74"/>
  <c r="BA191" i="63"/>
  <c r="BA192" i="63"/>
  <c r="AZ214" i="88"/>
  <c r="AZ211" i="88"/>
  <c r="BA197" i="63"/>
  <c r="BA198" i="63"/>
  <c r="BA212" i="88"/>
  <c r="AZ218" i="88"/>
  <c r="AZ217" i="88"/>
  <c r="K135" i="63"/>
  <c r="BA194" i="63"/>
  <c r="L130" i="63"/>
  <c r="L132" i="63" s="1"/>
  <c r="L133" i="63" s="1"/>
  <c r="L190" i="63" s="1"/>
  <c r="M129" i="63"/>
  <c r="M131" i="63" s="1"/>
  <c r="AT41" i="81"/>
  <c r="R128" i="63" l="1"/>
  <c r="BA214" i="70"/>
  <c r="BA214" i="75"/>
  <c r="BA214" i="69"/>
  <c r="BA214" i="68"/>
  <c r="BA214" i="73"/>
  <c r="BA214" i="72"/>
  <c r="BA214" i="71"/>
  <c r="BA214" i="74"/>
  <c r="BA214" i="67"/>
  <c r="BA218" i="71"/>
  <c r="BA218" i="74"/>
  <c r="BA218" i="68"/>
  <c r="BA218" i="75"/>
  <c r="BA218" i="69"/>
  <c r="BA218" i="73"/>
  <c r="BA218" i="70"/>
  <c r="BA218" i="67"/>
  <c r="BA218" i="72"/>
  <c r="BA211" i="71"/>
  <c r="BA211" i="67"/>
  <c r="BA211" i="75"/>
  <c r="BA211" i="73"/>
  <c r="BA211" i="74"/>
  <c r="BA211" i="72"/>
  <c r="BA211" i="68"/>
  <c r="BA211" i="70"/>
  <c r="BA211" i="69"/>
  <c r="BB212" i="67"/>
  <c r="BB212" i="68"/>
  <c r="BB212" i="72"/>
  <c r="BB212" i="71"/>
  <c r="BB212" i="73"/>
  <c r="BB212" i="70"/>
  <c r="BB212" i="75"/>
  <c r="BB212" i="69"/>
  <c r="BA217" i="71"/>
  <c r="BA217" i="68"/>
  <c r="BA217" i="69"/>
  <c r="BA217" i="73"/>
  <c r="BA217" i="72"/>
  <c r="BA217" i="67"/>
  <c r="BA217" i="70"/>
  <c r="BA217" i="74"/>
  <c r="BA217" i="75"/>
  <c r="K210" i="68"/>
  <c r="K210" i="73"/>
  <c r="K210" i="71"/>
  <c r="K210" i="70"/>
  <c r="K210" i="69"/>
  <c r="K210" i="75"/>
  <c r="K210" i="72"/>
  <c r="K210" i="67"/>
  <c r="K210" i="74"/>
  <c r="BB192" i="63"/>
  <c r="BB191" i="63"/>
  <c r="BA218" i="88"/>
  <c r="BA217" i="88"/>
  <c r="BA214" i="88"/>
  <c r="BA211" i="88"/>
  <c r="BB197" i="63"/>
  <c r="BB198" i="63"/>
  <c r="BB212" i="88"/>
  <c r="L135" i="63"/>
  <c r="BB195" i="63"/>
  <c r="BB194" i="63"/>
  <c r="M130" i="63"/>
  <c r="M132" i="63" s="1"/>
  <c r="M133" i="63" s="1"/>
  <c r="M190" i="63" s="1"/>
  <c r="N129" i="63"/>
  <c r="N131" i="63" s="1"/>
  <c r="AU41" i="81"/>
  <c r="S128" i="63" l="1"/>
  <c r="BB211" i="71"/>
  <c r="BB211" i="72"/>
  <c r="BB211" i="74"/>
  <c r="BB211" i="75"/>
  <c r="BB211" i="67"/>
  <c r="BB211" i="69"/>
  <c r="BB211" i="70"/>
  <c r="BB211" i="68"/>
  <c r="BB211" i="73"/>
  <c r="BB218" i="71"/>
  <c r="BB218" i="73"/>
  <c r="BB218" i="72"/>
  <c r="BB218" i="74"/>
  <c r="BB218" i="75"/>
  <c r="BB218" i="68"/>
  <c r="BB218" i="69"/>
  <c r="BB218" i="70"/>
  <c r="BB218" i="67"/>
  <c r="BB217" i="71"/>
  <c r="BB217" i="68"/>
  <c r="BB217" i="70"/>
  <c r="BB217" i="69"/>
  <c r="BB217" i="73"/>
  <c r="BB217" i="75"/>
  <c r="BB217" i="67"/>
  <c r="BB217" i="74"/>
  <c r="BB217" i="72"/>
  <c r="BB214" i="74"/>
  <c r="BB214" i="72"/>
  <c r="BB214" i="71"/>
  <c r="BB214" i="69"/>
  <c r="BB214" i="70"/>
  <c r="BB214" i="75"/>
  <c r="BB214" i="73"/>
  <c r="BB214" i="67"/>
  <c r="BB214" i="68"/>
  <c r="BB215" i="72"/>
  <c r="BB215" i="70"/>
  <c r="BB215" i="67"/>
  <c r="BB215" i="74"/>
  <c r="BB215" i="68"/>
  <c r="BB215" i="71"/>
  <c r="BB215" i="75"/>
  <c r="BB215" i="73"/>
  <c r="BB215" i="69"/>
  <c r="L210" i="67"/>
  <c r="L210" i="74"/>
  <c r="L210" i="70"/>
  <c r="L210" i="71"/>
  <c r="L210" i="72"/>
  <c r="L210" i="69"/>
  <c r="L210" i="75"/>
  <c r="L210" i="73"/>
  <c r="L210" i="68"/>
  <c r="BB214" i="88"/>
  <c r="BB218" i="88"/>
  <c r="BB215" i="88"/>
  <c r="BB217" i="88"/>
  <c r="BB211" i="88"/>
  <c r="M135" i="63"/>
  <c r="N130" i="63"/>
  <c r="N132" i="63" s="1"/>
  <c r="N133" i="63" s="1"/>
  <c r="N190" i="63" s="1"/>
  <c r="O129" i="63"/>
  <c r="O131" i="63" s="1"/>
  <c r="AV41" i="81"/>
  <c r="T128" i="63" l="1"/>
  <c r="M210" i="73"/>
  <c r="M210" i="68"/>
  <c r="M210" i="69"/>
  <c r="M210" i="74"/>
  <c r="M210" i="71"/>
  <c r="M210" i="75"/>
  <c r="M210" i="72"/>
  <c r="M210" i="70"/>
  <c r="M210" i="67"/>
  <c r="N135" i="63"/>
  <c r="O130" i="63"/>
  <c r="O132" i="63" s="1"/>
  <c r="O133" i="63" s="1"/>
  <c r="O190" i="63" s="1"/>
  <c r="P129" i="63"/>
  <c r="P131" i="63" s="1"/>
  <c r="AW41" i="81"/>
  <c r="U128" i="63" l="1"/>
  <c r="N210" i="74"/>
  <c r="N210" i="70"/>
  <c r="N210" i="73"/>
  <c r="N210" i="75"/>
  <c r="N210" i="68"/>
  <c r="N210" i="71"/>
  <c r="N210" i="67"/>
  <c r="N210" i="69"/>
  <c r="N210" i="72"/>
  <c r="O135" i="63"/>
  <c r="P130" i="63"/>
  <c r="P132" i="63" s="1"/>
  <c r="P133" i="63" s="1"/>
  <c r="P190" i="63" s="1"/>
  <c r="Q129" i="63"/>
  <c r="Q131" i="63" s="1"/>
  <c r="AX41" i="81"/>
  <c r="V128" i="63" l="1"/>
  <c r="O210" i="75"/>
  <c r="O210" i="67"/>
  <c r="O210" i="72"/>
  <c r="O210" i="70"/>
  <c r="O210" i="74"/>
  <c r="O210" i="73"/>
  <c r="O210" i="71"/>
  <c r="O210" i="68"/>
  <c r="O210" i="69"/>
  <c r="P135" i="63"/>
  <c r="Q130" i="63"/>
  <c r="Q132" i="63" s="1"/>
  <c r="Q133" i="63" s="1"/>
  <c r="Q190" i="63" s="1"/>
  <c r="R129" i="63"/>
  <c r="R131" i="63" s="1"/>
  <c r="AY41" i="81"/>
  <c r="W128" i="63" l="1"/>
  <c r="P210" i="69"/>
  <c r="P210" i="71"/>
  <c r="P210" i="72"/>
  <c r="P210" i="75"/>
  <c r="P210" i="68"/>
  <c r="P210" i="67"/>
  <c r="P210" i="70"/>
  <c r="P210" i="73"/>
  <c r="P210" i="74"/>
  <c r="Q135" i="63"/>
  <c r="R130" i="63"/>
  <c r="R132" i="63" s="1"/>
  <c r="R133" i="63" s="1"/>
  <c r="R190" i="63" s="1"/>
  <c r="S129" i="63"/>
  <c r="S131" i="63" s="1"/>
  <c r="AZ41" i="81"/>
  <c r="X128" i="63" l="1"/>
  <c r="Q210" i="71"/>
  <c r="Q210" i="74"/>
  <c r="Q210" i="70"/>
  <c r="Q210" i="69"/>
  <c r="Q210" i="67"/>
  <c r="Q210" i="75"/>
  <c r="Q210" i="73"/>
  <c r="Q210" i="72"/>
  <c r="Q210" i="68"/>
  <c r="R135" i="63"/>
  <c r="S130" i="63"/>
  <c r="S132" i="63" s="1"/>
  <c r="S133" i="63" s="1"/>
  <c r="S190" i="63" s="1"/>
  <c r="T129" i="63"/>
  <c r="T131" i="63" s="1"/>
  <c r="BA41" i="81"/>
  <c r="Y128" i="63" l="1"/>
  <c r="R210" i="69"/>
  <c r="R210" i="67"/>
  <c r="R210" i="72"/>
  <c r="R210" i="71"/>
  <c r="R210" i="73"/>
  <c r="R210" i="75"/>
  <c r="R210" i="70"/>
  <c r="R210" i="68"/>
  <c r="R210" i="74"/>
  <c r="S135" i="63"/>
  <c r="T130" i="63"/>
  <c r="T132" i="63" s="1"/>
  <c r="T133" i="63" s="1"/>
  <c r="T190" i="63" s="1"/>
  <c r="U129" i="63"/>
  <c r="U131" i="63" s="1"/>
  <c r="BB41" i="81"/>
  <c r="Z128" i="63" l="1"/>
  <c r="S210" i="68"/>
  <c r="S210" i="70"/>
  <c r="S210" i="67"/>
  <c r="S210" i="69"/>
  <c r="S210" i="75"/>
  <c r="S210" i="71"/>
  <c r="S210" i="73"/>
  <c r="S210" i="72"/>
  <c r="S210" i="74"/>
  <c r="T135" i="63"/>
  <c r="U130" i="63"/>
  <c r="U132" i="63" s="1"/>
  <c r="U133" i="63" s="1"/>
  <c r="U190" i="63" s="1"/>
  <c r="V129" i="63"/>
  <c r="V131" i="63" s="1"/>
  <c r="BC41" i="81"/>
  <c r="AA128" i="63" l="1"/>
  <c r="T210" i="71"/>
  <c r="T210" i="67"/>
  <c r="T210" i="73"/>
  <c r="T210" i="75"/>
  <c r="T210" i="74"/>
  <c r="T210" i="69"/>
  <c r="T210" i="70"/>
  <c r="T210" i="68"/>
  <c r="T210" i="72"/>
  <c r="U135" i="63"/>
  <c r="V130" i="63"/>
  <c r="V132" i="63" s="1"/>
  <c r="V133" i="63" s="1"/>
  <c r="V190" i="63" s="1"/>
  <c r="W129" i="63"/>
  <c r="W131" i="63" s="1"/>
  <c r="BD41" i="81"/>
  <c r="AB128" i="63" l="1"/>
  <c r="U210" i="73"/>
  <c r="U210" i="68"/>
  <c r="U210" i="69"/>
  <c r="U210" i="75"/>
  <c r="U210" i="74"/>
  <c r="U210" i="72"/>
  <c r="U210" i="71"/>
  <c r="U210" i="70"/>
  <c r="U210" i="67"/>
  <c r="V135" i="63"/>
  <c r="W130" i="63"/>
  <c r="W132" i="63" s="1"/>
  <c r="W133" i="63" s="1"/>
  <c r="W190" i="63" s="1"/>
  <c r="X129" i="63"/>
  <c r="X131" i="63" s="1"/>
  <c r="BE41" i="81"/>
  <c r="AC128" i="63" l="1"/>
  <c r="V210" i="70"/>
  <c r="V210" i="72"/>
  <c r="V210" i="73"/>
  <c r="V210" i="75"/>
  <c r="V210" i="74"/>
  <c r="V210" i="67"/>
  <c r="V210" i="69"/>
  <c r="V210" i="71"/>
  <c r="V210" i="68"/>
  <c r="W135" i="63"/>
  <c r="BF41" i="81"/>
  <c r="X130" i="63"/>
  <c r="X132" i="63" s="1"/>
  <c r="X133" i="63" s="1"/>
  <c r="X190" i="63" s="1"/>
  <c r="Y129" i="63"/>
  <c r="Y131" i="63" s="1"/>
  <c r="AD128" i="63" l="1"/>
  <c r="W210" i="67"/>
  <c r="W210" i="75"/>
  <c r="W210" i="68"/>
  <c r="W210" i="74"/>
  <c r="W210" i="72"/>
  <c r="W210" i="69"/>
  <c r="W210" i="71"/>
  <c r="W210" i="70"/>
  <c r="W210" i="73"/>
  <c r="BG41" i="81"/>
  <c r="BH41" i="81" s="1"/>
  <c r="BI41" i="81" s="1"/>
  <c r="BI42" i="81" s="1"/>
  <c r="X135" i="63"/>
  <c r="Y130" i="63"/>
  <c r="Y132" i="63" s="1"/>
  <c r="Y133" i="63" s="1"/>
  <c r="Y190" i="63" s="1"/>
  <c r="Z129" i="63"/>
  <c r="Z131" i="63" s="1"/>
  <c r="AE128" i="63" l="1"/>
  <c r="BB143" i="74"/>
  <c r="BB193" i="74" s="1"/>
  <c r="BB143" i="70"/>
  <c r="BB193" i="70" s="1"/>
  <c r="BB143" i="75"/>
  <c r="BB193" i="75" s="1"/>
  <c r="BB143" i="69"/>
  <c r="BB193" i="69" s="1"/>
  <c r="BB143" i="67"/>
  <c r="BB193" i="67" s="1"/>
  <c r="BB193" i="71"/>
  <c r="BB143" i="88"/>
  <c r="BB193" i="88" s="1"/>
  <c r="BB143" i="73"/>
  <c r="BB193" i="73" s="1"/>
  <c r="BB143" i="72"/>
  <c r="BB193" i="72" s="1"/>
  <c r="BB143" i="68"/>
  <c r="BB193" i="68" s="1"/>
  <c r="BB143" i="63"/>
  <c r="BB193" i="63" s="1"/>
  <c r="X210" i="69"/>
  <c r="X210" i="68"/>
  <c r="X210" i="74"/>
  <c r="X210" i="75"/>
  <c r="X210" i="73"/>
  <c r="X210" i="72"/>
  <c r="X210" i="70"/>
  <c r="X210" i="67"/>
  <c r="X210" i="71"/>
  <c r="Y135" i="63"/>
  <c r="Z130" i="63"/>
  <c r="Z132" i="63" s="1"/>
  <c r="Z133" i="63" s="1"/>
  <c r="Z190" i="63" s="1"/>
  <c r="AA129" i="63"/>
  <c r="AA131" i="63" s="1"/>
  <c r="BB213" i="88" l="1"/>
  <c r="AF128" i="63"/>
  <c r="BB213" i="71"/>
  <c r="BB213" i="73"/>
  <c r="BB213" i="67"/>
  <c r="BB213" i="69"/>
  <c r="BB213" i="75"/>
  <c r="BB213" i="68"/>
  <c r="BB213" i="70"/>
  <c r="BB213" i="72"/>
  <c r="BB213" i="74"/>
  <c r="Y210" i="71"/>
  <c r="Y210" i="69"/>
  <c r="Y210" i="75"/>
  <c r="Y210" i="73"/>
  <c r="Y210" i="68"/>
  <c r="Y210" i="70"/>
  <c r="Y210" i="74"/>
  <c r="Y210" i="72"/>
  <c r="Y210" i="67"/>
  <c r="Z135" i="63"/>
  <c r="AA130" i="63"/>
  <c r="AA132" i="63" s="1"/>
  <c r="AA133" i="63" s="1"/>
  <c r="AA190" i="63" s="1"/>
  <c r="AB129" i="63"/>
  <c r="AB131" i="63" s="1"/>
  <c r="AG128" i="63" l="1"/>
  <c r="Z210" i="71"/>
  <c r="Z210" i="72"/>
  <c r="Z210" i="69"/>
  <c r="Z210" i="68"/>
  <c r="Z210" i="67"/>
  <c r="Z210" i="73"/>
  <c r="Z210" i="70"/>
  <c r="Z210" i="74"/>
  <c r="Z210" i="75"/>
  <c r="AA135" i="63"/>
  <c r="AB130" i="63"/>
  <c r="AB132" i="63" s="1"/>
  <c r="AB133" i="63" s="1"/>
  <c r="AB190" i="63" s="1"/>
  <c r="AC129" i="63"/>
  <c r="AC131" i="63" s="1"/>
  <c r="AH128" i="63" l="1"/>
  <c r="AA210" i="68"/>
  <c r="AA210" i="71"/>
  <c r="AA210" i="74"/>
  <c r="AA210" i="69"/>
  <c r="AA210" i="75"/>
  <c r="AA210" i="72"/>
  <c r="AA210" i="67"/>
  <c r="AA210" i="73"/>
  <c r="AA210" i="70"/>
  <c r="AB135" i="63"/>
  <c r="AC130" i="63"/>
  <c r="AC132" i="63" s="1"/>
  <c r="AC133" i="63" s="1"/>
  <c r="AC190" i="63" s="1"/>
  <c r="AD129" i="63"/>
  <c r="AD131" i="63" s="1"/>
  <c r="AI128" i="63" l="1"/>
  <c r="AB210" i="73"/>
  <c r="AB210" i="67"/>
  <c r="AB210" i="70"/>
  <c r="AB210" i="68"/>
  <c r="AB210" i="69"/>
  <c r="AB210" i="71"/>
  <c r="AB210" i="75"/>
  <c r="AB210" i="72"/>
  <c r="AB210" i="74"/>
  <c r="AC135" i="63"/>
  <c r="AD130" i="63"/>
  <c r="AD132" i="63" s="1"/>
  <c r="AD133" i="63" s="1"/>
  <c r="AD190" i="63" s="1"/>
  <c r="AE129" i="63"/>
  <c r="AE131" i="63" s="1"/>
  <c r="AJ128" i="63" l="1"/>
  <c r="AC210" i="68"/>
  <c r="AC210" i="73"/>
  <c r="AC210" i="69"/>
  <c r="AC210" i="75"/>
  <c r="AC210" i="67"/>
  <c r="AC210" i="72"/>
  <c r="AC210" i="71"/>
  <c r="AC210" i="70"/>
  <c r="AC210" i="74"/>
  <c r="AD135" i="63"/>
  <c r="AE130" i="63"/>
  <c r="AE132" i="63" s="1"/>
  <c r="AE133" i="63" s="1"/>
  <c r="AE190" i="63" s="1"/>
  <c r="AF129" i="63"/>
  <c r="AF131" i="63" s="1"/>
  <c r="AK128" i="63" l="1"/>
  <c r="AD210" i="75"/>
  <c r="AD210" i="68"/>
  <c r="AD210" i="70"/>
  <c r="AD210" i="73"/>
  <c r="AD210" i="74"/>
  <c r="AD210" i="69"/>
  <c r="AD210" i="67"/>
  <c r="AD210" i="71"/>
  <c r="AD210" i="72"/>
  <c r="AE135" i="63"/>
  <c r="AF130" i="63"/>
  <c r="AF132" i="63" s="1"/>
  <c r="AF133" i="63" s="1"/>
  <c r="AF190" i="63" s="1"/>
  <c r="AG129" i="63"/>
  <c r="AG131" i="63" s="1"/>
  <c r="AL128" i="63" l="1"/>
  <c r="AE210" i="75"/>
  <c r="AE210" i="67"/>
  <c r="AE210" i="73"/>
  <c r="AE210" i="70"/>
  <c r="AE210" i="74"/>
  <c r="AE210" i="72"/>
  <c r="AE210" i="69"/>
  <c r="AE210" i="71"/>
  <c r="AE210" i="68"/>
  <c r="AF135" i="63"/>
  <c r="AG130" i="63"/>
  <c r="AG132" i="63" s="1"/>
  <c r="AG133" i="63" s="1"/>
  <c r="AG190" i="63" s="1"/>
  <c r="AH129" i="63"/>
  <c r="AH131" i="63" s="1"/>
  <c r="AM128" i="63" l="1"/>
  <c r="AF210" i="71"/>
  <c r="AF210" i="69"/>
  <c r="AF210" i="68"/>
  <c r="AF210" i="67"/>
  <c r="AF210" i="70"/>
  <c r="AF210" i="72"/>
  <c r="AF210" i="75"/>
  <c r="AF210" i="74"/>
  <c r="AF210" i="73"/>
  <c r="AG135" i="63"/>
  <c r="AH130" i="63"/>
  <c r="AH132" i="63" s="1"/>
  <c r="AH133" i="63" s="1"/>
  <c r="AH190" i="63" s="1"/>
  <c r="AI129" i="63"/>
  <c r="AI131" i="63" s="1"/>
  <c r="AN128" i="63" l="1"/>
  <c r="AG210" i="71"/>
  <c r="AG210" i="70"/>
  <c r="AG210" i="69"/>
  <c r="AG210" i="73"/>
  <c r="AG210" i="75"/>
  <c r="AG210" i="68"/>
  <c r="AG210" i="74"/>
  <c r="AG210" i="67"/>
  <c r="AG210" i="72"/>
  <c r="AH135" i="63"/>
  <c r="AI130" i="63"/>
  <c r="AI132" i="63" s="1"/>
  <c r="AI133" i="63" s="1"/>
  <c r="AI190" i="63" s="1"/>
  <c r="AJ129" i="63"/>
  <c r="AJ131" i="63" s="1"/>
  <c r="AO128" i="63" l="1"/>
  <c r="AH210" i="72"/>
  <c r="AH210" i="71"/>
  <c r="AH210" i="69"/>
  <c r="AH210" i="67"/>
  <c r="AH210" i="68"/>
  <c r="AH210" i="70"/>
  <c r="AH210" i="74"/>
  <c r="AH210" i="73"/>
  <c r="AH210" i="75"/>
  <c r="AI135" i="63"/>
  <c r="AJ130" i="63"/>
  <c r="AJ132" i="63" s="1"/>
  <c r="AJ133" i="63" s="1"/>
  <c r="AJ190" i="63" s="1"/>
  <c r="AK129" i="63"/>
  <c r="AK131" i="63" s="1"/>
  <c r="AP128" i="63" l="1"/>
  <c r="AI210" i="68"/>
  <c r="AI210" i="72"/>
  <c r="AI210" i="71"/>
  <c r="AI210" i="70"/>
  <c r="AI210" i="73"/>
  <c r="AI210" i="75"/>
  <c r="AI210" i="69"/>
  <c r="AI210" i="74"/>
  <c r="AI210" i="67"/>
  <c r="AJ135" i="63"/>
  <c r="AK130" i="63"/>
  <c r="AK132" i="63" s="1"/>
  <c r="AK133" i="63" s="1"/>
  <c r="AK190" i="63" s="1"/>
  <c r="AL129" i="63"/>
  <c r="AL131" i="63" s="1"/>
  <c r="AQ128" i="63" l="1"/>
  <c r="AJ210" i="71"/>
  <c r="AJ210" i="72"/>
  <c r="AJ210" i="70"/>
  <c r="AJ210" i="74"/>
  <c r="AJ210" i="73"/>
  <c r="AJ210" i="68"/>
  <c r="AJ210" i="75"/>
  <c r="AJ210" i="67"/>
  <c r="AJ210" i="69"/>
  <c r="AK135" i="63"/>
  <c r="AL130" i="63"/>
  <c r="AL132" i="63" s="1"/>
  <c r="AL133" i="63" s="1"/>
  <c r="AL190" i="63" s="1"/>
  <c r="AM129" i="63"/>
  <c r="AM131" i="63" s="1"/>
  <c r="AR128" i="63" l="1"/>
  <c r="AK210" i="71"/>
  <c r="AK210" i="67"/>
  <c r="AK210" i="70"/>
  <c r="AK210" i="73"/>
  <c r="AK210" i="75"/>
  <c r="AK210" i="69"/>
  <c r="AK210" i="74"/>
  <c r="AK210" i="68"/>
  <c r="AK210" i="72"/>
  <c r="AL135" i="63"/>
  <c r="AM130" i="63"/>
  <c r="AM132" i="63" s="1"/>
  <c r="AM133" i="63" s="1"/>
  <c r="AM190" i="63" s="1"/>
  <c r="AN129" i="63"/>
  <c r="AN131" i="63" s="1"/>
  <c r="AS128" i="63" l="1"/>
  <c r="AL210" i="71"/>
  <c r="AL210" i="67"/>
  <c r="AL210" i="70"/>
  <c r="AL210" i="69"/>
  <c r="AL210" i="74"/>
  <c r="AL210" i="73"/>
  <c r="AL210" i="75"/>
  <c r="AL210" i="72"/>
  <c r="AL210" i="68"/>
  <c r="AM135" i="63"/>
  <c r="AN130" i="63"/>
  <c r="AN132" i="63" s="1"/>
  <c r="AN133" i="63" s="1"/>
  <c r="AN190" i="63" s="1"/>
  <c r="AO129" i="63"/>
  <c r="AO131" i="63" s="1"/>
  <c r="AT128" i="63" l="1"/>
  <c r="AM210" i="71"/>
  <c r="AM210" i="74"/>
  <c r="AM210" i="73"/>
  <c r="AM210" i="69"/>
  <c r="AM210" i="68"/>
  <c r="AM210" i="72"/>
  <c r="AM210" i="70"/>
  <c r="AM210" i="75"/>
  <c r="AM210" i="67"/>
  <c r="AN135" i="63"/>
  <c r="AO130" i="63"/>
  <c r="AO132" i="63" s="1"/>
  <c r="AO133" i="63" s="1"/>
  <c r="AO190" i="63" s="1"/>
  <c r="AP129" i="63"/>
  <c r="AP131" i="63" s="1"/>
  <c r="AU128" i="63" l="1"/>
  <c r="AN210" i="71"/>
  <c r="AN210" i="70"/>
  <c r="AN210" i="69"/>
  <c r="AN210" i="75"/>
  <c r="AN210" i="74"/>
  <c r="AN210" i="73"/>
  <c r="AN210" i="72"/>
  <c r="AN210" i="68"/>
  <c r="AN210" i="67"/>
  <c r="AO135" i="63"/>
  <c r="AP130" i="63"/>
  <c r="AP132" i="63" s="1"/>
  <c r="AP133" i="63" s="1"/>
  <c r="AP190" i="63" s="1"/>
  <c r="AQ129" i="63"/>
  <c r="AQ131" i="63" s="1"/>
  <c r="AV128" i="63" l="1"/>
  <c r="AO210" i="71"/>
  <c r="AO210" i="69"/>
  <c r="AO210" i="73"/>
  <c r="AO210" i="68"/>
  <c r="AO210" i="70"/>
  <c r="AO210" i="67"/>
  <c r="AO210" i="72"/>
  <c r="AO210" i="74"/>
  <c r="AO210" i="75"/>
  <c r="AP135" i="63"/>
  <c r="AQ130" i="63"/>
  <c r="AQ132" i="63" s="1"/>
  <c r="AQ133" i="63" s="1"/>
  <c r="AQ190" i="63" s="1"/>
  <c r="AR129" i="63"/>
  <c r="AR131" i="63" s="1"/>
  <c r="AW128" i="63" l="1"/>
  <c r="AX128" i="63"/>
  <c r="AP210" i="71"/>
  <c r="AP210" i="70"/>
  <c r="AP210" i="67"/>
  <c r="AP210" i="69"/>
  <c r="AP210" i="68"/>
  <c r="AP210" i="74"/>
  <c r="AP210" i="72"/>
  <c r="AP210" i="75"/>
  <c r="AP210" i="73"/>
  <c r="AQ135" i="63"/>
  <c r="AR130" i="63"/>
  <c r="AR132" i="63" s="1"/>
  <c r="AR133" i="63" s="1"/>
  <c r="AR190" i="63" s="1"/>
  <c r="AS129" i="63"/>
  <c r="AS131" i="63" s="1"/>
  <c r="AQ210" i="71" l="1"/>
  <c r="AQ210" i="68"/>
  <c r="AQ210" i="67"/>
  <c r="AQ210" i="72"/>
  <c r="AQ210" i="69"/>
  <c r="AQ210" i="75"/>
  <c r="AQ210" i="74"/>
  <c r="AQ210" i="70"/>
  <c r="AQ210" i="73"/>
  <c r="AR135" i="63"/>
  <c r="AS130" i="63"/>
  <c r="AS132" i="63" s="1"/>
  <c r="AS133" i="63" s="1"/>
  <c r="AS190" i="63" s="1"/>
  <c r="AT129" i="63"/>
  <c r="AT131" i="63" s="1"/>
  <c r="AR210" i="71" l="1"/>
  <c r="AR210" i="73"/>
  <c r="AR210" i="72"/>
  <c r="AR210" i="70"/>
  <c r="AR210" i="68"/>
  <c r="AR210" i="67"/>
  <c r="AR210" i="74"/>
  <c r="AR210" i="69"/>
  <c r="AR210" i="75"/>
  <c r="AS135" i="63"/>
  <c r="AT130" i="63"/>
  <c r="AT132" i="63" s="1"/>
  <c r="AT133" i="63" s="1"/>
  <c r="AT190" i="63" s="1"/>
  <c r="AU129" i="63"/>
  <c r="AU131" i="63" s="1"/>
  <c r="AS210" i="71" l="1"/>
  <c r="AS210" i="72"/>
  <c r="AS210" i="68"/>
  <c r="AS210" i="67"/>
  <c r="AS210" i="73"/>
  <c r="AS210" i="70"/>
  <c r="AS210" i="69"/>
  <c r="AS210" i="75"/>
  <c r="AS210" i="74"/>
  <c r="AT135" i="63"/>
  <c r="AU130" i="63"/>
  <c r="AU132" i="63" s="1"/>
  <c r="AU133" i="63" s="1"/>
  <c r="AU190" i="63" s="1"/>
  <c r="AV129" i="63"/>
  <c r="AV131" i="63" s="1"/>
  <c r="AT210" i="71" l="1"/>
  <c r="AT210" i="74"/>
  <c r="AT210" i="73"/>
  <c r="AT210" i="69"/>
  <c r="AT210" i="68"/>
  <c r="AT210" i="70"/>
  <c r="AT210" i="67"/>
  <c r="AT210" i="75"/>
  <c r="AT210" i="72"/>
  <c r="AU135" i="63"/>
  <c r="AV130" i="63"/>
  <c r="AV132" i="63" s="1"/>
  <c r="AV133" i="63" s="1"/>
  <c r="AV190" i="63" s="1"/>
  <c r="AW129" i="63"/>
  <c r="AW131" i="63" s="1"/>
  <c r="AW130" i="63" s="1"/>
  <c r="AW132" i="63" s="1"/>
  <c r="AW133" i="63" s="1"/>
  <c r="AW190" i="63" s="1"/>
  <c r="AU210" i="71" l="1"/>
  <c r="AU210" i="69"/>
  <c r="AU210" i="75"/>
  <c r="AU210" i="72"/>
  <c r="AU210" i="67"/>
  <c r="AU210" i="73"/>
  <c r="AU210" i="70"/>
  <c r="AU210" i="68"/>
  <c r="AU210" i="74"/>
  <c r="AV135" i="63"/>
  <c r="AW135" i="63"/>
  <c r="AW210" i="71" l="1"/>
  <c r="AW210" i="74"/>
  <c r="AW210" i="68"/>
  <c r="AW210" i="69"/>
  <c r="AW210" i="73"/>
  <c r="AW210" i="67"/>
  <c r="AW210" i="75"/>
  <c r="AW210" i="72"/>
  <c r="AW210" i="70"/>
  <c r="AV210" i="71"/>
  <c r="AV210" i="68"/>
  <c r="AV210" i="70"/>
  <c r="AV210" i="67"/>
  <c r="AV210" i="74"/>
  <c r="AV210" i="72"/>
  <c r="AV210" i="73"/>
  <c r="AV210" i="69"/>
  <c r="AV210" i="75"/>
  <c r="AX129" i="63" l="1"/>
  <c r="AX131" i="63" l="1"/>
  <c r="AX130" i="63" l="1"/>
  <c r="AX132" i="63" s="1"/>
  <c r="AX133" i="63" s="1"/>
  <c r="AX190" i="63" s="1"/>
  <c r="AY129" i="63"/>
  <c r="AX135" i="63" l="1"/>
  <c r="AY131" i="63"/>
  <c r="AX210" i="71" l="1"/>
  <c r="AX210" i="73"/>
  <c r="AX210" i="69"/>
  <c r="AX210" i="67"/>
  <c r="AX210" i="74"/>
  <c r="AX210" i="72"/>
  <c r="AX210" i="68"/>
  <c r="AX210" i="75"/>
  <c r="AX210" i="70"/>
  <c r="AY130" i="63"/>
  <c r="AY132" i="63" s="1"/>
  <c r="AY133" i="63" s="1"/>
  <c r="AY190" i="63" s="1"/>
  <c r="AZ129" i="63"/>
  <c r="AY135" i="63" l="1"/>
  <c r="AZ131" i="63"/>
  <c r="AY210" i="71" l="1"/>
  <c r="AY210" i="68"/>
  <c r="AY210" i="75"/>
  <c r="AY210" i="70"/>
  <c r="AY210" i="74"/>
  <c r="AY210" i="69"/>
  <c r="AY210" i="72"/>
  <c r="AY210" i="73"/>
  <c r="AY210" i="67"/>
  <c r="AZ130" i="63"/>
  <c r="AZ132" i="63" s="1"/>
  <c r="AZ133" i="63" s="1"/>
  <c r="AZ190" i="63" s="1"/>
  <c r="BA129" i="63"/>
  <c r="AZ135" i="63" l="1"/>
  <c r="BA131" i="63"/>
  <c r="AZ210" i="71" l="1"/>
  <c r="AZ210" i="68"/>
  <c r="AZ210" i="73"/>
  <c r="AZ210" i="70"/>
  <c r="AZ210" i="67"/>
  <c r="AZ210" i="75"/>
  <c r="AZ210" i="69"/>
  <c r="AZ210" i="74"/>
  <c r="AZ210" i="72"/>
  <c r="BA130" i="63"/>
  <c r="BA132" i="63" s="1"/>
  <c r="BA133" i="63" s="1"/>
  <c r="BA190" i="63" s="1"/>
  <c r="BB129" i="63"/>
  <c r="BA135" i="63" l="1"/>
  <c r="BB131" i="63"/>
  <c r="BB130" i="63" s="1"/>
  <c r="BB132" i="63" s="1"/>
  <c r="BB133" i="63" s="1"/>
  <c r="BB190" i="63" s="1"/>
  <c r="BA210" i="71" l="1"/>
  <c r="BA210" i="74"/>
  <c r="BA210" i="69"/>
  <c r="BA210" i="73"/>
  <c r="BA210" i="67"/>
  <c r="BA210" i="72"/>
  <c r="BA210" i="75"/>
  <c r="BA210" i="70"/>
  <c r="BA210" i="68"/>
  <c r="BB135" i="63"/>
  <c r="BB210" i="71" l="1"/>
  <c r="BB210" i="68"/>
  <c r="BB210" i="72"/>
  <c r="BB210" i="69"/>
  <c r="BB210" i="67"/>
  <c r="BB210" i="70"/>
  <c r="BB210" i="73"/>
  <c r="BB210" i="74"/>
  <c r="BB210" i="75"/>
  <c r="E211" i="88" l="1"/>
  <c r="E210" i="73" l="1"/>
  <c r="E210" i="69"/>
  <c r="E210" i="68"/>
  <c r="E210" i="67"/>
  <c r="E210" i="74"/>
  <c r="E210" i="71"/>
  <c r="E210" i="72"/>
  <c r="E210" i="75"/>
  <c r="E210" i="70"/>
  <c r="E210" i="88"/>
  <c r="L44" i="81" l="1"/>
  <c r="E172" i="74" s="1"/>
  <c r="E194" i="74" s="1"/>
  <c r="E172" i="69" l="1"/>
  <c r="E194" i="69" s="1"/>
  <c r="E172" i="88"/>
  <c r="E194" i="88" s="1"/>
  <c r="E172" i="63"/>
  <c r="E194" i="63" s="1"/>
  <c r="E172" i="71"/>
  <c r="E194" i="71" s="1"/>
  <c r="E172" i="68"/>
  <c r="E194" i="68" s="1"/>
  <c r="E172" i="67"/>
  <c r="E194" i="67" s="1"/>
  <c r="E172" i="73"/>
  <c r="E194" i="73" s="1"/>
  <c r="E172" i="72"/>
  <c r="E194" i="72" s="1"/>
  <c r="E172" i="75"/>
  <c r="E194" i="75" s="1"/>
  <c r="E172" i="70"/>
  <c r="E194" i="70" s="1"/>
  <c r="E214" i="74" l="1"/>
  <c r="E214" i="68"/>
  <c r="E214" i="69"/>
  <c r="E214" i="71"/>
  <c r="E214" i="72"/>
  <c r="E214" i="67"/>
  <c r="E214" i="70"/>
  <c r="E214" i="75"/>
  <c r="E214" i="73"/>
  <c r="E214" i="88"/>
  <c r="BC44" i="81"/>
  <c r="AZ44" i="81"/>
  <c r="AS172" i="75"/>
  <c r="AS194" i="75" s="1"/>
  <c r="BE44" i="81"/>
  <c r="AX172" i="74" s="1"/>
  <c r="AX194" i="74" s="1"/>
  <c r="BA44" i="81"/>
  <c r="AT172" i="74" s="1"/>
  <c r="AT194" i="74" s="1"/>
  <c r="BD44" i="81"/>
  <c r="AW172" i="74" s="1"/>
  <c r="AW194" i="74" s="1"/>
  <c r="AS46" i="81"/>
  <c r="AL176" i="74" s="1"/>
  <c r="AX44" i="81"/>
  <c r="AQ172" i="74" s="1"/>
  <c r="AQ194" i="74" s="1"/>
  <c r="AQ172" i="63"/>
  <c r="AQ194" i="63" s="1"/>
  <c r="BC42" i="81"/>
  <c r="AV143" i="74" s="1"/>
  <c r="AV193" i="74" s="1"/>
  <c r="AV143" i="73"/>
  <c r="AV193" i="73" s="1"/>
  <c r="AL44" i="81"/>
  <c r="AE172" i="71" s="1"/>
  <c r="AE194" i="71" s="1"/>
  <c r="AT172" i="71" l="1"/>
  <c r="AT194" i="71" s="1"/>
  <c r="AQ172" i="88"/>
  <c r="AQ194" i="88" s="1"/>
  <c r="AQ214" i="88" s="1"/>
  <c r="AS172" i="68"/>
  <c r="AS194" i="68" s="1"/>
  <c r="AS172" i="74"/>
  <c r="AS194" i="74" s="1"/>
  <c r="AQ214" i="74"/>
  <c r="AQ172" i="72"/>
  <c r="AQ194" i="72" s="1"/>
  <c r="AE172" i="75"/>
  <c r="AE194" i="75" s="1"/>
  <c r="AV172" i="73"/>
  <c r="AV194" i="73" s="1"/>
  <c r="AV172" i="74"/>
  <c r="AV194" i="74" s="1"/>
  <c r="AE172" i="68"/>
  <c r="AE194" i="68" s="1"/>
  <c r="AE172" i="74"/>
  <c r="AE194" i="74" s="1"/>
  <c r="AW172" i="70"/>
  <c r="AW194" i="70" s="1"/>
  <c r="AW172" i="73"/>
  <c r="AW194" i="73" s="1"/>
  <c r="AW172" i="67"/>
  <c r="AW194" i="67" s="1"/>
  <c r="AW172" i="69"/>
  <c r="AW194" i="69" s="1"/>
  <c r="AW172" i="75"/>
  <c r="AW194" i="75" s="1"/>
  <c r="AW172" i="68"/>
  <c r="AW194" i="68" s="1"/>
  <c r="AW172" i="72"/>
  <c r="AW194" i="72" s="1"/>
  <c r="AW172" i="63"/>
  <c r="AW194" i="63" s="1"/>
  <c r="AW172" i="71"/>
  <c r="AW194" i="71" s="1"/>
  <c r="AW172" i="88"/>
  <c r="AW194" i="88" s="1"/>
  <c r="AV143" i="69"/>
  <c r="AV193" i="69" s="1"/>
  <c r="AV143" i="67"/>
  <c r="AV193" i="67" s="1"/>
  <c r="AV193" i="71"/>
  <c r="AV143" i="88"/>
  <c r="AV193" i="88" s="1"/>
  <c r="AV143" i="63"/>
  <c r="AV193" i="63" s="1"/>
  <c r="AV143" i="68"/>
  <c r="AV193" i="68" s="1"/>
  <c r="AV143" i="70"/>
  <c r="AV193" i="70" s="1"/>
  <c r="AV143" i="72"/>
  <c r="AV193" i="72" s="1"/>
  <c r="AQ172" i="75"/>
  <c r="AQ194" i="75" s="1"/>
  <c r="AQ172" i="68"/>
  <c r="AQ194" i="68" s="1"/>
  <c r="AQ172" i="67"/>
  <c r="AQ194" i="67" s="1"/>
  <c r="AQ172" i="71"/>
  <c r="AQ194" i="71" s="1"/>
  <c r="AQ172" i="70"/>
  <c r="AQ194" i="70" s="1"/>
  <c r="AQ172" i="73"/>
  <c r="AQ194" i="73" s="1"/>
  <c r="AQ172" i="69"/>
  <c r="AQ194" i="69" s="1"/>
  <c r="AL176" i="70"/>
  <c r="AL176" i="71"/>
  <c r="AL176" i="68"/>
  <c r="AL176" i="67"/>
  <c r="AL195" i="67" s="1"/>
  <c r="AL176" i="69"/>
  <c r="AL176" i="75"/>
  <c r="AL176" i="72"/>
  <c r="AL176" i="63"/>
  <c r="AL195" i="63" s="1"/>
  <c r="AL176" i="88"/>
  <c r="AL176" i="73"/>
  <c r="AV143" i="75"/>
  <c r="AV193" i="75" s="1"/>
  <c r="AE172" i="70"/>
  <c r="AE194" i="70" s="1"/>
  <c r="AE172" i="69"/>
  <c r="AE194" i="69" s="1"/>
  <c r="AE172" i="67"/>
  <c r="AE194" i="67" s="1"/>
  <c r="AE172" i="63"/>
  <c r="AE194" i="63" s="1"/>
  <c r="AE172" i="72"/>
  <c r="AE194" i="72" s="1"/>
  <c r="AE172" i="88"/>
  <c r="AE194" i="88" s="1"/>
  <c r="AE172" i="73"/>
  <c r="AE194" i="73" s="1"/>
  <c r="AX172" i="73"/>
  <c r="AX194" i="73" s="1"/>
  <c r="AX172" i="63"/>
  <c r="AX194" i="63" s="1"/>
  <c r="AX172" i="70"/>
  <c r="AX194" i="70" s="1"/>
  <c r="AX172" i="67"/>
  <c r="AX194" i="67" s="1"/>
  <c r="AX172" i="88"/>
  <c r="AX194" i="88" s="1"/>
  <c r="AX172" i="68"/>
  <c r="AX194" i="68" s="1"/>
  <c r="AX172" i="71"/>
  <c r="AX194" i="71" s="1"/>
  <c r="AX172" i="75"/>
  <c r="AX194" i="75" s="1"/>
  <c r="AX172" i="69"/>
  <c r="AX194" i="69" s="1"/>
  <c r="AX172" i="72"/>
  <c r="AX194" i="72" s="1"/>
  <c r="AT172" i="70"/>
  <c r="AT194" i="70" s="1"/>
  <c r="AT172" i="69"/>
  <c r="AT194" i="69" s="1"/>
  <c r="AT172" i="63"/>
  <c r="AT194" i="63" s="1"/>
  <c r="AT172" i="75"/>
  <c r="AT194" i="75" s="1"/>
  <c r="AT172" i="73"/>
  <c r="AT194" i="73" s="1"/>
  <c r="AT172" i="68"/>
  <c r="AT194" i="68" s="1"/>
  <c r="AT172" i="72"/>
  <c r="AT194" i="72" s="1"/>
  <c r="AT172" i="67"/>
  <c r="AT194" i="67" s="1"/>
  <c r="AT172" i="88"/>
  <c r="AT194" i="88" s="1"/>
  <c r="AS172" i="71"/>
  <c r="AS194" i="71" s="1"/>
  <c r="AS172" i="69"/>
  <c r="AS194" i="69" s="1"/>
  <c r="AS172" i="73"/>
  <c r="AS194" i="73" s="1"/>
  <c r="AS172" i="88"/>
  <c r="AS194" i="88" s="1"/>
  <c r="AS172" i="63"/>
  <c r="AS194" i="63" s="1"/>
  <c r="AS172" i="72"/>
  <c r="AS194" i="72" s="1"/>
  <c r="AV172" i="75"/>
  <c r="AV194" i="75" s="1"/>
  <c r="AV172" i="68"/>
  <c r="AV194" i="68" s="1"/>
  <c r="AV172" i="88"/>
  <c r="AV194" i="88" s="1"/>
  <c r="AV172" i="72"/>
  <c r="AV194" i="72" s="1"/>
  <c r="AV172" i="67"/>
  <c r="AV194" i="67" s="1"/>
  <c r="AV172" i="63"/>
  <c r="AV194" i="63" s="1"/>
  <c r="AV172" i="70"/>
  <c r="AV194" i="70" s="1"/>
  <c r="AV172" i="69"/>
  <c r="AV194" i="69" s="1"/>
  <c r="AV172" i="71"/>
  <c r="AV194" i="71" s="1"/>
  <c r="AS172" i="67"/>
  <c r="AS194" i="67" s="1"/>
  <c r="AS172" i="70"/>
  <c r="AS194" i="70" s="1"/>
  <c r="AO44" i="81"/>
  <c r="AH172" i="74" s="1"/>
  <c r="AH194" i="74" s="1"/>
  <c r="AH172" i="69"/>
  <c r="AH194" i="69" s="1"/>
  <c r="AU44" i="81"/>
  <c r="AN172" i="74" s="1"/>
  <c r="AN194" i="74" s="1"/>
  <c r="AM44" i="81"/>
  <c r="AF172" i="74" s="1"/>
  <c r="AF194" i="74" s="1"/>
  <c r="AR44" i="81"/>
  <c r="AK172" i="74" s="1"/>
  <c r="AK194" i="74" s="1"/>
  <c r="BC46" i="81"/>
  <c r="AV176" i="74" s="1"/>
  <c r="AV176" i="69"/>
  <c r="AS44" i="81"/>
  <c r="BB44" i="81"/>
  <c r="AU172" i="74" s="1"/>
  <c r="AU194" i="74" s="1"/>
  <c r="AU172" i="67"/>
  <c r="AU194" i="67" s="1"/>
  <c r="AT44" i="81"/>
  <c r="AS214" i="75" l="1"/>
  <c r="AL215" i="74"/>
  <c r="AT214" i="74"/>
  <c r="AE214" i="71"/>
  <c r="AW214" i="74"/>
  <c r="AV213" i="73"/>
  <c r="AX214" i="74"/>
  <c r="AF172" i="67"/>
  <c r="AF194" i="67" s="1"/>
  <c r="AK172" i="88"/>
  <c r="AK194" i="88" s="1"/>
  <c r="AV214" i="69"/>
  <c r="AS214" i="72"/>
  <c r="AT214" i="72"/>
  <c r="AX214" i="69"/>
  <c r="AX214" i="73"/>
  <c r="AV213" i="75"/>
  <c r="AL215" i="68"/>
  <c r="AQ214" i="68"/>
  <c r="AV213" i="67"/>
  <c r="AW214" i="69"/>
  <c r="AE214" i="68"/>
  <c r="AS214" i="74"/>
  <c r="AT214" i="68"/>
  <c r="AX214" i="75"/>
  <c r="AE214" i="73"/>
  <c r="AL215" i="73"/>
  <c r="AL215" i="71"/>
  <c r="AQ214" i="75"/>
  <c r="AV213" i="69"/>
  <c r="AW214" i="67"/>
  <c r="AV213" i="74"/>
  <c r="AS214" i="68"/>
  <c r="AT214" i="73"/>
  <c r="AX214" i="71"/>
  <c r="AL215" i="70"/>
  <c r="AV213" i="72"/>
  <c r="AW214" i="73"/>
  <c r="AV214" i="74"/>
  <c r="AV214" i="67"/>
  <c r="AT214" i="75"/>
  <c r="AX214" i="68"/>
  <c r="AE214" i="72"/>
  <c r="AQ214" i="69"/>
  <c r="AV213" i="70"/>
  <c r="AW214" i="71"/>
  <c r="AW214" i="70"/>
  <c r="AV214" i="73"/>
  <c r="AV214" i="72"/>
  <c r="AS214" i="69"/>
  <c r="AL215" i="72"/>
  <c r="AQ214" i="73"/>
  <c r="AV213" i="68"/>
  <c r="AE214" i="75"/>
  <c r="AS214" i="73"/>
  <c r="AS214" i="70"/>
  <c r="AS214" i="71"/>
  <c r="AT214" i="69"/>
  <c r="AX214" i="67"/>
  <c r="AE214" i="67"/>
  <c r="AL215" i="75"/>
  <c r="AQ214" i="70"/>
  <c r="AW214" i="72"/>
  <c r="AQ214" i="72"/>
  <c r="AT214" i="71"/>
  <c r="AL172" i="70"/>
  <c r="AL194" i="70" s="1"/>
  <c r="AL172" i="74"/>
  <c r="AL194" i="74" s="1"/>
  <c r="AS214" i="67"/>
  <c r="AT214" i="70"/>
  <c r="AX214" i="70"/>
  <c r="AE214" i="69"/>
  <c r="AL215" i="69"/>
  <c r="AQ214" i="71"/>
  <c r="AW214" i="68"/>
  <c r="AV214" i="70"/>
  <c r="AV214" i="68"/>
  <c r="AM172" i="75"/>
  <c r="AM194" i="75" s="1"/>
  <c r="AM172" i="74"/>
  <c r="AM194" i="74" s="1"/>
  <c r="AV214" i="71"/>
  <c r="AV214" i="75"/>
  <c r="AT214" i="67"/>
  <c r="AX214" i="72"/>
  <c r="AE214" i="70"/>
  <c r="AL215" i="67"/>
  <c r="AQ214" i="67"/>
  <c r="AV213" i="71"/>
  <c r="AW214" i="75"/>
  <c r="AE214" i="74"/>
  <c r="AU172" i="72"/>
  <c r="AU194" i="72" s="1"/>
  <c r="AU172" i="88"/>
  <c r="AU194" i="88" s="1"/>
  <c r="AU172" i="68"/>
  <c r="AU194" i="68" s="1"/>
  <c r="AU172" i="69"/>
  <c r="AU194" i="69" s="1"/>
  <c r="AU172" i="75"/>
  <c r="AU194" i="75" s="1"/>
  <c r="AU172" i="71"/>
  <c r="AU194" i="71" s="1"/>
  <c r="AU172" i="73"/>
  <c r="AU194" i="73" s="1"/>
  <c r="AU172" i="63"/>
  <c r="AU194" i="63" s="1"/>
  <c r="AU172" i="70"/>
  <c r="AU194" i="70" s="1"/>
  <c r="AF172" i="68"/>
  <c r="AF194" i="68" s="1"/>
  <c r="AF172" i="72"/>
  <c r="AF194" i="72" s="1"/>
  <c r="AF172" i="71"/>
  <c r="AF194" i="71" s="1"/>
  <c r="AF172" i="70"/>
  <c r="AF194" i="70" s="1"/>
  <c r="AF172" i="73"/>
  <c r="AF194" i="73" s="1"/>
  <c r="AF172" i="88"/>
  <c r="AF194" i="88" s="1"/>
  <c r="AF172" i="75"/>
  <c r="AF194" i="75" s="1"/>
  <c r="AF172" i="63"/>
  <c r="AF194" i="63" s="1"/>
  <c r="AN172" i="68"/>
  <c r="AN194" i="68" s="1"/>
  <c r="AN172" i="67"/>
  <c r="AN194" i="67" s="1"/>
  <c r="AN172" i="69"/>
  <c r="AN194" i="69" s="1"/>
  <c r="AN172" i="71"/>
  <c r="AN194" i="71" s="1"/>
  <c r="AN172" i="63"/>
  <c r="AN194" i="63" s="1"/>
  <c r="AN172" i="75"/>
  <c r="AN194" i="75" s="1"/>
  <c r="AN172" i="72"/>
  <c r="AN194" i="72" s="1"/>
  <c r="AN172" i="70"/>
  <c r="AN194" i="70" s="1"/>
  <c r="AN172" i="73"/>
  <c r="AN194" i="73" s="1"/>
  <c r="AV213" i="88"/>
  <c r="AM172" i="72"/>
  <c r="AM194" i="72" s="1"/>
  <c r="AM172" i="68"/>
  <c r="AM194" i="68" s="1"/>
  <c r="AM172" i="67"/>
  <c r="AM194" i="67" s="1"/>
  <c r="AM172" i="88"/>
  <c r="AM194" i="88" s="1"/>
  <c r="AM172" i="71"/>
  <c r="AM194" i="71" s="1"/>
  <c r="AM172" i="63"/>
  <c r="AM194" i="63" s="1"/>
  <c r="AM172" i="69"/>
  <c r="AM194" i="69" s="1"/>
  <c r="AM172" i="70"/>
  <c r="AM194" i="70" s="1"/>
  <c r="AM172" i="73"/>
  <c r="AM194" i="73" s="1"/>
  <c r="AL172" i="69"/>
  <c r="AL194" i="69" s="1"/>
  <c r="AL172" i="75"/>
  <c r="AL194" i="75" s="1"/>
  <c r="AL172" i="72"/>
  <c r="AL194" i="72" s="1"/>
  <c r="AL172" i="88"/>
  <c r="AL194" i="88" s="1"/>
  <c r="AL172" i="63"/>
  <c r="AL194" i="63" s="1"/>
  <c r="AL172" i="67"/>
  <c r="AL194" i="67" s="1"/>
  <c r="AL172" i="71"/>
  <c r="AL194" i="71" s="1"/>
  <c r="AL172" i="73"/>
  <c r="AL194" i="73" s="1"/>
  <c r="AL172" i="68"/>
  <c r="AL194" i="68" s="1"/>
  <c r="AF172" i="69"/>
  <c r="AF194" i="69" s="1"/>
  <c r="AV214" i="88"/>
  <c r="AX214" i="88"/>
  <c r="AL215" i="88"/>
  <c r="AT214" i="88"/>
  <c r="AV176" i="71"/>
  <c r="AV176" i="72"/>
  <c r="AV176" i="75"/>
  <c r="AV176" i="73"/>
  <c r="AV176" i="88"/>
  <c r="AV176" i="68"/>
  <c r="AV176" i="63"/>
  <c r="AV195" i="63" s="1"/>
  <c r="AV176" i="70"/>
  <c r="AV176" i="67"/>
  <c r="AV195" i="67" s="1"/>
  <c r="AK172" i="63"/>
  <c r="AK194" i="63" s="1"/>
  <c r="AK172" i="71"/>
  <c r="AK194" i="71" s="1"/>
  <c r="AK172" i="73"/>
  <c r="AK194" i="73" s="1"/>
  <c r="AK172" i="72"/>
  <c r="AK194" i="72" s="1"/>
  <c r="AK172" i="68"/>
  <c r="AK194" i="68" s="1"/>
  <c r="AK172" i="67"/>
  <c r="AK194" i="67" s="1"/>
  <c r="AK172" i="70"/>
  <c r="AK194" i="70" s="1"/>
  <c r="AK172" i="75"/>
  <c r="AK194" i="75" s="1"/>
  <c r="AK172" i="69"/>
  <c r="AK194" i="69" s="1"/>
  <c r="AH172" i="63"/>
  <c r="AH194" i="63" s="1"/>
  <c r="AH172" i="88"/>
  <c r="AH194" i="88" s="1"/>
  <c r="AH172" i="72"/>
  <c r="AH194" i="72" s="1"/>
  <c r="AH172" i="73"/>
  <c r="AH194" i="73" s="1"/>
  <c r="AH172" i="68"/>
  <c r="AH194" i="68" s="1"/>
  <c r="AH172" i="70"/>
  <c r="AH194" i="70" s="1"/>
  <c r="AH172" i="75"/>
  <c r="AH194" i="75" s="1"/>
  <c r="AH172" i="71"/>
  <c r="AH194" i="71" s="1"/>
  <c r="AH172" i="67"/>
  <c r="AH194" i="67" s="1"/>
  <c r="AE214" i="88"/>
  <c r="AW214" i="88"/>
  <c r="AN172" i="88"/>
  <c r="AN194" i="88" s="1"/>
  <c r="AS214" i="88"/>
  <c r="AW44" i="81"/>
  <c r="AP172" i="74" s="1"/>
  <c r="AP194" i="74" s="1"/>
  <c r="AV44" i="81"/>
  <c r="AO172" i="74" s="1"/>
  <c r="AO194" i="74" s="1"/>
  <c r="AO172" i="88"/>
  <c r="AO194" i="88" s="1"/>
  <c r="AS42" i="81"/>
  <c r="AP44" i="81"/>
  <c r="AI172" i="74" s="1"/>
  <c r="AI194" i="74" s="1"/>
  <c r="AH214" i="74" l="1"/>
  <c r="AF214" i="74"/>
  <c r="AU214" i="67"/>
  <c r="AV215" i="69"/>
  <c r="AN214" i="74"/>
  <c r="AK214" i="74"/>
  <c r="AK214" i="70"/>
  <c r="AH214" i="68"/>
  <c r="AN214" i="70"/>
  <c r="AH214" i="72"/>
  <c r="AL214" i="72"/>
  <c r="AN214" i="75"/>
  <c r="AU214" i="73"/>
  <c r="AU214" i="74"/>
  <c r="AV215" i="74"/>
  <c r="AV215" i="70"/>
  <c r="AL214" i="67"/>
  <c r="AU214" i="70"/>
  <c r="AM214" i="75"/>
  <c r="AK214" i="72"/>
  <c r="AL193" i="71"/>
  <c r="AL143" i="74"/>
  <c r="AL193" i="74" s="1"/>
  <c r="AK214" i="73"/>
  <c r="AV215" i="73"/>
  <c r="AF214" i="69"/>
  <c r="AL214" i="75"/>
  <c r="AM214" i="67"/>
  <c r="AF214" i="73"/>
  <c r="AU214" i="71"/>
  <c r="AN214" i="73"/>
  <c r="AF214" i="68"/>
  <c r="AV215" i="75"/>
  <c r="AL214" i="68"/>
  <c r="AM214" i="68"/>
  <c r="AN214" i="71"/>
  <c r="AF214" i="70"/>
  <c r="AU214" i="75"/>
  <c r="AH214" i="67"/>
  <c r="AK214" i="71"/>
  <c r="AL214" i="69"/>
  <c r="AH214" i="71"/>
  <c r="AK214" i="69"/>
  <c r="AV215" i="72"/>
  <c r="AL214" i="73"/>
  <c r="AM214" i="73"/>
  <c r="AM214" i="72"/>
  <c r="AN214" i="69"/>
  <c r="AF214" i="71"/>
  <c r="AU214" i="69"/>
  <c r="AL214" i="74"/>
  <c r="AM214" i="69"/>
  <c r="AK214" i="67"/>
  <c r="AP172" i="63"/>
  <c r="AP194" i="63" s="1"/>
  <c r="AP214" i="74" s="1"/>
  <c r="AH214" i="75"/>
  <c r="AK214" i="75"/>
  <c r="AV215" i="67"/>
  <c r="AV215" i="71"/>
  <c r="AL214" i="71"/>
  <c r="AM214" i="70"/>
  <c r="AN214" i="67"/>
  <c r="AF214" i="72"/>
  <c r="AU214" i="68"/>
  <c r="AL214" i="70"/>
  <c r="AH214" i="70"/>
  <c r="AM214" i="74"/>
  <c r="AU214" i="72"/>
  <c r="AF214" i="67"/>
  <c r="AH214" i="69"/>
  <c r="AN214" i="68"/>
  <c r="AH214" i="73"/>
  <c r="AK214" i="68"/>
  <c r="AV215" i="68"/>
  <c r="AM214" i="71"/>
  <c r="AN214" i="72"/>
  <c r="AF214" i="75"/>
  <c r="AI172" i="68"/>
  <c r="AI194" i="68" s="1"/>
  <c r="AI172" i="67"/>
  <c r="AI194" i="67" s="1"/>
  <c r="AI172" i="69"/>
  <c r="AI194" i="69" s="1"/>
  <c r="AI172" i="75"/>
  <c r="AI194" i="75" s="1"/>
  <c r="AI172" i="70"/>
  <c r="AI194" i="70" s="1"/>
  <c r="AI172" i="73"/>
  <c r="AI194" i="73" s="1"/>
  <c r="AI172" i="71"/>
  <c r="AI194" i="71" s="1"/>
  <c r="AI172" i="72"/>
  <c r="AI194" i="72" s="1"/>
  <c r="AV215" i="88"/>
  <c r="AL214" i="88"/>
  <c r="AN214" i="88"/>
  <c r="AL143" i="68"/>
  <c r="AL193" i="68" s="1"/>
  <c r="AL143" i="63"/>
  <c r="AL193" i="63" s="1"/>
  <c r="AL143" i="70"/>
  <c r="AL193" i="70" s="1"/>
  <c r="AL143" i="88"/>
  <c r="AL193" i="88" s="1"/>
  <c r="AL143" i="75"/>
  <c r="AL193" i="75" s="1"/>
  <c r="AL143" i="72"/>
  <c r="AL193" i="72" s="1"/>
  <c r="AL143" i="67"/>
  <c r="AL193" i="67" s="1"/>
  <c r="AL143" i="69"/>
  <c r="AL193" i="69" s="1"/>
  <c r="AL143" i="73"/>
  <c r="AL193" i="73" s="1"/>
  <c r="AO172" i="67"/>
  <c r="AO194" i="67" s="1"/>
  <c r="AO172" i="70"/>
  <c r="AO194" i="70" s="1"/>
  <c r="AO172" i="69"/>
  <c r="AO194" i="69" s="1"/>
  <c r="AO172" i="71"/>
  <c r="AO194" i="71" s="1"/>
  <c r="AO172" i="68"/>
  <c r="AO194" i="68" s="1"/>
  <c r="AO172" i="73"/>
  <c r="AO194" i="73" s="1"/>
  <c r="AO172" i="72"/>
  <c r="AO194" i="72" s="1"/>
  <c r="AO172" i="63"/>
  <c r="AO194" i="63" s="1"/>
  <c r="AO172" i="75"/>
  <c r="AO194" i="75" s="1"/>
  <c r="AP172" i="67"/>
  <c r="AP194" i="67" s="1"/>
  <c r="AP172" i="73"/>
  <c r="AP194" i="73" s="1"/>
  <c r="AP172" i="68"/>
  <c r="AP194" i="68" s="1"/>
  <c r="AP172" i="72"/>
  <c r="AP194" i="72" s="1"/>
  <c r="AP172" i="75"/>
  <c r="AP194" i="75" s="1"/>
  <c r="AP172" i="71"/>
  <c r="AP194" i="71" s="1"/>
  <c r="AP172" i="70"/>
  <c r="AP194" i="70" s="1"/>
  <c r="AP172" i="69"/>
  <c r="AP194" i="69" s="1"/>
  <c r="AP172" i="88"/>
  <c r="AP194" i="88" s="1"/>
  <c r="AM214" i="88"/>
  <c r="AU214" i="88"/>
  <c r="AI172" i="88"/>
  <c r="AI194" i="88" s="1"/>
  <c r="AI172" i="63"/>
  <c r="AI194" i="63" s="1"/>
  <c r="AH214" i="88"/>
  <c r="AK214" i="88"/>
  <c r="AF214" i="88"/>
  <c r="AN44" i="81"/>
  <c r="AG172" i="74" s="1"/>
  <c r="AG194" i="74" s="1"/>
  <c r="AG172" i="73"/>
  <c r="AG194" i="73" s="1"/>
  <c r="AK44" i="81"/>
  <c r="AI214" i="74" l="1"/>
  <c r="AO214" i="88"/>
  <c r="AO214" i="74"/>
  <c r="AP214" i="75"/>
  <c r="AO214" i="69"/>
  <c r="AI214" i="71"/>
  <c r="AP214" i="67"/>
  <c r="AO214" i="70"/>
  <c r="AL213" i="70"/>
  <c r="AI214" i="73"/>
  <c r="AI214" i="67"/>
  <c r="AP214" i="73"/>
  <c r="AO214" i="67"/>
  <c r="AI214" i="70"/>
  <c r="AL213" i="74"/>
  <c r="AL213" i="73"/>
  <c r="AI214" i="75"/>
  <c r="AL213" i="71"/>
  <c r="AL213" i="67"/>
  <c r="AP214" i="69"/>
  <c r="AO214" i="75"/>
  <c r="AP214" i="70"/>
  <c r="AL213" i="68"/>
  <c r="AP214" i="71"/>
  <c r="AO214" i="72"/>
  <c r="AL213" i="69"/>
  <c r="AI214" i="69"/>
  <c r="AO214" i="73"/>
  <c r="AP214" i="72"/>
  <c r="AO214" i="68"/>
  <c r="AL213" i="72"/>
  <c r="AI214" i="68"/>
  <c r="AD172" i="63"/>
  <c r="AD194" i="63" s="1"/>
  <c r="AD172" i="74"/>
  <c r="AD194" i="74" s="1"/>
  <c r="AP214" i="68"/>
  <c r="AO214" i="71"/>
  <c r="AL213" i="75"/>
  <c r="AI214" i="72"/>
  <c r="AI214" i="88"/>
  <c r="AG172" i="68"/>
  <c r="AG194" i="68" s="1"/>
  <c r="AG172" i="63"/>
  <c r="AG194" i="63" s="1"/>
  <c r="AG172" i="67"/>
  <c r="AG194" i="67" s="1"/>
  <c r="AG172" i="72"/>
  <c r="AG194" i="72" s="1"/>
  <c r="AG172" i="70"/>
  <c r="AG194" i="70" s="1"/>
  <c r="AG172" i="88"/>
  <c r="AG194" i="88" s="1"/>
  <c r="AG172" i="75"/>
  <c r="AG194" i="75" s="1"/>
  <c r="AG172" i="71"/>
  <c r="AG194" i="71" s="1"/>
  <c r="AG172" i="69"/>
  <c r="AG194" i="69" s="1"/>
  <c r="AD172" i="75"/>
  <c r="AD194" i="75" s="1"/>
  <c r="AD172" i="73"/>
  <c r="AD194" i="73" s="1"/>
  <c r="AD172" i="68"/>
  <c r="AD194" i="68" s="1"/>
  <c r="AD172" i="70"/>
  <c r="AD194" i="70" s="1"/>
  <c r="AD172" i="71"/>
  <c r="AD194" i="71" s="1"/>
  <c r="AD172" i="88"/>
  <c r="AD194" i="88" s="1"/>
  <c r="AD172" i="69"/>
  <c r="AD194" i="69" s="1"/>
  <c r="AD172" i="72"/>
  <c r="AD194" i="72" s="1"/>
  <c r="AD172" i="67"/>
  <c r="AD194" i="67" s="1"/>
  <c r="AP214" i="88"/>
  <c r="AL213" i="88"/>
  <c r="AG214" i="73" l="1"/>
  <c r="AD214" i="68"/>
  <c r="AD214" i="69"/>
  <c r="AG214" i="71"/>
  <c r="AG214" i="74"/>
  <c r="AD214" i="70"/>
  <c r="AG214" i="70"/>
  <c r="AD214" i="71"/>
  <c r="AD214" i="73"/>
  <c r="AG214" i="67"/>
  <c r="AG214" i="75"/>
  <c r="AD214" i="74"/>
  <c r="AG214" i="72"/>
  <c r="AD214" i="67"/>
  <c r="AD214" i="75"/>
  <c r="AD214" i="72"/>
  <c r="AG214" i="69"/>
  <c r="AG214" i="68"/>
  <c r="AG214" i="88"/>
  <c r="AD214" i="88"/>
  <c r="AY44" i="81"/>
  <c r="AR172" i="74" s="1"/>
  <c r="AR194" i="74" s="1"/>
  <c r="AR172" i="67" l="1"/>
  <c r="AR194" i="67" s="1"/>
  <c r="AR172" i="69"/>
  <c r="AR194" i="69" s="1"/>
  <c r="AR172" i="75"/>
  <c r="AR194" i="75" s="1"/>
  <c r="AR172" i="88"/>
  <c r="AR194" i="88" s="1"/>
  <c r="AR172" i="72"/>
  <c r="AR194" i="72" s="1"/>
  <c r="AR172" i="71"/>
  <c r="AR194" i="71" s="1"/>
  <c r="AR172" i="68"/>
  <c r="AR194" i="68" s="1"/>
  <c r="AR172" i="63"/>
  <c r="AR194" i="63" s="1"/>
  <c r="AR172" i="70"/>
  <c r="AR194" i="70" s="1"/>
  <c r="AR172" i="73"/>
  <c r="AR194" i="73" s="1"/>
  <c r="AQ44" i="81"/>
  <c r="AJ172" i="74" s="1"/>
  <c r="AJ194" i="74" s="1"/>
  <c r="AJ172" i="71"/>
  <c r="AJ194" i="71" s="1"/>
  <c r="AG44" i="81"/>
  <c r="Z172" i="74" s="1"/>
  <c r="Z194" i="74" s="1"/>
  <c r="Z172" i="75"/>
  <c r="Z194" i="75" s="1"/>
  <c r="AR214" i="74" l="1"/>
  <c r="AR214" i="73"/>
  <c r="AR214" i="71"/>
  <c r="AR214" i="69"/>
  <c r="AR214" i="72"/>
  <c r="AR214" i="75"/>
  <c r="AR214" i="70"/>
  <c r="AR214" i="68"/>
  <c r="AR214" i="67"/>
  <c r="AJ172" i="63"/>
  <c r="AJ194" i="63" s="1"/>
  <c r="AJ172" i="88"/>
  <c r="AJ194" i="88" s="1"/>
  <c r="AJ172" i="72"/>
  <c r="AJ194" i="72" s="1"/>
  <c r="AJ172" i="75"/>
  <c r="AJ194" i="75" s="1"/>
  <c r="AJ172" i="67"/>
  <c r="AJ194" i="67" s="1"/>
  <c r="AJ172" i="70"/>
  <c r="AJ194" i="70" s="1"/>
  <c r="AJ172" i="73"/>
  <c r="AJ194" i="73" s="1"/>
  <c r="AJ172" i="68"/>
  <c r="AJ194" i="68" s="1"/>
  <c r="AJ172" i="69"/>
  <c r="AJ194" i="69" s="1"/>
  <c r="Z172" i="73"/>
  <c r="Z194" i="73" s="1"/>
  <c r="Z172" i="70"/>
  <c r="Z194" i="70" s="1"/>
  <c r="Z172" i="71"/>
  <c r="Z194" i="71" s="1"/>
  <c r="Z172" i="69"/>
  <c r="Z194" i="69" s="1"/>
  <c r="Z172" i="63"/>
  <c r="Z194" i="63" s="1"/>
  <c r="Z172" i="67"/>
  <c r="Z194" i="67" s="1"/>
  <c r="Z172" i="68"/>
  <c r="Z194" i="68" s="1"/>
  <c r="Z172" i="72"/>
  <c r="Z194" i="72" s="1"/>
  <c r="Z172" i="88"/>
  <c r="Z194" i="88" s="1"/>
  <c r="AR214" i="88"/>
  <c r="AF44" i="81"/>
  <c r="AJ214" i="71" l="1"/>
  <c r="Z214" i="75"/>
  <c r="AJ214" i="74"/>
  <c r="Z214" i="68"/>
  <c r="Z214" i="67"/>
  <c r="AJ214" i="70"/>
  <c r="AJ214" i="67"/>
  <c r="AJ214" i="68"/>
  <c r="Z214" i="71"/>
  <c r="AJ214" i="75"/>
  <c r="AJ214" i="73"/>
  <c r="Z214" i="69"/>
  <c r="Z214" i="74"/>
  <c r="Y172" i="69"/>
  <c r="Y194" i="69" s="1"/>
  <c r="Y172" i="74"/>
  <c r="Y194" i="74" s="1"/>
  <c r="Z214" i="73"/>
  <c r="Z214" i="70"/>
  <c r="AJ214" i="72"/>
  <c r="Z214" i="72"/>
  <c r="AJ214" i="69"/>
  <c r="AJ214" i="88"/>
  <c r="Z214" i="88"/>
  <c r="Y172" i="67"/>
  <c r="Y194" i="67" s="1"/>
  <c r="Y172" i="73"/>
  <c r="Y194" i="73" s="1"/>
  <c r="Y172" i="68"/>
  <c r="Y194" i="68" s="1"/>
  <c r="Y172" i="71"/>
  <c r="Y194" i="71" s="1"/>
  <c r="Y172" i="70"/>
  <c r="Y194" i="70" s="1"/>
  <c r="Y172" i="63"/>
  <c r="Y194" i="63" s="1"/>
  <c r="Y172" i="88"/>
  <c r="Y194" i="88" s="1"/>
  <c r="Y172" i="72"/>
  <c r="Y194" i="72" s="1"/>
  <c r="Y172" i="75"/>
  <c r="Y194" i="75" s="1"/>
  <c r="AD42" i="81"/>
  <c r="W143" i="74" s="1"/>
  <c r="W193" i="74" s="1"/>
  <c r="W143" i="68"/>
  <c r="W193" i="68" s="1"/>
  <c r="AC44" i="81"/>
  <c r="AH44" i="81"/>
  <c r="AA172" i="74" s="1"/>
  <c r="AA194" i="74" s="1"/>
  <c r="AI44" i="81"/>
  <c r="AB172" i="75" l="1"/>
  <c r="AB194" i="75" s="1"/>
  <c r="AB172" i="74"/>
  <c r="AB194" i="74" s="1"/>
  <c r="Y214" i="70"/>
  <c r="V172" i="72"/>
  <c r="V194" i="72" s="1"/>
  <c r="V172" i="74"/>
  <c r="V194" i="74" s="1"/>
  <c r="Y214" i="71"/>
  <c r="Y214" i="74"/>
  <c r="Y214" i="69"/>
  <c r="Y214" i="73"/>
  <c r="Y214" i="75"/>
  <c r="Y214" i="68"/>
  <c r="Y214" i="67"/>
  <c r="Y214" i="72"/>
  <c r="AA172" i="88"/>
  <c r="AA194" i="88" s="1"/>
  <c r="AA172" i="68"/>
  <c r="AA194" i="68" s="1"/>
  <c r="AA172" i="72"/>
  <c r="AA194" i="72" s="1"/>
  <c r="AA172" i="63"/>
  <c r="AA194" i="63" s="1"/>
  <c r="AA172" i="71"/>
  <c r="AA194" i="71" s="1"/>
  <c r="AA172" i="70"/>
  <c r="AA194" i="70" s="1"/>
  <c r="AA172" i="67"/>
  <c r="AA194" i="67" s="1"/>
  <c r="AA172" i="75"/>
  <c r="AA194" i="75" s="1"/>
  <c r="AA172" i="73"/>
  <c r="AA194" i="73" s="1"/>
  <c r="W143" i="72"/>
  <c r="W193" i="72" s="1"/>
  <c r="W143" i="75"/>
  <c r="W193" i="75" s="1"/>
  <c r="W143" i="88"/>
  <c r="W193" i="88" s="1"/>
  <c r="W143" i="69"/>
  <c r="W193" i="69" s="1"/>
  <c r="W143" i="63"/>
  <c r="W193" i="63" s="1"/>
  <c r="W143" i="73"/>
  <c r="W193" i="73" s="1"/>
  <c r="W143" i="67"/>
  <c r="W193" i="67" s="1"/>
  <c r="W143" i="70"/>
  <c r="W193" i="70" s="1"/>
  <c r="W193" i="71"/>
  <c r="AA172" i="69"/>
  <c r="AA194" i="69" s="1"/>
  <c r="V172" i="71"/>
  <c r="V194" i="71" s="1"/>
  <c r="V172" i="69"/>
  <c r="V194" i="69" s="1"/>
  <c r="V172" i="73"/>
  <c r="V194" i="73" s="1"/>
  <c r="V172" i="68"/>
  <c r="V194" i="68" s="1"/>
  <c r="V172" i="75"/>
  <c r="V194" i="75" s="1"/>
  <c r="V172" i="88"/>
  <c r="V194" i="88" s="1"/>
  <c r="V172" i="63"/>
  <c r="V194" i="63" s="1"/>
  <c r="V172" i="67"/>
  <c r="V194" i="67" s="1"/>
  <c r="V172" i="70"/>
  <c r="V194" i="70" s="1"/>
  <c r="Y214" i="88"/>
  <c r="AB172" i="67"/>
  <c r="AB194" i="67" s="1"/>
  <c r="AB172" i="63"/>
  <c r="AB194" i="63" s="1"/>
  <c r="AB172" i="69"/>
  <c r="AB194" i="69" s="1"/>
  <c r="AB172" i="71"/>
  <c r="AB194" i="71" s="1"/>
  <c r="AB172" i="68"/>
  <c r="AB194" i="68" s="1"/>
  <c r="AB172" i="88"/>
  <c r="AB194" i="88" s="1"/>
  <c r="AB172" i="70"/>
  <c r="AB194" i="70" s="1"/>
  <c r="AB172" i="73"/>
  <c r="AB194" i="73" s="1"/>
  <c r="AB172" i="72"/>
  <c r="AB194" i="72" s="1"/>
  <c r="AD44" i="81"/>
  <c r="W172" i="74" s="1"/>
  <c r="W194" i="74" s="1"/>
  <c r="W172" i="69"/>
  <c r="W194" i="69" s="1"/>
  <c r="AI46" i="81"/>
  <c r="AZ42" i="81"/>
  <c r="AL42" i="81"/>
  <c r="AA214" i="74" l="1"/>
  <c r="W213" i="74"/>
  <c r="AB214" i="73"/>
  <c r="V214" i="69"/>
  <c r="W213" i="69"/>
  <c r="AA214" i="71"/>
  <c r="V214" i="71"/>
  <c r="AE143" i="67"/>
  <c r="AE193" i="67" s="1"/>
  <c r="AE143" i="74"/>
  <c r="AE193" i="74" s="1"/>
  <c r="V214" i="67"/>
  <c r="AA214" i="69"/>
  <c r="W213" i="75"/>
  <c r="AA214" i="72"/>
  <c r="V214" i="74"/>
  <c r="AS143" i="67"/>
  <c r="AS193" i="67" s="1"/>
  <c r="AS143" i="74"/>
  <c r="AS193" i="74" s="1"/>
  <c r="AB214" i="68"/>
  <c r="W213" i="71"/>
  <c r="W213" i="72"/>
  <c r="AA214" i="68"/>
  <c r="W213" i="68"/>
  <c r="V214" i="72"/>
  <c r="V214" i="70"/>
  <c r="W213" i="70"/>
  <c r="AA214" i="73"/>
  <c r="AB214" i="70"/>
  <c r="AB176" i="88"/>
  <c r="AB176" i="74"/>
  <c r="V214" i="75"/>
  <c r="W213" i="67"/>
  <c r="AA214" i="75"/>
  <c r="AB214" i="71"/>
  <c r="AB214" i="69"/>
  <c r="V214" i="68"/>
  <c r="W213" i="73"/>
  <c r="AA214" i="67"/>
  <c r="AB214" i="74"/>
  <c r="AB214" i="72"/>
  <c r="AB214" i="67"/>
  <c r="V214" i="73"/>
  <c r="AA214" i="70"/>
  <c r="AB214" i="75"/>
  <c r="V214" i="88"/>
  <c r="W213" i="88"/>
  <c r="AE143" i="88"/>
  <c r="AE193" i="88" s="1"/>
  <c r="AE143" i="68"/>
  <c r="AE193" i="68" s="1"/>
  <c r="AE143" i="69"/>
  <c r="AE193" i="69" s="1"/>
  <c r="AE143" i="63"/>
  <c r="AE193" i="63" s="1"/>
  <c r="AE143" i="70"/>
  <c r="AE193" i="70" s="1"/>
  <c r="AE193" i="71"/>
  <c r="AE143" i="73"/>
  <c r="AE193" i="73" s="1"/>
  <c r="AE143" i="72"/>
  <c r="AE193" i="72" s="1"/>
  <c r="AE143" i="75"/>
  <c r="AE193" i="75" s="1"/>
  <c r="W172" i="68"/>
  <c r="W194" i="68" s="1"/>
  <c r="W172" i="75"/>
  <c r="W194" i="75" s="1"/>
  <c r="W172" i="70"/>
  <c r="W194" i="70" s="1"/>
  <c r="W172" i="71"/>
  <c r="W194" i="71" s="1"/>
  <c r="W172" i="72"/>
  <c r="W194" i="72" s="1"/>
  <c r="W172" i="88"/>
  <c r="W194" i="88" s="1"/>
  <c r="W172" i="67"/>
  <c r="W194" i="67" s="1"/>
  <c r="W172" i="63"/>
  <c r="W194" i="63" s="1"/>
  <c r="W172" i="73"/>
  <c r="W194" i="73" s="1"/>
  <c r="AB214" i="88"/>
  <c r="AB176" i="67"/>
  <c r="AB195" i="67" s="1"/>
  <c r="AB176" i="68"/>
  <c r="AB176" i="73"/>
  <c r="AB176" i="71"/>
  <c r="AB176" i="63"/>
  <c r="AB195" i="63" s="1"/>
  <c r="AB176" i="70"/>
  <c r="AB176" i="75"/>
  <c r="AB176" i="69"/>
  <c r="AB176" i="72"/>
  <c r="AA214" i="88"/>
  <c r="AS143" i="69"/>
  <c r="AS193" i="69" s="1"/>
  <c r="AS143" i="72"/>
  <c r="AS193" i="72" s="1"/>
  <c r="AS143" i="68"/>
  <c r="AS193" i="68" s="1"/>
  <c r="AS143" i="63"/>
  <c r="AS193" i="63" s="1"/>
  <c r="AS143" i="88"/>
  <c r="AS193" i="88" s="1"/>
  <c r="AS143" i="73"/>
  <c r="AS193" i="73" s="1"/>
  <c r="AS143" i="75"/>
  <c r="AS193" i="75" s="1"/>
  <c r="AS193" i="71"/>
  <c r="AS143" i="70"/>
  <c r="AS193" i="70" s="1"/>
  <c r="AI42" i="81"/>
  <c r="AB143" i="74" s="1"/>
  <c r="AB193" i="74" s="1"/>
  <c r="AB193" i="71"/>
  <c r="AB44" i="81"/>
  <c r="BE42" i="81"/>
  <c r="AN46" i="81"/>
  <c r="AG176" i="74" s="1"/>
  <c r="AR42" i="81"/>
  <c r="W214" i="74" l="1"/>
  <c r="AS213" i="74"/>
  <c r="AS213" i="68"/>
  <c r="W214" i="67"/>
  <c r="AE213" i="72"/>
  <c r="AS213" i="67"/>
  <c r="AB215" i="70"/>
  <c r="AS213" i="72"/>
  <c r="AB215" i="71"/>
  <c r="AE213" i="73"/>
  <c r="W214" i="69"/>
  <c r="AE213" i="75"/>
  <c r="AS213" i="70"/>
  <c r="AS213" i="69"/>
  <c r="AB215" i="73"/>
  <c r="W214" i="72"/>
  <c r="AE213" i="71"/>
  <c r="AB215" i="74"/>
  <c r="AE213" i="74"/>
  <c r="AE213" i="70"/>
  <c r="AG176" i="68"/>
  <c r="AS213" i="75"/>
  <c r="AB215" i="72"/>
  <c r="AB215" i="67"/>
  <c r="W214" i="70"/>
  <c r="AE213" i="67"/>
  <c r="U172" i="75"/>
  <c r="U194" i="75" s="1"/>
  <c r="U172" i="74"/>
  <c r="U194" i="74" s="1"/>
  <c r="AS213" i="71"/>
  <c r="AB215" i="68"/>
  <c r="AB215" i="69"/>
  <c r="AE213" i="69"/>
  <c r="AK143" i="67"/>
  <c r="AK193" i="67" s="1"/>
  <c r="AK143" i="74"/>
  <c r="AK193" i="74" s="1"/>
  <c r="W214" i="71"/>
  <c r="AS213" i="73"/>
  <c r="W214" i="75"/>
  <c r="AX143" i="67"/>
  <c r="AX193" i="67" s="1"/>
  <c r="AX143" i="74"/>
  <c r="AX193" i="74" s="1"/>
  <c r="AB215" i="75"/>
  <c r="W214" i="73"/>
  <c r="W214" i="68"/>
  <c r="AE213" i="68"/>
  <c r="AG176" i="63"/>
  <c r="AG195" i="63" s="1"/>
  <c r="AG176" i="69"/>
  <c r="AG176" i="88"/>
  <c r="AG176" i="70"/>
  <c r="AG176" i="67"/>
  <c r="AG195" i="67" s="1"/>
  <c r="AG176" i="75"/>
  <c r="AG176" i="71"/>
  <c r="AG176" i="73"/>
  <c r="AG176" i="72"/>
  <c r="W214" i="88"/>
  <c r="AK143" i="69"/>
  <c r="AK193" i="69" s="1"/>
  <c r="AK143" i="73"/>
  <c r="AK193" i="73" s="1"/>
  <c r="AK143" i="68"/>
  <c r="AK193" i="68" s="1"/>
  <c r="AK193" i="71"/>
  <c r="AK143" i="70"/>
  <c r="AK193" i="70" s="1"/>
  <c r="AK143" i="88"/>
  <c r="AK193" i="88" s="1"/>
  <c r="AK143" i="72"/>
  <c r="AK193" i="72" s="1"/>
  <c r="AK143" i="75"/>
  <c r="AK193" i="75" s="1"/>
  <c r="AK143" i="63"/>
  <c r="AK193" i="63" s="1"/>
  <c r="U172" i="71"/>
  <c r="U194" i="71" s="1"/>
  <c r="U172" i="73"/>
  <c r="U194" i="73" s="1"/>
  <c r="U172" i="67"/>
  <c r="U194" i="67" s="1"/>
  <c r="U172" i="72"/>
  <c r="U194" i="72" s="1"/>
  <c r="U172" i="70"/>
  <c r="U194" i="70" s="1"/>
  <c r="U172" i="88"/>
  <c r="U194" i="88" s="1"/>
  <c r="U172" i="63"/>
  <c r="U194" i="63" s="1"/>
  <c r="U172" i="68"/>
  <c r="U194" i="68" s="1"/>
  <c r="U172" i="69"/>
  <c r="U194" i="69" s="1"/>
  <c r="AS213" i="88"/>
  <c r="AE213" i="88"/>
  <c r="AB143" i="63"/>
  <c r="AB193" i="63" s="1"/>
  <c r="AB143" i="75"/>
  <c r="AB193" i="75" s="1"/>
  <c r="AB143" i="72"/>
  <c r="AB193" i="72" s="1"/>
  <c r="AB143" i="70"/>
  <c r="AB193" i="70" s="1"/>
  <c r="AB143" i="88"/>
  <c r="AB193" i="88" s="1"/>
  <c r="AB143" i="69"/>
  <c r="AB193" i="69" s="1"/>
  <c r="AB143" i="67"/>
  <c r="AB193" i="67" s="1"/>
  <c r="AB143" i="73"/>
  <c r="AB193" i="73" s="1"/>
  <c r="AB143" i="68"/>
  <c r="AB193" i="68" s="1"/>
  <c r="AX143" i="63"/>
  <c r="AX193" i="63" s="1"/>
  <c r="AX143" i="69"/>
  <c r="AX193" i="69" s="1"/>
  <c r="AX143" i="70"/>
  <c r="AX193" i="70" s="1"/>
  <c r="AX143" i="72"/>
  <c r="AX193" i="72" s="1"/>
  <c r="AX143" i="88"/>
  <c r="AX193" i="88" s="1"/>
  <c r="AX143" i="75"/>
  <c r="AX193" i="75" s="1"/>
  <c r="AX193" i="71"/>
  <c r="AX143" i="73"/>
  <c r="AX193" i="73" s="1"/>
  <c r="AX143" i="68"/>
  <c r="AX193" i="68" s="1"/>
  <c r="AB215" i="88"/>
  <c r="Y42" i="81"/>
  <c r="R143" i="74" s="1"/>
  <c r="R193" i="74" s="1"/>
  <c r="AA44" i="81"/>
  <c r="BH42" i="81"/>
  <c r="BA143" i="74" s="1"/>
  <c r="BA193" i="74" s="1"/>
  <c r="AW42" i="81"/>
  <c r="AP143" i="74" s="1"/>
  <c r="AP193" i="74" s="1"/>
  <c r="Y46" i="81"/>
  <c r="AP42" i="81"/>
  <c r="BF42" i="81"/>
  <c r="AB42" i="81"/>
  <c r="AJ42" i="81"/>
  <c r="AU42" i="81"/>
  <c r="AN143" i="74" s="1"/>
  <c r="AN193" i="74" s="1"/>
  <c r="Y44" i="81"/>
  <c r="R172" i="74" s="1"/>
  <c r="R194" i="74" s="1"/>
  <c r="AJ44" i="81"/>
  <c r="T46" i="81"/>
  <c r="X44" i="81"/>
  <c r="Z44" i="81"/>
  <c r="S172" i="74" s="1"/>
  <c r="S194" i="74" s="1"/>
  <c r="T44" i="81"/>
  <c r="M172" i="74" s="1"/>
  <c r="M194" i="74" s="1"/>
  <c r="R44" i="81"/>
  <c r="K172" i="67" s="1"/>
  <c r="K194" i="67" s="1"/>
  <c r="BB42" i="81"/>
  <c r="AU143" i="74" s="1"/>
  <c r="AU193" i="74" s="1"/>
  <c r="W44" i="81"/>
  <c r="P172" i="75" s="1"/>
  <c r="P194" i="75" s="1"/>
  <c r="AD46" i="81"/>
  <c r="W176" i="74" s="1"/>
  <c r="V42" i="81"/>
  <c r="O143" i="75" s="1"/>
  <c r="O193" i="75" s="1"/>
  <c r="AK46" i="81"/>
  <c r="AD176" i="74" s="1"/>
  <c r="AE44" i="81"/>
  <c r="X172" i="74" s="1"/>
  <c r="X194" i="74" s="1"/>
  <c r="X172" i="69"/>
  <c r="X194" i="69" s="1"/>
  <c r="AG42" i="81"/>
  <c r="Z143" i="74" s="1"/>
  <c r="Z193" i="74" s="1"/>
  <c r="Z143" i="67"/>
  <c r="Z193" i="67" s="1"/>
  <c r="AV46" i="81"/>
  <c r="AO176" i="74" s="1"/>
  <c r="AO176" i="68"/>
  <c r="I46" i="81"/>
  <c r="E44" i="81"/>
  <c r="E46" i="81"/>
  <c r="J46" i="81"/>
  <c r="G44" i="81"/>
  <c r="G42" i="81"/>
  <c r="H46" i="81"/>
  <c r="G46" i="81"/>
  <c r="H42" i="81"/>
  <c r="J42" i="81"/>
  <c r="K44" i="81"/>
  <c r="J44" i="81"/>
  <c r="F42" i="81"/>
  <c r="H44" i="81"/>
  <c r="I42" i="81"/>
  <c r="F44" i="81"/>
  <c r="K42" i="81"/>
  <c r="I44" i="81"/>
  <c r="E42" i="81"/>
  <c r="K46" i="81"/>
  <c r="F46" i="81"/>
  <c r="L46" i="81"/>
  <c r="E176" i="71" s="1"/>
  <c r="AQ46" i="81"/>
  <c r="AA46" i="81"/>
  <c r="T176" i="74" s="1"/>
  <c r="AN42" i="81"/>
  <c r="AG143" i="74" s="1"/>
  <c r="AG193" i="74" s="1"/>
  <c r="L42" i="81"/>
  <c r="E143" i="74" s="1"/>
  <c r="E193" i="74" s="1"/>
  <c r="W42" i="81"/>
  <c r="P143" i="74" s="1"/>
  <c r="P193" i="74" s="1"/>
  <c r="BF46" i="81"/>
  <c r="AG46" i="81"/>
  <c r="BG46" i="81"/>
  <c r="AZ176" i="74" s="1"/>
  <c r="AQ42" i="81"/>
  <c r="AJ143" i="74" s="1"/>
  <c r="AJ193" i="74" s="1"/>
  <c r="B21" i="81"/>
  <c r="AI147" i="75" s="1"/>
  <c r="AO46" i="81"/>
  <c r="AH176" i="74" s="1"/>
  <c r="BE46" i="81"/>
  <c r="AX176" i="74" s="1"/>
  <c r="AA42" i="81"/>
  <c r="T143" i="74" s="1"/>
  <c r="T193" i="74" s="1"/>
  <c r="BD42" i="81"/>
  <c r="AW143" i="74" s="1"/>
  <c r="AW193" i="74" s="1"/>
  <c r="V44" i="81"/>
  <c r="AF46" i="81"/>
  <c r="Y176" i="74" s="1"/>
  <c r="AF42" i="81"/>
  <c r="Y143" i="74" s="1"/>
  <c r="Y193" i="74" s="1"/>
  <c r="X46" i="81"/>
  <c r="AX42" i="81"/>
  <c r="AR46" i="81"/>
  <c r="AK176" i="74" s="1"/>
  <c r="AK176" i="68"/>
  <c r="N44" i="81"/>
  <c r="G172" i="74" s="1"/>
  <c r="G194" i="74" s="1"/>
  <c r="AY42" i="81"/>
  <c r="AK42" i="81"/>
  <c r="AD143" i="74" s="1"/>
  <c r="AD193" i="74" s="1"/>
  <c r="AD143" i="67"/>
  <c r="AD193" i="67" s="1"/>
  <c r="S42" i="81"/>
  <c r="AL46" i="81"/>
  <c r="AE176" i="74" s="1"/>
  <c r="M42" i="81"/>
  <c r="AM46" i="81"/>
  <c r="AF176" i="74" s="1"/>
  <c r="U44" i="81"/>
  <c r="S46" i="81"/>
  <c r="Q44" i="81"/>
  <c r="J172" i="74" s="1"/>
  <c r="J194" i="74" s="1"/>
  <c r="BA42" i="81"/>
  <c r="AT143" i="74" s="1"/>
  <c r="AT193" i="74" s="1"/>
  <c r="Z42" i="81"/>
  <c r="S143" i="74" s="1"/>
  <c r="S193" i="74" s="1"/>
  <c r="AH42" i="81"/>
  <c r="AM42" i="81"/>
  <c r="AF143" i="74" s="1"/>
  <c r="AF193" i="74" s="1"/>
  <c r="P44" i="81"/>
  <c r="I172" i="74" s="1"/>
  <c r="I194" i="74" s="1"/>
  <c r="AH46" i="81"/>
  <c r="AA176" i="74" s="1"/>
  <c r="Q42" i="81"/>
  <c r="T42" i="81"/>
  <c r="M143" i="74" s="1"/>
  <c r="M193" i="74" s="1"/>
  <c r="O46" i="81"/>
  <c r="H176" i="70" s="1"/>
  <c r="AE42" i="81"/>
  <c r="X143" i="74" s="1"/>
  <c r="X193" i="74" s="1"/>
  <c r="BG42" i="81"/>
  <c r="AZ143" i="74" s="1"/>
  <c r="AZ193" i="74" s="1"/>
  <c r="AE46" i="81"/>
  <c r="AT46" i="81"/>
  <c r="AM176" i="74" s="1"/>
  <c r="AU46" i="81"/>
  <c r="AC46" i="81"/>
  <c r="V176" i="74" s="1"/>
  <c r="AP46" i="81"/>
  <c r="AI176" i="74" s="1"/>
  <c r="W46" i="81"/>
  <c r="P176" i="74" s="1"/>
  <c r="BD46" i="81"/>
  <c r="AW176" i="74" s="1"/>
  <c r="N46" i="81"/>
  <c r="G176" i="74" s="1"/>
  <c r="O44" i="81"/>
  <c r="H172" i="74" s="1"/>
  <c r="H194" i="74" s="1"/>
  <c r="R42" i="81"/>
  <c r="K143" i="74" s="1"/>
  <c r="K193" i="74" s="1"/>
  <c r="AB46" i="81"/>
  <c r="U176" i="74" s="1"/>
  <c r="P46" i="81"/>
  <c r="I176" i="74" s="1"/>
  <c r="BB46" i="81"/>
  <c r="AU176" i="74" s="1"/>
  <c r="M46" i="81"/>
  <c r="F176" i="74" s="1"/>
  <c r="F176" i="69"/>
  <c r="AY46" i="81"/>
  <c r="BA46" i="81"/>
  <c r="AT176" i="74" s="1"/>
  <c r="AT176" i="68"/>
  <c r="Z46" i="81"/>
  <c r="AW46" i="81"/>
  <c r="X42" i="81"/>
  <c r="U46" i="81"/>
  <c r="N176" i="74" s="1"/>
  <c r="N176" i="69"/>
  <c r="P42" i="81"/>
  <c r="M44" i="81"/>
  <c r="F172" i="74" s="1"/>
  <c r="F194" i="74" s="1"/>
  <c r="F172" i="70"/>
  <c r="F194" i="70" s="1"/>
  <c r="AZ46" i="81"/>
  <c r="AS176" i="74" s="1"/>
  <c r="AT42" i="81"/>
  <c r="N42" i="81"/>
  <c r="G143" i="74" s="1"/>
  <c r="G193" i="74" s="1"/>
  <c r="G143" i="69"/>
  <c r="G193" i="69" s="1"/>
  <c r="AO42" i="81"/>
  <c r="R46" i="81"/>
  <c r="K176" i="74" s="1"/>
  <c r="Q46" i="81"/>
  <c r="O42" i="81"/>
  <c r="S44" i="81"/>
  <c r="L172" i="74" s="1"/>
  <c r="L194" i="74" s="1"/>
  <c r="AC42" i="81"/>
  <c r="U42" i="81"/>
  <c r="AJ46" i="81"/>
  <c r="AC176" i="74" s="1"/>
  <c r="BH46" i="81"/>
  <c r="AX46" i="81"/>
  <c r="AV42" i="81"/>
  <c r="AO143" i="74" s="1"/>
  <c r="AO193" i="74" s="1"/>
  <c r="B20" i="81"/>
  <c r="V46" i="81"/>
  <c r="O176" i="74" s="1"/>
  <c r="AG215" i="74" l="1"/>
  <c r="AB213" i="71"/>
  <c r="AZ143" i="67"/>
  <c r="AZ193" i="67" s="1"/>
  <c r="AF176" i="68"/>
  <c r="E176" i="69"/>
  <c r="E176" i="67"/>
  <c r="E195" i="67" s="1"/>
  <c r="AO143" i="67"/>
  <c r="AO193" i="67" s="1"/>
  <c r="AS176" i="68"/>
  <c r="I176" i="72"/>
  <c r="AI176" i="68"/>
  <c r="X143" i="67"/>
  <c r="X193" i="67" s="1"/>
  <c r="P172" i="88"/>
  <c r="P194" i="88" s="1"/>
  <c r="AC176" i="68"/>
  <c r="AZ176" i="68"/>
  <c r="AH143" i="67"/>
  <c r="AH193" i="67" s="1"/>
  <c r="AH143" i="74"/>
  <c r="AH193" i="74" s="1"/>
  <c r="N147" i="73"/>
  <c r="BA147" i="68"/>
  <c r="AG147" i="68"/>
  <c r="AB213" i="72"/>
  <c r="AG215" i="72"/>
  <c r="N172" i="70"/>
  <c r="N194" i="70" s="1"/>
  <c r="N172" i="74"/>
  <c r="N194" i="74" s="1"/>
  <c r="T143" i="67"/>
  <c r="T193" i="67" s="1"/>
  <c r="AX147" i="68"/>
  <c r="AB147" i="88"/>
  <c r="F147" i="63"/>
  <c r="AI147" i="69"/>
  <c r="AZ147" i="69"/>
  <c r="AG143" i="67"/>
  <c r="AG193" i="67" s="1"/>
  <c r="E176" i="75"/>
  <c r="W176" i="70"/>
  <c r="U143" i="67"/>
  <c r="U193" i="67" s="1"/>
  <c r="U143" i="74"/>
  <c r="U193" i="74" s="1"/>
  <c r="BA143" i="67"/>
  <c r="BA193" i="67" s="1"/>
  <c r="AX213" i="68"/>
  <c r="AB213" i="75"/>
  <c r="U214" i="70"/>
  <c r="AG215" i="73"/>
  <c r="AX213" i="74"/>
  <c r="AK213" i="74"/>
  <c r="AG215" i="68"/>
  <c r="X146" i="73"/>
  <c r="X176" i="68"/>
  <c r="X176" i="74"/>
  <c r="L143" i="67"/>
  <c r="L193" i="67" s="1"/>
  <c r="L143" i="74"/>
  <c r="L193" i="74" s="1"/>
  <c r="L176" i="63"/>
  <c r="L195" i="63" s="1"/>
  <c r="L176" i="74"/>
  <c r="AT147" i="88"/>
  <c r="T146" i="88"/>
  <c r="AA143" i="67"/>
  <c r="AA193" i="67" s="1"/>
  <c r="AA143" i="74"/>
  <c r="AA193" i="74" s="1"/>
  <c r="AR143" i="67"/>
  <c r="AR193" i="67" s="1"/>
  <c r="AR143" i="74"/>
  <c r="AR193" i="74" s="1"/>
  <c r="L143" i="73"/>
  <c r="L193" i="73" s="1"/>
  <c r="S147" i="70"/>
  <c r="AF147" i="63"/>
  <c r="Q147" i="75"/>
  <c r="AK147" i="68"/>
  <c r="AN147" i="63"/>
  <c r="Q172" i="67"/>
  <c r="Q194" i="67" s="1"/>
  <c r="Q172" i="74"/>
  <c r="Q194" i="74" s="1"/>
  <c r="AX213" i="73"/>
  <c r="AB213" i="68"/>
  <c r="U214" i="72"/>
  <c r="AK213" i="70"/>
  <c r="AG215" i="71"/>
  <c r="AX213" i="67"/>
  <c r="AK213" i="67"/>
  <c r="AB213" i="74"/>
  <c r="K146" i="69"/>
  <c r="AP176" i="68"/>
  <c r="AP176" i="74"/>
  <c r="V146" i="73"/>
  <c r="AC143" i="67"/>
  <c r="AC193" i="67" s="1"/>
  <c r="AC143" i="74"/>
  <c r="AC193" i="74" s="1"/>
  <c r="N143" i="67"/>
  <c r="N193" i="67" s="1"/>
  <c r="N143" i="74"/>
  <c r="N193" i="74" s="1"/>
  <c r="Z146" i="73"/>
  <c r="O176" i="71"/>
  <c r="AN146" i="68"/>
  <c r="AW146" i="75"/>
  <c r="H143" i="67"/>
  <c r="H193" i="67" s="1"/>
  <c r="H143" i="74"/>
  <c r="H193" i="74" s="1"/>
  <c r="H146" i="67"/>
  <c r="J146" i="69"/>
  <c r="I143" i="69"/>
  <c r="I193" i="69" s="1"/>
  <c r="I143" i="74"/>
  <c r="I193" i="74" s="1"/>
  <c r="AR176" i="68"/>
  <c r="AR176" i="74"/>
  <c r="K143" i="67"/>
  <c r="K193" i="67" s="1"/>
  <c r="S143" i="67"/>
  <c r="S193" i="67" s="1"/>
  <c r="AQ143" i="67"/>
  <c r="AQ193" i="67" s="1"/>
  <c r="AQ143" i="74"/>
  <c r="AQ193" i="74" s="1"/>
  <c r="AX176" i="68"/>
  <c r="R147" i="75"/>
  <c r="J147" i="67"/>
  <c r="H147" i="73"/>
  <c r="W147" i="68"/>
  <c r="U147" i="75"/>
  <c r="Z176" i="68"/>
  <c r="Z176" i="74"/>
  <c r="T176" i="68"/>
  <c r="O143" i="73"/>
  <c r="O193" i="73" s="1"/>
  <c r="M176" i="70"/>
  <c r="M176" i="74"/>
  <c r="T172" i="67"/>
  <c r="T194" i="67" s="1"/>
  <c r="T172" i="74"/>
  <c r="T194" i="74" s="1"/>
  <c r="AX213" i="71"/>
  <c r="AB213" i="73"/>
  <c r="U214" i="67"/>
  <c r="AK213" i="71"/>
  <c r="AG215" i="75"/>
  <c r="AQ147" i="68"/>
  <c r="O143" i="70"/>
  <c r="O193" i="70" s="1"/>
  <c r="O143" i="74"/>
  <c r="O193" i="74" s="1"/>
  <c r="AK213" i="72"/>
  <c r="V143" i="67"/>
  <c r="V193" i="67" s="1"/>
  <c r="V143" i="74"/>
  <c r="V193" i="74" s="1"/>
  <c r="AQ176" i="68"/>
  <c r="AQ176" i="74"/>
  <c r="H176" i="72"/>
  <c r="H176" i="74"/>
  <c r="F143" i="73"/>
  <c r="F193" i="73" s="1"/>
  <c r="F143" i="74"/>
  <c r="F193" i="74" s="1"/>
  <c r="L193" i="71"/>
  <c r="Q176" i="68"/>
  <c r="Q176" i="74"/>
  <c r="AO147" i="88"/>
  <c r="AY147" i="73"/>
  <c r="AZ147" i="88"/>
  <c r="AJ147" i="88"/>
  <c r="AY176" i="68"/>
  <c r="AY176" i="74"/>
  <c r="P172" i="72"/>
  <c r="P194" i="72" s="1"/>
  <c r="AC172" i="72"/>
  <c r="AC194" i="72" s="1"/>
  <c r="AC172" i="74"/>
  <c r="AC194" i="74" s="1"/>
  <c r="R143" i="67"/>
  <c r="R193" i="67" s="1"/>
  <c r="AX213" i="75"/>
  <c r="AB213" i="67"/>
  <c r="U214" i="73"/>
  <c r="AK213" i="68"/>
  <c r="AG215" i="67"/>
  <c r="O172" i="71"/>
  <c r="O194" i="71" s="1"/>
  <c r="O172" i="74"/>
  <c r="O194" i="74" s="1"/>
  <c r="S176" i="68"/>
  <c r="S176" i="74"/>
  <c r="AX213" i="69"/>
  <c r="G146" i="72"/>
  <c r="AM143" i="67"/>
  <c r="AM193" i="67" s="1"/>
  <c r="AM143" i="74"/>
  <c r="AM193" i="74" s="1"/>
  <c r="AD146" i="72"/>
  <c r="F146" i="69"/>
  <c r="T146" i="68"/>
  <c r="AN146" i="69"/>
  <c r="W146" i="67"/>
  <c r="J176" i="68"/>
  <c r="J176" i="74"/>
  <c r="AR146" i="69"/>
  <c r="H172" i="71"/>
  <c r="H194" i="71" s="1"/>
  <c r="AN176" i="68"/>
  <c r="AN176" i="74"/>
  <c r="AE176" i="68"/>
  <c r="AM147" i="67"/>
  <c r="AV147" i="67"/>
  <c r="AS147" i="68"/>
  <c r="AU147" i="75"/>
  <c r="AL147" i="72"/>
  <c r="P143" i="67"/>
  <c r="P193" i="67" s="1"/>
  <c r="AJ176" i="68"/>
  <c r="AJ176" i="74"/>
  <c r="P172" i="70"/>
  <c r="P194" i="70" s="1"/>
  <c r="P172" i="74"/>
  <c r="P194" i="74" s="1"/>
  <c r="AY143" i="67"/>
  <c r="AY193" i="67" s="1"/>
  <c r="AY143" i="74"/>
  <c r="AY193" i="74" s="1"/>
  <c r="AB213" i="69"/>
  <c r="U214" i="69"/>
  <c r="U214" i="71"/>
  <c r="AK213" i="73"/>
  <c r="AG215" i="70"/>
  <c r="U214" i="74"/>
  <c r="AG146" i="73"/>
  <c r="F128" i="88"/>
  <c r="H146" i="74"/>
  <c r="P146" i="74"/>
  <c r="X146" i="74"/>
  <c r="AF146" i="74"/>
  <c r="AN146" i="74"/>
  <c r="AV146" i="74"/>
  <c r="J146" i="74"/>
  <c r="R146" i="74"/>
  <c r="Z146" i="74"/>
  <c r="AH146" i="74"/>
  <c r="AP146" i="74"/>
  <c r="AX146" i="74"/>
  <c r="K146" i="74"/>
  <c r="S146" i="74"/>
  <c r="AA146" i="74"/>
  <c r="AI146" i="74"/>
  <c r="AQ146" i="74"/>
  <c r="AY146" i="74"/>
  <c r="L146" i="74"/>
  <c r="T146" i="74"/>
  <c r="AB146" i="74"/>
  <c r="AJ146" i="74"/>
  <c r="AR146" i="74"/>
  <c r="AZ146" i="74"/>
  <c r="E146" i="74"/>
  <c r="M146" i="74"/>
  <c r="U146" i="74"/>
  <c r="AC146" i="74"/>
  <c r="AK146" i="74"/>
  <c r="AS146" i="74"/>
  <c r="BA146" i="74"/>
  <c r="F146" i="74"/>
  <c r="N146" i="74"/>
  <c r="V146" i="74"/>
  <c r="AD146" i="74"/>
  <c r="AL146" i="74"/>
  <c r="AT146" i="74"/>
  <c r="BB146" i="74"/>
  <c r="AG146" i="74"/>
  <c r="G146" i="74"/>
  <c r="AM146" i="74"/>
  <c r="I146" i="74"/>
  <c r="I196" i="74" s="1"/>
  <c r="AO146" i="74"/>
  <c r="O146" i="74"/>
  <c r="AU146" i="74"/>
  <c r="Q146" i="74"/>
  <c r="AW146" i="74"/>
  <c r="W146" i="74"/>
  <c r="Y146" i="74"/>
  <c r="AE146" i="74"/>
  <c r="BA176" i="68"/>
  <c r="BA176" i="74"/>
  <c r="L172" i="67"/>
  <c r="L194" i="67" s="1"/>
  <c r="K176" i="68"/>
  <c r="F146" i="67"/>
  <c r="AR146" i="72"/>
  <c r="Q143" i="67"/>
  <c r="Q193" i="67" s="1"/>
  <c r="Q143" i="74"/>
  <c r="Q193" i="74" s="1"/>
  <c r="AU176" i="68"/>
  <c r="J143" i="72"/>
  <c r="J193" i="72" s="1"/>
  <c r="J143" i="74"/>
  <c r="J193" i="74" s="1"/>
  <c r="J172" i="68"/>
  <c r="J194" i="68" s="1"/>
  <c r="G172" i="88"/>
  <c r="G194" i="88" s="1"/>
  <c r="AJ147" i="67"/>
  <c r="AH147" i="68"/>
  <c r="AM147" i="70"/>
  <c r="BB147" i="69"/>
  <c r="AO147" i="70"/>
  <c r="AN143" i="67"/>
  <c r="AN193" i="67" s="1"/>
  <c r="AI143" i="67"/>
  <c r="AI193" i="67" s="1"/>
  <c r="AI143" i="74"/>
  <c r="AI193" i="74" s="1"/>
  <c r="O143" i="69"/>
  <c r="O193" i="69" s="1"/>
  <c r="AX213" i="72"/>
  <c r="U214" i="68"/>
  <c r="AK213" i="69"/>
  <c r="U214" i="75"/>
  <c r="Z147" i="63"/>
  <c r="F147" i="74"/>
  <c r="N147" i="74"/>
  <c r="V147" i="74"/>
  <c r="AD147" i="74"/>
  <c r="AL147" i="74"/>
  <c r="AT147" i="74"/>
  <c r="BB147" i="74"/>
  <c r="H147" i="74"/>
  <c r="P147" i="74"/>
  <c r="X147" i="74"/>
  <c r="AF147" i="74"/>
  <c r="AN147" i="74"/>
  <c r="AV147" i="74"/>
  <c r="I147" i="74"/>
  <c r="Q147" i="74"/>
  <c r="Y147" i="74"/>
  <c r="AG147" i="74"/>
  <c r="AO147" i="74"/>
  <c r="AW147" i="74"/>
  <c r="J147" i="74"/>
  <c r="R147" i="74"/>
  <c r="Z147" i="74"/>
  <c r="AH147" i="74"/>
  <c r="AP147" i="74"/>
  <c r="AX147" i="74"/>
  <c r="K147" i="74"/>
  <c r="S147" i="74"/>
  <c r="AA147" i="74"/>
  <c r="AI147" i="74"/>
  <c r="AQ147" i="74"/>
  <c r="AY147" i="74"/>
  <c r="L147" i="74"/>
  <c r="T147" i="74"/>
  <c r="AB147" i="74"/>
  <c r="AJ147" i="74"/>
  <c r="AR147" i="74"/>
  <c r="AZ147" i="74"/>
  <c r="O147" i="74"/>
  <c r="AU147" i="74"/>
  <c r="U147" i="74"/>
  <c r="BA147" i="74"/>
  <c r="W147" i="74"/>
  <c r="AC147" i="74"/>
  <c r="AE147" i="74"/>
  <c r="E147" i="74"/>
  <c r="AK147" i="74"/>
  <c r="G147" i="74"/>
  <c r="AM147" i="74"/>
  <c r="M147" i="74"/>
  <c r="AS147" i="74"/>
  <c r="H147" i="70"/>
  <c r="W147" i="63"/>
  <c r="AI147" i="70"/>
  <c r="AJ143" i="67"/>
  <c r="AJ193" i="67" s="1"/>
  <c r="E143" i="67"/>
  <c r="E193" i="67" s="1"/>
  <c r="E176" i="72"/>
  <c r="E176" i="74"/>
  <c r="O193" i="71"/>
  <c r="K172" i="68"/>
  <c r="K194" i="68" s="1"/>
  <c r="K172" i="74"/>
  <c r="K194" i="74" s="1"/>
  <c r="R176" i="67"/>
  <c r="R195" i="67" s="1"/>
  <c r="R176" i="74"/>
  <c r="AX213" i="70"/>
  <c r="AB213" i="70"/>
  <c r="AK213" i="75"/>
  <c r="AG215" i="69"/>
  <c r="L172" i="75"/>
  <c r="L194" i="75" s="1"/>
  <c r="L172" i="73"/>
  <c r="L194" i="73" s="1"/>
  <c r="L172" i="71"/>
  <c r="L194" i="71" s="1"/>
  <c r="L172" i="69"/>
  <c r="L194" i="69" s="1"/>
  <c r="L172" i="63"/>
  <c r="L194" i="63" s="1"/>
  <c r="L172" i="70"/>
  <c r="L194" i="70" s="1"/>
  <c r="L172" i="72"/>
  <c r="L194" i="72" s="1"/>
  <c r="L172" i="88"/>
  <c r="L194" i="88" s="1"/>
  <c r="L172" i="68"/>
  <c r="L194" i="68" s="1"/>
  <c r="AU146" i="69"/>
  <c r="AN146" i="75"/>
  <c r="AE146" i="73"/>
  <c r="S146" i="70"/>
  <c r="S196" i="70" s="1"/>
  <c r="S202" i="70" s="1"/>
  <c r="I146" i="68"/>
  <c r="AF146" i="70"/>
  <c r="AU146" i="75"/>
  <c r="AU196" i="75" s="1"/>
  <c r="R146" i="73"/>
  <c r="Z146" i="70"/>
  <c r="X146" i="67"/>
  <c r="Y146" i="75"/>
  <c r="O146" i="75"/>
  <c r="N146" i="72"/>
  <c r="AO146" i="69"/>
  <c r="J146" i="70"/>
  <c r="N176" i="70"/>
  <c r="N176" i="63"/>
  <c r="N195" i="63" s="1"/>
  <c r="N176" i="88"/>
  <c r="N176" i="75"/>
  <c r="N176" i="67"/>
  <c r="N195" i="67" s="1"/>
  <c r="N176" i="73"/>
  <c r="N176" i="68"/>
  <c r="N176" i="72"/>
  <c r="N176" i="71"/>
  <c r="AE146" i="68"/>
  <c r="F176" i="71"/>
  <c r="F176" i="88"/>
  <c r="F176" i="70"/>
  <c r="F176" i="72"/>
  <c r="F176" i="73"/>
  <c r="F176" i="68"/>
  <c r="F176" i="63"/>
  <c r="F195" i="63" s="1"/>
  <c r="F176" i="75"/>
  <c r="F176" i="67"/>
  <c r="F195" i="67" s="1"/>
  <c r="R146" i="70"/>
  <c r="H172" i="68"/>
  <c r="H194" i="68" s="1"/>
  <c r="H172" i="88"/>
  <c r="H194" i="88" s="1"/>
  <c r="H172" i="67"/>
  <c r="H194" i="67" s="1"/>
  <c r="H172" i="72"/>
  <c r="H194" i="72" s="1"/>
  <c r="H172" i="69"/>
  <c r="H194" i="69" s="1"/>
  <c r="H172" i="70"/>
  <c r="H194" i="70" s="1"/>
  <c r="H172" i="73"/>
  <c r="H194" i="73" s="1"/>
  <c r="AM146" i="73"/>
  <c r="Q146" i="72"/>
  <c r="V146" i="68"/>
  <c r="AM176" i="88"/>
  <c r="AM176" i="73"/>
  <c r="AM176" i="75"/>
  <c r="AM176" i="70"/>
  <c r="AM176" i="69"/>
  <c r="AM176" i="63"/>
  <c r="AM195" i="63" s="1"/>
  <c r="AM176" i="71"/>
  <c r="AM176" i="67"/>
  <c r="AM195" i="67" s="1"/>
  <c r="AM176" i="72"/>
  <c r="AM176" i="68"/>
  <c r="AP146" i="75"/>
  <c r="AF146" i="72"/>
  <c r="W146" i="70"/>
  <c r="M143" i="75"/>
  <c r="M193" i="75" s="1"/>
  <c r="M143" i="67"/>
  <c r="M193" i="67" s="1"/>
  <c r="M193" i="71"/>
  <c r="M143" i="63"/>
  <c r="M193" i="63" s="1"/>
  <c r="M143" i="72"/>
  <c r="M193" i="72" s="1"/>
  <c r="M143" i="88"/>
  <c r="M193" i="88" s="1"/>
  <c r="M143" i="68"/>
  <c r="M193" i="68" s="1"/>
  <c r="M143" i="73"/>
  <c r="M193" i="73" s="1"/>
  <c r="M143" i="69"/>
  <c r="M193" i="69" s="1"/>
  <c r="AG146" i="68"/>
  <c r="AG196" i="68" s="1"/>
  <c r="AT143" i="73"/>
  <c r="AT193" i="73" s="1"/>
  <c r="AT143" i="68"/>
  <c r="AT193" i="68" s="1"/>
  <c r="AT143" i="70"/>
  <c r="AT193" i="70" s="1"/>
  <c r="AT143" i="69"/>
  <c r="AT193" i="69" s="1"/>
  <c r="AT193" i="71"/>
  <c r="AT143" i="63"/>
  <c r="AT193" i="63" s="1"/>
  <c r="AT143" i="75"/>
  <c r="AT193" i="75" s="1"/>
  <c r="AT143" i="88"/>
  <c r="AT193" i="88" s="1"/>
  <c r="AT143" i="72"/>
  <c r="AT193" i="72" s="1"/>
  <c r="AT143" i="67"/>
  <c r="AT193" i="67" s="1"/>
  <c r="S146" i="67"/>
  <c r="AU146" i="72"/>
  <c r="BA176" i="69"/>
  <c r="BA176" i="63"/>
  <c r="BA195" i="63" s="1"/>
  <c r="BA176" i="88"/>
  <c r="BA176" i="71"/>
  <c r="BA176" i="72"/>
  <c r="BA176" i="67"/>
  <c r="BA195" i="67" s="1"/>
  <c r="BA176" i="73"/>
  <c r="BA176" i="70"/>
  <c r="BA176" i="75"/>
  <c r="V146" i="69"/>
  <c r="AQ146" i="67"/>
  <c r="G146" i="69"/>
  <c r="O146" i="67"/>
  <c r="N146" i="70"/>
  <c r="V146" i="70"/>
  <c r="O146" i="69"/>
  <c r="AH143" i="73"/>
  <c r="AH193" i="73" s="1"/>
  <c r="AH143" i="69"/>
  <c r="AH193" i="69" s="1"/>
  <c r="AH143" i="70"/>
  <c r="AH193" i="70" s="1"/>
  <c r="AH143" i="88"/>
  <c r="AH193" i="88" s="1"/>
  <c r="AH143" i="72"/>
  <c r="AH193" i="72" s="1"/>
  <c r="AH143" i="75"/>
  <c r="AH193" i="75" s="1"/>
  <c r="AH143" i="68"/>
  <c r="AH193" i="68" s="1"/>
  <c r="AH143" i="63"/>
  <c r="AH193" i="63" s="1"/>
  <c r="AH193" i="71"/>
  <c r="I146" i="70"/>
  <c r="AW146" i="72"/>
  <c r="AF146" i="75"/>
  <c r="AL146" i="67"/>
  <c r="AI146" i="67"/>
  <c r="F146" i="75"/>
  <c r="I193" i="71"/>
  <c r="I143" i="70"/>
  <c r="I193" i="70" s="1"/>
  <c r="I143" i="68"/>
  <c r="I193" i="68" s="1"/>
  <c r="I143" i="72"/>
  <c r="I193" i="72" s="1"/>
  <c r="I143" i="88"/>
  <c r="I193" i="88" s="1"/>
  <c r="I143" i="63"/>
  <c r="I193" i="63" s="1"/>
  <c r="I143" i="73"/>
  <c r="I193" i="73" s="1"/>
  <c r="I143" i="67"/>
  <c r="I193" i="67" s="1"/>
  <c r="G146" i="75"/>
  <c r="Q143" i="63"/>
  <c r="Q193" i="63" s="1"/>
  <c r="Q143" i="69"/>
  <c r="Q193" i="69" s="1"/>
  <c r="Q143" i="73"/>
  <c r="Q193" i="73" s="1"/>
  <c r="Q193" i="71"/>
  <c r="Q143" i="75"/>
  <c r="Q193" i="75" s="1"/>
  <c r="Q143" i="70"/>
  <c r="Q193" i="70" s="1"/>
  <c r="Q143" i="88"/>
  <c r="Q193" i="88" s="1"/>
  <c r="Q143" i="72"/>
  <c r="Q193" i="72" s="1"/>
  <c r="Q143" i="68"/>
  <c r="Q193" i="68" s="1"/>
  <c r="AP176" i="70"/>
  <c r="AP176" i="69"/>
  <c r="AP176" i="67"/>
  <c r="AP195" i="67" s="1"/>
  <c r="AP176" i="88"/>
  <c r="AP176" i="63"/>
  <c r="AP195" i="63" s="1"/>
  <c r="AP176" i="72"/>
  <c r="AP176" i="71"/>
  <c r="AP176" i="75"/>
  <c r="AP176" i="73"/>
  <c r="P176" i="75"/>
  <c r="P176" i="63"/>
  <c r="P195" i="63" s="1"/>
  <c r="P176" i="67"/>
  <c r="P195" i="67" s="1"/>
  <c r="P176" i="71"/>
  <c r="P176" i="69"/>
  <c r="P176" i="73"/>
  <c r="P176" i="88"/>
  <c r="P176" i="70"/>
  <c r="P176" i="72"/>
  <c r="P176" i="68"/>
  <c r="K146" i="72"/>
  <c r="K146" i="75"/>
  <c r="N143" i="88"/>
  <c r="N193" i="88" s="1"/>
  <c r="M143" i="70"/>
  <c r="M193" i="70" s="1"/>
  <c r="P146" i="72"/>
  <c r="AR176" i="71"/>
  <c r="AR176" i="73"/>
  <c r="AR176" i="72"/>
  <c r="AR176" i="67"/>
  <c r="AR195" i="67" s="1"/>
  <c r="AR176" i="69"/>
  <c r="AR176" i="63"/>
  <c r="AR195" i="63" s="1"/>
  <c r="AR176" i="88"/>
  <c r="AR176" i="70"/>
  <c r="AR176" i="75"/>
  <c r="U176" i="72"/>
  <c r="U176" i="75"/>
  <c r="U176" i="70"/>
  <c r="U176" i="67"/>
  <c r="U195" i="67" s="1"/>
  <c r="U176" i="63"/>
  <c r="U195" i="63" s="1"/>
  <c r="U176" i="88"/>
  <c r="U176" i="73"/>
  <c r="U176" i="69"/>
  <c r="U176" i="71"/>
  <c r="U176" i="68"/>
  <c r="AN146" i="67"/>
  <c r="AU146" i="68"/>
  <c r="AF146" i="68"/>
  <c r="AB146" i="68"/>
  <c r="AD146" i="67"/>
  <c r="X146" i="70"/>
  <c r="M146" i="70"/>
  <c r="L146" i="75"/>
  <c r="V143" i="88"/>
  <c r="V193" i="88" s="1"/>
  <c r="V143" i="72"/>
  <c r="V193" i="72" s="1"/>
  <c r="V143" i="69"/>
  <c r="V193" i="69" s="1"/>
  <c r="V143" i="63"/>
  <c r="V193" i="63" s="1"/>
  <c r="V143" i="70"/>
  <c r="V193" i="70" s="1"/>
  <c r="V193" i="71"/>
  <c r="V143" i="75"/>
  <c r="V193" i="75" s="1"/>
  <c r="V143" i="73"/>
  <c r="V193" i="73" s="1"/>
  <c r="V143" i="68"/>
  <c r="V193" i="68" s="1"/>
  <c r="AG146" i="75"/>
  <c r="I146" i="73"/>
  <c r="AJ146" i="67"/>
  <c r="AJ196" i="67" s="1"/>
  <c r="AL146" i="69"/>
  <c r="AR146" i="75"/>
  <c r="I146" i="67"/>
  <c r="V146" i="72"/>
  <c r="Z146" i="72"/>
  <c r="AV146" i="67"/>
  <c r="AV196" i="67" s="1"/>
  <c r="T146" i="70"/>
  <c r="AX146" i="72"/>
  <c r="AV146" i="75"/>
  <c r="AJ146" i="69"/>
  <c r="AD146" i="69"/>
  <c r="AP146" i="73"/>
  <c r="Q146" i="73"/>
  <c r="AT146" i="70"/>
  <c r="AT176" i="69"/>
  <c r="AT176" i="71"/>
  <c r="AT176" i="67"/>
  <c r="AT195" i="67" s="1"/>
  <c r="AT176" i="88"/>
  <c r="AT176" i="63"/>
  <c r="AT195" i="63" s="1"/>
  <c r="AT176" i="70"/>
  <c r="AT176" i="73"/>
  <c r="AT176" i="72"/>
  <c r="AT176" i="75"/>
  <c r="I176" i="71"/>
  <c r="I176" i="73"/>
  <c r="I176" i="88"/>
  <c r="I176" i="70"/>
  <c r="I176" i="75"/>
  <c r="I176" i="63"/>
  <c r="I195" i="63" s="1"/>
  <c r="I176" i="69"/>
  <c r="I176" i="68"/>
  <c r="I176" i="67"/>
  <c r="I195" i="67" s="1"/>
  <c r="R146" i="72"/>
  <c r="AP146" i="67"/>
  <c r="V176" i="73"/>
  <c r="V176" i="63"/>
  <c r="V195" i="63" s="1"/>
  <c r="V176" i="71"/>
  <c r="V176" i="72"/>
  <c r="V176" i="75"/>
  <c r="V176" i="70"/>
  <c r="V176" i="67"/>
  <c r="V195" i="67" s="1"/>
  <c r="V176" i="88"/>
  <c r="V176" i="69"/>
  <c r="V176" i="68"/>
  <c r="L146" i="72"/>
  <c r="AO146" i="67"/>
  <c r="J146" i="63"/>
  <c r="P146" i="67"/>
  <c r="M146" i="72"/>
  <c r="E146" i="63"/>
  <c r="AF143" i="88"/>
  <c r="AF193" i="88" s="1"/>
  <c r="AF143" i="72"/>
  <c r="AF193" i="72" s="1"/>
  <c r="AF193" i="71"/>
  <c r="AF143" i="73"/>
  <c r="AF193" i="73" s="1"/>
  <c r="AF143" i="69"/>
  <c r="AF193" i="69" s="1"/>
  <c r="AF143" i="68"/>
  <c r="AF193" i="68" s="1"/>
  <c r="AF143" i="70"/>
  <c r="AF193" i="70" s="1"/>
  <c r="AF143" i="63"/>
  <c r="AF193" i="63" s="1"/>
  <c r="AF143" i="75"/>
  <c r="AF193" i="75" s="1"/>
  <c r="AF143" i="67"/>
  <c r="AF193" i="67" s="1"/>
  <c r="L146" i="63"/>
  <c r="AD146" i="75"/>
  <c r="AB146" i="70"/>
  <c r="AC176" i="75"/>
  <c r="AC176" i="72"/>
  <c r="AC176" i="73"/>
  <c r="AC176" i="69"/>
  <c r="AC176" i="71"/>
  <c r="AC176" i="67"/>
  <c r="AC195" i="67" s="1"/>
  <c r="AC176" i="70"/>
  <c r="AC176" i="88"/>
  <c r="AC176" i="63"/>
  <c r="AC195" i="63" s="1"/>
  <c r="N146" i="67"/>
  <c r="Q146" i="69"/>
  <c r="AJ146" i="75"/>
  <c r="M146" i="69"/>
  <c r="AR146" i="73"/>
  <c r="M146" i="75"/>
  <c r="G143" i="70"/>
  <c r="G193" i="70" s="1"/>
  <c r="G143" i="63"/>
  <c r="G193" i="63" s="1"/>
  <c r="G143" i="88"/>
  <c r="G193" i="88" s="1"/>
  <c r="G143" i="72"/>
  <c r="G193" i="72" s="1"/>
  <c r="G193" i="71"/>
  <c r="G143" i="68"/>
  <c r="G193" i="68" s="1"/>
  <c r="G143" i="75"/>
  <c r="G193" i="75" s="1"/>
  <c r="G143" i="67"/>
  <c r="G193" i="67" s="1"/>
  <c r="AD146" i="68"/>
  <c r="O146" i="68"/>
  <c r="V146" i="75"/>
  <c r="F146" i="72"/>
  <c r="AR146" i="70"/>
  <c r="H146" i="75"/>
  <c r="F172" i="67"/>
  <c r="F194" i="67" s="1"/>
  <c r="F172" i="63"/>
  <c r="F194" i="63" s="1"/>
  <c r="F172" i="69"/>
  <c r="F194" i="69" s="1"/>
  <c r="F172" i="72"/>
  <c r="F194" i="72" s="1"/>
  <c r="F172" i="88"/>
  <c r="F194" i="88" s="1"/>
  <c r="F172" i="73"/>
  <c r="F194" i="73" s="1"/>
  <c r="F172" i="68"/>
  <c r="F194" i="68" s="1"/>
  <c r="I146" i="69"/>
  <c r="AL146" i="68"/>
  <c r="AV146" i="72"/>
  <c r="AW176" i="70"/>
  <c r="AW176" i="73"/>
  <c r="AW176" i="67"/>
  <c r="AW195" i="67" s="1"/>
  <c r="AW176" i="88"/>
  <c r="AW176" i="75"/>
  <c r="AW176" i="63"/>
  <c r="AW195" i="63" s="1"/>
  <c r="AW176" i="69"/>
  <c r="AW176" i="72"/>
  <c r="AW176" i="71"/>
  <c r="AW176" i="68"/>
  <c r="I146" i="88"/>
  <c r="AI176" i="88"/>
  <c r="AI176" i="71"/>
  <c r="AI176" i="73"/>
  <c r="AI176" i="67"/>
  <c r="AI195" i="67" s="1"/>
  <c r="AI176" i="70"/>
  <c r="AI176" i="75"/>
  <c r="AI176" i="72"/>
  <c r="AI176" i="63"/>
  <c r="AI195" i="63" s="1"/>
  <c r="AI176" i="69"/>
  <c r="AK146" i="72"/>
  <c r="AK146" i="75"/>
  <c r="X176" i="72"/>
  <c r="X176" i="63"/>
  <c r="X195" i="63" s="1"/>
  <c r="X176" i="73"/>
  <c r="X176" i="67"/>
  <c r="X195" i="67" s="1"/>
  <c r="X176" i="69"/>
  <c r="X176" i="88"/>
  <c r="X176" i="71"/>
  <c r="X176" i="75"/>
  <c r="X176" i="70"/>
  <c r="AE146" i="67"/>
  <c r="AB146" i="72"/>
  <c r="AC146" i="70"/>
  <c r="H193" i="71"/>
  <c r="H143" i="73"/>
  <c r="H193" i="73" s="1"/>
  <c r="H143" i="68"/>
  <c r="H193" i="68" s="1"/>
  <c r="H143" i="72"/>
  <c r="H193" i="72" s="1"/>
  <c r="H143" i="75"/>
  <c r="H193" i="75" s="1"/>
  <c r="H143" i="70"/>
  <c r="H193" i="70" s="1"/>
  <c r="H143" i="63"/>
  <c r="H193" i="63" s="1"/>
  <c r="H143" i="88"/>
  <c r="H193" i="88" s="1"/>
  <c r="H143" i="69"/>
  <c r="H193" i="69" s="1"/>
  <c r="J176" i="67"/>
  <c r="J195" i="67" s="1"/>
  <c r="J176" i="88"/>
  <c r="J176" i="71"/>
  <c r="J176" i="72"/>
  <c r="J176" i="73"/>
  <c r="J176" i="69"/>
  <c r="J176" i="75"/>
  <c r="J176" i="63"/>
  <c r="J195" i="63" s="1"/>
  <c r="J176" i="70"/>
  <c r="T146" i="67"/>
  <c r="AC146" i="68"/>
  <c r="T146" i="72"/>
  <c r="AT146" i="72"/>
  <c r="AL146" i="73"/>
  <c r="U146" i="72"/>
  <c r="Y146" i="69"/>
  <c r="AS146" i="69"/>
  <c r="V146" i="67"/>
  <c r="U146" i="73"/>
  <c r="AG146" i="72"/>
  <c r="AP146" i="72"/>
  <c r="AF146" i="69"/>
  <c r="AW146" i="69"/>
  <c r="O146" i="73"/>
  <c r="AG146" i="69"/>
  <c r="K176" i="69"/>
  <c r="K176" i="88"/>
  <c r="K176" i="63"/>
  <c r="K195" i="63" s="1"/>
  <c r="K176" i="67"/>
  <c r="K195" i="67" s="1"/>
  <c r="K176" i="71"/>
  <c r="K176" i="70"/>
  <c r="K176" i="72"/>
  <c r="K176" i="73"/>
  <c r="K176" i="75"/>
  <c r="AS146" i="70"/>
  <c r="K146" i="70"/>
  <c r="Y146" i="72"/>
  <c r="AB146" i="75"/>
  <c r="J146" i="75"/>
  <c r="N146" i="68"/>
  <c r="AK146" i="67"/>
  <c r="J146" i="72"/>
  <c r="AT146" i="73"/>
  <c r="AX146" i="68"/>
  <c r="AX196" i="68" s="1"/>
  <c r="X146" i="75"/>
  <c r="AM146" i="68"/>
  <c r="AE146" i="75"/>
  <c r="AX146" i="75"/>
  <c r="AJ146" i="70"/>
  <c r="AA146" i="72"/>
  <c r="K143" i="88"/>
  <c r="K193" i="88" s="1"/>
  <c r="K143" i="69"/>
  <c r="K193" i="69" s="1"/>
  <c r="K143" i="63"/>
  <c r="K193" i="63" s="1"/>
  <c r="K143" i="73"/>
  <c r="K193" i="73" s="1"/>
  <c r="K143" i="68"/>
  <c r="K193" i="68" s="1"/>
  <c r="K193" i="71"/>
  <c r="K143" i="70"/>
  <c r="K193" i="70" s="1"/>
  <c r="K143" i="72"/>
  <c r="K193" i="72" s="1"/>
  <c r="K143" i="75"/>
  <c r="K193" i="75" s="1"/>
  <c r="J146" i="73"/>
  <c r="AA146" i="67"/>
  <c r="M146" i="67"/>
  <c r="AV146" i="73"/>
  <c r="F172" i="75"/>
  <c r="F194" i="75" s="1"/>
  <c r="AA146" i="75"/>
  <c r="AJ146" i="73"/>
  <c r="M146" i="68"/>
  <c r="F146" i="73"/>
  <c r="J172" i="69"/>
  <c r="J194" i="69" s="1"/>
  <c r="J172" i="88"/>
  <c r="J194" i="88" s="1"/>
  <c r="J172" i="72"/>
  <c r="J194" i="72" s="1"/>
  <c r="J172" i="71"/>
  <c r="J194" i="71" s="1"/>
  <c r="J172" i="67"/>
  <c r="J194" i="67" s="1"/>
  <c r="J172" i="75"/>
  <c r="J194" i="75" s="1"/>
  <c r="J172" i="73"/>
  <c r="J194" i="73" s="1"/>
  <c r="J172" i="63"/>
  <c r="J194" i="63" s="1"/>
  <c r="J172" i="70"/>
  <c r="J194" i="70" s="1"/>
  <c r="I143" i="75"/>
  <c r="I193" i="75" s="1"/>
  <c r="AY146" i="63"/>
  <c r="BA146" i="63"/>
  <c r="AZ146" i="68"/>
  <c r="AZ146" i="69"/>
  <c r="AZ196" i="69" s="1"/>
  <c r="AZ146" i="63"/>
  <c r="AY146" i="68"/>
  <c r="E146" i="73"/>
  <c r="BA146" i="88"/>
  <c r="BA146" i="75"/>
  <c r="AY146" i="70"/>
  <c r="BB146" i="63"/>
  <c r="AY146" i="88"/>
  <c r="BB146" i="68"/>
  <c r="AZ146" i="88"/>
  <c r="AZ196" i="88" s="1"/>
  <c r="AY146" i="73"/>
  <c r="AY196" i="73" s="1"/>
  <c r="E146" i="68"/>
  <c r="AY146" i="75"/>
  <c r="E146" i="69"/>
  <c r="BA146" i="73"/>
  <c r="BA146" i="67"/>
  <c r="AZ146" i="70"/>
  <c r="E146" i="67"/>
  <c r="AZ146" i="73"/>
  <c r="AY146" i="69"/>
  <c r="AY146" i="72"/>
  <c r="BA146" i="70"/>
  <c r="BB146" i="69"/>
  <c r="BB196" i="69" s="1"/>
  <c r="AY146" i="67"/>
  <c r="E146" i="71"/>
  <c r="E146" i="70"/>
  <c r="E146" i="72"/>
  <c r="E146" i="88"/>
  <c r="AZ146" i="67"/>
  <c r="BB146" i="75"/>
  <c r="BB146" i="70"/>
  <c r="BA146" i="69"/>
  <c r="BA146" i="68"/>
  <c r="BA196" i="68" s="1"/>
  <c r="BB146" i="88"/>
  <c r="BB146" i="72"/>
  <c r="AZ146" i="72"/>
  <c r="BB146" i="73"/>
  <c r="AZ146" i="75"/>
  <c r="BA146" i="72"/>
  <c r="E146" i="75"/>
  <c r="AX146" i="88"/>
  <c r="AA146" i="63"/>
  <c r="AE146" i="88"/>
  <c r="AS146" i="88"/>
  <c r="P146" i="63"/>
  <c r="AX146" i="63"/>
  <c r="AP146" i="88"/>
  <c r="AR146" i="88"/>
  <c r="AI146" i="88"/>
  <c r="AK146" i="88"/>
  <c r="Y146" i="73"/>
  <c r="AP146" i="63"/>
  <c r="AV146" i="63"/>
  <c r="R146" i="69"/>
  <c r="AQ146" i="63"/>
  <c r="AV146" i="88"/>
  <c r="AD146" i="63"/>
  <c r="AW146" i="63"/>
  <c r="AA146" i="88"/>
  <c r="U146" i="88"/>
  <c r="S146" i="88"/>
  <c r="AM146" i="63"/>
  <c r="AG146" i="63"/>
  <c r="Y146" i="63"/>
  <c r="AR146" i="67"/>
  <c r="F146" i="88"/>
  <c r="AU146" i="88"/>
  <c r="X146" i="88"/>
  <c r="AH146" i="63"/>
  <c r="K146" i="88"/>
  <c r="H146" i="63"/>
  <c r="AX146" i="70"/>
  <c r="AC146" i="63"/>
  <c r="AK146" i="63"/>
  <c r="J146" i="68"/>
  <c r="Z146" i="88"/>
  <c r="AE146" i="69"/>
  <c r="AS146" i="68"/>
  <c r="AS196" i="68" s="1"/>
  <c r="P146" i="88"/>
  <c r="G146" i="63"/>
  <c r="AU146" i="63"/>
  <c r="F146" i="63"/>
  <c r="F196" i="63" s="1"/>
  <c r="Q146" i="63"/>
  <c r="U146" i="70"/>
  <c r="U146" i="63"/>
  <c r="AI146" i="75"/>
  <c r="AI196" i="75" s="1"/>
  <c r="N146" i="63"/>
  <c r="O146" i="88"/>
  <c r="AC146" i="73"/>
  <c r="AB146" i="67"/>
  <c r="J146" i="88"/>
  <c r="AJ146" i="88"/>
  <c r="AJ196" i="88" s="1"/>
  <c r="G146" i="67"/>
  <c r="M146" i="63"/>
  <c r="T146" i="63"/>
  <c r="N146" i="69"/>
  <c r="V146" i="63"/>
  <c r="AI146" i="63"/>
  <c r="Z146" i="67"/>
  <c r="AE146" i="63"/>
  <c r="W146" i="75"/>
  <c r="AL146" i="63"/>
  <c r="AX146" i="69"/>
  <c r="AI146" i="70"/>
  <c r="AI196" i="70" s="1"/>
  <c r="AL146" i="88"/>
  <c r="T146" i="69"/>
  <c r="AW146" i="88"/>
  <c r="AB146" i="63"/>
  <c r="I146" i="63"/>
  <c r="Y146" i="88"/>
  <c r="H146" i="88"/>
  <c r="H146" i="68"/>
  <c r="G146" i="70"/>
  <c r="AC146" i="72"/>
  <c r="L146" i="70"/>
  <c r="AO146" i="88"/>
  <c r="AO196" i="88" s="1"/>
  <c r="AO146" i="63"/>
  <c r="Q146" i="68"/>
  <c r="W146" i="68"/>
  <c r="W196" i="68" s="1"/>
  <c r="AM146" i="88"/>
  <c r="AH146" i="70"/>
  <c r="AF146" i="63"/>
  <c r="AF196" i="63" s="1"/>
  <c r="AF201" i="63" s="1"/>
  <c r="L146" i="67"/>
  <c r="AJ146" i="72"/>
  <c r="BB146" i="67"/>
  <c r="AT146" i="88"/>
  <c r="AT196" i="88" s="1"/>
  <c r="S146" i="68"/>
  <c r="AQ146" i="75"/>
  <c r="Q146" i="67"/>
  <c r="AB146" i="73"/>
  <c r="AG146" i="70"/>
  <c r="AQ146" i="73"/>
  <c r="AO146" i="75"/>
  <c r="AN146" i="63"/>
  <c r="AN196" i="63" s="1"/>
  <c r="AN201" i="63" s="1"/>
  <c r="Q146" i="88"/>
  <c r="X146" i="68"/>
  <c r="AQ146" i="88"/>
  <c r="K146" i="63"/>
  <c r="AT146" i="63"/>
  <c r="S146" i="73"/>
  <c r="AS146" i="73"/>
  <c r="AN146" i="73"/>
  <c r="S146" i="72"/>
  <c r="AK146" i="69"/>
  <c r="Z146" i="69"/>
  <c r="AA146" i="73"/>
  <c r="AT146" i="75"/>
  <c r="M146" i="88"/>
  <c r="AA146" i="69"/>
  <c r="R146" i="67"/>
  <c r="AD146" i="73"/>
  <c r="AX146" i="67"/>
  <c r="K146" i="73"/>
  <c r="N146" i="88"/>
  <c r="Z146" i="63"/>
  <c r="Z196" i="63" s="1"/>
  <c r="Z201" i="63" s="1"/>
  <c r="Q146" i="70"/>
  <c r="AJ146" i="63"/>
  <c r="X146" i="69"/>
  <c r="Q146" i="75"/>
  <c r="Q196" i="75" s="1"/>
  <c r="X146" i="63"/>
  <c r="AA146" i="68"/>
  <c r="AK146" i="68"/>
  <c r="AK196" i="68" s="1"/>
  <c r="AK200" i="68" s="1"/>
  <c r="AM146" i="75"/>
  <c r="AD146" i="88"/>
  <c r="U146" i="75"/>
  <c r="U196" i="75" s="1"/>
  <c r="U201" i="75" s="1"/>
  <c r="S146" i="63"/>
  <c r="N146" i="75"/>
  <c r="AH146" i="75"/>
  <c r="AL146" i="70"/>
  <c r="G146" i="73"/>
  <c r="AS146" i="75"/>
  <c r="AQ146" i="72"/>
  <c r="AO146" i="73"/>
  <c r="AH146" i="73"/>
  <c r="AU146" i="73"/>
  <c r="AB146" i="88"/>
  <c r="AB196" i="88" s="1"/>
  <c r="AI146" i="72"/>
  <c r="L146" i="68"/>
  <c r="AV146" i="68"/>
  <c r="AU146" i="67"/>
  <c r="U146" i="67"/>
  <c r="O146" i="63"/>
  <c r="L196" i="71"/>
  <c r="L202" i="71" s="1"/>
  <c r="Y146" i="70"/>
  <c r="W146" i="88"/>
  <c r="AN146" i="70"/>
  <c r="T146" i="73"/>
  <c r="AQ146" i="69"/>
  <c r="AH146" i="69"/>
  <c r="W146" i="72"/>
  <c r="AL146" i="72"/>
  <c r="AL196" i="72" s="1"/>
  <c r="Y146" i="67"/>
  <c r="AM146" i="70"/>
  <c r="AM196" i="70" s="1"/>
  <c r="AP146" i="68"/>
  <c r="O146" i="70"/>
  <c r="H146" i="73"/>
  <c r="H196" i="73" s="1"/>
  <c r="H202" i="73" s="1"/>
  <c r="G146" i="68"/>
  <c r="AE146" i="70"/>
  <c r="G146" i="88"/>
  <c r="P146" i="68"/>
  <c r="R146" i="88"/>
  <c r="AT146" i="69"/>
  <c r="AF146" i="88"/>
  <c r="L146" i="69"/>
  <c r="H146" i="72"/>
  <c r="AH146" i="67"/>
  <c r="AR146" i="63"/>
  <c r="L146" i="88"/>
  <c r="W146" i="63"/>
  <c r="W196" i="63" s="1"/>
  <c r="AI146" i="68"/>
  <c r="F146" i="68"/>
  <c r="AS146" i="67"/>
  <c r="AM146" i="67"/>
  <c r="AM196" i="67" s="1"/>
  <c r="AW146" i="67"/>
  <c r="AH146" i="68"/>
  <c r="AH196" i="68" s="1"/>
  <c r="AV146" i="70"/>
  <c r="AI146" i="73"/>
  <c r="AA146" i="70"/>
  <c r="AQ146" i="70"/>
  <c r="AM146" i="69"/>
  <c r="AQ146" i="68"/>
  <c r="AQ196" i="68" s="1"/>
  <c r="AK146" i="70"/>
  <c r="AN146" i="72"/>
  <c r="AO146" i="70"/>
  <c r="AO196" i="70" s="1"/>
  <c r="AK146" i="73"/>
  <c r="AN146" i="88"/>
  <c r="AB146" i="69"/>
  <c r="X146" i="72"/>
  <c r="AI146" i="69"/>
  <c r="AI196" i="69" s="1"/>
  <c r="AH146" i="88"/>
  <c r="AR146" i="68"/>
  <c r="AT146" i="68"/>
  <c r="AE146" i="72"/>
  <c r="R146" i="63"/>
  <c r="AV146" i="69"/>
  <c r="U146" i="68"/>
  <c r="W146" i="69"/>
  <c r="AC146" i="69"/>
  <c r="AT146" i="67"/>
  <c r="L146" i="73"/>
  <c r="Z146" i="68"/>
  <c r="AW146" i="68"/>
  <c r="R146" i="68"/>
  <c r="K146" i="67"/>
  <c r="AF146" i="67"/>
  <c r="K146" i="68"/>
  <c r="N143" i="69"/>
  <c r="N193" i="69" s="1"/>
  <c r="N143" i="72"/>
  <c r="N193" i="72" s="1"/>
  <c r="N143" i="70"/>
  <c r="N193" i="70" s="1"/>
  <c r="N143" i="63"/>
  <c r="N193" i="63" s="1"/>
  <c r="N143" i="75"/>
  <c r="N193" i="75" s="1"/>
  <c r="N143" i="73"/>
  <c r="N193" i="73" s="1"/>
  <c r="N143" i="68"/>
  <c r="N193" i="68" s="1"/>
  <c r="N193" i="71"/>
  <c r="W146" i="73"/>
  <c r="J146" i="67"/>
  <c r="J196" i="67" s="1"/>
  <c r="J202" i="67" s="1"/>
  <c r="S146" i="69"/>
  <c r="P146" i="73"/>
  <c r="AU146" i="70"/>
  <c r="I146" i="75"/>
  <c r="Y146" i="68"/>
  <c r="F146" i="70"/>
  <c r="AC146" i="75"/>
  <c r="AG146" i="67"/>
  <c r="AW146" i="70"/>
  <c r="AH146" i="72"/>
  <c r="M146" i="73"/>
  <c r="S176" i="69"/>
  <c r="S176" i="72"/>
  <c r="S176" i="88"/>
  <c r="S176" i="63"/>
  <c r="S195" i="63" s="1"/>
  <c r="S176" i="70"/>
  <c r="S176" i="73"/>
  <c r="S176" i="71"/>
  <c r="S176" i="75"/>
  <c r="S176" i="67"/>
  <c r="S195" i="67" s="1"/>
  <c r="H172" i="63"/>
  <c r="H194" i="63" s="1"/>
  <c r="G143" i="73"/>
  <c r="G193" i="73" s="1"/>
  <c r="AG146" i="88"/>
  <c r="V146" i="88"/>
  <c r="AM143" i="73"/>
  <c r="AM193" i="73" s="1"/>
  <c r="AM143" i="63"/>
  <c r="AM193" i="63" s="1"/>
  <c r="AM143" i="69"/>
  <c r="AM193" i="69" s="1"/>
  <c r="AM143" i="88"/>
  <c r="AM193" i="88" s="1"/>
  <c r="AM143" i="68"/>
  <c r="AM193" i="68" s="1"/>
  <c r="AM143" i="70"/>
  <c r="AM193" i="70" s="1"/>
  <c r="AM193" i="71"/>
  <c r="AM143" i="72"/>
  <c r="AM193" i="72" s="1"/>
  <c r="AM143" i="75"/>
  <c r="AM193" i="75" s="1"/>
  <c r="AO146" i="68"/>
  <c r="AS146" i="72"/>
  <c r="AO143" i="73"/>
  <c r="AO193" i="73" s="1"/>
  <c r="AO143" i="70"/>
  <c r="AO193" i="70" s="1"/>
  <c r="AO143" i="75"/>
  <c r="AO193" i="75" s="1"/>
  <c r="AO143" i="88"/>
  <c r="AO193" i="88" s="1"/>
  <c r="AO143" i="68"/>
  <c r="AO193" i="68" s="1"/>
  <c r="AO143" i="72"/>
  <c r="AO193" i="72" s="1"/>
  <c r="AO143" i="69"/>
  <c r="AO193" i="69" s="1"/>
  <c r="AO193" i="71"/>
  <c r="AO143" i="63"/>
  <c r="AO193" i="63" s="1"/>
  <c r="AS146" i="63"/>
  <c r="AQ176" i="72"/>
  <c r="AQ176" i="67"/>
  <c r="AQ195" i="67" s="1"/>
  <c r="AQ176" i="75"/>
  <c r="AQ176" i="70"/>
  <c r="AQ176" i="69"/>
  <c r="AQ176" i="63"/>
  <c r="AQ195" i="63" s="1"/>
  <c r="AQ176" i="73"/>
  <c r="AQ176" i="88"/>
  <c r="AQ176" i="71"/>
  <c r="O176" i="88"/>
  <c r="O176" i="70"/>
  <c r="O176" i="73"/>
  <c r="O176" i="72"/>
  <c r="O176" i="67"/>
  <c r="O195" i="67" s="1"/>
  <c r="O176" i="69"/>
  <c r="O176" i="68"/>
  <c r="O176" i="75"/>
  <c r="O176" i="63"/>
  <c r="O195" i="63" s="1"/>
  <c r="O146" i="72"/>
  <c r="AJ146" i="68"/>
  <c r="H146" i="70"/>
  <c r="H196" i="70" s="1"/>
  <c r="H202" i="70" s="1"/>
  <c r="P146" i="75"/>
  <c r="I146" i="72"/>
  <c r="AW146" i="73"/>
  <c r="AC146" i="88"/>
  <c r="P146" i="69"/>
  <c r="AP146" i="70"/>
  <c r="AO146" i="72"/>
  <c r="S146" i="75"/>
  <c r="T146" i="75"/>
  <c r="AF146" i="73"/>
  <c r="N146" i="73"/>
  <c r="N196" i="73" s="1"/>
  <c r="N202" i="73" s="1"/>
  <c r="AD146" i="70"/>
  <c r="R146" i="75"/>
  <c r="R196" i="75" s="1"/>
  <c r="AS176" i="63"/>
  <c r="AS195" i="63" s="1"/>
  <c r="AS176" i="72"/>
  <c r="AS176" i="71"/>
  <c r="AS176" i="88"/>
  <c r="AS176" i="69"/>
  <c r="AS176" i="70"/>
  <c r="AS176" i="75"/>
  <c r="AS176" i="73"/>
  <c r="AS176" i="67"/>
  <c r="AS195" i="67" s="1"/>
  <c r="AM146" i="72"/>
  <c r="H146" i="69"/>
  <c r="Z146" i="75"/>
  <c r="G176" i="88"/>
  <c r="G176" i="63"/>
  <c r="G195" i="63" s="1"/>
  <c r="G176" i="75"/>
  <c r="G176" i="72"/>
  <c r="G176" i="67"/>
  <c r="G195" i="67" s="1"/>
  <c r="G176" i="73"/>
  <c r="G176" i="69"/>
  <c r="G176" i="71"/>
  <c r="G176" i="68"/>
  <c r="G176" i="70"/>
  <c r="P146" i="70"/>
  <c r="U146" i="69"/>
  <c r="AX146" i="73"/>
  <c r="AP146" i="69"/>
  <c r="AC146" i="67"/>
  <c r="J143" i="63"/>
  <c r="J193" i="63" s="1"/>
  <c r="J143" i="88"/>
  <c r="J193" i="88" s="1"/>
  <c r="J143" i="67"/>
  <c r="J193" i="67" s="1"/>
  <c r="J193" i="71"/>
  <c r="J143" i="70"/>
  <c r="J193" i="70" s="1"/>
  <c r="J143" i="73"/>
  <c r="J193" i="73" s="1"/>
  <c r="J143" i="68"/>
  <c r="J193" i="68" s="1"/>
  <c r="J143" i="69"/>
  <c r="J193" i="69" s="1"/>
  <c r="J143" i="75"/>
  <c r="J193" i="75" s="1"/>
  <c r="AA176" i="69"/>
  <c r="AA176" i="73"/>
  <c r="AA176" i="75"/>
  <c r="AA176" i="63"/>
  <c r="AA195" i="63" s="1"/>
  <c r="AA176" i="88"/>
  <c r="AA176" i="72"/>
  <c r="AA176" i="67"/>
  <c r="AA195" i="67" s="1"/>
  <c r="AA176" i="70"/>
  <c r="AA176" i="71"/>
  <c r="AA176" i="68"/>
  <c r="F172" i="71"/>
  <c r="F194" i="71" s="1"/>
  <c r="H172" i="75"/>
  <c r="H194" i="75" s="1"/>
  <c r="AL146" i="75"/>
  <c r="Y176" i="73"/>
  <c r="Y176" i="69"/>
  <c r="Y176" i="72"/>
  <c r="Y176" i="75"/>
  <c r="Y176" i="63"/>
  <c r="Y195" i="63" s="1"/>
  <c r="Y176" i="88"/>
  <c r="Y176" i="71"/>
  <c r="Y176" i="67"/>
  <c r="Y195" i="67" s="1"/>
  <c r="Y176" i="70"/>
  <c r="AH176" i="75"/>
  <c r="AH176" i="88"/>
  <c r="AH176" i="71"/>
  <c r="AH176" i="67"/>
  <c r="AH195" i="67" s="1"/>
  <c r="AH176" i="72"/>
  <c r="AH176" i="63"/>
  <c r="AH195" i="63" s="1"/>
  <c r="AH176" i="73"/>
  <c r="AH176" i="69"/>
  <c r="AH176" i="70"/>
  <c r="X143" i="63"/>
  <c r="X193" i="63" s="1"/>
  <c r="X143" i="69"/>
  <c r="X193" i="69" s="1"/>
  <c r="X143" i="73"/>
  <c r="X193" i="73" s="1"/>
  <c r="X143" i="75"/>
  <c r="X193" i="75" s="1"/>
  <c r="X143" i="70"/>
  <c r="X193" i="70" s="1"/>
  <c r="X143" i="68"/>
  <c r="X193" i="68" s="1"/>
  <c r="X143" i="72"/>
  <c r="X193" i="72" s="1"/>
  <c r="X143" i="88"/>
  <c r="X193" i="88" s="1"/>
  <c r="X193" i="71"/>
  <c r="I172" i="72"/>
  <c r="I194" i="72" s="1"/>
  <c r="I172" i="63"/>
  <c r="I194" i="63" s="1"/>
  <c r="I172" i="68"/>
  <c r="I194" i="68" s="1"/>
  <c r="I172" i="73"/>
  <c r="I194" i="73" s="1"/>
  <c r="I172" i="71"/>
  <c r="I194" i="71" s="1"/>
  <c r="I172" i="69"/>
  <c r="I194" i="69" s="1"/>
  <c r="AD193" i="71"/>
  <c r="AD143" i="68"/>
  <c r="AD193" i="68" s="1"/>
  <c r="AD143" i="88"/>
  <c r="AD193" i="88" s="1"/>
  <c r="AD143" i="75"/>
  <c r="AD193" i="75" s="1"/>
  <c r="AD143" i="69"/>
  <c r="AD193" i="69" s="1"/>
  <c r="AD143" i="73"/>
  <c r="AD193" i="73" s="1"/>
  <c r="AD143" i="70"/>
  <c r="AD193" i="70" s="1"/>
  <c r="AD143" i="63"/>
  <c r="AD193" i="63" s="1"/>
  <c r="AD143" i="72"/>
  <c r="AD193" i="72" s="1"/>
  <c r="AT147" i="73"/>
  <c r="N147" i="68"/>
  <c r="AH147" i="70"/>
  <c r="X147" i="68"/>
  <c r="K147" i="67"/>
  <c r="L147" i="75"/>
  <c r="AE147" i="70"/>
  <c r="AN147" i="70"/>
  <c r="T147" i="69"/>
  <c r="AW147" i="73"/>
  <c r="AY147" i="70"/>
  <c r="M147" i="88"/>
  <c r="N147" i="70"/>
  <c r="V147" i="72"/>
  <c r="K147" i="75"/>
  <c r="F147" i="70"/>
  <c r="AI147" i="88"/>
  <c r="Z147" i="88"/>
  <c r="AU147" i="88"/>
  <c r="T147" i="67"/>
  <c r="J147" i="88"/>
  <c r="I172" i="88"/>
  <c r="I194" i="88" s="1"/>
  <c r="I172" i="75"/>
  <c r="I194" i="75" s="1"/>
  <c r="I172" i="67"/>
  <c r="I194" i="67" s="1"/>
  <c r="G172" i="72"/>
  <c r="G194" i="72" s="1"/>
  <c r="G172" i="73"/>
  <c r="G194" i="73" s="1"/>
  <c r="G172" i="69"/>
  <c r="G194" i="69" s="1"/>
  <c r="G172" i="68"/>
  <c r="G194" i="68" s="1"/>
  <c r="G172" i="75"/>
  <c r="G194" i="75" s="1"/>
  <c r="G172" i="70"/>
  <c r="G194" i="70" s="1"/>
  <c r="G172" i="67"/>
  <c r="G194" i="67" s="1"/>
  <c r="G172" i="71"/>
  <c r="G194" i="71" s="1"/>
  <c r="R147" i="68"/>
  <c r="AP147" i="75"/>
  <c r="Z147" i="68"/>
  <c r="AZ147" i="73"/>
  <c r="E147" i="88"/>
  <c r="G147" i="73"/>
  <c r="AC147" i="75"/>
  <c r="BA147" i="69"/>
  <c r="AF147" i="69"/>
  <c r="F147" i="72"/>
  <c r="L147" i="72"/>
  <c r="V147" i="73"/>
  <c r="AA147" i="75"/>
  <c r="AP147" i="73"/>
  <c r="Q147" i="73"/>
  <c r="AY147" i="67"/>
  <c r="AU147" i="70"/>
  <c r="J147" i="75"/>
  <c r="AP147" i="69"/>
  <c r="AE147" i="68"/>
  <c r="AR147" i="75"/>
  <c r="AR143" i="75"/>
  <c r="AR193" i="75" s="1"/>
  <c r="AR143" i="72"/>
  <c r="AR193" i="72" s="1"/>
  <c r="AR143" i="73"/>
  <c r="AR193" i="73" s="1"/>
  <c r="AR143" i="70"/>
  <c r="AR193" i="70" s="1"/>
  <c r="AR143" i="63"/>
  <c r="AR193" i="63" s="1"/>
  <c r="AR193" i="71"/>
  <c r="AR143" i="69"/>
  <c r="AR193" i="69" s="1"/>
  <c r="AR143" i="68"/>
  <c r="AR193" i="68" s="1"/>
  <c r="AR143" i="88"/>
  <c r="AR193" i="88" s="1"/>
  <c r="Q176" i="67"/>
  <c r="Q195" i="67" s="1"/>
  <c r="Q176" i="63"/>
  <c r="Q195" i="63" s="1"/>
  <c r="Q176" i="75"/>
  <c r="Q176" i="71"/>
  <c r="Q176" i="72"/>
  <c r="Q176" i="69"/>
  <c r="Q176" i="88"/>
  <c r="Q176" i="73"/>
  <c r="Q176" i="70"/>
  <c r="O172" i="88"/>
  <c r="O194" i="88" s="1"/>
  <c r="O172" i="73"/>
  <c r="O194" i="73" s="1"/>
  <c r="O172" i="70"/>
  <c r="O194" i="70" s="1"/>
  <c r="O172" i="75"/>
  <c r="O194" i="75" s="1"/>
  <c r="O172" i="69"/>
  <c r="O194" i="69" s="1"/>
  <c r="O172" i="68"/>
  <c r="O194" i="68" s="1"/>
  <c r="O172" i="63"/>
  <c r="O194" i="63" s="1"/>
  <c r="O172" i="72"/>
  <c r="O194" i="72" s="1"/>
  <c r="O172" i="67"/>
  <c r="O194" i="67" s="1"/>
  <c r="AB147" i="70"/>
  <c r="AY147" i="69"/>
  <c r="BA147" i="75"/>
  <c r="H147" i="63"/>
  <c r="AC147" i="68"/>
  <c r="AV147" i="69"/>
  <c r="AZ143" i="73"/>
  <c r="AZ193" i="73" s="1"/>
  <c r="AZ143" i="72"/>
  <c r="AZ193" i="72" s="1"/>
  <c r="AZ143" i="70"/>
  <c r="AZ193" i="70" s="1"/>
  <c r="AZ143" i="88"/>
  <c r="AZ193" i="88" s="1"/>
  <c r="AZ143" i="68"/>
  <c r="AZ193" i="68" s="1"/>
  <c r="AZ143" i="75"/>
  <c r="AZ193" i="75" s="1"/>
  <c r="AZ143" i="63"/>
  <c r="AZ193" i="63" s="1"/>
  <c r="AZ143" i="69"/>
  <c r="AZ193" i="69" s="1"/>
  <c r="AZ200" i="69" s="1"/>
  <c r="AZ193" i="71"/>
  <c r="S143" i="73"/>
  <c r="S193" i="73" s="1"/>
  <c r="S143" i="88"/>
  <c r="S193" i="88" s="1"/>
  <c r="S143" i="75"/>
  <c r="S193" i="75" s="1"/>
  <c r="S143" i="69"/>
  <c r="S193" i="69" s="1"/>
  <c r="S143" i="70"/>
  <c r="S193" i="70" s="1"/>
  <c r="S200" i="70" s="1"/>
  <c r="S143" i="68"/>
  <c r="S193" i="68" s="1"/>
  <c r="S143" i="72"/>
  <c r="S193" i="72" s="1"/>
  <c r="S143" i="63"/>
  <c r="S193" i="63" s="1"/>
  <c r="S193" i="71"/>
  <c r="AF176" i="69"/>
  <c r="AF176" i="71"/>
  <c r="AF176" i="67"/>
  <c r="AF195" i="67" s="1"/>
  <c r="AF176" i="63"/>
  <c r="AF195" i="63" s="1"/>
  <c r="AF176" i="70"/>
  <c r="AF176" i="75"/>
  <c r="AF176" i="73"/>
  <c r="AF176" i="88"/>
  <c r="AF176" i="72"/>
  <c r="L143" i="69"/>
  <c r="L193" i="69" s="1"/>
  <c r="L176" i="68"/>
  <c r="Y143" i="68"/>
  <c r="Y193" i="68" s="1"/>
  <c r="Y143" i="69"/>
  <c r="Y193" i="69" s="1"/>
  <c r="Y143" i="72"/>
  <c r="Y193" i="72" s="1"/>
  <c r="Y143" i="75"/>
  <c r="Y193" i="75" s="1"/>
  <c r="Y143" i="73"/>
  <c r="Y193" i="73" s="1"/>
  <c r="Y143" i="70"/>
  <c r="Y193" i="70" s="1"/>
  <c r="Y193" i="71"/>
  <c r="Y143" i="63"/>
  <c r="Y193" i="63" s="1"/>
  <c r="Y143" i="88"/>
  <c r="Y193" i="88" s="1"/>
  <c r="Y143" i="67"/>
  <c r="Y193" i="67" s="1"/>
  <c r="AW143" i="69"/>
  <c r="AW193" i="69" s="1"/>
  <c r="AW143" i="68"/>
  <c r="AW193" i="68" s="1"/>
  <c r="AW143" i="63"/>
  <c r="AW193" i="63" s="1"/>
  <c r="AW143" i="70"/>
  <c r="AW193" i="70" s="1"/>
  <c r="AW143" i="72"/>
  <c r="AW193" i="72" s="1"/>
  <c r="AW193" i="71"/>
  <c r="AW143" i="88"/>
  <c r="AW193" i="88" s="1"/>
  <c r="AW143" i="75"/>
  <c r="AW193" i="75" s="1"/>
  <c r="AW143" i="73"/>
  <c r="AW193" i="73" s="1"/>
  <c r="AW143" i="67"/>
  <c r="AW193" i="67" s="1"/>
  <c r="T143" i="63"/>
  <c r="T193" i="63" s="1"/>
  <c r="T143" i="72"/>
  <c r="T193" i="72" s="1"/>
  <c r="T143" i="69"/>
  <c r="T193" i="69" s="1"/>
  <c r="T143" i="68"/>
  <c r="T193" i="68" s="1"/>
  <c r="T193" i="71"/>
  <c r="T143" i="88"/>
  <c r="T193" i="88" s="1"/>
  <c r="T143" i="75"/>
  <c r="T193" i="75" s="1"/>
  <c r="T143" i="70"/>
  <c r="T193" i="70" s="1"/>
  <c r="T143" i="73"/>
  <c r="T193" i="73" s="1"/>
  <c r="AA147" i="63"/>
  <c r="AW147" i="69"/>
  <c r="AH147" i="67"/>
  <c r="AX147" i="73"/>
  <c r="AG147" i="63"/>
  <c r="AW147" i="67"/>
  <c r="AP147" i="68"/>
  <c r="Z147" i="75"/>
  <c r="AP147" i="72"/>
  <c r="P147" i="69"/>
  <c r="F147" i="69"/>
  <c r="N147" i="72"/>
  <c r="AZ147" i="75"/>
  <c r="R147" i="73"/>
  <c r="Q147" i="68"/>
  <c r="AT147" i="72"/>
  <c r="AD147" i="73"/>
  <c r="AP147" i="63"/>
  <c r="AG147" i="73"/>
  <c r="AA147" i="68"/>
  <c r="O147" i="67"/>
  <c r="F147" i="75"/>
  <c r="AX147" i="63"/>
  <c r="BA147" i="88"/>
  <c r="AT147" i="67"/>
  <c r="G147" i="88"/>
  <c r="P147" i="70"/>
  <c r="W147" i="88"/>
  <c r="AN147" i="73"/>
  <c r="AK147" i="73"/>
  <c r="AM147" i="69"/>
  <c r="Y147" i="72"/>
  <c r="W147" i="69"/>
  <c r="AA147" i="67"/>
  <c r="T147" i="68"/>
  <c r="G147" i="69"/>
  <c r="AX147" i="75"/>
  <c r="Y147" i="69"/>
  <c r="AV147" i="70"/>
  <c r="AH147" i="69"/>
  <c r="AJ147" i="70"/>
  <c r="AN147" i="72"/>
  <c r="AK147" i="75"/>
  <c r="AL147" i="70"/>
  <c r="AF147" i="73"/>
  <c r="P147" i="75"/>
  <c r="AU147" i="72"/>
  <c r="AN147" i="67"/>
  <c r="AT147" i="68"/>
  <c r="T147" i="70"/>
  <c r="AC147" i="63"/>
  <c r="AS147" i="88"/>
  <c r="AI147" i="63"/>
  <c r="X147" i="75"/>
  <c r="S147" i="68"/>
  <c r="M147" i="72"/>
  <c r="V147" i="88"/>
  <c r="AE147" i="72"/>
  <c r="I147" i="67"/>
  <c r="AS147" i="67"/>
  <c r="V147" i="69"/>
  <c r="L147" i="70"/>
  <c r="M147" i="73"/>
  <c r="AL147" i="63"/>
  <c r="AB147" i="75"/>
  <c r="S147" i="72"/>
  <c r="BA147" i="73"/>
  <c r="AB147" i="73"/>
  <c r="AF147" i="70"/>
  <c r="L147" i="73"/>
  <c r="E147" i="68"/>
  <c r="AX147" i="88"/>
  <c r="AT147" i="63"/>
  <c r="AL147" i="88"/>
  <c r="AR147" i="67"/>
  <c r="M147" i="68"/>
  <c r="AT147" i="70"/>
  <c r="AK147" i="70"/>
  <c r="S147" i="63"/>
  <c r="AG147" i="72"/>
  <c r="G147" i="63"/>
  <c r="AR147" i="88"/>
  <c r="Z147" i="67"/>
  <c r="O147" i="63"/>
  <c r="AY147" i="72"/>
  <c r="AJ147" i="72"/>
  <c r="K147" i="69"/>
  <c r="AR147" i="68"/>
  <c r="AU147" i="63"/>
  <c r="X147" i="63"/>
  <c r="O147" i="75"/>
  <c r="AB147" i="69"/>
  <c r="AO147" i="72"/>
  <c r="AV147" i="72"/>
  <c r="G147" i="67"/>
  <c r="AR147" i="69"/>
  <c r="V147" i="63"/>
  <c r="AX147" i="72"/>
  <c r="AE147" i="88"/>
  <c r="AQ147" i="63"/>
  <c r="AL147" i="69"/>
  <c r="AG147" i="75"/>
  <c r="P147" i="67"/>
  <c r="P147" i="63"/>
  <c r="AI147" i="68"/>
  <c r="AD147" i="75"/>
  <c r="X147" i="73"/>
  <c r="AX147" i="70"/>
  <c r="Y147" i="73"/>
  <c r="Y147" i="63"/>
  <c r="M147" i="75"/>
  <c r="Z196" i="71"/>
  <c r="AT147" i="69"/>
  <c r="O147" i="73"/>
  <c r="N147" i="67"/>
  <c r="R147" i="70"/>
  <c r="AQ147" i="70"/>
  <c r="Q147" i="69"/>
  <c r="AF147" i="75"/>
  <c r="T147" i="75"/>
  <c r="AS147" i="72"/>
  <c r="AN147" i="68"/>
  <c r="X147" i="69"/>
  <c r="AF147" i="67"/>
  <c r="AK147" i="72"/>
  <c r="E147" i="71"/>
  <c r="AV147" i="88"/>
  <c r="AE147" i="63"/>
  <c r="V147" i="68"/>
  <c r="V147" i="75"/>
  <c r="Y147" i="67"/>
  <c r="AC147" i="70"/>
  <c r="O147" i="68"/>
  <c r="AG147" i="69"/>
  <c r="BB147" i="75"/>
  <c r="M147" i="69"/>
  <c r="AM147" i="68"/>
  <c r="AQ147" i="72"/>
  <c r="I147" i="73"/>
  <c r="J147" i="73"/>
  <c r="W147" i="70"/>
  <c r="AR147" i="63"/>
  <c r="AW147" i="68"/>
  <c r="I147" i="70"/>
  <c r="AN147" i="75"/>
  <c r="AG147" i="88"/>
  <c r="AR147" i="70"/>
  <c r="F147" i="67"/>
  <c r="AO147" i="75"/>
  <c r="Q147" i="72"/>
  <c r="AU147" i="68"/>
  <c r="I147" i="72"/>
  <c r="AP147" i="67"/>
  <c r="O147" i="70"/>
  <c r="U147" i="72"/>
  <c r="AE147" i="75"/>
  <c r="AA147" i="73"/>
  <c r="AN147" i="88"/>
  <c r="H147" i="68"/>
  <c r="AC147" i="72"/>
  <c r="AZ147" i="68"/>
  <c r="AY147" i="68"/>
  <c r="U147" i="88"/>
  <c r="BA147" i="72"/>
  <c r="AQ147" i="69"/>
  <c r="E147" i="73"/>
  <c r="F147" i="88"/>
  <c r="AP147" i="70"/>
  <c r="AN147" i="69"/>
  <c r="AM147" i="63"/>
  <c r="S147" i="69"/>
  <c r="L147" i="69"/>
  <c r="Z147" i="72"/>
  <c r="R147" i="63"/>
  <c r="F147" i="68"/>
  <c r="T147" i="72"/>
  <c r="J147" i="63"/>
  <c r="L147" i="63"/>
  <c r="J147" i="72"/>
  <c r="AK147" i="63"/>
  <c r="U147" i="70"/>
  <c r="AB147" i="67"/>
  <c r="AY147" i="88"/>
  <c r="AR147" i="72"/>
  <c r="AC147" i="69"/>
  <c r="BA147" i="70"/>
  <c r="AY147" i="75"/>
  <c r="W147" i="67"/>
  <c r="AA147" i="70"/>
  <c r="AC147" i="73"/>
  <c r="Y147" i="68"/>
  <c r="F147" i="73"/>
  <c r="J147" i="70"/>
  <c r="J147" i="68"/>
  <c r="AU147" i="67"/>
  <c r="AF147" i="68"/>
  <c r="U147" i="67"/>
  <c r="AI147" i="67"/>
  <c r="M147" i="70"/>
  <c r="AI147" i="73"/>
  <c r="AS147" i="73"/>
  <c r="AX147" i="67"/>
  <c r="K147" i="63"/>
  <c r="AD147" i="88"/>
  <c r="Z147" i="73"/>
  <c r="AU147" i="69"/>
  <c r="AJ147" i="75"/>
  <c r="E147" i="63"/>
  <c r="AG147" i="70"/>
  <c r="H147" i="69"/>
  <c r="AD147" i="63"/>
  <c r="K147" i="73"/>
  <c r="AE147" i="69"/>
  <c r="BB147" i="63"/>
  <c r="K147" i="68"/>
  <c r="G147" i="72"/>
  <c r="AB147" i="72"/>
  <c r="S147" i="75"/>
  <c r="G147" i="75"/>
  <c r="H147" i="67"/>
  <c r="L147" i="68"/>
  <c r="AH147" i="73"/>
  <c r="S147" i="88"/>
  <c r="AC147" i="88"/>
  <c r="AG147" i="67"/>
  <c r="AO147" i="69"/>
  <c r="BA147" i="63"/>
  <c r="X147" i="88"/>
  <c r="AH147" i="75"/>
  <c r="Y147" i="88"/>
  <c r="AH147" i="63"/>
  <c r="BB147" i="72"/>
  <c r="I147" i="69"/>
  <c r="U147" i="63"/>
  <c r="AH147" i="72"/>
  <c r="AF147" i="72"/>
  <c r="AF147" i="88"/>
  <c r="N147" i="63"/>
  <c r="AJ147" i="68"/>
  <c r="X147" i="70"/>
  <c r="V147" i="70"/>
  <c r="L147" i="88"/>
  <c r="AZ147" i="72"/>
  <c r="AB147" i="68"/>
  <c r="AQ147" i="88"/>
  <c r="R147" i="69"/>
  <c r="AA147" i="88"/>
  <c r="M147" i="67"/>
  <c r="E147" i="70"/>
  <c r="AW147" i="88"/>
  <c r="AQ147" i="75"/>
  <c r="AJ147" i="63"/>
  <c r="AW147" i="75"/>
  <c r="AJ147" i="69"/>
  <c r="AV147" i="63"/>
  <c r="AS147" i="70"/>
  <c r="O147" i="72"/>
  <c r="AJ147" i="73"/>
  <c r="G147" i="70"/>
  <c r="AU147" i="73"/>
  <c r="AM147" i="73"/>
  <c r="U147" i="73"/>
  <c r="AM147" i="88"/>
  <c r="AS147" i="75"/>
  <c r="BA147" i="67"/>
  <c r="Z147" i="70"/>
  <c r="I147" i="75"/>
  <c r="I147" i="68"/>
  <c r="AR147" i="73"/>
  <c r="R147" i="88"/>
  <c r="AD147" i="67"/>
  <c r="N147" i="75"/>
  <c r="N147" i="69"/>
  <c r="AV147" i="68"/>
  <c r="H147" i="72"/>
  <c r="L147" i="67"/>
  <c r="AP147" i="88"/>
  <c r="P147" i="88"/>
  <c r="AO147" i="67"/>
  <c r="Y147" i="75"/>
  <c r="E147" i="75"/>
  <c r="AK147" i="69"/>
  <c r="Y147" i="70"/>
  <c r="E147" i="67"/>
  <c r="AS147" i="63"/>
  <c r="K147" i="70"/>
  <c r="X147" i="72"/>
  <c r="P147" i="68"/>
  <c r="AM147" i="75"/>
  <c r="AV147" i="73"/>
  <c r="S147" i="67"/>
  <c r="O147" i="69"/>
  <c r="W147" i="73"/>
  <c r="W147" i="72"/>
  <c r="AI147" i="72"/>
  <c r="I147" i="88"/>
  <c r="BB147" i="67"/>
  <c r="AC147" i="67"/>
  <c r="BB147" i="88"/>
  <c r="AQ147" i="67"/>
  <c r="AH147" i="88"/>
  <c r="AB147" i="63"/>
  <c r="AN176" i="71"/>
  <c r="AN176" i="73"/>
  <c r="AN176" i="67"/>
  <c r="AN195" i="67" s="1"/>
  <c r="AN176" i="70"/>
  <c r="AN176" i="75"/>
  <c r="AN176" i="63"/>
  <c r="AN195" i="63" s="1"/>
  <c r="AN202" i="63" s="1"/>
  <c r="AN176" i="69"/>
  <c r="AN176" i="72"/>
  <c r="AN176" i="88"/>
  <c r="H176" i="63"/>
  <c r="H195" i="63" s="1"/>
  <c r="H176" i="75"/>
  <c r="H176" i="69"/>
  <c r="H176" i="67"/>
  <c r="H195" i="67" s="1"/>
  <c r="AA193" i="71"/>
  <c r="AA143" i="68"/>
  <c r="AA193" i="68" s="1"/>
  <c r="AA143" i="75"/>
  <c r="AA193" i="75" s="1"/>
  <c r="AA143" i="72"/>
  <c r="AA193" i="72" s="1"/>
  <c r="AA143" i="88"/>
  <c r="AA193" i="88" s="1"/>
  <c r="AA143" i="63"/>
  <c r="AA193" i="63" s="1"/>
  <c r="AA143" i="69"/>
  <c r="AA193" i="69" s="1"/>
  <c r="AA143" i="70"/>
  <c r="AA193" i="70" s="1"/>
  <c r="AA143" i="73"/>
  <c r="AA193" i="73" s="1"/>
  <c r="L143" i="72"/>
  <c r="L193" i="72" s="1"/>
  <c r="L143" i="63"/>
  <c r="L193" i="63" s="1"/>
  <c r="L143" i="70"/>
  <c r="L193" i="70" s="1"/>
  <c r="L143" i="68"/>
  <c r="L193" i="68" s="1"/>
  <c r="L143" i="88"/>
  <c r="L193" i="88" s="1"/>
  <c r="L143" i="75"/>
  <c r="L193" i="75" s="1"/>
  <c r="AK176" i="88"/>
  <c r="AK176" i="73"/>
  <c r="AK176" i="63"/>
  <c r="AK195" i="63" s="1"/>
  <c r="AK176" i="70"/>
  <c r="AK176" i="69"/>
  <c r="AK176" i="67"/>
  <c r="AK195" i="67" s="1"/>
  <c r="AK176" i="71"/>
  <c r="AK176" i="75"/>
  <c r="AK176" i="72"/>
  <c r="AX176" i="88"/>
  <c r="AX176" i="69"/>
  <c r="AX176" i="70"/>
  <c r="AX176" i="73"/>
  <c r="AX176" i="72"/>
  <c r="AX176" i="75"/>
  <c r="AX176" i="67"/>
  <c r="AX195" i="67" s="1"/>
  <c r="AX176" i="63"/>
  <c r="AX195" i="63" s="1"/>
  <c r="AX176" i="71"/>
  <c r="AE147" i="67"/>
  <c r="AD147" i="68"/>
  <c r="K147" i="72"/>
  <c r="E147" i="69"/>
  <c r="Z147" i="69"/>
  <c r="AO147" i="68"/>
  <c r="AO147" i="73"/>
  <c r="BB147" i="73"/>
  <c r="W147" i="75"/>
  <c r="AZ147" i="67"/>
  <c r="BB147" i="70"/>
  <c r="H147" i="88"/>
  <c r="BB147" i="68"/>
  <c r="AW147" i="72"/>
  <c r="AK147" i="88"/>
  <c r="AL147" i="67"/>
  <c r="R147" i="67"/>
  <c r="M147" i="63"/>
  <c r="AA147" i="72"/>
  <c r="AU176" i="69"/>
  <c r="AU176" i="88"/>
  <c r="AU176" i="75"/>
  <c r="AU176" i="71"/>
  <c r="AU176" i="70"/>
  <c r="AU176" i="63"/>
  <c r="AU195" i="63" s="1"/>
  <c r="AU176" i="67"/>
  <c r="AU195" i="67" s="1"/>
  <c r="AU176" i="73"/>
  <c r="AU176" i="72"/>
  <c r="L176" i="73"/>
  <c r="H176" i="68"/>
  <c r="F143" i="70"/>
  <c r="F193" i="70" s="1"/>
  <c r="F143" i="75"/>
  <c r="F193" i="75" s="1"/>
  <c r="F143" i="72"/>
  <c r="F193" i="72" s="1"/>
  <c r="F143" i="63"/>
  <c r="F193" i="63" s="1"/>
  <c r="F193" i="71"/>
  <c r="F143" i="88"/>
  <c r="F193" i="88" s="1"/>
  <c r="F143" i="69"/>
  <c r="F193" i="69" s="1"/>
  <c r="F143" i="68"/>
  <c r="F193" i="68" s="1"/>
  <c r="H176" i="88"/>
  <c r="F143" i="67"/>
  <c r="F193" i="67" s="1"/>
  <c r="AE176" i="63"/>
  <c r="AE195" i="63" s="1"/>
  <c r="AE176" i="75"/>
  <c r="AE176" i="72"/>
  <c r="AE176" i="88"/>
  <c r="AE176" i="71"/>
  <c r="AE176" i="69"/>
  <c r="AE176" i="73"/>
  <c r="AE176" i="67"/>
  <c r="AE195" i="67" s="1"/>
  <c r="AE176" i="70"/>
  <c r="H176" i="73"/>
  <c r="G172" i="63"/>
  <c r="G194" i="63" s="1"/>
  <c r="I172" i="70"/>
  <c r="I194" i="70" s="1"/>
  <c r="Q147" i="70"/>
  <c r="AM147" i="72"/>
  <c r="U147" i="69"/>
  <c r="AT147" i="75"/>
  <c r="R147" i="72"/>
  <c r="AL147" i="73"/>
  <c r="T147" i="73"/>
  <c r="AO147" i="63"/>
  <c r="U147" i="68"/>
  <c r="P147" i="73"/>
  <c r="AA147" i="69"/>
  <c r="AZ147" i="63"/>
  <c r="J147" i="69"/>
  <c r="P147" i="72"/>
  <c r="AS147" i="69"/>
  <c r="I147" i="63"/>
  <c r="T147" i="63"/>
  <c r="AL147" i="75"/>
  <c r="E147" i="72"/>
  <c r="AV147" i="75"/>
  <c r="V147" i="67"/>
  <c r="L176" i="69"/>
  <c r="L176" i="71"/>
  <c r="L176" i="75"/>
  <c r="L176" i="88"/>
  <c r="L176" i="67"/>
  <c r="L195" i="67" s="1"/>
  <c r="L176" i="70"/>
  <c r="L176" i="72"/>
  <c r="N172" i="72"/>
  <c r="N194" i="72" s="1"/>
  <c r="N172" i="73"/>
  <c r="N194" i="73" s="1"/>
  <c r="N172" i="63"/>
  <c r="N194" i="63" s="1"/>
  <c r="N172" i="88"/>
  <c r="N194" i="88" s="1"/>
  <c r="N172" i="71"/>
  <c r="N194" i="71" s="1"/>
  <c r="N172" i="67"/>
  <c r="N194" i="67" s="1"/>
  <c r="N172" i="69"/>
  <c r="N194" i="69" s="1"/>
  <c r="N172" i="75"/>
  <c r="N194" i="75" s="1"/>
  <c r="N172" i="68"/>
  <c r="N194" i="68" s="1"/>
  <c r="H176" i="71"/>
  <c r="AQ143" i="88"/>
  <c r="AQ193" i="88" s="1"/>
  <c r="AQ143" i="63"/>
  <c r="AQ193" i="63" s="1"/>
  <c r="AQ143" i="72"/>
  <c r="AQ193" i="72" s="1"/>
  <c r="AQ143" i="75"/>
  <c r="AQ193" i="75" s="1"/>
  <c r="AQ143" i="73"/>
  <c r="AQ193" i="73" s="1"/>
  <c r="AQ143" i="69"/>
  <c r="AQ193" i="69" s="1"/>
  <c r="AQ143" i="68"/>
  <c r="AQ193" i="68" s="1"/>
  <c r="AQ143" i="70"/>
  <c r="AQ193" i="70" s="1"/>
  <c r="AQ193" i="71"/>
  <c r="Y176" i="68"/>
  <c r="AH176" i="68"/>
  <c r="AZ147" i="70"/>
  <c r="AW147" i="70"/>
  <c r="AD147" i="72"/>
  <c r="S147" i="73"/>
  <c r="K147" i="88"/>
  <c r="X147" i="67"/>
  <c r="T147" i="88"/>
  <c r="T196" i="88" s="1"/>
  <c r="AE147" i="73"/>
  <c r="AD147" i="69"/>
  <c r="Q147" i="63"/>
  <c r="AK147" i="67"/>
  <c r="G147" i="68"/>
  <c r="AL147" i="68"/>
  <c r="N147" i="88"/>
  <c r="AW147" i="63"/>
  <c r="AQ147" i="73"/>
  <c r="Q147" i="67"/>
  <c r="AX147" i="69"/>
  <c r="H147" i="75"/>
  <c r="Q147" i="88"/>
  <c r="AD147" i="70"/>
  <c r="AY147" i="63"/>
  <c r="O147" i="88"/>
  <c r="E176" i="68"/>
  <c r="Z176" i="88"/>
  <c r="Z176" i="71"/>
  <c r="Z176" i="73"/>
  <c r="Z176" i="70"/>
  <c r="Z176" i="72"/>
  <c r="Z176" i="63"/>
  <c r="Z195" i="63" s="1"/>
  <c r="Z176" i="69"/>
  <c r="Z176" i="67"/>
  <c r="Z195" i="67" s="1"/>
  <c r="Z176" i="75"/>
  <c r="AU143" i="72"/>
  <c r="AU193" i="72" s="1"/>
  <c r="AU143" i="68"/>
  <c r="AU193" i="68" s="1"/>
  <c r="AU143" i="73"/>
  <c r="AU193" i="73" s="1"/>
  <c r="AU143" i="63"/>
  <c r="AU193" i="63" s="1"/>
  <c r="AU193" i="71"/>
  <c r="AU143" i="69"/>
  <c r="AU193" i="69" s="1"/>
  <c r="AU143" i="88"/>
  <c r="AU193" i="88" s="1"/>
  <c r="AU143" i="75"/>
  <c r="AU193" i="75" s="1"/>
  <c r="AU143" i="70"/>
  <c r="AU193" i="70" s="1"/>
  <c r="AU143" i="67"/>
  <c r="AU193" i="67" s="1"/>
  <c r="E143" i="68"/>
  <c r="E193" i="68" s="1"/>
  <c r="E143" i="70"/>
  <c r="E193" i="70" s="1"/>
  <c r="E143" i="88"/>
  <c r="E193" i="88" s="1"/>
  <c r="E143" i="75"/>
  <c r="E193" i="75" s="1"/>
  <c r="E143" i="69"/>
  <c r="E193" i="69" s="1"/>
  <c r="E143" i="73"/>
  <c r="E193" i="73" s="1"/>
  <c r="E143" i="71"/>
  <c r="E193" i="71" s="1"/>
  <c r="E143" i="72"/>
  <c r="E193" i="72" s="1"/>
  <c r="E143" i="63"/>
  <c r="E193" i="63" s="1"/>
  <c r="T176" i="72"/>
  <c r="T176" i="67"/>
  <c r="T195" i="67" s="1"/>
  <c r="T176" i="63"/>
  <c r="T195" i="63" s="1"/>
  <c r="T176" i="75"/>
  <c r="T176" i="88"/>
  <c r="T176" i="69"/>
  <c r="T176" i="73"/>
  <c r="T176" i="70"/>
  <c r="T176" i="71"/>
  <c r="E176" i="70"/>
  <c r="AD176" i="73"/>
  <c r="AD176" i="88"/>
  <c r="AD176" i="67"/>
  <c r="AD195" i="67" s="1"/>
  <c r="AD176" i="69"/>
  <c r="AD176" i="70"/>
  <c r="AD176" i="71"/>
  <c r="AD176" i="63"/>
  <c r="AD195" i="63" s="1"/>
  <c r="AD176" i="72"/>
  <c r="AD176" i="75"/>
  <c r="AD176" i="68"/>
  <c r="W176" i="88"/>
  <c r="W176" i="63"/>
  <c r="W195" i="63" s="1"/>
  <c r="W176" i="69"/>
  <c r="W176" i="67"/>
  <c r="W195" i="67" s="1"/>
  <c r="W176" i="73"/>
  <c r="W176" i="68"/>
  <c r="W176" i="71"/>
  <c r="W176" i="75"/>
  <c r="W176" i="72"/>
  <c r="AZ176" i="71"/>
  <c r="AZ176" i="67"/>
  <c r="AZ195" i="67" s="1"/>
  <c r="AZ176" i="73"/>
  <c r="AZ176" i="88"/>
  <c r="AZ176" i="63"/>
  <c r="AZ195" i="63" s="1"/>
  <c r="AZ176" i="72"/>
  <c r="AZ176" i="69"/>
  <c r="AZ176" i="75"/>
  <c r="AZ176" i="70"/>
  <c r="AG143" i="69"/>
  <c r="AG193" i="69" s="1"/>
  <c r="AG143" i="72"/>
  <c r="AG193" i="72" s="1"/>
  <c r="AG143" i="68"/>
  <c r="AG193" i="68" s="1"/>
  <c r="AG143" i="73"/>
  <c r="AG193" i="73" s="1"/>
  <c r="AG143" i="63"/>
  <c r="AG193" i="63" s="1"/>
  <c r="AG193" i="71"/>
  <c r="AG143" i="88"/>
  <c r="AG193" i="88" s="1"/>
  <c r="AG143" i="70"/>
  <c r="AG193" i="70" s="1"/>
  <c r="AG143" i="75"/>
  <c r="AG193" i="75" s="1"/>
  <c r="E176" i="73"/>
  <c r="M172" i="73"/>
  <c r="M194" i="73" s="1"/>
  <c r="M172" i="68"/>
  <c r="M194" i="68" s="1"/>
  <c r="M172" i="72"/>
  <c r="M194" i="72" s="1"/>
  <c r="M172" i="75"/>
  <c r="M194" i="75" s="1"/>
  <c r="M172" i="71"/>
  <c r="M194" i="71" s="1"/>
  <c r="M172" i="70"/>
  <c r="M194" i="70" s="1"/>
  <c r="M172" i="67"/>
  <c r="M194" i="67" s="1"/>
  <c r="M172" i="69"/>
  <c r="M194" i="69" s="1"/>
  <c r="M172" i="88"/>
  <c r="M194" i="88" s="1"/>
  <c r="M176" i="67"/>
  <c r="M195" i="67" s="1"/>
  <c r="M176" i="73"/>
  <c r="M176" i="72"/>
  <c r="M176" i="69"/>
  <c r="M176" i="63"/>
  <c r="M195" i="63" s="1"/>
  <c r="M176" i="68"/>
  <c r="M176" i="75"/>
  <c r="M176" i="88"/>
  <c r="M176" i="71"/>
  <c r="AY176" i="72"/>
  <c r="AY176" i="88"/>
  <c r="AY176" i="71"/>
  <c r="AY176" i="70"/>
  <c r="AY176" i="75"/>
  <c r="AY176" i="67"/>
  <c r="AY195" i="67" s="1"/>
  <c r="AY176" i="63"/>
  <c r="AY195" i="63" s="1"/>
  <c r="AY176" i="73"/>
  <c r="AY176" i="69"/>
  <c r="AP143" i="88"/>
  <c r="AP193" i="88" s="1"/>
  <c r="AP143" i="72"/>
  <c r="AP193" i="72" s="1"/>
  <c r="AP143" i="63"/>
  <c r="AP193" i="63" s="1"/>
  <c r="AP143" i="68"/>
  <c r="AP193" i="68" s="1"/>
  <c r="AP193" i="71"/>
  <c r="AP143" i="69"/>
  <c r="AP193" i="69" s="1"/>
  <c r="AP143" i="70"/>
  <c r="AP193" i="70" s="1"/>
  <c r="AP143" i="73"/>
  <c r="AP193" i="73" s="1"/>
  <c r="AP143" i="75"/>
  <c r="AP193" i="75" s="1"/>
  <c r="AP143" i="67"/>
  <c r="AP193" i="67" s="1"/>
  <c r="AJ193" i="71"/>
  <c r="AJ143" i="73"/>
  <c r="AJ193" i="73" s="1"/>
  <c r="AJ143" i="70"/>
  <c r="AJ193" i="70" s="1"/>
  <c r="AJ143" i="75"/>
  <c r="AJ193" i="75" s="1"/>
  <c r="AJ143" i="72"/>
  <c r="AJ193" i="72" s="1"/>
  <c r="AJ143" i="63"/>
  <c r="AJ193" i="63" s="1"/>
  <c r="AJ143" i="69"/>
  <c r="AJ193" i="69" s="1"/>
  <c r="AJ143" i="68"/>
  <c r="AJ193" i="68" s="1"/>
  <c r="AJ143" i="88"/>
  <c r="AJ193" i="88" s="1"/>
  <c r="P143" i="70"/>
  <c r="P193" i="70" s="1"/>
  <c r="P143" i="68"/>
  <c r="P193" i="68" s="1"/>
  <c r="P143" i="72"/>
  <c r="P193" i="72" s="1"/>
  <c r="P193" i="71"/>
  <c r="P143" i="88"/>
  <c r="P193" i="88" s="1"/>
  <c r="P143" i="73"/>
  <c r="P193" i="73" s="1"/>
  <c r="P143" i="63"/>
  <c r="P193" i="63" s="1"/>
  <c r="P143" i="69"/>
  <c r="P193" i="69" s="1"/>
  <c r="P143" i="75"/>
  <c r="P193" i="75" s="1"/>
  <c r="E176" i="88"/>
  <c r="E176" i="63"/>
  <c r="E195" i="63" s="1"/>
  <c r="AJ176" i="63"/>
  <c r="AJ195" i="63" s="1"/>
  <c r="AJ176" i="72"/>
  <c r="AJ176" i="73"/>
  <c r="AJ176" i="67"/>
  <c r="AJ195" i="67" s="1"/>
  <c r="AJ176" i="69"/>
  <c r="AJ176" i="70"/>
  <c r="AJ176" i="71"/>
  <c r="AJ176" i="88"/>
  <c r="AJ176" i="75"/>
  <c r="R172" i="69"/>
  <c r="R194" i="69" s="1"/>
  <c r="R172" i="73"/>
  <c r="R194" i="73" s="1"/>
  <c r="R172" i="71"/>
  <c r="R194" i="71" s="1"/>
  <c r="R172" i="70"/>
  <c r="R194" i="70" s="1"/>
  <c r="R172" i="67"/>
  <c r="R194" i="67" s="1"/>
  <c r="R172" i="75"/>
  <c r="R194" i="75" s="1"/>
  <c r="R172" i="88"/>
  <c r="R194" i="88" s="1"/>
  <c r="R172" i="72"/>
  <c r="R194" i="72" s="1"/>
  <c r="R172" i="68"/>
  <c r="R194" i="68" s="1"/>
  <c r="R172" i="63"/>
  <c r="R194" i="63" s="1"/>
  <c r="M172" i="63"/>
  <c r="M194" i="63" s="1"/>
  <c r="K172" i="72"/>
  <c r="K194" i="72" s="1"/>
  <c r="AB213" i="88"/>
  <c r="AO176" i="72"/>
  <c r="AO176" i="67"/>
  <c r="AO195" i="67" s="1"/>
  <c r="AO176" i="70"/>
  <c r="AO176" i="69"/>
  <c r="AO176" i="73"/>
  <c r="AO176" i="63"/>
  <c r="AO195" i="63" s="1"/>
  <c r="AO176" i="88"/>
  <c r="AO176" i="75"/>
  <c r="AO176" i="71"/>
  <c r="X172" i="75"/>
  <c r="X194" i="75" s="1"/>
  <c r="X172" i="73"/>
  <c r="X194" i="73" s="1"/>
  <c r="X172" i="67"/>
  <c r="X194" i="67" s="1"/>
  <c r="X172" i="88"/>
  <c r="X194" i="88" s="1"/>
  <c r="X172" i="68"/>
  <c r="X194" i="68" s="1"/>
  <c r="X172" i="72"/>
  <c r="X194" i="72" s="1"/>
  <c r="X172" i="71"/>
  <c r="X194" i="71" s="1"/>
  <c r="X172" i="70"/>
  <c r="X194" i="70" s="1"/>
  <c r="BA143" i="68"/>
  <c r="BA193" i="68" s="1"/>
  <c r="BA143" i="73"/>
  <c r="BA193" i="73" s="1"/>
  <c r="BA143" i="63"/>
  <c r="BA193" i="63" s="1"/>
  <c r="BA143" i="69"/>
  <c r="BA193" i="69" s="1"/>
  <c r="BA143" i="70"/>
  <c r="BA193" i="70" s="1"/>
  <c r="BA143" i="72"/>
  <c r="BA193" i="72" s="1"/>
  <c r="BA143" i="75"/>
  <c r="BA193" i="75" s="1"/>
  <c r="BA193" i="71"/>
  <c r="BA143" i="88"/>
  <c r="BA193" i="88" s="1"/>
  <c r="K172" i="75"/>
  <c r="K194" i="75" s="1"/>
  <c r="K172" i="70"/>
  <c r="K194" i="70" s="1"/>
  <c r="K172" i="88"/>
  <c r="K194" i="88" s="1"/>
  <c r="K172" i="69"/>
  <c r="K194" i="69" s="1"/>
  <c r="K172" i="73"/>
  <c r="K194" i="73" s="1"/>
  <c r="K172" i="63"/>
  <c r="K194" i="63" s="1"/>
  <c r="Q172" i="72"/>
  <c r="Q194" i="72" s="1"/>
  <c r="AC172" i="68"/>
  <c r="AC194" i="68" s="1"/>
  <c r="AC172" i="88"/>
  <c r="AC194" i="88" s="1"/>
  <c r="AC172" i="73"/>
  <c r="AC194" i="73" s="1"/>
  <c r="AC172" i="67"/>
  <c r="AC194" i="67" s="1"/>
  <c r="AC172" i="63"/>
  <c r="AC194" i="63" s="1"/>
  <c r="AC172" i="69"/>
  <c r="AC194" i="69" s="1"/>
  <c r="AC172" i="71"/>
  <c r="AC194" i="71" s="1"/>
  <c r="AC172" i="75"/>
  <c r="AC194" i="75" s="1"/>
  <c r="AC172" i="70"/>
  <c r="AC194" i="70" s="1"/>
  <c r="U143" i="70"/>
  <c r="U193" i="70" s="1"/>
  <c r="U143" i="72"/>
  <c r="U193" i="72" s="1"/>
  <c r="U143" i="63"/>
  <c r="U193" i="63" s="1"/>
  <c r="U193" i="71"/>
  <c r="U143" i="75"/>
  <c r="U193" i="75" s="1"/>
  <c r="U143" i="88"/>
  <c r="U193" i="88" s="1"/>
  <c r="U143" i="68"/>
  <c r="U193" i="68" s="1"/>
  <c r="U143" i="73"/>
  <c r="U193" i="73" s="1"/>
  <c r="U143" i="69"/>
  <c r="U193" i="69" s="1"/>
  <c r="AY143" i="68"/>
  <c r="AY193" i="68" s="1"/>
  <c r="AY143" i="88"/>
  <c r="AY193" i="88" s="1"/>
  <c r="AY193" i="71"/>
  <c r="AY143" i="70"/>
  <c r="AY193" i="70" s="1"/>
  <c r="AY143" i="69"/>
  <c r="AY193" i="69" s="1"/>
  <c r="AY143" i="75"/>
  <c r="AY193" i="75" s="1"/>
  <c r="AY143" i="63"/>
  <c r="AY193" i="63" s="1"/>
  <c r="AY143" i="73"/>
  <c r="AY193" i="73" s="1"/>
  <c r="AY200" i="73" s="1"/>
  <c r="AY143" i="72"/>
  <c r="AY193" i="72" s="1"/>
  <c r="AI143" i="69"/>
  <c r="AI193" i="69" s="1"/>
  <c r="AI143" i="88"/>
  <c r="AI193" i="88" s="1"/>
  <c r="AI193" i="71"/>
  <c r="AI143" i="72"/>
  <c r="AI193" i="72" s="1"/>
  <c r="AI143" i="63"/>
  <c r="AI193" i="63" s="1"/>
  <c r="AI143" i="68"/>
  <c r="AI193" i="68" s="1"/>
  <c r="AI143" i="73"/>
  <c r="AI193" i="73" s="1"/>
  <c r="AI143" i="70"/>
  <c r="AI193" i="70" s="1"/>
  <c r="AI143" i="75"/>
  <c r="AI193" i="75" s="1"/>
  <c r="R176" i="75"/>
  <c r="R176" i="69"/>
  <c r="R176" i="73"/>
  <c r="R176" i="68"/>
  <c r="R176" i="72"/>
  <c r="R176" i="63"/>
  <c r="R195" i="63" s="1"/>
  <c r="R176" i="70"/>
  <c r="R176" i="88"/>
  <c r="Q172" i="71"/>
  <c r="Q194" i="71" s="1"/>
  <c r="Q172" i="68"/>
  <c r="Q194" i="68" s="1"/>
  <c r="Q172" i="75"/>
  <c r="Q194" i="75" s="1"/>
  <c r="Q172" i="70"/>
  <c r="Q194" i="70" s="1"/>
  <c r="Q172" i="63"/>
  <c r="Q194" i="63" s="1"/>
  <c r="Q172" i="88"/>
  <c r="Q194" i="88" s="1"/>
  <c r="Q172" i="69"/>
  <c r="Q194" i="69" s="1"/>
  <c r="Q172" i="73"/>
  <c r="Q194" i="73" s="1"/>
  <c r="T172" i="69"/>
  <c r="T194" i="69" s="1"/>
  <c r="T172" i="68"/>
  <c r="T194" i="68" s="1"/>
  <c r="T172" i="71"/>
  <c r="T194" i="71" s="1"/>
  <c r="T172" i="70"/>
  <c r="T194" i="70" s="1"/>
  <c r="T172" i="73"/>
  <c r="T194" i="73" s="1"/>
  <c r="T172" i="72"/>
  <c r="T194" i="72" s="1"/>
  <c r="T172" i="75"/>
  <c r="T194" i="75" s="1"/>
  <c r="T172" i="63"/>
  <c r="T194" i="63" s="1"/>
  <c r="T172" i="88"/>
  <c r="T194" i="88" s="1"/>
  <c r="O143" i="68"/>
  <c r="O193" i="68" s="1"/>
  <c r="AX213" i="88"/>
  <c r="AG215" i="88"/>
  <c r="S172" i="68"/>
  <c r="S194" i="68" s="1"/>
  <c r="S172" i="73"/>
  <c r="S194" i="73" s="1"/>
  <c r="S172" i="72"/>
  <c r="S194" i="72" s="1"/>
  <c r="S172" i="75"/>
  <c r="S194" i="75" s="1"/>
  <c r="S172" i="71"/>
  <c r="S194" i="71" s="1"/>
  <c r="S172" i="70"/>
  <c r="S194" i="70" s="1"/>
  <c r="S201" i="70" s="1"/>
  <c r="S172" i="69"/>
  <c r="S194" i="69" s="1"/>
  <c r="S172" i="63"/>
  <c r="S194" i="63" s="1"/>
  <c r="S172" i="88"/>
  <c r="S194" i="88" s="1"/>
  <c r="S172" i="67"/>
  <c r="S194" i="67" s="1"/>
  <c r="AC143" i="88"/>
  <c r="AC193" i="88" s="1"/>
  <c r="AC143" i="75"/>
  <c r="AC193" i="75" s="1"/>
  <c r="AC143" i="63"/>
  <c r="AC193" i="63" s="1"/>
  <c r="AC193" i="71"/>
  <c r="AC143" i="68"/>
  <c r="AC193" i="68" s="1"/>
  <c r="AC143" i="70"/>
  <c r="AC193" i="70" s="1"/>
  <c r="AC143" i="72"/>
  <c r="AC193" i="72" s="1"/>
  <c r="AC143" i="73"/>
  <c r="AC193" i="73" s="1"/>
  <c r="AC143" i="69"/>
  <c r="AC193" i="69" s="1"/>
  <c r="K172" i="71"/>
  <c r="K194" i="71" s="1"/>
  <c r="R176" i="71"/>
  <c r="U214" i="88"/>
  <c r="Z143" i="75"/>
  <c r="Z193" i="75" s="1"/>
  <c r="Z143" i="88"/>
  <c r="Z193" i="88" s="1"/>
  <c r="Z143" i="69"/>
  <c r="Z193" i="69" s="1"/>
  <c r="Z143" i="72"/>
  <c r="Z193" i="72" s="1"/>
  <c r="Z143" i="68"/>
  <c r="Z193" i="68" s="1"/>
  <c r="Z143" i="70"/>
  <c r="Z193" i="70" s="1"/>
  <c r="Z193" i="71"/>
  <c r="Z143" i="63"/>
  <c r="Z193" i="63" s="1"/>
  <c r="Z143" i="73"/>
  <c r="Z193" i="73" s="1"/>
  <c r="O143" i="88"/>
  <c r="O193" i="88" s="1"/>
  <c r="O143" i="72"/>
  <c r="O193" i="72" s="1"/>
  <c r="O143" i="63"/>
  <c r="O193" i="63" s="1"/>
  <c r="O143" i="67"/>
  <c r="O193" i="67" s="1"/>
  <c r="AN143" i="75"/>
  <c r="AN193" i="75" s="1"/>
  <c r="AN143" i="68"/>
  <c r="AN193" i="68" s="1"/>
  <c r="AN143" i="63"/>
  <c r="AN193" i="63" s="1"/>
  <c r="AN143" i="70"/>
  <c r="AN193" i="70" s="1"/>
  <c r="AN143" i="69"/>
  <c r="AN193" i="69" s="1"/>
  <c r="AN193" i="71"/>
  <c r="AN143" i="72"/>
  <c r="AN193" i="72" s="1"/>
  <c r="AN143" i="73"/>
  <c r="AN193" i="73" s="1"/>
  <c r="AN143" i="88"/>
  <c r="AN193" i="88" s="1"/>
  <c r="X172" i="63"/>
  <c r="X194" i="63" s="1"/>
  <c r="P172" i="63"/>
  <c r="P194" i="63" s="1"/>
  <c r="P172" i="73"/>
  <c r="P194" i="73" s="1"/>
  <c r="P172" i="67"/>
  <c r="P194" i="67" s="1"/>
  <c r="P172" i="69"/>
  <c r="P194" i="69" s="1"/>
  <c r="P172" i="68"/>
  <c r="P194" i="68" s="1"/>
  <c r="P172" i="71"/>
  <c r="P194" i="71" s="1"/>
  <c r="R143" i="70"/>
  <c r="R193" i="70" s="1"/>
  <c r="R143" i="73"/>
  <c r="R193" i="73" s="1"/>
  <c r="R143" i="72"/>
  <c r="R193" i="72" s="1"/>
  <c r="R143" i="63"/>
  <c r="R193" i="63" s="1"/>
  <c r="R193" i="71"/>
  <c r="R143" i="75"/>
  <c r="R193" i="75" s="1"/>
  <c r="R143" i="68"/>
  <c r="R193" i="68" s="1"/>
  <c r="R143" i="69"/>
  <c r="R193" i="69" s="1"/>
  <c r="R143" i="88"/>
  <c r="R193" i="88" s="1"/>
  <c r="AK213" i="88"/>
  <c r="AG200" i="68" l="1"/>
  <c r="BA200" i="68"/>
  <c r="J200" i="67"/>
  <c r="AQ200" i="68"/>
  <c r="W202" i="63"/>
  <c r="F200" i="63"/>
  <c r="N200" i="73"/>
  <c r="N201" i="73"/>
  <c r="AM200" i="70"/>
  <c r="H200" i="73"/>
  <c r="H201" i="73"/>
  <c r="AY202" i="73"/>
  <c r="AY201" i="73"/>
  <c r="AL202" i="72"/>
  <c r="AL201" i="72"/>
  <c r="AL200" i="72"/>
  <c r="Z202" i="71"/>
  <c r="Z201" i="71"/>
  <c r="Z221" i="71" s="1"/>
  <c r="L201" i="71"/>
  <c r="L200" i="71"/>
  <c r="Z200" i="71"/>
  <c r="AI202" i="70"/>
  <c r="AI201" i="70"/>
  <c r="H201" i="70"/>
  <c r="AO200" i="70"/>
  <c r="AO202" i="70"/>
  <c r="AO201" i="70"/>
  <c r="H200" i="70"/>
  <c r="AI200" i="70"/>
  <c r="AM202" i="70"/>
  <c r="AM201" i="70"/>
  <c r="BB202" i="69"/>
  <c r="BB201" i="69"/>
  <c r="BB200" i="69"/>
  <c r="AI200" i="69"/>
  <c r="AI202" i="69"/>
  <c r="AI201" i="69"/>
  <c r="AZ202" i="69"/>
  <c r="AZ201" i="69"/>
  <c r="AH202" i="68"/>
  <c r="AH201" i="68"/>
  <c r="BA202" i="68"/>
  <c r="BA201" i="68"/>
  <c r="AG202" i="68"/>
  <c r="AG201" i="68"/>
  <c r="AS202" i="68"/>
  <c r="AS201" i="68"/>
  <c r="AS200" i="68"/>
  <c r="AQ202" i="68"/>
  <c r="AQ201" i="68"/>
  <c r="W202" i="68"/>
  <c r="W222" i="68" s="1"/>
  <c r="W200" i="68"/>
  <c r="W201" i="68"/>
  <c r="AH200" i="68"/>
  <c r="AK202" i="68"/>
  <c r="AK201" i="68"/>
  <c r="AX202" i="68"/>
  <c r="AX201" i="68"/>
  <c r="AX200" i="68"/>
  <c r="AM202" i="67"/>
  <c r="AM201" i="67"/>
  <c r="AJ202" i="67"/>
  <c r="AJ201" i="67"/>
  <c r="AM200" i="67"/>
  <c r="AV202" i="67"/>
  <c r="AV200" i="67"/>
  <c r="AV201" i="67"/>
  <c r="AJ200" i="67"/>
  <c r="J201" i="67"/>
  <c r="Z202" i="63"/>
  <c r="AO215" i="68"/>
  <c r="M214" i="74"/>
  <c r="P213" i="74"/>
  <c r="AO213" i="67"/>
  <c r="U215" i="74"/>
  <c r="P214" i="75"/>
  <c r="X214" i="74"/>
  <c r="R214" i="74"/>
  <c r="X213" i="67"/>
  <c r="K213" i="74"/>
  <c r="F214" i="74"/>
  <c r="F201" i="63"/>
  <c r="M213" i="74"/>
  <c r="BA213" i="74"/>
  <c r="AJ213" i="74"/>
  <c r="AG213" i="74"/>
  <c r="T215" i="74"/>
  <c r="H215" i="70"/>
  <c r="T213" i="74"/>
  <c r="AW213" i="74"/>
  <c r="J214" i="74"/>
  <c r="K215" i="74"/>
  <c r="I215" i="74"/>
  <c r="O213" i="75"/>
  <c r="AZ215" i="74"/>
  <c r="G214" i="74"/>
  <c r="S213" i="74"/>
  <c r="AD213" i="74"/>
  <c r="W200" i="63"/>
  <c r="W201" i="63"/>
  <c r="AW215" i="74"/>
  <c r="V215" i="74"/>
  <c r="P215" i="74"/>
  <c r="L214" i="74"/>
  <c r="AD215" i="74"/>
  <c r="AU213" i="74"/>
  <c r="AS215" i="74"/>
  <c r="AT215" i="68"/>
  <c r="AM215" i="74"/>
  <c r="S214" i="74"/>
  <c r="E213" i="74"/>
  <c r="AE215" i="74"/>
  <c r="AU215" i="74"/>
  <c r="AK215" i="68"/>
  <c r="AZ213" i="74"/>
  <c r="AH215" i="74"/>
  <c r="AA215" i="74"/>
  <c r="O215" i="74"/>
  <c r="AF213" i="74"/>
  <c r="AF200" i="63"/>
  <c r="AT213" i="74"/>
  <c r="R213" i="74"/>
  <c r="K214" i="67"/>
  <c r="AF215" i="74"/>
  <c r="AF202" i="63"/>
  <c r="AI215" i="74"/>
  <c r="N215" i="74"/>
  <c r="AN213" i="74"/>
  <c r="AN200" i="63"/>
  <c r="Z213" i="67"/>
  <c r="Z200" i="63"/>
  <c r="AP213" i="74"/>
  <c r="AX215" i="74"/>
  <c r="Y213" i="74"/>
  <c r="I214" i="74"/>
  <c r="Y215" i="74"/>
  <c r="G215" i="74"/>
  <c r="H214" i="74"/>
  <c r="G213" i="74"/>
  <c r="AC215" i="74"/>
  <c r="F215" i="74"/>
  <c r="F202" i="63"/>
  <c r="F131" i="88"/>
  <c r="AE196" i="74"/>
  <c r="V196" i="74"/>
  <c r="AY196" i="74"/>
  <c r="AH196" i="74"/>
  <c r="Y196" i="74"/>
  <c r="AM196" i="74"/>
  <c r="P196" i="69"/>
  <c r="P202" i="69" s="1"/>
  <c r="Q196" i="74"/>
  <c r="BB196" i="74"/>
  <c r="AS196" i="74"/>
  <c r="AJ196" i="74"/>
  <c r="S196" i="74"/>
  <c r="AV196" i="74"/>
  <c r="Z216" i="71"/>
  <c r="S214" i="73"/>
  <c r="U213" i="70"/>
  <c r="R214" i="69"/>
  <c r="AA213" i="71"/>
  <c r="T213" i="72"/>
  <c r="AW213" i="70"/>
  <c r="Y213" i="70"/>
  <c r="AF215" i="72"/>
  <c r="AF215" i="69"/>
  <c r="AZ213" i="70"/>
  <c r="O214" i="70"/>
  <c r="Q215" i="71"/>
  <c r="G214" i="68"/>
  <c r="AD213" i="70"/>
  <c r="I214" i="71"/>
  <c r="X213" i="68"/>
  <c r="AH215" i="73"/>
  <c r="Y215" i="67"/>
  <c r="AL196" i="75"/>
  <c r="J213" i="73"/>
  <c r="AX196" i="73"/>
  <c r="G215" i="67"/>
  <c r="AM196" i="72"/>
  <c r="AM200" i="72" s="1"/>
  <c r="AS215" i="72"/>
  <c r="AO196" i="72"/>
  <c r="AJ196" i="68"/>
  <c r="AJ200" i="68" s="1"/>
  <c r="O215" i="72"/>
  <c r="AQ215" i="69"/>
  <c r="AO213" i="69"/>
  <c r="AO196" i="68"/>
  <c r="AO200" i="68" s="1"/>
  <c r="AO196" i="71"/>
  <c r="AO200" i="71" s="1"/>
  <c r="S215" i="72"/>
  <c r="F196" i="70"/>
  <c r="F200" i="70" s="1"/>
  <c r="N213" i="72"/>
  <c r="Z196" i="68"/>
  <c r="I196" i="71"/>
  <c r="I202" i="71" s="1"/>
  <c r="AB196" i="69"/>
  <c r="AQ196" i="70"/>
  <c r="F196" i="68"/>
  <c r="F200" i="68" s="1"/>
  <c r="L196" i="69"/>
  <c r="L202" i="69" s="1"/>
  <c r="G196" i="68"/>
  <c r="G202" i="68" s="1"/>
  <c r="W196" i="72"/>
  <c r="W196" i="71"/>
  <c r="S196" i="71"/>
  <c r="S202" i="71" s="1"/>
  <c r="AM196" i="75"/>
  <c r="AT196" i="75"/>
  <c r="AT200" i="75" s="1"/>
  <c r="AG196" i="70"/>
  <c r="AG200" i="70" s="1"/>
  <c r="AJ196" i="72"/>
  <c r="AI201" i="75"/>
  <c r="E196" i="75"/>
  <c r="E200" i="75" s="1"/>
  <c r="E204" i="75" s="1"/>
  <c r="BA196" i="69"/>
  <c r="E196" i="71"/>
  <c r="E196" i="67"/>
  <c r="E200" i="67" s="1"/>
  <c r="E204" i="67" s="1"/>
  <c r="I213" i="75"/>
  <c r="M196" i="67"/>
  <c r="M202" i="67" s="1"/>
  <c r="K213" i="73"/>
  <c r="AE196" i="75"/>
  <c r="AE202" i="75" s="1"/>
  <c r="N196" i="68"/>
  <c r="N202" i="68" s="1"/>
  <c r="K215" i="72"/>
  <c r="O196" i="73"/>
  <c r="O202" i="73" s="1"/>
  <c r="Y196" i="69"/>
  <c r="T196" i="67"/>
  <c r="T202" i="67" s="1"/>
  <c r="H213" i="68"/>
  <c r="X215" i="75"/>
  <c r="AK196" i="75"/>
  <c r="AI215" i="73"/>
  <c r="I196" i="69"/>
  <c r="I202" i="69" s="1"/>
  <c r="H196" i="75"/>
  <c r="H201" i="75" s="1"/>
  <c r="G213" i="68"/>
  <c r="M196" i="69"/>
  <c r="M202" i="69" s="1"/>
  <c r="AC215" i="70"/>
  <c r="AD196" i="75"/>
  <c r="AD202" i="75" s="1"/>
  <c r="AF213" i="69"/>
  <c r="V215" i="75"/>
  <c r="I215" i="67"/>
  <c r="I215" i="71"/>
  <c r="AT215" i="67"/>
  <c r="AV196" i="75"/>
  <c r="AR196" i="75"/>
  <c r="V213" i="71"/>
  <c r="X196" i="70"/>
  <c r="X202" i="70" s="1"/>
  <c r="U215" i="69"/>
  <c r="AR215" i="75"/>
  <c r="AR215" i="71"/>
  <c r="K196" i="72"/>
  <c r="K202" i="72" s="1"/>
  <c r="P215" i="67"/>
  <c r="Q213" i="75"/>
  <c r="Q200" i="75"/>
  <c r="AL196" i="67"/>
  <c r="AH213" i="72"/>
  <c r="O196" i="67"/>
  <c r="O202" i="67" s="1"/>
  <c r="BA215" i="72"/>
  <c r="AT213" i="72"/>
  <c r="AT213" i="73"/>
  <c r="M213" i="71"/>
  <c r="AM215" i="67"/>
  <c r="V196" i="68"/>
  <c r="F215" i="72"/>
  <c r="N215" i="73"/>
  <c r="N196" i="72"/>
  <c r="N202" i="72" s="1"/>
  <c r="AF196" i="70"/>
  <c r="L214" i="72"/>
  <c r="R215" i="67"/>
  <c r="AJ213" i="67"/>
  <c r="O213" i="69"/>
  <c r="BA215" i="74"/>
  <c r="O196" i="74"/>
  <c r="AL196" i="74"/>
  <c r="AC196" i="74"/>
  <c r="T196" i="74"/>
  <c r="AX196" i="74"/>
  <c r="AF196" i="74"/>
  <c r="P214" i="70"/>
  <c r="AR196" i="69"/>
  <c r="AM213" i="67"/>
  <c r="AZ213" i="67"/>
  <c r="X214" i="69"/>
  <c r="F213" i="73"/>
  <c r="AQ215" i="74"/>
  <c r="M215" i="70"/>
  <c r="S213" i="67"/>
  <c r="I213" i="69"/>
  <c r="G213" i="69"/>
  <c r="L215" i="74"/>
  <c r="Q196" i="71"/>
  <c r="Q202" i="71" s="1"/>
  <c r="U213" i="67"/>
  <c r="S214" i="67"/>
  <c r="AO215" i="70"/>
  <c r="W215" i="71"/>
  <c r="Z215" i="69"/>
  <c r="AU215" i="69"/>
  <c r="AX215" i="71"/>
  <c r="R213" i="75"/>
  <c r="R200" i="75"/>
  <c r="P214" i="69"/>
  <c r="AN213" i="71"/>
  <c r="O213" i="72"/>
  <c r="Z213" i="69"/>
  <c r="AC213" i="72"/>
  <c r="S214" i="68"/>
  <c r="T214" i="73"/>
  <c r="R215" i="72"/>
  <c r="AI213" i="68"/>
  <c r="U213" i="73"/>
  <c r="AC214" i="70"/>
  <c r="AC214" i="68"/>
  <c r="BA213" i="68"/>
  <c r="X214" i="75"/>
  <c r="AO215" i="67"/>
  <c r="R214" i="72"/>
  <c r="AJ215" i="75"/>
  <c r="P213" i="71"/>
  <c r="AJ213" i="72"/>
  <c r="AP213" i="70"/>
  <c r="AY215" i="73"/>
  <c r="M215" i="71"/>
  <c r="M215" i="67"/>
  <c r="M214" i="68"/>
  <c r="AG213" i="73"/>
  <c r="W215" i="68"/>
  <c r="AD215" i="72"/>
  <c r="T215" i="67"/>
  <c r="AU213" i="71"/>
  <c r="AQ213" i="71"/>
  <c r="L215" i="71"/>
  <c r="AE215" i="72"/>
  <c r="F213" i="71"/>
  <c r="AU215" i="73"/>
  <c r="AK215" i="72"/>
  <c r="AA213" i="70"/>
  <c r="H215" i="67"/>
  <c r="AN215" i="75"/>
  <c r="T213" i="73"/>
  <c r="Y213" i="73"/>
  <c r="S213" i="71"/>
  <c r="S213" i="73"/>
  <c r="AZ213" i="72"/>
  <c r="O214" i="73"/>
  <c r="Q215" i="75"/>
  <c r="Q202" i="75"/>
  <c r="AR213" i="70"/>
  <c r="G214" i="69"/>
  <c r="AD213" i="73"/>
  <c r="I214" i="73"/>
  <c r="X213" i="70"/>
  <c r="Y215" i="71"/>
  <c r="H214" i="75"/>
  <c r="J213" i="70"/>
  <c r="U196" i="69"/>
  <c r="U200" i="69" s="1"/>
  <c r="G215" i="72"/>
  <c r="AS215" i="67"/>
  <c r="AP196" i="70"/>
  <c r="AP200" i="70" s="1"/>
  <c r="AJ196" i="71"/>
  <c r="O215" i="73"/>
  <c r="AQ215" i="70"/>
  <c r="AO213" i="72"/>
  <c r="AM213" i="75"/>
  <c r="AM213" i="73"/>
  <c r="S215" i="67"/>
  <c r="S215" i="69"/>
  <c r="Y196" i="68"/>
  <c r="W196" i="73"/>
  <c r="N213" i="69"/>
  <c r="L196" i="73"/>
  <c r="L202" i="73" s="1"/>
  <c r="AA196" i="70"/>
  <c r="AI196" i="68"/>
  <c r="AH196" i="69"/>
  <c r="AH200" i="69" s="1"/>
  <c r="AL196" i="70"/>
  <c r="AA196" i="73"/>
  <c r="AB196" i="73"/>
  <c r="L196" i="67"/>
  <c r="L202" i="67" s="1"/>
  <c r="W196" i="75"/>
  <c r="G196" i="67"/>
  <c r="G202" i="67" s="1"/>
  <c r="AE196" i="69"/>
  <c r="AK196" i="71"/>
  <c r="BA196" i="72"/>
  <c r="BA200" i="72" s="1"/>
  <c r="BB196" i="71"/>
  <c r="AY196" i="67"/>
  <c r="AY200" i="67" s="1"/>
  <c r="AZ196" i="71"/>
  <c r="E196" i="73"/>
  <c r="J214" i="70"/>
  <c r="J214" i="69"/>
  <c r="AA196" i="67"/>
  <c r="AM196" i="68"/>
  <c r="J196" i="75"/>
  <c r="K215" i="70"/>
  <c r="AW196" i="69"/>
  <c r="K196" i="71"/>
  <c r="K202" i="71" s="1"/>
  <c r="J215" i="70"/>
  <c r="J215" i="67"/>
  <c r="H213" i="73"/>
  <c r="X215" i="71"/>
  <c r="AK196" i="72"/>
  <c r="AI215" i="71"/>
  <c r="AW215" i="75"/>
  <c r="F214" i="68"/>
  <c r="AR196" i="70"/>
  <c r="G213" i="71"/>
  <c r="AJ196" i="75"/>
  <c r="AJ202" i="75" s="1"/>
  <c r="AC215" i="67"/>
  <c r="AW196" i="71"/>
  <c r="AF213" i="73"/>
  <c r="AO196" i="67"/>
  <c r="AO200" i="67" s="1"/>
  <c r="V215" i="72"/>
  <c r="I215" i="68"/>
  <c r="N196" i="71"/>
  <c r="N202" i="71" s="1"/>
  <c r="AT215" i="71"/>
  <c r="AX196" i="72"/>
  <c r="AL196" i="69"/>
  <c r="V213" i="70"/>
  <c r="AD196" i="67"/>
  <c r="U215" i="73"/>
  <c r="AR215" i="70"/>
  <c r="P196" i="72"/>
  <c r="P202" i="72" s="1"/>
  <c r="P215" i="68"/>
  <c r="AP215" i="67"/>
  <c r="Q213" i="71"/>
  <c r="AF196" i="75"/>
  <c r="AF202" i="75" s="1"/>
  <c r="G196" i="69"/>
  <c r="BA215" i="71"/>
  <c r="M213" i="67"/>
  <c r="AM215" i="71"/>
  <c r="Q196" i="72"/>
  <c r="Q202" i="72" s="1"/>
  <c r="H214" i="68"/>
  <c r="F215" i="70"/>
  <c r="N215" i="67"/>
  <c r="O196" i="75"/>
  <c r="O202" i="75" s="1"/>
  <c r="I196" i="68"/>
  <c r="I202" i="68" s="1"/>
  <c r="L214" i="70"/>
  <c r="AI213" i="74"/>
  <c r="AU215" i="68"/>
  <c r="BA215" i="68"/>
  <c r="AO196" i="74"/>
  <c r="AD196" i="74"/>
  <c r="U196" i="74"/>
  <c r="L196" i="74"/>
  <c r="AP196" i="74"/>
  <c r="X196" i="74"/>
  <c r="AN215" i="74"/>
  <c r="J215" i="74"/>
  <c r="F215" i="69"/>
  <c r="G196" i="72"/>
  <c r="G202" i="72" s="1"/>
  <c r="S215" i="74"/>
  <c r="AQ215" i="68"/>
  <c r="O213" i="73"/>
  <c r="X213" i="74"/>
  <c r="J196" i="69"/>
  <c r="J202" i="69" s="1"/>
  <c r="AI215" i="68"/>
  <c r="N213" i="74"/>
  <c r="AD213" i="67"/>
  <c r="K196" i="69"/>
  <c r="K202" i="69" s="1"/>
  <c r="L213" i="73"/>
  <c r="L213" i="74"/>
  <c r="AC215" i="68"/>
  <c r="AZ215" i="68"/>
  <c r="AK215" i="74"/>
  <c r="AH213" i="74"/>
  <c r="P214" i="68"/>
  <c r="AY213" i="73"/>
  <c r="R214" i="68"/>
  <c r="AJ215" i="72"/>
  <c r="AY215" i="72"/>
  <c r="AD215" i="73"/>
  <c r="AK215" i="73"/>
  <c r="R213" i="71"/>
  <c r="Q214" i="70"/>
  <c r="R215" i="68"/>
  <c r="U213" i="68"/>
  <c r="P213" i="72"/>
  <c r="E213" i="70"/>
  <c r="Z215" i="72"/>
  <c r="N214" i="73"/>
  <c r="L215" i="69"/>
  <c r="H215" i="73"/>
  <c r="AE215" i="75"/>
  <c r="AU215" i="67"/>
  <c r="AX215" i="67"/>
  <c r="AK215" i="75"/>
  <c r="AK202" i="75"/>
  <c r="L213" i="75"/>
  <c r="AA213" i="69"/>
  <c r="H215" i="69"/>
  <c r="AN215" i="70"/>
  <c r="T213" i="70"/>
  <c r="AW213" i="67"/>
  <c r="AW213" i="68"/>
  <c r="Y213" i="75"/>
  <c r="AF215" i="73"/>
  <c r="AZ213" i="71"/>
  <c r="AZ213" i="73"/>
  <c r="O214" i="67"/>
  <c r="AR213" i="73"/>
  <c r="G214" i="73"/>
  <c r="AD213" i="69"/>
  <c r="I214" i="68"/>
  <c r="X213" i="75"/>
  <c r="AH215" i="72"/>
  <c r="F214" i="71"/>
  <c r="AA215" i="75"/>
  <c r="J213" i="71"/>
  <c r="P196" i="70"/>
  <c r="P202" i="70" s="1"/>
  <c r="G215" i="75"/>
  <c r="AS215" i="73"/>
  <c r="O196" i="72"/>
  <c r="O202" i="72" s="1"/>
  <c r="O215" i="70"/>
  <c r="AQ215" i="75"/>
  <c r="AO213" i="68"/>
  <c r="AM213" i="72"/>
  <c r="S215" i="75"/>
  <c r="M196" i="73"/>
  <c r="M202" i="73" s="1"/>
  <c r="F196" i="71"/>
  <c r="F201" i="71" s="1"/>
  <c r="N213" i="71"/>
  <c r="K196" i="68"/>
  <c r="K202" i="68" s="1"/>
  <c r="AT196" i="67"/>
  <c r="AT200" i="67" s="1"/>
  <c r="AE196" i="72"/>
  <c r="AK196" i="73"/>
  <c r="AI196" i="73"/>
  <c r="AI200" i="73" s="1"/>
  <c r="AT196" i="69"/>
  <c r="AT200" i="69" s="1"/>
  <c r="AF196" i="71"/>
  <c r="AF200" i="71" s="1"/>
  <c r="J196" i="71"/>
  <c r="J202" i="71" s="1"/>
  <c r="AR196" i="71"/>
  <c r="AR200" i="71" s="1"/>
  <c r="AU196" i="73"/>
  <c r="AU200" i="73" s="1"/>
  <c r="AH196" i="75"/>
  <c r="AH202" i="75" s="1"/>
  <c r="AA196" i="68"/>
  <c r="AA200" i="68" s="1"/>
  <c r="K196" i="73"/>
  <c r="K202" i="73" s="1"/>
  <c r="Z196" i="69"/>
  <c r="Z200" i="69" s="1"/>
  <c r="Q196" i="67"/>
  <c r="Q202" i="67" s="1"/>
  <c r="AB196" i="71"/>
  <c r="L196" i="70"/>
  <c r="L202" i="70" s="1"/>
  <c r="U196" i="70"/>
  <c r="R196" i="71"/>
  <c r="R202" i="71" s="1"/>
  <c r="R196" i="69"/>
  <c r="R202" i="69" s="1"/>
  <c r="AZ196" i="75"/>
  <c r="AZ202" i="75" s="1"/>
  <c r="BB196" i="70"/>
  <c r="AZ196" i="70"/>
  <c r="AZ200" i="70" s="1"/>
  <c r="BB196" i="68"/>
  <c r="AY196" i="68"/>
  <c r="F196" i="73"/>
  <c r="F201" i="73" s="1"/>
  <c r="J196" i="73"/>
  <c r="J202" i="73" s="1"/>
  <c r="K213" i="69"/>
  <c r="X196" i="75"/>
  <c r="X202" i="75" s="1"/>
  <c r="AB196" i="75"/>
  <c r="K215" i="71"/>
  <c r="AF196" i="69"/>
  <c r="U196" i="72"/>
  <c r="U200" i="72" s="1"/>
  <c r="H213" i="69"/>
  <c r="H213" i="71"/>
  <c r="AI215" i="69"/>
  <c r="F214" i="73"/>
  <c r="F196" i="72"/>
  <c r="G213" i="72"/>
  <c r="G196" i="71"/>
  <c r="G202" i="71" s="1"/>
  <c r="AC215" i="71"/>
  <c r="AF213" i="71"/>
  <c r="L196" i="72"/>
  <c r="L202" i="72" s="1"/>
  <c r="V215" i="71"/>
  <c r="I215" i="69"/>
  <c r="AT215" i="75"/>
  <c r="AT215" i="69"/>
  <c r="T196" i="70"/>
  <c r="T202" i="70" s="1"/>
  <c r="AB196" i="68"/>
  <c r="U196" i="71"/>
  <c r="P215" i="72"/>
  <c r="P215" i="75"/>
  <c r="AP215" i="69"/>
  <c r="Q213" i="73"/>
  <c r="I213" i="72"/>
  <c r="AW196" i="72"/>
  <c r="AH213" i="70"/>
  <c r="AQ196" i="67"/>
  <c r="AT213" i="75"/>
  <c r="M213" i="69"/>
  <c r="M213" i="75"/>
  <c r="AM196" i="73"/>
  <c r="R196" i="70"/>
  <c r="R202" i="70" s="1"/>
  <c r="N215" i="75"/>
  <c r="Y196" i="75"/>
  <c r="Y202" i="75" s="1"/>
  <c r="K214" i="74"/>
  <c r="AI213" i="67"/>
  <c r="J214" i="68"/>
  <c r="Q213" i="74"/>
  <c r="M196" i="74"/>
  <c r="P196" i="74"/>
  <c r="AN215" i="68"/>
  <c r="J215" i="68"/>
  <c r="Y196" i="71"/>
  <c r="Y200" i="71" s="1"/>
  <c r="AO213" i="74"/>
  <c r="S215" i="68"/>
  <c r="H215" i="74"/>
  <c r="O213" i="74"/>
  <c r="Z213" i="74"/>
  <c r="H196" i="67"/>
  <c r="H202" i="67" s="1"/>
  <c r="N213" i="67"/>
  <c r="V196" i="73"/>
  <c r="Q214" i="74"/>
  <c r="AR213" i="74"/>
  <c r="L213" i="67"/>
  <c r="F214" i="70"/>
  <c r="AH213" i="67"/>
  <c r="K214" i="75"/>
  <c r="AP213" i="73"/>
  <c r="E213" i="75"/>
  <c r="I214" i="70"/>
  <c r="P214" i="67"/>
  <c r="BA213" i="71"/>
  <c r="AO215" i="72"/>
  <c r="AJ213" i="75"/>
  <c r="T215" i="72"/>
  <c r="H215" i="71"/>
  <c r="P214" i="73"/>
  <c r="Z213" i="73"/>
  <c r="S214" i="69"/>
  <c r="T214" i="71"/>
  <c r="AI213" i="72"/>
  <c r="X214" i="71"/>
  <c r="AO215" i="75"/>
  <c r="R214" i="75"/>
  <c r="R201" i="75"/>
  <c r="AJ213" i="70"/>
  <c r="AY215" i="67"/>
  <c r="M215" i="75"/>
  <c r="AG213" i="72"/>
  <c r="W215" i="67"/>
  <c r="AD215" i="71"/>
  <c r="T215" i="70"/>
  <c r="E213" i="68"/>
  <c r="AU213" i="73"/>
  <c r="Z215" i="70"/>
  <c r="AQ213" i="68"/>
  <c r="N214" i="68"/>
  <c r="N214" i="72"/>
  <c r="AE215" i="70"/>
  <c r="F213" i="72"/>
  <c r="AX215" i="75"/>
  <c r="AK215" i="71"/>
  <c r="H215" i="75"/>
  <c r="AN215" i="67"/>
  <c r="T213" i="75"/>
  <c r="AW213" i="73"/>
  <c r="AW213" i="69"/>
  <c r="Y213" i="72"/>
  <c r="AF215" i="75"/>
  <c r="S213" i="72"/>
  <c r="AZ213" i="69"/>
  <c r="O214" i="72"/>
  <c r="Q215" i="70"/>
  <c r="Q215" i="67"/>
  <c r="AR213" i="72"/>
  <c r="G214" i="72"/>
  <c r="AD213" i="75"/>
  <c r="X213" i="73"/>
  <c r="AH215" i="67"/>
  <c r="AA215" i="68"/>
  <c r="AA215" i="73"/>
  <c r="J213" i="67"/>
  <c r="G215" i="70"/>
  <c r="AS215" i="75"/>
  <c r="AD196" i="70"/>
  <c r="AQ215" i="67"/>
  <c r="AM213" i="71"/>
  <c r="S215" i="71"/>
  <c r="AH196" i="72"/>
  <c r="AH200" i="72" s="1"/>
  <c r="I196" i="75"/>
  <c r="I201" i="75" s="1"/>
  <c r="N213" i="68"/>
  <c r="AF196" i="67"/>
  <c r="AC196" i="69"/>
  <c r="AC202" i="69" s="1"/>
  <c r="AT196" i="68"/>
  <c r="AV196" i="70"/>
  <c r="AE196" i="71"/>
  <c r="O196" i="70"/>
  <c r="O202" i="70" s="1"/>
  <c r="AQ196" i="69"/>
  <c r="U196" i="67"/>
  <c r="U200" i="67" s="1"/>
  <c r="AH196" i="73"/>
  <c r="AH200" i="73" s="1"/>
  <c r="X196" i="71"/>
  <c r="X202" i="71" s="1"/>
  <c r="AX196" i="67"/>
  <c r="AK196" i="69"/>
  <c r="X196" i="68"/>
  <c r="X202" i="68" s="1"/>
  <c r="AQ196" i="75"/>
  <c r="AQ202" i="75" s="1"/>
  <c r="AC196" i="72"/>
  <c r="AC202" i="72" s="1"/>
  <c r="T196" i="69"/>
  <c r="T202" i="69" s="1"/>
  <c r="Z196" i="67"/>
  <c r="BB196" i="73"/>
  <c r="BB196" i="75"/>
  <c r="BA196" i="70"/>
  <c r="BA200" i="70" s="1"/>
  <c r="BA196" i="67"/>
  <c r="BA200" i="67" s="1"/>
  <c r="BA196" i="71"/>
  <c r="J214" i="73"/>
  <c r="M196" i="68"/>
  <c r="M202" i="68" s="1"/>
  <c r="K213" i="75"/>
  <c r="AV196" i="71"/>
  <c r="Y196" i="72"/>
  <c r="K215" i="67"/>
  <c r="AP196" i="72"/>
  <c r="AC196" i="71"/>
  <c r="AC202" i="71" s="1"/>
  <c r="J215" i="75"/>
  <c r="J202" i="75"/>
  <c r="AC196" i="70"/>
  <c r="AC202" i="70" s="1"/>
  <c r="X215" i="69"/>
  <c r="AW215" i="67"/>
  <c r="V196" i="75"/>
  <c r="V200" i="75" s="1"/>
  <c r="Q196" i="69"/>
  <c r="Q202" i="69" s="1"/>
  <c r="AC215" i="69"/>
  <c r="AF213" i="67"/>
  <c r="AF213" i="72"/>
  <c r="V215" i="68"/>
  <c r="AT215" i="72"/>
  <c r="AT196" i="70"/>
  <c r="I196" i="73"/>
  <c r="I202" i="73" s="1"/>
  <c r="V213" i="69"/>
  <c r="AF196" i="68"/>
  <c r="AF200" i="68" s="1"/>
  <c r="AU196" i="71"/>
  <c r="AU200" i="71" s="1"/>
  <c r="P215" i="70"/>
  <c r="AP215" i="73"/>
  <c r="AP215" i="70"/>
  <c r="Q213" i="69"/>
  <c r="I213" i="68"/>
  <c r="I196" i="70"/>
  <c r="I202" i="70" s="1"/>
  <c r="AH213" i="69"/>
  <c r="V196" i="69"/>
  <c r="M213" i="73"/>
  <c r="W196" i="70"/>
  <c r="AM215" i="69"/>
  <c r="H214" i="73"/>
  <c r="F215" i="67"/>
  <c r="F215" i="71"/>
  <c r="X196" i="67"/>
  <c r="X202" i="67" s="1"/>
  <c r="AE196" i="73"/>
  <c r="L214" i="69"/>
  <c r="K214" i="68"/>
  <c r="AN213" i="67"/>
  <c r="J213" i="74"/>
  <c r="Q213" i="67"/>
  <c r="N196" i="74"/>
  <c r="E196" i="74"/>
  <c r="AQ196" i="74"/>
  <c r="Z196" i="74"/>
  <c r="H196" i="74"/>
  <c r="AY213" i="74"/>
  <c r="AJ215" i="74"/>
  <c r="H214" i="71"/>
  <c r="AH196" i="71"/>
  <c r="T196" i="68"/>
  <c r="T202" i="68" s="1"/>
  <c r="O214" i="74"/>
  <c r="R213" i="67"/>
  <c r="AY215" i="74"/>
  <c r="H215" i="72"/>
  <c r="O213" i="70"/>
  <c r="T215" i="68"/>
  <c r="AX215" i="68"/>
  <c r="H213" i="74"/>
  <c r="AT215" i="74"/>
  <c r="AC213" i="74"/>
  <c r="Q214" i="67"/>
  <c r="AR213" i="67"/>
  <c r="X215" i="74"/>
  <c r="W215" i="70"/>
  <c r="N214" i="74"/>
  <c r="Z213" i="72"/>
  <c r="AI213" i="73"/>
  <c r="X214" i="73"/>
  <c r="M214" i="72"/>
  <c r="Y215" i="68"/>
  <c r="AU215" i="72"/>
  <c r="AN213" i="69"/>
  <c r="AC213" i="70"/>
  <c r="T214" i="70"/>
  <c r="AY213" i="75"/>
  <c r="Q214" i="72"/>
  <c r="AO215" i="71"/>
  <c r="E215" i="73"/>
  <c r="E215" i="69"/>
  <c r="E215" i="72"/>
  <c r="E215" i="74"/>
  <c r="E215" i="70"/>
  <c r="E215" i="71"/>
  <c r="E215" i="75"/>
  <c r="E215" i="68"/>
  <c r="E215" i="67"/>
  <c r="AP213" i="69"/>
  <c r="M214" i="73"/>
  <c r="AG213" i="68"/>
  <c r="W215" i="73"/>
  <c r="T215" i="71"/>
  <c r="AQ213" i="70"/>
  <c r="AN213" i="70"/>
  <c r="Z213" i="75"/>
  <c r="AC213" i="68"/>
  <c r="Q214" i="75"/>
  <c r="Q201" i="75"/>
  <c r="R215" i="73"/>
  <c r="AY213" i="69"/>
  <c r="AC214" i="71"/>
  <c r="BA213" i="75"/>
  <c r="AJ215" i="71"/>
  <c r="P213" i="68"/>
  <c r="AP213" i="71"/>
  <c r="M214" i="69"/>
  <c r="AZ215" i="73"/>
  <c r="R213" i="72"/>
  <c r="AC213" i="71"/>
  <c r="S214" i="70"/>
  <c r="O213" i="68"/>
  <c r="T214" i="68"/>
  <c r="Q214" i="68"/>
  <c r="R215" i="69"/>
  <c r="AI213" i="71"/>
  <c r="AY213" i="70"/>
  <c r="U213" i="75"/>
  <c r="U200" i="75"/>
  <c r="AC214" i="69"/>
  <c r="K214" i="73"/>
  <c r="BA213" i="72"/>
  <c r="X214" i="72"/>
  <c r="R214" i="67"/>
  <c r="AJ215" i="70"/>
  <c r="P213" i="75"/>
  <c r="P213" i="70"/>
  <c r="AJ213" i="73"/>
  <c r="AP213" i="68"/>
  <c r="AY215" i="75"/>
  <c r="M215" i="68"/>
  <c r="M214" i="67"/>
  <c r="AG213" i="75"/>
  <c r="AG213" i="69"/>
  <c r="AZ215" i="67"/>
  <c r="W215" i="69"/>
  <c r="AD215" i="70"/>
  <c r="T215" i="73"/>
  <c r="E213" i="72"/>
  <c r="AU213" i="67"/>
  <c r="AU213" i="68"/>
  <c r="Z215" i="73"/>
  <c r="AQ213" i="69"/>
  <c r="N214" i="75"/>
  <c r="L215" i="72"/>
  <c r="AE215" i="67"/>
  <c r="F213" i="67"/>
  <c r="F213" i="75"/>
  <c r="AU215" i="70"/>
  <c r="AX215" i="72"/>
  <c r="AK215" i="67"/>
  <c r="L213" i="68"/>
  <c r="AN215" i="73"/>
  <c r="AW213" i="75"/>
  <c r="Y213" i="67"/>
  <c r="Y213" i="69"/>
  <c r="AF215" i="70"/>
  <c r="S213" i="68"/>
  <c r="Q215" i="73"/>
  <c r="AR213" i="75"/>
  <c r="AR200" i="75"/>
  <c r="G214" i="71"/>
  <c r="I214" i="67"/>
  <c r="I214" i="72"/>
  <c r="X213" i="69"/>
  <c r="AH215" i="71"/>
  <c r="Y215" i="75"/>
  <c r="AA215" i="71"/>
  <c r="AA215" i="69"/>
  <c r="G215" i="68"/>
  <c r="AS215" i="70"/>
  <c r="AW196" i="73"/>
  <c r="O215" i="75"/>
  <c r="AQ215" i="71"/>
  <c r="AQ215" i="72"/>
  <c r="AO213" i="75"/>
  <c r="AM213" i="70"/>
  <c r="G213" i="73"/>
  <c r="S215" i="73"/>
  <c r="AW196" i="70"/>
  <c r="AW200" i="70" s="1"/>
  <c r="AU196" i="70"/>
  <c r="AU200" i="70" s="1"/>
  <c r="N213" i="73"/>
  <c r="K196" i="67"/>
  <c r="K200" i="67" s="1"/>
  <c r="AL196" i="71"/>
  <c r="AR196" i="68"/>
  <c r="AN196" i="72"/>
  <c r="AN200" i="72" s="1"/>
  <c r="P196" i="68"/>
  <c r="P202" i="68" s="1"/>
  <c r="AP196" i="68"/>
  <c r="T196" i="73"/>
  <c r="T202" i="73" s="1"/>
  <c r="AU196" i="67"/>
  <c r="AO196" i="73"/>
  <c r="N196" i="75"/>
  <c r="N201" i="75" s="1"/>
  <c r="AD196" i="73"/>
  <c r="AD200" i="73" s="1"/>
  <c r="S196" i="72"/>
  <c r="S202" i="72" s="1"/>
  <c r="S196" i="68"/>
  <c r="S202" i="68" s="1"/>
  <c r="AH196" i="70"/>
  <c r="AH200" i="70" s="1"/>
  <c r="G196" i="70"/>
  <c r="G202" i="70" s="1"/>
  <c r="AB196" i="67"/>
  <c r="J196" i="68"/>
  <c r="J202" i="68" s="1"/>
  <c r="AZ196" i="72"/>
  <c r="AZ196" i="67"/>
  <c r="AZ200" i="67" s="1"/>
  <c r="AY196" i="72"/>
  <c r="AY200" i="72" s="1"/>
  <c r="BA196" i="73"/>
  <c r="J214" i="75"/>
  <c r="J201" i="75"/>
  <c r="AJ196" i="73"/>
  <c r="K213" i="72"/>
  <c r="AA196" i="72"/>
  <c r="AA200" i="72" s="1"/>
  <c r="K196" i="70"/>
  <c r="K202" i="70" s="1"/>
  <c r="AG196" i="72"/>
  <c r="AG200" i="72" s="1"/>
  <c r="AL196" i="73"/>
  <c r="J215" i="69"/>
  <c r="AP196" i="71"/>
  <c r="X215" i="67"/>
  <c r="AI215" i="72"/>
  <c r="AW215" i="68"/>
  <c r="AW215" i="73"/>
  <c r="F214" i="72"/>
  <c r="O196" i="68"/>
  <c r="O202" i="68" s="1"/>
  <c r="N196" i="67"/>
  <c r="N202" i="67" s="1"/>
  <c r="AC215" i="73"/>
  <c r="AF213" i="75"/>
  <c r="V215" i="69"/>
  <c r="V215" i="73"/>
  <c r="I215" i="75"/>
  <c r="AT215" i="73"/>
  <c r="Q196" i="73"/>
  <c r="Q202" i="73" s="1"/>
  <c r="Z196" i="72"/>
  <c r="AG196" i="75"/>
  <c r="V213" i="72"/>
  <c r="AU196" i="68"/>
  <c r="U215" i="67"/>
  <c r="AR215" i="69"/>
  <c r="T196" i="71"/>
  <c r="T202" i="71" s="1"/>
  <c r="AP215" i="75"/>
  <c r="Q213" i="68"/>
  <c r="I213" i="70"/>
  <c r="AH213" i="71"/>
  <c r="AH213" i="73"/>
  <c r="BA215" i="75"/>
  <c r="BA215" i="69"/>
  <c r="AT213" i="71"/>
  <c r="M213" i="68"/>
  <c r="AF196" i="72"/>
  <c r="AF200" i="72" s="1"/>
  <c r="AM215" i="70"/>
  <c r="H214" i="70"/>
  <c r="F215" i="75"/>
  <c r="AE196" i="68"/>
  <c r="AX196" i="71"/>
  <c r="AN196" i="75"/>
  <c r="L214" i="71"/>
  <c r="O213" i="71"/>
  <c r="J213" i="72"/>
  <c r="AR196" i="72"/>
  <c r="W196" i="74"/>
  <c r="G196" i="74"/>
  <c r="F196" i="74"/>
  <c r="AZ196" i="74"/>
  <c r="AI196" i="74"/>
  <c r="R196" i="74"/>
  <c r="G129" i="88"/>
  <c r="G131" i="88" s="1"/>
  <c r="F130" i="88"/>
  <c r="F132" i="88" s="1"/>
  <c r="F133" i="88" s="1"/>
  <c r="F190" i="88" s="1"/>
  <c r="AY213" i="67"/>
  <c r="AJ215" i="68"/>
  <c r="W196" i="67"/>
  <c r="F196" i="69"/>
  <c r="F202" i="69" s="1"/>
  <c r="O214" i="71"/>
  <c r="AC214" i="74"/>
  <c r="AY215" i="68"/>
  <c r="Q215" i="74"/>
  <c r="V213" i="74"/>
  <c r="Z215" i="74"/>
  <c r="AQ213" i="74"/>
  <c r="K213" i="67"/>
  <c r="H213" i="67"/>
  <c r="AC213" i="67"/>
  <c r="X215" i="68"/>
  <c r="N214" i="70"/>
  <c r="AN213" i="72"/>
  <c r="BA213" i="73"/>
  <c r="AZ215" i="72"/>
  <c r="AC214" i="75"/>
  <c r="X214" i="70"/>
  <c r="R213" i="73"/>
  <c r="AN213" i="68"/>
  <c r="Z213" i="71"/>
  <c r="R215" i="71"/>
  <c r="S214" i="71"/>
  <c r="T214" i="69"/>
  <c r="Q214" i="71"/>
  <c r="R215" i="75"/>
  <c r="R202" i="75"/>
  <c r="AY213" i="71"/>
  <c r="U213" i="71"/>
  <c r="K214" i="69"/>
  <c r="BA213" i="70"/>
  <c r="X214" i="68"/>
  <c r="K214" i="72"/>
  <c r="R214" i="70"/>
  <c r="AJ215" i="69"/>
  <c r="P213" i="69"/>
  <c r="AJ213" i="71"/>
  <c r="AY215" i="70"/>
  <c r="M214" i="70"/>
  <c r="AG213" i="70"/>
  <c r="AZ215" i="70"/>
  <c r="AZ215" i="71"/>
  <c r="AD215" i="69"/>
  <c r="T215" i="69"/>
  <c r="E213" i="71"/>
  <c r="AU213" i="70"/>
  <c r="AU213" i="72"/>
  <c r="Z215" i="71"/>
  <c r="AQ213" i="73"/>
  <c r="N214" i="69"/>
  <c r="L215" i="70"/>
  <c r="AE215" i="73"/>
  <c r="F213" i="70"/>
  <c r="AU215" i="71"/>
  <c r="AX215" i="73"/>
  <c r="AK215" i="69"/>
  <c r="L213" i="70"/>
  <c r="AA213" i="72"/>
  <c r="AN215" i="71"/>
  <c r="T213" i="71"/>
  <c r="Y213" i="68"/>
  <c r="S213" i="70"/>
  <c r="AZ213" i="75"/>
  <c r="O214" i="68"/>
  <c r="AR213" i="68"/>
  <c r="G214" i="67"/>
  <c r="I214" i="75"/>
  <c r="AD213" i="68"/>
  <c r="X213" i="71"/>
  <c r="Y215" i="72"/>
  <c r="AA215" i="70"/>
  <c r="J213" i="75"/>
  <c r="J200" i="75"/>
  <c r="G215" i="71"/>
  <c r="AG196" i="71"/>
  <c r="AS215" i="69"/>
  <c r="AF196" i="73"/>
  <c r="AF200" i="73" s="1"/>
  <c r="I196" i="72"/>
  <c r="I202" i="72" s="1"/>
  <c r="O215" i="68"/>
  <c r="AO213" i="70"/>
  <c r="AM213" i="68"/>
  <c r="AM196" i="71"/>
  <c r="S215" i="70"/>
  <c r="AG196" i="67"/>
  <c r="AG200" i="67" s="1"/>
  <c r="P196" i="71"/>
  <c r="P202" i="71" s="1"/>
  <c r="N213" i="75"/>
  <c r="O196" i="71"/>
  <c r="O202" i="71" s="1"/>
  <c r="W196" i="69"/>
  <c r="AK196" i="70"/>
  <c r="AW196" i="67"/>
  <c r="AN196" i="70"/>
  <c r="AV196" i="68"/>
  <c r="AQ196" i="72"/>
  <c r="X196" i="69"/>
  <c r="R196" i="67"/>
  <c r="R202" i="67" s="1"/>
  <c r="AN196" i="73"/>
  <c r="H196" i="68"/>
  <c r="H202" i="68" s="1"/>
  <c r="AC196" i="73"/>
  <c r="AC202" i="73" s="1"/>
  <c r="Y196" i="73"/>
  <c r="BB196" i="72"/>
  <c r="AY196" i="71"/>
  <c r="AY200" i="71" s="1"/>
  <c r="E196" i="69"/>
  <c r="E200" i="69" s="1"/>
  <c r="AZ196" i="68"/>
  <c r="J214" i="67"/>
  <c r="AA196" i="75"/>
  <c r="AA200" i="75" s="1"/>
  <c r="K213" i="70"/>
  <c r="AJ196" i="70"/>
  <c r="AJ200" i="70" s="1"/>
  <c r="AT196" i="73"/>
  <c r="AT200" i="73" s="1"/>
  <c r="AS196" i="70"/>
  <c r="U196" i="73"/>
  <c r="U200" i="73" s="1"/>
  <c r="AT196" i="72"/>
  <c r="AT200" i="72" s="1"/>
  <c r="J215" i="73"/>
  <c r="H213" i="70"/>
  <c r="AB196" i="72"/>
  <c r="X215" i="73"/>
  <c r="AI215" i="75"/>
  <c r="AI202" i="75"/>
  <c r="AW215" i="71"/>
  <c r="AW215" i="70"/>
  <c r="F214" i="69"/>
  <c r="AD196" i="68"/>
  <c r="G213" i="70"/>
  <c r="AQ196" i="71"/>
  <c r="AC215" i="72"/>
  <c r="AP196" i="67"/>
  <c r="AP200" i="67" s="1"/>
  <c r="I215" i="70"/>
  <c r="AT215" i="70"/>
  <c r="AP196" i="73"/>
  <c r="V196" i="72"/>
  <c r="V213" i="68"/>
  <c r="AN196" i="67"/>
  <c r="AN200" i="67" s="1"/>
  <c r="U215" i="70"/>
  <c r="AR215" i="67"/>
  <c r="M213" i="70"/>
  <c r="P215" i="73"/>
  <c r="AP215" i="71"/>
  <c r="Q213" i="72"/>
  <c r="G196" i="75"/>
  <c r="G202" i="75" s="1"/>
  <c r="I213" i="71"/>
  <c r="O196" i="69"/>
  <c r="O202" i="69" s="1"/>
  <c r="BA215" i="70"/>
  <c r="AU196" i="72"/>
  <c r="AU200" i="72" s="1"/>
  <c r="AT213" i="69"/>
  <c r="AP196" i="75"/>
  <c r="AM215" i="75"/>
  <c r="AM202" i="75"/>
  <c r="H214" i="69"/>
  <c r="N215" i="71"/>
  <c r="N215" i="70"/>
  <c r="Z196" i="70"/>
  <c r="AU196" i="69"/>
  <c r="AU200" i="69" s="1"/>
  <c r="L214" i="73"/>
  <c r="F196" i="67"/>
  <c r="AW196" i="74"/>
  <c r="AG196" i="74"/>
  <c r="BA196" i="74"/>
  <c r="AR196" i="74"/>
  <c r="AA196" i="74"/>
  <c r="J196" i="74"/>
  <c r="AG196" i="73"/>
  <c r="P213" i="67"/>
  <c r="AN196" i="69"/>
  <c r="AD196" i="72"/>
  <c r="AC214" i="72"/>
  <c r="Q215" i="68"/>
  <c r="V213" i="67"/>
  <c r="T214" i="74"/>
  <c r="Z215" i="68"/>
  <c r="AQ213" i="67"/>
  <c r="AR215" i="74"/>
  <c r="AW196" i="75"/>
  <c r="AW200" i="75" s="1"/>
  <c r="AP215" i="74"/>
  <c r="W215" i="74"/>
  <c r="AF215" i="68"/>
  <c r="I215" i="72"/>
  <c r="AO215" i="74"/>
  <c r="R213" i="68"/>
  <c r="T214" i="72"/>
  <c r="AY215" i="69"/>
  <c r="AD215" i="75"/>
  <c r="AA213" i="73"/>
  <c r="Z213" i="70"/>
  <c r="AC213" i="75"/>
  <c r="Q214" i="73"/>
  <c r="AI213" i="75"/>
  <c r="AI200" i="75"/>
  <c r="AJ215" i="67"/>
  <c r="AJ213" i="68"/>
  <c r="AP213" i="67"/>
  <c r="AY215" i="71"/>
  <c r="M215" i="69"/>
  <c r="AZ215" i="75"/>
  <c r="W215" i="72"/>
  <c r="AD215" i="67"/>
  <c r="E213" i="73"/>
  <c r="AU213" i="75"/>
  <c r="AU200" i="75"/>
  <c r="Z215" i="75"/>
  <c r="AQ213" i="75"/>
  <c r="N214" i="67"/>
  <c r="L215" i="67"/>
  <c r="AE215" i="69"/>
  <c r="F213" i="68"/>
  <c r="H215" i="68"/>
  <c r="AU215" i="75"/>
  <c r="AU202" i="75"/>
  <c r="AX215" i="70"/>
  <c r="AK215" i="70"/>
  <c r="AA213" i="75"/>
  <c r="AN215" i="72"/>
  <c r="T213" i="68"/>
  <c r="AW213" i="71"/>
  <c r="L215" i="68"/>
  <c r="AF215" i="67"/>
  <c r="S213" i="69"/>
  <c r="AZ213" i="68"/>
  <c r="O214" i="69"/>
  <c r="Q215" i="69"/>
  <c r="AR213" i="69"/>
  <c r="G214" i="70"/>
  <c r="AD213" i="72"/>
  <c r="AD213" i="71"/>
  <c r="AH215" i="70"/>
  <c r="AH215" i="75"/>
  <c r="Y215" i="69"/>
  <c r="AA215" i="67"/>
  <c r="J213" i="69"/>
  <c r="AC196" i="67"/>
  <c r="AC202" i="67" s="1"/>
  <c r="G215" i="69"/>
  <c r="Z196" i="75"/>
  <c r="Z202" i="75" s="1"/>
  <c r="T196" i="75"/>
  <c r="T200" i="75" s="1"/>
  <c r="P196" i="75"/>
  <c r="O215" i="69"/>
  <c r="AQ215" i="73"/>
  <c r="AO213" i="73"/>
  <c r="AC196" i="75"/>
  <c r="AC200" i="75" s="1"/>
  <c r="P196" i="73"/>
  <c r="P202" i="73" s="1"/>
  <c r="R196" i="68"/>
  <c r="R202" i="68" s="1"/>
  <c r="U196" i="68"/>
  <c r="AH196" i="67"/>
  <c r="AH200" i="67" s="1"/>
  <c r="AT196" i="71"/>
  <c r="AT200" i="71" s="1"/>
  <c r="Y196" i="67"/>
  <c r="L196" i="68"/>
  <c r="L202" i="68" s="1"/>
  <c r="AS196" i="75"/>
  <c r="AA196" i="69"/>
  <c r="AS196" i="73"/>
  <c r="AO196" i="75"/>
  <c r="AS196" i="71"/>
  <c r="W216" i="68"/>
  <c r="AX196" i="69"/>
  <c r="N196" i="69"/>
  <c r="N202" i="69" s="1"/>
  <c r="AR196" i="67"/>
  <c r="AR200" i="67" s="1"/>
  <c r="E196" i="72"/>
  <c r="AY196" i="69"/>
  <c r="AY196" i="75"/>
  <c r="AY202" i="75" s="1"/>
  <c r="AY196" i="70"/>
  <c r="AY200" i="70" s="1"/>
  <c r="J214" i="71"/>
  <c r="F214" i="75"/>
  <c r="K213" i="71"/>
  <c r="AX196" i="75"/>
  <c r="AX202" i="75" s="1"/>
  <c r="J196" i="72"/>
  <c r="J202" i="72" s="1"/>
  <c r="K215" i="75"/>
  <c r="K215" i="69"/>
  <c r="V196" i="67"/>
  <c r="T196" i="72"/>
  <c r="T202" i="72" s="1"/>
  <c r="J215" i="72"/>
  <c r="H213" i="75"/>
  <c r="AE196" i="67"/>
  <c r="AI215" i="70"/>
  <c r="AW215" i="72"/>
  <c r="AV196" i="72"/>
  <c r="G213" i="67"/>
  <c r="M196" i="75"/>
  <c r="M202" i="75" s="1"/>
  <c r="AC215" i="75"/>
  <c r="AF213" i="70"/>
  <c r="M196" i="72"/>
  <c r="M202" i="72" s="1"/>
  <c r="V215" i="67"/>
  <c r="R196" i="72"/>
  <c r="R202" i="72" s="1"/>
  <c r="AD196" i="69"/>
  <c r="AD200" i="69" s="1"/>
  <c r="AN196" i="71"/>
  <c r="V213" i="73"/>
  <c r="L196" i="75"/>
  <c r="L200" i="75" s="1"/>
  <c r="U215" i="68"/>
  <c r="U215" i="75"/>
  <c r="U202" i="75"/>
  <c r="AR215" i="72"/>
  <c r="P215" i="69"/>
  <c r="AP215" i="72"/>
  <c r="I213" i="67"/>
  <c r="F196" i="75"/>
  <c r="F201" i="75" s="1"/>
  <c r="AH213" i="68"/>
  <c r="V196" i="70"/>
  <c r="V200" i="70" s="1"/>
  <c r="BA215" i="73"/>
  <c r="S196" i="67"/>
  <c r="S202" i="67" s="1"/>
  <c r="AT213" i="70"/>
  <c r="M213" i="72"/>
  <c r="AM215" i="68"/>
  <c r="AM215" i="73"/>
  <c r="H214" i="72"/>
  <c r="F215" i="68"/>
  <c r="N215" i="72"/>
  <c r="J196" i="70"/>
  <c r="J202" i="70" s="1"/>
  <c r="R196" i="73"/>
  <c r="R202" i="73" s="1"/>
  <c r="L214" i="68"/>
  <c r="L214" i="75"/>
  <c r="L201" i="75"/>
  <c r="K215" i="68"/>
  <c r="AE215" i="68"/>
  <c r="P214" i="72"/>
  <c r="L213" i="71"/>
  <c r="N215" i="69"/>
  <c r="T214" i="67"/>
  <c r="AR215" i="68"/>
  <c r="AN196" i="68"/>
  <c r="Z196" i="73"/>
  <c r="AP215" i="68"/>
  <c r="AA213" i="74"/>
  <c r="BA213" i="67"/>
  <c r="AS215" i="68"/>
  <c r="AC213" i="73"/>
  <c r="U213" i="69"/>
  <c r="M215" i="73"/>
  <c r="AU213" i="69"/>
  <c r="L215" i="75"/>
  <c r="R213" i="70"/>
  <c r="AN213" i="75"/>
  <c r="K214" i="71"/>
  <c r="S214" i="75"/>
  <c r="AI213" i="69"/>
  <c r="AC214" i="67"/>
  <c r="BA213" i="69"/>
  <c r="AO215" i="73"/>
  <c r="R214" i="71"/>
  <c r="AP213" i="72"/>
  <c r="M214" i="71"/>
  <c r="R213" i="69"/>
  <c r="P214" i="71"/>
  <c r="AN213" i="73"/>
  <c r="O213" i="67"/>
  <c r="Z213" i="68"/>
  <c r="AC213" i="69"/>
  <c r="S214" i="72"/>
  <c r="T214" i="75"/>
  <c r="Q214" i="69"/>
  <c r="R215" i="70"/>
  <c r="AI213" i="70"/>
  <c r="AY213" i="72"/>
  <c r="AY213" i="68"/>
  <c r="U213" i="72"/>
  <c r="AC214" i="73"/>
  <c r="K214" i="70"/>
  <c r="X214" i="67"/>
  <c r="AO215" i="69"/>
  <c r="R214" i="73"/>
  <c r="AJ215" i="73"/>
  <c r="P213" i="73"/>
  <c r="AJ213" i="69"/>
  <c r="AP213" i="75"/>
  <c r="M215" i="72"/>
  <c r="M214" i="75"/>
  <c r="AG213" i="71"/>
  <c r="AZ215" i="69"/>
  <c r="W215" i="75"/>
  <c r="W202" i="75"/>
  <c r="AD215" i="68"/>
  <c r="T215" i="75"/>
  <c r="E213" i="69"/>
  <c r="Z215" i="67"/>
  <c r="AH215" i="68"/>
  <c r="AQ213" i="72"/>
  <c r="N214" i="71"/>
  <c r="AE215" i="71"/>
  <c r="F213" i="69"/>
  <c r="L215" i="73"/>
  <c r="AX215" i="69"/>
  <c r="L213" i="72"/>
  <c r="AA213" i="68"/>
  <c r="AN215" i="69"/>
  <c r="T213" i="69"/>
  <c r="AW213" i="72"/>
  <c r="Y213" i="71"/>
  <c r="L213" i="69"/>
  <c r="AF215" i="71"/>
  <c r="S213" i="75"/>
  <c r="O214" i="75"/>
  <c r="Q215" i="72"/>
  <c r="AR213" i="71"/>
  <c r="G214" i="75"/>
  <c r="I214" i="69"/>
  <c r="X213" i="72"/>
  <c r="AH215" i="69"/>
  <c r="Y215" i="70"/>
  <c r="Y215" i="73"/>
  <c r="AA215" i="72"/>
  <c r="J213" i="68"/>
  <c r="AP196" i="69"/>
  <c r="G215" i="73"/>
  <c r="H196" i="69"/>
  <c r="H202" i="69" s="1"/>
  <c r="AS215" i="71"/>
  <c r="S196" i="75"/>
  <c r="S201" i="75" s="1"/>
  <c r="O215" i="67"/>
  <c r="AO213" i="71"/>
  <c r="AS196" i="72"/>
  <c r="AM213" i="69"/>
  <c r="H196" i="71"/>
  <c r="H202" i="71" s="1"/>
  <c r="AA196" i="71"/>
  <c r="S196" i="69"/>
  <c r="S202" i="69" s="1"/>
  <c r="N213" i="70"/>
  <c r="AW196" i="68"/>
  <c r="AW200" i="68" s="1"/>
  <c r="AV196" i="69"/>
  <c r="X196" i="72"/>
  <c r="X202" i="72" s="1"/>
  <c r="AM196" i="69"/>
  <c r="AM200" i="69" s="1"/>
  <c r="AS196" i="67"/>
  <c r="H196" i="72"/>
  <c r="H202" i="72" s="1"/>
  <c r="AE196" i="70"/>
  <c r="Y196" i="70"/>
  <c r="Y200" i="70" s="1"/>
  <c r="AI196" i="72"/>
  <c r="AI200" i="72" s="1"/>
  <c r="G196" i="73"/>
  <c r="G202" i="73" s="1"/>
  <c r="Q196" i="70"/>
  <c r="Q202" i="70" s="1"/>
  <c r="S196" i="73"/>
  <c r="S202" i="73" s="1"/>
  <c r="AQ196" i="73"/>
  <c r="BB196" i="67"/>
  <c r="Q196" i="68"/>
  <c r="Q202" i="68" s="1"/>
  <c r="M196" i="71"/>
  <c r="M202" i="71" s="1"/>
  <c r="AX196" i="70"/>
  <c r="E196" i="70"/>
  <c r="E200" i="70" s="1"/>
  <c r="AZ196" i="73"/>
  <c r="AZ200" i="73" s="1"/>
  <c r="E196" i="68"/>
  <c r="BA196" i="75"/>
  <c r="J214" i="72"/>
  <c r="AV196" i="73"/>
  <c r="K213" i="68"/>
  <c r="AD196" i="71"/>
  <c r="AK196" i="67"/>
  <c r="K215" i="73"/>
  <c r="AG196" i="69"/>
  <c r="AG200" i="69" s="1"/>
  <c r="AS196" i="69"/>
  <c r="AC196" i="68"/>
  <c r="AC202" i="68" s="1"/>
  <c r="J215" i="71"/>
  <c r="H213" i="72"/>
  <c r="X215" i="70"/>
  <c r="X215" i="72"/>
  <c r="AI215" i="67"/>
  <c r="AW215" i="69"/>
  <c r="AL196" i="68"/>
  <c r="F214" i="67"/>
  <c r="G213" i="75"/>
  <c r="AR196" i="73"/>
  <c r="AR200" i="73" s="1"/>
  <c r="AB196" i="70"/>
  <c r="AF213" i="68"/>
  <c r="P196" i="67"/>
  <c r="P202" i="67" s="1"/>
  <c r="V215" i="70"/>
  <c r="AI196" i="71"/>
  <c r="AI200" i="71" s="1"/>
  <c r="I215" i="73"/>
  <c r="AJ196" i="69"/>
  <c r="I196" i="67"/>
  <c r="I202" i="67" s="1"/>
  <c r="V213" i="75"/>
  <c r="M196" i="70"/>
  <c r="M202" i="70" s="1"/>
  <c r="U215" i="71"/>
  <c r="U215" i="72"/>
  <c r="AR215" i="73"/>
  <c r="K196" i="75"/>
  <c r="K201" i="75" s="1"/>
  <c r="P215" i="71"/>
  <c r="Q213" i="70"/>
  <c r="I213" i="73"/>
  <c r="AI196" i="67"/>
  <c r="AI200" i="67" s="1"/>
  <c r="AH213" i="75"/>
  <c r="AH200" i="75"/>
  <c r="N196" i="70"/>
  <c r="N202" i="70" s="1"/>
  <c r="BA215" i="67"/>
  <c r="AT213" i="67"/>
  <c r="AT213" i="68"/>
  <c r="AM215" i="72"/>
  <c r="H214" i="67"/>
  <c r="F215" i="73"/>
  <c r="N215" i="68"/>
  <c r="AO196" i="69"/>
  <c r="AU201" i="75"/>
  <c r="R215" i="74"/>
  <c r="E213" i="67"/>
  <c r="L214" i="67"/>
  <c r="AU196" i="74"/>
  <c r="AT196" i="74"/>
  <c r="AK196" i="74"/>
  <c r="AB196" i="74"/>
  <c r="K196" i="74"/>
  <c r="AN196" i="74"/>
  <c r="P214" i="74"/>
  <c r="AM213" i="74"/>
  <c r="F213" i="74"/>
  <c r="V196" i="71"/>
  <c r="M215" i="74"/>
  <c r="I213" i="74"/>
  <c r="O215" i="71"/>
  <c r="AA213" i="67"/>
  <c r="X196" i="73"/>
  <c r="X202" i="73" s="1"/>
  <c r="U213" i="74"/>
  <c r="AG213" i="67"/>
  <c r="T213" i="67"/>
  <c r="N196" i="88"/>
  <c r="J196" i="88"/>
  <c r="Z196" i="88"/>
  <c r="Z216" i="88" s="1"/>
  <c r="X196" i="88"/>
  <c r="Q196" i="63"/>
  <c r="Q216" i="75" s="1"/>
  <c r="AM196" i="63"/>
  <c r="AM201" i="63" s="1"/>
  <c r="AX196" i="63"/>
  <c r="K215" i="88"/>
  <c r="AC215" i="88"/>
  <c r="L196" i="63"/>
  <c r="L202" i="63" s="1"/>
  <c r="AM215" i="88"/>
  <c r="O213" i="88"/>
  <c r="K214" i="88"/>
  <c r="AJ213" i="88"/>
  <c r="AY215" i="88"/>
  <c r="T215" i="88"/>
  <c r="L213" i="88"/>
  <c r="AR213" i="88"/>
  <c r="AD213" i="88"/>
  <c r="Y215" i="88"/>
  <c r="AH196" i="88"/>
  <c r="S196" i="63"/>
  <c r="S201" i="63" s="1"/>
  <c r="AM196" i="88"/>
  <c r="AL196" i="88"/>
  <c r="AI196" i="63"/>
  <c r="AI201" i="63" s="1"/>
  <c r="AU196" i="88"/>
  <c r="S196" i="88"/>
  <c r="AV196" i="63"/>
  <c r="P196" i="63"/>
  <c r="P200" i="63" s="1"/>
  <c r="BA196" i="63"/>
  <c r="BA201" i="63" s="1"/>
  <c r="F214" i="88"/>
  <c r="V213" i="88"/>
  <c r="W196" i="88"/>
  <c r="Q214" i="88"/>
  <c r="AG213" i="88"/>
  <c r="AU215" i="88"/>
  <c r="AA213" i="88"/>
  <c r="T213" i="88"/>
  <c r="AF215" i="88"/>
  <c r="AZ213" i="88"/>
  <c r="Q215" i="88"/>
  <c r="AC196" i="88"/>
  <c r="AM213" i="88"/>
  <c r="AF196" i="88"/>
  <c r="AT196" i="63"/>
  <c r="AT201" i="63" s="1"/>
  <c r="V196" i="63"/>
  <c r="V201" i="63" s="1"/>
  <c r="AU196" i="63"/>
  <c r="AU201" i="63" s="1"/>
  <c r="AK196" i="63"/>
  <c r="F196" i="88"/>
  <c r="F216" i="88" s="1"/>
  <c r="U196" i="88"/>
  <c r="AP196" i="63"/>
  <c r="AP201" i="63" s="1"/>
  <c r="AS196" i="88"/>
  <c r="BA196" i="88"/>
  <c r="AY196" i="63"/>
  <c r="AY201" i="63" s="1"/>
  <c r="X215" i="88"/>
  <c r="G213" i="88"/>
  <c r="AF213" i="88"/>
  <c r="AT215" i="88"/>
  <c r="U215" i="88"/>
  <c r="AR215" i="88"/>
  <c r="Q213" i="88"/>
  <c r="H214" i="88"/>
  <c r="L214" i="88"/>
  <c r="M214" i="88"/>
  <c r="P214" i="88"/>
  <c r="H215" i="88"/>
  <c r="Z213" i="88"/>
  <c r="AC214" i="88"/>
  <c r="R214" i="88"/>
  <c r="W215" i="88"/>
  <c r="N214" i="88"/>
  <c r="AE215" i="88"/>
  <c r="F213" i="88"/>
  <c r="S213" i="88"/>
  <c r="I214" i="88"/>
  <c r="X213" i="88"/>
  <c r="O215" i="88"/>
  <c r="O196" i="63"/>
  <c r="O201" i="63" s="1"/>
  <c r="AD196" i="88"/>
  <c r="K196" i="63"/>
  <c r="K202" i="63" s="1"/>
  <c r="H196" i="88"/>
  <c r="O196" i="88"/>
  <c r="G196" i="63"/>
  <c r="G201" i="63" s="1"/>
  <c r="AC196" i="63"/>
  <c r="AC200" i="63" s="1"/>
  <c r="AA196" i="88"/>
  <c r="AE196" i="88"/>
  <c r="K213" i="88"/>
  <c r="J215" i="88"/>
  <c r="N213" i="88"/>
  <c r="AP215" i="88"/>
  <c r="BA215" i="88"/>
  <c r="R215" i="88"/>
  <c r="AO215" i="88"/>
  <c r="P213" i="88"/>
  <c r="AQ213" i="88"/>
  <c r="L215" i="88"/>
  <c r="AX215" i="88"/>
  <c r="AW213" i="88"/>
  <c r="AH215" i="88"/>
  <c r="J213" i="88"/>
  <c r="AS215" i="88"/>
  <c r="AO213" i="88"/>
  <c r="S215" i="88"/>
  <c r="AJ196" i="63"/>
  <c r="AJ201" i="63" s="1"/>
  <c r="AQ196" i="88"/>
  <c r="AO196" i="63"/>
  <c r="AO201" i="63" s="1"/>
  <c r="Y196" i="88"/>
  <c r="T196" i="63"/>
  <c r="T200" i="63" s="1"/>
  <c r="N196" i="63"/>
  <c r="N202" i="63" s="1"/>
  <c r="P196" i="88"/>
  <c r="Y196" i="63"/>
  <c r="Y201" i="63" s="1"/>
  <c r="AW196" i="63"/>
  <c r="AW201" i="63" s="1"/>
  <c r="AK196" i="88"/>
  <c r="AA196" i="63"/>
  <c r="AA201" i="63" s="1"/>
  <c r="BB196" i="88"/>
  <c r="E196" i="88"/>
  <c r="AI215" i="88"/>
  <c r="E196" i="63"/>
  <c r="E201" i="63" s="1"/>
  <c r="P215" i="88"/>
  <c r="F215" i="88"/>
  <c r="R213" i="88"/>
  <c r="BA213" i="88"/>
  <c r="AU213" i="88"/>
  <c r="G215" i="88"/>
  <c r="AC213" i="88"/>
  <c r="T214" i="88"/>
  <c r="AI213" i="88"/>
  <c r="U213" i="88"/>
  <c r="E215" i="88"/>
  <c r="E213" i="88"/>
  <c r="Z215" i="88"/>
  <c r="AN215" i="88"/>
  <c r="Y213" i="88"/>
  <c r="O214" i="88"/>
  <c r="AQ215" i="88"/>
  <c r="V196" i="88"/>
  <c r="R196" i="63"/>
  <c r="R200" i="63" s="1"/>
  <c r="AN196" i="88"/>
  <c r="L196" i="88"/>
  <c r="R196" i="88"/>
  <c r="I196" i="63"/>
  <c r="I201" i="63" s="1"/>
  <c r="AL196" i="63"/>
  <c r="M196" i="63"/>
  <c r="M202" i="63" s="1"/>
  <c r="H196" i="63"/>
  <c r="H202" i="63" s="1"/>
  <c r="AG196" i="63"/>
  <c r="AD196" i="63"/>
  <c r="AD201" i="63" s="1"/>
  <c r="AI196" i="88"/>
  <c r="AX196" i="88"/>
  <c r="AY196" i="88"/>
  <c r="AZ196" i="63"/>
  <c r="AZ201" i="63" s="1"/>
  <c r="AW215" i="88"/>
  <c r="V215" i="88"/>
  <c r="M213" i="88"/>
  <c r="AN213" i="88"/>
  <c r="X214" i="88"/>
  <c r="AJ215" i="88"/>
  <c r="AA215" i="88"/>
  <c r="AS196" i="63"/>
  <c r="AG196" i="88"/>
  <c r="AR196" i="63"/>
  <c r="AR201" i="63" s="1"/>
  <c r="Q196" i="88"/>
  <c r="AB196" i="63"/>
  <c r="U196" i="63"/>
  <c r="U201" i="63" s="1"/>
  <c r="K196" i="88"/>
  <c r="AV196" i="88"/>
  <c r="AR196" i="88"/>
  <c r="I196" i="88"/>
  <c r="G214" i="88"/>
  <c r="I213" i="88"/>
  <c r="AT213" i="88"/>
  <c r="S214" i="88"/>
  <c r="AY213" i="88"/>
  <c r="AP213" i="88"/>
  <c r="M215" i="88"/>
  <c r="AZ215" i="88"/>
  <c r="AD215" i="88"/>
  <c r="AK215" i="88"/>
  <c r="G196" i="88"/>
  <c r="X196" i="63"/>
  <c r="X200" i="63" s="1"/>
  <c r="M196" i="88"/>
  <c r="AW196" i="88"/>
  <c r="AE196" i="63"/>
  <c r="AE202" i="63" s="1"/>
  <c r="AH196" i="63"/>
  <c r="AH201" i="63" s="1"/>
  <c r="AQ196" i="63"/>
  <c r="AQ201" i="63" s="1"/>
  <c r="AP196" i="88"/>
  <c r="BB196" i="63"/>
  <c r="J214" i="88"/>
  <c r="H213" i="88"/>
  <c r="J196" i="63"/>
  <c r="J216" i="67" s="1"/>
  <c r="I215" i="88"/>
  <c r="AH213" i="88"/>
  <c r="N215" i="88"/>
  <c r="AQ200" i="75" l="1"/>
  <c r="AJ200" i="75"/>
  <c r="AD200" i="75"/>
  <c r="M201" i="75"/>
  <c r="G200" i="75"/>
  <c r="AT202" i="75"/>
  <c r="T201" i="75"/>
  <c r="G201" i="75"/>
  <c r="L200" i="73"/>
  <c r="F200" i="71"/>
  <c r="F201" i="69"/>
  <c r="AC202" i="75"/>
  <c r="T202" i="75"/>
  <c r="L201" i="73"/>
  <c r="X201" i="73"/>
  <c r="R201" i="73"/>
  <c r="O201" i="71"/>
  <c r="O221" i="71" s="1"/>
  <c r="J200" i="71"/>
  <c r="S200" i="71"/>
  <c r="S201" i="71"/>
  <c r="P200" i="70"/>
  <c r="X201" i="70"/>
  <c r="O200" i="69"/>
  <c r="T201" i="68"/>
  <c r="M201" i="68"/>
  <c r="F201" i="68"/>
  <c r="K200" i="68"/>
  <c r="H201" i="68"/>
  <c r="H200" i="67"/>
  <c r="S201" i="67"/>
  <c r="X201" i="67"/>
  <c r="L202" i="75"/>
  <c r="AF200" i="75"/>
  <c r="H200" i="75"/>
  <c r="AV202" i="73"/>
  <c r="AV200" i="73"/>
  <c r="AV201" i="73"/>
  <c r="W202" i="73"/>
  <c r="W222" i="73" s="1"/>
  <c r="W200" i="73"/>
  <c r="W220" i="73" s="1"/>
  <c r="W201" i="73"/>
  <c r="AS202" i="73"/>
  <c r="AS201" i="73"/>
  <c r="AS200" i="73"/>
  <c r="AT202" i="73"/>
  <c r="AT201" i="73"/>
  <c r="AT221" i="73" s="1"/>
  <c r="AO202" i="73"/>
  <c r="AO201" i="73"/>
  <c r="AM202" i="73"/>
  <c r="AM201" i="73"/>
  <c r="AA202" i="73"/>
  <c r="AA201" i="73"/>
  <c r="AC200" i="73"/>
  <c r="Q201" i="73"/>
  <c r="X200" i="73"/>
  <c r="M200" i="73"/>
  <c r="AQ202" i="73"/>
  <c r="AQ201" i="73"/>
  <c r="Z202" i="73"/>
  <c r="Z222" i="73" s="1"/>
  <c r="Z201" i="73"/>
  <c r="Y202" i="73"/>
  <c r="Y201" i="73"/>
  <c r="Y221" i="73" s="1"/>
  <c r="AJ202" i="73"/>
  <c r="AJ201" i="73"/>
  <c r="AJ221" i="73" s="1"/>
  <c r="BB202" i="73"/>
  <c r="BB201" i="73"/>
  <c r="BB200" i="73"/>
  <c r="S200" i="73"/>
  <c r="I200" i="73"/>
  <c r="S201" i="73"/>
  <c r="AQ200" i="73"/>
  <c r="G200" i="73"/>
  <c r="Q200" i="73"/>
  <c r="AH202" i="73"/>
  <c r="AH201" i="73"/>
  <c r="Y200" i="73"/>
  <c r="K200" i="73"/>
  <c r="K201" i="73"/>
  <c r="AA200" i="73"/>
  <c r="J200" i="73"/>
  <c r="AF202" i="73"/>
  <c r="AF222" i="73" s="1"/>
  <c r="AF201" i="73"/>
  <c r="AB202" i="73"/>
  <c r="AB201" i="73"/>
  <c r="AB200" i="73"/>
  <c r="AZ202" i="73"/>
  <c r="AZ201" i="73"/>
  <c r="AW202" i="73"/>
  <c r="AW201" i="73"/>
  <c r="AW221" i="73" s="1"/>
  <c r="AI202" i="73"/>
  <c r="AI201" i="73"/>
  <c r="T200" i="73"/>
  <c r="AO200" i="73"/>
  <c r="Z200" i="73"/>
  <c r="Z220" i="73" s="1"/>
  <c r="AJ200" i="73"/>
  <c r="I201" i="73"/>
  <c r="AW200" i="73"/>
  <c r="AG202" i="73"/>
  <c r="AG201" i="73"/>
  <c r="AP202" i="73"/>
  <c r="AP201" i="73"/>
  <c r="AN202" i="73"/>
  <c r="AN222" i="73" s="1"/>
  <c r="AN201" i="73"/>
  <c r="AL202" i="73"/>
  <c r="AL201" i="73"/>
  <c r="AL200" i="73"/>
  <c r="BA202" i="73"/>
  <c r="BA201" i="73"/>
  <c r="BA221" i="73" s="1"/>
  <c r="AE202" i="73"/>
  <c r="AE201" i="73"/>
  <c r="AE200" i="73"/>
  <c r="V202" i="73"/>
  <c r="V201" i="73"/>
  <c r="V221" i="73" s="1"/>
  <c r="AK202" i="73"/>
  <c r="AK201" i="73"/>
  <c r="AK200" i="73"/>
  <c r="AP200" i="73"/>
  <c r="G201" i="73"/>
  <c r="AM200" i="73"/>
  <c r="P201" i="73"/>
  <c r="M201" i="73"/>
  <c r="AR202" i="73"/>
  <c r="AR201" i="73"/>
  <c r="AR221" i="73" s="1"/>
  <c r="E202" i="73"/>
  <c r="E206" i="73" s="1"/>
  <c r="E201" i="73"/>
  <c r="AX202" i="73"/>
  <c r="AX201" i="73"/>
  <c r="AX200" i="73"/>
  <c r="AC201" i="73"/>
  <c r="O201" i="73"/>
  <c r="E200" i="73"/>
  <c r="E204" i="73" s="1"/>
  <c r="BA200" i="73"/>
  <c r="J201" i="73"/>
  <c r="U202" i="73"/>
  <c r="U201" i="73"/>
  <c r="AD202" i="73"/>
  <c r="AD201" i="73"/>
  <c r="F216" i="73"/>
  <c r="F202" i="73"/>
  <c r="F222" i="73" s="1"/>
  <c r="AU202" i="73"/>
  <c r="AU201" i="73"/>
  <c r="F200" i="73"/>
  <c r="F220" i="73" s="1"/>
  <c r="AN200" i="73"/>
  <c r="P200" i="73"/>
  <c r="R200" i="73"/>
  <c r="O200" i="73"/>
  <c r="AG200" i="73"/>
  <c r="T201" i="73"/>
  <c r="V200" i="73"/>
  <c r="E202" i="72"/>
  <c r="E201" i="72"/>
  <c r="BB202" i="72"/>
  <c r="BB201" i="72"/>
  <c r="BB200" i="72"/>
  <c r="AR202" i="72"/>
  <c r="AR201" i="72"/>
  <c r="AR221" i="72" s="1"/>
  <c r="Y202" i="72"/>
  <c r="Y201" i="72"/>
  <c r="Y221" i="72" s="1"/>
  <c r="AK202" i="72"/>
  <c r="AK201" i="72"/>
  <c r="AK200" i="72"/>
  <c r="W202" i="72"/>
  <c r="W222" i="72" s="1"/>
  <c r="W200" i="72"/>
  <c r="W201" i="72"/>
  <c r="R200" i="72"/>
  <c r="AR200" i="72"/>
  <c r="N201" i="72"/>
  <c r="AZ202" i="72"/>
  <c r="AZ201" i="72"/>
  <c r="AD202" i="72"/>
  <c r="AD201" i="72"/>
  <c r="AX202" i="72"/>
  <c r="AX201" i="72"/>
  <c r="AX200" i="72"/>
  <c r="BA202" i="72"/>
  <c r="BA201" i="72"/>
  <c r="AO202" i="72"/>
  <c r="AO201" i="72"/>
  <c r="AO200" i="72"/>
  <c r="K201" i="72"/>
  <c r="R201" i="72"/>
  <c r="S200" i="72"/>
  <c r="AS202" i="72"/>
  <c r="AS201" i="72"/>
  <c r="AS200" i="72"/>
  <c r="AB202" i="72"/>
  <c r="AB201" i="72"/>
  <c r="AB200" i="72"/>
  <c r="AF202" i="72"/>
  <c r="AF201" i="72"/>
  <c r="Z202" i="72"/>
  <c r="Z201" i="72"/>
  <c r="F216" i="72"/>
  <c r="F202" i="72"/>
  <c r="AJ202" i="72"/>
  <c r="AJ201" i="72"/>
  <c r="S201" i="72"/>
  <c r="O201" i="72"/>
  <c r="X201" i="72"/>
  <c r="G200" i="72"/>
  <c r="Q201" i="72"/>
  <c r="Y200" i="72"/>
  <c r="V202" i="72"/>
  <c r="V201" i="72"/>
  <c r="V221" i="72" s="1"/>
  <c r="AM202" i="72"/>
  <c r="AM201" i="72"/>
  <c r="L201" i="72"/>
  <c r="H201" i="72"/>
  <c r="AJ200" i="72"/>
  <c r="J200" i="72"/>
  <c r="P200" i="72"/>
  <c r="U202" i="72"/>
  <c r="U201" i="72"/>
  <c r="AI202" i="72"/>
  <c r="AI201" i="72"/>
  <c r="V200" i="72"/>
  <c r="M200" i="72"/>
  <c r="P201" i="72"/>
  <c r="X200" i="72"/>
  <c r="AC200" i="72"/>
  <c r="AA202" i="72"/>
  <c r="AA201" i="72"/>
  <c r="AV202" i="72"/>
  <c r="AV200" i="72"/>
  <c r="AV201" i="72"/>
  <c r="AT202" i="72"/>
  <c r="AT201" i="72"/>
  <c r="AG202" i="72"/>
  <c r="AG201" i="72"/>
  <c r="AY202" i="72"/>
  <c r="AY201" i="72"/>
  <c r="AY221" i="72" s="1"/>
  <c r="AN202" i="72"/>
  <c r="AN222" i="72" s="1"/>
  <c r="AN201" i="72"/>
  <c r="AH202" i="72"/>
  <c r="AH201" i="72"/>
  <c r="AE202" i="72"/>
  <c r="AE201" i="72"/>
  <c r="AE200" i="72"/>
  <c r="AD200" i="72"/>
  <c r="G201" i="72"/>
  <c r="I201" i="72"/>
  <c r="Q200" i="72"/>
  <c r="T201" i="72"/>
  <c r="I200" i="72"/>
  <c r="O200" i="72"/>
  <c r="AQ202" i="72"/>
  <c r="AQ201" i="72"/>
  <c r="AW202" i="72"/>
  <c r="AW201" i="72"/>
  <c r="AU202" i="72"/>
  <c r="AU201" i="72"/>
  <c r="AP202" i="72"/>
  <c r="AP201" i="72"/>
  <c r="AP221" i="72" s="1"/>
  <c r="AZ200" i="72"/>
  <c r="T200" i="72"/>
  <c r="AW200" i="72"/>
  <c r="F201" i="72"/>
  <c r="AC201" i="72"/>
  <c r="L200" i="72"/>
  <c r="K200" i="72"/>
  <c r="H200" i="72"/>
  <c r="M201" i="72"/>
  <c r="AQ200" i="72"/>
  <c r="AP200" i="72"/>
  <c r="J201" i="72"/>
  <c r="E200" i="72"/>
  <c r="E204" i="72" s="1"/>
  <c r="F200" i="72"/>
  <c r="N200" i="72"/>
  <c r="Z200" i="72"/>
  <c r="W202" i="71"/>
  <c r="W222" i="71" s="1"/>
  <c r="W200" i="71"/>
  <c r="W201" i="71"/>
  <c r="W221" i="71" s="1"/>
  <c r="AX202" i="71"/>
  <c r="AX201" i="71"/>
  <c r="AX200" i="71"/>
  <c r="BA202" i="71"/>
  <c r="BA201" i="71"/>
  <c r="U202" i="71"/>
  <c r="U201" i="71"/>
  <c r="K201" i="71"/>
  <c r="R201" i="71"/>
  <c r="J201" i="71"/>
  <c r="T201" i="71"/>
  <c r="R200" i="71"/>
  <c r="Q200" i="71"/>
  <c r="AI202" i="71"/>
  <c r="AI201" i="71"/>
  <c r="AA202" i="71"/>
  <c r="AA201" i="71"/>
  <c r="AA221" i="71" s="1"/>
  <c r="AY202" i="71"/>
  <c r="AY201" i="71"/>
  <c r="AH202" i="71"/>
  <c r="AH201" i="71"/>
  <c r="AE202" i="71"/>
  <c r="AE201" i="71"/>
  <c r="AE200" i="71"/>
  <c r="AZ202" i="71"/>
  <c r="AZ201" i="71"/>
  <c r="E202" i="71"/>
  <c r="E201" i="71"/>
  <c r="E205" i="71" s="1"/>
  <c r="Q201" i="71"/>
  <c r="U200" i="71"/>
  <c r="AC200" i="71"/>
  <c r="N200" i="71"/>
  <c r="M200" i="71"/>
  <c r="AZ200" i="71"/>
  <c r="V202" i="71"/>
  <c r="V201" i="71"/>
  <c r="AQ202" i="71"/>
  <c r="AQ201" i="71"/>
  <c r="AG202" i="71"/>
  <c r="AG201" i="71"/>
  <c r="AB202" i="71"/>
  <c r="AB201" i="71"/>
  <c r="AB200" i="71"/>
  <c r="AW202" i="71"/>
  <c r="AW201" i="71"/>
  <c r="BB202" i="71"/>
  <c r="BB201" i="71"/>
  <c r="BB200" i="71"/>
  <c r="AJ202" i="71"/>
  <c r="AJ201" i="71"/>
  <c r="AJ221" i="71" s="1"/>
  <c r="I200" i="71"/>
  <c r="H201" i="71"/>
  <c r="AQ200" i="71"/>
  <c r="AL202" i="71"/>
  <c r="AL201" i="71"/>
  <c r="AL200" i="71"/>
  <c r="AM202" i="71"/>
  <c r="AM201" i="71"/>
  <c r="AV202" i="71"/>
  <c r="AV201" i="71"/>
  <c r="AV200" i="71"/>
  <c r="AF202" i="71"/>
  <c r="AF201" i="71"/>
  <c r="F216" i="71"/>
  <c r="F202" i="71"/>
  <c r="F222" i="71" s="1"/>
  <c r="T200" i="71"/>
  <c r="V200" i="71"/>
  <c r="G200" i="71"/>
  <c r="AN202" i="71"/>
  <c r="AN222" i="71" s="1"/>
  <c r="AN201" i="71"/>
  <c r="AP202" i="71"/>
  <c r="AP201" i="71"/>
  <c r="AP221" i="71" s="1"/>
  <c r="AK202" i="71"/>
  <c r="AK201" i="71"/>
  <c r="AK200" i="71"/>
  <c r="X200" i="71"/>
  <c r="O200" i="71"/>
  <c r="AW200" i="71"/>
  <c r="AH200" i="71"/>
  <c r="AA200" i="71"/>
  <c r="AM200" i="71"/>
  <c r="I201" i="71"/>
  <c r="P200" i="71"/>
  <c r="AD202" i="71"/>
  <c r="AD201" i="71"/>
  <c r="AD221" i="71" s="1"/>
  <c r="AT202" i="71"/>
  <c r="AT201" i="71"/>
  <c r="AO202" i="71"/>
  <c r="AO201" i="71"/>
  <c r="N201" i="71"/>
  <c r="E200" i="71"/>
  <c r="E204" i="71" s="1"/>
  <c r="H200" i="71"/>
  <c r="X201" i="71"/>
  <c r="AP200" i="71"/>
  <c r="AN200" i="71"/>
  <c r="G201" i="71"/>
  <c r="AR202" i="71"/>
  <c r="AR201" i="71"/>
  <c r="AS202" i="71"/>
  <c r="AS201" i="71"/>
  <c r="AS200" i="71"/>
  <c r="AU202" i="71"/>
  <c r="AU201" i="71"/>
  <c r="Y202" i="71"/>
  <c r="Y201" i="71"/>
  <c r="Y221" i="71" s="1"/>
  <c r="AG200" i="71"/>
  <c r="M201" i="71"/>
  <c r="AJ200" i="71"/>
  <c r="K200" i="71"/>
  <c r="AC201" i="71"/>
  <c r="BA200" i="71"/>
  <c r="AD200" i="71"/>
  <c r="P201" i="71"/>
  <c r="AE202" i="70"/>
  <c r="AE201" i="70"/>
  <c r="AE200" i="70"/>
  <c r="Z202" i="70"/>
  <c r="Z201" i="70"/>
  <c r="AR202" i="70"/>
  <c r="AR201" i="70"/>
  <c r="AA202" i="70"/>
  <c r="AA201" i="70"/>
  <c r="AQ202" i="70"/>
  <c r="AQ201" i="70"/>
  <c r="T200" i="70"/>
  <c r="K201" i="70"/>
  <c r="G200" i="70"/>
  <c r="AA200" i="70"/>
  <c r="X200" i="70"/>
  <c r="U202" i="70"/>
  <c r="U201" i="70"/>
  <c r="V202" i="70"/>
  <c r="V201" i="70"/>
  <c r="AS202" i="70"/>
  <c r="AS201" i="70"/>
  <c r="AS200" i="70"/>
  <c r="AF202" i="70"/>
  <c r="AF222" i="70" s="1"/>
  <c r="AF201" i="70"/>
  <c r="L200" i="70"/>
  <c r="O201" i="70"/>
  <c r="O221" i="70" s="1"/>
  <c r="AF200" i="70"/>
  <c r="AJ202" i="70"/>
  <c r="AJ201" i="70"/>
  <c r="AN202" i="70"/>
  <c r="AN201" i="70"/>
  <c r="BA202" i="70"/>
  <c r="BA201" i="70"/>
  <c r="BA221" i="70" s="1"/>
  <c r="AV202" i="70"/>
  <c r="AV201" i="70"/>
  <c r="AV200" i="70"/>
  <c r="U200" i="70"/>
  <c r="N201" i="70"/>
  <c r="Z200" i="70"/>
  <c r="Z220" i="70" s="1"/>
  <c r="M201" i="70"/>
  <c r="AN200" i="70"/>
  <c r="AN220" i="70" s="1"/>
  <c r="Q201" i="70"/>
  <c r="AT202" i="70"/>
  <c r="AT201" i="70"/>
  <c r="O200" i="70"/>
  <c r="Q200" i="70"/>
  <c r="R200" i="70"/>
  <c r="R201" i="70"/>
  <c r="G201" i="70"/>
  <c r="T201" i="70"/>
  <c r="AB202" i="70"/>
  <c r="AB201" i="70"/>
  <c r="AB200" i="70"/>
  <c r="E202" i="70"/>
  <c r="E201" i="70"/>
  <c r="E205" i="70" s="1"/>
  <c r="AK202" i="70"/>
  <c r="AK201" i="70"/>
  <c r="AK200" i="70"/>
  <c r="AU202" i="70"/>
  <c r="AU201" i="70"/>
  <c r="AD202" i="70"/>
  <c r="AD201" i="70"/>
  <c r="AZ202" i="70"/>
  <c r="AZ201" i="70"/>
  <c r="AL202" i="70"/>
  <c r="AL201" i="70"/>
  <c r="AL200" i="70"/>
  <c r="AP202" i="70"/>
  <c r="AP201" i="70"/>
  <c r="F202" i="70"/>
  <c r="F201" i="70"/>
  <c r="P201" i="70"/>
  <c r="AQ200" i="70"/>
  <c r="AD200" i="70"/>
  <c r="AC201" i="70"/>
  <c r="AC200" i="70"/>
  <c r="AX202" i="70"/>
  <c r="AX201" i="70"/>
  <c r="AX200" i="70"/>
  <c r="AH202" i="70"/>
  <c r="AH201" i="70"/>
  <c r="AW202" i="70"/>
  <c r="AW201" i="70"/>
  <c r="AW221" i="70" s="1"/>
  <c r="W202" i="70"/>
  <c r="W222" i="70" s="1"/>
  <c r="W200" i="70"/>
  <c r="W201" i="70"/>
  <c r="W221" i="70" s="1"/>
  <c r="BB202" i="70"/>
  <c r="BB201" i="70"/>
  <c r="BB200" i="70"/>
  <c r="L201" i="70"/>
  <c r="J201" i="70"/>
  <c r="M200" i="70"/>
  <c r="K200" i="70"/>
  <c r="Y202" i="70"/>
  <c r="Y201" i="70"/>
  <c r="Y221" i="70" s="1"/>
  <c r="AY202" i="70"/>
  <c r="AY201" i="70"/>
  <c r="AY221" i="70" s="1"/>
  <c r="AG202" i="70"/>
  <c r="AG201" i="70"/>
  <c r="N200" i="70"/>
  <c r="I201" i="70"/>
  <c r="AR200" i="70"/>
  <c r="AT200" i="70"/>
  <c r="I200" i="70"/>
  <c r="J200" i="70"/>
  <c r="AO202" i="69"/>
  <c r="AO201" i="69"/>
  <c r="X202" i="69"/>
  <c r="X201" i="69"/>
  <c r="AY202" i="69"/>
  <c r="AY201" i="69"/>
  <c r="Y202" i="69"/>
  <c r="Y201" i="69"/>
  <c r="Y221" i="69" s="1"/>
  <c r="AB202" i="69"/>
  <c r="AB201" i="69"/>
  <c r="AB200" i="69"/>
  <c r="J200" i="69"/>
  <c r="J201" i="69"/>
  <c r="X200" i="69"/>
  <c r="H201" i="69"/>
  <c r="AO200" i="69"/>
  <c r="AA202" i="69"/>
  <c r="AA201" i="69"/>
  <c r="G202" i="69"/>
  <c r="G200" i="69"/>
  <c r="AW202" i="69"/>
  <c r="AW201" i="69"/>
  <c r="L201" i="69"/>
  <c r="I201" i="69"/>
  <c r="L200" i="69"/>
  <c r="AY200" i="69"/>
  <c r="N200" i="69"/>
  <c r="V202" i="69"/>
  <c r="V201" i="69"/>
  <c r="AG202" i="69"/>
  <c r="AG201" i="69"/>
  <c r="AM202" i="69"/>
  <c r="AM201" i="69"/>
  <c r="AP202" i="69"/>
  <c r="AP201" i="69"/>
  <c r="AK202" i="69"/>
  <c r="AK201" i="69"/>
  <c r="AK200" i="69"/>
  <c r="BA202" i="69"/>
  <c r="BA201" i="69"/>
  <c r="M200" i="69"/>
  <c r="R201" i="69"/>
  <c r="F200" i="69"/>
  <c r="T200" i="69"/>
  <c r="AC201" i="69"/>
  <c r="S201" i="69"/>
  <c r="Y200" i="69"/>
  <c r="AQ202" i="69"/>
  <c r="AQ201" i="69"/>
  <c r="AQ221" i="69" s="1"/>
  <c r="AQ200" i="69"/>
  <c r="AN202" i="69"/>
  <c r="AN201" i="69"/>
  <c r="AF202" i="69"/>
  <c r="AF201" i="69"/>
  <c r="AL202" i="69"/>
  <c r="AL201" i="69"/>
  <c r="AL200" i="69"/>
  <c r="AR202" i="69"/>
  <c r="AR201" i="69"/>
  <c r="Q201" i="69"/>
  <c r="BA200" i="69"/>
  <c r="AA200" i="69"/>
  <c r="H200" i="69"/>
  <c r="M201" i="69"/>
  <c r="U202" i="69"/>
  <c r="U201" i="69"/>
  <c r="AV202" i="69"/>
  <c r="AV200" i="69"/>
  <c r="AV201" i="69"/>
  <c r="AX202" i="69"/>
  <c r="AX201" i="69"/>
  <c r="AX200" i="69"/>
  <c r="AC200" i="69"/>
  <c r="N201" i="69"/>
  <c r="K201" i="69"/>
  <c r="AN200" i="69"/>
  <c r="AN220" i="69" s="1"/>
  <c r="E202" i="69"/>
  <c r="E206" i="69" s="1"/>
  <c r="E201" i="69"/>
  <c r="AS202" i="69"/>
  <c r="AS201" i="69"/>
  <c r="AS200" i="69"/>
  <c r="AD202" i="69"/>
  <c r="AD201" i="69"/>
  <c r="W202" i="69"/>
  <c r="W222" i="69" s="1"/>
  <c r="W200" i="69"/>
  <c r="W220" i="69" s="1"/>
  <c r="W201" i="69"/>
  <c r="W221" i="69" s="1"/>
  <c r="Z202" i="69"/>
  <c r="Z222" i="69" s="1"/>
  <c r="Z201" i="69"/>
  <c r="AT202" i="69"/>
  <c r="AT201" i="69"/>
  <c r="AH202" i="69"/>
  <c r="AH201" i="69"/>
  <c r="AW200" i="69"/>
  <c r="P200" i="69"/>
  <c r="R200" i="69"/>
  <c r="V200" i="69"/>
  <c r="T201" i="69"/>
  <c r="AR200" i="69"/>
  <c r="Q200" i="69"/>
  <c r="AP200" i="69"/>
  <c r="S200" i="69"/>
  <c r="AJ202" i="69"/>
  <c r="AJ201" i="69"/>
  <c r="AU202" i="69"/>
  <c r="AU201" i="69"/>
  <c r="AE202" i="69"/>
  <c r="AE201" i="69"/>
  <c r="AE200" i="69"/>
  <c r="P201" i="69"/>
  <c r="K200" i="69"/>
  <c r="AJ200" i="69"/>
  <c r="AF200" i="69"/>
  <c r="I200" i="69"/>
  <c r="O201" i="69"/>
  <c r="G201" i="69"/>
  <c r="AL202" i="68"/>
  <c r="AL201" i="68"/>
  <c r="AL200" i="68"/>
  <c r="AV202" i="68"/>
  <c r="AV200" i="68"/>
  <c r="AV201" i="68"/>
  <c r="AU202" i="68"/>
  <c r="AU201" i="68"/>
  <c r="AU221" i="68" s="1"/>
  <c r="AB202" i="68"/>
  <c r="AB201" i="68"/>
  <c r="AB200" i="68"/>
  <c r="L201" i="68"/>
  <c r="T200" i="68"/>
  <c r="AC200" i="68"/>
  <c r="S201" i="68"/>
  <c r="J200" i="68"/>
  <c r="E202" i="68"/>
  <c r="E206" i="68" s="1"/>
  <c r="E201" i="68"/>
  <c r="E221" i="68" s="1"/>
  <c r="AN202" i="68"/>
  <c r="AN222" i="68" s="1"/>
  <c r="AN201" i="68"/>
  <c r="AY202" i="68"/>
  <c r="AY201" i="68"/>
  <c r="AY221" i="68" s="1"/>
  <c r="Z202" i="68"/>
  <c r="Z201" i="68"/>
  <c r="J201" i="68"/>
  <c r="Q201" i="68"/>
  <c r="I200" i="68"/>
  <c r="E200" i="68"/>
  <c r="E204" i="68" s="1"/>
  <c r="F204" i="68" s="1"/>
  <c r="AJ202" i="68"/>
  <c r="AJ201" i="68"/>
  <c r="AJ221" i="68" s="1"/>
  <c r="AD202" i="68"/>
  <c r="AD201" i="68"/>
  <c r="AD221" i="68" s="1"/>
  <c r="AM202" i="68"/>
  <c r="AM201" i="68"/>
  <c r="V202" i="68"/>
  <c r="V201" i="68"/>
  <c r="AD200" i="68"/>
  <c r="O200" i="68"/>
  <c r="I201" i="68"/>
  <c r="H200" i="68"/>
  <c r="P201" i="68"/>
  <c r="Y202" i="68"/>
  <c r="Y201" i="68"/>
  <c r="Y221" i="68" s="1"/>
  <c r="AW202" i="68"/>
  <c r="AW201" i="68"/>
  <c r="AP202" i="68"/>
  <c r="AP201" i="68"/>
  <c r="AP221" i="68" s="1"/>
  <c r="L200" i="68"/>
  <c r="X201" i="68"/>
  <c r="O201" i="68"/>
  <c r="G201" i="68"/>
  <c r="R200" i="68"/>
  <c r="AT202" i="68"/>
  <c r="AT201" i="68"/>
  <c r="AT221" i="68" s="1"/>
  <c r="AZ202" i="68"/>
  <c r="AZ201" i="68"/>
  <c r="AI202" i="68"/>
  <c r="AI201" i="68"/>
  <c r="F216" i="68"/>
  <c r="F202" i="68"/>
  <c r="R201" i="68"/>
  <c r="AN200" i="68"/>
  <c r="AN220" i="68" s="1"/>
  <c r="N200" i="68"/>
  <c r="N201" i="68"/>
  <c r="Y200" i="68"/>
  <c r="X200" i="68"/>
  <c r="G200" i="68"/>
  <c r="AT200" i="68"/>
  <c r="U202" i="68"/>
  <c r="U201" i="68"/>
  <c r="U221" i="68" s="1"/>
  <c r="AA202" i="68"/>
  <c r="AA201" i="68"/>
  <c r="AA221" i="68" s="1"/>
  <c r="AO202" i="68"/>
  <c r="AO201" i="68"/>
  <c r="AY200" i="68"/>
  <c r="S200" i="68"/>
  <c r="P200" i="68"/>
  <c r="AM200" i="68"/>
  <c r="M200" i="68"/>
  <c r="AU200" i="68"/>
  <c r="AC201" i="68"/>
  <c r="BB202" i="68"/>
  <c r="BB201" i="68"/>
  <c r="BB200" i="68"/>
  <c r="AE202" i="68"/>
  <c r="AE201" i="68"/>
  <c r="AE200" i="68"/>
  <c r="AR202" i="68"/>
  <c r="AR201" i="68"/>
  <c r="AR221" i="68" s="1"/>
  <c r="AF202" i="68"/>
  <c r="AF222" i="68" s="1"/>
  <c r="AF201" i="68"/>
  <c r="V200" i="68"/>
  <c r="Z200" i="68"/>
  <c r="U200" i="68"/>
  <c r="K201" i="68"/>
  <c r="AZ200" i="68"/>
  <c r="Q200" i="68"/>
  <c r="AP200" i="68"/>
  <c r="AI200" i="68"/>
  <c r="AR200" i="68"/>
  <c r="AU202" i="67"/>
  <c r="AU201" i="67"/>
  <c r="AU221" i="67" s="1"/>
  <c r="AK202" i="67"/>
  <c r="AK201" i="67"/>
  <c r="AK200" i="67"/>
  <c r="Y202" i="67"/>
  <c r="Y201" i="67"/>
  <c r="F216" i="67"/>
  <c r="F202" i="67"/>
  <c r="F222" i="67" s="1"/>
  <c r="AL202" i="67"/>
  <c r="AL201" i="67"/>
  <c r="AL200" i="67"/>
  <c r="X200" i="67"/>
  <c r="F200" i="67"/>
  <c r="O200" i="67"/>
  <c r="H201" i="67"/>
  <c r="T200" i="67"/>
  <c r="AB202" i="67"/>
  <c r="AB201" i="67"/>
  <c r="AB200" i="67"/>
  <c r="Z202" i="67"/>
  <c r="Z201" i="67"/>
  <c r="Z200" i="67"/>
  <c r="AF202" i="67"/>
  <c r="AF222" i="67" s="1"/>
  <c r="AF201" i="67"/>
  <c r="AA202" i="67"/>
  <c r="AA201" i="67"/>
  <c r="AA221" i="67" s="1"/>
  <c r="T201" i="67"/>
  <c r="S200" i="67"/>
  <c r="AX202" i="67"/>
  <c r="AX201" i="67"/>
  <c r="AX200" i="67"/>
  <c r="V202" i="67"/>
  <c r="V201" i="67"/>
  <c r="AH202" i="67"/>
  <c r="AH201" i="67"/>
  <c r="U202" i="67"/>
  <c r="U201" i="67"/>
  <c r="P200" i="67"/>
  <c r="R200" i="67"/>
  <c r="L201" i="67"/>
  <c r="L200" i="67"/>
  <c r="V200" i="67"/>
  <c r="W202" i="67"/>
  <c r="W200" i="67"/>
  <c r="W201" i="67"/>
  <c r="W221" i="67" s="1"/>
  <c r="M200" i="67"/>
  <c r="BB202" i="67"/>
  <c r="BB201" i="67"/>
  <c r="BB200" i="67"/>
  <c r="AP202" i="67"/>
  <c r="AP201" i="67"/>
  <c r="AZ202" i="67"/>
  <c r="AZ201" i="67"/>
  <c r="AQ202" i="67"/>
  <c r="AQ201" i="67"/>
  <c r="E202" i="67"/>
  <c r="E201" i="67"/>
  <c r="Y200" i="67"/>
  <c r="AU200" i="67"/>
  <c r="AF200" i="67"/>
  <c r="AF220" i="67" s="1"/>
  <c r="F201" i="67"/>
  <c r="F221" i="67" s="1"/>
  <c r="Q201" i="67"/>
  <c r="AS202" i="67"/>
  <c r="AS201" i="67"/>
  <c r="AS200" i="67"/>
  <c r="AE202" i="67"/>
  <c r="AE201" i="67"/>
  <c r="AE200" i="67"/>
  <c r="AG202" i="67"/>
  <c r="AG201" i="67"/>
  <c r="BA202" i="67"/>
  <c r="BA201" i="67"/>
  <c r="BA221" i="67" s="1"/>
  <c r="AT202" i="67"/>
  <c r="AT201" i="67"/>
  <c r="AT221" i="67" s="1"/>
  <c r="AD202" i="67"/>
  <c r="AD201" i="67"/>
  <c r="AD200" i="67"/>
  <c r="AO202" i="67"/>
  <c r="AO201" i="67"/>
  <c r="P201" i="67"/>
  <c r="AA200" i="67"/>
  <c r="G201" i="67"/>
  <c r="I201" i="67"/>
  <c r="N200" i="67"/>
  <c r="G200" i="67"/>
  <c r="I200" i="67"/>
  <c r="Q200" i="67"/>
  <c r="AW202" i="67"/>
  <c r="AW201" i="67"/>
  <c r="AW221" i="67" s="1"/>
  <c r="AI202" i="67"/>
  <c r="AI201" i="67"/>
  <c r="AR202" i="67"/>
  <c r="AR201" i="67"/>
  <c r="AR221" i="67" s="1"/>
  <c r="AN202" i="67"/>
  <c r="AN222" i="67" s="1"/>
  <c r="AN201" i="67"/>
  <c r="K202" i="67"/>
  <c r="K222" i="67" s="1"/>
  <c r="K201" i="67"/>
  <c r="AY202" i="67"/>
  <c r="AY201" i="67"/>
  <c r="AY221" i="67" s="1"/>
  <c r="M201" i="67"/>
  <c r="AC200" i="67"/>
  <c r="AW200" i="67"/>
  <c r="O201" i="67"/>
  <c r="O221" i="67" s="1"/>
  <c r="AQ200" i="67"/>
  <c r="AC201" i="67"/>
  <c r="N201" i="67"/>
  <c r="R201" i="67"/>
  <c r="E202" i="88"/>
  <c r="E206" i="88" s="1"/>
  <c r="E201" i="88"/>
  <c r="E200" i="88"/>
  <c r="Q216" i="88"/>
  <c r="E200" i="63"/>
  <c r="E202" i="63"/>
  <c r="AK201" i="63"/>
  <c r="AK200" i="63"/>
  <c r="Q220" i="75"/>
  <c r="H201" i="63"/>
  <c r="Y200" i="63"/>
  <c r="J202" i="63"/>
  <c r="AT200" i="63"/>
  <c r="AA202" i="63"/>
  <c r="AU202" i="63"/>
  <c r="AU222" i="72" s="1"/>
  <c r="L200" i="63"/>
  <c r="L201" i="63"/>
  <c r="N201" i="63"/>
  <c r="N200" i="63"/>
  <c r="BA200" i="63"/>
  <c r="X202" i="63"/>
  <c r="X222" i="72" s="1"/>
  <c r="R201" i="63"/>
  <c r="AR202" i="63"/>
  <c r="AG216" i="68"/>
  <c r="AG201" i="63"/>
  <c r="AG202" i="63"/>
  <c r="AX201" i="63"/>
  <c r="AX200" i="63"/>
  <c r="AX220" i="68" s="1"/>
  <c r="AM202" i="63"/>
  <c r="AU200" i="63"/>
  <c r="AZ202" i="63"/>
  <c r="I200" i="63"/>
  <c r="AM200" i="63"/>
  <c r="AM220" i="69" s="1"/>
  <c r="AQ200" i="63"/>
  <c r="K200" i="63"/>
  <c r="U202" i="63"/>
  <c r="M201" i="63"/>
  <c r="AH200" i="63"/>
  <c r="G202" i="63"/>
  <c r="G222" i="72" s="1"/>
  <c r="AX202" i="63"/>
  <c r="AX222" i="71" s="1"/>
  <c r="BA202" i="63"/>
  <c r="AH202" i="63"/>
  <c r="P202" i="63"/>
  <c r="P222" i="68" s="1"/>
  <c r="AD200" i="63"/>
  <c r="I202" i="63"/>
  <c r="I222" i="69" s="1"/>
  <c r="Q202" i="63"/>
  <c r="Q222" i="71" s="1"/>
  <c r="T202" i="63"/>
  <c r="T222" i="68" s="1"/>
  <c r="U200" i="63"/>
  <c r="Q221" i="75"/>
  <c r="Q222" i="75"/>
  <c r="V200" i="63"/>
  <c r="K201" i="63"/>
  <c r="AT202" i="63"/>
  <c r="AD202" i="63"/>
  <c r="AJ202" i="63"/>
  <c r="AW200" i="63"/>
  <c r="M200" i="63"/>
  <c r="AQ202" i="63"/>
  <c r="T201" i="63"/>
  <c r="H200" i="63"/>
  <c r="AO202" i="63"/>
  <c r="AE216" i="74"/>
  <c r="AE201" i="63"/>
  <c r="AE200" i="63"/>
  <c r="AS216" i="68"/>
  <c r="AS201" i="63"/>
  <c r="AS200" i="63"/>
  <c r="AV216" i="67"/>
  <c r="AV201" i="63"/>
  <c r="AV200" i="63"/>
  <c r="AV202" i="63"/>
  <c r="AC202" i="63"/>
  <c r="AC222" i="73" s="1"/>
  <c r="Y202" i="63"/>
  <c r="AZ200" i="63"/>
  <c r="V202" i="63"/>
  <c r="S200" i="63"/>
  <c r="S220" i="72" s="1"/>
  <c r="R202" i="63"/>
  <c r="R222" i="69" s="1"/>
  <c r="AG200" i="63"/>
  <c r="J200" i="63"/>
  <c r="X201" i="63"/>
  <c r="AO200" i="63"/>
  <c r="AO220" i="71" s="1"/>
  <c r="AL216" i="72"/>
  <c r="AL202" i="63"/>
  <c r="AL201" i="63"/>
  <c r="AL200" i="63"/>
  <c r="AP200" i="63"/>
  <c r="Q200" i="63"/>
  <c r="Q220" i="70" s="1"/>
  <c r="S202" i="63"/>
  <c r="AS202" i="63"/>
  <c r="AY202" i="63"/>
  <c r="O200" i="63"/>
  <c r="O220" i="70" s="1"/>
  <c r="AP202" i="63"/>
  <c r="AC201" i="63"/>
  <c r="BB201" i="63"/>
  <c r="BB202" i="63"/>
  <c r="BB200" i="63"/>
  <c r="AB216" i="88"/>
  <c r="AB201" i="63"/>
  <c r="AB202" i="63"/>
  <c r="AB200" i="63"/>
  <c r="G200" i="63"/>
  <c r="AI202" i="63"/>
  <c r="O202" i="63"/>
  <c r="O222" i="69" s="1"/>
  <c r="AK202" i="63"/>
  <c r="AI200" i="63"/>
  <c r="AW202" i="63"/>
  <c r="J201" i="63"/>
  <c r="AJ200" i="63"/>
  <c r="P201" i="63"/>
  <c r="AR200" i="63"/>
  <c r="AY200" i="63"/>
  <c r="AA200" i="63"/>
  <c r="Q201" i="63"/>
  <c r="Q221" i="68" s="1"/>
  <c r="M222" i="68"/>
  <c r="AY216" i="74"/>
  <c r="BA216" i="68"/>
  <c r="AQ216" i="68"/>
  <c r="M216" i="88"/>
  <c r="AU216" i="75"/>
  <c r="AU221" i="75" s="1"/>
  <c r="O221" i="69"/>
  <c r="N202" i="75"/>
  <c r="O201" i="75"/>
  <c r="Z200" i="75"/>
  <c r="AF220" i="72"/>
  <c r="H202" i="75"/>
  <c r="AY200" i="75"/>
  <c r="K200" i="75"/>
  <c r="O221" i="72"/>
  <c r="E216" i="70"/>
  <c r="E206" i="70"/>
  <c r="E204" i="70"/>
  <c r="F204" i="70" s="1"/>
  <c r="AN216" i="71"/>
  <c r="AN220" i="71"/>
  <c r="U216" i="75"/>
  <c r="U221" i="75" s="1"/>
  <c r="N216" i="88"/>
  <c r="N216" i="73"/>
  <c r="AK216" i="68"/>
  <c r="P216" i="69"/>
  <c r="AN216" i="74"/>
  <c r="AI216" i="67"/>
  <c r="BA216" i="75"/>
  <c r="BA221" i="75" s="1"/>
  <c r="BA201" i="75"/>
  <c r="BA200" i="75"/>
  <c r="Q216" i="68"/>
  <c r="X216" i="72"/>
  <c r="AH216" i="67"/>
  <c r="BA202" i="75"/>
  <c r="BB216" i="75"/>
  <c r="BB202" i="75"/>
  <c r="BB201" i="75"/>
  <c r="BB200" i="75"/>
  <c r="AX216" i="67"/>
  <c r="E216" i="72"/>
  <c r="E206" i="72"/>
  <c r="E205" i="72"/>
  <c r="AO216" i="75"/>
  <c r="AO221" i="75" s="1"/>
  <c r="AO201" i="75"/>
  <c r="AO200" i="75"/>
  <c r="AN216" i="69"/>
  <c r="AG216" i="74"/>
  <c r="Z216" i="70"/>
  <c r="AP216" i="75"/>
  <c r="AP221" i="75" s="1"/>
  <c r="AP201" i="75"/>
  <c r="AP200" i="75"/>
  <c r="AP202" i="75"/>
  <c r="AO216" i="70"/>
  <c r="AT216" i="88"/>
  <c r="BB216" i="74"/>
  <c r="BB216" i="69"/>
  <c r="AO216" i="88"/>
  <c r="AB216" i="74"/>
  <c r="AJ216" i="69"/>
  <c r="AD216" i="71"/>
  <c r="AZ216" i="73"/>
  <c r="AQ216" i="73"/>
  <c r="AW216" i="68"/>
  <c r="AS216" i="72"/>
  <c r="H216" i="69"/>
  <c r="V216" i="67"/>
  <c r="AR216" i="67"/>
  <c r="AS216" i="73"/>
  <c r="AW216" i="74"/>
  <c r="AW216" i="67"/>
  <c r="AN216" i="75"/>
  <c r="AN221" i="75" s="1"/>
  <c r="AN201" i="75"/>
  <c r="AN200" i="75"/>
  <c r="AN202" i="75"/>
  <c r="AN216" i="73"/>
  <c r="AN220" i="73"/>
  <c r="H216" i="70"/>
  <c r="H216" i="73"/>
  <c r="AI216" i="69"/>
  <c r="AI216" i="75"/>
  <c r="AI221" i="75" s="1"/>
  <c r="AI216" i="70"/>
  <c r="AM216" i="67"/>
  <c r="AM216" i="70"/>
  <c r="AM216" i="74"/>
  <c r="AT216" i="74"/>
  <c r="AP216" i="69"/>
  <c r="AP221" i="69"/>
  <c r="AD216" i="69"/>
  <c r="AD221" i="69"/>
  <c r="AS216" i="75"/>
  <c r="AS222" i="75" s="1"/>
  <c r="AS201" i="75"/>
  <c r="AS200" i="75"/>
  <c r="AB216" i="72"/>
  <c r="AT216" i="73"/>
  <c r="E216" i="69"/>
  <c r="E205" i="69"/>
  <c r="E204" i="69"/>
  <c r="F204" i="69" s="1"/>
  <c r="W216" i="74"/>
  <c r="P216" i="68"/>
  <c r="U216" i="71"/>
  <c r="AR216" i="73"/>
  <c r="S216" i="73"/>
  <c r="AU216" i="74"/>
  <c r="N216" i="70"/>
  <c r="AI216" i="71"/>
  <c r="AY216" i="72"/>
  <c r="S216" i="72"/>
  <c r="Y216" i="74"/>
  <c r="AO202" i="75"/>
  <c r="AY216" i="68"/>
  <c r="AG216" i="69"/>
  <c r="AX216" i="70"/>
  <c r="AI216" i="72"/>
  <c r="AS216" i="67"/>
  <c r="AA216" i="71"/>
  <c r="R216" i="68"/>
  <c r="P216" i="75"/>
  <c r="P222" i="75" s="1"/>
  <c r="P201" i="75"/>
  <c r="P202" i="75"/>
  <c r="P200" i="75"/>
  <c r="H216" i="74"/>
  <c r="R216" i="75"/>
  <c r="R221" i="75" s="1"/>
  <c r="AX216" i="68"/>
  <c r="F216" i="75"/>
  <c r="F222" i="75" s="1"/>
  <c r="F202" i="75"/>
  <c r="F200" i="75"/>
  <c r="F204" i="75" s="1"/>
  <c r="G204" i="75" s="1"/>
  <c r="H204" i="75" s="1"/>
  <c r="AH216" i="68"/>
  <c r="AH216" i="74"/>
  <c r="AZ221" i="73"/>
  <c r="AZ216" i="69"/>
  <c r="I216" i="74"/>
  <c r="S216" i="74"/>
  <c r="S216" i="70"/>
  <c r="P216" i="67"/>
  <c r="S216" i="75"/>
  <c r="S220" i="75" s="1"/>
  <c r="S200" i="75"/>
  <c r="S202" i="75"/>
  <c r="P216" i="73"/>
  <c r="T216" i="68"/>
  <c r="AH216" i="72"/>
  <c r="AS202" i="75"/>
  <c r="X216" i="73"/>
  <c r="V216" i="71"/>
  <c r="AK216" i="74"/>
  <c r="AB216" i="70"/>
  <c r="AK216" i="67"/>
  <c r="E216" i="68"/>
  <c r="BB216" i="67"/>
  <c r="AV216" i="69"/>
  <c r="AS216" i="74"/>
  <c r="T216" i="72"/>
  <c r="AY216" i="69"/>
  <c r="AY221" i="69"/>
  <c r="AS216" i="71"/>
  <c r="AT216" i="71"/>
  <c r="AT221" i="71"/>
  <c r="U216" i="68"/>
  <c r="AW216" i="75"/>
  <c r="AW221" i="75" s="1"/>
  <c r="AW201" i="75"/>
  <c r="AD216" i="72"/>
  <c r="AD221" i="72"/>
  <c r="BA216" i="74"/>
  <c r="AU216" i="69"/>
  <c r="O216" i="69"/>
  <c r="AN216" i="67"/>
  <c r="U216" i="73"/>
  <c r="P216" i="71"/>
  <c r="F216" i="74"/>
  <c r="Q216" i="73"/>
  <c r="AH216" i="70"/>
  <c r="T216" i="73"/>
  <c r="K216" i="67"/>
  <c r="AF216" i="68"/>
  <c r="AT216" i="70"/>
  <c r="Y216" i="72"/>
  <c r="BA216" i="67"/>
  <c r="X216" i="68"/>
  <c r="AE216" i="71"/>
  <c r="U216" i="72"/>
  <c r="J216" i="73"/>
  <c r="Q216" i="67"/>
  <c r="AF216" i="71"/>
  <c r="K216" i="69"/>
  <c r="O216" i="75"/>
  <c r="O222" i="75" s="1"/>
  <c r="O200" i="75"/>
  <c r="G216" i="69"/>
  <c r="P216" i="72"/>
  <c r="AL216" i="69"/>
  <c r="AA216" i="67"/>
  <c r="BB216" i="71"/>
  <c r="AA216" i="73"/>
  <c r="L216" i="73"/>
  <c r="X201" i="75"/>
  <c r="AD216" i="75"/>
  <c r="AD221" i="75" s="1"/>
  <c r="AD201" i="75"/>
  <c r="Y216" i="69"/>
  <c r="M216" i="67"/>
  <c r="E216" i="75"/>
  <c r="E221" i="75" s="1"/>
  <c r="E202" i="75"/>
  <c r="E206" i="75" s="1"/>
  <c r="E201" i="75"/>
  <c r="E205" i="75" s="1"/>
  <c r="F205" i="75" s="1"/>
  <c r="G205" i="75" s="1"/>
  <c r="H205" i="75" s="1"/>
  <c r="I205" i="75" s="1"/>
  <c r="J205" i="75" s="1"/>
  <c r="K205" i="75" s="1"/>
  <c r="L205" i="75" s="1"/>
  <c r="M205" i="75" s="1"/>
  <c r="D13" i="75" s="1"/>
  <c r="AT216" i="75"/>
  <c r="AT221" i="75" s="1"/>
  <c r="AT201" i="75"/>
  <c r="F216" i="70"/>
  <c r="AP216" i="67"/>
  <c r="AS216" i="70"/>
  <c r="AZ216" i="68"/>
  <c r="H216" i="68"/>
  <c r="AG216" i="67"/>
  <c r="G216" i="74"/>
  <c r="AP216" i="71"/>
  <c r="AA216" i="72"/>
  <c r="AA221" i="72"/>
  <c r="BA216" i="73"/>
  <c r="S216" i="68"/>
  <c r="AP216" i="68"/>
  <c r="V216" i="69"/>
  <c r="AC216" i="70"/>
  <c r="AV216" i="71"/>
  <c r="BA216" i="70"/>
  <c r="AK216" i="69"/>
  <c r="AV216" i="70"/>
  <c r="I216" i="75"/>
  <c r="I220" i="75" s="1"/>
  <c r="AD216" i="70"/>
  <c r="H216" i="67"/>
  <c r="Y216" i="71"/>
  <c r="Y216" i="75"/>
  <c r="Y221" i="75" s="1"/>
  <c r="Y201" i="75"/>
  <c r="AF216" i="69"/>
  <c r="BB216" i="70"/>
  <c r="Z216" i="69"/>
  <c r="AT216" i="69"/>
  <c r="AF216" i="75"/>
  <c r="AF221" i="75" s="1"/>
  <c r="AF201" i="75"/>
  <c r="AX216" i="72"/>
  <c r="AO216" i="67"/>
  <c r="AK216" i="72"/>
  <c r="BA216" i="72"/>
  <c r="BA221" i="72"/>
  <c r="U216" i="69"/>
  <c r="AF216" i="74"/>
  <c r="AF216" i="70"/>
  <c r="X216" i="70"/>
  <c r="O216" i="73"/>
  <c r="I200" i="75"/>
  <c r="AM216" i="75"/>
  <c r="AM221" i="75" s="1"/>
  <c r="AM201" i="75"/>
  <c r="AQ216" i="70"/>
  <c r="AQ221" i="70"/>
  <c r="AZ216" i="75"/>
  <c r="AZ221" i="75" s="1"/>
  <c r="AZ201" i="75"/>
  <c r="K216" i="73"/>
  <c r="AI216" i="73"/>
  <c r="M216" i="73"/>
  <c r="X216" i="74"/>
  <c r="AR216" i="70"/>
  <c r="AR221" i="70"/>
  <c r="K216" i="71"/>
  <c r="AK216" i="71"/>
  <c r="F204" i="71"/>
  <c r="AX216" i="74"/>
  <c r="N216" i="72"/>
  <c r="O216" i="67"/>
  <c r="K216" i="72"/>
  <c r="AK216" i="75"/>
  <c r="AK222" i="75" s="1"/>
  <c r="AK201" i="75"/>
  <c r="AK200" i="75"/>
  <c r="K222" i="72"/>
  <c r="S216" i="71"/>
  <c r="AB216" i="69"/>
  <c r="AX216" i="73"/>
  <c r="K216" i="88"/>
  <c r="AO216" i="69"/>
  <c r="M216" i="70"/>
  <c r="AC216" i="68"/>
  <c r="Q216" i="70"/>
  <c r="AE216" i="70"/>
  <c r="Z216" i="73"/>
  <c r="AV216" i="74"/>
  <c r="R216" i="73"/>
  <c r="S216" i="67"/>
  <c r="R216" i="72"/>
  <c r="M216" i="75"/>
  <c r="M221" i="75" s="1"/>
  <c r="AE216" i="67"/>
  <c r="N216" i="69"/>
  <c r="AA216" i="69"/>
  <c r="AA221" i="69"/>
  <c r="AC216" i="75"/>
  <c r="AC222" i="75" s="1"/>
  <c r="T216" i="75"/>
  <c r="T220" i="75" s="1"/>
  <c r="G216" i="75"/>
  <c r="G220" i="75" s="1"/>
  <c r="V216" i="72"/>
  <c r="AJ216" i="70"/>
  <c r="AJ221" i="70"/>
  <c r="AY216" i="71"/>
  <c r="AY221" i="71"/>
  <c r="R216" i="67"/>
  <c r="AK216" i="70"/>
  <c r="I216" i="72"/>
  <c r="F135" i="88"/>
  <c r="AR216" i="72"/>
  <c r="AX216" i="71"/>
  <c r="AF216" i="72"/>
  <c r="AU216" i="68"/>
  <c r="I202" i="75"/>
  <c r="AZ216" i="67"/>
  <c r="AD216" i="73"/>
  <c r="AD221" i="73"/>
  <c r="AU216" i="70"/>
  <c r="AU221" i="70"/>
  <c r="AW216" i="73"/>
  <c r="AH216" i="71"/>
  <c r="Z216" i="74"/>
  <c r="I216" i="73"/>
  <c r="Q216" i="69"/>
  <c r="BB216" i="73"/>
  <c r="X216" i="71"/>
  <c r="M216" i="74"/>
  <c r="AB216" i="68"/>
  <c r="BB216" i="68"/>
  <c r="R216" i="69"/>
  <c r="AA216" i="68"/>
  <c r="AK216" i="73"/>
  <c r="AP216" i="74"/>
  <c r="AW216" i="69"/>
  <c r="AW221" i="69"/>
  <c r="AE216" i="69"/>
  <c r="AL216" i="70"/>
  <c r="W216" i="73"/>
  <c r="W221" i="73"/>
  <c r="AM200" i="75"/>
  <c r="AJ216" i="71"/>
  <c r="T216" i="74"/>
  <c r="M216" i="69"/>
  <c r="W216" i="71"/>
  <c r="W220" i="71"/>
  <c r="I216" i="71"/>
  <c r="AO216" i="71"/>
  <c r="AJ216" i="68"/>
  <c r="K216" i="75"/>
  <c r="K221" i="75" s="1"/>
  <c r="AS216" i="69"/>
  <c r="AV216" i="73"/>
  <c r="G216" i="73"/>
  <c r="H216" i="72"/>
  <c r="S216" i="69"/>
  <c r="AN216" i="68"/>
  <c r="Q216" i="74"/>
  <c r="J216" i="70"/>
  <c r="K202" i="75"/>
  <c r="AX216" i="69"/>
  <c r="Z216" i="75"/>
  <c r="Z221" i="75" s="1"/>
  <c r="Z201" i="75"/>
  <c r="AG216" i="73"/>
  <c r="AP216" i="73"/>
  <c r="AP221" i="73"/>
  <c r="AQ216" i="71"/>
  <c r="BB216" i="72"/>
  <c r="X216" i="69"/>
  <c r="W216" i="69"/>
  <c r="AM216" i="71"/>
  <c r="AF216" i="73"/>
  <c r="AZ200" i="75"/>
  <c r="H129" i="88"/>
  <c r="H131" i="88" s="1"/>
  <c r="G130" i="88"/>
  <c r="G132" i="88" s="1"/>
  <c r="G133" i="88" s="1"/>
  <c r="G190" i="88" s="1"/>
  <c r="AE216" i="68"/>
  <c r="AL216" i="73"/>
  <c r="AJ216" i="73"/>
  <c r="AZ216" i="72"/>
  <c r="AW216" i="70"/>
  <c r="Z220" i="72"/>
  <c r="AQ216" i="74"/>
  <c r="AE216" i="73"/>
  <c r="I216" i="70"/>
  <c r="V216" i="75"/>
  <c r="V221" i="75" s="1"/>
  <c r="V201" i="75"/>
  <c r="AC216" i="71"/>
  <c r="M216" i="68"/>
  <c r="Z216" i="67"/>
  <c r="AH216" i="73"/>
  <c r="AT216" i="68"/>
  <c r="R216" i="70"/>
  <c r="AQ216" i="67"/>
  <c r="G216" i="71"/>
  <c r="AB216" i="75"/>
  <c r="AB201" i="75"/>
  <c r="AB202" i="75"/>
  <c r="AB200" i="75"/>
  <c r="AZ216" i="70"/>
  <c r="R216" i="71"/>
  <c r="AH216" i="75"/>
  <c r="AH221" i="75" s="1"/>
  <c r="AH201" i="75"/>
  <c r="AE216" i="72"/>
  <c r="P216" i="70"/>
  <c r="J216" i="69"/>
  <c r="G216" i="72"/>
  <c r="L216" i="74"/>
  <c r="N216" i="71"/>
  <c r="AW216" i="71"/>
  <c r="AW221" i="71"/>
  <c r="G216" i="67"/>
  <c r="AH216" i="69"/>
  <c r="Y216" i="68"/>
  <c r="AP216" i="70"/>
  <c r="AP221" i="70"/>
  <c r="O221" i="73"/>
  <c r="Z220" i="69"/>
  <c r="Q216" i="71"/>
  <c r="M222" i="70"/>
  <c r="AC216" i="74"/>
  <c r="AR216" i="75"/>
  <c r="AR221" i="75" s="1"/>
  <c r="AR201" i="75"/>
  <c r="V202" i="75"/>
  <c r="N216" i="68"/>
  <c r="AY216" i="73"/>
  <c r="L216" i="71"/>
  <c r="Z216" i="68"/>
  <c r="AO216" i="68"/>
  <c r="AO216" i="72"/>
  <c r="J216" i="74"/>
  <c r="AU216" i="72"/>
  <c r="AU221" i="72"/>
  <c r="Y216" i="73"/>
  <c r="AQ216" i="72"/>
  <c r="O216" i="71"/>
  <c r="F216" i="69"/>
  <c r="F222" i="69"/>
  <c r="R216" i="74"/>
  <c r="N216" i="67"/>
  <c r="AG216" i="72"/>
  <c r="J216" i="68"/>
  <c r="N216" i="75"/>
  <c r="N222" i="75" s="1"/>
  <c r="AN216" i="72"/>
  <c r="E216" i="74"/>
  <c r="X216" i="67"/>
  <c r="AP216" i="72"/>
  <c r="T216" i="69"/>
  <c r="U216" i="67"/>
  <c r="AC216" i="69"/>
  <c r="V216" i="74"/>
  <c r="AM216" i="73"/>
  <c r="AJ216" i="67"/>
  <c r="X216" i="75"/>
  <c r="X222" i="75" s="1"/>
  <c r="U216" i="70"/>
  <c r="AU216" i="73"/>
  <c r="AU221" i="73"/>
  <c r="AT216" i="67"/>
  <c r="O216" i="72"/>
  <c r="X200" i="75"/>
  <c r="U216" i="74"/>
  <c r="AD216" i="67"/>
  <c r="AD221" i="67"/>
  <c r="AW202" i="75"/>
  <c r="E216" i="73"/>
  <c r="E205" i="73"/>
  <c r="W216" i="75"/>
  <c r="W222" i="75" s="1"/>
  <c r="W200" i="75"/>
  <c r="W201" i="75"/>
  <c r="AL216" i="74"/>
  <c r="AL216" i="67"/>
  <c r="AR202" i="75"/>
  <c r="AV216" i="75"/>
  <c r="AV201" i="75"/>
  <c r="AV200" i="75"/>
  <c r="AV202" i="75"/>
  <c r="AE216" i="75"/>
  <c r="AE222" i="75" s="1"/>
  <c r="AE201" i="75"/>
  <c r="AE200" i="75"/>
  <c r="E216" i="67"/>
  <c r="E206" i="67"/>
  <c r="E205" i="67"/>
  <c r="W216" i="72"/>
  <c r="W220" i="72"/>
  <c r="W221" i="72"/>
  <c r="AL216" i="75"/>
  <c r="AL202" i="75"/>
  <c r="AL201" i="75"/>
  <c r="AL200" i="75"/>
  <c r="K216" i="74"/>
  <c r="I216" i="67"/>
  <c r="AL216" i="68"/>
  <c r="M216" i="71"/>
  <c r="Y216" i="70"/>
  <c r="AM216" i="69"/>
  <c r="H216" i="71"/>
  <c r="AJ216" i="74"/>
  <c r="V216" i="70"/>
  <c r="V221" i="70"/>
  <c r="L216" i="75"/>
  <c r="L221" i="75" s="1"/>
  <c r="M216" i="72"/>
  <c r="AV216" i="72"/>
  <c r="J216" i="72"/>
  <c r="AY216" i="70"/>
  <c r="L216" i="68"/>
  <c r="AA216" i="74"/>
  <c r="AA216" i="75"/>
  <c r="AA221" i="75" s="1"/>
  <c r="AA201" i="75"/>
  <c r="AC216" i="73"/>
  <c r="AV216" i="68"/>
  <c r="N200" i="75"/>
  <c r="AC201" i="75"/>
  <c r="W216" i="67"/>
  <c r="W220" i="67"/>
  <c r="AI216" i="74"/>
  <c r="T216" i="71"/>
  <c r="AG216" i="75"/>
  <c r="AG220" i="75" s="1"/>
  <c r="AG201" i="75"/>
  <c r="AG202" i="75"/>
  <c r="O216" i="68"/>
  <c r="K216" i="70"/>
  <c r="AB216" i="67"/>
  <c r="AO216" i="73"/>
  <c r="AR216" i="68"/>
  <c r="N216" i="74"/>
  <c r="W216" i="70"/>
  <c r="W220" i="70"/>
  <c r="AC216" i="72"/>
  <c r="AQ216" i="69"/>
  <c r="AF216" i="67"/>
  <c r="V216" i="73"/>
  <c r="P216" i="74"/>
  <c r="M200" i="75"/>
  <c r="T216" i="70"/>
  <c r="L216" i="70"/>
  <c r="AR216" i="71"/>
  <c r="K216" i="68"/>
  <c r="AD216" i="74"/>
  <c r="J216" i="75"/>
  <c r="J220" i="75" s="1"/>
  <c r="AZ216" i="71"/>
  <c r="L216" i="67"/>
  <c r="AI216" i="68"/>
  <c r="AR216" i="69"/>
  <c r="O216" i="74"/>
  <c r="AF220" i="69"/>
  <c r="H216" i="75"/>
  <c r="H222" i="75" s="1"/>
  <c r="E216" i="71"/>
  <c r="E206" i="71"/>
  <c r="AJ216" i="72"/>
  <c r="AJ221" i="72"/>
  <c r="G216" i="68"/>
  <c r="AX216" i="75"/>
  <c r="AX222" i="75" s="1"/>
  <c r="AX201" i="75"/>
  <c r="AX200" i="75"/>
  <c r="AY216" i="75"/>
  <c r="AY221" i="75" s="1"/>
  <c r="AY201" i="75"/>
  <c r="Y216" i="67"/>
  <c r="AC216" i="67"/>
  <c r="AR216" i="74"/>
  <c r="AD216" i="68"/>
  <c r="AT216" i="72"/>
  <c r="AT221" i="72"/>
  <c r="AN216" i="70"/>
  <c r="AG216" i="71"/>
  <c r="AZ216" i="74"/>
  <c r="Z216" i="72"/>
  <c r="G216" i="70"/>
  <c r="AU216" i="67"/>
  <c r="AL216" i="71"/>
  <c r="AG200" i="75"/>
  <c r="AU216" i="71"/>
  <c r="AU221" i="71"/>
  <c r="BA216" i="71"/>
  <c r="AQ216" i="75"/>
  <c r="AQ221" i="75" s="1"/>
  <c r="AQ201" i="75"/>
  <c r="O216" i="70"/>
  <c r="AW216" i="72"/>
  <c r="AW221" i="72"/>
  <c r="L216" i="72"/>
  <c r="AB216" i="71"/>
  <c r="J216" i="71"/>
  <c r="AA202" i="75"/>
  <c r="Y200" i="75"/>
  <c r="AN222" i="70"/>
  <c r="AO216" i="74"/>
  <c r="I216" i="68"/>
  <c r="Q216" i="72"/>
  <c r="AJ216" i="75"/>
  <c r="AJ221" i="75" s="1"/>
  <c r="AJ201" i="75"/>
  <c r="AM216" i="68"/>
  <c r="AY216" i="67"/>
  <c r="AB216" i="73"/>
  <c r="AA216" i="70"/>
  <c r="AA221" i="70"/>
  <c r="V216" i="68"/>
  <c r="V221" i="68"/>
  <c r="I216" i="69"/>
  <c r="T216" i="67"/>
  <c r="BA216" i="69"/>
  <c r="BA221" i="69"/>
  <c r="AG216" i="70"/>
  <c r="L216" i="69"/>
  <c r="AM216" i="72"/>
  <c r="AJ221" i="67"/>
  <c r="Z220" i="71"/>
  <c r="Z220" i="68"/>
  <c r="O221" i="68"/>
  <c r="F221" i="73"/>
  <c r="F221" i="69"/>
  <c r="F221" i="71"/>
  <c r="F221" i="68"/>
  <c r="AF220" i="70"/>
  <c r="AF220" i="73"/>
  <c r="AF220" i="68"/>
  <c r="AF220" i="71"/>
  <c r="AN222" i="69"/>
  <c r="K222" i="68"/>
  <c r="K222" i="73"/>
  <c r="K222" i="70"/>
  <c r="K222" i="69"/>
  <c r="K222" i="71"/>
  <c r="Z222" i="71"/>
  <c r="Z222" i="67"/>
  <c r="Z222" i="68"/>
  <c r="Z222" i="70"/>
  <c r="Z222" i="72"/>
  <c r="T222" i="69"/>
  <c r="M222" i="73"/>
  <c r="M222" i="69"/>
  <c r="M222" i="71"/>
  <c r="M222" i="72"/>
  <c r="M222" i="67"/>
  <c r="AP221" i="67"/>
  <c r="AQ221" i="68"/>
  <c r="AQ221" i="73"/>
  <c r="AQ221" i="72"/>
  <c r="AD221" i="70"/>
  <c r="F220" i="72"/>
  <c r="F220" i="69"/>
  <c r="F220" i="70"/>
  <c r="F220" i="68"/>
  <c r="BA221" i="68"/>
  <c r="L222" i="67"/>
  <c r="L222" i="71"/>
  <c r="L222" i="72"/>
  <c r="L222" i="70"/>
  <c r="L222" i="69"/>
  <c r="L222" i="68"/>
  <c r="L222" i="73"/>
  <c r="E205" i="63"/>
  <c r="AT221" i="69"/>
  <c r="AT221" i="70"/>
  <c r="Y221" i="67"/>
  <c r="W221" i="68"/>
  <c r="AU221" i="69"/>
  <c r="AF222" i="71"/>
  <c r="AF222" i="69"/>
  <c r="AF222" i="72"/>
  <c r="F222" i="70"/>
  <c r="F222" i="68"/>
  <c r="AW221" i="68"/>
  <c r="W220" i="68"/>
  <c r="AY221" i="73"/>
  <c r="V221" i="71"/>
  <c r="V221" i="69"/>
  <c r="V221" i="67"/>
  <c r="AN220" i="67"/>
  <c r="AN220" i="72"/>
  <c r="L216" i="88"/>
  <c r="AJ216" i="88"/>
  <c r="I216" i="88"/>
  <c r="E216" i="88"/>
  <c r="AA216" i="88"/>
  <c r="W216" i="88"/>
  <c r="AW216" i="88"/>
  <c r="BB216" i="88"/>
  <c r="AS216" i="88"/>
  <c r="AH216" i="88"/>
  <c r="J216" i="88"/>
  <c r="AN216" i="88"/>
  <c r="AX216" i="88"/>
  <c r="AK216" i="88"/>
  <c r="Y216" i="88"/>
  <c r="BA216" i="88"/>
  <c r="U216" i="88"/>
  <c r="AZ216" i="88"/>
  <c r="AL216" i="88"/>
  <c r="T216" i="88"/>
  <c r="AI216" i="88"/>
  <c r="O216" i="88"/>
  <c r="AF216" i="88"/>
  <c r="G216" i="88"/>
  <c r="AG216" i="88"/>
  <c r="AY216" i="88"/>
  <c r="X216" i="88"/>
  <c r="AM216" i="88"/>
  <c r="AR216" i="88"/>
  <c r="R216" i="88"/>
  <c r="V216" i="88"/>
  <c r="AE216" i="88"/>
  <c r="S216" i="88"/>
  <c r="AP216" i="88"/>
  <c r="AV216" i="88"/>
  <c r="P216" i="88"/>
  <c r="AQ216" i="88"/>
  <c r="H216" i="88"/>
  <c r="AD216" i="88"/>
  <c r="AC216" i="88"/>
  <c r="AU216" i="88"/>
  <c r="AM220" i="72" l="1"/>
  <c r="AM220" i="67"/>
  <c r="AM220" i="73"/>
  <c r="AM220" i="70"/>
  <c r="F206" i="68"/>
  <c r="G206" i="68" s="1"/>
  <c r="F206" i="70"/>
  <c r="G206" i="70" s="1"/>
  <c r="H206" i="70" s="1"/>
  <c r="E205" i="68"/>
  <c r="F205" i="68" s="1"/>
  <c r="G205" i="68" s="1"/>
  <c r="H205" i="68" s="1"/>
  <c r="I205" i="68" s="1"/>
  <c r="J205" i="68" s="1"/>
  <c r="K205" i="68" s="1"/>
  <c r="L205" i="68" s="1"/>
  <c r="M205" i="68" s="1"/>
  <c r="D13" i="68" s="1"/>
  <c r="F205" i="69"/>
  <c r="V220" i="67"/>
  <c r="F205" i="67"/>
  <c r="G205" i="67" s="1"/>
  <c r="H205" i="67" s="1"/>
  <c r="I205" i="67" s="1"/>
  <c r="J205" i="67" s="1"/>
  <c r="K205" i="67" s="1"/>
  <c r="L205" i="67" s="1"/>
  <c r="M205" i="67" s="1"/>
  <c r="D13" i="67" s="1"/>
  <c r="G204" i="68"/>
  <c r="AU222" i="67"/>
  <c r="AX222" i="72"/>
  <c r="G204" i="70"/>
  <c r="H204" i="70" s="1"/>
  <c r="I204" i="70" s="1"/>
  <c r="H220" i="71"/>
  <c r="G204" i="71"/>
  <c r="H204" i="71" s="1"/>
  <c r="I204" i="71" s="1"/>
  <c r="J204" i="71" s="1"/>
  <c r="K204" i="71" s="1"/>
  <c r="L204" i="71" s="1"/>
  <c r="M204" i="71" s="1"/>
  <c r="B13" i="71" s="1"/>
  <c r="AU222" i="73"/>
  <c r="G222" i="69"/>
  <c r="G222" i="71"/>
  <c r="F204" i="72"/>
  <c r="G204" i="72" s="1"/>
  <c r="AK222" i="70"/>
  <c r="G222" i="68"/>
  <c r="T222" i="73"/>
  <c r="AU222" i="71"/>
  <c r="O222" i="72"/>
  <c r="G222" i="70"/>
  <c r="T222" i="72"/>
  <c r="AU222" i="69"/>
  <c r="T222" i="70"/>
  <c r="G222" i="73"/>
  <c r="T222" i="67"/>
  <c r="T222" i="71"/>
  <c r="G222" i="67"/>
  <c r="AM220" i="68"/>
  <c r="Q220" i="73"/>
  <c r="AM222" i="73"/>
  <c r="Y220" i="72"/>
  <c r="K221" i="67"/>
  <c r="K221" i="72"/>
  <c r="S220" i="68"/>
  <c r="H220" i="70"/>
  <c r="S220" i="69"/>
  <c r="K221" i="69"/>
  <c r="S220" i="71"/>
  <c r="H220" i="73"/>
  <c r="S220" i="73"/>
  <c r="K221" i="70"/>
  <c r="S220" i="67"/>
  <c r="H220" i="67"/>
  <c r="S220" i="70"/>
  <c r="AM220" i="71"/>
  <c r="Q221" i="72"/>
  <c r="Q222" i="67"/>
  <c r="AO222" i="71"/>
  <c r="K221" i="71"/>
  <c r="Q222" i="68"/>
  <c r="K221" i="73"/>
  <c r="AM222" i="67"/>
  <c r="Q222" i="73"/>
  <c r="Q222" i="69"/>
  <c r="F204" i="73"/>
  <c r="F205" i="72"/>
  <c r="G205" i="72" s="1"/>
  <c r="H205" i="72" s="1"/>
  <c r="F205" i="70"/>
  <c r="G205" i="70" s="1"/>
  <c r="H205" i="70" s="1"/>
  <c r="I205" i="70" s="1"/>
  <c r="J205" i="70" s="1"/>
  <c r="K205" i="70" s="1"/>
  <c r="L205" i="70" s="1"/>
  <c r="M205" i="70" s="1"/>
  <c r="D13" i="70" s="1"/>
  <c r="AX222" i="69"/>
  <c r="K221" i="68"/>
  <c r="AU222" i="68"/>
  <c r="Q220" i="71"/>
  <c r="AX222" i="70"/>
  <c r="AX222" i="67"/>
  <c r="AX222" i="68"/>
  <c r="AX222" i="73"/>
  <c r="F206" i="73"/>
  <c r="G206" i="73" s="1"/>
  <c r="H206" i="73" s="1"/>
  <c r="I206" i="73" s="1"/>
  <c r="J206" i="73" s="1"/>
  <c r="K206" i="73" s="1"/>
  <c r="L206" i="73" s="1"/>
  <c r="M206" i="73" s="1"/>
  <c r="F13" i="73" s="1"/>
  <c r="E221" i="70"/>
  <c r="Y220" i="70"/>
  <c r="O220" i="69"/>
  <c r="R222" i="75"/>
  <c r="Y220" i="71"/>
  <c r="Q221" i="69"/>
  <c r="Y220" i="73"/>
  <c r="Y220" i="68"/>
  <c r="Y220" i="69"/>
  <c r="Y220" i="67"/>
  <c r="AZ220" i="75"/>
  <c r="Q221" i="70"/>
  <c r="E222" i="75"/>
  <c r="E220" i="75"/>
  <c r="I222" i="70"/>
  <c r="AM222" i="68"/>
  <c r="P221" i="75"/>
  <c r="BA220" i="75"/>
  <c r="L220" i="75"/>
  <c r="AR220" i="75"/>
  <c r="X222" i="73"/>
  <c r="AZ222" i="75"/>
  <c r="AW220" i="75"/>
  <c r="O222" i="67"/>
  <c r="X222" i="68"/>
  <c r="O222" i="70"/>
  <c r="O222" i="73"/>
  <c r="X222" i="70"/>
  <c r="X222" i="67"/>
  <c r="O222" i="71"/>
  <c r="AF222" i="75"/>
  <c r="O222" i="68"/>
  <c r="AM222" i="70"/>
  <c r="X222" i="71"/>
  <c r="AP222" i="75"/>
  <c r="P222" i="71"/>
  <c r="Q221" i="71"/>
  <c r="AC222" i="69"/>
  <c r="Q220" i="72"/>
  <c r="Q220" i="69"/>
  <c r="AC222" i="71"/>
  <c r="AX220" i="72"/>
  <c r="AC222" i="67"/>
  <c r="Q220" i="68"/>
  <c r="AC222" i="72"/>
  <c r="AC222" i="68"/>
  <c r="Q221" i="73"/>
  <c r="AC222" i="70"/>
  <c r="Q220" i="67"/>
  <c r="Q221" i="67"/>
  <c r="R222" i="73"/>
  <c r="U220" i="75"/>
  <c r="AM222" i="75"/>
  <c r="N221" i="75"/>
  <c r="S221" i="75"/>
  <c r="T222" i="75"/>
  <c r="X221" i="75"/>
  <c r="AJ220" i="75"/>
  <c r="AD222" i="75"/>
  <c r="BA222" i="75"/>
  <c r="AO222" i="75"/>
  <c r="AY220" i="75"/>
  <c r="R222" i="71"/>
  <c r="AL222" i="75"/>
  <c r="AL221" i="75"/>
  <c r="AL220" i="75"/>
  <c r="R222" i="67"/>
  <c r="AK221" i="75"/>
  <c r="AK220" i="75"/>
  <c r="G222" i="75"/>
  <c r="P220" i="75"/>
  <c r="AU220" i="75"/>
  <c r="Y222" i="75"/>
  <c r="T221" i="75"/>
  <c r="AQ220" i="75"/>
  <c r="K222" i="75"/>
  <c r="J222" i="75"/>
  <c r="AM222" i="71"/>
  <c r="Q222" i="70"/>
  <c r="AE221" i="75"/>
  <c r="AE220" i="75"/>
  <c r="AT222" i="75"/>
  <c r="J221" i="75"/>
  <c r="F221" i="75"/>
  <c r="AF220" i="75"/>
  <c r="AP220" i="75"/>
  <c r="AR222" i="75"/>
  <c r="H221" i="75"/>
  <c r="U222" i="75"/>
  <c r="F220" i="75"/>
  <c r="AC221" i="75"/>
  <c r="AM222" i="69"/>
  <c r="BB222" i="75"/>
  <c r="BB220" i="75"/>
  <c r="BB221" i="75"/>
  <c r="V220" i="75"/>
  <c r="V222" i="75"/>
  <c r="I221" i="75"/>
  <c r="G221" i="75"/>
  <c r="M222" i="75"/>
  <c r="AW222" i="75"/>
  <c r="AY222" i="75"/>
  <c r="L222" i="75"/>
  <c r="I222" i="75"/>
  <c r="AA220" i="75"/>
  <c r="Y220" i="75"/>
  <c r="AJ222" i="75"/>
  <c r="AH222" i="75"/>
  <c r="R222" i="70"/>
  <c r="AG221" i="75"/>
  <c r="AG222" i="75"/>
  <c r="W220" i="75"/>
  <c r="W221" i="75"/>
  <c r="AB221" i="75"/>
  <c r="AB222" i="75"/>
  <c r="AB220" i="75"/>
  <c r="AD220" i="75"/>
  <c r="O220" i="75"/>
  <c r="M220" i="75"/>
  <c r="X220" i="75"/>
  <c r="H220" i="75"/>
  <c r="AI220" i="75"/>
  <c r="AQ222" i="75"/>
  <c r="AO220" i="75"/>
  <c r="R220" i="75"/>
  <c r="N220" i="75"/>
  <c r="S222" i="75"/>
  <c r="O221" i="75"/>
  <c r="AM222" i="72"/>
  <c r="Q222" i="72"/>
  <c r="R222" i="68"/>
  <c r="AV221" i="75"/>
  <c r="AV220" i="75"/>
  <c r="AV222" i="75"/>
  <c r="AC220" i="75"/>
  <c r="Z222" i="75"/>
  <c r="AH220" i="75"/>
  <c r="AN222" i="75"/>
  <c r="AM220" i="75"/>
  <c r="AS221" i="75"/>
  <c r="AS220" i="75"/>
  <c r="AX221" i="75"/>
  <c r="AX220" i="75"/>
  <c r="K220" i="75"/>
  <c r="AN220" i="75"/>
  <c r="Z220" i="75"/>
  <c r="AU222" i="75"/>
  <c r="AI222" i="75"/>
  <c r="AA222" i="75"/>
  <c r="AT220" i="75"/>
  <c r="F202" i="88"/>
  <c r="F222" i="88" s="1"/>
  <c r="F201" i="88"/>
  <c r="F221" i="88" s="1"/>
  <c r="F200" i="88"/>
  <c r="F220" i="88" s="1"/>
  <c r="F221" i="72"/>
  <c r="P222" i="67"/>
  <c r="AI222" i="70"/>
  <c r="AH221" i="68"/>
  <c r="AI222" i="72"/>
  <c r="AI222" i="73"/>
  <c r="AI222" i="71"/>
  <c r="I222" i="68"/>
  <c r="I222" i="71"/>
  <c r="H220" i="69"/>
  <c r="P222" i="70"/>
  <c r="P222" i="69"/>
  <c r="P222" i="73"/>
  <c r="P222" i="72"/>
  <c r="AZ221" i="71"/>
  <c r="AI221" i="68"/>
  <c r="G204" i="73"/>
  <c r="H204" i="73" s="1"/>
  <c r="I204" i="73" s="1"/>
  <c r="J204" i="73" s="1"/>
  <c r="K204" i="73" s="1"/>
  <c r="L204" i="73" s="1"/>
  <c r="M204" i="73" s="1"/>
  <c r="B13" i="73" s="1"/>
  <c r="H204" i="72"/>
  <c r="I204" i="72" s="1"/>
  <c r="J204" i="72" s="1"/>
  <c r="K204" i="72" s="1"/>
  <c r="L204" i="72" s="1"/>
  <c r="M204" i="72" s="1"/>
  <c r="B13" i="72" s="1"/>
  <c r="E221" i="72"/>
  <c r="F206" i="72"/>
  <c r="G206" i="72" s="1"/>
  <c r="H206" i="72" s="1"/>
  <c r="I206" i="72" s="1"/>
  <c r="J206" i="72" s="1"/>
  <c r="K206" i="72" s="1"/>
  <c r="L206" i="72" s="1"/>
  <c r="M206" i="72" s="1"/>
  <c r="F13" i="72" s="1"/>
  <c r="U221" i="69"/>
  <c r="AO221" i="68"/>
  <c r="V220" i="68"/>
  <c r="AX220" i="71"/>
  <c r="AI221" i="70"/>
  <c r="AI221" i="72"/>
  <c r="AI221" i="69"/>
  <c r="U221" i="71"/>
  <c r="AI221" i="73"/>
  <c r="AI221" i="71"/>
  <c r="AX220" i="67"/>
  <c r="U221" i="73"/>
  <c r="AX220" i="70"/>
  <c r="U221" i="72"/>
  <c r="AX220" i="69"/>
  <c r="AX221" i="71"/>
  <c r="V220" i="70"/>
  <c r="AZ221" i="72"/>
  <c r="AZ221" i="69"/>
  <c r="F221" i="70"/>
  <c r="I206" i="70"/>
  <c r="J206" i="70" s="1"/>
  <c r="K206" i="70" s="1"/>
  <c r="L206" i="70" s="1"/>
  <c r="M206" i="70" s="1"/>
  <c r="F13" i="70" s="1"/>
  <c r="S221" i="72"/>
  <c r="F220" i="71"/>
  <c r="V220" i="73"/>
  <c r="T221" i="70"/>
  <c r="T221" i="72"/>
  <c r="V220" i="72"/>
  <c r="T221" i="69"/>
  <c r="AM221" i="71"/>
  <c r="AO221" i="71"/>
  <c r="AH221" i="67"/>
  <c r="AI222" i="67"/>
  <c r="AI222" i="69"/>
  <c r="S221" i="71"/>
  <c r="AK222" i="71"/>
  <c r="AO221" i="70"/>
  <c r="AO221" i="69"/>
  <c r="AK222" i="69"/>
  <c r="AK222" i="68"/>
  <c r="AK222" i="72"/>
  <c r="R220" i="71"/>
  <c r="R220" i="72"/>
  <c r="S221" i="68"/>
  <c r="R220" i="67"/>
  <c r="R220" i="69"/>
  <c r="R220" i="70"/>
  <c r="S221" i="69"/>
  <c r="R220" i="68"/>
  <c r="S221" i="70"/>
  <c r="R220" i="73"/>
  <c r="S221" i="73"/>
  <c r="S221" i="67"/>
  <c r="T221" i="67"/>
  <c r="AM221" i="72"/>
  <c r="T221" i="73"/>
  <c r="H220" i="68"/>
  <c r="AM221" i="67"/>
  <c r="AO221" i="73"/>
  <c r="AK222" i="67"/>
  <c r="V220" i="71"/>
  <c r="T221" i="71"/>
  <c r="AM221" i="70"/>
  <c r="AM221" i="69"/>
  <c r="T221" i="68"/>
  <c r="AM221" i="73"/>
  <c r="AM221" i="68"/>
  <c r="AO221" i="72"/>
  <c r="V220" i="69"/>
  <c r="AO221" i="67"/>
  <c r="AO222" i="69"/>
  <c r="I222" i="67"/>
  <c r="AZ221" i="68"/>
  <c r="I222" i="72"/>
  <c r="AO220" i="73"/>
  <c r="I222" i="73"/>
  <c r="AX221" i="68"/>
  <c r="AO220" i="72"/>
  <c r="AX221" i="73"/>
  <c r="AX221" i="67"/>
  <c r="AO220" i="70"/>
  <c r="AO220" i="69"/>
  <c r="AX221" i="72"/>
  <c r="AO220" i="67"/>
  <c r="AX221" i="70"/>
  <c r="AO220" i="68"/>
  <c r="G205" i="69"/>
  <c r="H205" i="69" s="1"/>
  <c r="I205" i="69" s="1"/>
  <c r="J205" i="69" s="1"/>
  <c r="K205" i="69" s="1"/>
  <c r="L205" i="69" s="1"/>
  <c r="M205" i="69" s="1"/>
  <c r="D13" i="69" s="1"/>
  <c r="E221" i="69"/>
  <c r="H220" i="72"/>
  <c r="F222" i="72"/>
  <c r="E221" i="71"/>
  <c r="O220" i="71"/>
  <c r="O220" i="67"/>
  <c r="AH221" i="71"/>
  <c r="AI221" i="67"/>
  <c r="O220" i="72"/>
  <c r="AH221" i="69"/>
  <c r="AH221" i="72"/>
  <c r="AO222" i="72"/>
  <c r="O220" i="68"/>
  <c r="AO222" i="73"/>
  <c r="O220" i="73"/>
  <c r="AH221" i="70"/>
  <c r="AO222" i="70"/>
  <c r="AH221" i="73"/>
  <c r="E221" i="73"/>
  <c r="E221" i="67"/>
  <c r="N205" i="75"/>
  <c r="O205" i="75" s="1"/>
  <c r="P205" i="75" s="1"/>
  <c r="Q205" i="75" s="1"/>
  <c r="R205" i="75" s="1"/>
  <c r="D14" i="75" s="1"/>
  <c r="BA221" i="71"/>
  <c r="AU222" i="70"/>
  <c r="AO222" i="67"/>
  <c r="AI222" i="68"/>
  <c r="AR221" i="71"/>
  <c r="AJ221" i="69"/>
  <c r="AN221" i="70"/>
  <c r="AR221" i="69"/>
  <c r="X222" i="69"/>
  <c r="U221" i="67"/>
  <c r="F206" i="69"/>
  <c r="G206" i="69" s="1"/>
  <c r="H206" i="69" s="1"/>
  <c r="I206" i="69" s="1"/>
  <c r="J206" i="69" s="1"/>
  <c r="K206" i="69" s="1"/>
  <c r="L206" i="69" s="1"/>
  <c r="M206" i="69" s="1"/>
  <c r="F13" i="69" s="1"/>
  <c r="F204" i="67"/>
  <c r="G204" i="67" s="1"/>
  <c r="H204" i="67" s="1"/>
  <c r="I204" i="67" s="1"/>
  <c r="J204" i="67" s="1"/>
  <c r="K204" i="67" s="1"/>
  <c r="L204" i="67" s="1"/>
  <c r="M204" i="67" s="1"/>
  <c r="B13" i="67" s="1"/>
  <c r="F220" i="67"/>
  <c r="AA221" i="73"/>
  <c r="H130" i="88"/>
  <c r="H132" i="88" s="1"/>
  <c r="H133" i="88" s="1"/>
  <c r="H190" i="88" s="1"/>
  <c r="I129" i="88"/>
  <c r="I131" i="88" s="1"/>
  <c r="U221" i="70"/>
  <c r="AQ221" i="67"/>
  <c r="Z220" i="67"/>
  <c r="AK222" i="73"/>
  <c r="R222" i="72"/>
  <c r="AO222" i="68"/>
  <c r="AZ221" i="70"/>
  <c r="AX220" i="73"/>
  <c r="AN221" i="67"/>
  <c r="W222" i="67"/>
  <c r="AF221" i="67"/>
  <c r="H204" i="68"/>
  <c r="I204" i="68" s="1"/>
  <c r="J204" i="68" s="1"/>
  <c r="K204" i="68" s="1"/>
  <c r="L204" i="68" s="1"/>
  <c r="M204" i="68" s="1"/>
  <c r="B13" i="68" s="1"/>
  <c r="F210" i="88"/>
  <c r="F205" i="71"/>
  <c r="G205" i="71" s="1"/>
  <c r="H205" i="71" s="1"/>
  <c r="I205" i="71" s="1"/>
  <c r="J205" i="71" s="1"/>
  <c r="K205" i="71" s="1"/>
  <c r="L205" i="71" s="1"/>
  <c r="M205" i="71" s="1"/>
  <c r="D13" i="71" s="1"/>
  <c r="AF221" i="72"/>
  <c r="F206" i="75"/>
  <c r="G206" i="75" s="1"/>
  <c r="H206" i="75" s="1"/>
  <c r="I206" i="75" s="1"/>
  <c r="J206" i="75" s="1"/>
  <c r="K206" i="75" s="1"/>
  <c r="L206" i="75" s="1"/>
  <c r="M206" i="75" s="1"/>
  <c r="F13" i="75" s="1"/>
  <c r="AQ221" i="71"/>
  <c r="Z221" i="72"/>
  <c r="F206" i="71"/>
  <c r="G206" i="71" s="1"/>
  <c r="H206" i="71" s="1"/>
  <c r="I206" i="71" s="1"/>
  <c r="J206" i="71" s="1"/>
  <c r="K206" i="71" s="1"/>
  <c r="L206" i="71" s="1"/>
  <c r="M206" i="71" s="1"/>
  <c r="F13" i="71" s="1"/>
  <c r="Z221" i="68"/>
  <c r="AF221" i="73"/>
  <c r="AF221" i="70"/>
  <c r="AF221" i="69"/>
  <c r="F205" i="73"/>
  <c r="G205" i="73" s="1"/>
  <c r="H205" i="73" s="1"/>
  <c r="I205" i="73" s="1"/>
  <c r="J205" i="73" s="1"/>
  <c r="K205" i="73" s="1"/>
  <c r="L205" i="73" s="1"/>
  <c r="M205" i="73" s="1"/>
  <c r="D13" i="73" s="1"/>
  <c r="AN221" i="69"/>
  <c r="AN221" i="72"/>
  <c r="I205" i="72"/>
  <c r="J205" i="72" s="1"/>
  <c r="K205" i="72" s="1"/>
  <c r="L205" i="72" s="1"/>
  <c r="M205" i="72" s="1"/>
  <c r="D13" i="72" s="1"/>
  <c r="Z221" i="73"/>
  <c r="AF221" i="68"/>
  <c r="AN221" i="73"/>
  <c r="Z221" i="70"/>
  <c r="AN221" i="71"/>
  <c r="Z221" i="69"/>
  <c r="AF221" i="71"/>
  <c r="AX221" i="69"/>
  <c r="AZ221" i="67"/>
  <c r="Z221" i="67"/>
  <c r="AN221" i="68"/>
  <c r="G204" i="69"/>
  <c r="H204" i="69" s="1"/>
  <c r="I204" i="69" s="1"/>
  <c r="J204" i="69" s="1"/>
  <c r="K204" i="69" s="1"/>
  <c r="L204" i="69" s="1"/>
  <c r="M204" i="69" s="1"/>
  <c r="B13" i="69" s="1"/>
  <c r="F206" i="67"/>
  <c r="G206" i="67" s="1"/>
  <c r="H206" i="67" s="1"/>
  <c r="I206" i="67" s="1"/>
  <c r="J206" i="67" s="1"/>
  <c r="K206" i="67" s="1"/>
  <c r="L206" i="67" s="1"/>
  <c r="M206" i="67" s="1"/>
  <c r="F13" i="67" s="1"/>
  <c r="G135" i="88"/>
  <c r="H206" i="68"/>
  <c r="I206" i="68" s="1"/>
  <c r="J206" i="68" s="1"/>
  <c r="K206" i="68" s="1"/>
  <c r="L206" i="68" s="1"/>
  <c r="M206" i="68" s="1"/>
  <c r="F13" i="68" s="1"/>
  <c r="J204" i="70"/>
  <c r="K204" i="70" s="1"/>
  <c r="L204" i="70" s="1"/>
  <c r="M204" i="70" s="1"/>
  <c r="B13" i="70" s="1"/>
  <c r="I204" i="75"/>
  <c r="J204" i="75" s="1"/>
  <c r="K204" i="75" s="1"/>
  <c r="L204" i="75" s="1"/>
  <c r="M204" i="75" s="1"/>
  <c r="B13" i="75" s="1"/>
  <c r="AG221" i="73"/>
  <c r="AG221" i="71"/>
  <c r="AG221" i="69"/>
  <c r="AG221" i="72"/>
  <c r="AG221" i="70"/>
  <c r="AG221" i="68"/>
  <c r="AG221" i="67"/>
  <c r="V222" i="72"/>
  <c r="V222" i="71"/>
  <c r="V222" i="70"/>
  <c r="V222" i="69"/>
  <c r="V222" i="73"/>
  <c r="V222" i="67"/>
  <c r="V222" i="68"/>
  <c r="AG222" i="71"/>
  <c r="AG222" i="69"/>
  <c r="AG222" i="70"/>
  <c r="AG222" i="72"/>
  <c r="AG222" i="68"/>
  <c r="AG222" i="73"/>
  <c r="AG222" i="67"/>
  <c r="AT220" i="71"/>
  <c r="AT220" i="69"/>
  <c r="AT220" i="67"/>
  <c r="AT220" i="73"/>
  <c r="AT220" i="68"/>
  <c r="AT220" i="70"/>
  <c r="AT220" i="72"/>
  <c r="N220" i="68"/>
  <c r="N220" i="71"/>
  <c r="N220" i="73"/>
  <c r="N220" i="72"/>
  <c r="N220" i="69"/>
  <c r="N220" i="70"/>
  <c r="N220" i="67"/>
  <c r="AW220" i="71"/>
  <c r="AW220" i="67"/>
  <c r="AW220" i="72"/>
  <c r="AW220" i="68"/>
  <c r="AW220" i="73"/>
  <c r="AW220" i="69"/>
  <c r="AW220" i="70"/>
  <c r="K220" i="68"/>
  <c r="K220" i="71"/>
  <c r="K220" i="70"/>
  <c r="K220" i="69"/>
  <c r="K220" i="73"/>
  <c r="K220" i="72"/>
  <c r="K220" i="67"/>
  <c r="AS220" i="71"/>
  <c r="AS220" i="68"/>
  <c r="AS220" i="67"/>
  <c r="AS220" i="70"/>
  <c r="AS220" i="69"/>
  <c r="AS220" i="72"/>
  <c r="AS220" i="73"/>
  <c r="N221" i="72"/>
  <c r="N221" i="70"/>
  <c r="N221" i="71"/>
  <c r="N221" i="73"/>
  <c r="N221" i="67"/>
  <c r="N221" i="68"/>
  <c r="N221" i="69"/>
  <c r="AG220" i="69"/>
  <c r="AG220" i="73"/>
  <c r="AG220" i="70"/>
  <c r="AG220" i="71"/>
  <c r="AG220" i="72"/>
  <c r="AG220" i="68"/>
  <c r="AG220" i="67"/>
  <c r="L221" i="67"/>
  <c r="L221" i="73"/>
  <c r="L221" i="72"/>
  <c r="L221" i="70"/>
  <c r="L221" i="68"/>
  <c r="L221" i="71"/>
  <c r="L221" i="69"/>
  <c r="AT222" i="71"/>
  <c r="AT222" i="69"/>
  <c r="AT222" i="68"/>
  <c r="AT222" i="70"/>
  <c r="AT222" i="67"/>
  <c r="AT222" i="73"/>
  <c r="AT222" i="72"/>
  <c r="T220" i="67"/>
  <c r="T220" i="71"/>
  <c r="T220" i="68"/>
  <c r="T220" i="72"/>
  <c r="T220" i="73"/>
  <c r="T220" i="70"/>
  <c r="T220" i="69"/>
  <c r="AR222" i="71"/>
  <c r="AR222" i="69"/>
  <c r="AR222" i="67"/>
  <c r="AR222" i="72"/>
  <c r="AR222" i="70"/>
  <c r="AR222" i="73"/>
  <c r="AR222" i="68"/>
  <c r="AP222" i="71"/>
  <c r="AP222" i="72"/>
  <c r="AP222" i="70"/>
  <c r="AP222" i="69"/>
  <c r="AP222" i="68"/>
  <c r="AP222" i="73"/>
  <c r="AP222" i="67"/>
  <c r="AD220" i="70"/>
  <c r="AD220" i="68"/>
  <c r="AD220" i="72"/>
  <c r="AD220" i="71"/>
  <c r="AD220" i="69"/>
  <c r="AD220" i="73"/>
  <c r="AD220" i="67"/>
  <c r="AE222" i="73"/>
  <c r="AE222" i="71"/>
  <c r="AE222" i="70"/>
  <c r="AE222" i="69"/>
  <c r="AE222" i="72"/>
  <c r="AE222" i="67"/>
  <c r="AE222" i="68"/>
  <c r="Y222" i="73"/>
  <c r="Y222" i="69"/>
  <c r="Y222" i="72"/>
  <c r="Y222" i="70"/>
  <c r="Y222" i="71"/>
  <c r="Y222" i="67"/>
  <c r="Y222" i="68"/>
  <c r="AS222" i="71"/>
  <c r="AS222" i="69"/>
  <c r="AS222" i="67"/>
  <c r="AS222" i="68"/>
  <c r="AS222" i="72"/>
  <c r="AS222" i="70"/>
  <c r="AS222" i="73"/>
  <c r="AA220" i="68"/>
  <c r="AA220" i="72"/>
  <c r="AA220" i="71"/>
  <c r="AA220" i="70"/>
  <c r="AA220" i="73"/>
  <c r="AA220" i="69"/>
  <c r="AA220" i="67"/>
  <c r="AB220" i="73"/>
  <c r="AB220" i="67"/>
  <c r="AB220" i="72"/>
  <c r="AB220" i="69"/>
  <c r="AB220" i="70"/>
  <c r="AB220" i="71"/>
  <c r="AB220" i="68"/>
  <c r="AK220" i="71"/>
  <c r="AK220" i="73"/>
  <c r="AK220" i="70"/>
  <c r="AK220" i="67"/>
  <c r="AK220" i="68"/>
  <c r="AK220" i="72"/>
  <c r="AK220" i="69"/>
  <c r="J221" i="71"/>
  <c r="J221" i="69"/>
  <c r="J221" i="70"/>
  <c r="J221" i="73"/>
  <c r="J221" i="72"/>
  <c r="J221" i="67"/>
  <c r="J221" i="68"/>
  <c r="AD222" i="73"/>
  <c r="AD222" i="70"/>
  <c r="AD222" i="72"/>
  <c r="AD222" i="69"/>
  <c r="AD222" i="71"/>
  <c r="AD222" i="67"/>
  <c r="AD222" i="68"/>
  <c r="AQ222" i="71"/>
  <c r="AQ222" i="70"/>
  <c r="AQ222" i="69"/>
  <c r="AQ222" i="67"/>
  <c r="AQ222" i="68"/>
  <c r="AQ222" i="72"/>
  <c r="AQ222" i="73"/>
  <c r="AS221" i="71"/>
  <c r="AS221" i="67"/>
  <c r="AS221" i="73"/>
  <c r="AS221" i="69"/>
  <c r="AS221" i="68"/>
  <c r="AS221" i="70"/>
  <c r="AS221" i="72"/>
  <c r="E220" i="70"/>
  <c r="E220" i="69"/>
  <c r="E220" i="73"/>
  <c r="E220" i="67"/>
  <c r="E220" i="71"/>
  <c r="E220" i="68"/>
  <c r="E220" i="72"/>
  <c r="E204" i="63"/>
  <c r="I220" i="72"/>
  <c r="I220" i="71"/>
  <c r="I220" i="73"/>
  <c r="I220" i="68"/>
  <c r="I220" i="67"/>
  <c r="I220" i="70"/>
  <c r="I220" i="69"/>
  <c r="AZ220" i="71"/>
  <c r="AZ220" i="67"/>
  <c r="AZ220" i="73"/>
  <c r="AZ220" i="70"/>
  <c r="AZ220" i="68"/>
  <c r="AZ220" i="69"/>
  <c r="AZ220" i="72"/>
  <c r="AB222" i="67"/>
  <c r="AB222" i="72"/>
  <c r="AB222" i="69"/>
  <c r="AB222" i="73"/>
  <c r="AB222" i="71"/>
  <c r="AB222" i="70"/>
  <c r="AB222" i="68"/>
  <c r="AK221" i="71"/>
  <c r="AK221" i="70"/>
  <c r="AK221" i="67"/>
  <c r="AK221" i="69"/>
  <c r="AK221" i="73"/>
  <c r="AK221" i="68"/>
  <c r="AK221" i="72"/>
  <c r="AH222" i="71"/>
  <c r="AH222" i="69"/>
  <c r="AH222" i="72"/>
  <c r="AH222" i="70"/>
  <c r="AH222" i="73"/>
  <c r="AH222" i="68"/>
  <c r="AH222" i="67"/>
  <c r="H221" i="69"/>
  <c r="H221" i="71"/>
  <c r="H221" i="73"/>
  <c r="H221" i="72"/>
  <c r="H221" i="70"/>
  <c r="H221" i="68"/>
  <c r="H221" i="67"/>
  <c r="H222" i="73"/>
  <c r="H222" i="71"/>
  <c r="H222" i="69"/>
  <c r="H222" i="72"/>
  <c r="H222" i="70"/>
  <c r="H222" i="68"/>
  <c r="H222" i="67"/>
  <c r="U220" i="73"/>
  <c r="U220" i="68"/>
  <c r="U220" i="69"/>
  <c r="U220" i="70"/>
  <c r="U220" i="71"/>
  <c r="U220" i="72"/>
  <c r="U220" i="67"/>
  <c r="N222" i="68"/>
  <c r="N222" i="73"/>
  <c r="N222" i="69"/>
  <c r="N222" i="70"/>
  <c r="N222" i="72"/>
  <c r="N222" i="71"/>
  <c r="N222" i="67"/>
  <c r="X220" i="69"/>
  <c r="X220" i="71"/>
  <c r="X220" i="72"/>
  <c r="X220" i="73"/>
  <c r="X220" i="70"/>
  <c r="X220" i="67"/>
  <c r="X220" i="68"/>
  <c r="AZ222" i="71"/>
  <c r="AZ222" i="73"/>
  <c r="AZ222" i="67"/>
  <c r="AZ222" i="70"/>
  <c r="AZ222" i="68"/>
  <c r="AZ222" i="72"/>
  <c r="AZ222" i="69"/>
  <c r="AJ222" i="71"/>
  <c r="AJ222" i="68"/>
  <c r="AJ222" i="72"/>
  <c r="AJ222" i="67"/>
  <c r="AJ222" i="70"/>
  <c r="AJ222" i="69"/>
  <c r="AJ222" i="73"/>
  <c r="AU220" i="71"/>
  <c r="AU220" i="73"/>
  <c r="AU220" i="68"/>
  <c r="AU220" i="70"/>
  <c r="AU220" i="67"/>
  <c r="AU220" i="69"/>
  <c r="AU220" i="72"/>
  <c r="M220" i="69"/>
  <c r="M220" i="73"/>
  <c r="M220" i="70"/>
  <c r="M220" i="72"/>
  <c r="M220" i="71"/>
  <c r="M220" i="68"/>
  <c r="M220" i="67"/>
  <c r="AV221" i="71"/>
  <c r="AV221" i="72"/>
  <c r="AV221" i="70"/>
  <c r="AV221" i="69"/>
  <c r="AV221" i="68"/>
  <c r="AV221" i="73"/>
  <c r="AV221" i="67"/>
  <c r="AR220" i="71"/>
  <c r="AR220" i="70"/>
  <c r="AR220" i="72"/>
  <c r="AR220" i="67"/>
  <c r="AR220" i="73"/>
  <c r="AR220" i="68"/>
  <c r="AR220" i="69"/>
  <c r="AA222" i="72"/>
  <c r="AA222" i="69"/>
  <c r="AA222" i="73"/>
  <c r="AA222" i="71"/>
  <c r="AA222" i="68"/>
  <c r="AA222" i="67"/>
  <c r="AA222" i="70"/>
  <c r="AP220" i="71"/>
  <c r="AP220" i="73"/>
  <c r="AP220" i="72"/>
  <c r="AP220" i="70"/>
  <c r="AP220" i="69"/>
  <c r="AP220" i="68"/>
  <c r="AP220" i="67"/>
  <c r="E225" i="75"/>
  <c r="E225" i="69"/>
  <c r="E225" i="70"/>
  <c r="E225" i="68"/>
  <c r="E225" i="71"/>
  <c r="E225" i="73"/>
  <c r="E225" i="72"/>
  <c r="E225" i="67"/>
  <c r="AL220" i="71"/>
  <c r="AL220" i="67"/>
  <c r="AL220" i="68"/>
  <c r="AL220" i="69"/>
  <c r="AL220" i="70"/>
  <c r="AL220" i="73"/>
  <c r="AL220" i="72"/>
  <c r="AB221" i="67"/>
  <c r="AB221" i="73"/>
  <c r="AB221" i="70"/>
  <c r="AB221" i="71"/>
  <c r="AB221" i="69"/>
  <c r="AB221" i="72"/>
  <c r="AB221" i="68"/>
  <c r="BB220" i="71"/>
  <c r="BB220" i="70"/>
  <c r="BB220" i="68"/>
  <c r="BB220" i="67"/>
  <c r="BB220" i="73"/>
  <c r="BB220" i="72"/>
  <c r="BB220" i="69"/>
  <c r="AJ220" i="71"/>
  <c r="AJ220" i="70"/>
  <c r="AJ220" i="68"/>
  <c r="AJ220" i="69"/>
  <c r="AJ220" i="67"/>
  <c r="AJ220" i="73"/>
  <c r="AJ220" i="72"/>
  <c r="J220" i="72"/>
  <c r="J220" i="71"/>
  <c r="J220" i="67"/>
  <c r="J220" i="69"/>
  <c r="J220" i="73"/>
  <c r="J220" i="70"/>
  <c r="J220" i="68"/>
  <c r="AC221" i="68"/>
  <c r="AC221" i="70"/>
  <c r="AC221" i="72"/>
  <c r="AC221" i="71"/>
  <c r="AC221" i="69"/>
  <c r="AC221" i="67"/>
  <c r="AC221" i="73"/>
  <c r="L220" i="67"/>
  <c r="L220" i="73"/>
  <c r="L220" i="72"/>
  <c r="L220" i="70"/>
  <c r="L220" i="71"/>
  <c r="L220" i="69"/>
  <c r="L220" i="68"/>
  <c r="AI220" i="68"/>
  <c r="AI220" i="71"/>
  <c r="AI220" i="72"/>
  <c r="AI220" i="69"/>
  <c r="AI220" i="70"/>
  <c r="AI220" i="73"/>
  <c r="AI220" i="67"/>
  <c r="S222" i="70"/>
  <c r="S222" i="69"/>
  <c r="S222" i="73"/>
  <c r="S222" i="72"/>
  <c r="S222" i="71"/>
  <c r="S222" i="68"/>
  <c r="S222" i="67"/>
  <c r="AY220" i="71"/>
  <c r="AY220" i="69"/>
  <c r="AY220" i="68"/>
  <c r="AY220" i="70"/>
  <c r="AY220" i="67"/>
  <c r="AY220" i="72"/>
  <c r="AY220" i="73"/>
  <c r="M221" i="69"/>
  <c r="M221" i="68"/>
  <c r="M221" i="70"/>
  <c r="M221" i="73"/>
  <c r="M221" i="72"/>
  <c r="M221" i="71"/>
  <c r="M221" i="67"/>
  <c r="AW222" i="71"/>
  <c r="AW222" i="72"/>
  <c r="AW222" i="68"/>
  <c r="AW222" i="67"/>
  <c r="AW222" i="69"/>
  <c r="AW222" i="70"/>
  <c r="AW222" i="73"/>
  <c r="AE220" i="67"/>
  <c r="AE220" i="71"/>
  <c r="AE220" i="70"/>
  <c r="AE220" i="69"/>
  <c r="AE220" i="73"/>
  <c r="AE220" i="72"/>
  <c r="AE220" i="68"/>
  <c r="U222" i="69"/>
  <c r="U222" i="73"/>
  <c r="U222" i="70"/>
  <c r="U222" i="72"/>
  <c r="U222" i="71"/>
  <c r="U222" i="68"/>
  <c r="U222" i="67"/>
  <c r="AL221" i="71"/>
  <c r="AL221" i="70"/>
  <c r="AL221" i="68"/>
  <c r="AL221" i="73"/>
  <c r="AL221" i="69"/>
  <c r="AL221" i="67"/>
  <c r="AL221" i="72"/>
  <c r="AV222" i="71"/>
  <c r="AV222" i="72"/>
  <c r="AV222" i="70"/>
  <c r="AV222" i="69"/>
  <c r="AV222" i="73"/>
  <c r="AV222" i="67"/>
  <c r="AV222" i="68"/>
  <c r="AQ220" i="71"/>
  <c r="AQ220" i="69"/>
  <c r="AQ220" i="68"/>
  <c r="AQ220" i="73"/>
  <c r="AQ220" i="70"/>
  <c r="AQ220" i="67"/>
  <c r="AQ220" i="72"/>
  <c r="BB221" i="71"/>
  <c r="BB221" i="67"/>
  <c r="BB221" i="68"/>
  <c r="BB221" i="73"/>
  <c r="BB221" i="72"/>
  <c r="BB221" i="69"/>
  <c r="BB221" i="70"/>
  <c r="X221" i="70"/>
  <c r="X221" i="72"/>
  <c r="X221" i="71"/>
  <c r="X221" i="68"/>
  <c r="X221" i="73"/>
  <c r="X221" i="67"/>
  <c r="X221" i="69"/>
  <c r="I221" i="70"/>
  <c r="I221" i="69"/>
  <c r="I221" i="72"/>
  <c r="I221" i="68"/>
  <c r="I221" i="71"/>
  <c r="I221" i="67"/>
  <c r="I221" i="73"/>
  <c r="BA222" i="71"/>
  <c r="BA222" i="67"/>
  <c r="BA222" i="70"/>
  <c r="BA222" i="73"/>
  <c r="BA222" i="72"/>
  <c r="BA222" i="69"/>
  <c r="BA222" i="68"/>
  <c r="BA220" i="71"/>
  <c r="BA220" i="73"/>
  <c r="BA220" i="68"/>
  <c r="BA220" i="69"/>
  <c r="BA220" i="67"/>
  <c r="BA220" i="72"/>
  <c r="BA220" i="70"/>
  <c r="AY222" i="71"/>
  <c r="AY222" i="70"/>
  <c r="AY222" i="68"/>
  <c r="AY222" i="69"/>
  <c r="AY222" i="73"/>
  <c r="AY222" i="72"/>
  <c r="AY222" i="67"/>
  <c r="P220" i="71"/>
  <c r="P220" i="69"/>
  <c r="P220" i="72"/>
  <c r="P220" i="70"/>
  <c r="P220" i="73"/>
  <c r="P220" i="68"/>
  <c r="P220" i="67"/>
  <c r="AE221" i="67"/>
  <c r="AE221" i="72"/>
  <c r="AE221" i="70"/>
  <c r="AE221" i="69"/>
  <c r="AE221" i="68"/>
  <c r="AE221" i="71"/>
  <c r="AE221" i="73"/>
  <c r="AL222" i="71"/>
  <c r="AL222" i="67"/>
  <c r="AL222" i="70"/>
  <c r="AL222" i="68"/>
  <c r="AL222" i="72"/>
  <c r="AL222" i="69"/>
  <c r="AL222" i="73"/>
  <c r="AV220" i="71"/>
  <c r="AV220" i="73"/>
  <c r="AV220" i="69"/>
  <c r="AV220" i="72"/>
  <c r="AV220" i="67"/>
  <c r="AV220" i="70"/>
  <c r="AV220" i="68"/>
  <c r="BB222" i="71"/>
  <c r="BB222" i="70"/>
  <c r="BB222" i="73"/>
  <c r="BB222" i="72"/>
  <c r="BB222" i="68"/>
  <c r="BB222" i="67"/>
  <c r="BB222" i="69"/>
  <c r="R221" i="67"/>
  <c r="R221" i="71"/>
  <c r="R221" i="72"/>
  <c r="R221" i="70"/>
  <c r="R221" i="73"/>
  <c r="R221" i="69"/>
  <c r="R221" i="68"/>
  <c r="J222" i="71"/>
  <c r="J222" i="69"/>
  <c r="J222" i="70"/>
  <c r="J222" i="72"/>
  <c r="J222" i="73"/>
  <c r="J222" i="68"/>
  <c r="J222" i="67"/>
  <c r="AC220" i="69"/>
  <c r="AC220" i="73"/>
  <c r="AC220" i="72"/>
  <c r="AC220" i="70"/>
  <c r="AC220" i="71"/>
  <c r="AC220" i="68"/>
  <c r="AC220" i="67"/>
  <c r="AH220" i="69"/>
  <c r="AH220" i="71"/>
  <c r="AH220" i="67"/>
  <c r="AH220" i="73"/>
  <c r="AH220" i="72"/>
  <c r="AH220" i="68"/>
  <c r="AH220" i="70"/>
  <c r="E222" i="69"/>
  <c r="E222" i="73"/>
  <c r="E222" i="70"/>
  <c r="E222" i="72"/>
  <c r="E222" i="68"/>
  <c r="E222" i="67"/>
  <c r="E222" i="71"/>
  <c r="E206" i="63"/>
  <c r="E226" i="88" s="1"/>
  <c r="G221" i="73"/>
  <c r="G221" i="69"/>
  <c r="G221" i="70"/>
  <c r="G221" i="71"/>
  <c r="G221" i="72"/>
  <c r="G221" i="68"/>
  <c r="G221" i="67"/>
  <c r="G220" i="72"/>
  <c r="G220" i="69"/>
  <c r="G220" i="73"/>
  <c r="G220" i="71"/>
  <c r="G220" i="70"/>
  <c r="G220" i="68"/>
  <c r="G220" i="67"/>
  <c r="P221" i="73"/>
  <c r="P221" i="69"/>
  <c r="P221" i="68"/>
  <c r="P221" i="70"/>
  <c r="P221" i="72"/>
  <c r="P221" i="71"/>
  <c r="P221" i="67"/>
  <c r="F205" i="63"/>
  <c r="G205" i="63" s="1"/>
  <c r="E220" i="88"/>
  <c r="E204" i="88"/>
  <c r="E221" i="88"/>
  <c r="E205" i="88"/>
  <c r="E222" i="88"/>
  <c r="W11" i="2" a="1"/>
  <c r="W12" i="2" a="1"/>
  <c r="I12" i="2" a="1"/>
  <c r="P11" i="2" a="1"/>
  <c r="P12" i="2" a="1"/>
  <c r="I11" i="2" a="1"/>
  <c r="W12" i="2" l="1"/>
  <c r="P12" i="2"/>
  <c r="I12" i="2"/>
  <c r="I11" i="2"/>
  <c r="W11" i="2"/>
  <c r="P11" i="2"/>
  <c r="N204" i="72"/>
  <c r="O204" i="72" s="1"/>
  <c r="P204" i="72" s="1"/>
  <c r="Q204" i="72" s="1"/>
  <c r="R204" i="72" s="1"/>
  <c r="B14" i="72" s="1"/>
  <c r="G202" i="88"/>
  <c r="G201" i="88"/>
  <c r="G221" i="88" s="1"/>
  <c r="G200" i="88"/>
  <c r="G220" i="88" s="1"/>
  <c r="N204" i="67"/>
  <c r="O204" i="67" s="1"/>
  <c r="P204" i="67" s="1"/>
  <c r="Q204" i="67" s="1"/>
  <c r="R204" i="67" s="1"/>
  <c r="B14" i="67" s="1"/>
  <c r="F206" i="88"/>
  <c r="N206" i="75"/>
  <c r="O206" i="75" s="1"/>
  <c r="P206" i="75" s="1"/>
  <c r="Q206" i="75" s="1"/>
  <c r="R206" i="75" s="1"/>
  <c r="F14" i="75" s="1"/>
  <c r="N206" i="72"/>
  <c r="O206" i="72" s="1"/>
  <c r="P206" i="72" s="1"/>
  <c r="Q206" i="72" s="1"/>
  <c r="R206" i="72" s="1"/>
  <c r="F14" i="72" s="1"/>
  <c r="N206" i="71"/>
  <c r="O206" i="71" s="1"/>
  <c r="P206" i="71" s="1"/>
  <c r="Q206" i="71" s="1"/>
  <c r="R206" i="71" s="1"/>
  <c r="F14" i="71" s="1"/>
  <c r="N205" i="70"/>
  <c r="O205" i="70" s="1"/>
  <c r="P205" i="70" s="1"/>
  <c r="Q205" i="70" s="1"/>
  <c r="R205" i="70" s="1"/>
  <c r="D14" i="70" s="1"/>
  <c r="N204" i="73"/>
  <c r="O204" i="73" s="1"/>
  <c r="P204" i="73" s="1"/>
  <c r="Q204" i="73" s="1"/>
  <c r="R204" i="73" s="1"/>
  <c r="B14" i="73" s="1"/>
  <c r="N205" i="68"/>
  <c r="O205" i="68" s="1"/>
  <c r="P205" i="68" s="1"/>
  <c r="Q205" i="68" s="1"/>
  <c r="R205" i="68" s="1"/>
  <c r="D14" i="68" s="1"/>
  <c r="N204" i="69"/>
  <c r="O204" i="69" s="1"/>
  <c r="P204" i="69" s="1"/>
  <c r="Q204" i="69" s="1"/>
  <c r="R204" i="69" s="1"/>
  <c r="B14" i="69" s="1"/>
  <c r="N206" i="67"/>
  <c r="O206" i="67" s="1"/>
  <c r="P206" i="67" s="1"/>
  <c r="Q206" i="67" s="1"/>
  <c r="R206" i="67" s="1"/>
  <c r="F14" i="67" s="1"/>
  <c r="N205" i="72"/>
  <c r="O205" i="72" s="1"/>
  <c r="P205" i="72" s="1"/>
  <c r="Q205" i="72" s="1"/>
  <c r="R205" i="72" s="1"/>
  <c r="D14" i="72" s="1"/>
  <c r="N205" i="71"/>
  <c r="O205" i="71" s="1"/>
  <c r="P205" i="71" s="1"/>
  <c r="Q205" i="71" s="1"/>
  <c r="R205" i="71" s="1"/>
  <c r="D14" i="71" s="1"/>
  <c r="N206" i="69"/>
  <c r="O206" i="69" s="1"/>
  <c r="P206" i="69" s="1"/>
  <c r="Q206" i="69" s="1"/>
  <c r="R206" i="69" s="1"/>
  <c r="F14" i="69" s="1"/>
  <c r="N206" i="68"/>
  <c r="O206" i="68" s="1"/>
  <c r="P206" i="68" s="1"/>
  <c r="Q206" i="68" s="1"/>
  <c r="R206" i="68" s="1"/>
  <c r="F14" i="68" s="1"/>
  <c r="N205" i="69"/>
  <c r="O205" i="69" s="1"/>
  <c r="P205" i="69" s="1"/>
  <c r="Q205" i="69" s="1"/>
  <c r="R205" i="69" s="1"/>
  <c r="D14" i="69" s="1"/>
  <c r="N205" i="67"/>
  <c r="O205" i="67" s="1"/>
  <c r="P205" i="67" s="1"/>
  <c r="Q205" i="67" s="1"/>
  <c r="R205" i="67" s="1"/>
  <c r="D14" i="67" s="1"/>
  <c r="N205" i="73"/>
  <c r="O205" i="73" s="1"/>
  <c r="P205" i="73" s="1"/>
  <c r="Q205" i="73" s="1"/>
  <c r="R205" i="73" s="1"/>
  <c r="D14" i="73" s="1"/>
  <c r="J129" i="88"/>
  <c r="J131" i="88" s="1"/>
  <c r="I130" i="88"/>
  <c r="I132" i="88" s="1"/>
  <c r="I133" i="88" s="1"/>
  <c r="I190" i="88" s="1"/>
  <c r="S205" i="75"/>
  <c r="T205" i="75" s="1"/>
  <c r="U205" i="75" s="1"/>
  <c r="V205" i="75" s="1"/>
  <c r="W205" i="75" s="1"/>
  <c r="D15" i="75" s="1"/>
  <c r="N204" i="75"/>
  <c r="O204" i="75" s="1"/>
  <c r="P204" i="75" s="1"/>
  <c r="Q204" i="75" s="1"/>
  <c r="R204" i="75" s="1"/>
  <c r="B14" i="75" s="1"/>
  <c r="N204" i="70"/>
  <c r="O204" i="70" s="1"/>
  <c r="P204" i="70" s="1"/>
  <c r="Q204" i="70" s="1"/>
  <c r="R204" i="70" s="1"/>
  <c r="B14" i="70" s="1"/>
  <c r="G210" i="88"/>
  <c r="G222" i="88"/>
  <c r="N204" i="71"/>
  <c r="O204" i="71" s="1"/>
  <c r="P204" i="71" s="1"/>
  <c r="Q204" i="71" s="1"/>
  <c r="R204" i="71" s="1"/>
  <c r="B14" i="71" s="1"/>
  <c r="N204" i="68"/>
  <c r="O204" i="68" s="1"/>
  <c r="P204" i="68" s="1"/>
  <c r="Q204" i="68" s="1"/>
  <c r="R204" i="68" s="1"/>
  <c r="B14" i="68" s="1"/>
  <c r="H135" i="88"/>
  <c r="N206" i="73"/>
  <c r="O206" i="73" s="1"/>
  <c r="P206" i="73" s="1"/>
  <c r="Q206" i="73" s="1"/>
  <c r="R206" i="73" s="1"/>
  <c r="F14" i="73" s="1"/>
  <c r="N206" i="70"/>
  <c r="O206" i="70" s="1"/>
  <c r="P206" i="70" s="1"/>
  <c r="Q206" i="70" s="1"/>
  <c r="R206" i="70" s="1"/>
  <c r="F14" i="70" s="1"/>
  <c r="H205" i="63"/>
  <c r="G225" i="67"/>
  <c r="G225" i="71"/>
  <c r="G225" i="70"/>
  <c r="G225" i="72"/>
  <c r="G225" i="75"/>
  <c r="G225" i="68"/>
  <c r="G225" i="69"/>
  <c r="G225" i="73"/>
  <c r="E226" i="69"/>
  <c r="E226" i="70"/>
  <c r="E226" i="67"/>
  <c r="E226" i="72"/>
  <c r="E226" i="73"/>
  <c r="E226" i="68"/>
  <c r="E226" i="71"/>
  <c r="E226" i="75"/>
  <c r="F206" i="63"/>
  <c r="E224" i="68"/>
  <c r="E224" i="75"/>
  <c r="E224" i="69"/>
  <c r="E224" i="67"/>
  <c r="E224" i="71"/>
  <c r="E224" i="73"/>
  <c r="E224" i="72"/>
  <c r="E224" i="70"/>
  <c r="F204" i="63"/>
  <c r="F225" i="72"/>
  <c r="F225" i="71"/>
  <c r="F225" i="75"/>
  <c r="F225" i="70"/>
  <c r="F225" i="67"/>
  <c r="F225" i="69"/>
  <c r="F225" i="68"/>
  <c r="F225" i="73"/>
  <c r="F205" i="88"/>
  <c r="E225" i="88"/>
  <c r="F204" i="88"/>
  <c r="E224" i="88"/>
  <c r="X12" i="2" a="1"/>
  <c r="J12" i="2" a="1"/>
  <c r="Q12" i="2" a="1"/>
  <c r="Q11" i="2" a="1"/>
  <c r="J11" i="2" a="1"/>
  <c r="X11" i="2" a="1"/>
  <c r="X12" i="2" l="1"/>
  <c r="J12" i="2"/>
  <c r="Q12" i="2"/>
  <c r="Q11" i="2"/>
  <c r="J11" i="2"/>
  <c r="X11" i="2"/>
  <c r="S204" i="72"/>
  <c r="T204" i="72" s="1"/>
  <c r="U204" i="72" s="1"/>
  <c r="V204" i="72" s="1"/>
  <c r="W204" i="72" s="1"/>
  <c r="B15" i="72" s="1"/>
  <c r="S204" i="67"/>
  <c r="T204" i="67" s="1"/>
  <c r="U204" i="67" s="1"/>
  <c r="V204" i="67" s="1"/>
  <c r="W204" i="67" s="1"/>
  <c r="B15" i="67" s="1"/>
  <c r="F226" i="88"/>
  <c r="H201" i="88"/>
  <c r="H221" i="88" s="1"/>
  <c r="H200" i="88"/>
  <c r="H220" i="88" s="1"/>
  <c r="H202" i="88"/>
  <c r="H222" i="88" s="1"/>
  <c r="G206" i="88"/>
  <c r="S206" i="73"/>
  <c r="T206" i="73" s="1"/>
  <c r="U206" i="73" s="1"/>
  <c r="V206" i="73" s="1"/>
  <c r="W206" i="73" s="1"/>
  <c r="F15" i="73" s="1"/>
  <c r="S206" i="67"/>
  <c r="T206" i="67" s="1"/>
  <c r="U206" i="67" s="1"/>
  <c r="V206" i="67" s="1"/>
  <c r="W206" i="67" s="1"/>
  <c r="F15" i="67" s="1"/>
  <c r="S206" i="72"/>
  <c r="T206" i="72" s="1"/>
  <c r="U206" i="72" s="1"/>
  <c r="V206" i="72" s="1"/>
  <c r="W206" i="72" s="1"/>
  <c r="F15" i="72" s="1"/>
  <c r="I135" i="88"/>
  <c r="S206" i="68"/>
  <c r="T206" i="68" s="1"/>
  <c r="U206" i="68" s="1"/>
  <c r="V206" i="68" s="1"/>
  <c r="W206" i="68" s="1"/>
  <c r="F15" i="68" s="1"/>
  <c r="S204" i="73"/>
  <c r="T204" i="73" s="1"/>
  <c r="U204" i="73" s="1"/>
  <c r="V204" i="73" s="1"/>
  <c r="W204" i="73" s="1"/>
  <c r="B15" i="73" s="1"/>
  <c r="H210" i="88"/>
  <c r="K129" i="88"/>
  <c r="K131" i="88" s="1"/>
  <c r="J130" i="88"/>
  <c r="J132" i="88" s="1"/>
  <c r="J133" i="88" s="1"/>
  <c r="J190" i="88" s="1"/>
  <c r="S206" i="69"/>
  <c r="T206" i="69" s="1"/>
  <c r="U206" i="69" s="1"/>
  <c r="V206" i="69" s="1"/>
  <c r="W206" i="69" s="1"/>
  <c r="F15" i="69" s="1"/>
  <c r="S205" i="70"/>
  <c r="T205" i="70" s="1"/>
  <c r="U205" i="70" s="1"/>
  <c r="V205" i="70" s="1"/>
  <c r="W205" i="70" s="1"/>
  <c r="D15" i="70" s="1"/>
  <c r="S206" i="75"/>
  <c r="T206" i="75" s="1"/>
  <c r="U206" i="75" s="1"/>
  <c r="V206" i="75" s="1"/>
  <c r="W206" i="75" s="1"/>
  <c r="F15" i="75" s="1"/>
  <c r="S205" i="73"/>
  <c r="T205" i="73" s="1"/>
  <c r="U205" i="73" s="1"/>
  <c r="V205" i="73" s="1"/>
  <c r="W205" i="73" s="1"/>
  <c r="D15" i="73" s="1"/>
  <c r="S204" i="68"/>
  <c r="T204" i="68" s="1"/>
  <c r="U204" i="68" s="1"/>
  <c r="V204" i="68" s="1"/>
  <c r="W204" i="68" s="1"/>
  <c r="B15" i="68" s="1"/>
  <c r="S204" i="70"/>
  <c r="T204" i="70" s="1"/>
  <c r="U204" i="70" s="1"/>
  <c r="V204" i="70" s="1"/>
  <c r="W204" i="70" s="1"/>
  <c r="B15" i="70" s="1"/>
  <c r="S205" i="71"/>
  <c r="T205" i="71" s="1"/>
  <c r="U205" i="71" s="1"/>
  <c r="V205" i="71" s="1"/>
  <c r="W205" i="71" s="1"/>
  <c r="D15" i="71" s="1"/>
  <c r="S204" i="69"/>
  <c r="T204" i="69" s="1"/>
  <c r="U204" i="69" s="1"/>
  <c r="V204" i="69" s="1"/>
  <c r="W204" i="69" s="1"/>
  <c r="B15" i="69" s="1"/>
  <c r="X204" i="72"/>
  <c r="Y204" i="72" s="1"/>
  <c r="Z204" i="72" s="1"/>
  <c r="AA204" i="72" s="1"/>
  <c r="AB204" i="72" s="1"/>
  <c r="B16" i="72" s="1"/>
  <c r="S205" i="67"/>
  <c r="T205" i="67" s="1"/>
  <c r="U205" i="67" s="1"/>
  <c r="V205" i="67" s="1"/>
  <c r="W205" i="67" s="1"/>
  <c r="D15" i="67" s="1"/>
  <c r="S206" i="70"/>
  <c r="T206" i="70" s="1"/>
  <c r="U206" i="70" s="1"/>
  <c r="V206" i="70" s="1"/>
  <c r="W206" i="70" s="1"/>
  <c r="F15" i="70" s="1"/>
  <c r="S204" i="71"/>
  <c r="T204" i="71" s="1"/>
  <c r="U204" i="71" s="1"/>
  <c r="V204" i="71" s="1"/>
  <c r="W204" i="71" s="1"/>
  <c r="B15" i="71" s="1"/>
  <c r="S204" i="75"/>
  <c r="T204" i="75" s="1"/>
  <c r="U204" i="75" s="1"/>
  <c r="V204" i="75" s="1"/>
  <c r="W204" i="75" s="1"/>
  <c r="B15" i="75" s="1"/>
  <c r="S205" i="72"/>
  <c r="T205" i="72" s="1"/>
  <c r="U205" i="72" s="1"/>
  <c r="V205" i="72" s="1"/>
  <c r="W205" i="72" s="1"/>
  <c r="D15" i="72" s="1"/>
  <c r="S205" i="68"/>
  <c r="T205" i="68" s="1"/>
  <c r="U205" i="68" s="1"/>
  <c r="V205" i="68" s="1"/>
  <c r="W205" i="68" s="1"/>
  <c r="D15" i="68" s="1"/>
  <c r="S206" i="71"/>
  <c r="T206" i="71" s="1"/>
  <c r="U206" i="71" s="1"/>
  <c r="V206" i="71" s="1"/>
  <c r="W206" i="71" s="1"/>
  <c r="F15" i="71" s="1"/>
  <c r="X205" i="75"/>
  <c r="Y205" i="75" s="1"/>
  <c r="Z205" i="75" s="1"/>
  <c r="AA205" i="75" s="1"/>
  <c r="AB205" i="75" s="1"/>
  <c r="D16" i="75" s="1"/>
  <c r="S205" i="69"/>
  <c r="T205" i="69" s="1"/>
  <c r="U205" i="69" s="1"/>
  <c r="V205" i="69" s="1"/>
  <c r="W205" i="69" s="1"/>
  <c r="D15" i="69" s="1"/>
  <c r="F226" i="67"/>
  <c r="F226" i="72"/>
  <c r="F226" i="69"/>
  <c r="F226" i="73"/>
  <c r="F226" i="75"/>
  <c r="F226" i="68"/>
  <c r="F226" i="71"/>
  <c r="F226" i="70"/>
  <c r="G206" i="63"/>
  <c r="F224" i="68"/>
  <c r="F224" i="72"/>
  <c r="F224" i="73"/>
  <c r="F224" i="71"/>
  <c r="F224" i="67"/>
  <c r="F224" i="75"/>
  <c r="F224" i="69"/>
  <c r="F224" i="70"/>
  <c r="G204" i="63"/>
  <c r="I205" i="63"/>
  <c r="H225" i="67"/>
  <c r="H225" i="71"/>
  <c r="H225" i="75"/>
  <c r="H225" i="72"/>
  <c r="H225" i="70"/>
  <c r="H225" i="69"/>
  <c r="H225" i="73"/>
  <c r="H225" i="68"/>
  <c r="G205" i="88"/>
  <c r="F225" i="88"/>
  <c r="G204" i="88"/>
  <c r="F224" i="88"/>
  <c r="Y12" i="2" a="1"/>
  <c r="Y11" i="2" a="1"/>
  <c r="R11" i="2" a="1"/>
  <c r="K12" i="2" a="1"/>
  <c r="K11" i="2" a="1"/>
  <c r="R12" i="2" a="1"/>
  <c r="Y12" i="2" l="1"/>
  <c r="K12" i="2"/>
  <c r="R12" i="2"/>
  <c r="Y11" i="2"/>
  <c r="R11" i="2"/>
  <c r="K11" i="2"/>
  <c r="X204" i="67"/>
  <c r="Y204" i="67" s="1"/>
  <c r="Z204" i="67" s="1"/>
  <c r="AA204" i="67" s="1"/>
  <c r="AB204" i="67" s="1"/>
  <c r="B16" i="67" s="1"/>
  <c r="G226" i="88"/>
  <c r="I201" i="88"/>
  <c r="I221" i="88" s="1"/>
  <c r="I200" i="88"/>
  <c r="I220" i="88" s="1"/>
  <c r="I202" i="88"/>
  <c r="I222" i="88" s="1"/>
  <c r="H206" i="88"/>
  <c r="X205" i="70"/>
  <c r="Y205" i="70" s="1"/>
  <c r="Z205" i="70" s="1"/>
  <c r="AA205" i="70" s="1"/>
  <c r="AB205" i="70" s="1"/>
  <c r="D16" i="70" s="1"/>
  <c r="I210" i="88"/>
  <c r="X204" i="75"/>
  <c r="Y204" i="75" s="1"/>
  <c r="Z204" i="75" s="1"/>
  <c r="AA204" i="75" s="1"/>
  <c r="AB204" i="75" s="1"/>
  <c r="B16" i="75" s="1"/>
  <c r="X204" i="70"/>
  <c r="Y204" i="70" s="1"/>
  <c r="Z204" i="70" s="1"/>
  <c r="AA204" i="70" s="1"/>
  <c r="AB204" i="70" s="1"/>
  <c r="B16" i="70" s="1"/>
  <c r="X206" i="71"/>
  <c r="Y206" i="71" s="1"/>
  <c r="Z206" i="71" s="1"/>
  <c r="AA206" i="71" s="1"/>
  <c r="AB206" i="71" s="1"/>
  <c r="F16" i="71" s="1"/>
  <c r="X204" i="71"/>
  <c r="Y204" i="71" s="1"/>
  <c r="Z204" i="71" s="1"/>
  <c r="AA204" i="71" s="1"/>
  <c r="AB204" i="71" s="1"/>
  <c r="B16" i="71" s="1"/>
  <c r="AC204" i="72"/>
  <c r="AD204" i="72" s="1"/>
  <c r="AE204" i="72" s="1"/>
  <c r="AF204" i="72" s="1"/>
  <c r="AG204" i="72" s="1"/>
  <c r="AH204" i="72" s="1"/>
  <c r="AI204" i="72" s="1"/>
  <c r="AJ204" i="72" s="1"/>
  <c r="AK204" i="72" s="1"/>
  <c r="AL204" i="72" s="1"/>
  <c r="B17" i="72" s="1"/>
  <c r="X204" i="68"/>
  <c r="Y204" i="68" s="1"/>
  <c r="Z204" i="68" s="1"/>
  <c r="AA204" i="68" s="1"/>
  <c r="AB204" i="68" s="1"/>
  <c r="B16" i="68" s="1"/>
  <c r="X206" i="72"/>
  <c r="Y206" i="72" s="1"/>
  <c r="Z206" i="72" s="1"/>
  <c r="AA206" i="72" s="1"/>
  <c r="AB206" i="72" s="1"/>
  <c r="F16" i="72" s="1"/>
  <c r="X205" i="68"/>
  <c r="Y205" i="68" s="1"/>
  <c r="Z205" i="68" s="1"/>
  <c r="AA205" i="68" s="1"/>
  <c r="AB205" i="68" s="1"/>
  <c r="D16" i="68" s="1"/>
  <c r="X206" i="70"/>
  <c r="Y206" i="70" s="1"/>
  <c r="Z206" i="70" s="1"/>
  <c r="AA206" i="70" s="1"/>
  <c r="AB206" i="70" s="1"/>
  <c r="F16" i="70" s="1"/>
  <c r="X204" i="69"/>
  <c r="Y204" i="69" s="1"/>
  <c r="Z204" i="69" s="1"/>
  <c r="AA204" i="69" s="1"/>
  <c r="AB204" i="69" s="1"/>
  <c r="B16" i="69" s="1"/>
  <c r="X205" i="73"/>
  <c r="Y205" i="73" s="1"/>
  <c r="Z205" i="73" s="1"/>
  <c r="AA205" i="73" s="1"/>
  <c r="AB205" i="73" s="1"/>
  <c r="D16" i="73" s="1"/>
  <c r="X206" i="69"/>
  <c r="Y206" i="69" s="1"/>
  <c r="Z206" i="69" s="1"/>
  <c r="AA206" i="69" s="1"/>
  <c r="AB206" i="69" s="1"/>
  <c r="F16" i="69" s="1"/>
  <c r="X204" i="73"/>
  <c r="Y204" i="73" s="1"/>
  <c r="Z204" i="73" s="1"/>
  <c r="AA204" i="73" s="1"/>
  <c r="AB204" i="73" s="1"/>
  <c r="B16" i="73" s="1"/>
  <c r="X206" i="67"/>
  <c r="Y206" i="67" s="1"/>
  <c r="Z206" i="67" s="1"/>
  <c r="AA206" i="67" s="1"/>
  <c r="AB206" i="67" s="1"/>
  <c r="F16" i="67" s="1"/>
  <c r="AC205" i="75"/>
  <c r="AD205" i="75" s="1"/>
  <c r="AE205" i="75" s="1"/>
  <c r="AF205" i="75" s="1"/>
  <c r="AG205" i="75" s="1"/>
  <c r="AH205" i="75" s="1"/>
  <c r="AI205" i="75" s="1"/>
  <c r="AJ205" i="75" s="1"/>
  <c r="AK205" i="75" s="1"/>
  <c r="AL205" i="75" s="1"/>
  <c r="D17" i="75" s="1"/>
  <c r="X205" i="72"/>
  <c r="Y205" i="72" s="1"/>
  <c r="Z205" i="72" s="1"/>
  <c r="AA205" i="72" s="1"/>
  <c r="AB205" i="72" s="1"/>
  <c r="D16" i="72" s="1"/>
  <c r="X205" i="67"/>
  <c r="Y205" i="67" s="1"/>
  <c r="Z205" i="67" s="1"/>
  <c r="AA205" i="67" s="1"/>
  <c r="AB205" i="67" s="1"/>
  <c r="D16" i="67" s="1"/>
  <c r="X205" i="71"/>
  <c r="Y205" i="71" s="1"/>
  <c r="Z205" i="71" s="1"/>
  <c r="AA205" i="71" s="1"/>
  <c r="AB205" i="71" s="1"/>
  <c r="D16" i="71" s="1"/>
  <c r="X206" i="75"/>
  <c r="Y206" i="75" s="1"/>
  <c r="Z206" i="75" s="1"/>
  <c r="AA206" i="75" s="1"/>
  <c r="AB206" i="75" s="1"/>
  <c r="F16" i="75" s="1"/>
  <c r="J135" i="88"/>
  <c r="X206" i="68"/>
  <c r="Y206" i="68" s="1"/>
  <c r="Z206" i="68" s="1"/>
  <c r="AA206" i="68" s="1"/>
  <c r="AB206" i="68" s="1"/>
  <c r="F16" i="68" s="1"/>
  <c r="X206" i="73"/>
  <c r="Y206" i="73" s="1"/>
  <c r="Z206" i="73" s="1"/>
  <c r="AA206" i="73" s="1"/>
  <c r="AB206" i="73" s="1"/>
  <c r="F16" i="73" s="1"/>
  <c r="X205" i="69"/>
  <c r="Y205" i="69" s="1"/>
  <c r="Z205" i="69" s="1"/>
  <c r="AA205" i="69" s="1"/>
  <c r="AB205" i="69" s="1"/>
  <c r="D16" i="69" s="1"/>
  <c r="K130" i="88"/>
  <c r="K132" i="88" s="1"/>
  <c r="K133" i="88" s="1"/>
  <c r="K190" i="88" s="1"/>
  <c r="L129" i="88"/>
  <c r="L131" i="88" s="1"/>
  <c r="J205" i="63"/>
  <c r="I225" i="67"/>
  <c r="I225" i="71"/>
  <c r="I225" i="72"/>
  <c r="I225" i="70"/>
  <c r="I225" i="75"/>
  <c r="I225" i="73"/>
  <c r="I225" i="69"/>
  <c r="I225" i="68"/>
  <c r="H204" i="63"/>
  <c r="G224" i="71"/>
  <c r="G224" i="72"/>
  <c r="G224" i="68"/>
  <c r="G224" i="67"/>
  <c r="G224" i="73"/>
  <c r="G224" i="75"/>
  <c r="G224" i="69"/>
  <c r="G224" i="70"/>
  <c r="H206" i="63"/>
  <c r="G226" i="75"/>
  <c r="G226" i="73"/>
  <c r="G226" i="72"/>
  <c r="G226" i="71"/>
  <c r="G226" i="67"/>
  <c r="G226" i="68"/>
  <c r="G226" i="69"/>
  <c r="G226" i="70"/>
  <c r="H204" i="88"/>
  <c r="G224" i="88"/>
  <c r="H205" i="88"/>
  <c r="G225" i="88"/>
  <c r="L12" i="2" a="1"/>
  <c r="S11" i="2" a="1"/>
  <c r="S12" i="2" a="1"/>
  <c r="L11" i="2" a="1"/>
  <c r="Z12" i="2" a="1"/>
  <c r="Z11" i="2" a="1"/>
  <c r="AC204" i="67" l="1"/>
  <c r="AD204" i="67" s="1"/>
  <c r="AE204" i="67" s="1"/>
  <c r="AF204" i="67" s="1"/>
  <c r="AG204" i="67" s="1"/>
  <c r="AH204" i="67" s="1"/>
  <c r="AI204" i="67" s="1"/>
  <c r="AJ204" i="67" s="1"/>
  <c r="AK204" i="67" s="1"/>
  <c r="AL204" i="67" s="1"/>
  <c r="B17" i="67" s="1"/>
  <c r="Z12" i="2"/>
  <c r="S12" i="2"/>
  <c r="L12" i="2"/>
  <c r="S11" i="2"/>
  <c r="L11" i="2"/>
  <c r="Z11" i="2"/>
  <c r="H226" i="88"/>
  <c r="J200" i="88"/>
  <c r="J220" i="88" s="1"/>
  <c r="J201" i="88"/>
  <c r="J221" i="88" s="1"/>
  <c r="J202" i="88"/>
  <c r="J222" i="88" s="1"/>
  <c r="I206" i="88"/>
  <c r="AC206" i="73"/>
  <c r="AD206" i="73" s="1"/>
  <c r="AE206" i="73" s="1"/>
  <c r="AF206" i="73" s="1"/>
  <c r="AG206" i="73" s="1"/>
  <c r="AH206" i="73" s="1"/>
  <c r="AI206" i="73" s="1"/>
  <c r="AJ206" i="73" s="1"/>
  <c r="AK206" i="73" s="1"/>
  <c r="AL206" i="73" s="1"/>
  <c r="F17" i="73" s="1"/>
  <c r="AC204" i="69"/>
  <c r="AD204" i="69" s="1"/>
  <c r="AE204" i="69" s="1"/>
  <c r="AF204" i="69" s="1"/>
  <c r="AG204" i="69" s="1"/>
  <c r="AH204" i="69" s="1"/>
  <c r="AI204" i="69" s="1"/>
  <c r="AJ204" i="69" s="1"/>
  <c r="AK204" i="69" s="1"/>
  <c r="AL204" i="69" s="1"/>
  <c r="B17" i="69" s="1"/>
  <c r="AC206" i="71"/>
  <c r="AD206" i="71" s="1"/>
  <c r="AE206" i="71" s="1"/>
  <c r="AF206" i="71" s="1"/>
  <c r="AG206" i="71" s="1"/>
  <c r="AH206" i="71" s="1"/>
  <c r="AI206" i="71" s="1"/>
  <c r="AJ206" i="71" s="1"/>
  <c r="AK206" i="71" s="1"/>
  <c r="AL206" i="71" s="1"/>
  <c r="F17" i="71" s="1"/>
  <c r="AC206" i="68"/>
  <c r="AD206" i="68" s="1"/>
  <c r="AE206" i="68" s="1"/>
  <c r="AF206" i="68" s="1"/>
  <c r="AG206" i="68" s="1"/>
  <c r="AH206" i="68" s="1"/>
  <c r="AI206" i="68" s="1"/>
  <c r="AJ206" i="68" s="1"/>
  <c r="AK206" i="68" s="1"/>
  <c r="AL206" i="68" s="1"/>
  <c r="F17" i="68" s="1"/>
  <c r="AC205" i="67"/>
  <c r="AD205" i="67" s="1"/>
  <c r="AE205" i="67" s="1"/>
  <c r="AF205" i="67" s="1"/>
  <c r="AG205" i="67" s="1"/>
  <c r="AH205" i="67" s="1"/>
  <c r="AI205" i="67" s="1"/>
  <c r="AJ205" i="67" s="1"/>
  <c r="AK205" i="67" s="1"/>
  <c r="AL205" i="67" s="1"/>
  <c r="D17" i="67" s="1"/>
  <c r="AC204" i="73"/>
  <c r="AD204" i="73" s="1"/>
  <c r="AE204" i="73" s="1"/>
  <c r="AF204" i="73" s="1"/>
  <c r="AG204" i="73" s="1"/>
  <c r="AH204" i="73" s="1"/>
  <c r="AI204" i="73" s="1"/>
  <c r="AJ204" i="73" s="1"/>
  <c r="AK204" i="73" s="1"/>
  <c r="AL204" i="73" s="1"/>
  <c r="B17" i="73" s="1"/>
  <c r="AC206" i="70"/>
  <c r="AD206" i="70" s="1"/>
  <c r="AE206" i="70" s="1"/>
  <c r="AF206" i="70" s="1"/>
  <c r="AG206" i="70" s="1"/>
  <c r="AH206" i="70" s="1"/>
  <c r="AI206" i="70" s="1"/>
  <c r="AJ206" i="70" s="1"/>
  <c r="AK206" i="70" s="1"/>
  <c r="AL206" i="70" s="1"/>
  <c r="F17" i="70" s="1"/>
  <c r="AC204" i="68"/>
  <c r="AD204" i="68" s="1"/>
  <c r="AE204" i="68" s="1"/>
  <c r="AF204" i="68" s="1"/>
  <c r="AG204" i="68" s="1"/>
  <c r="AH204" i="68" s="1"/>
  <c r="AI204" i="68" s="1"/>
  <c r="AJ204" i="68" s="1"/>
  <c r="AK204" i="68" s="1"/>
  <c r="AL204" i="68" s="1"/>
  <c r="B17" i="68" s="1"/>
  <c r="AC204" i="70"/>
  <c r="AD204" i="70" s="1"/>
  <c r="AE204" i="70" s="1"/>
  <c r="AF204" i="70" s="1"/>
  <c r="AG204" i="70" s="1"/>
  <c r="AH204" i="70" s="1"/>
  <c r="AI204" i="70" s="1"/>
  <c r="AJ204" i="70" s="1"/>
  <c r="AK204" i="70" s="1"/>
  <c r="AL204" i="70" s="1"/>
  <c r="B17" i="70" s="1"/>
  <c r="AC205" i="70"/>
  <c r="AD205" i="70" s="1"/>
  <c r="AE205" i="70" s="1"/>
  <c r="AF205" i="70" s="1"/>
  <c r="AG205" i="70" s="1"/>
  <c r="AH205" i="70" s="1"/>
  <c r="AI205" i="70" s="1"/>
  <c r="AJ205" i="70" s="1"/>
  <c r="AK205" i="70" s="1"/>
  <c r="AL205" i="70" s="1"/>
  <c r="D17" i="70" s="1"/>
  <c r="AC205" i="71"/>
  <c r="AD205" i="71" s="1"/>
  <c r="AE205" i="71" s="1"/>
  <c r="AF205" i="71" s="1"/>
  <c r="AG205" i="71" s="1"/>
  <c r="AH205" i="71" s="1"/>
  <c r="AI205" i="71" s="1"/>
  <c r="AJ205" i="71" s="1"/>
  <c r="AK205" i="71" s="1"/>
  <c r="AL205" i="71" s="1"/>
  <c r="D17" i="71" s="1"/>
  <c r="AC206" i="67"/>
  <c r="AD206" i="67" s="1"/>
  <c r="AE206" i="67" s="1"/>
  <c r="AF206" i="67" s="1"/>
  <c r="AG206" i="67" s="1"/>
  <c r="AH206" i="67" s="1"/>
  <c r="AI206" i="67" s="1"/>
  <c r="AJ206" i="67" s="1"/>
  <c r="AK206" i="67" s="1"/>
  <c r="AL206" i="67" s="1"/>
  <c r="F17" i="67" s="1"/>
  <c r="L130" i="88"/>
  <c r="L132" i="88" s="1"/>
  <c r="L133" i="88" s="1"/>
  <c r="L190" i="88" s="1"/>
  <c r="M129" i="88"/>
  <c r="M131" i="88" s="1"/>
  <c r="J210" i="88"/>
  <c r="AC205" i="72"/>
  <c r="AD205" i="72" s="1"/>
  <c r="AE205" i="72" s="1"/>
  <c r="AF205" i="72" s="1"/>
  <c r="AG205" i="72" s="1"/>
  <c r="AH205" i="72" s="1"/>
  <c r="AI205" i="72" s="1"/>
  <c r="AJ205" i="72" s="1"/>
  <c r="AK205" i="72" s="1"/>
  <c r="AL205" i="72" s="1"/>
  <c r="D17" i="72" s="1"/>
  <c r="AC206" i="69"/>
  <c r="AD206" i="69" s="1"/>
  <c r="AE206" i="69" s="1"/>
  <c r="AF206" i="69" s="1"/>
  <c r="AG206" i="69" s="1"/>
  <c r="AH206" i="69" s="1"/>
  <c r="AI206" i="69" s="1"/>
  <c r="AJ206" i="69" s="1"/>
  <c r="AK206" i="69" s="1"/>
  <c r="AL206" i="69" s="1"/>
  <c r="F17" i="69" s="1"/>
  <c r="AC205" i="68"/>
  <c r="AD205" i="68" s="1"/>
  <c r="AE205" i="68" s="1"/>
  <c r="AF205" i="68" s="1"/>
  <c r="AG205" i="68" s="1"/>
  <c r="AH205" i="68" s="1"/>
  <c r="AI205" i="68" s="1"/>
  <c r="AJ205" i="68" s="1"/>
  <c r="AK205" i="68" s="1"/>
  <c r="AL205" i="68" s="1"/>
  <c r="D17" i="68" s="1"/>
  <c r="AM204" i="72"/>
  <c r="AN204" i="72" s="1"/>
  <c r="AO204" i="72" s="1"/>
  <c r="AP204" i="72" s="1"/>
  <c r="AQ204" i="72" s="1"/>
  <c r="AR204" i="72" s="1"/>
  <c r="AS204" i="72" s="1"/>
  <c r="AT204" i="72" s="1"/>
  <c r="AU204" i="72" s="1"/>
  <c r="AV204" i="72" s="1"/>
  <c r="B18" i="72" s="1"/>
  <c r="AC204" i="75"/>
  <c r="AD204" i="75" s="1"/>
  <c r="AE204" i="75" s="1"/>
  <c r="AF204" i="75" s="1"/>
  <c r="AG204" i="75" s="1"/>
  <c r="AH204" i="75" s="1"/>
  <c r="AI204" i="75" s="1"/>
  <c r="AJ204" i="75" s="1"/>
  <c r="AK204" i="75" s="1"/>
  <c r="AL204" i="75" s="1"/>
  <c r="B17" i="75" s="1"/>
  <c r="AM204" i="67"/>
  <c r="AN204" i="67" s="1"/>
  <c r="AO204" i="67" s="1"/>
  <c r="AP204" i="67" s="1"/>
  <c r="AQ204" i="67" s="1"/>
  <c r="AR204" i="67" s="1"/>
  <c r="AS204" i="67" s="1"/>
  <c r="AT204" i="67" s="1"/>
  <c r="AU204" i="67" s="1"/>
  <c r="AV204" i="67" s="1"/>
  <c r="B18" i="67" s="1"/>
  <c r="K135" i="88"/>
  <c r="AC205" i="69"/>
  <c r="AD205" i="69" s="1"/>
  <c r="AE205" i="69" s="1"/>
  <c r="AF205" i="69" s="1"/>
  <c r="AG205" i="69" s="1"/>
  <c r="AH205" i="69" s="1"/>
  <c r="AI205" i="69" s="1"/>
  <c r="AJ205" i="69" s="1"/>
  <c r="AK205" i="69" s="1"/>
  <c r="AL205" i="69" s="1"/>
  <c r="D17" i="69" s="1"/>
  <c r="AC206" i="75"/>
  <c r="AD206" i="75" s="1"/>
  <c r="AE206" i="75" s="1"/>
  <c r="AF206" i="75" s="1"/>
  <c r="AG206" i="75" s="1"/>
  <c r="AH206" i="75" s="1"/>
  <c r="AI206" i="75" s="1"/>
  <c r="AJ206" i="75" s="1"/>
  <c r="AK206" i="75" s="1"/>
  <c r="AL206" i="75" s="1"/>
  <c r="F17" i="75" s="1"/>
  <c r="AM205" i="75"/>
  <c r="AN205" i="75" s="1"/>
  <c r="AO205" i="75" s="1"/>
  <c r="AP205" i="75" s="1"/>
  <c r="AQ205" i="75" s="1"/>
  <c r="AR205" i="75" s="1"/>
  <c r="AS205" i="75" s="1"/>
  <c r="AT205" i="75" s="1"/>
  <c r="AU205" i="75" s="1"/>
  <c r="AV205" i="75" s="1"/>
  <c r="D18" i="75" s="1"/>
  <c r="AC205" i="73"/>
  <c r="AD205" i="73" s="1"/>
  <c r="AE205" i="73" s="1"/>
  <c r="AF205" i="73" s="1"/>
  <c r="AG205" i="73" s="1"/>
  <c r="AH205" i="73" s="1"/>
  <c r="AI205" i="73" s="1"/>
  <c r="AJ205" i="73" s="1"/>
  <c r="AK205" i="73" s="1"/>
  <c r="AL205" i="73" s="1"/>
  <c r="D17" i="73" s="1"/>
  <c r="AC206" i="72"/>
  <c r="AD206" i="72" s="1"/>
  <c r="AE206" i="72" s="1"/>
  <c r="AF206" i="72" s="1"/>
  <c r="AG206" i="72" s="1"/>
  <c r="AH206" i="72" s="1"/>
  <c r="AI206" i="72" s="1"/>
  <c r="AJ206" i="72" s="1"/>
  <c r="AK206" i="72" s="1"/>
  <c r="AL206" i="72" s="1"/>
  <c r="F17" i="72" s="1"/>
  <c r="AC204" i="71"/>
  <c r="AD204" i="71" s="1"/>
  <c r="AE204" i="71" s="1"/>
  <c r="AF204" i="71" s="1"/>
  <c r="AG204" i="71" s="1"/>
  <c r="AH204" i="71" s="1"/>
  <c r="AI204" i="71" s="1"/>
  <c r="AJ204" i="71" s="1"/>
  <c r="AK204" i="71" s="1"/>
  <c r="AL204" i="71" s="1"/>
  <c r="B17" i="71" s="1"/>
  <c r="I206" i="63"/>
  <c r="H226" i="72"/>
  <c r="H226" i="67"/>
  <c r="H226" i="68"/>
  <c r="H226" i="71"/>
  <c r="H226" i="75"/>
  <c r="H226" i="73"/>
  <c r="H226" i="69"/>
  <c r="H226" i="70"/>
  <c r="I204" i="63"/>
  <c r="H224" i="71"/>
  <c r="H224" i="73"/>
  <c r="H224" i="72"/>
  <c r="H224" i="67"/>
  <c r="H224" i="68"/>
  <c r="H224" i="69"/>
  <c r="H224" i="75"/>
  <c r="H224" i="70"/>
  <c r="K205" i="63"/>
  <c r="J225" i="67"/>
  <c r="J225" i="71"/>
  <c r="J225" i="72"/>
  <c r="J225" i="75"/>
  <c r="J225" i="70"/>
  <c r="J225" i="68"/>
  <c r="J225" i="73"/>
  <c r="J225" i="69"/>
  <c r="I205" i="88"/>
  <c r="H225" i="88"/>
  <c r="I204" i="88"/>
  <c r="H224" i="88"/>
  <c r="M12" i="2" a="1"/>
  <c r="AA12" i="2" a="1"/>
  <c r="M11" i="2" a="1"/>
  <c r="N11" i="2" a="1"/>
  <c r="AA11" i="2" a="1"/>
  <c r="T11" i="2" a="1"/>
  <c r="T12" i="2" a="1"/>
  <c r="M11" i="2" l="1"/>
  <c r="M12" i="2"/>
  <c r="T12" i="2"/>
  <c r="AA12" i="2"/>
  <c r="AA11" i="2"/>
  <c r="N11" i="2"/>
  <c r="T11" i="2"/>
  <c r="K200" i="88"/>
  <c r="K220" i="88" s="1"/>
  <c r="K202" i="88"/>
  <c r="K222" i="88" s="1"/>
  <c r="K201" i="88"/>
  <c r="K221" i="88" s="1"/>
  <c r="I226" i="88"/>
  <c r="J206" i="88"/>
  <c r="AW204" i="72"/>
  <c r="AX204" i="72" s="1"/>
  <c r="AY204" i="72" s="1"/>
  <c r="AZ204" i="72" s="1"/>
  <c r="BA204" i="72" s="1"/>
  <c r="BB204" i="72" s="1"/>
  <c r="AM205" i="68"/>
  <c r="AN205" i="68" s="1"/>
  <c r="AO205" i="68" s="1"/>
  <c r="AP205" i="68" s="1"/>
  <c r="AQ205" i="68" s="1"/>
  <c r="AR205" i="68" s="1"/>
  <c r="AS205" i="68" s="1"/>
  <c r="AT205" i="68" s="1"/>
  <c r="AU205" i="68" s="1"/>
  <c r="AV205" i="68" s="1"/>
  <c r="D18" i="68" s="1"/>
  <c r="AM205" i="71"/>
  <c r="AN205" i="71" s="1"/>
  <c r="AO205" i="71" s="1"/>
  <c r="AP205" i="71" s="1"/>
  <c r="AQ205" i="71" s="1"/>
  <c r="AR205" i="71" s="1"/>
  <c r="AS205" i="71" s="1"/>
  <c r="AT205" i="71" s="1"/>
  <c r="AU205" i="71" s="1"/>
  <c r="AV205" i="71" s="1"/>
  <c r="D18" i="71" s="1"/>
  <c r="AM206" i="70"/>
  <c r="AN206" i="70" s="1"/>
  <c r="AO206" i="70" s="1"/>
  <c r="AP206" i="70" s="1"/>
  <c r="AQ206" i="70" s="1"/>
  <c r="AR206" i="70" s="1"/>
  <c r="AS206" i="70" s="1"/>
  <c r="AT206" i="70" s="1"/>
  <c r="AU206" i="70" s="1"/>
  <c r="AV206" i="70" s="1"/>
  <c r="F18" i="70" s="1"/>
  <c r="AM206" i="71"/>
  <c r="AN206" i="71" s="1"/>
  <c r="AO206" i="71" s="1"/>
  <c r="AP206" i="71" s="1"/>
  <c r="AQ206" i="71" s="1"/>
  <c r="AR206" i="71" s="1"/>
  <c r="AS206" i="71" s="1"/>
  <c r="AT206" i="71" s="1"/>
  <c r="AU206" i="71" s="1"/>
  <c r="AV206" i="71" s="1"/>
  <c r="F18" i="71" s="1"/>
  <c r="AM206" i="68"/>
  <c r="AN206" i="68" s="1"/>
  <c r="AO206" i="68" s="1"/>
  <c r="AP206" i="68" s="1"/>
  <c r="AQ206" i="68" s="1"/>
  <c r="AR206" i="68" s="1"/>
  <c r="AS206" i="68" s="1"/>
  <c r="AT206" i="68" s="1"/>
  <c r="AU206" i="68" s="1"/>
  <c r="AV206" i="68" s="1"/>
  <c r="F18" i="68" s="1"/>
  <c r="AM206" i="67"/>
  <c r="AN206" i="67" s="1"/>
  <c r="AO206" i="67" s="1"/>
  <c r="AP206" i="67" s="1"/>
  <c r="AQ206" i="67" s="1"/>
  <c r="AR206" i="67" s="1"/>
  <c r="AS206" i="67" s="1"/>
  <c r="AT206" i="67" s="1"/>
  <c r="AU206" i="67" s="1"/>
  <c r="AV206" i="67" s="1"/>
  <c r="F18" i="67" s="1"/>
  <c r="K210" i="88"/>
  <c r="AW205" i="75"/>
  <c r="AX205" i="75" s="1"/>
  <c r="AY205" i="75" s="1"/>
  <c r="AZ205" i="75" s="1"/>
  <c r="BA205" i="75" s="1"/>
  <c r="BB205" i="75" s="1"/>
  <c r="AW204" i="67"/>
  <c r="AX204" i="67" s="1"/>
  <c r="AY204" i="67" s="1"/>
  <c r="AZ204" i="67" s="1"/>
  <c r="BA204" i="67" s="1"/>
  <c r="BB204" i="67" s="1"/>
  <c r="AM206" i="69"/>
  <c r="AN206" i="69" s="1"/>
  <c r="AO206" i="69" s="1"/>
  <c r="AP206" i="69" s="1"/>
  <c r="AQ206" i="69" s="1"/>
  <c r="AR206" i="69" s="1"/>
  <c r="AS206" i="69" s="1"/>
  <c r="AT206" i="69" s="1"/>
  <c r="AU206" i="69" s="1"/>
  <c r="AV206" i="69" s="1"/>
  <c r="F18" i="69" s="1"/>
  <c r="N129" i="88"/>
  <c r="N131" i="88" s="1"/>
  <c r="M130" i="88"/>
  <c r="M132" i="88" s="1"/>
  <c r="M133" i="88" s="1"/>
  <c r="M190" i="88" s="1"/>
  <c r="AM205" i="70"/>
  <c r="AN205" i="70" s="1"/>
  <c r="AO205" i="70" s="1"/>
  <c r="AP205" i="70" s="1"/>
  <c r="AQ205" i="70" s="1"/>
  <c r="AR205" i="70" s="1"/>
  <c r="AS205" i="70" s="1"/>
  <c r="AT205" i="70" s="1"/>
  <c r="AU205" i="70" s="1"/>
  <c r="AV205" i="70" s="1"/>
  <c r="D18" i="70" s="1"/>
  <c r="AM204" i="73"/>
  <c r="AN204" i="73" s="1"/>
  <c r="AO204" i="73" s="1"/>
  <c r="AP204" i="73" s="1"/>
  <c r="AQ204" i="73" s="1"/>
  <c r="AR204" i="73" s="1"/>
  <c r="AS204" i="73" s="1"/>
  <c r="AT204" i="73" s="1"/>
  <c r="AU204" i="73" s="1"/>
  <c r="AV204" i="73" s="1"/>
  <c r="B18" i="73" s="1"/>
  <c r="AM204" i="69"/>
  <c r="AN204" i="69" s="1"/>
  <c r="AO204" i="69" s="1"/>
  <c r="AP204" i="69" s="1"/>
  <c r="AQ204" i="69" s="1"/>
  <c r="AR204" i="69" s="1"/>
  <c r="AS204" i="69" s="1"/>
  <c r="AT204" i="69" s="1"/>
  <c r="AU204" i="69" s="1"/>
  <c r="AV204" i="69" s="1"/>
  <c r="B18" i="69" s="1"/>
  <c r="L135" i="88"/>
  <c r="AM206" i="72"/>
  <c r="AN206" i="72" s="1"/>
  <c r="AO206" i="72" s="1"/>
  <c r="AP206" i="72" s="1"/>
  <c r="AQ206" i="72" s="1"/>
  <c r="AR206" i="72" s="1"/>
  <c r="AS206" i="72" s="1"/>
  <c r="AT206" i="72" s="1"/>
  <c r="AU206" i="72" s="1"/>
  <c r="AV206" i="72" s="1"/>
  <c r="F18" i="72" s="1"/>
  <c r="AM205" i="69"/>
  <c r="AN205" i="69" s="1"/>
  <c r="AO205" i="69" s="1"/>
  <c r="AP205" i="69" s="1"/>
  <c r="AQ205" i="69" s="1"/>
  <c r="AR205" i="69" s="1"/>
  <c r="AS205" i="69" s="1"/>
  <c r="AT205" i="69" s="1"/>
  <c r="AU205" i="69" s="1"/>
  <c r="AV205" i="69" s="1"/>
  <c r="D18" i="69" s="1"/>
  <c r="AM206" i="75"/>
  <c r="AN206" i="75" s="1"/>
  <c r="AO206" i="75" s="1"/>
  <c r="AP206" i="75" s="1"/>
  <c r="AQ206" i="75" s="1"/>
  <c r="AR206" i="75" s="1"/>
  <c r="AS206" i="75" s="1"/>
  <c r="AT206" i="75" s="1"/>
  <c r="AU206" i="75" s="1"/>
  <c r="AV206" i="75" s="1"/>
  <c r="F18" i="75" s="1"/>
  <c r="AM205" i="72"/>
  <c r="AN205" i="72" s="1"/>
  <c r="AO205" i="72" s="1"/>
  <c r="AP205" i="72" s="1"/>
  <c r="AQ205" i="72" s="1"/>
  <c r="AR205" i="72" s="1"/>
  <c r="AS205" i="72" s="1"/>
  <c r="AT205" i="72" s="1"/>
  <c r="AU205" i="72" s="1"/>
  <c r="AV205" i="72" s="1"/>
  <c r="D18" i="72" s="1"/>
  <c r="AM204" i="70"/>
  <c r="AN204" i="70" s="1"/>
  <c r="AO204" i="70" s="1"/>
  <c r="AP204" i="70" s="1"/>
  <c r="AQ204" i="70" s="1"/>
  <c r="AR204" i="70" s="1"/>
  <c r="AS204" i="70" s="1"/>
  <c r="AT204" i="70" s="1"/>
  <c r="AU204" i="70" s="1"/>
  <c r="AV204" i="70" s="1"/>
  <c r="B18" i="70" s="1"/>
  <c r="AM205" i="67"/>
  <c r="AN205" i="67" s="1"/>
  <c r="AO205" i="67" s="1"/>
  <c r="AP205" i="67" s="1"/>
  <c r="AQ205" i="67" s="1"/>
  <c r="AR205" i="67" s="1"/>
  <c r="AS205" i="67" s="1"/>
  <c r="AT205" i="67" s="1"/>
  <c r="AU205" i="67" s="1"/>
  <c r="AV205" i="67" s="1"/>
  <c r="D18" i="67" s="1"/>
  <c r="AM206" i="73"/>
  <c r="AN206" i="73" s="1"/>
  <c r="AO206" i="73" s="1"/>
  <c r="AP206" i="73" s="1"/>
  <c r="AQ206" i="73" s="1"/>
  <c r="AR206" i="73" s="1"/>
  <c r="AS206" i="73" s="1"/>
  <c r="AT206" i="73" s="1"/>
  <c r="AU206" i="73" s="1"/>
  <c r="AV206" i="73" s="1"/>
  <c r="F18" i="73" s="1"/>
  <c r="AM204" i="68"/>
  <c r="AN204" i="68" s="1"/>
  <c r="AO204" i="68" s="1"/>
  <c r="AP204" i="68" s="1"/>
  <c r="AQ204" i="68" s="1"/>
  <c r="AR204" i="68" s="1"/>
  <c r="AS204" i="68" s="1"/>
  <c r="AT204" i="68" s="1"/>
  <c r="AU204" i="68" s="1"/>
  <c r="AV204" i="68" s="1"/>
  <c r="B18" i="68" s="1"/>
  <c r="AM205" i="73"/>
  <c r="AN205" i="73" s="1"/>
  <c r="AO205" i="73" s="1"/>
  <c r="AP205" i="73" s="1"/>
  <c r="AQ205" i="73" s="1"/>
  <c r="AR205" i="73" s="1"/>
  <c r="AS205" i="73" s="1"/>
  <c r="AT205" i="73" s="1"/>
  <c r="AU205" i="73" s="1"/>
  <c r="AV205" i="73" s="1"/>
  <c r="D18" i="73" s="1"/>
  <c r="AM204" i="71"/>
  <c r="AN204" i="71" s="1"/>
  <c r="AO204" i="71" s="1"/>
  <c r="AP204" i="71" s="1"/>
  <c r="AQ204" i="71" s="1"/>
  <c r="AR204" i="71" s="1"/>
  <c r="AS204" i="71" s="1"/>
  <c r="AT204" i="71" s="1"/>
  <c r="AU204" i="71" s="1"/>
  <c r="AV204" i="71" s="1"/>
  <c r="B18" i="71" s="1"/>
  <c r="AM204" i="75"/>
  <c r="AN204" i="75" s="1"/>
  <c r="AO204" i="75" s="1"/>
  <c r="AP204" i="75" s="1"/>
  <c r="AQ204" i="75" s="1"/>
  <c r="AR204" i="75" s="1"/>
  <c r="AS204" i="75" s="1"/>
  <c r="AT204" i="75" s="1"/>
  <c r="AU204" i="75" s="1"/>
  <c r="AV204" i="75" s="1"/>
  <c r="B18" i="75" s="1"/>
  <c r="L205" i="63"/>
  <c r="K225" i="67"/>
  <c r="K225" i="71"/>
  <c r="K225" i="75"/>
  <c r="K225" i="70"/>
  <c r="K225" i="72"/>
  <c r="K225" i="68"/>
  <c r="K225" i="73"/>
  <c r="K225" i="69"/>
  <c r="J204" i="63"/>
  <c r="I224" i="71"/>
  <c r="I224" i="73"/>
  <c r="I224" i="68"/>
  <c r="I224" i="67"/>
  <c r="I224" i="72"/>
  <c r="I224" i="70"/>
  <c r="I224" i="69"/>
  <c r="I224" i="75"/>
  <c r="J206" i="63"/>
  <c r="I226" i="68"/>
  <c r="I226" i="67"/>
  <c r="I226" i="71"/>
  <c r="I226" i="72"/>
  <c r="I226" i="69"/>
  <c r="I226" i="73"/>
  <c r="I226" i="75"/>
  <c r="I226" i="70"/>
  <c r="J204" i="88"/>
  <c r="I224" i="88"/>
  <c r="J205" i="88"/>
  <c r="I225" i="88"/>
  <c r="AB11" i="2" a="1"/>
  <c r="U12" i="2" a="1"/>
  <c r="AB12" i="2" a="1"/>
  <c r="U11" i="2" a="1"/>
  <c r="N12" i="2" a="1"/>
  <c r="N12" i="2" l="1"/>
  <c r="AB12" i="2"/>
  <c r="U12" i="2"/>
  <c r="U11" i="2"/>
  <c r="AB11" i="2"/>
  <c r="J226" i="88"/>
  <c r="L202" i="88"/>
  <c r="L222" i="88" s="1"/>
  <c r="L201" i="88"/>
  <c r="L221" i="88" s="1"/>
  <c r="L200" i="88"/>
  <c r="L220" i="88" s="1"/>
  <c r="K206" i="88"/>
  <c r="AW204" i="70"/>
  <c r="AX204" i="70" s="1"/>
  <c r="AY204" i="70" s="1"/>
  <c r="AZ204" i="70" s="1"/>
  <c r="BA204" i="70" s="1"/>
  <c r="BB204" i="70" s="1"/>
  <c r="AW205" i="69"/>
  <c r="AX205" i="69" s="1"/>
  <c r="AY205" i="69" s="1"/>
  <c r="AZ205" i="69" s="1"/>
  <c r="BA205" i="69" s="1"/>
  <c r="BB205" i="69" s="1"/>
  <c r="AW204" i="68"/>
  <c r="AX204" i="68" s="1"/>
  <c r="AY204" i="68" s="1"/>
  <c r="AZ204" i="68" s="1"/>
  <c r="BA204" i="68" s="1"/>
  <c r="BB204" i="68" s="1"/>
  <c r="AW206" i="72"/>
  <c r="AX206" i="72" s="1"/>
  <c r="AY206" i="72" s="1"/>
  <c r="AZ206" i="72" s="1"/>
  <c r="BA206" i="72" s="1"/>
  <c r="BB206" i="72" s="1"/>
  <c r="AW205" i="70"/>
  <c r="AX205" i="70" s="1"/>
  <c r="AY205" i="70" s="1"/>
  <c r="AZ205" i="70" s="1"/>
  <c r="BA205" i="70" s="1"/>
  <c r="BB205" i="70" s="1"/>
  <c r="AW206" i="67"/>
  <c r="AX206" i="67" s="1"/>
  <c r="AY206" i="67" s="1"/>
  <c r="AZ206" i="67" s="1"/>
  <c r="BA206" i="67" s="1"/>
  <c r="BB206" i="67" s="1"/>
  <c r="AW205" i="71"/>
  <c r="AX205" i="71" s="1"/>
  <c r="AY205" i="71" s="1"/>
  <c r="AZ205" i="71" s="1"/>
  <c r="BA205" i="71" s="1"/>
  <c r="BB205" i="71" s="1"/>
  <c r="AW206" i="70"/>
  <c r="AX206" i="70" s="1"/>
  <c r="AY206" i="70" s="1"/>
  <c r="AZ206" i="70" s="1"/>
  <c r="BA206" i="70" s="1"/>
  <c r="BB206" i="70" s="1"/>
  <c r="AW204" i="75"/>
  <c r="AX204" i="75" s="1"/>
  <c r="AY204" i="75" s="1"/>
  <c r="AZ204" i="75" s="1"/>
  <c r="BA204" i="75" s="1"/>
  <c r="BB204" i="75" s="1"/>
  <c r="AW206" i="73"/>
  <c r="AX206" i="73" s="1"/>
  <c r="AY206" i="73" s="1"/>
  <c r="AZ206" i="73" s="1"/>
  <c r="BA206" i="73" s="1"/>
  <c r="BB206" i="73" s="1"/>
  <c r="AW205" i="72"/>
  <c r="AX205" i="72" s="1"/>
  <c r="AY205" i="72" s="1"/>
  <c r="AZ205" i="72" s="1"/>
  <c r="BA205" i="72" s="1"/>
  <c r="BB205" i="72" s="1"/>
  <c r="M135" i="88"/>
  <c r="AW206" i="68"/>
  <c r="AX206" i="68" s="1"/>
  <c r="AY206" i="68" s="1"/>
  <c r="AZ206" i="68" s="1"/>
  <c r="BA206" i="68" s="1"/>
  <c r="BB206" i="68" s="1"/>
  <c r="AW205" i="68"/>
  <c r="AX205" i="68" s="1"/>
  <c r="AY205" i="68" s="1"/>
  <c r="AZ205" i="68" s="1"/>
  <c r="BA205" i="68" s="1"/>
  <c r="BB205" i="68" s="1"/>
  <c r="L210" i="88"/>
  <c r="O129" i="88"/>
  <c r="O131" i="88" s="1"/>
  <c r="N130" i="88"/>
  <c r="N132" i="88" s="1"/>
  <c r="N133" i="88" s="1"/>
  <c r="N190" i="88" s="1"/>
  <c r="AW204" i="73"/>
  <c r="AX204" i="73" s="1"/>
  <c r="AY204" i="73" s="1"/>
  <c r="AZ204" i="73" s="1"/>
  <c r="BA204" i="73" s="1"/>
  <c r="BB204" i="73" s="1"/>
  <c r="AW204" i="71"/>
  <c r="AX204" i="71" s="1"/>
  <c r="AY204" i="71" s="1"/>
  <c r="AZ204" i="71" s="1"/>
  <c r="BA204" i="71" s="1"/>
  <c r="BB204" i="71" s="1"/>
  <c r="AW205" i="67"/>
  <c r="AX205" i="67" s="1"/>
  <c r="AY205" i="67" s="1"/>
  <c r="AZ205" i="67" s="1"/>
  <c r="BA205" i="67" s="1"/>
  <c r="BB205" i="67" s="1"/>
  <c r="AW206" i="75"/>
  <c r="AX206" i="75" s="1"/>
  <c r="AY206" i="75" s="1"/>
  <c r="AZ206" i="75" s="1"/>
  <c r="BA206" i="75" s="1"/>
  <c r="BB206" i="75" s="1"/>
  <c r="AW204" i="69"/>
  <c r="AX204" i="69" s="1"/>
  <c r="AY204" i="69" s="1"/>
  <c r="AZ204" i="69" s="1"/>
  <c r="BA204" i="69" s="1"/>
  <c r="BB204" i="69" s="1"/>
  <c r="AW206" i="69"/>
  <c r="AX206" i="69" s="1"/>
  <c r="AY206" i="69" s="1"/>
  <c r="AZ206" i="69" s="1"/>
  <c r="BA206" i="69" s="1"/>
  <c r="BB206" i="69" s="1"/>
  <c r="AW206" i="71"/>
  <c r="AX206" i="71" s="1"/>
  <c r="AY206" i="71" s="1"/>
  <c r="AZ206" i="71" s="1"/>
  <c r="BA206" i="71" s="1"/>
  <c r="BB206" i="71" s="1"/>
  <c r="AW205" i="73"/>
  <c r="AX205" i="73" s="1"/>
  <c r="AY205" i="73" s="1"/>
  <c r="AZ205" i="73" s="1"/>
  <c r="BA205" i="73" s="1"/>
  <c r="BB205" i="73" s="1"/>
  <c r="K206" i="63"/>
  <c r="J226" i="75"/>
  <c r="J226" i="68"/>
  <c r="J226" i="71"/>
  <c r="J226" i="67"/>
  <c r="J226" i="72"/>
  <c r="J226" i="73"/>
  <c r="J226" i="69"/>
  <c r="J226" i="70"/>
  <c r="K204" i="63"/>
  <c r="J224" i="71"/>
  <c r="J224" i="72"/>
  <c r="J224" i="68"/>
  <c r="J224" i="73"/>
  <c r="J224" i="67"/>
  <c r="J224" i="69"/>
  <c r="J224" i="70"/>
  <c r="J224" i="75"/>
  <c r="M205" i="63"/>
  <c r="D13" i="63" s="1"/>
  <c r="L225" i="67"/>
  <c r="L225" i="71"/>
  <c r="L225" i="72"/>
  <c r="L225" i="75"/>
  <c r="L225" i="70"/>
  <c r="L225" i="73"/>
  <c r="L225" i="68"/>
  <c r="L225" i="69"/>
  <c r="K205" i="88"/>
  <c r="J225" i="88"/>
  <c r="K204" i="88"/>
  <c r="J224" i="88"/>
  <c r="K226" i="88" l="1"/>
  <c r="M202" i="88"/>
  <c r="M222" i="88" s="1"/>
  <c r="M201" i="88"/>
  <c r="M221" i="88" s="1"/>
  <c r="M200" i="88"/>
  <c r="M220" i="88" s="1"/>
  <c r="L206" i="88"/>
  <c r="N135" i="88"/>
  <c r="O130" i="88"/>
  <c r="O132" i="88" s="1"/>
  <c r="O133" i="88" s="1"/>
  <c r="O190" i="88" s="1"/>
  <c r="P129" i="88"/>
  <c r="P131" i="88" s="1"/>
  <c r="M210" i="88"/>
  <c r="N205" i="63"/>
  <c r="M225" i="67"/>
  <c r="M225" i="71"/>
  <c r="M225" i="70"/>
  <c r="M225" i="75"/>
  <c r="M225" i="72"/>
  <c r="M225" i="68"/>
  <c r="M225" i="73"/>
  <c r="M225" i="69"/>
  <c r="L204" i="63"/>
  <c r="K224" i="71"/>
  <c r="K224" i="68"/>
  <c r="K224" i="73"/>
  <c r="K224" i="72"/>
  <c r="K224" i="67"/>
  <c r="K224" i="70"/>
  <c r="K224" i="75"/>
  <c r="K224" i="69"/>
  <c r="L206" i="63"/>
  <c r="K226" i="75"/>
  <c r="K226" i="69"/>
  <c r="K226" i="68"/>
  <c r="K226" i="67"/>
  <c r="K226" i="73"/>
  <c r="K226" i="71"/>
  <c r="K226" i="72"/>
  <c r="K226" i="70"/>
  <c r="L204" i="88"/>
  <c r="K224" i="88"/>
  <c r="L205" i="88"/>
  <c r="K225" i="88"/>
  <c r="P9" i="2" a="1"/>
  <c r="N202" i="88" l="1"/>
  <c r="N222" i="88" s="1"/>
  <c r="N201" i="88"/>
  <c r="N221" i="88" s="1"/>
  <c r="N200" i="88"/>
  <c r="N220" i="88" s="1"/>
  <c r="M206" i="88"/>
  <c r="F13" i="88" s="1"/>
  <c r="P130" i="88"/>
  <c r="P132" i="88" s="1"/>
  <c r="P133" i="88" s="1"/>
  <c r="P190" i="88" s="1"/>
  <c r="Q129" i="88"/>
  <c r="Q131" i="88" s="1"/>
  <c r="O135" i="88"/>
  <c r="N210" i="88"/>
  <c r="P9" i="2"/>
  <c r="M206" i="63"/>
  <c r="F13" i="63" s="1"/>
  <c r="L226" i="67"/>
  <c r="L226" i="68"/>
  <c r="L226" i="69"/>
  <c r="L226" i="75"/>
  <c r="L226" i="73"/>
  <c r="L226" i="72"/>
  <c r="L226" i="71"/>
  <c r="L226" i="70"/>
  <c r="M204" i="63"/>
  <c r="B13" i="63" s="1"/>
  <c r="L224" i="71"/>
  <c r="L224" i="73"/>
  <c r="L224" i="72"/>
  <c r="L224" i="68"/>
  <c r="L224" i="67"/>
  <c r="L224" i="69"/>
  <c r="L224" i="75"/>
  <c r="L224" i="70"/>
  <c r="E13" i="63"/>
  <c r="E13" i="69"/>
  <c r="E13" i="71"/>
  <c r="E13" i="70"/>
  <c r="E13" i="73"/>
  <c r="E13" i="68"/>
  <c r="E13" i="72"/>
  <c r="E13" i="67"/>
  <c r="E13" i="75"/>
  <c r="L226" i="88"/>
  <c r="O205" i="63"/>
  <c r="N225" i="67"/>
  <c r="N225" i="71"/>
  <c r="N225" i="75"/>
  <c r="N225" i="70"/>
  <c r="N225" i="72"/>
  <c r="N225" i="69"/>
  <c r="N225" i="68"/>
  <c r="N225" i="73"/>
  <c r="M205" i="88"/>
  <c r="L225" i="88"/>
  <c r="M204" i="88"/>
  <c r="B13" i="88" s="1"/>
  <c r="L224" i="88"/>
  <c r="I10" i="2" a="1"/>
  <c r="W10" i="2" a="1"/>
  <c r="W10" i="2" l="1"/>
  <c r="I10" i="2"/>
  <c r="O202" i="88"/>
  <c r="O201" i="88"/>
  <c r="O221" i="88" s="1"/>
  <c r="O200" i="88"/>
  <c r="D13" i="88"/>
  <c r="M226" i="88"/>
  <c r="N206" i="88"/>
  <c r="O210" i="88"/>
  <c r="O220" i="88"/>
  <c r="O222" i="88"/>
  <c r="R129" i="88"/>
  <c r="R131" i="88" s="1"/>
  <c r="Q130" i="88"/>
  <c r="Q132" i="88" s="1"/>
  <c r="Q133" i="88" s="1"/>
  <c r="Q190" i="88" s="1"/>
  <c r="P135" i="88"/>
  <c r="N204" i="63"/>
  <c r="M224" i="71"/>
  <c r="M224" i="73"/>
  <c r="M224" i="72"/>
  <c r="M224" i="67"/>
  <c r="M224" i="68"/>
  <c r="M224" i="70"/>
  <c r="M224" i="69"/>
  <c r="M224" i="75"/>
  <c r="P205" i="63"/>
  <c r="O225" i="67"/>
  <c r="O225" i="71"/>
  <c r="O225" i="70"/>
  <c r="O225" i="72"/>
  <c r="O225" i="75"/>
  <c r="O225" i="68"/>
  <c r="O225" i="73"/>
  <c r="O225" i="69"/>
  <c r="N206" i="63"/>
  <c r="M226" i="71"/>
  <c r="M226" i="68"/>
  <c r="M226" i="67"/>
  <c r="M226" i="75"/>
  <c r="M226" i="73"/>
  <c r="M226" i="72"/>
  <c r="M226" i="69"/>
  <c r="M226" i="70"/>
  <c r="P33" i="2"/>
  <c r="P32" i="2"/>
  <c r="P30" i="2"/>
  <c r="P31" i="2"/>
  <c r="P26" i="2"/>
  <c r="P34" i="2"/>
  <c r="P28" i="2"/>
  <c r="P29" i="2"/>
  <c r="P27" i="2"/>
  <c r="N204" i="88"/>
  <c r="M224" i="88"/>
  <c r="N205" i="88"/>
  <c r="M225" i="88"/>
  <c r="W9" i="2" a="1"/>
  <c r="I9" i="2" a="1"/>
  <c r="P10" i="2" a="1"/>
  <c r="P10" i="2" l="1"/>
  <c r="P25" i="2" s="1"/>
  <c r="E13" i="88"/>
  <c r="P201" i="88"/>
  <c r="P221" i="88" s="1"/>
  <c r="P200" i="88"/>
  <c r="P220" i="88" s="1"/>
  <c r="P202" i="88"/>
  <c r="P222" i="88" s="1"/>
  <c r="N226" i="88"/>
  <c r="O206" i="88"/>
  <c r="P210" i="88"/>
  <c r="R130" i="88"/>
  <c r="R132" i="88" s="1"/>
  <c r="R133" i="88" s="1"/>
  <c r="R190" i="88" s="1"/>
  <c r="S129" i="88"/>
  <c r="S131" i="88" s="1"/>
  <c r="Q135" i="88"/>
  <c r="W9" i="2"/>
  <c r="I9" i="2"/>
  <c r="G13" i="63"/>
  <c r="G13" i="73"/>
  <c r="G13" i="69"/>
  <c r="G13" i="71"/>
  <c r="G13" i="70"/>
  <c r="G13" i="68"/>
  <c r="G13" i="88"/>
  <c r="G13" i="72"/>
  <c r="G13" i="67"/>
  <c r="G13" i="75"/>
  <c r="O206" i="63"/>
  <c r="N226" i="69"/>
  <c r="N226" i="67"/>
  <c r="N226" i="75"/>
  <c r="N226" i="72"/>
  <c r="N226" i="68"/>
  <c r="N226" i="73"/>
  <c r="N226" i="71"/>
  <c r="N226" i="70"/>
  <c r="Q205" i="63"/>
  <c r="P225" i="67"/>
  <c r="P225" i="71"/>
  <c r="P225" i="75"/>
  <c r="P225" i="72"/>
  <c r="P225" i="70"/>
  <c r="P225" i="69"/>
  <c r="P225" i="73"/>
  <c r="P225" i="68"/>
  <c r="C13" i="68"/>
  <c r="C13" i="63"/>
  <c r="C13" i="70"/>
  <c r="C13" i="88"/>
  <c r="C13" i="67"/>
  <c r="C13" i="72"/>
  <c r="C13" i="69"/>
  <c r="C13" i="71"/>
  <c r="C13" i="73"/>
  <c r="C13" i="75"/>
  <c r="O204" i="63"/>
  <c r="N224" i="71"/>
  <c r="N224" i="72"/>
  <c r="N224" i="67"/>
  <c r="N224" i="73"/>
  <c r="N224" i="68"/>
  <c r="N224" i="75"/>
  <c r="N224" i="69"/>
  <c r="N224" i="70"/>
  <c r="O205" i="88"/>
  <c r="N225" i="88"/>
  <c r="O204" i="88"/>
  <c r="N224" i="88"/>
  <c r="Q201" i="88" l="1"/>
  <c r="Q221" i="88" s="1"/>
  <c r="Q200" i="88"/>
  <c r="Q220" i="88" s="1"/>
  <c r="Q202" i="88"/>
  <c r="O226" i="88"/>
  <c r="P206" i="88"/>
  <c r="Q210" i="88"/>
  <c r="Q222" i="88"/>
  <c r="S130" i="88"/>
  <c r="S132" i="88" s="1"/>
  <c r="S133" i="88" s="1"/>
  <c r="S190" i="88" s="1"/>
  <c r="T129" i="88"/>
  <c r="T131" i="88" s="1"/>
  <c r="R135" i="88"/>
  <c r="R205" i="63"/>
  <c r="D14" i="63" s="1"/>
  <c r="Q225" i="67"/>
  <c r="Q225" i="71"/>
  <c r="Q225" i="70"/>
  <c r="Q225" i="75"/>
  <c r="Q225" i="72"/>
  <c r="Q225" i="68"/>
  <c r="Q225" i="73"/>
  <c r="Q225" i="69"/>
  <c r="P206" i="63"/>
  <c r="O226" i="72"/>
  <c r="O226" i="67"/>
  <c r="O226" i="75"/>
  <c r="O226" i="73"/>
  <c r="O226" i="69"/>
  <c r="O226" i="68"/>
  <c r="O226" i="71"/>
  <c r="O226" i="70"/>
  <c r="P204" i="63"/>
  <c r="O224" i="71"/>
  <c r="O224" i="72"/>
  <c r="O224" i="67"/>
  <c r="O224" i="68"/>
  <c r="O224" i="73"/>
  <c r="O224" i="70"/>
  <c r="O224" i="69"/>
  <c r="O224" i="75"/>
  <c r="I29" i="2"/>
  <c r="I34" i="2"/>
  <c r="I27" i="2"/>
  <c r="I25" i="2"/>
  <c r="I28" i="2"/>
  <c r="I31" i="2"/>
  <c r="I30" i="2"/>
  <c r="I33" i="2"/>
  <c r="I32" i="2"/>
  <c r="I26" i="2"/>
  <c r="W26" i="2"/>
  <c r="W30" i="2"/>
  <c r="W27" i="2"/>
  <c r="W31" i="2"/>
  <c r="W34" i="2"/>
  <c r="W29" i="2"/>
  <c r="W25" i="2"/>
  <c r="W28" i="2"/>
  <c r="W32" i="2"/>
  <c r="W33" i="2"/>
  <c r="P204" i="88"/>
  <c r="O224" i="88"/>
  <c r="P205" i="88"/>
  <c r="O225" i="88"/>
  <c r="P226" i="88" l="1"/>
  <c r="R200" i="88"/>
  <c r="R220" i="88" s="1"/>
  <c r="R202" i="88"/>
  <c r="R222" i="88" s="1"/>
  <c r="R201" i="88"/>
  <c r="R221" i="88" s="1"/>
  <c r="Q206" i="88"/>
  <c r="R210" i="88"/>
  <c r="U129" i="88"/>
  <c r="U131" i="88" s="1"/>
  <c r="T130" i="88"/>
  <c r="T132" i="88" s="1"/>
  <c r="T133" i="88" s="1"/>
  <c r="T190" i="88" s="1"/>
  <c r="S135" i="88"/>
  <c r="Q204" i="63"/>
  <c r="P224" i="71"/>
  <c r="P224" i="68"/>
  <c r="P224" i="72"/>
  <c r="P224" i="67"/>
  <c r="P224" i="73"/>
  <c r="P224" i="70"/>
  <c r="P224" i="69"/>
  <c r="P224" i="75"/>
  <c r="Q206" i="63"/>
  <c r="P226" i="73"/>
  <c r="P226" i="71"/>
  <c r="P226" i="69"/>
  <c r="P226" i="75"/>
  <c r="P226" i="68"/>
  <c r="P226" i="67"/>
  <c r="P226" i="72"/>
  <c r="P226" i="70"/>
  <c r="S205" i="63"/>
  <c r="R225" i="67"/>
  <c r="R225" i="71"/>
  <c r="R225" i="70"/>
  <c r="R225" i="75"/>
  <c r="R225" i="72"/>
  <c r="R225" i="73"/>
  <c r="R225" i="68"/>
  <c r="R225" i="69"/>
  <c r="Q205" i="88"/>
  <c r="P225" i="88"/>
  <c r="Q204" i="88"/>
  <c r="P224" i="88"/>
  <c r="Q9" i="2" a="1"/>
  <c r="Q226" i="88" l="1"/>
  <c r="S200" i="88"/>
  <c r="S202" i="88"/>
  <c r="S222" i="88" s="1"/>
  <c r="S201" i="88"/>
  <c r="S221" i="88" s="1"/>
  <c r="R206" i="88"/>
  <c r="F14" i="88" s="1"/>
  <c r="S210" i="88"/>
  <c r="S220" i="88"/>
  <c r="U130" i="88"/>
  <c r="U132" i="88" s="1"/>
  <c r="U133" i="88" s="1"/>
  <c r="U190" i="88" s="1"/>
  <c r="V129" i="88"/>
  <c r="V131" i="88" s="1"/>
  <c r="T135" i="88"/>
  <c r="Q9" i="2"/>
  <c r="E14" i="63"/>
  <c r="E14" i="70"/>
  <c r="E14" i="68"/>
  <c r="E14" i="69"/>
  <c r="E14" i="72"/>
  <c r="E14" i="71"/>
  <c r="E14" i="73"/>
  <c r="E14" i="67"/>
  <c r="E14" i="75"/>
  <c r="T205" i="63"/>
  <c r="S225" i="67"/>
  <c r="S225" i="71"/>
  <c r="S225" i="75"/>
  <c r="S225" i="70"/>
  <c r="S225" i="72"/>
  <c r="S225" i="69"/>
  <c r="S225" i="68"/>
  <c r="S225" i="73"/>
  <c r="R206" i="63"/>
  <c r="F14" i="63" s="1"/>
  <c r="Q226" i="67"/>
  <c r="Q226" i="75"/>
  <c r="Q226" i="73"/>
  <c r="Q226" i="69"/>
  <c r="Q226" i="71"/>
  <c r="Q226" i="68"/>
  <c r="Q226" i="72"/>
  <c r="Q226" i="70"/>
  <c r="R204" i="63"/>
  <c r="B14" i="63" s="1"/>
  <c r="Q224" i="71"/>
  <c r="Q224" i="68"/>
  <c r="Q224" i="67"/>
  <c r="Q224" i="73"/>
  <c r="Q224" i="72"/>
  <c r="Q224" i="75"/>
  <c r="Q224" i="70"/>
  <c r="Q224" i="69"/>
  <c r="R204" i="88"/>
  <c r="B14" i="88" s="1"/>
  <c r="Q224" i="88"/>
  <c r="R205" i="88"/>
  <c r="Q225" i="88"/>
  <c r="J10" i="2" a="1"/>
  <c r="X10" i="2" a="1"/>
  <c r="J10" i="2" l="1"/>
  <c r="X10" i="2"/>
  <c r="T202" i="88"/>
  <c r="T201" i="88"/>
  <c r="T221" i="88" s="1"/>
  <c r="T200" i="88"/>
  <c r="D14" i="88"/>
  <c r="T210" i="88"/>
  <c r="T222" i="88"/>
  <c r="T220" i="88"/>
  <c r="W129" i="88"/>
  <c r="W131" i="88" s="1"/>
  <c r="V130" i="88"/>
  <c r="V132" i="88" s="1"/>
  <c r="V133" i="88" s="1"/>
  <c r="V190" i="88" s="1"/>
  <c r="U135" i="88"/>
  <c r="S206" i="88"/>
  <c r="S206" i="63"/>
  <c r="R226" i="73"/>
  <c r="R226" i="68"/>
  <c r="R226" i="71"/>
  <c r="R226" i="72"/>
  <c r="R226" i="69"/>
  <c r="R226" i="75"/>
  <c r="R226" i="67"/>
  <c r="R226" i="70"/>
  <c r="U205" i="63"/>
  <c r="T225" i="67"/>
  <c r="T225" i="71"/>
  <c r="T225" i="70"/>
  <c r="T225" i="75"/>
  <c r="T225" i="72"/>
  <c r="T225" i="68"/>
  <c r="T225" i="73"/>
  <c r="T225" i="69"/>
  <c r="R226" i="88"/>
  <c r="S204" i="63"/>
  <c r="R224" i="71"/>
  <c r="R224" i="73"/>
  <c r="R224" i="68"/>
  <c r="R224" i="72"/>
  <c r="R224" i="67"/>
  <c r="R224" i="69"/>
  <c r="R224" i="75"/>
  <c r="R224" i="70"/>
  <c r="Q32" i="2"/>
  <c r="Q29" i="2"/>
  <c r="Q28" i="2"/>
  <c r="Q31" i="2"/>
  <c r="Q33" i="2"/>
  <c r="Q26" i="2"/>
  <c r="Q34" i="2"/>
  <c r="Q30" i="2"/>
  <c r="Q27" i="2"/>
  <c r="S205" i="88"/>
  <c r="R225" i="88"/>
  <c r="S204" i="88"/>
  <c r="R224" i="88"/>
  <c r="X9" i="2" a="1"/>
  <c r="Q10" i="2" a="1"/>
  <c r="J9" i="2" a="1"/>
  <c r="Q10" i="2" l="1"/>
  <c r="Q25" i="2" s="1"/>
  <c r="E14" i="88"/>
  <c r="S226" i="88"/>
  <c r="U202" i="88"/>
  <c r="U222" i="88" s="1"/>
  <c r="U201" i="88"/>
  <c r="U221" i="88" s="1"/>
  <c r="U200" i="88"/>
  <c r="U220" i="88" s="1"/>
  <c r="T206" i="88"/>
  <c r="V135" i="88"/>
  <c r="X129" i="88"/>
  <c r="X131" i="88" s="1"/>
  <c r="W130" i="88"/>
  <c r="W132" i="88" s="1"/>
  <c r="W133" i="88" s="1"/>
  <c r="W190" i="88" s="1"/>
  <c r="U210" i="88"/>
  <c r="J9" i="2"/>
  <c r="X9" i="2"/>
  <c r="C14" i="68"/>
  <c r="C14" i="72"/>
  <c r="C14" i="63"/>
  <c r="C14" i="73"/>
  <c r="C14" i="88"/>
  <c r="C14" i="70"/>
  <c r="C14" i="67"/>
  <c r="C14" i="69"/>
  <c r="C14" i="71"/>
  <c r="C14" i="75"/>
  <c r="T204" i="63"/>
  <c r="S224" i="71"/>
  <c r="S224" i="67"/>
  <c r="S224" i="72"/>
  <c r="S224" i="68"/>
  <c r="S224" i="73"/>
  <c r="S224" i="70"/>
  <c r="S224" i="69"/>
  <c r="S224" i="75"/>
  <c r="V205" i="63"/>
  <c r="U225" i="67"/>
  <c r="U225" i="71"/>
  <c r="U225" i="75"/>
  <c r="U225" i="70"/>
  <c r="U225" i="72"/>
  <c r="U225" i="68"/>
  <c r="U225" i="73"/>
  <c r="U225" i="69"/>
  <c r="G14" i="63"/>
  <c r="G14" i="70"/>
  <c r="G14" i="72"/>
  <c r="G14" i="73"/>
  <c r="G14" i="71"/>
  <c r="G14" i="69"/>
  <c r="G14" i="67"/>
  <c r="G14" i="88"/>
  <c r="G14" i="68"/>
  <c r="G14" i="75"/>
  <c r="T206" i="63"/>
  <c r="S226" i="72"/>
  <c r="S226" i="69"/>
  <c r="S226" i="73"/>
  <c r="S226" i="75"/>
  <c r="S226" i="71"/>
  <c r="S226" i="67"/>
  <c r="S226" i="68"/>
  <c r="S226" i="70"/>
  <c r="T204" i="88"/>
  <c r="S224" i="88"/>
  <c r="T205" i="88"/>
  <c r="S225" i="88"/>
  <c r="T226" i="88" l="1"/>
  <c r="V202" i="88"/>
  <c r="V201" i="88"/>
  <c r="V221" i="88" s="1"/>
  <c r="V200" i="88"/>
  <c r="V220" i="88" s="1"/>
  <c r="U206" i="88"/>
  <c r="W135" i="88"/>
  <c r="X130" i="88"/>
  <c r="X132" i="88" s="1"/>
  <c r="X133" i="88" s="1"/>
  <c r="X190" i="88" s="1"/>
  <c r="Y129" i="88"/>
  <c r="Y131" i="88" s="1"/>
  <c r="V210" i="88"/>
  <c r="V222" i="88"/>
  <c r="J32" i="2"/>
  <c r="J34" i="2"/>
  <c r="J28" i="2"/>
  <c r="J26" i="2"/>
  <c r="J30" i="2"/>
  <c r="J31" i="2"/>
  <c r="J33" i="2"/>
  <c r="J25" i="2"/>
  <c r="J29" i="2"/>
  <c r="J27" i="2"/>
  <c r="W205" i="63"/>
  <c r="D15" i="63" s="1"/>
  <c r="V225" i="67"/>
  <c r="V225" i="71"/>
  <c r="V225" i="75"/>
  <c r="V225" i="72"/>
  <c r="V225" i="70"/>
  <c r="V225" i="68"/>
  <c r="V225" i="73"/>
  <c r="V225" i="69"/>
  <c r="U204" i="63"/>
  <c r="T224" i="71"/>
  <c r="T224" i="73"/>
  <c r="T224" i="72"/>
  <c r="T224" i="67"/>
  <c r="T224" i="68"/>
  <c r="T224" i="69"/>
  <c r="T224" i="75"/>
  <c r="T224" i="70"/>
  <c r="U206" i="63"/>
  <c r="T226" i="69"/>
  <c r="T226" i="68"/>
  <c r="T226" i="72"/>
  <c r="T226" i="71"/>
  <c r="T226" i="67"/>
  <c r="T226" i="75"/>
  <c r="T226" i="73"/>
  <c r="T226" i="70"/>
  <c r="X33" i="2"/>
  <c r="X30" i="2"/>
  <c r="X32" i="2"/>
  <c r="X27" i="2"/>
  <c r="X28" i="2"/>
  <c r="X25" i="2"/>
  <c r="X34" i="2"/>
  <c r="X29" i="2"/>
  <c r="X31" i="2"/>
  <c r="X26" i="2"/>
  <c r="U205" i="88"/>
  <c r="T225" i="88"/>
  <c r="U204" i="88"/>
  <c r="T224" i="88"/>
  <c r="U226" i="88" l="1"/>
  <c r="W202" i="88"/>
  <c r="W222" i="88" s="1"/>
  <c r="W201" i="88"/>
  <c r="W221" i="88" s="1"/>
  <c r="W200" i="88"/>
  <c r="W220" i="88" s="1"/>
  <c r="V206" i="88"/>
  <c r="Z129" i="88"/>
  <c r="Z131" i="88" s="1"/>
  <c r="Y130" i="88"/>
  <c r="Y132" i="88" s="1"/>
  <c r="Y133" i="88" s="1"/>
  <c r="Y190" i="88" s="1"/>
  <c r="X135" i="88"/>
  <c r="W210" i="88"/>
  <c r="V206" i="63"/>
  <c r="U226" i="71"/>
  <c r="U226" i="67"/>
  <c r="U226" i="75"/>
  <c r="U226" i="72"/>
  <c r="U226" i="69"/>
  <c r="U226" i="73"/>
  <c r="U226" i="68"/>
  <c r="U226" i="70"/>
  <c r="V204" i="63"/>
  <c r="U224" i="71"/>
  <c r="U224" i="68"/>
  <c r="U224" i="67"/>
  <c r="U224" i="72"/>
  <c r="U224" i="73"/>
  <c r="U224" i="75"/>
  <c r="U224" i="70"/>
  <c r="U224" i="69"/>
  <c r="X205" i="63"/>
  <c r="W225" i="67"/>
  <c r="W225" i="71"/>
  <c r="W225" i="70"/>
  <c r="W225" i="72"/>
  <c r="W225" i="75"/>
  <c r="W225" i="69"/>
  <c r="W225" i="68"/>
  <c r="W225" i="73"/>
  <c r="V204" i="88"/>
  <c r="U224" i="88"/>
  <c r="V205" i="88"/>
  <c r="U225" i="88"/>
  <c r="R9" i="2" a="1"/>
  <c r="X201" i="88" l="1"/>
  <c r="X221" i="88" s="1"/>
  <c r="X202" i="88"/>
  <c r="X222" i="88" s="1"/>
  <c r="X200" i="88"/>
  <c r="X220" i="88" s="1"/>
  <c r="V226" i="88"/>
  <c r="X210" i="88"/>
  <c r="Y135" i="88"/>
  <c r="Z130" i="88"/>
  <c r="Z132" i="88" s="1"/>
  <c r="Z133" i="88" s="1"/>
  <c r="Z190" i="88" s="1"/>
  <c r="AA129" i="88"/>
  <c r="AA131" i="88" s="1"/>
  <c r="W206" i="88"/>
  <c r="F15" i="88" s="1"/>
  <c r="R9" i="2"/>
  <c r="E15" i="68"/>
  <c r="E15" i="63"/>
  <c r="E15" i="72"/>
  <c r="E15" i="70"/>
  <c r="E15" i="71"/>
  <c r="E15" i="73"/>
  <c r="E15" i="67"/>
  <c r="E15" i="69"/>
  <c r="E15" i="75"/>
  <c r="Y205" i="63"/>
  <c r="X225" i="67"/>
  <c r="X225" i="71"/>
  <c r="X225" i="72"/>
  <c r="X225" i="70"/>
  <c r="X225" i="75"/>
  <c r="X225" i="68"/>
  <c r="X225" i="69"/>
  <c r="X225" i="73"/>
  <c r="W206" i="63"/>
  <c r="F15" i="63" s="1"/>
  <c r="V226" i="71"/>
  <c r="V226" i="68"/>
  <c r="V226" i="69"/>
  <c r="V226" i="75"/>
  <c r="V226" i="72"/>
  <c r="V226" i="73"/>
  <c r="V226" i="67"/>
  <c r="V226" i="70"/>
  <c r="W204" i="63"/>
  <c r="B15" i="63" s="1"/>
  <c r="V224" i="71"/>
  <c r="V224" i="68"/>
  <c r="V224" i="73"/>
  <c r="V224" i="72"/>
  <c r="V224" i="67"/>
  <c r="V224" i="75"/>
  <c r="V224" i="70"/>
  <c r="V224" i="69"/>
  <c r="W205" i="88"/>
  <c r="V225" i="88"/>
  <c r="W204" i="88"/>
  <c r="B15" i="88" s="1"/>
  <c r="V224" i="88"/>
  <c r="Y10" i="2" a="1"/>
  <c r="K10" i="2" a="1"/>
  <c r="Y10" i="2" l="1"/>
  <c r="K10" i="2"/>
  <c r="Y201" i="88"/>
  <c r="Y221" i="88" s="1"/>
  <c r="Y200" i="88"/>
  <c r="Y220" i="88" s="1"/>
  <c r="Y202" i="88"/>
  <c r="Y222" i="88" s="1"/>
  <c r="D15" i="88"/>
  <c r="W226" i="88"/>
  <c r="X206" i="88"/>
  <c r="AA130" i="88"/>
  <c r="AA132" i="88" s="1"/>
  <c r="AA133" i="88" s="1"/>
  <c r="AA190" i="88" s="1"/>
  <c r="AB129" i="88"/>
  <c r="AB131" i="88" s="1"/>
  <c r="Z135" i="88"/>
  <c r="Y210" i="88"/>
  <c r="X206" i="63"/>
  <c r="W226" i="72"/>
  <c r="W226" i="69"/>
  <c r="W226" i="68"/>
  <c r="W226" i="75"/>
  <c r="W226" i="71"/>
  <c r="W226" i="73"/>
  <c r="W226" i="67"/>
  <c r="W226" i="70"/>
  <c r="Z205" i="63"/>
  <c r="Y225" i="67"/>
  <c r="Y225" i="71"/>
  <c r="Y225" i="75"/>
  <c r="Y225" i="70"/>
  <c r="Y225" i="72"/>
  <c r="Y225" i="69"/>
  <c r="Y225" i="68"/>
  <c r="Y225" i="73"/>
  <c r="X204" i="63"/>
  <c r="W224" i="71"/>
  <c r="W224" i="68"/>
  <c r="W224" i="73"/>
  <c r="W224" i="72"/>
  <c r="W224" i="67"/>
  <c r="W224" i="69"/>
  <c r="W224" i="70"/>
  <c r="W224" i="75"/>
  <c r="R33" i="2"/>
  <c r="R29" i="2"/>
  <c r="R28" i="2"/>
  <c r="R30" i="2"/>
  <c r="R31" i="2"/>
  <c r="R27" i="2"/>
  <c r="R26" i="2"/>
  <c r="R34" i="2"/>
  <c r="R32" i="2"/>
  <c r="X204" i="88"/>
  <c r="W224" i="88"/>
  <c r="X205" i="88"/>
  <c r="W225" i="88"/>
  <c r="Y9" i="2" a="1"/>
  <c r="R10" i="2" a="1"/>
  <c r="K9" i="2" a="1"/>
  <c r="R10" i="2" l="1"/>
  <c r="R25" i="2" s="1"/>
  <c r="E15" i="88"/>
  <c r="X226" i="88"/>
  <c r="Z200" i="88"/>
  <c r="Z220" i="88" s="1"/>
  <c r="Z201" i="88"/>
  <c r="Z221" i="88" s="1"/>
  <c r="Z202" i="88"/>
  <c r="Z222" i="88" s="1"/>
  <c r="Z210" i="88"/>
  <c r="Y206" i="88"/>
  <c r="AC129" i="88"/>
  <c r="AC131" i="88" s="1"/>
  <c r="AB130" i="88"/>
  <c r="AB132" i="88" s="1"/>
  <c r="AB133" i="88" s="1"/>
  <c r="AB190" i="88" s="1"/>
  <c r="AA135" i="88"/>
  <c r="K9" i="2"/>
  <c r="Y9" i="2"/>
  <c r="C15" i="63"/>
  <c r="C15" i="67"/>
  <c r="C15" i="73"/>
  <c r="C15" i="72"/>
  <c r="C15" i="70"/>
  <c r="C15" i="69"/>
  <c r="C15" i="88"/>
  <c r="C15" i="71"/>
  <c r="C15" i="68"/>
  <c r="C15" i="75"/>
  <c r="AA205" i="63"/>
  <c r="Z225" i="67"/>
  <c r="Z225" i="71"/>
  <c r="Z225" i="75"/>
  <c r="Z225" i="72"/>
  <c r="Z225" i="70"/>
  <c r="Z225" i="68"/>
  <c r="Z225" i="69"/>
  <c r="Z225" i="73"/>
  <c r="Y204" i="63"/>
  <c r="X224" i="71"/>
  <c r="X224" i="73"/>
  <c r="X224" i="68"/>
  <c r="X224" i="67"/>
  <c r="X224" i="72"/>
  <c r="X224" i="69"/>
  <c r="X224" i="75"/>
  <c r="X224" i="70"/>
  <c r="G15" i="68"/>
  <c r="G15" i="63"/>
  <c r="G15" i="70"/>
  <c r="G15" i="88"/>
  <c r="G15" i="67"/>
  <c r="G15" i="69"/>
  <c r="G15" i="71"/>
  <c r="G15" i="72"/>
  <c r="G15" i="73"/>
  <c r="G15" i="75"/>
  <c r="Y206" i="63"/>
  <c r="X226" i="71"/>
  <c r="X226" i="67"/>
  <c r="X226" i="72"/>
  <c r="X226" i="69"/>
  <c r="X226" i="68"/>
  <c r="X226" i="75"/>
  <c r="X226" i="73"/>
  <c r="X226" i="70"/>
  <c r="Y205" i="88"/>
  <c r="X225" i="88"/>
  <c r="Y204" i="88"/>
  <c r="X224" i="88"/>
  <c r="AA200" i="88" l="1"/>
  <c r="AA202" i="88"/>
  <c r="AA222" i="88" s="1"/>
  <c r="AA201" i="88"/>
  <c r="Y226" i="88"/>
  <c r="Z206" i="88"/>
  <c r="AB135" i="88"/>
  <c r="AD129" i="88"/>
  <c r="AD131" i="88" s="1"/>
  <c r="AC130" i="88"/>
  <c r="AC132" i="88" s="1"/>
  <c r="AC133" i="88" s="1"/>
  <c r="AC190" i="88" s="1"/>
  <c r="AA210" i="88"/>
  <c r="AA220" i="88"/>
  <c r="AA221" i="88"/>
  <c r="Z204" i="63"/>
  <c r="Y224" i="71"/>
  <c r="Y224" i="73"/>
  <c r="Y224" i="68"/>
  <c r="Y224" i="72"/>
  <c r="Y224" i="67"/>
  <c r="Y224" i="70"/>
  <c r="Y224" i="69"/>
  <c r="Y224" i="75"/>
  <c r="Z206" i="63"/>
  <c r="Y226" i="69"/>
  <c r="Y226" i="67"/>
  <c r="Y226" i="72"/>
  <c r="Y226" i="71"/>
  <c r="Y226" i="75"/>
  <c r="Y226" i="73"/>
  <c r="Y226" i="68"/>
  <c r="Y226" i="70"/>
  <c r="AB205" i="63"/>
  <c r="D16" i="63" s="1"/>
  <c r="AA225" i="67"/>
  <c r="AA225" i="71"/>
  <c r="AA225" i="75"/>
  <c r="AA225" i="72"/>
  <c r="AA225" i="70"/>
  <c r="AA225" i="69"/>
  <c r="AA225" i="68"/>
  <c r="AA225" i="73"/>
  <c r="Y28" i="2"/>
  <c r="Y25" i="2"/>
  <c r="Y26" i="2"/>
  <c r="Y27" i="2"/>
  <c r="Y34" i="2"/>
  <c r="Y29" i="2"/>
  <c r="Y32" i="2"/>
  <c r="Y31" i="2"/>
  <c r="Y33" i="2"/>
  <c r="Y30" i="2"/>
  <c r="K27" i="2"/>
  <c r="K34" i="2"/>
  <c r="K25" i="2"/>
  <c r="K33" i="2"/>
  <c r="K29" i="2"/>
  <c r="K26" i="2"/>
  <c r="K28" i="2"/>
  <c r="K30" i="2"/>
  <c r="K31" i="2"/>
  <c r="K32" i="2"/>
  <c r="Z204" i="88"/>
  <c r="Y224" i="88"/>
  <c r="Z205" i="88"/>
  <c r="Y225" i="88"/>
  <c r="Z226" i="88" l="1"/>
  <c r="AB202" i="88"/>
  <c r="AB222" i="88" s="1"/>
  <c r="AB201" i="88"/>
  <c r="AB221" i="88" s="1"/>
  <c r="AB200" i="88"/>
  <c r="AB220" i="88" s="1"/>
  <c r="AA206" i="88"/>
  <c r="AC135" i="88"/>
  <c r="AE129" i="88"/>
  <c r="AE131" i="88" s="1"/>
  <c r="AD130" i="88"/>
  <c r="AD132" i="88" s="1"/>
  <c r="AD133" i="88" s="1"/>
  <c r="AD190" i="88" s="1"/>
  <c r="AB210" i="88"/>
  <c r="AC205" i="63"/>
  <c r="AB225" i="67"/>
  <c r="AB225" i="71"/>
  <c r="AB225" i="70"/>
  <c r="AB225" i="72"/>
  <c r="AB225" i="75"/>
  <c r="AB225" i="68"/>
  <c r="AB225" i="69"/>
  <c r="AB225" i="73"/>
  <c r="AA206" i="63"/>
  <c r="Z226" i="73"/>
  <c r="Z226" i="75"/>
  <c r="Z226" i="69"/>
  <c r="Z226" i="68"/>
  <c r="Z226" i="67"/>
  <c r="Z226" i="71"/>
  <c r="Z226" i="72"/>
  <c r="Z226" i="70"/>
  <c r="AA204" i="63"/>
  <c r="Z224" i="71"/>
  <c r="Z224" i="67"/>
  <c r="Z224" i="72"/>
  <c r="Z224" i="68"/>
  <c r="Z224" i="73"/>
  <c r="Z224" i="70"/>
  <c r="Z224" i="69"/>
  <c r="Z224" i="75"/>
  <c r="AA205" i="88"/>
  <c r="Z225" i="88"/>
  <c r="AA204" i="88"/>
  <c r="Z224" i="88"/>
  <c r="S9" i="2" a="1"/>
  <c r="AC202" i="88" l="1"/>
  <c r="AC201" i="88"/>
  <c r="AC221" i="88" s="1"/>
  <c r="AC200" i="88"/>
  <c r="AC220" i="88" s="1"/>
  <c r="AA226" i="88"/>
  <c r="AB206" i="88"/>
  <c r="F16" i="88" s="1"/>
  <c r="AD135" i="88"/>
  <c r="AF129" i="88"/>
  <c r="AF131" i="88" s="1"/>
  <c r="AE130" i="88"/>
  <c r="AE132" i="88" s="1"/>
  <c r="AE133" i="88" s="1"/>
  <c r="AE190" i="88" s="1"/>
  <c r="AC210" i="88"/>
  <c r="AC222" i="88"/>
  <c r="S9" i="2"/>
  <c r="AB206" i="63"/>
  <c r="AA226" i="71"/>
  <c r="AA226" i="69"/>
  <c r="AA226" i="72"/>
  <c r="AA226" i="67"/>
  <c r="AA226" i="75"/>
  <c r="AA226" i="68"/>
  <c r="AA226" i="73"/>
  <c r="AA226" i="70"/>
  <c r="AB204" i="63"/>
  <c r="B16" i="63" s="1"/>
  <c r="AA224" i="71"/>
  <c r="AA224" i="73"/>
  <c r="AA224" i="67"/>
  <c r="AA224" i="68"/>
  <c r="AA224" i="72"/>
  <c r="AA224" i="75"/>
  <c r="AA224" i="69"/>
  <c r="AA224" i="70"/>
  <c r="E16" i="63"/>
  <c r="E16" i="70"/>
  <c r="E16" i="67"/>
  <c r="E16" i="68"/>
  <c r="E16" i="69"/>
  <c r="E16" i="71"/>
  <c r="E16" i="72"/>
  <c r="E16" i="73"/>
  <c r="E16" i="75"/>
  <c r="AD205" i="63"/>
  <c r="AC225" i="67"/>
  <c r="AC225" i="71"/>
  <c r="AC225" i="75"/>
  <c r="AC225" i="72"/>
  <c r="AC225" i="70"/>
  <c r="AC225" i="69"/>
  <c r="AC225" i="68"/>
  <c r="AC225" i="73"/>
  <c r="AB204" i="88"/>
  <c r="B16" i="88" s="1"/>
  <c r="AA224" i="88"/>
  <c r="AB205" i="88"/>
  <c r="AA225" i="88"/>
  <c r="Z10" i="2" a="1"/>
  <c r="L10" i="2" a="1"/>
  <c r="L10" i="2" l="1"/>
  <c r="Z10" i="2"/>
  <c r="AD202" i="88"/>
  <c r="AD222" i="88" s="1"/>
  <c r="AD201" i="88"/>
  <c r="AD221" i="88" s="1"/>
  <c r="AD200" i="88"/>
  <c r="AD220" i="88" s="1"/>
  <c r="D16" i="88"/>
  <c r="AB226" i="88"/>
  <c r="F16" i="63"/>
  <c r="AE135" i="88"/>
  <c r="AG129" i="88"/>
  <c r="AG131" i="88" s="1"/>
  <c r="AF130" i="88"/>
  <c r="AF132" i="88" s="1"/>
  <c r="AF133" i="88" s="1"/>
  <c r="AF190" i="88" s="1"/>
  <c r="AC206" i="88"/>
  <c r="AD210" i="88"/>
  <c r="AC204" i="63"/>
  <c r="AB224" i="71"/>
  <c r="AB224" i="72"/>
  <c r="AB224" i="68"/>
  <c r="AB224" i="67"/>
  <c r="AB224" i="73"/>
  <c r="AB224" i="70"/>
  <c r="AB224" i="69"/>
  <c r="AB224" i="75"/>
  <c r="AC206" i="63"/>
  <c r="AB226" i="75"/>
  <c r="AB226" i="73"/>
  <c r="AB226" i="71"/>
  <c r="AB226" i="67"/>
  <c r="AB226" i="72"/>
  <c r="AB226" i="69"/>
  <c r="AB226" i="68"/>
  <c r="AB226" i="70"/>
  <c r="AE205" i="63"/>
  <c r="AD225" i="67"/>
  <c r="AD225" i="71"/>
  <c r="AD225" i="72"/>
  <c r="AD225" i="75"/>
  <c r="AD225" i="70"/>
  <c r="AD225" i="73"/>
  <c r="AD225" i="68"/>
  <c r="AD225" i="69"/>
  <c r="S27" i="2"/>
  <c r="S33" i="2"/>
  <c r="S28" i="2"/>
  <c r="S34" i="2"/>
  <c r="S29" i="2"/>
  <c r="S32" i="2"/>
  <c r="S30" i="2"/>
  <c r="S31" i="2"/>
  <c r="S26" i="2"/>
  <c r="AC205" i="88"/>
  <c r="AB225" i="88"/>
  <c r="AC204" i="88"/>
  <c r="AB224" i="88"/>
  <c r="L9" i="2" a="1"/>
  <c r="Z9" i="2" a="1"/>
  <c r="S10" i="2" a="1"/>
  <c r="S10" i="2" l="1"/>
  <c r="S25" i="2" s="1"/>
  <c r="E16" i="88"/>
  <c r="AE202" i="88"/>
  <c r="AE222" i="88" s="1"/>
  <c r="AE201" i="88"/>
  <c r="AE221" i="88" s="1"/>
  <c r="AE200" i="88"/>
  <c r="AE220" i="88" s="1"/>
  <c r="AC226" i="88"/>
  <c r="AD206" i="88"/>
  <c r="AF135" i="88"/>
  <c r="AH129" i="88"/>
  <c r="AH131" i="88" s="1"/>
  <c r="AG130" i="88"/>
  <c r="AG132" i="88" s="1"/>
  <c r="AG133" i="88" s="1"/>
  <c r="AG190" i="88" s="1"/>
  <c r="AE210" i="88"/>
  <c r="Z9" i="2"/>
  <c r="L9" i="2"/>
  <c r="AF205" i="63"/>
  <c r="AE225" i="67"/>
  <c r="AE225" i="71"/>
  <c r="AE225" i="75"/>
  <c r="AE225" i="70"/>
  <c r="AE225" i="72"/>
  <c r="AE225" i="69"/>
  <c r="AE225" i="68"/>
  <c r="AE225" i="73"/>
  <c r="G16" i="72"/>
  <c r="G16" i="68"/>
  <c r="G16" i="63"/>
  <c r="G16" i="71"/>
  <c r="G16" i="73"/>
  <c r="G16" i="88"/>
  <c r="G16" i="67"/>
  <c r="G16" i="70"/>
  <c r="G16" i="69"/>
  <c r="G16" i="75"/>
  <c r="AD206" i="63"/>
  <c r="AC226" i="75"/>
  <c r="AC226" i="72"/>
  <c r="AC226" i="67"/>
  <c r="AC226" i="71"/>
  <c r="AC226" i="69"/>
  <c r="AC226" i="73"/>
  <c r="AC226" i="68"/>
  <c r="AC226" i="70"/>
  <c r="C16" i="63"/>
  <c r="C16" i="70"/>
  <c r="C16" i="68"/>
  <c r="C16" i="72"/>
  <c r="C16" i="69"/>
  <c r="C16" i="73"/>
  <c r="C16" i="71"/>
  <c r="C16" i="88"/>
  <c r="C16" i="67"/>
  <c r="C16" i="75"/>
  <c r="AD204" i="63"/>
  <c r="AC224" i="71"/>
  <c r="AC224" i="73"/>
  <c r="AC224" i="67"/>
  <c r="AC224" i="72"/>
  <c r="AC224" i="68"/>
  <c r="AC224" i="75"/>
  <c r="AC224" i="70"/>
  <c r="AC224" i="69"/>
  <c r="AD204" i="88"/>
  <c r="AC224" i="88"/>
  <c r="AD205" i="88"/>
  <c r="AC225" i="88"/>
  <c r="AF201" i="88" l="1"/>
  <c r="AF200" i="88"/>
  <c r="AF202" i="88"/>
  <c r="AF222" i="88" s="1"/>
  <c r="AD226" i="88"/>
  <c r="AE206" i="88"/>
  <c r="AG135" i="88"/>
  <c r="AH130" i="88"/>
  <c r="AH132" i="88" s="1"/>
  <c r="AH133" i="88" s="1"/>
  <c r="AH190" i="88" s="1"/>
  <c r="AI129" i="88"/>
  <c r="AI131" i="88" s="1"/>
  <c r="AF210" i="88"/>
  <c r="AF220" i="88"/>
  <c r="AF221" i="88"/>
  <c r="AE206" i="63"/>
  <c r="AD226" i="73"/>
  <c r="AD226" i="68"/>
  <c r="AD226" i="71"/>
  <c r="AD226" i="67"/>
  <c r="AD226" i="72"/>
  <c r="AD226" i="75"/>
  <c r="AD226" i="69"/>
  <c r="AD226" i="70"/>
  <c r="AG205" i="63"/>
  <c r="AF225" i="67"/>
  <c r="AF225" i="71"/>
  <c r="AF225" i="75"/>
  <c r="AF225" i="70"/>
  <c r="AF225" i="72"/>
  <c r="AF225" i="73"/>
  <c r="AF225" i="68"/>
  <c r="AF225" i="69"/>
  <c r="AE204" i="63"/>
  <c r="AD224" i="71"/>
  <c r="AD224" i="67"/>
  <c r="AD224" i="73"/>
  <c r="AD224" i="72"/>
  <c r="AD224" i="68"/>
  <c r="AD224" i="70"/>
  <c r="AD224" i="69"/>
  <c r="AD224" i="75"/>
  <c r="L29" i="2"/>
  <c r="L30" i="2"/>
  <c r="L27" i="2"/>
  <c r="L33" i="2"/>
  <c r="L26" i="2"/>
  <c r="L25" i="2"/>
  <c r="L31" i="2"/>
  <c r="L32" i="2"/>
  <c r="L34" i="2"/>
  <c r="L28" i="2"/>
  <c r="Z30" i="2"/>
  <c r="Z27" i="2"/>
  <c r="Z31" i="2"/>
  <c r="Z32" i="2"/>
  <c r="Z25" i="2"/>
  <c r="Z28" i="2"/>
  <c r="Z29" i="2"/>
  <c r="Z33" i="2"/>
  <c r="Z26" i="2"/>
  <c r="Z34" i="2"/>
  <c r="AE205" i="88"/>
  <c r="AD225" i="88"/>
  <c r="AE204" i="88"/>
  <c r="AD224" i="88"/>
  <c r="AG201" i="88" l="1"/>
  <c r="AG221" i="88" s="1"/>
  <c r="AG200" i="88"/>
  <c r="AG220" i="88" s="1"/>
  <c r="AG202" i="88"/>
  <c r="AG222" i="88" s="1"/>
  <c r="AE226" i="88"/>
  <c r="AF206" i="88"/>
  <c r="AI130" i="88"/>
  <c r="AI132" i="88" s="1"/>
  <c r="AI133" i="88" s="1"/>
  <c r="AI190" i="88" s="1"/>
  <c r="AJ129" i="88"/>
  <c r="AJ131" i="88" s="1"/>
  <c r="AH135" i="88"/>
  <c r="AG210" i="88"/>
  <c r="AF204" i="63"/>
  <c r="AE224" i="71"/>
  <c r="AE224" i="68"/>
  <c r="AE224" i="73"/>
  <c r="AE224" i="72"/>
  <c r="AE224" i="67"/>
  <c r="AE224" i="70"/>
  <c r="AE224" i="69"/>
  <c r="AE224" i="75"/>
  <c r="AH205" i="63"/>
  <c r="AG225" i="67"/>
  <c r="AG225" i="71"/>
  <c r="AG225" i="72"/>
  <c r="AG225" i="70"/>
  <c r="AG225" i="75"/>
  <c r="AG225" i="69"/>
  <c r="AG225" i="68"/>
  <c r="AG225" i="73"/>
  <c r="AF206" i="63"/>
  <c r="AE226" i="71"/>
  <c r="AE226" i="67"/>
  <c r="AE226" i="75"/>
  <c r="AE226" i="68"/>
  <c r="AE226" i="73"/>
  <c r="AE226" i="72"/>
  <c r="AE226" i="69"/>
  <c r="AE226" i="70"/>
  <c r="AF204" i="88"/>
  <c r="AE224" i="88"/>
  <c r="AF205" i="88"/>
  <c r="AE225" i="88"/>
  <c r="AH200" i="88" l="1"/>
  <c r="AH202" i="88"/>
  <c r="AH201" i="88"/>
  <c r="AH221" i="88" s="1"/>
  <c r="AF226" i="88"/>
  <c r="AG206" i="88"/>
  <c r="AH210" i="88"/>
  <c r="AH222" i="88"/>
  <c r="AH220" i="88"/>
  <c r="AK129" i="88"/>
  <c r="AK131" i="88" s="1"/>
  <c r="AJ130" i="88"/>
  <c r="AJ132" i="88" s="1"/>
  <c r="AJ133" i="88" s="1"/>
  <c r="AJ190" i="88" s="1"/>
  <c r="AI135" i="88"/>
  <c r="AG206" i="63"/>
  <c r="AF226" i="67"/>
  <c r="AF226" i="75"/>
  <c r="AF226" i="72"/>
  <c r="AF226" i="68"/>
  <c r="AF226" i="71"/>
  <c r="AF226" i="73"/>
  <c r="AF226" i="69"/>
  <c r="AF226" i="70"/>
  <c r="AI205" i="63"/>
  <c r="AH225" i="67"/>
  <c r="AH225" i="71"/>
  <c r="AH225" i="70"/>
  <c r="AH225" i="75"/>
  <c r="AH225" i="72"/>
  <c r="AH225" i="69"/>
  <c r="AH225" i="73"/>
  <c r="AH225" i="68"/>
  <c r="AG204" i="63"/>
  <c r="AF224" i="71"/>
  <c r="AF224" i="73"/>
  <c r="AF224" i="67"/>
  <c r="AF224" i="72"/>
  <c r="AF224" i="68"/>
  <c r="AF224" i="75"/>
  <c r="AF224" i="70"/>
  <c r="AF224" i="69"/>
  <c r="AG205" i="88"/>
  <c r="AF225" i="88"/>
  <c r="AG204" i="88"/>
  <c r="AF224" i="88"/>
  <c r="AI200" i="88" l="1"/>
  <c r="AI202" i="88"/>
  <c r="AI222" i="88" s="1"/>
  <c r="AI201" i="88"/>
  <c r="AI221" i="88" s="1"/>
  <c r="AG226" i="88"/>
  <c r="AH206" i="88"/>
  <c r="AI210" i="88"/>
  <c r="AI220" i="88"/>
  <c r="AL129" i="88"/>
  <c r="AL131" i="88" s="1"/>
  <c r="AK130" i="88"/>
  <c r="AK132" i="88" s="1"/>
  <c r="AK133" i="88" s="1"/>
  <c r="AK190" i="88" s="1"/>
  <c r="AJ135" i="88"/>
  <c r="AH204" i="63"/>
  <c r="AG224" i="71"/>
  <c r="AG224" i="67"/>
  <c r="AG224" i="68"/>
  <c r="AG224" i="72"/>
  <c r="AG224" i="73"/>
  <c r="AG224" i="75"/>
  <c r="AG224" i="70"/>
  <c r="AG224" i="69"/>
  <c r="AJ205" i="63"/>
  <c r="AI225" i="67"/>
  <c r="AI225" i="71"/>
  <c r="AI225" i="70"/>
  <c r="AI225" i="75"/>
  <c r="AI225" i="72"/>
  <c r="AI225" i="73"/>
  <c r="AI225" i="69"/>
  <c r="AI225" i="68"/>
  <c r="AH206" i="63"/>
  <c r="AG226" i="67"/>
  <c r="AG226" i="71"/>
  <c r="AG226" i="75"/>
  <c r="AG226" i="68"/>
  <c r="AG226" i="72"/>
  <c r="AG226" i="73"/>
  <c r="AG226" i="69"/>
  <c r="AG226" i="70"/>
  <c r="AH204" i="88"/>
  <c r="AG224" i="88"/>
  <c r="AH205" i="88"/>
  <c r="AG225" i="88"/>
  <c r="AJ202" i="88" l="1"/>
  <c r="AJ201" i="88"/>
  <c r="AJ221" i="88" s="1"/>
  <c r="AJ200" i="88"/>
  <c r="AJ220" i="88" s="1"/>
  <c r="AH226" i="88"/>
  <c r="AI206" i="88"/>
  <c r="AK135" i="88"/>
  <c r="AL130" i="88"/>
  <c r="AL132" i="88" s="1"/>
  <c r="AL133" i="88" s="1"/>
  <c r="AL190" i="88" s="1"/>
  <c r="AM129" i="88"/>
  <c r="AM131" i="88" s="1"/>
  <c r="AJ210" i="88"/>
  <c r="AJ222" i="88"/>
  <c r="AI206" i="63"/>
  <c r="AH226" i="73"/>
  <c r="AH226" i="67"/>
  <c r="AH226" i="69"/>
  <c r="AH226" i="75"/>
  <c r="AH226" i="71"/>
  <c r="AH226" i="68"/>
  <c r="AH226" i="72"/>
  <c r="AH226" i="70"/>
  <c r="AK205" i="63"/>
  <c r="AJ225" i="67"/>
  <c r="AJ225" i="71"/>
  <c r="AJ225" i="70"/>
  <c r="AJ225" i="72"/>
  <c r="AJ225" i="75"/>
  <c r="AJ225" i="69"/>
  <c r="AJ225" i="68"/>
  <c r="AJ225" i="73"/>
  <c r="AI204" i="63"/>
  <c r="AH224" i="71"/>
  <c r="AH224" i="67"/>
  <c r="AH224" i="72"/>
  <c r="AH224" i="73"/>
  <c r="AH224" i="68"/>
  <c r="AH224" i="69"/>
  <c r="AH224" i="70"/>
  <c r="AH224" i="75"/>
  <c r="AI205" i="88"/>
  <c r="AH225" i="88"/>
  <c r="AI204" i="88"/>
  <c r="AH224" i="88"/>
  <c r="AK202" i="88" l="1"/>
  <c r="AK222" i="88" s="1"/>
  <c r="AK201" i="88"/>
  <c r="AK221" i="88" s="1"/>
  <c r="AK200" i="88"/>
  <c r="AK220" i="88" s="1"/>
  <c r="AI226" i="88"/>
  <c r="AN129" i="88"/>
  <c r="AN131" i="88" s="1"/>
  <c r="AM130" i="88"/>
  <c r="AM132" i="88" s="1"/>
  <c r="AM133" i="88" s="1"/>
  <c r="AM190" i="88" s="1"/>
  <c r="AL135" i="88"/>
  <c r="AJ206" i="88"/>
  <c r="AK210" i="88"/>
  <c r="AJ204" i="63"/>
  <c r="AI224" i="71"/>
  <c r="AI224" i="73"/>
  <c r="AI224" i="68"/>
  <c r="AI224" i="67"/>
  <c r="AI224" i="72"/>
  <c r="AI224" i="75"/>
  <c r="AI224" i="69"/>
  <c r="AI224" i="70"/>
  <c r="AL205" i="63"/>
  <c r="D17" i="63" s="1"/>
  <c r="AK225" i="67"/>
  <c r="AK225" i="71"/>
  <c r="AK225" i="75"/>
  <c r="AK225" i="72"/>
  <c r="AK225" i="70"/>
  <c r="AK225" i="73"/>
  <c r="AK225" i="69"/>
  <c r="AK225" i="68"/>
  <c r="AJ206" i="63"/>
  <c r="AI226" i="75"/>
  <c r="AI226" i="72"/>
  <c r="AI226" i="67"/>
  <c r="AI226" i="71"/>
  <c r="AI226" i="68"/>
  <c r="AI226" i="73"/>
  <c r="AI226" i="69"/>
  <c r="AI226" i="70"/>
  <c r="AJ204" i="88"/>
  <c r="AI224" i="88"/>
  <c r="AJ205" i="88"/>
  <c r="AI225" i="88"/>
  <c r="AL202" i="88" l="1"/>
  <c r="AL222" i="88" s="1"/>
  <c r="AL201" i="88"/>
  <c r="AL221" i="88" s="1"/>
  <c r="AL200" i="88"/>
  <c r="AL220" i="88" s="1"/>
  <c r="AJ226" i="88"/>
  <c r="AK206" i="88"/>
  <c r="AL210" i="88"/>
  <c r="AM135" i="88"/>
  <c r="AO129" i="88"/>
  <c r="AO131" i="88" s="1"/>
  <c r="AN130" i="88"/>
  <c r="AN132" i="88" s="1"/>
  <c r="AN133" i="88" s="1"/>
  <c r="AN190" i="88" s="1"/>
  <c r="AM205" i="63"/>
  <c r="AL225" i="67"/>
  <c r="AL225" i="71"/>
  <c r="AL225" i="70"/>
  <c r="AL225" i="75"/>
  <c r="AL225" i="72"/>
  <c r="AL225" i="73"/>
  <c r="AL225" i="69"/>
  <c r="AL225" i="68"/>
  <c r="AK206" i="63"/>
  <c r="AJ226" i="75"/>
  <c r="AJ226" i="67"/>
  <c r="AJ226" i="68"/>
  <c r="AJ226" i="69"/>
  <c r="AJ226" i="72"/>
  <c r="AJ226" i="73"/>
  <c r="AJ226" i="71"/>
  <c r="AJ226" i="70"/>
  <c r="AK204" i="63"/>
  <c r="AJ224" i="71"/>
  <c r="AJ224" i="67"/>
  <c r="AJ224" i="72"/>
  <c r="AJ224" i="68"/>
  <c r="AJ224" i="73"/>
  <c r="AJ224" i="70"/>
  <c r="AJ224" i="69"/>
  <c r="AJ224" i="75"/>
  <c r="AK205" i="88"/>
  <c r="AJ225" i="88"/>
  <c r="AK204" i="88"/>
  <c r="AJ224" i="88"/>
  <c r="T9" i="2" a="1"/>
  <c r="AM202" i="88" l="1"/>
  <c r="AM222" i="88" s="1"/>
  <c r="AM201" i="88"/>
  <c r="AM221" i="88" s="1"/>
  <c r="AM200" i="88"/>
  <c r="AM220" i="88" s="1"/>
  <c r="AK226" i="88"/>
  <c r="AL206" i="88"/>
  <c r="F17" i="88" s="1"/>
  <c r="AN135" i="88"/>
  <c r="AP129" i="88"/>
  <c r="AP131" i="88" s="1"/>
  <c r="AO130" i="88"/>
  <c r="AO132" i="88" s="1"/>
  <c r="AO133" i="88" s="1"/>
  <c r="AO190" i="88" s="1"/>
  <c r="AM210" i="88"/>
  <c r="T9" i="2"/>
  <c r="E17" i="63"/>
  <c r="E17" i="72"/>
  <c r="E17" i="69"/>
  <c r="E17" i="71"/>
  <c r="E17" i="67"/>
  <c r="E17" i="68"/>
  <c r="E17" i="70"/>
  <c r="E17" i="73"/>
  <c r="E17" i="75"/>
  <c r="AL204" i="63"/>
  <c r="B17" i="63" s="1"/>
  <c r="AK224" i="71"/>
  <c r="AK224" i="68"/>
  <c r="AK224" i="67"/>
  <c r="AK224" i="72"/>
  <c r="AK224" i="73"/>
  <c r="AK224" i="70"/>
  <c r="AK224" i="75"/>
  <c r="AK224" i="69"/>
  <c r="AL206" i="63"/>
  <c r="F17" i="63" s="1"/>
  <c r="AK226" i="75"/>
  <c r="AK226" i="73"/>
  <c r="AK226" i="71"/>
  <c r="AK226" i="72"/>
  <c r="AK226" i="67"/>
  <c r="AK226" i="69"/>
  <c r="AK226" i="68"/>
  <c r="AK226" i="70"/>
  <c r="AN205" i="63"/>
  <c r="AM225" i="67"/>
  <c r="AM225" i="71"/>
  <c r="AM225" i="70"/>
  <c r="AM225" i="75"/>
  <c r="AM225" i="72"/>
  <c r="AM225" i="73"/>
  <c r="AM225" i="68"/>
  <c r="AM225" i="69"/>
  <c r="AL204" i="88"/>
  <c r="B17" i="88" s="1"/>
  <c r="AK224" i="88"/>
  <c r="AL205" i="88"/>
  <c r="AK225" i="88"/>
  <c r="M10" i="2" a="1"/>
  <c r="AA10" i="2" a="1"/>
  <c r="M10" i="2" l="1"/>
  <c r="AA10" i="2"/>
  <c r="AN201" i="88"/>
  <c r="AN221" i="88" s="1"/>
  <c r="AN200" i="88"/>
  <c r="AN202" i="88"/>
  <c r="AN222" i="88" s="1"/>
  <c r="D17" i="88"/>
  <c r="AO135" i="88"/>
  <c r="AQ129" i="88"/>
  <c r="AQ131" i="88" s="1"/>
  <c r="AP130" i="88"/>
  <c r="AP132" i="88" s="1"/>
  <c r="AP133" i="88" s="1"/>
  <c r="AP190" i="88" s="1"/>
  <c r="AM206" i="88"/>
  <c r="AN210" i="88"/>
  <c r="AN220" i="88"/>
  <c r="AM206" i="63"/>
  <c r="AL226" i="75"/>
  <c r="AL226" i="67"/>
  <c r="AL226" i="71"/>
  <c r="AL226" i="69"/>
  <c r="AL226" i="72"/>
  <c r="AL226" i="68"/>
  <c r="AL226" i="73"/>
  <c r="AL226" i="70"/>
  <c r="AM204" i="63"/>
  <c r="AL224" i="71"/>
  <c r="AL224" i="67"/>
  <c r="AL224" i="72"/>
  <c r="AL224" i="68"/>
  <c r="AL224" i="73"/>
  <c r="AL224" i="69"/>
  <c r="AL224" i="70"/>
  <c r="AL224" i="75"/>
  <c r="AL226" i="88"/>
  <c r="AO205" i="63"/>
  <c r="AN225" i="67"/>
  <c r="AN225" i="71"/>
  <c r="AN225" i="72"/>
  <c r="AN225" i="75"/>
  <c r="AN225" i="70"/>
  <c r="AN225" i="68"/>
  <c r="AN225" i="73"/>
  <c r="AN225" i="69"/>
  <c r="T33" i="2"/>
  <c r="T29" i="2"/>
  <c r="T32" i="2"/>
  <c r="T27" i="2"/>
  <c r="T26" i="2"/>
  <c r="T30" i="2"/>
  <c r="T34" i="2"/>
  <c r="T31" i="2"/>
  <c r="T28" i="2"/>
  <c r="AM205" i="88"/>
  <c r="AL225" i="88"/>
  <c r="AM204" i="88"/>
  <c r="AL224" i="88"/>
  <c r="AA9" i="2" a="1"/>
  <c r="M9" i="2" a="1"/>
  <c r="T10" i="2" a="1"/>
  <c r="T10" i="2" l="1"/>
  <c r="T25" i="2" s="1"/>
  <c r="E17" i="88"/>
  <c r="AO201" i="88"/>
  <c r="AO221" i="88" s="1"/>
  <c r="AO200" i="88"/>
  <c r="AO220" i="88" s="1"/>
  <c r="AO202" i="88"/>
  <c r="AO222" i="88" s="1"/>
  <c r="AM226" i="88"/>
  <c r="AP135" i="88"/>
  <c r="AQ130" i="88"/>
  <c r="AQ132" i="88" s="1"/>
  <c r="AQ133" i="88" s="1"/>
  <c r="AQ190" i="88" s="1"/>
  <c r="AR129" i="88"/>
  <c r="AR131" i="88" s="1"/>
  <c r="AN206" i="88"/>
  <c r="AO210" i="88"/>
  <c r="M9" i="2"/>
  <c r="AA9" i="2"/>
  <c r="AP205" i="63"/>
  <c r="AO225" i="67"/>
  <c r="AO225" i="71"/>
  <c r="AO225" i="75"/>
  <c r="AO225" i="70"/>
  <c r="AO225" i="72"/>
  <c r="AO225" i="73"/>
  <c r="AO225" i="69"/>
  <c r="AO225" i="68"/>
  <c r="C17" i="70"/>
  <c r="C17" i="63"/>
  <c r="C17" i="68"/>
  <c r="C17" i="67"/>
  <c r="C17" i="71"/>
  <c r="C17" i="69"/>
  <c r="C17" i="72"/>
  <c r="C17" i="73"/>
  <c r="C17" i="88"/>
  <c r="C17" i="75"/>
  <c r="AN204" i="63"/>
  <c r="AM224" i="71"/>
  <c r="AM224" i="72"/>
  <c r="AM224" i="67"/>
  <c r="AM224" i="68"/>
  <c r="AM224" i="73"/>
  <c r="AM224" i="75"/>
  <c r="AM224" i="70"/>
  <c r="AM224" i="69"/>
  <c r="G17" i="63"/>
  <c r="G17" i="70"/>
  <c r="G17" i="68"/>
  <c r="G17" i="67"/>
  <c r="G17" i="69"/>
  <c r="G17" i="88"/>
  <c r="G17" i="73"/>
  <c r="G17" i="72"/>
  <c r="G17" i="71"/>
  <c r="G17" i="75"/>
  <c r="AN206" i="63"/>
  <c r="AM226" i="75"/>
  <c r="AM226" i="73"/>
  <c r="AM226" i="71"/>
  <c r="AM226" i="68"/>
  <c r="AM226" i="67"/>
  <c r="AM226" i="72"/>
  <c r="AM226" i="69"/>
  <c r="AM226" i="70"/>
  <c r="AN204" i="88"/>
  <c r="AM224" i="88"/>
  <c r="AN205" i="88"/>
  <c r="AM225" i="88"/>
  <c r="AP200" i="88" l="1"/>
  <c r="AP220" i="88" s="1"/>
  <c r="AP202" i="88"/>
  <c r="AP201" i="88"/>
  <c r="AO206" i="88"/>
  <c r="AN226" i="88"/>
  <c r="AS129" i="88"/>
  <c r="AS131" i="88" s="1"/>
  <c r="AR130" i="88"/>
  <c r="AR132" i="88" s="1"/>
  <c r="AR133" i="88" s="1"/>
  <c r="AR190" i="88" s="1"/>
  <c r="AQ135" i="88"/>
  <c r="AP210" i="88"/>
  <c r="AP221" i="88"/>
  <c r="AP222" i="88"/>
  <c r="AO204" i="63"/>
  <c r="AN224" i="71"/>
  <c r="AN224" i="67"/>
  <c r="AN224" i="68"/>
  <c r="AN224" i="73"/>
  <c r="AN224" i="72"/>
  <c r="AN224" i="70"/>
  <c r="AN224" i="75"/>
  <c r="AN224" i="69"/>
  <c r="AO206" i="63"/>
  <c r="AN226" i="69"/>
  <c r="AN226" i="72"/>
  <c r="AN226" i="67"/>
  <c r="AN226" i="75"/>
  <c r="AN226" i="68"/>
  <c r="AN226" i="73"/>
  <c r="AN226" i="71"/>
  <c r="AN226" i="70"/>
  <c r="AQ205" i="63"/>
  <c r="AP225" i="67"/>
  <c r="AP225" i="71"/>
  <c r="AP225" i="75"/>
  <c r="AP225" i="72"/>
  <c r="AP225" i="70"/>
  <c r="AP225" i="68"/>
  <c r="AP225" i="73"/>
  <c r="AP225" i="69"/>
  <c r="AA34" i="2"/>
  <c r="AA25" i="2"/>
  <c r="AA33" i="2"/>
  <c r="AA26" i="2"/>
  <c r="AA32" i="2"/>
  <c r="AA27" i="2"/>
  <c r="AA28" i="2"/>
  <c r="AA29" i="2"/>
  <c r="AA31" i="2"/>
  <c r="AA30" i="2"/>
  <c r="M32" i="2"/>
  <c r="M28" i="2"/>
  <c r="M30" i="2"/>
  <c r="M25" i="2"/>
  <c r="M31" i="2"/>
  <c r="M27" i="2"/>
  <c r="M29" i="2"/>
  <c r="M34" i="2"/>
  <c r="M26" i="2"/>
  <c r="M33" i="2"/>
  <c r="AO205" i="88"/>
  <c r="AN225" i="88"/>
  <c r="AO204" i="88"/>
  <c r="AN224" i="88"/>
  <c r="AQ200" i="88" l="1"/>
  <c r="AQ220" i="88" s="1"/>
  <c r="AQ202" i="88"/>
  <c r="AQ222" i="88" s="1"/>
  <c r="AQ201" i="88"/>
  <c r="AQ221" i="88" s="1"/>
  <c r="AO226" i="88"/>
  <c r="AP206" i="88"/>
  <c r="AQ210" i="88"/>
  <c r="AR135" i="88"/>
  <c r="AS130" i="88"/>
  <c r="AS132" i="88" s="1"/>
  <c r="AS133" i="88" s="1"/>
  <c r="AS190" i="88" s="1"/>
  <c r="AT129" i="88"/>
  <c r="AT131" i="88" s="1"/>
  <c r="AR205" i="63"/>
  <c r="AQ225" i="67"/>
  <c r="AQ225" i="71"/>
  <c r="AQ225" i="70"/>
  <c r="AQ225" i="72"/>
  <c r="AQ225" i="75"/>
  <c r="AQ225" i="69"/>
  <c r="AQ225" i="68"/>
  <c r="AQ225" i="73"/>
  <c r="AP206" i="63"/>
  <c r="AO226" i="75"/>
  <c r="AO226" i="73"/>
  <c r="AO226" i="71"/>
  <c r="AO226" i="67"/>
  <c r="AO226" i="72"/>
  <c r="AO226" i="68"/>
  <c r="AO226" i="69"/>
  <c r="AO226" i="70"/>
  <c r="AP204" i="63"/>
  <c r="AO224" i="71"/>
  <c r="AO224" i="72"/>
  <c r="AO224" i="67"/>
  <c r="AO224" i="73"/>
  <c r="AO224" i="68"/>
  <c r="AO224" i="75"/>
  <c r="AO224" i="70"/>
  <c r="AO224" i="69"/>
  <c r="AP204" i="88"/>
  <c r="AO224" i="88"/>
  <c r="AP205" i="88"/>
  <c r="AO225" i="88"/>
  <c r="AR202" i="88" l="1"/>
  <c r="AR201" i="88"/>
  <c r="AR221" i="88" s="1"/>
  <c r="AR200" i="88"/>
  <c r="AR220" i="88" s="1"/>
  <c r="AP226" i="88"/>
  <c r="AQ206" i="88"/>
  <c r="AS135" i="88"/>
  <c r="AR210" i="88"/>
  <c r="AR222" i="88"/>
  <c r="AT130" i="88"/>
  <c r="AT132" i="88" s="1"/>
  <c r="AT133" i="88" s="1"/>
  <c r="AT190" i="88" s="1"/>
  <c r="AU129" i="88"/>
  <c r="AU131" i="88" s="1"/>
  <c r="AQ204" i="63"/>
  <c r="AP224" i="71"/>
  <c r="AP224" i="67"/>
  <c r="AP224" i="73"/>
  <c r="AP224" i="72"/>
  <c r="AP224" i="68"/>
  <c r="AP224" i="75"/>
  <c r="AP224" i="69"/>
  <c r="AP224" i="70"/>
  <c r="AQ206" i="63"/>
  <c r="AP226" i="69"/>
  <c r="AP226" i="71"/>
  <c r="AP226" i="67"/>
  <c r="AP226" i="72"/>
  <c r="AP226" i="75"/>
  <c r="AP226" i="73"/>
  <c r="AP226" i="68"/>
  <c r="AP226" i="70"/>
  <c r="AS205" i="63"/>
  <c r="AR225" i="67"/>
  <c r="AR225" i="71"/>
  <c r="AR225" i="70"/>
  <c r="AR225" i="72"/>
  <c r="AR225" i="75"/>
  <c r="AR225" i="69"/>
  <c r="AR225" i="68"/>
  <c r="AR225" i="73"/>
  <c r="AQ205" i="88"/>
  <c r="AP225" i="88"/>
  <c r="AQ204" i="88"/>
  <c r="AP224" i="88"/>
  <c r="AS202" i="88" l="1"/>
  <c r="AS222" i="88" s="1"/>
  <c r="AS201" i="88"/>
  <c r="AS200" i="88"/>
  <c r="AS220" i="88" s="1"/>
  <c r="AQ226" i="88"/>
  <c r="AR206" i="88"/>
  <c r="AU130" i="88"/>
  <c r="AU132" i="88" s="1"/>
  <c r="AU133" i="88" s="1"/>
  <c r="AU190" i="88" s="1"/>
  <c r="AV129" i="88"/>
  <c r="AV131" i="88" s="1"/>
  <c r="AT135" i="88"/>
  <c r="AS210" i="88"/>
  <c r="AS221" i="88"/>
  <c r="AT205" i="63"/>
  <c r="AS225" i="67"/>
  <c r="AS225" i="71"/>
  <c r="AS225" i="72"/>
  <c r="AS225" i="70"/>
  <c r="AS225" i="75"/>
  <c r="AS225" i="68"/>
  <c r="AS225" i="69"/>
  <c r="AS225" i="73"/>
  <c r="AR206" i="63"/>
  <c r="AQ226" i="71"/>
  <c r="AQ226" i="67"/>
  <c r="AQ226" i="75"/>
  <c r="AQ226" i="72"/>
  <c r="AQ226" i="68"/>
  <c r="AQ226" i="69"/>
  <c r="AQ226" i="73"/>
  <c r="AQ226" i="70"/>
  <c r="AR204" i="63"/>
  <c r="AQ224" i="71"/>
  <c r="AQ224" i="73"/>
  <c r="AQ224" i="67"/>
  <c r="AQ224" i="68"/>
  <c r="AQ224" i="72"/>
  <c r="AQ224" i="75"/>
  <c r="AQ224" i="69"/>
  <c r="AQ224" i="70"/>
  <c r="AR204" i="88"/>
  <c r="AQ224" i="88"/>
  <c r="AR205" i="88"/>
  <c r="AQ225" i="88"/>
  <c r="AR226" i="88" l="1"/>
  <c r="AT202" i="88"/>
  <c r="AT201" i="88"/>
  <c r="AT221" i="88" s="1"/>
  <c r="AT200" i="88"/>
  <c r="AT220" i="88" s="1"/>
  <c r="AS206" i="88"/>
  <c r="AT210" i="88"/>
  <c r="AT222" i="88"/>
  <c r="AW129" i="88"/>
  <c r="AW131" i="88" s="1"/>
  <c r="AV130" i="88"/>
  <c r="AV132" i="88" s="1"/>
  <c r="AV133" i="88" s="1"/>
  <c r="AV190" i="88" s="1"/>
  <c r="AU135" i="88"/>
  <c r="AS206" i="63"/>
  <c r="AR226" i="73"/>
  <c r="AR226" i="69"/>
  <c r="AR226" i="67"/>
  <c r="AR226" i="71"/>
  <c r="AR226" i="75"/>
  <c r="AR226" i="72"/>
  <c r="AR226" i="68"/>
  <c r="AR226" i="70"/>
  <c r="AS204" i="63"/>
  <c r="AR224" i="71"/>
  <c r="AR224" i="67"/>
  <c r="AR224" i="72"/>
  <c r="AR224" i="68"/>
  <c r="AR224" i="73"/>
  <c r="AR224" i="70"/>
  <c r="AR224" i="75"/>
  <c r="AR224" i="69"/>
  <c r="AU205" i="63"/>
  <c r="AT225" i="67"/>
  <c r="AT225" i="71"/>
  <c r="AT225" i="75"/>
  <c r="AT225" i="72"/>
  <c r="AT225" i="70"/>
  <c r="AT225" i="73"/>
  <c r="AT225" i="69"/>
  <c r="AT225" i="68"/>
  <c r="AS205" i="88"/>
  <c r="AR225" i="88"/>
  <c r="AS204" i="88"/>
  <c r="AR224" i="88"/>
  <c r="AU202" i="88" l="1"/>
  <c r="AU201" i="88"/>
  <c r="AU221" i="88" s="1"/>
  <c r="AU200" i="88"/>
  <c r="AU220" i="88" s="1"/>
  <c r="AS226" i="88"/>
  <c r="AT206" i="88"/>
  <c r="AW130" i="88"/>
  <c r="AW132" i="88" s="1"/>
  <c r="AW133" i="88" s="1"/>
  <c r="AW190" i="88" s="1"/>
  <c r="AX129" i="88"/>
  <c r="AX131" i="88" s="1"/>
  <c r="AU210" i="88"/>
  <c r="AU222" i="88"/>
  <c r="AV135" i="88"/>
  <c r="AT204" i="63"/>
  <c r="AS224" i="71"/>
  <c r="AS224" i="73"/>
  <c r="AS224" i="72"/>
  <c r="AS224" i="68"/>
  <c r="AS224" i="67"/>
  <c r="AS224" i="70"/>
  <c r="AS224" i="69"/>
  <c r="AS224" i="75"/>
  <c r="AV205" i="63"/>
  <c r="D18" i="63" s="1"/>
  <c r="AU225" i="67"/>
  <c r="AU225" i="71"/>
  <c r="AU225" i="75"/>
  <c r="AU225" i="72"/>
  <c r="AU225" i="70"/>
  <c r="AU225" i="68"/>
  <c r="AU225" i="69"/>
  <c r="AU225" i="73"/>
  <c r="AT206" i="63"/>
  <c r="AS226" i="75"/>
  <c r="AS226" i="71"/>
  <c r="AS226" i="69"/>
  <c r="AS226" i="67"/>
  <c r="AS226" i="68"/>
  <c r="AS226" i="72"/>
  <c r="AS226" i="73"/>
  <c r="AS226" i="70"/>
  <c r="AT204" i="88"/>
  <c r="AS224" i="88"/>
  <c r="AT205" i="88"/>
  <c r="AS225" i="88"/>
  <c r="AV201" i="88" l="1"/>
  <c r="AV200" i="88"/>
  <c r="AV202" i="88"/>
  <c r="AV222" i="88" s="1"/>
  <c r="AT226" i="88"/>
  <c r="AU206" i="88"/>
  <c r="AV210" i="88"/>
  <c r="AV220" i="88"/>
  <c r="AV221" i="88"/>
  <c r="AY129" i="88"/>
  <c r="AY131" i="88" s="1"/>
  <c r="AX130" i="88"/>
  <c r="AX132" i="88" s="1"/>
  <c r="AX133" i="88" s="1"/>
  <c r="AX190" i="88" s="1"/>
  <c r="AW135" i="88"/>
  <c r="AU206" i="63"/>
  <c r="AT226" i="73"/>
  <c r="AT226" i="71"/>
  <c r="AT226" i="75"/>
  <c r="AT226" i="72"/>
  <c r="AT226" i="69"/>
  <c r="AT226" i="67"/>
  <c r="AT226" i="68"/>
  <c r="AT226" i="70"/>
  <c r="AW205" i="63"/>
  <c r="AV225" i="67"/>
  <c r="AV225" i="71"/>
  <c r="AV225" i="75"/>
  <c r="AV225" i="70"/>
  <c r="AV225" i="72"/>
  <c r="AV225" i="68"/>
  <c r="AV225" i="73"/>
  <c r="AV225" i="69"/>
  <c r="AU204" i="63"/>
  <c r="AT224" i="71"/>
  <c r="AT224" i="67"/>
  <c r="AT224" i="68"/>
  <c r="AT224" i="73"/>
  <c r="AT224" i="72"/>
  <c r="AT224" i="70"/>
  <c r="AT224" i="75"/>
  <c r="AT224" i="69"/>
  <c r="AU205" i="88"/>
  <c r="AT225" i="88"/>
  <c r="AU204" i="88"/>
  <c r="AT224" i="88"/>
  <c r="U9" i="2" a="1"/>
  <c r="AW201" i="88" l="1"/>
  <c r="AW200" i="88"/>
  <c r="AW220" i="88" s="1"/>
  <c r="AW202" i="88"/>
  <c r="AW222" i="88" s="1"/>
  <c r="AU226" i="88"/>
  <c r="AV206" i="88"/>
  <c r="F18" i="88" s="1"/>
  <c r="AY130" i="88"/>
  <c r="AY132" i="88" s="1"/>
  <c r="AY133" i="88" s="1"/>
  <c r="AY190" i="88" s="1"/>
  <c r="AZ129" i="88"/>
  <c r="AZ131" i="88" s="1"/>
  <c r="AW210" i="88"/>
  <c r="AW221" i="88"/>
  <c r="AX135" i="88"/>
  <c r="U9" i="2"/>
  <c r="E18" i="68"/>
  <c r="E18" i="63"/>
  <c r="E18" i="70"/>
  <c r="E18" i="72"/>
  <c r="E18" i="71"/>
  <c r="E18" i="73"/>
  <c r="E18" i="67"/>
  <c r="E18" i="69"/>
  <c r="E18" i="75"/>
  <c r="AX205" i="63"/>
  <c r="AW225" i="67"/>
  <c r="AW225" i="71"/>
  <c r="AW225" i="72"/>
  <c r="AW225" i="70"/>
  <c r="AW225" i="75"/>
  <c r="AW225" i="73"/>
  <c r="AW225" i="68"/>
  <c r="AW225" i="69"/>
  <c r="AV204" i="63"/>
  <c r="B18" i="63" s="1"/>
  <c r="AU224" i="71"/>
  <c r="AU224" i="67"/>
  <c r="AU224" i="72"/>
  <c r="AU224" i="68"/>
  <c r="AU224" i="73"/>
  <c r="AU224" i="69"/>
  <c r="AU224" i="75"/>
  <c r="AU224" i="70"/>
  <c r="AV206" i="63"/>
  <c r="F18" i="63" s="1"/>
  <c r="AU226" i="71"/>
  <c r="AU226" i="69"/>
  <c r="AU226" i="72"/>
  <c r="AU226" i="68"/>
  <c r="AU226" i="67"/>
  <c r="AU226" i="75"/>
  <c r="AU226" i="73"/>
  <c r="AU226" i="70"/>
  <c r="AV204" i="88"/>
  <c r="B18" i="88" s="1"/>
  <c r="AU224" i="88"/>
  <c r="AV205" i="88"/>
  <c r="AU225" i="88"/>
  <c r="N10" i="2" a="1"/>
  <c r="AB10" i="2" a="1"/>
  <c r="N10" i="2" l="1"/>
  <c r="AB10" i="2"/>
  <c r="AX200" i="88"/>
  <c r="AX220" i="88" s="1"/>
  <c r="AX201" i="88"/>
  <c r="AX202" i="88"/>
  <c r="AX222" i="88" s="1"/>
  <c r="D18" i="88"/>
  <c r="AV226" i="88"/>
  <c r="AW206" i="88"/>
  <c r="AZ130" i="88"/>
  <c r="AZ132" i="88" s="1"/>
  <c r="AZ133" i="88" s="1"/>
  <c r="AZ190" i="88" s="1"/>
  <c r="BA129" i="88"/>
  <c r="BA131" i="88" s="1"/>
  <c r="AX210" i="88"/>
  <c r="AX221" i="88"/>
  <c r="AY135" i="88"/>
  <c r="AW204" i="63"/>
  <c r="AV224" i="71"/>
  <c r="AV224" i="68"/>
  <c r="AV224" i="67"/>
  <c r="AV224" i="72"/>
  <c r="AV224" i="73"/>
  <c r="AV224" i="75"/>
  <c r="AV224" i="70"/>
  <c r="AV224" i="69"/>
  <c r="AY205" i="63"/>
  <c r="AX225" i="67"/>
  <c r="AX225" i="71"/>
  <c r="AX225" i="75"/>
  <c r="AX225" i="70"/>
  <c r="AX225" i="72"/>
  <c r="AX225" i="68"/>
  <c r="AX225" i="73"/>
  <c r="AX225" i="69"/>
  <c r="AW206" i="63"/>
  <c r="AV226" i="73"/>
  <c r="AV226" i="67"/>
  <c r="AV226" i="72"/>
  <c r="AV226" i="69"/>
  <c r="AV226" i="75"/>
  <c r="AV226" i="71"/>
  <c r="AV226" i="68"/>
  <c r="AV226" i="70"/>
  <c r="U31" i="2"/>
  <c r="U32" i="2"/>
  <c r="U29" i="2"/>
  <c r="U27" i="2"/>
  <c r="U26" i="2"/>
  <c r="U28" i="2"/>
  <c r="U34" i="2"/>
  <c r="U33" i="2"/>
  <c r="U30" i="2"/>
  <c r="AW205" i="88"/>
  <c r="AV225" i="88"/>
  <c r="AW204" i="88"/>
  <c r="AV224" i="88"/>
  <c r="N9" i="2" a="1"/>
  <c r="AB9" i="2" a="1"/>
  <c r="U10" i="2" a="1"/>
  <c r="U10" i="2" l="1"/>
  <c r="U25" i="2" s="1"/>
  <c r="E18" i="88"/>
  <c r="AY200" i="88"/>
  <c r="AY220" i="88" s="1"/>
  <c r="AY202" i="88"/>
  <c r="AY222" i="88" s="1"/>
  <c r="AY201" i="88"/>
  <c r="AY221" i="88" s="1"/>
  <c r="AW226" i="88"/>
  <c r="AX206" i="88"/>
  <c r="AY210" i="88"/>
  <c r="BA130" i="88"/>
  <c r="BA132" i="88" s="1"/>
  <c r="BA133" i="88" s="1"/>
  <c r="BA190" i="88" s="1"/>
  <c r="BB129" i="88"/>
  <c r="BB131" i="88" s="1"/>
  <c r="BB130" i="88" s="1"/>
  <c r="BB132" i="88" s="1"/>
  <c r="BB133" i="88" s="1"/>
  <c r="BB190" i="88" s="1"/>
  <c r="AZ135" i="88"/>
  <c r="AB9" i="2"/>
  <c r="N9" i="2"/>
  <c r="AX206" i="63"/>
  <c r="AW226" i="71"/>
  <c r="AW226" i="69"/>
  <c r="AW226" i="72"/>
  <c r="AW226" i="73"/>
  <c r="AW226" i="75"/>
  <c r="AW226" i="67"/>
  <c r="AW226" i="68"/>
  <c r="AW226" i="70"/>
  <c r="G18" i="63"/>
  <c r="G18" i="73"/>
  <c r="G18" i="69"/>
  <c r="G18" i="88"/>
  <c r="G18" i="67"/>
  <c r="G18" i="70"/>
  <c r="G18" i="68"/>
  <c r="G18" i="71"/>
  <c r="G18" i="72"/>
  <c r="G18" i="75"/>
  <c r="AZ205" i="63"/>
  <c r="AY225" i="67"/>
  <c r="AY225" i="71"/>
  <c r="AY225" i="72"/>
  <c r="AY225" i="75"/>
  <c r="AY225" i="70"/>
  <c r="AY225" i="73"/>
  <c r="AY225" i="68"/>
  <c r="AY225" i="69"/>
  <c r="C18" i="68"/>
  <c r="C18" i="63"/>
  <c r="C18" i="72"/>
  <c r="C18" i="88"/>
  <c r="C18" i="71"/>
  <c r="C18" i="73"/>
  <c r="C18" i="67"/>
  <c r="C18" i="70"/>
  <c r="C18" i="69"/>
  <c r="C18" i="75"/>
  <c r="AX204" i="63"/>
  <c r="AW224" i="71"/>
  <c r="AW224" i="73"/>
  <c r="AW224" i="67"/>
  <c r="AW224" i="68"/>
  <c r="AW224" i="72"/>
  <c r="AW224" i="69"/>
  <c r="AW224" i="70"/>
  <c r="AW224" i="75"/>
  <c r="AX204" i="88"/>
  <c r="AW224" i="88"/>
  <c r="AX205" i="88"/>
  <c r="AW225" i="88"/>
  <c r="AX226" i="88" l="1"/>
  <c r="AZ202" i="88"/>
  <c r="AZ222" i="88" s="1"/>
  <c r="AZ201" i="88"/>
  <c r="AZ221" i="88" s="1"/>
  <c r="AZ200" i="88"/>
  <c r="AZ220" i="88" s="1"/>
  <c r="AY206" i="88"/>
  <c r="BB135" i="88"/>
  <c r="BA135" i="88"/>
  <c r="AZ210" i="88"/>
  <c r="AY204" i="63"/>
  <c r="AX224" i="71"/>
  <c r="AX224" i="67"/>
  <c r="AX224" i="72"/>
  <c r="AX224" i="68"/>
  <c r="AX224" i="73"/>
  <c r="AX224" i="75"/>
  <c r="AX224" i="70"/>
  <c r="AX224" i="69"/>
  <c r="AY206" i="63"/>
  <c r="AX226" i="67"/>
  <c r="AX226" i="73"/>
  <c r="AX226" i="75"/>
  <c r="AX226" i="68"/>
  <c r="AX226" i="71"/>
  <c r="AX226" i="72"/>
  <c r="AX226" i="69"/>
  <c r="AX226" i="70"/>
  <c r="BA205" i="63"/>
  <c r="AZ225" i="67"/>
  <c r="AZ225" i="71"/>
  <c r="AZ225" i="75"/>
  <c r="AZ225" i="70"/>
  <c r="AZ225" i="72"/>
  <c r="AZ225" i="73"/>
  <c r="AZ225" i="68"/>
  <c r="AZ225" i="69"/>
  <c r="N29" i="2"/>
  <c r="N28" i="2"/>
  <c r="N26" i="2"/>
  <c r="N31" i="2"/>
  <c r="N33" i="2"/>
  <c r="N30" i="2"/>
  <c r="N25" i="2"/>
  <c r="N32" i="2"/>
  <c r="N34" i="2"/>
  <c r="N27" i="2"/>
  <c r="AB26" i="2"/>
  <c r="AB25" i="2"/>
  <c r="AB28" i="2"/>
  <c r="AB31" i="2"/>
  <c r="AB27" i="2"/>
  <c r="AB30" i="2"/>
  <c r="AB32" i="2"/>
  <c r="AB34" i="2"/>
  <c r="AB29" i="2"/>
  <c r="AB33" i="2"/>
  <c r="AY205" i="88"/>
  <c r="AX225" i="88"/>
  <c r="AY204" i="88"/>
  <c r="AX224" i="88"/>
  <c r="BA202" i="88" l="1"/>
  <c r="BA222" i="88" s="1"/>
  <c r="BA201" i="88"/>
  <c r="BA221" i="88" s="1"/>
  <c r="BA200" i="88"/>
  <c r="BA220" i="88" s="1"/>
  <c r="BB202" i="88"/>
  <c r="BB222" i="88" s="1"/>
  <c r="BB201" i="88"/>
  <c r="BB221" i="88" s="1"/>
  <c r="BB200" i="88"/>
  <c r="BB220" i="88" s="1"/>
  <c r="AY226" i="88"/>
  <c r="AZ206" i="88"/>
  <c r="BA210" i="88"/>
  <c r="BB210" i="88"/>
  <c r="BB205" i="63"/>
  <c r="BA225" i="67"/>
  <c r="BA225" i="71"/>
  <c r="BA225" i="75"/>
  <c r="BA225" i="70"/>
  <c r="BA225" i="72"/>
  <c r="BA225" i="68"/>
  <c r="BA225" i="69"/>
  <c r="BA225" i="73"/>
  <c r="AZ206" i="63"/>
  <c r="AY226" i="71"/>
  <c r="AY226" i="69"/>
  <c r="AY226" i="72"/>
  <c r="AY226" i="67"/>
  <c r="AY226" i="73"/>
  <c r="AY226" i="75"/>
  <c r="AY226" i="68"/>
  <c r="AY226" i="70"/>
  <c r="AZ204" i="63"/>
  <c r="AY224" i="71"/>
  <c r="AY224" i="72"/>
  <c r="AY224" i="73"/>
  <c r="AY224" i="67"/>
  <c r="AY224" i="68"/>
  <c r="AY224" i="69"/>
  <c r="AY224" i="70"/>
  <c r="AY224" i="75"/>
  <c r="AZ204" i="88"/>
  <c r="AY224" i="88"/>
  <c r="AZ205" i="88"/>
  <c r="AY225" i="88"/>
  <c r="BA206" i="88" l="1"/>
  <c r="BB206" i="88" s="1"/>
  <c r="AZ226" i="88"/>
  <c r="BA204" i="63"/>
  <c r="AZ224" i="71"/>
  <c r="AZ224" i="68"/>
  <c r="AZ224" i="72"/>
  <c r="AZ224" i="67"/>
  <c r="AZ224" i="73"/>
  <c r="AZ224" i="69"/>
  <c r="AZ224" i="75"/>
  <c r="AZ224" i="70"/>
  <c r="BA206" i="63"/>
  <c r="AZ226" i="67"/>
  <c r="AZ226" i="72"/>
  <c r="AZ226" i="71"/>
  <c r="AZ226" i="68"/>
  <c r="AZ226" i="75"/>
  <c r="AZ226" i="69"/>
  <c r="AZ226" i="73"/>
  <c r="AZ226" i="70"/>
  <c r="BB225" i="67"/>
  <c r="BB225" i="71"/>
  <c r="BB225" i="72"/>
  <c r="BB225" i="70"/>
  <c r="BB225" i="75"/>
  <c r="BB225" i="73"/>
  <c r="BB225" i="69"/>
  <c r="BB225" i="68"/>
  <c r="BA205" i="88"/>
  <c r="AZ225" i="88"/>
  <c r="BA204" i="88"/>
  <c r="AZ224" i="88"/>
  <c r="BA226" i="88" l="1"/>
  <c r="BB206" i="63"/>
  <c r="BB226" i="88" s="1"/>
  <c r="BA226" i="67"/>
  <c r="BA226" i="71"/>
  <c r="BA226" i="72"/>
  <c r="BA226" i="68"/>
  <c r="BA226" i="73"/>
  <c r="BA226" i="75"/>
  <c r="BA226" i="69"/>
  <c r="BA226" i="70"/>
  <c r="BB204" i="63"/>
  <c r="BA224" i="71"/>
  <c r="BA224" i="72"/>
  <c r="BA224" i="67"/>
  <c r="BA224" i="68"/>
  <c r="BA224" i="73"/>
  <c r="BA224" i="70"/>
  <c r="BA224" i="69"/>
  <c r="BA224" i="75"/>
  <c r="BB204" i="88"/>
  <c r="BA224" i="88"/>
  <c r="BB205" i="88"/>
  <c r="BB225" i="88" s="1"/>
  <c r="BA225" i="88"/>
  <c r="BB224" i="88" l="1"/>
  <c r="BB224" i="71"/>
  <c r="BB224" i="67"/>
  <c r="BB224" i="72"/>
  <c r="BB224" i="68"/>
  <c r="BB224" i="73"/>
  <c r="BB224" i="75"/>
  <c r="BB224" i="69"/>
  <c r="BB224" i="70"/>
  <c r="BB226" i="75"/>
  <c r="BB226" i="69"/>
  <c r="BB226" i="71"/>
  <c r="BB226" i="73"/>
  <c r="BB226" i="67"/>
  <c r="BB226" i="72"/>
  <c r="BB226" i="68"/>
  <c r="BB226" i="70"/>
  <c r="L75" i="74"/>
  <c r="L77" i="74" s="1"/>
  <c r="AB75" i="74"/>
  <c r="AB77" i="74" s="1"/>
  <c r="AJ75" i="74"/>
  <c r="AJ77" i="74" s="1"/>
  <c r="AJ134" i="74" s="1"/>
  <c r="AJ135" i="74" s="1"/>
  <c r="T75" i="74"/>
  <c r="T77" i="74"/>
  <c r="F75" i="74"/>
  <c r="F77" i="74" s="1"/>
  <c r="C27" i="74" s="1"/>
  <c r="N75" i="74"/>
  <c r="N77" i="74" s="1"/>
  <c r="V75" i="74"/>
  <c r="V77" i="74" s="1"/>
  <c r="AD75" i="74"/>
  <c r="AD77" i="74"/>
  <c r="AD134" i="74" s="1"/>
  <c r="AD135" i="74" s="1"/>
  <c r="AL75" i="74"/>
  <c r="AL77" i="74" s="1"/>
  <c r="G75" i="74"/>
  <c r="G77" i="74" s="1"/>
  <c r="O75" i="74"/>
  <c r="O77" i="74"/>
  <c r="O134" i="74"/>
  <c r="O135" i="74" s="1"/>
  <c r="W75" i="74"/>
  <c r="W77" i="74"/>
  <c r="AE75" i="74"/>
  <c r="AE77" i="74" s="1"/>
  <c r="AM75" i="74"/>
  <c r="AM77" i="74" s="1"/>
  <c r="AU75" i="74"/>
  <c r="AU77" i="74" s="1"/>
  <c r="H75" i="74"/>
  <c r="H77" i="74"/>
  <c r="H134" i="74"/>
  <c r="H135" i="74" s="1"/>
  <c r="P75" i="74"/>
  <c r="P77" i="74" s="1"/>
  <c r="X75" i="74"/>
  <c r="X77" i="74" s="1"/>
  <c r="AF75" i="74"/>
  <c r="AF77" i="74"/>
  <c r="AF134" i="74" s="1"/>
  <c r="AF135" i="74" s="1"/>
  <c r="AN75" i="74"/>
  <c r="AN77" i="74"/>
  <c r="AV75" i="74"/>
  <c r="AV77" i="74" s="1"/>
  <c r="J75" i="74"/>
  <c r="J77" i="74" s="1"/>
  <c r="R75" i="74"/>
  <c r="R77" i="74" s="1"/>
  <c r="Z75" i="74"/>
  <c r="Z77" i="74" s="1"/>
  <c r="Z134" i="74" s="1"/>
  <c r="Z135" i="74" s="1"/>
  <c r="AH75" i="74"/>
  <c r="AH77" i="74" s="1"/>
  <c r="AP75" i="74"/>
  <c r="AP77" i="74" s="1"/>
  <c r="AX75" i="74"/>
  <c r="AX77" i="74" s="1"/>
  <c r="AX134" i="74" s="1"/>
  <c r="AX135" i="74" s="1"/>
  <c r="I75" i="74"/>
  <c r="I77" i="74" s="1"/>
  <c r="Q75" i="74"/>
  <c r="Q77" i="74" s="1"/>
  <c r="Y75" i="74"/>
  <c r="Y77" i="74" s="1"/>
  <c r="AG75" i="74"/>
  <c r="AG77" i="74" s="1"/>
  <c r="AO75" i="74"/>
  <c r="AO77" i="74" s="1"/>
  <c r="AO134" i="74" s="1"/>
  <c r="AO135" i="74" s="1"/>
  <c r="AW75" i="74"/>
  <c r="AW77" i="74" s="1"/>
  <c r="AR75" i="74"/>
  <c r="AR77" i="74" s="1"/>
  <c r="AZ77" i="74"/>
  <c r="AZ134" i="74" s="1"/>
  <c r="AZ135" i="74" s="1"/>
  <c r="K75" i="74"/>
  <c r="K77" i="74"/>
  <c r="S75" i="74"/>
  <c r="S77" i="74" s="1"/>
  <c r="AA75" i="74"/>
  <c r="AA77" i="74"/>
  <c r="AI75" i="74"/>
  <c r="AI77" i="74" s="1"/>
  <c r="AQ75" i="74"/>
  <c r="AQ77" i="74"/>
  <c r="AQ134" i="74"/>
  <c r="AQ135" i="74" s="1"/>
  <c r="AY75" i="74"/>
  <c r="AY77" i="74" s="1"/>
  <c r="E75" i="74"/>
  <c r="E77" i="74" s="1"/>
  <c r="E192" i="74" s="1"/>
  <c r="M75" i="74"/>
  <c r="M77" i="74" s="1"/>
  <c r="U75" i="74"/>
  <c r="U77" i="74"/>
  <c r="AC75" i="74"/>
  <c r="AC77" i="74" s="1"/>
  <c r="AK75" i="74"/>
  <c r="AK77" i="74"/>
  <c r="AS75" i="74"/>
  <c r="AS77" i="74" s="1"/>
  <c r="BA77" i="74"/>
  <c r="AT75" i="74"/>
  <c r="AT77" i="74" s="1"/>
  <c r="BB77" i="74"/>
  <c r="E202" i="74" l="1"/>
  <c r="E201" i="74"/>
  <c r="E200" i="74"/>
  <c r="BA192" i="74"/>
  <c r="BA212" i="74"/>
  <c r="BA134" i="74"/>
  <c r="BA135" i="74" s="1"/>
  <c r="AP134" i="74"/>
  <c r="AP135" i="74" s="1"/>
  <c r="AP192" i="74"/>
  <c r="AP212" i="74"/>
  <c r="AM134" i="74"/>
  <c r="AM135" i="74" s="1"/>
  <c r="AM192" i="74"/>
  <c r="AM212" i="74"/>
  <c r="G134" i="74"/>
  <c r="G135" i="74" s="1"/>
  <c r="G192" i="74"/>
  <c r="G212" i="74"/>
  <c r="D27" i="74"/>
  <c r="AL192" i="74"/>
  <c r="AL212" i="74"/>
  <c r="AB212" i="74"/>
  <c r="AB192" i="74"/>
  <c r="Y212" i="74"/>
  <c r="Y192" i="74"/>
  <c r="M192" i="74"/>
  <c r="M212" i="74"/>
  <c r="M134" i="74"/>
  <c r="M135" i="74" s="1"/>
  <c r="N212" i="74"/>
  <c r="N192" i="74"/>
  <c r="S212" i="74"/>
  <c r="S192" i="74"/>
  <c r="AC192" i="74"/>
  <c r="AC212" i="74"/>
  <c r="P212" i="74"/>
  <c r="P192" i="74"/>
  <c r="AY192" i="74"/>
  <c r="AY212" i="74"/>
  <c r="AF212" i="74"/>
  <c r="AF192" i="74"/>
  <c r="AU192" i="74"/>
  <c r="AU212" i="74"/>
  <c r="V212" i="74"/>
  <c r="V192" i="74"/>
  <c r="AJ212" i="74"/>
  <c r="AJ192" i="74"/>
  <c r="AS192" i="74"/>
  <c r="AS212" i="74"/>
  <c r="AR134" i="74"/>
  <c r="AR135" i="74" s="1"/>
  <c r="AR212" i="74"/>
  <c r="AR192" i="74"/>
  <c r="W192" i="74"/>
  <c r="W212" i="74"/>
  <c r="AK134" i="74"/>
  <c r="AK135" i="74" s="1"/>
  <c r="AK192" i="74"/>
  <c r="AK212" i="74"/>
  <c r="AH212" i="74"/>
  <c r="AH192" i="74"/>
  <c r="T212" i="74"/>
  <c r="T192" i="74"/>
  <c r="BB192" i="74"/>
  <c r="BB212" i="74"/>
  <c r="I192" i="74"/>
  <c r="I212" i="74"/>
  <c r="K212" i="74"/>
  <c r="K192" i="74"/>
  <c r="Z212" i="74"/>
  <c r="Z192" i="74"/>
  <c r="O212" i="74"/>
  <c r="O192" i="74"/>
  <c r="U212" i="74"/>
  <c r="U192" i="74"/>
  <c r="AX212" i="74"/>
  <c r="AX192" i="74"/>
  <c r="R212" i="74"/>
  <c r="R192" i="74"/>
  <c r="AV192" i="74"/>
  <c r="AV212" i="74"/>
  <c r="F212" i="74"/>
  <c r="F192" i="74"/>
  <c r="E212" i="74"/>
  <c r="Q212" i="74"/>
  <c r="Q192" i="74"/>
  <c r="AZ192" i="74"/>
  <c r="AZ212" i="74"/>
  <c r="AG212" i="74"/>
  <c r="AG192" i="74"/>
  <c r="J192" i="74"/>
  <c r="J212" i="74"/>
  <c r="X134" i="74"/>
  <c r="X135" i="74" s="1"/>
  <c r="X212" i="74"/>
  <c r="X192" i="74"/>
  <c r="AA212" i="74"/>
  <c r="AA192" i="74"/>
  <c r="AN192" i="74"/>
  <c r="AN212" i="74"/>
  <c r="AW212" i="74"/>
  <c r="AW192" i="74"/>
  <c r="H212" i="74"/>
  <c r="H192" i="74"/>
  <c r="AD192" i="74"/>
  <c r="AD212" i="74"/>
  <c r="AT192" i="74"/>
  <c r="AT212" i="74"/>
  <c r="AO212" i="74"/>
  <c r="AO192" i="74"/>
  <c r="AQ212" i="74"/>
  <c r="AQ192" i="74"/>
  <c r="AI192" i="74"/>
  <c r="AI212" i="74"/>
  <c r="AE212" i="74"/>
  <c r="AE192" i="74"/>
  <c r="F134" i="74"/>
  <c r="F135" i="74" s="1"/>
  <c r="L212" i="74"/>
  <c r="L192" i="74"/>
  <c r="L134" i="74"/>
  <c r="L135" i="74" s="1"/>
  <c r="AC134" i="74"/>
  <c r="AC135" i="74" s="1"/>
  <c r="AY134" i="74"/>
  <c r="AY135" i="74" s="1"/>
  <c r="S134" i="74"/>
  <c r="S135" i="74" s="1"/>
  <c r="R134" i="74"/>
  <c r="R135" i="74" s="1"/>
  <c r="AT134" i="74"/>
  <c r="AT135" i="74" s="1"/>
  <c r="AE134" i="74"/>
  <c r="AE135" i="74" s="1"/>
  <c r="AU134" i="74"/>
  <c r="AU135" i="74" s="1"/>
  <c r="AS134" i="74"/>
  <c r="AS135" i="74" s="1"/>
  <c r="P134" i="74"/>
  <c r="P135" i="74" s="1"/>
  <c r="AW134" i="74"/>
  <c r="AW135" i="74" s="1"/>
  <c r="AG134" i="74"/>
  <c r="AG135" i="74" s="1"/>
  <c r="AI134" i="74"/>
  <c r="AI135" i="74" s="1"/>
  <c r="AV134" i="74"/>
  <c r="AV135" i="74" s="1"/>
  <c r="Q134" i="74"/>
  <c r="Q135" i="74" s="1"/>
  <c r="AH134" i="74"/>
  <c r="AH135" i="74" s="1"/>
  <c r="AA134" i="74"/>
  <c r="AA135" i="74" s="1"/>
  <c r="Y134" i="74"/>
  <c r="Y135" i="74" s="1"/>
  <c r="J134" i="74"/>
  <c r="J135" i="74" s="1"/>
  <c r="AL134" i="74"/>
  <c r="AL135" i="74" s="1"/>
  <c r="N134" i="74"/>
  <c r="N135" i="74" s="1"/>
  <c r="G27" i="74"/>
  <c r="T134" i="74"/>
  <c r="T135" i="74" s="1"/>
  <c r="E27" i="74"/>
  <c r="AB134" i="74"/>
  <c r="AB135" i="74" s="1"/>
  <c r="B27" i="74"/>
  <c r="BB134" i="74"/>
  <c r="BB135" i="74" s="1"/>
  <c r="E134" i="74"/>
  <c r="E135" i="74" s="1"/>
  <c r="F27" i="74"/>
  <c r="U134" i="74"/>
  <c r="U135" i="74" s="1"/>
  <c r="K134" i="74"/>
  <c r="K135" i="74" s="1"/>
  <c r="I134" i="74"/>
  <c r="I135" i="74" s="1"/>
  <c r="AN134" i="74"/>
  <c r="AN135" i="74" s="1"/>
  <c r="W134" i="74"/>
  <c r="W135" i="74" s="1"/>
  <c r="V134" i="74"/>
  <c r="V135" i="74" s="1"/>
  <c r="P200" i="74" l="1"/>
  <c r="P201" i="74"/>
  <c r="P221" i="74" s="1"/>
  <c r="P202" i="74"/>
  <c r="P222" i="74" s="1"/>
  <c r="Q202" i="74"/>
  <c r="Q222" i="74" s="1"/>
  <c r="Q201" i="74"/>
  <c r="Q221" i="74" s="1"/>
  <c r="Q200" i="74"/>
  <c r="AR202" i="74"/>
  <c r="AR222" i="74" s="1"/>
  <c r="AR201" i="74"/>
  <c r="AR221" i="74" s="1"/>
  <c r="AR200" i="74"/>
  <c r="AP202" i="74"/>
  <c r="AP222" i="74" s="1"/>
  <c r="AP201" i="74"/>
  <c r="AP221" i="74" s="1"/>
  <c r="AP200" i="74"/>
  <c r="AO202" i="74"/>
  <c r="AO222" i="74" s="1"/>
  <c r="AO200" i="74"/>
  <c r="AO201" i="74"/>
  <c r="AO221" i="74" s="1"/>
  <c r="AW202" i="74"/>
  <c r="AW201" i="74"/>
  <c r="AW200" i="74"/>
  <c r="AX202" i="74"/>
  <c r="AX222" i="74" s="1"/>
  <c r="AX201" i="74"/>
  <c r="AX221" i="74" s="1"/>
  <c r="AX200" i="74"/>
  <c r="K202" i="74"/>
  <c r="K222" i="74" s="1"/>
  <c r="K201" i="74"/>
  <c r="K221" i="74" s="1"/>
  <c r="K200" i="74"/>
  <c r="K220" i="74" s="1"/>
  <c r="AH202" i="74"/>
  <c r="AH222" i="74" s="1"/>
  <c r="AH201" i="74"/>
  <c r="AH221" i="74" s="1"/>
  <c r="AH200" i="74"/>
  <c r="M201" i="74"/>
  <c r="M221" i="74" s="1"/>
  <c r="M202" i="74"/>
  <c r="M222" i="74" s="1"/>
  <c r="M200" i="74"/>
  <c r="AQ202" i="74"/>
  <c r="AQ222" i="74" s="1"/>
  <c r="AQ200" i="74"/>
  <c r="AQ220" i="74" s="1"/>
  <c r="AQ201" i="74"/>
  <c r="AQ221" i="74" s="1"/>
  <c r="Z202" i="74"/>
  <c r="Z222" i="74" s="1"/>
  <c r="Z200" i="74"/>
  <c r="Z201" i="74"/>
  <c r="Z221" i="74" s="1"/>
  <c r="AU200" i="74"/>
  <c r="AU201" i="74"/>
  <c r="AU221" i="74" s="1"/>
  <c r="AU202" i="74"/>
  <c r="AU222" i="74" s="1"/>
  <c r="AC201" i="74"/>
  <c r="AC200" i="74"/>
  <c r="AC202" i="74"/>
  <c r="Y202" i="74"/>
  <c r="Y222" i="74" s="1"/>
  <c r="Y201" i="74"/>
  <c r="Y221" i="74" s="1"/>
  <c r="Y200" i="74"/>
  <c r="G200" i="74"/>
  <c r="G201" i="74"/>
  <c r="G221" i="74" s="1"/>
  <c r="G202" i="74"/>
  <c r="G222" i="74" s="1"/>
  <c r="H200" i="74"/>
  <c r="H202" i="74"/>
  <c r="H222" i="74" s="1"/>
  <c r="H201" i="74"/>
  <c r="H221" i="74" s="1"/>
  <c r="T202" i="74"/>
  <c r="T222" i="74" s="1"/>
  <c r="T201" i="74"/>
  <c r="T221" i="74" s="1"/>
  <c r="T200" i="74"/>
  <c r="AE200" i="74"/>
  <c r="AE220" i="74" s="1"/>
  <c r="AE202" i="74"/>
  <c r="AE222" i="74" s="1"/>
  <c r="AE201" i="74"/>
  <c r="AE221" i="74" s="1"/>
  <c r="J202" i="74"/>
  <c r="J222" i="74" s="1"/>
  <c r="J201" i="74"/>
  <c r="J221" i="74" s="1"/>
  <c r="J200" i="74"/>
  <c r="J220" i="74" s="1"/>
  <c r="F201" i="74"/>
  <c r="F202" i="74"/>
  <c r="F200" i="74"/>
  <c r="F220" i="74" s="1"/>
  <c r="U201" i="74"/>
  <c r="U221" i="74" s="1"/>
  <c r="U200" i="74"/>
  <c r="U202" i="74"/>
  <c r="U222" i="74" s="1"/>
  <c r="AF200" i="74"/>
  <c r="AF201" i="74"/>
  <c r="AF221" i="74" s="1"/>
  <c r="AF202" i="74"/>
  <c r="AF222" i="74" s="1"/>
  <c r="S202" i="74"/>
  <c r="S201" i="74"/>
  <c r="S200" i="74"/>
  <c r="S220" i="74" s="1"/>
  <c r="V201" i="74"/>
  <c r="V221" i="74" s="1"/>
  <c r="V200" i="74"/>
  <c r="V202" i="74"/>
  <c r="V222" i="74" s="1"/>
  <c r="AT201" i="74"/>
  <c r="AT221" i="74" s="1"/>
  <c r="AT200" i="74"/>
  <c r="AT202" i="74"/>
  <c r="AT222" i="74" s="1"/>
  <c r="AN200" i="74"/>
  <c r="AN201" i="74"/>
  <c r="AN221" i="74" s="1"/>
  <c r="AN202" i="74"/>
  <c r="AN222" i="74" s="1"/>
  <c r="AG202" i="74"/>
  <c r="AG222" i="74" s="1"/>
  <c r="AG201" i="74"/>
  <c r="AG221" i="74" s="1"/>
  <c r="AG200" i="74"/>
  <c r="AG220" i="74" s="1"/>
  <c r="I202" i="74"/>
  <c r="I222" i="74" s="1"/>
  <c r="I200" i="74"/>
  <c r="I201" i="74"/>
  <c r="I221" i="74" s="1"/>
  <c r="AK201" i="74"/>
  <c r="AK221" i="74" s="1"/>
  <c r="AK200" i="74"/>
  <c r="AK202" i="74"/>
  <c r="AK222" i="74" s="1"/>
  <c r="AS201" i="74"/>
  <c r="AS221" i="74" s="1"/>
  <c r="AS200" i="74"/>
  <c r="AS202" i="74"/>
  <c r="AS222" i="74" s="1"/>
  <c r="AB202" i="74"/>
  <c r="AB222" i="74" s="1"/>
  <c r="AB201" i="74"/>
  <c r="AB221" i="74" s="1"/>
  <c r="AB200" i="74"/>
  <c r="AB220" i="74" s="1"/>
  <c r="X200" i="74"/>
  <c r="X201" i="74"/>
  <c r="X202" i="74"/>
  <c r="R202" i="74"/>
  <c r="R222" i="74" s="1"/>
  <c r="R201" i="74"/>
  <c r="R221" i="74" s="1"/>
  <c r="R200" i="74"/>
  <c r="L202" i="74"/>
  <c r="L222" i="74" s="1"/>
  <c r="L201" i="74"/>
  <c r="L221" i="74" s="1"/>
  <c r="L200" i="74"/>
  <c r="L220" i="74" s="1"/>
  <c r="AA202" i="74"/>
  <c r="AA222" i="74" s="1"/>
  <c r="AA201" i="74"/>
  <c r="AA221" i="74" s="1"/>
  <c r="AA200" i="74"/>
  <c r="AA220" i="74" s="1"/>
  <c r="O200" i="74"/>
  <c r="O202" i="74"/>
  <c r="O222" i="74" s="1"/>
  <c r="O201" i="74"/>
  <c r="O221" i="74" s="1"/>
  <c r="AJ202" i="74"/>
  <c r="AJ222" i="74" s="1"/>
  <c r="AJ201" i="74"/>
  <c r="AJ221" i="74" s="1"/>
  <c r="AJ200" i="74"/>
  <c r="N201" i="74"/>
  <c r="N202" i="74"/>
  <c r="N200" i="74"/>
  <c r="N220" i="74" s="1"/>
  <c r="AM200" i="74"/>
  <c r="AM202" i="74"/>
  <c r="AM201" i="74"/>
  <c r="W200" i="74"/>
  <c r="W202" i="74"/>
  <c r="W222" i="74" s="1"/>
  <c r="W201" i="74"/>
  <c r="W221" i="74" s="1"/>
  <c r="AI202" i="74"/>
  <c r="AI222" i="74" s="1"/>
  <c r="AI201" i="74"/>
  <c r="AI221" i="74" s="1"/>
  <c r="AI200" i="74"/>
  <c r="AD201" i="74"/>
  <c r="AD221" i="74" s="1"/>
  <c r="AD202" i="74"/>
  <c r="AD222" i="74" s="1"/>
  <c r="AD200" i="74"/>
  <c r="AD220" i="74" s="1"/>
  <c r="AV200" i="74"/>
  <c r="AV202" i="74"/>
  <c r="AV222" i="74" s="1"/>
  <c r="AV201" i="74"/>
  <c r="AV221" i="74" s="1"/>
  <c r="AY202" i="74"/>
  <c r="AY222" i="74" s="1"/>
  <c r="AY201" i="74"/>
  <c r="AY221" i="74" s="1"/>
  <c r="AY200" i="74"/>
  <c r="AY220" i="74" s="1"/>
  <c r="E205" i="74"/>
  <c r="E225" i="74" s="1"/>
  <c r="E221" i="74"/>
  <c r="AL201" i="74"/>
  <c r="AL221" i="74" s="1"/>
  <c r="AL200" i="74"/>
  <c r="AL220" i="74" s="1"/>
  <c r="AL202" i="74"/>
  <c r="AL222" i="74" s="1"/>
  <c r="E206" i="74"/>
  <c r="E226" i="74" s="1"/>
  <c r="E222" i="74"/>
  <c r="BB201" i="74"/>
  <c r="BB221" i="74" s="1"/>
  <c r="BB202" i="74"/>
  <c r="BB222" i="74" s="1"/>
  <c r="BB200" i="74"/>
  <c r="AZ202" i="74"/>
  <c r="AZ201" i="74"/>
  <c r="AZ200" i="74"/>
  <c r="AZ220" i="74" s="1"/>
  <c r="BA201" i="74"/>
  <c r="BA221" i="74" s="1"/>
  <c r="BA202" i="74"/>
  <c r="BA222" i="74" s="1"/>
  <c r="BA200" i="74"/>
  <c r="BA220" i="74" s="1"/>
  <c r="AM220" i="74"/>
  <c r="P220" i="74"/>
  <c r="AW220" i="74"/>
  <c r="AR220" i="74"/>
  <c r="AP220" i="74"/>
  <c r="O220" i="74"/>
  <c r="Z220" i="74"/>
  <c r="AH220" i="74"/>
  <c r="M220" i="74"/>
  <c r="AJ220" i="74"/>
  <c r="AV220" i="74"/>
  <c r="W220" i="74"/>
  <c r="AO220" i="74"/>
  <c r="AX220" i="74"/>
  <c r="AU220" i="74"/>
  <c r="AC220" i="74"/>
  <c r="Y220" i="74"/>
  <c r="G220" i="74"/>
  <c r="AI220" i="74"/>
  <c r="H220" i="74"/>
  <c r="BB220" i="74"/>
  <c r="Q220" i="74"/>
  <c r="T220" i="74"/>
  <c r="E204" i="74"/>
  <c r="E224" i="74" s="1"/>
  <c r="E220" i="74"/>
  <c r="AT220" i="74"/>
  <c r="AN220" i="74"/>
  <c r="U220" i="74"/>
  <c r="AF220" i="74"/>
  <c r="X220" i="74"/>
  <c r="R220" i="74"/>
  <c r="V220" i="74"/>
  <c r="I220" i="74"/>
  <c r="AK220" i="74"/>
  <c r="AS220" i="74"/>
  <c r="AM222" i="74" l="1"/>
  <c r="S221" i="74"/>
  <c r="AW222" i="74"/>
  <c r="S222" i="74"/>
  <c r="F222" i="74"/>
  <c r="F206" i="74"/>
  <c r="F221" i="74"/>
  <c r="F205" i="74"/>
  <c r="N222" i="74"/>
  <c r="N221" i="74"/>
  <c r="X222" i="74"/>
  <c r="X221" i="74"/>
  <c r="AC222" i="74"/>
  <c r="AM221" i="74"/>
  <c r="AC221" i="74"/>
  <c r="AW221" i="74"/>
  <c r="AZ222" i="74"/>
  <c r="AZ221" i="74"/>
  <c r="F204" i="74"/>
  <c r="G205" i="74" l="1"/>
  <c r="F225" i="74"/>
  <c r="G206" i="74"/>
  <c r="F226" i="74"/>
  <c r="F224" i="74"/>
  <c r="G204" i="74"/>
  <c r="H206" i="74" l="1"/>
  <c r="G226" i="74"/>
  <c r="H205" i="74"/>
  <c r="G225" i="74"/>
  <c r="G224" i="74"/>
  <c r="H204" i="74"/>
  <c r="I205" i="74" l="1"/>
  <c r="H225" i="74"/>
  <c r="I206" i="74"/>
  <c r="H226" i="74"/>
  <c r="H224" i="74"/>
  <c r="I204" i="74"/>
  <c r="J206" i="74" l="1"/>
  <c r="I226" i="74"/>
  <c r="J205" i="74"/>
  <c r="I225" i="74"/>
  <c r="I224" i="74"/>
  <c r="J204" i="74"/>
  <c r="K205" i="74" l="1"/>
  <c r="J225" i="74"/>
  <c r="K206" i="74"/>
  <c r="J226" i="74"/>
  <c r="J224" i="74"/>
  <c r="K204" i="74"/>
  <c r="L206" i="74" l="1"/>
  <c r="K226" i="74"/>
  <c r="L205" i="74"/>
  <c r="K225" i="74"/>
  <c r="K224" i="74"/>
  <c r="L204" i="74"/>
  <c r="M205" i="74" l="1"/>
  <c r="L225" i="74"/>
  <c r="M206" i="74"/>
  <c r="L226" i="74"/>
  <c r="L224" i="74"/>
  <c r="M204" i="74"/>
  <c r="B13" i="74" s="1"/>
  <c r="F13" i="74" l="1"/>
  <c r="G13" i="74" s="1"/>
  <c r="M226" i="74"/>
  <c r="N206" i="74"/>
  <c r="D13" i="74"/>
  <c r="E13" i="74" s="1"/>
  <c r="M225" i="74"/>
  <c r="N205" i="74"/>
  <c r="C13" i="74"/>
  <c r="M224" i="74"/>
  <c r="N204" i="74"/>
  <c r="O205" i="74" l="1"/>
  <c r="N225" i="74"/>
  <c r="O206" i="74"/>
  <c r="N226" i="74"/>
  <c r="N224" i="74"/>
  <c r="O204" i="74"/>
  <c r="P206" i="74" l="1"/>
  <c r="O226" i="74"/>
  <c r="P205" i="74"/>
  <c r="O225" i="74"/>
  <c r="O224" i="74"/>
  <c r="P204" i="74"/>
  <c r="Q205" i="74" l="1"/>
  <c r="P225" i="74"/>
  <c r="Q206" i="74"/>
  <c r="P226" i="74"/>
  <c r="P224" i="74"/>
  <c r="Q204" i="74"/>
  <c r="R206" i="74" l="1"/>
  <c r="Q226" i="74"/>
  <c r="R205" i="74"/>
  <c r="Q225" i="74"/>
  <c r="Q224" i="74"/>
  <c r="R204" i="74"/>
  <c r="B14" i="74" s="1"/>
  <c r="D14" i="74" l="1"/>
  <c r="E14" i="74" s="1"/>
  <c r="R225" i="74"/>
  <c r="S205" i="74"/>
  <c r="F14" i="74"/>
  <c r="G14" i="74" s="1"/>
  <c r="R226" i="74"/>
  <c r="S206" i="74"/>
  <c r="C14" i="74"/>
  <c r="R224" i="74"/>
  <c r="S204" i="74"/>
  <c r="T206" i="74" l="1"/>
  <c r="S226" i="74"/>
  <c r="T205" i="74"/>
  <c r="S225" i="74"/>
  <c r="S224" i="74"/>
  <c r="T204" i="74"/>
  <c r="U205" i="74" l="1"/>
  <c r="T225" i="74"/>
  <c r="U206" i="74"/>
  <c r="T226" i="74"/>
  <c r="T224" i="74"/>
  <c r="U204" i="74"/>
  <c r="V206" i="74" l="1"/>
  <c r="U226" i="74"/>
  <c r="V205" i="74"/>
  <c r="U225" i="74"/>
  <c r="U224" i="74"/>
  <c r="V204" i="74"/>
  <c r="W205" i="74" l="1"/>
  <c r="V225" i="74"/>
  <c r="W206" i="74"/>
  <c r="V226" i="74"/>
  <c r="V224" i="74"/>
  <c r="W204" i="74"/>
  <c r="B15" i="74" s="1"/>
  <c r="F15" i="74" l="1"/>
  <c r="G15" i="74" s="1"/>
  <c r="W226" i="74"/>
  <c r="X206" i="74"/>
  <c r="D15" i="74"/>
  <c r="E15" i="74" s="1"/>
  <c r="W225" i="74"/>
  <c r="X205" i="74"/>
  <c r="C15" i="74"/>
  <c r="W224" i="74"/>
  <c r="X204" i="74"/>
  <c r="Y205" i="74" l="1"/>
  <c r="X225" i="74"/>
  <c r="Y206" i="74"/>
  <c r="X226" i="74"/>
  <c r="X224" i="74"/>
  <c r="Y204" i="74"/>
  <c r="Z206" i="74" l="1"/>
  <c r="Y226" i="74"/>
  <c r="Z205" i="74"/>
  <c r="Y225" i="74"/>
  <c r="Y224" i="74"/>
  <c r="Z204" i="74"/>
  <c r="AA205" i="74" l="1"/>
  <c r="Z225" i="74"/>
  <c r="AA206" i="74"/>
  <c r="Z226" i="74"/>
  <c r="Z224" i="74"/>
  <c r="AA204" i="74"/>
  <c r="AB206" i="74" l="1"/>
  <c r="AA226" i="74"/>
  <c r="AB205" i="74"/>
  <c r="AA225" i="74"/>
  <c r="AA224" i="74"/>
  <c r="AB204" i="74"/>
  <c r="B16" i="74" s="1"/>
  <c r="D16" i="74" l="1"/>
  <c r="E16" i="74" s="1"/>
  <c r="AB225" i="74"/>
  <c r="AC205" i="74"/>
  <c r="F16" i="74"/>
  <c r="G16" i="74" s="1"/>
  <c r="AB226" i="74"/>
  <c r="AC206" i="74"/>
  <c r="C16" i="74"/>
  <c r="AB224" i="74"/>
  <c r="AC204" i="74"/>
  <c r="AD205" i="74" l="1"/>
  <c r="AC225" i="74"/>
  <c r="AD206" i="74"/>
  <c r="AC226" i="74"/>
  <c r="AC224" i="74"/>
  <c r="AD204" i="74"/>
  <c r="AE206" i="74" l="1"/>
  <c r="AD226" i="74"/>
  <c r="AE205" i="74"/>
  <c r="AD225" i="74"/>
  <c r="AD224" i="74"/>
  <c r="AE204" i="74"/>
  <c r="AF205" i="74" l="1"/>
  <c r="AE225" i="74"/>
  <c r="AF206" i="74"/>
  <c r="AE226" i="74"/>
  <c r="AE224" i="74"/>
  <c r="AF204" i="74"/>
  <c r="AG206" i="74" l="1"/>
  <c r="AF226" i="74"/>
  <c r="AG205" i="74"/>
  <c r="AF225" i="74"/>
  <c r="AF224" i="74"/>
  <c r="AG204" i="74"/>
  <c r="AH205" i="74" l="1"/>
  <c r="AG225" i="74"/>
  <c r="AH206" i="74"/>
  <c r="AG226" i="74"/>
  <c r="AG224" i="74"/>
  <c r="AH204" i="74"/>
  <c r="AI206" i="74" l="1"/>
  <c r="AH226" i="74"/>
  <c r="AI205" i="74"/>
  <c r="AH225" i="74"/>
  <c r="AH224" i="74"/>
  <c r="AI204" i="74"/>
  <c r="AJ205" i="74" l="1"/>
  <c r="AI225" i="74"/>
  <c r="AJ206" i="74"/>
  <c r="AI226" i="74"/>
  <c r="AI224" i="74"/>
  <c r="AJ204" i="74"/>
  <c r="AK206" i="74" l="1"/>
  <c r="AJ226" i="74"/>
  <c r="AK205" i="74"/>
  <c r="AJ225" i="74"/>
  <c r="AJ224" i="74"/>
  <c r="AK204" i="74"/>
  <c r="AL205" i="74" l="1"/>
  <c r="AK225" i="74"/>
  <c r="AL206" i="74"/>
  <c r="AK226" i="74"/>
  <c r="AK224" i="74"/>
  <c r="AL204" i="74"/>
  <c r="B17" i="74" s="1"/>
  <c r="F17" i="74" l="1"/>
  <c r="G17" i="74" s="1"/>
  <c r="AL226" i="74"/>
  <c r="AM206" i="74"/>
  <c r="D17" i="74"/>
  <c r="E17" i="74" s="1"/>
  <c r="AL225" i="74"/>
  <c r="AM205" i="74"/>
  <c r="C17" i="74"/>
  <c r="AL224" i="74"/>
  <c r="AM204" i="74"/>
  <c r="AN206" i="74" l="1"/>
  <c r="AM226" i="74"/>
  <c r="AN205" i="74"/>
  <c r="AM225" i="74"/>
  <c r="AM224" i="74"/>
  <c r="AN204" i="74"/>
  <c r="AO205" i="74" l="1"/>
  <c r="AN225" i="74"/>
  <c r="AO206" i="74"/>
  <c r="AN226" i="74"/>
  <c r="AN224" i="74"/>
  <c r="AO204" i="74"/>
  <c r="AP206" i="74" l="1"/>
  <c r="AO226" i="74"/>
  <c r="AP205" i="74"/>
  <c r="AO225" i="74"/>
  <c r="AO224" i="74"/>
  <c r="AP204" i="74"/>
  <c r="AQ205" i="74" l="1"/>
  <c r="AP225" i="74"/>
  <c r="AQ206" i="74"/>
  <c r="AP226" i="74"/>
  <c r="AP224" i="74"/>
  <c r="AQ204" i="74"/>
  <c r="AR206" i="74" l="1"/>
  <c r="AQ226" i="74"/>
  <c r="AR205" i="74"/>
  <c r="AQ225" i="74"/>
  <c r="AQ224" i="74"/>
  <c r="AR204" i="74"/>
  <c r="AS205" i="74" l="1"/>
  <c r="AR225" i="74"/>
  <c r="AS206" i="74"/>
  <c r="AR226" i="74"/>
  <c r="AR224" i="74"/>
  <c r="AS204" i="74"/>
  <c r="AT206" i="74" l="1"/>
  <c r="AS226" i="74"/>
  <c r="AT205" i="74"/>
  <c r="AS225" i="74"/>
  <c r="AS224" i="74"/>
  <c r="AT204" i="74"/>
  <c r="AU205" i="74" l="1"/>
  <c r="AT225" i="74"/>
  <c r="AU206" i="74"/>
  <c r="AT226" i="74"/>
  <c r="AT224" i="74"/>
  <c r="AU204" i="74"/>
  <c r="AV206" i="74" l="1"/>
  <c r="AU226" i="74"/>
  <c r="AV205" i="74"/>
  <c r="AU225" i="74"/>
  <c r="AU224" i="74"/>
  <c r="AV204" i="74"/>
  <c r="B18" i="74" s="1"/>
  <c r="D18" i="74" l="1"/>
  <c r="E18" i="74" s="1"/>
  <c r="AV225" i="74"/>
  <c r="AW205" i="74"/>
  <c r="F18" i="74"/>
  <c r="G18" i="74" s="1"/>
  <c r="AV226" i="74"/>
  <c r="AW206" i="74"/>
  <c r="C18" i="74"/>
  <c r="AV224" i="74"/>
  <c r="AW204" i="74"/>
  <c r="AX206" i="74" l="1"/>
  <c r="AW226" i="74"/>
  <c r="AX205" i="74"/>
  <c r="AW225" i="74"/>
  <c r="AW224" i="74"/>
  <c r="AX204" i="74"/>
  <c r="AY205" i="74" l="1"/>
  <c r="AX225" i="74"/>
  <c r="AY206" i="74"/>
  <c r="AX226" i="74"/>
  <c r="AX224" i="74"/>
  <c r="AY204" i="74"/>
  <c r="AY226" i="74" l="1"/>
  <c r="AZ206" i="74"/>
  <c r="AY225" i="74"/>
  <c r="AZ205" i="74"/>
  <c r="AY224" i="74"/>
  <c r="AZ204" i="74"/>
  <c r="BA205" i="74" l="1"/>
  <c r="AZ225" i="74"/>
  <c r="BA206" i="74"/>
  <c r="AZ226" i="74"/>
  <c r="AZ224" i="74"/>
  <c r="BA204" i="74"/>
  <c r="BB206" i="74" l="1"/>
  <c r="BB226" i="74" s="1"/>
  <c r="BA226" i="74"/>
  <c r="BB205" i="74"/>
  <c r="BB225" i="74" s="1"/>
  <c r="BA225" i="74"/>
  <c r="BA224" i="74"/>
  <c r="BB204" i="74"/>
  <c r="BB224" i="7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0000000-0006-0000-0C00-000001000000}">
      <text>
        <r>
          <rPr>
            <b/>
            <sz val="9"/>
            <color indexed="81"/>
            <rFont val="Tahoma"/>
            <family val="2"/>
          </rPr>
          <t>Ofgem:</t>
        </r>
        <r>
          <rPr>
            <sz val="9"/>
            <color indexed="81"/>
            <rFont val="Tahoma"/>
            <family val="2"/>
          </rPr>
          <t xml:space="preserve">
Enter as year (eg 2027)
</t>
        </r>
      </text>
    </comment>
    <comment ref="C158" authorId="1" shapeId="0" xr:uid="{A711075D-BB83-487F-9149-68F54728F31A}">
      <text>
        <r>
          <rPr>
            <b/>
            <sz val="9"/>
            <color indexed="81"/>
            <rFont val="Tahoma"/>
            <family val="2"/>
          </rPr>
          <t>Duncan Innes:GT/GD</t>
        </r>
      </text>
    </comment>
    <comment ref="C161" authorId="1" shapeId="0" xr:uid="{87E845FB-C088-4677-8CA2-198BB7561556}">
      <text>
        <r>
          <rPr>
            <b/>
            <sz val="9"/>
            <color indexed="81"/>
            <rFont val="Tahoma"/>
            <family val="2"/>
          </rPr>
          <t>Duncan Innes:</t>
        </r>
        <r>
          <rPr>
            <sz val="9"/>
            <color indexed="81"/>
            <rFont val="Tahoma"/>
            <family val="2"/>
          </rPr>
          <t xml:space="preserve">
All sectors</t>
        </r>
      </text>
    </comment>
    <comment ref="C162" authorId="1" shapeId="0" xr:uid="{8B1FF8E4-4988-43B4-AC7E-1D54EEAE4745}">
      <text>
        <r>
          <rPr>
            <b/>
            <sz val="9"/>
            <color indexed="81"/>
            <rFont val="Tahoma"/>
            <family val="2"/>
          </rPr>
          <t>Duncan Innes:</t>
        </r>
        <r>
          <rPr>
            <sz val="9"/>
            <color indexed="81"/>
            <rFont val="Tahoma"/>
            <family val="2"/>
          </rPr>
          <t xml:space="preserve">
All sectors</t>
        </r>
      </text>
    </comment>
    <comment ref="B209" authorId="0" shapeId="0" xr:uid="{9407A467-1CDF-434A-A992-30A9A9FB22B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67D0615-FA31-4002-ACED-381DE05FC567}">
      <text>
        <r>
          <rPr>
            <b/>
            <sz val="9"/>
            <color indexed="81"/>
            <rFont val="Tahoma"/>
            <family val="2"/>
          </rPr>
          <t>Ofgem:</t>
        </r>
        <r>
          <rPr>
            <sz val="9"/>
            <color indexed="81"/>
            <rFont val="Tahoma"/>
            <family val="2"/>
          </rPr>
          <t xml:space="preserve">
Enter as year (eg 2027)
</t>
        </r>
      </text>
    </comment>
    <comment ref="C158" authorId="1" shapeId="0" xr:uid="{16E95D20-DBBA-4781-AF2D-6BEE6CB7D5B1}">
      <text>
        <r>
          <rPr>
            <b/>
            <sz val="9"/>
            <color indexed="81"/>
            <rFont val="Tahoma"/>
            <family val="2"/>
          </rPr>
          <t>Duncan Innes:GT/GD</t>
        </r>
      </text>
    </comment>
    <comment ref="C161" authorId="1" shapeId="0" xr:uid="{5F818CF5-D8D5-462D-BC00-F1E1D4436198}">
      <text>
        <r>
          <rPr>
            <b/>
            <sz val="9"/>
            <color indexed="81"/>
            <rFont val="Tahoma"/>
            <family val="2"/>
          </rPr>
          <t>Duncan Innes:</t>
        </r>
        <r>
          <rPr>
            <sz val="9"/>
            <color indexed="81"/>
            <rFont val="Tahoma"/>
            <family val="2"/>
          </rPr>
          <t xml:space="preserve">
All sectors</t>
        </r>
      </text>
    </comment>
    <comment ref="C162" authorId="1" shapeId="0" xr:uid="{4C264993-C20D-4726-82E6-8D0AFD86B6C3}">
      <text>
        <r>
          <rPr>
            <b/>
            <sz val="9"/>
            <color indexed="81"/>
            <rFont val="Tahoma"/>
            <family val="2"/>
          </rPr>
          <t>Duncan Innes:</t>
        </r>
        <r>
          <rPr>
            <sz val="9"/>
            <color indexed="81"/>
            <rFont val="Tahoma"/>
            <family val="2"/>
          </rPr>
          <t xml:space="preserve">
All sectors</t>
        </r>
      </text>
    </comment>
    <comment ref="B229" authorId="0" shapeId="0" xr:uid="{E1125252-2BA8-4CE8-BF85-C3BD298A2128}">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27EE6888-C43A-4CA5-A23A-091873D8D7A7}">
      <text>
        <r>
          <rPr>
            <b/>
            <sz val="9"/>
            <color indexed="81"/>
            <rFont val="Tahoma"/>
            <family val="2"/>
          </rPr>
          <t>Ofgem:</t>
        </r>
        <r>
          <rPr>
            <sz val="9"/>
            <color indexed="81"/>
            <rFont val="Tahoma"/>
            <family val="2"/>
          </rPr>
          <t xml:space="preserve">
Enter as year (eg 2027)
</t>
        </r>
      </text>
    </comment>
    <comment ref="C158" authorId="1" shapeId="0" xr:uid="{DF0FA28E-E109-462E-90E9-CF4D1A83F8E3}">
      <text>
        <r>
          <rPr>
            <b/>
            <sz val="9"/>
            <color indexed="81"/>
            <rFont val="Tahoma"/>
            <family val="2"/>
          </rPr>
          <t>Duncan Innes:GT/GD</t>
        </r>
      </text>
    </comment>
    <comment ref="C161" authorId="1" shapeId="0" xr:uid="{81BAD9A3-AAAC-4784-831D-0A497ACC5F3D}">
      <text>
        <r>
          <rPr>
            <b/>
            <sz val="9"/>
            <color indexed="81"/>
            <rFont val="Tahoma"/>
            <family val="2"/>
          </rPr>
          <t>Duncan Innes:</t>
        </r>
        <r>
          <rPr>
            <sz val="9"/>
            <color indexed="81"/>
            <rFont val="Tahoma"/>
            <family val="2"/>
          </rPr>
          <t xml:space="preserve">
All sectors</t>
        </r>
      </text>
    </comment>
    <comment ref="C162" authorId="1" shapeId="0" xr:uid="{BB13BF83-D2B7-43A0-A069-5766D5CA0390}">
      <text>
        <r>
          <rPr>
            <b/>
            <sz val="9"/>
            <color indexed="81"/>
            <rFont val="Tahoma"/>
            <family val="2"/>
          </rPr>
          <t>Duncan Innes:</t>
        </r>
        <r>
          <rPr>
            <sz val="9"/>
            <color indexed="81"/>
            <rFont val="Tahoma"/>
            <family val="2"/>
          </rPr>
          <t xml:space="preserve">
All sectors</t>
        </r>
      </text>
    </comment>
    <comment ref="B229" authorId="0" shapeId="0" xr:uid="{39C5B56E-4EC4-4B80-9A9C-31859CF0228A}">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AF657643-E38A-4C23-B392-323F543768F8}">
      <text>
        <r>
          <rPr>
            <b/>
            <sz val="9"/>
            <color indexed="81"/>
            <rFont val="Tahoma"/>
            <family val="2"/>
          </rPr>
          <t>Ofgem:</t>
        </r>
        <r>
          <rPr>
            <sz val="9"/>
            <color indexed="81"/>
            <rFont val="Tahoma"/>
            <family val="2"/>
          </rPr>
          <t xml:space="preserve">
Enter as year (eg 2027)
</t>
        </r>
      </text>
    </comment>
    <comment ref="C158" authorId="1" shapeId="0" xr:uid="{02710AAF-09F4-455F-817C-FE7FB9BDD441}">
      <text>
        <r>
          <rPr>
            <b/>
            <sz val="9"/>
            <color indexed="81"/>
            <rFont val="Tahoma"/>
            <family val="2"/>
          </rPr>
          <t>Duncan Innes:GT/GD</t>
        </r>
      </text>
    </comment>
    <comment ref="C161" authorId="1" shapeId="0" xr:uid="{CB972240-B9D6-4B0F-9B31-59D97C1D08C3}">
      <text>
        <r>
          <rPr>
            <b/>
            <sz val="9"/>
            <color indexed="81"/>
            <rFont val="Tahoma"/>
            <family val="2"/>
          </rPr>
          <t>Duncan Innes:</t>
        </r>
        <r>
          <rPr>
            <sz val="9"/>
            <color indexed="81"/>
            <rFont val="Tahoma"/>
            <family val="2"/>
          </rPr>
          <t xml:space="preserve">
All sectors</t>
        </r>
      </text>
    </comment>
    <comment ref="C162" authorId="1" shapeId="0" xr:uid="{CFE0CA30-918A-48F1-B93C-FD63B0E9F87B}">
      <text>
        <r>
          <rPr>
            <b/>
            <sz val="9"/>
            <color indexed="81"/>
            <rFont val="Tahoma"/>
            <family val="2"/>
          </rPr>
          <t>Duncan Innes:</t>
        </r>
        <r>
          <rPr>
            <sz val="9"/>
            <color indexed="81"/>
            <rFont val="Tahoma"/>
            <family val="2"/>
          </rPr>
          <t xml:space="preserve">
All sectors</t>
        </r>
      </text>
    </comment>
    <comment ref="B229" authorId="0" shapeId="0" xr:uid="{65D72BD5-1BFC-475E-A656-16F49160D49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81205443-588A-4CE6-9515-10F9A32918B1}">
      <text>
        <r>
          <rPr>
            <b/>
            <sz val="9"/>
            <color indexed="81"/>
            <rFont val="Tahoma"/>
            <family val="2"/>
          </rPr>
          <t>Ofgem:</t>
        </r>
        <r>
          <rPr>
            <sz val="9"/>
            <color indexed="81"/>
            <rFont val="Tahoma"/>
            <family val="2"/>
          </rPr>
          <t xml:space="preserve">
Enter as year (eg 2027)
</t>
        </r>
      </text>
    </comment>
    <comment ref="C158" authorId="1" shapeId="0" xr:uid="{824C2138-C15B-460B-AF3C-D536DCD4DECD}">
      <text>
        <r>
          <rPr>
            <b/>
            <sz val="9"/>
            <color indexed="81"/>
            <rFont val="Tahoma"/>
            <family val="2"/>
          </rPr>
          <t>Duncan Innes:GT/GD</t>
        </r>
      </text>
    </comment>
    <comment ref="C161" authorId="1" shapeId="0" xr:uid="{F08C223E-5B99-4807-9920-4B54C8464499}">
      <text>
        <r>
          <rPr>
            <b/>
            <sz val="9"/>
            <color indexed="81"/>
            <rFont val="Tahoma"/>
            <family val="2"/>
          </rPr>
          <t>Duncan Innes:</t>
        </r>
        <r>
          <rPr>
            <sz val="9"/>
            <color indexed="81"/>
            <rFont val="Tahoma"/>
            <family val="2"/>
          </rPr>
          <t xml:space="preserve">
All sectors</t>
        </r>
      </text>
    </comment>
    <comment ref="C162" authorId="1" shapeId="0" xr:uid="{A00FFA34-83BA-4D64-9105-FCF131B95DEC}">
      <text>
        <r>
          <rPr>
            <b/>
            <sz val="9"/>
            <color indexed="81"/>
            <rFont val="Tahoma"/>
            <family val="2"/>
          </rPr>
          <t>Duncan Innes:</t>
        </r>
        <r>
          <rPr>
            <sz val="9"/>
            <color indexed="81"/>
            <rFont val="Tahoma"/>
            <family val="2"/>
          </rPr>
          <t xml:space="preserve">
All sectors</t>
        </r>
      </text>
    </comment>
    <comment ref="B229" authorId="0" shapeId="0" xr:uid="{ED24D2EE-1EDD-4B21-AF6C-9FC503A099D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B42188F6-36A6-47E3-A399-6DF3323C4F21}">
      <text>
        <r>
          <rPr>
            <b/>
            <sz val="9"/>
            <color indexed="81"/>
            <rFont val="Tahoma"/>
            <family val="2"/>
          </rPr>
          <t>Ofgem:</t>
        </r>
        <r>
          <rPr>
            <sz val="9"/>
            <color indexed="81"/>
            <rFont val="Tahoma"/>
            <family val="2"/>
          </rPr>
          <t xml:space="preserve">
Enter as year (eg 2027)
</t>
        </r>
      </text>
    </comment>
    <comment ref="C158" authorId="1" shapeId="0" xr:uid="{BED2D0BD-D07D-4A50-8ADF-AEC86E5081B4}">
      <text>
        <r>
          <rPr>
            <b/>
            <sz val="9"/>
            <color indexed="81"/>
            <rFont val="Tahoma"/>
            <family val="2"/>
          </rPr>
          <t>Duncan Innes:GT/GD</t>
        </r>
      </text>
    </comment>
    <comment ref="C161" authorId="1" shapeId="0" xr:uid="{2ACE8C83-1FBA-4DC7-ACE6-505E21DE9C53}">
      <text>
        <r>
          <rPr>
            <b/>
            <sz val="9"/>
            <color indexed="81"/>
            <rFont val="Tahoma"/>
            <family val="2"/>
          </rPr>
          <t>Duncan Innes:</t>
        </r>
        <r>
          <rPr>
            <sz val="9"/>
            <color indexed="81"/>
            <rFont val="Tahoma"/>
            <family val="2"/>
          </rPr>
          <t xml:space="preserve">
All sectors</t>
        </r>
      </text>
    </comment>
    <comment ref="C162" authorId="1" shapeId="0" xr:uid="{2C1912FA-421B-4AFF-A902-424C6D945328}">
      <text>
        <r>
          <rPr>
            <b/>
            <sz val="9"/>
            <color indexed="81"/>
            <rFont val="Tahoma"/>
            <family val="2"/>
          </rPr>
          <t>Duncan Innes:</t>
        </r>
        <r>
          <rPr>
            <sz val="9"/>
            <color indexed="81"/>
            <rFont val="Tahoma"/>
            <family val="2"/>
          </rPr>
          <t xml:space="preserve">
All sectors</t>
        </r>
      </text>
    </comment>
    <comment ref="B229" authorId="0" shapeId="0" xr:uid="{8BC9C68C-3F9C-4A7A-9F4E-B753518A47E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D6613D4-37ED-41FD-AD33-39D1C2A63F5D}">
      <text>
        <r>
          <rPr>
            <b/>
            <sz val="9"/>
            <color indexed="81"/>
            <rFont val="Tahoma"/>
            <family val="2"/>
          </rPr>
          <t>Ofgem:</t>
        </r>
        <r>
          <rPr>
            <sz val="9"/>
            <color indexed="81"/>
            <rFont val="Tahoma"/>
            <family val="2"/>
          </rPr>
          <t xml:space="preserve">
Enter as year (eg 2027)
</t>
        </r>
      </text>
    </comment>
    <comment ref="C158" authorId="1" shapeId="0" xr:uid="{8F443888-38C2-496A-A82C-DFA8AB7F5D76}">
      <text>
        <r>
          <rPr>
            <b/>
            <sz val="9"/>
            <color indexed="81"/>
            <rFont val="Tahoma"/>
            <family val="2"/>
          </rPr>
          <t>Duncan Innes:GT/GD</t>
        </r>
      </text>
    </comment>
    <comment ref="C161" authorId="1" shapeId="0" xr:uid="{1D8982DF-D286-46AA-B96F-21834E8364F4}">
      <text>
        <r>
          <rPr>
            <b/>
            <sz val="9"/>
            <color indexed="81"/>
            <rFont val="Tahoma"/>
            <family val="2"/>
          </rPr>
          <t>Duncan Innes:</t>
        </r>
        <r>
          <rPr>
            <sz val="9"/>
            <color indexed="81"/>
            <rFont val="Tahoma"/>
            <family val="2"/>
          </rPr>
          <t xml:space="preserve">
All sectors</t>
        </r>
      </text>
    </comment>
    <comment ref="C162" authorId="1" shapeId="0" xr:uid="{3B275F3D-C07D-41CE-8B15-D6BBFEEBCCA9}">
      <text>
        <r>
          <rPr>
            <b/>
            <sz val="9"/>
            <color indexed="81"/>
            <rFont val="Tahoma"/>
            <family val="2"/>
          </rPr>
          <t>Duncan Innes:</t>
        </r>
        <r>
          <rPr>
            <sz val="9"/>
            <color indexed="81"/>
            <rFont val="Tahoma"/>
            <family val="2"/>
          </rPr>
          <t xml:space="preserve">
All sectors</t>
        </r>
      </text>
    </comment>
    <comment ref="B229" authorId="0" shapeId="0" xr:uid="{3BA3F6F1-4BDF-41E4-B7A4-D21BB2AD8BDD}">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76AF05D9-9DD2-4534-9419-E1A675BA37F0}">
      <text>
        <r>
          <rPr>
            <b/>
            <sz val="9"/>
            <color indexed="81"/>
            <rFont val="Tahoma"/>
            <family val="2"/>
          </rPr>
          <t>Ofgem:</t>
        </r>
        <r>
          <rPr>
            <sz val="9"/>
            <color indexed="81"/>
            <rFont val="Tahoma"/>
            <family val="2"/>
          </rPr>
          <t xml:space="preserve">
Enter as year (eg 2027)
</t>
        </r>
      </text>
    </comment>
    <comment ref="C158" authorId="1" shapeId="0" xr:uid="{3E7C8AB1-C807-42DB-8B72-0E04E8BD05A7}">
      <text>
        <r>
          <rPr>
            <b/>
            <sz val="9"/>
            <color indexed="81"/>
            <rFont val="Tahoma"/>
            <family val="2"/>
          </rPr>
          <t>Duncan Innes:GT/GD</t>
        </r>
      </text>
    </comment>
    <comment ref="C161" authorId="1" shapeId="0" xr:uid="{AC4424DF-030C-4B36-9169-85C91FA390C6}">
      <text>
        <r>
          <rPr>
            <b/>
            <sz val="9"/>
            <color indexed="81"/>
            <rFont val="Tahoma"/>
            <family val="2"/>
          </rPr>
          <t>Duncan Innes:</t>
        </r>
        <r>
          <rPr>
            <sz val="9"/>
            <color indexed="81"/>
            <rFont val="Tahoma"/>
            <family val="2"/>
          </rPr>
          <t xml:space="preserve">
All sectors</t>
        </r>
      </text>
    </comment>
    <comment ref="C162" authorId="1" shapeId="0" xr:uid="{E02172EB-F81C-42AB-ADF4-DCE2B1A96352}">
      <text>
        <r>
          <rPr>
            <b/>
            <sz val="9"/>
            <color indexed="81"/>
            <rFont val="Tahoma"/>
            <family val="2"/>
          </rPr>
          <t>Duncan Innes:</t>
        </r>
        <r>
          <rPr>
            <sz val="9"/>
            <color indexed="81"/>
            <rFont val="Tahoma"/>
            <family val="2"/>
          </rPr>
          <t xml:space="preserve">
All sectors</t>
        </r>
      </text>
    </comment>
    <comment ref="B229" authorId="0" shapeId="0" xr:uid="{BA10A367-C3EC-4B50-9DB0-304E1D3975F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3A0B70E-E97C-45E0-91E6-A41DA3EE3E62}">
      <text>
        <r>
          <rPr>
            <b/>
            <sz val="9"/>
            <color indexed="81"/>
            <rFont val="Tahoma"/>
            <family val="2"/>
          </rPr>
          <t>Ofgem:</t>
        </r>
        <r>
          <rPr>
            <sz val="9"/>
            <color indexed="81"/>
            <rFont val="Tahoma"/>
            <family val="2"/>
          </rPr>
          <t xml:space="preserve">
Enter as year (eg 2027)
</t>
        </r>
      </text>
    </comment>
    <comment ref="C158" authorId="1" shapeId="0" xr:uid="{632CB992-EDD6-434F-9142-65A71D045429}">
      <text>
        <r>
          <rPr>
            <b/>
            <sz val="9"/>
            <color indexed="81"/>
            <rFont val="Tahoma"/>
            <family val="2"/>
          </rPr>
          <t>Duncan Innes:GT/GD</t>
        </r>
      </text>
    </comment>
    <comment ref="C161" authorId="1" shapeId="0" xr:uid="{D9AB8655-4BAD-4CCC-B3E3-8379DA62E693}">
      <text>
        <r>
          <rPr>
            <b/>
            <sz val="9"/>
            <color indexed="81"/>
            <rFont val="Tahoma"/>
            <family val="2"/>
          </rPr>
          <t>Duncan Innes:</t>
        </r>
        <r>
          <rPr>
            <sz val="9"/>
            <color indexed="81"/>
            <rFont val="Tahoma"/>
            <family val="2"/>
          </rPr>
          <t xml:space="preserve">
All sectors</t>
        </r>
      </text>
    </comment>
    <comment ref="C162" authorId="1" shapeId="0" xr:uid="{DED499B4-049E-4E09-8B9B-D82BB624AC08}">
      <text>
        <r>
          <rPr>
            <b/>
            <sz val="9"/>
            <color indexed="81"/>
            <rFont val="Tahoma"/>
            <family val="2"/>
          </rPr>
          <t>Duncan Innes:</t>
        </r>
        <r>
          <rPr>
            <sz val="9"/>
            <color indexed="81"/>
            <rFont val="Tahoma"/>
            <family val="2"/>
          </rPr>
          <t xml:space="preserve">
All sectors</t>
        </r>
      </text>
    </comment>
    <comment ref="B229" authorId="0" shapeId="0" xr:uid="{5C7F7A17-3A97-4785-B216-2BE0E63C9FD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3D84D8D0-F64B-4904-9A00-C11BE689D639}">
      <text>
        <r>
          <rPr>
            <b/>
            <sz val="9"/>
            <color indexed="81"/>
            <rFont val="Tahoma"/>
            <family val="2"/>
          </rPr>
          <t>Ofgem:</t>
        </r>
        <r>
          <rPr>
            <sz val="9"/>
            <color indexed="81"/>
            <rFont val="Tahoma"/>
            <family val="2"/>
          </rPr>
          <t xml:space="preserve">
Enter as year (eg 2027)
</t>
        </r>
      </text>
    </comment>
    <comment ref="C158" authorId="1" shapeId="0" xr:uid="{E2C79054-42FA-4884-BDBA-6B72C501FC84}">
      <text>
        <r>
          <rPr>
            <b/>
            <sz val="9"/>
            <color indexed="81"/>
            <rFont val="Tahoma"/>
            <family val="2"/>
          </rPr>
          <t>Duncan Innes:GT/GD</t>
        </r>
      </text>
    </comment>
    <comment ref="C161" authorId="1" shapeId="0" xr:uid="{A7CD8F11-C890-40ED-8EE8-16A92A3F0395}">
      <text>
        <r>
          <rPr>
            <b/>
            <sz val="9"/>
            <color indexed="81"/>
            <rFont val="Tahoma"/>
            <family val="2"/>
          </rPr>
          <t>Duncan Innes:</t>
        </r>
        <r>
          <rPr>
            <sz val="9"/>
            <color indexed="81"/>
            <rFont val="Tahoma"/>
            <family val="2"/>
          </rPr>
          <t xml:space="preserve">
All sectors</t>
        </r>
      </text>
    </comment>
    <comment ref="C162" authorId="1" shapeId="0" xr:uid="{B7A7448A-FAAD-4EA5-A6E4-62F8CDABFA40}">
      <text>
        <r>
          <rPr>
            <b/>
            <sz val="9"/>
            <color indexed="81"/>
            <rFont val="Tahoma"/>
            <family val="2"/>
          </rPr>
          <t>Duncan Innes:</t>
        </r>
        <r>
          <rPr>
            <sz val="9"/>
            <color indexed="81"/>
            <rFont val="Tahoma"/>
            <family val="2"/>
          </rPr>
          <t xml:space="preserve">
All sectors</t>
        </r>
      </text>
    </comment>
    <comment ref="B229" authorId="0" shapeId="0" xr:uid="{0F0A22B7-1E7E-4EBC-94BE-05F1046EC0B3}">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D92F4E7C-EC91-4D8A-A5A5-2CAD0DFCAF28}">
      <text>
        <r>
          <rPr>
            <b/>
            <sz val="9"/>
            <color indexed="81"/>
            <rFont val="Tahoma"/>
            <family val="2"/>
          </rPr>
          <t>Ofgem:</t>
        </r>
        <r>
          <rPr>
            <sz val="9"/>
            <color indexed="81"/>
            <rFont val="Tahoma"/>
            <family val="2"/>
          </rPr>
          <t xml:space="preserve">
Enter as year (eg 2027)
</t>
        </r>
      </text>
    </comment>
    <comment ref="C158" authorId="1" shapeId="0" xr:uid="{1AE78018-2AF6-4F38-9DE7-2C7DBD0F3F5D}">
      <text>
        <r>
          <rPr>
            <b/>
            <sz val="9"/>
            <color indexed="81"/>
            <rFont val="Tahoma"/>
            <family val="2"/>
          </rPr>
          <t>Duncan Innes:GT/GD</t>
        </r>
      </text>
    </comment>
    <comment ref="C161" authorId="1" shapeId="0" xr:uid="{84CF88CA-78E3-4231-9527-89C57BE8454B}">
      <text>
        <r>
          <rPr>
            <b/>
            <sz val="9"/>
            <color indexed="81"/>
            <rFont val="Tahoma"/>
            <family val="2"/>
          </rPr>
          <t>Duncan Innes:</t>
        </r>
        <r>
          <rPr>
            <sz val="9"/>
            <color indexed="81"/>
            <rFont val="Tahoma"/>
            <family val="2"/>
          </rPr>
          <t xml:space="preserve">
All sectors</t>
        </r>
      </text>
    </comment>
    <comment ref="C162" authorId="1" shapeId="0" xr:uid="{47C55983-7F4D-4803-8FD4-EA7769FC506F}">
      <text>
        <r>
          <rPr>
            <b/>
            <sz val="9"/>
            <color indexed="81"/>
            <rFont val="Tahoma"/>
            <family val="2"/>
          </rPr>
          <t>Duncan Innes:</t>
        </r>
        <r>
          <rPr>
            <sz val="9"/>
            <color indexed="81"/>
            <rFont val="Tahoma"/>
            <family val="2"/>
          </rPr>
          <t xml:space="preserve">
All sectors</t>
        </r>
      </text>
    </comment>
    <comment ref="B229" authorId="0" shapeId="0" xr:uid="{F6C62201-F747-4A13-8D04-501C62A7A21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<sst xmlns="http://schemas.openxmlformats.org/spreadsheetml/2006/main" count="5140" uniqueCount="626">
  <si>
    <t>RIIO-GD3 Cost Benefit Analysis template</t>
  </si>
  <si>
    <t xml:space="preserve">
Publication date:</t>
  </si>
  <si>
    <t>Contact:</t>
  </si>
  <si>
    <t>Team:</t>
  </si>
  <si>
    <t>Gas Distribution Cost Assessment</t>
  </si>
  <si>
    <t>Tel:</t>
  </si>
  <si>
    <t>Email:</t>
  </si>
  <si>
    <t>CBA Version</t>
  </si>
  <si>
    <t>Sheet name</t>
  </si>
  <si>
    <t>Cell reference</t>
  </si>
  <si>
    <t>Changes made in the CBA template</t>
  </si>
  <si>
    <t>Change made by</t>
  </si>
  <si>
    <t>v2</t>
  </si>
  <si>
    <t>Fixed Data</t>
  </si>
  <si>
    <t>B10</t>
  </si>
  <si>
    <t>Safety disproportion factor revised to 10</t>
  </si>
  <si>
    <t>Duncan Innes</t>
  </si>
  <si>
    <t>Baseline/Option</t>
  </si>
  <si>
    <t>Row 146-147</t>
  </si>
  <si>
    <t>Safety disproportion factor added to calculations</t>
  </si>
  <si>
    <t>Row 75</t>
  </si>
  <si>
    <t>Calculation corrected from column F onwards (value now divides by 100)</t>
  </si>
  <si>
    <t>Row 143-154 &amp; 172-178</t>
  </si>
  <si>
    <t>Cell formatting corrected to reflect which cells contain formulae and which are user inputs</t>
  </si>
  <si>
    <t>Rows 196-197</t>
  </si>
  <si>
    <t>Sumif formulae corrected</t>
  </si>
  <si>
    <t>Rows 190-214</t>
  </si>
  <si>
    <t>Corrections for consistency: rows for pass through costs and financial cost/benefits now appear in all tabs</t>
  </si>
  <si>
    <t>v3</t>
  </si>
  <si>
    <t>Baseline/Options tabs</t>
  </si>
  <si>
    <t>Rows 211:219</t>
  </si>
  <si>
    <t>Corrections made to include both Pass-through totals and Financial totals on all tabs</t>
  </si>
  <si>
    <t>Rows 221:227</t>
  </si>
  <si>
    <t>Existing rows relabelled as Annual Totals and additional rows provided for Net Present Value</t>
  </si>
  <si>
    <t>B7</t>
  </si>
  <si>
    <t>Dropdown option added</t>
  </si>
  <si>
    <t>BF42:BH42</t>
  </si>
  <si>
    <t xml:space="preserve">Data added in </t>
  </si>
  <si>
    <t>Row 31</t>
  </si>
  <si>
    <t>Circular reference corrected</t>
  </si>
  <si>
    <t>Row 192</t>
  </si>
  <si>
    <t>Correct formula added in</t>
  </si>
  <si>
    <t>E195 &amp; E208</t>
  </si>
  <si>
    <t>Formulae corrected</t>
  </si>
  <si>
    <t>Column BI</t>
  </si>
  <si>
    <t>Fixed data extended out to 2076 to match Baseline/Options sheets</t>
  </si>
  <si>
    <t>v4</t>
  </si>
  <si>
    <t>B18:19</t>
  </si>
  <si>
    <t>RIIO3 and subsequent period Depreciation Acceleration Factors added in</t>
  </si>
  <si>
    <t>Rows 84:127</t>
  </si>
  <si>
    <t>Depreciation calculations amended to allow for Acceleration Factors. Depreciation calculations for post-2050 investments removed</t>
  </si>
  <si>
    <t xml:space="preserve">Annual Total  Low and High formula references incorrect cells </t>
  </si>
  <si>
    <t>lines 209 and 210  =SUM(E198:E200,E202,E204:E206)</t>
  </si>
  <si>
    <t>Francisco Moraiz</t>
  </si>
  <si>
    <t>Baseline/Option tabs</t>
  </si>
  <si>
    <t>B13:g18</t>
  </si>
  <si>
    <t>$E$53:$AW$53 replace with $E$53:$bb$53</t>
  </si>
  <si>
    <t>Depreciation calculation not working (F84:BB106)</t>
  </si>
  <si>
    <t>modify the formula</t>
  </si>
  <si>
    <t>v5</t>
  </si>
  <si>
    <t>Option tabs 4-10</t>
  </si>
  <si>
    <t>AZ75:BB75</t>
  </si>
  <si>
    <t>Formulae corrected to include 10^2 factor</t>
  </si>
  <si>
    <t>Summary tab</t>
  </si>
  <si>
    <t>F9:G19</t>
  </si>
  <si>
    <t>Formulae corrected to only include RIIO3 expenditure</t>
  </si>
  <si>
    <t>Rows 84:107</t>
  </si>
  <si>
    <t>Formulae corrected to reflect fact that costs should be entered as negative numbers</t>
  </si>
  <si>
    <t>Row 81</t>
  </si>
  <si>
    <t>Capitalisation rates set to 0 from 2050 onwards</t>
  </si>
  <si>
    <t>A29:G40</t>
  </si>
  <si>
    <t>Outputs table restored and instruction added to Guidance</t>
  </si>
  <si>
    <t>v6</t>
  </si>
  <si>
    <t>Row 190</t>
  </si>
  <si>
    <t>Capex formula corrected to include expensed investment</t>
  </si>
  <si>
    <t>Rows 186:187</t>
  </si>
  <si>
    <t>Discount formula corrected</t>
  </si>
  <si>
    <t>Tab Name</t>
  </si>
  <si>
    <t>Brief Description</t>
  </si>
  <si>
    <t>Instructions</t>
  </si>
  <si>
    <t>Summary</t>
  </si>
  <si>
    <t>Presents summary tables, showing the present value (PV) and net present value (NPV) of each option at different points in time and under different carbon pricing scenarios</t>
  </si>
  <si>
    <t>All cells in the summary table are automatically calculated. Please note, an Option name must be entered into cell B6 for Baseline and Option sheets in order for the summary table to populate. 
There are summary boxes provided to restate the key points from the Engineering Justification Paper, Stakeholder and GDN views that support the underlying justification for the preferred option.</t>
  </si>
  <si>
    <t>Full Opt. Considered</t>
  </si>
  <si>
    <t>A tab providing a full summary list of options considered &amp; rejected before full costing for the investment decision. Stated aim should reflect a brief summary of engineering justification.</t>
  </si>
  <si>
    <r>
      <t xml:space="preserve">Provide a description of the stated aim of the investment decision &amp; also include options that have been considered, including those which have been rejected, before full costing.
</t>
    </r>
    <r>
      <rPr>
        <b/>
        <sz val="10"/>
        <color theme="1"/>
        <rFont val="Verdana"/>
        <family val="2"/>
      </rPr>
      <t xml:space="preserve">Please </t>
    </r>
    <r>
      <rPr>
        <sz val="10"/>
        <color theme="1"/>
        <rFont val="Verdana"/>
        <family val="2"/>
      </rPr>
      <t>use the drop down list (Y/N), to select if the option is included in the CBA. 
If the option has been included, then please clarify which tab it is corresponding to. 
Each option within the short list of those options that have been considered and costed, should provide a brief description &amp; a clear rationale for including/excluding them in the comment section.</t>
    </r>
  </si>
  <si>
    <t>A tab containing all key sources of data &amp; relevant static data points. This tab also contains the depreciation calculation reference, and lists of the Investment and Output types that can be used in the Baseline/Options tabs</t>
  </si>
  <si>
    <r>
      <t xml:space="preserve">This tab contains all fixed data points and drop-down menu lists required for the CBA to function.  
</t>
    </r>
    <r>
      <rPr>
        <b/>
        <sz val="10"/>
        <color theme="1"/>
        <rFont val="Verdana"/>
        <family val="2"/>
      </rPr>
      <t xml:space="preserve">Please enter </t>
    </r>
    <r>
      <rPr>
        <sz val="10"/>
        <color theme="1"/>
        <rFont val="Verdana"/>
        <family val="2"/>
      </rPr>
      <t>pre-tax WACC consistent with your business plan in this tab.
Depreciation Acceleration Factors (as described in the SSMD Finance Annex p180-181) have been included for RIIO3 and subsequent price controls to enable users to test out the potential impact should these be applied</t>
    </r>
  </si>
  <si>
    <t>Risk Register</t>
  </si>
  <si>
    <t>A tab for documenting risks associated with the chosen investment decision, and actions to manage each risk.</t>
  </si>
  <si>
    <r>
      <t xml:space="preserve">Please fill in this tab </t>
    </r>
    <r>
      <rPr>
        <b/>
        <u/>
        <sz val="10"/>
        <color theme="1"/>
        <rFont val="Verdana"/>
        <family val="2"/>
      </rPr>
      <t>only</t>
    </r>
    <r>
      <rPr>
        <b/>
        <sz val="10"/>
        <color theme="1"/>
        <rFont val="Verdana"/>
        <family val="2"/>
      </rPr>
      <t xml:space="preserve"> </t>
    </r>
    <r>
      <rPr>
        <sz val="10"/>
        <color theme="1"/>
        <rFont val="Verdana"/>
        <family val="2"/>
      </rPr>
      <t xml:space="preserve">for the preferred option; details should be provided for all risk(s) affecting the following areas: 
(i) Delivery timeframe; (ii) Distinct variance in original forecast cost; &amp; 
(iii) Criteria which may result in the scheme being cancelled or significantly delayed. 
</t>
    </r>
    <r>
      <rPr>
        <b/>
        <sz val="10"/>
        <color theme="1"/>
        <rFont val="Verdana"/>
        <family val="2"/>
      </rPr>
      <t xml:space="preserve">Each row </t>
    </r>
    <r>
      <rPr>
        <sz val="10"/>
        <color theme="1"/>
        <rFont val="Verdana"/>
        <family val="2"/>
      </rPr>
      <t>should be treated as a single risk entry, the expectation is for relevant information on the: 
Risk Description; 
Impact; 
Liklihood; 
Mitigation/Controls 
&amp; any relevant commentary would be included as supporting evidence.</t>
    </r>
  </si>
  <si>
    <t>Baseline sheets</t>
  </si>
  <si>
    <r>
      <t xml:space="preserve">A tab which captures &amp; quantifies the Baseline approach </t>
    </r>
    <r>
      <rPr>
        <i/>
        <sz val="10"/>
        <color theme="1"/>
        <rFont val="Verdana"/>
        <family val="2"/>
      </rPr>
      <t xml:space="preserve">(your 'do minimum' or 'reference scenario' e.g. do nothing, ongoing maintenance of existing asset or the option which requires the minimim investment) </t>
    </r>
    <r>
      <rPr>
        <sz val="10"/>
        <color theme="1"/>
        <rFont val="Verdana"/>
        <family val="2"/>
      </rPr>
      <t>&amp; feeds this information back to the Summary tab.</t>
    </r>
  </si>
  <si>
    <r>
      <t xml:space="preserve">Baseline should represent your 'do minimum' or 'reference scenario' </t>
    </r>
    <r>
      <rPr>
        <i/>
        <sz val="10"/>
        <color theme="1"/>
        <rFont val="Verdana"/>
        <family val="2"/>
      </rPr>
      <t>(e.g. do nothing, ongoing maintenance of existing asset or the option which requires the minimim investment)</t>
    </r>
    <r>
      <rPr>
        <sz val="10"/>
        <color theme="1"/>
        <rFont val="Verdana"/>
        <family val="2"/>
      </rPr>
      <t xml:space="preserve">.
Rows 39-58 should capture the ongoing maintenance &amp; repair costs associated with the 'do minimum' scenario. For asset health expenditure, this should cover the whole of the asset population. 
</t>
    </r>
    <r>
      <rPr>
        <b/>
        <sz val="10"/>
        <color theme="1"/>
        <rFont val="Verdana"/>
        <family val="2"/>
      </rPr>
      <t xml:space="preserve">Please </t>
    </r>
    <r>
      <rPr>
        <sz val="10"/>
        <color theme="1"/>
        <rFont val="Verdana"/>
        <family val="2"/>
      </rPr>
      <t xml:space="preserve">refer to guidance on completing </t>
    </r>
    <r>
      <rPr>
        <i/>
        <sz val="10"/>
        <color theme="1"/>
        <rFont val="Verdana"/>
        <family val="2"/>
      </rPr>
      <t>'Option sheet'.</t>
    </r>
  </si>
  <si>
    <t>Baseline workings sheet</t>
  </si>
  <si>
    <t>A tab providing additional detail on the values entered for the Baseline</t>
  </si>
  <si>
    <t>Option sheets</t>
  </si>
  <si>
    <t>A tab which captures &amp; quantifies each potential option for investment &amp; feeds this information back to the Summary tab.</t>
  </si>
  <si>
    <r>
      <t>The user should populate the yellow cells. All other cells are either fixed or auto-populated.
Enter costs / benefits in 2023/24 prices (£m).  Expenditure and costs should be entered as negative values. Benefits should be entered as positive values. Technical inputs (e.g. GWh leakage) should be entered as positive values.  
Costs entered for the preferred option should broadly correspond to values set out in company Business Plans (i.e. should exclude RPEs and include ongoing efficiencies consistent with assumptions contained in your Business Plan submission), with any differences explained in the Company View box.
Enter costs</t>
    </r>
    <r>
      <rPr>
        <b/>
        <sz val="10"/>
        <color theme="1"/>
        <rFont val="Verdana"/>
        <family val="2"/>
      </rPr>
      <t xml:space="preserve"> </t>
    </r>
    <r>
      <rPr>
        <sz val="10"/>
        <color theme="1"/>
        <rFont val="Verdana"/>
        <family val="2"/>
      </rPr>
      <t>and benefits asociated with the option.</t>
    </r>
    <r>
      <rPr>
        <sz val="10"/>
        <color theme="1"/>
        <rFont val="Verdana"/>
        <family val="2"/>
      </rPr>
      <t xml:space="preserve">
Enter the Option Name, a Scheme Reference ID, and an Engineering Justification Reference consistent with that used in the EJP; define the Expenditure Type (consistent with the type of EJP structure used) and then use the drop down in B9 to indicate if this is the preferred option. 
The Option Description box should be used to enable Ofgem to quickly recognise the work being described, and to link it to the relevant sections of the EJP and the Business Plan. The level of detail required will vary according to the nature of the option. Please also provide a brief description of the: (i) Engineering Description; (ii) Stakeholder feedback &amp; (iii) Company view of the option.
The capitalisation rate applies only to capitalised costs and should therefore normally be set at 100%. The same capitalisation rate should be used for the baseline and each of the options. 
Enter the first year in which investment occurs. This should be the first year in which capex/repex spend occurs.
Completion of the Outputs table is optional but can be used where non-financial outputs of the proposed investment can be usefully quantified
Expenditure section: Please select the Asset Class and Intervention Type from the drop-down lists &amp; enter the corresponding volume/units. Use column C to enter any additional descriptive information, should it be required.  Enter any categories of opex spending and passthrough costs where one or more options will differ from the baseline. 
Other Costs/Benefits section: Please enter figures for the defined categories in the Inputs table, and the Calculated Values table will populate automatically. For any other relevant costs or benefits, add the value of these in the Calculated Values table, choosing an appropriate Category in column B. If useful, values may also be added to the Inputs table.  
For the Baseline and the preferred Option, enter the Monetised Risk score of the option, as calculated by your company's NARM model.
Please then highlight your chosen option by colouring the worksheet tab </t>
    </r>
    <r>
      <rPr>
        <b/>
        <sz val="10"/>
        <color theme="1"/>
        <rFont val="Verdana"/>
        <family val="2"/>
      </rPr>
      <t>yellow.</t>
    </r>
  </si>
  <si>
    <t>Option Workings sheets</t>
  </si>
  <si>
    <t>A tab associated with each option sheet that has been completed, providing additional detail on the values entered for that option</t>
  </si>
  <si>
    <t>These sheets should be used to provide additional information on how the costs and benefits entered on the Option sheet were calculated. There are two parts to this: a disaggregated view of the costs entered in the Option sheet, and a description of how longer-term costs have been forecasted. 
For the first part, we are still considering what level of disaggregation is appropriate and will engage with stakeholders on this. 
In the 'Long Term Cost/Benefit Assumptions' section the user should briefly summarise the assumptions used to calculate long-term (&gt;10 year) cost/benefit inputs (eg "Opex assumed to increase at 1%/year based on historic trends"). In most cases we would expect these to be the same across the baseline and different options. If detailed descriptions are required (eg to explain assumptions around whole life costs of assets) these should be included as part of the EJP</t>
  </si>
  <si>
    <t>Colour code</t>
  </si>
  <si>
    <t>Cell colour:</t>
  </si>
  <si>
    <t>User populated cells</t>
  </si>
  <si>
    <t>Formula/Calculation</t>
  </si>
  <si>
    <t>Comparison cells - automatically calculated</t>
  </si>
  <si>
    <t>Category description</t>
  </si>
  <si>
    <r>
      <rPr>
        <b/>
        <sz val="10"/>
        <color theme="1"/>
        <rFont val="Verdana"/>
        <family val="2"/>
      </rPr>
      <t>Title</t>
    </r>
    <r>
      <rPr>
        <sz val="10"/>
        <color theme="1"/>
        <rFont val="Verdana"/>
        <family val="2"/>
      </rPr>
      <t>, name or desciption</t>
    </r>
  </si>
  <si>
    <t>SUMMARY - BASE CASE</t>
  </si>
  <si>
    <t>Central estimate</t>
  </si>
  <si>
    <t>Low CO2 price estimate</t>
  </si>
  <si>
    <t>High CO2 price estimate</t>
  </si>
  <si>
    <t>NPV of costs and benefits</t>
  </si>
  <si>
    <t>NPVs of costs and benefits (absolute, £m)</t>
  </si>
  <si>
    <t>Option No.</t>
  </si>
  <si>
    <t>Desc. Of Option</t>
  </si>
  <si>
    <t>Preferred Option</t>
  </si>
  <si>
    <r>
      <t xml:space="preserve">Total RIIO3 Forecast Expenditure
</t>
    </r>
    <r>
      <rPr>
        <i/>
        <sz val="9"/>
        <color theme="1"/>
        <rFont val="Verdana"/>
        <family val="2"/>
      </rPr>
      <t>(£m)</t>
    </r>
  </si>
  <si>
    <r>
      <rPr>
        <b/>
        <sz val="9"/>
        <color theme="1"/>
        <rFont val="Verdana"/>
        <family val="2"/>
      </rPr>
      <t>Spend Area</t>
    </r>
    <r>
      <rPr>
        <sz val="9"/>
        <color theme="1"/>
        <rFont val="Verdana"/>
        <family val="2"/>
      </rPr>
      <t xml:space="preserve">
</t>
    </r>
    <r>
      <rPr>
        <i/>
        <sz val="9"/>
        <color theme="1"/>
        <rFont val="Verdana"/>
        <family val="2"/>
      </rPr>
      <t>(RRP Table Reference)</t>
    </r>
  </si>
  <si>
    <t>Engineering Justification</t>
  </si>
  <si>
    <t>Stakeholder Support Summary</t>
  </si>
  <si>
    <t>GDN View</t>
  </si>
  <si>
    <t>Capitalised</t>
  </si>
  <si>
    <t>Non-capitalised</t>
  </si>
  <si>
    <t>Baseline</t>
  </si>
  <si>
    <t>See Engineering Justification in Baseline tab</t>
  </si>
  <si>
    <t>See Stakeholder Support Summary in Baseline tab</t>
  </si>
  <si>
    <t>See GDN View in Baseline tab</t>
  </si>
  <si>
    <t>Option_1</t>
  </si>
  <si>
    <t>See Engineering Justification in Option_1 tab</t>
  </si>
  <si>
    <t>See Stakeholder Support Summary in Option_1 tab</t>
  </si>
  <si>
    <t>See GDN View in Option_1 tab</t>
  </si>
  <si>
    <t>Option_2</t>
  </si>
  <si>
    <t>See Engineering Justification in Option_2 tab</t>
  </si>
  <si>
    <t>See Stakeholder Support Summary in Option_2 tab</t>
  </si>
  <si>
    <t>See GDN View in Option_2 tab</t>
  </si>
  <si>
    <t>Option_3</t>
  </si>
  <si>
    <t>See Engineering Justification in Option_3 tab</t>
  </si>
  <si>
    <t>See Stakeholder Support Summary in Option_3 tab</t>
  </si>
  <si>
    <t>See GDN View in Option_3 tab</t>
  </si>
  <si>
    <t>Option_4</t>
  </si>
  <si>
    <t>Option_5</t>
  </si>
  <si>
    <t>Option_6</t>
  </si>
  <si>
    <t>Option_7</t>
  </si>
  <si>
    <t>Option_8</t>
  </si>
  <si>
    <t>Option_9</t>
  </si>
  <si>
    <t>Option_10</t>
  </si>
  <si>
    <t>NPV relative to baseline</t>
  </si>
  <si>
    <t>NPVs (relative to baseline, £m)</t>
  </si>
  <si>
    <t xml:space="preserve">Purpose of CBA: describe the stated aim of the investment decision </t>
  </si>
  <si>
    <t>To find the optimal balance between Risk, Cost and Service levels. (Compliance is discussed against each option below).</t>
  </si>
  <si>
    <t>If investment is to replace an existing asset / investment expenditure type, please state the condition of the asset / investment expenditure type</t>
  </si>
  <si>
    <t>Various assets / investment options considered</t>
  </si>
  <si>
    <t>List below all options considered to meet the stated aim</t>
  </si>
  <si>
    <r>
      <t xml:space="preserve">Included in this CBA? </t>
    </r>
    <r>
      <rPr>
        <i/>
        <sz val="9"/>
        <color theme="1"/>
        <rFont val="Verdana"/>
        <family val="2"/>
      </rPr>
      <t>(Y/N)</t>
    </r>
  </si>
  <si>
    <t>Corresponding Tab</t>
  </si>
  <si>
    <t>Option Name</t>
  </si>
  <si>
    <t>Description</t>
  </si>
  <si>
    <t>Company View</t>
  </si>
  <si>
    <t>Y</t>
  </si>
  <si>
    <t>Maintain baseline by doing minimum/nothing</t>
  </si>
  <si>
    <t>The option to do the minimum is used as the baseline for which all other options are measured against. It does not include any planned capital investment but instead considers the cost of ongoing maintenance activities and emergency intervention on failure on the entire overcrossing portfolio. There are no direct benefits accrued under this option however it does include societal impacts associated with leakage, injury and fatality.</t>
  </si>
  <si>
    <t xml:space="preserve">While the baseline option appears to present a cost-effective approach in the short term by focusing solely on ongoing maintenance activities and repairs upon failure, it is not acceptable given the far-reaching ramifications of such an approach. Reacting only when an overcrossing has failed exposes the network to significant risks and potential consequences. These include but are not limited to, the increasing level of failure risk, costly reactive interventions when a significant failure occurs, the issuance of Health and Safety Executive (HSE) improvement notices or prosecution in cases where security measures are found to be inadequate. Resulting gas leaks can have environmental and customer impact (loss of supply). Therefore, for reasons of increasing risk, loss of supply and putting compliance at risk, this option has been rejected.
</t>
  </si>
  <si>
    <t xml:space="preserve">High-Pressure Focus </t>
  </si>
  <si>
    <t xml:space="preserve">This option focuses on the smallest fraction of the overcrossing population. This would involve remediating the poorest overcrossings in the high-pressure tier category only. Currently, there are no condition 5 overcrossings in the high-pressure tier category, however, there is one in the condition 4 categories which, if not remediated, will become condition 5 during RIIO-GD3. This option therefore considers this single overcrossing remediation only. This alternative does not include any provision for overcrossings removals or impact protection necessary to address the heightened risk of flooding events affecting the overcrossings. </t>
  </si>
  <si>
    <t>This approach could be viewed as short-sighted because the condition of the overcrossings will continue to deteriorate, necessitating work before they reach Condition 5. 
Additionally, the "reactive" approach would be relevant to intermediate, medium, and low-pressure overcrossings, which represent much of the overall population. Failures related to these overcrossings, while sometimes less compelling in terms of supply loss, still present a significant risk to the environment and public safety. 
This option also neglects the decommissioned overcrossings within the network that necessitate consistent inspections and maintenance of security protocols to comply with HSE standards. The impact of sever weather events is also unaccounted for.
This option has been rejected as it shows a minimal change to our loss of supply risk compared to the baseline position - see A22.k NGN RIIO-GD3 Investment Decision Pack - Overcrossings EJP. It also places HSE compliance at risk. Payback is 24 years which is outside the 16 year guidelines set by Ofgem.</t>
  </si>
  <si>
    <t>Based on Age</t>
  </si>
  <si>
    <t>This option explores the possibility of increasing the rate of intervention from that seen in the RIIO-GD2 period. Unlike the previous option, this strategy would encompass overcrossings across all pressure categories, not limiting the focus to high-pressure tiers alone. By shifting the basis of intervention from condition score to age profile and the date of the last intervention, this option aims to proactively manage the asset lifecycle.</t>
  </si>
  <si>
    <t>A programme of this magnitude would be a major change to our RIIO-GD2 strategy and would nearly triple the intervention volumes and by extension the cost. Apart from the obvious impact, this would have on the funding requirements, it would also bring the challenge of deliverability. 
In summary, implementing this proactive intervention strategy requires significant investment (estimated at over £22m) and a revamped asset management approach. Although the loss of supply risk would be reduced by approximately 6% during RIIO-GD3 and there would be additional benefits of improved safety, reliability, and a lesser likelihood for emergency interventions, the costs, and logistical hurdles to achieve this are substantial, making this option less acceptable. This is not aligned with our customers' expectations of maintaining a safe and resilient network whilst keeping bills as low as possible and for this reason this option has been rejected. Payback of 22 years is also outside the 16 year guidelines set by Ofgem.</t>
  </si>
  <si>
    <t>Balanced Programme (Preferred)</t>
  </si>
  <si>
    <t xml:space="preserve">This option represents a more balanced approach that lies between Option_1 and Option_2. 
An optimal strategy would blend aspects from the thorough scope of Option_2 while moderating the frequency and intensity of interventions, ensuring both practicality and cost-efficiency. By choosing a more measured path, we can improve the safety and reliability of overcrossings without overstretching financial and logistical resources.
This option looks to expand on Option_1 by extending the application to all pressure tiers. This ensures that the entire population of overcrossings is considered regardless of pressure tier, thus mitigating health and safety risks comprehensively. 
In contrast to the Option_2 which focuses on age and intervention history, this option prioritises asset health. This method is backed by our comprehensive inspection programme, which routinely assesses asset conditions. </t>
  </si>
  <si>
    <t>Beyond improving the condition of deteriorating overcrossings, we can also propose several removals in our OPEX plans based on existing data; specifically targeting tier 1 overcrossings and other decommissioned overcrossings that are either in a poor state or continue to face security issues.
Throughout RIIO-GD3, it remains crucial to address overcrossings security concerns in alignment with the HSE expectations. The goal of this option is to ensure that every overcrossing is equipped with appropriate security measures. This option also specifically addresses flood risk, which we know is growing. This option provides the best balance of mitigating loss of supply risk from the baseline position whilst minimising additional Capex spend and also allow us to maintain HSE compliance - see A22.k NGN RIIO-GD3 Investment Decision Pack - Overcrossings EJP. Payback of 12 years is within the 16 year guidelines set out by Ofgem.</t>
  </si>
  <si>
    <t>N</t>
  </si>
  <si>
    <t>N/A</t>
  </si>
  <si>
    <t>Deferred Investment</t>
  </si>
  <si>
    <t>We considered deferral of our preferred option until RIIO-GD4. Within the RIIO-GD3 period this would have a similar impact on risk, service levels and compliance as the baseline option, so for this reason we have not modelled it separately.</t>
  </si>
  <si>
    <t>As for the baseline option, this option has been rejected for reasons of increasing risk, loss of supply and putting compliance at risk.</t>
  </si>
  <si>
    <t>Parameter</t>
  </si>
  <si>
    <t>Value</t>
  </si>
  <si>
    <t xml:space="preserve">Original Value </t>
  </si>
  <si>
    <t>Original Value Year</t>
  </si>
  <si>
    <t xml:space="preserve">Source </t>
  </si>
  <si>
    <t xml:space="preserve">Comments </t>
  </si>
  <si>
    <t>2023/24 prices</t>
  </si>
  <si>
    <t>Common across sectors</t>
  </si>
  <si>
    <t>Company specific values</t>
  </si>
  <si>
    <t>WACC</t>
  </si>
  <si>
    <t>Universal values</t>
  </si>
  <si>
    <t>Discount Rate &lt;= 30 years</t>
  </si>
  <si>
    <t>2023/2024</t>
  </si>
  <si>
    <t>HMRC Green Book (see Discount Factors spreadsheet 'Standard Discount Factors' tab</t>
  </si>
  <si>
    <t>assumed 2023/2024; not converted using CPIH</t>
  </si>
  <si>
    <t>Discount Rate &gt; 30 years</t>
  </si>
  <si>
    <t>Discount rate for safety &lt;= 30 years</t>
  </si>
  <si>
    <t xml:space="preserve">Discount rate for safety &gt; 30 years </t>
  </si>
  <si>
    <t>See IDP Guidance para 4.32</t>
  </si>
  <si>
    <t>Cost per Fatality (£m)</t>
  </si>
  <si>
    <t>2021/2022</t>
  </si>
  <si>
    <t>Health and Safety Executive Link (see "COSTS_Tables 21/22" under Costs to Britain; sheet "COST02" in the excel, year 2021/22, central cost of £240M)</t>
  </si>
  <si>
    <t>HSE Work-related fatality figures published (123 deaths in 2021/2022)</t>
  </si>
  <si>
    <t>value derived based on total costs (first link) and total deaths (second link)</t>
  </si>
  <si>
    <t>Cost per Non Fatal/ Major injury (£m)</t>
  </si>
  <si>
    <t>Health and Safety Executive Link (see "COSTS_Tables 21/22" under Costs to Britain; sheet "COST02" in the excel, year 2021/22, central cost of £7,415M)</t>
  </si>
  <si>
    <t>HSE Workplace injuries summary (see "Table-1" sheet, year 2021/22, 565000 injuries)</t>
  </si>
  <si>
    <t>value derived based on total costs (first link) and total injuries (second link)</t>
  </si>
  <si>
    <t>Safety Disproportion Factor</t>
  </si>
  <si>
    <t>2020/2021</t>
  </si>
  <si>
    <t>DNO Common Network Asset Indices Methodology (ofgem.gov.uk)</t>
  </si>
  <si>
    <t>Methane GWP</t>
  </si>
  <si>
    <t>Greenhouse Gas Protocol - Global Warming Potential Values</t>
  </si>
  <si>
    <t>Methane m3 to tonnes conversion</t>
  </si>
  <si>
    <t>Leakage &amp; Shrinkage Model</t>
  </si>
  <si>
    <t>Natural gas GWh to m3 conversion</t>
  </si>
  <si>
    <t>Natural gas CO2 content - tonnes per GWh</t>
  </si>
  <si>
    <t>Shrinkage gas replacement cost (p/kwh)</t>
  </si>
  <si>
    <t>2022/23</t>
  </si>
  <si>
    <t>2023 RRPs</t>
  </si>
  <si>
    <t>Real to nominal prices conversion factor</t>
  </si>
  <si>
    <t>Source:</t>
  </si>
  <si>
    <t>Ofgem ED2 PCFM V3 (published 16 October 2023)</t>
  </si>
  <si>
    <t>PCFM year ending</t>
  </si>
  <si>
    <t>Combined RPI-CPIH real to nominal prices conversion factor (financial year average)</t>
  </si>
  <si>
    <t>Year Format</t>
  </si>
  <si>
    <t>1999/2000</t>
  </si>
  <si>
    <t>2000/2001</t>
  </si>
  <si>
    <t>2001/2002</t>
  </si>
  <si>
    <t>2002/2003</t>
  </si>
  <si>
    <t>2003/2004</t>
  </si>
  <si>
    <t>2004/2005</t>
  </si>
  <si>
    <t>2005/2006</t>
  </si>
  <si>
    <t>2006/2007</t>
  </si>
  <si>
    <t>2007/2008</t>
  </si>
  <si>
    <t>2008/2009</t>
  </si>
  <si>
    <t>2009/2010</t>
  </si>
  <si>
    <t>2010/2011</t>
  </si>
  <si>
    <t>2011/2012</t>
  </si>
  <si>
    <t>2012/2013</t>
  </si>
  <si>
    <t>2013/2014</t>
  </si>
  <si>
    <t>2014/2015</t>
  </si>
  <si>
    <t>2015/2016</t>
  </si>
  <si>
    <t>2016/2017</t>
  </si>
  <si>
    <t>2017/2018</t>
  </si>
  <si>
    <t>2018/2019</t>
  </si>
  <si>
    <t>2019/2020</t>
  </si>
  <si>
    <t>2022/2023</t>
  </si>
  <si>
    <t>2024/2025</t>
  </si>
  <si>
    <t>2025/2026</t>
  </si>
  <si>
    <t>CPIH conversion factor from FY to 2023/2024</t>
  </si>
  <si>
    <t>Environmental factors and price</t>
  </si>
  <si>
    <t>Source</t>
  </si>
  <si>
    <t>Version / Date</t>
  </si>
  <si>
    <r>
      <t>gCO</t>
    </r>
    <r>
      <rPr>
        <vertAlign val="subscript"/>
        <sz val="10"/>
        <color theme="1"/>
        <rFont val="Verdana"/>
        <family val="2"/>
      </rPr>
      <t>2</t>
    </r>
    <r>
      <rPr>
        <sz val="10"/>
        <color theme="1"/>
        <rFont val="Verdana"/>
        <family val="2"/>
      </rPr>
      <t xml:space="preserve">e per kWh </t>
    </r>
    <r>
      <rPr>
        <i/>
        <sz val="10"/>
        <color theme="1"/>
        <rFont val="Verdana"/>
        <family val="2"/>
      </rPr>
      <t>(DESNZ and extrapolated)</t>
    </r>
  </si>
  <si>
    <t>2023 Government Greenhouse Gas Conversion Factors for Company Reporting (see table 9, column Total, under "For electricity CONSUMED (including grid losses)", from 2010 to 2021)</t>
  </si>
  <si>
    <t>Electricity GHG conversion factor (tonnes per MWh)</t>
  </si>
  <si>
    <t>Calculated from the above gCO2e per KWh</t>
  </si>
  <si>
    <t>Carbon price central base case (£/tCO2e 2022 base year)</t>
  </si>
  <si>
    <t>Green Book supplementary guidance: valuation of energy use and greenhouse gas emissions for appraisal (data tables 1-19, see table 3, central values); note that 2051-2100 is based on linear extrapolation</t>
  </si>
  <si>
    <t>Carbon price central base case (£/tCO2e, 2023/2024 prices)</t>
  </si>
  <si>
    <t>Converted from the above value</t>
  </si>
  <si>
    <t>Carbon price low case (£/tCO2e, 2023 base year)</t>
  </si>
  <si>
    <t>Green Book supplementary guidance: valuation of energy use and greenhouse gas emissions for appraisal (data tables 1-19, see table 3, low values); note that 2051-2100 is based on linear extrapolation</t>
  </si>
  <si>
    <t>Carbon price low case (£/tCO2e, 2023/24 prices)</t>
  </si>
  <si>
    <t>Carbon price high case (£/tCO2e, 2023 base year)</t>
  </si>
  <si>
    <t>Green Book supplementary guidance: valuation of energy use and greenhouse gas emissions for appraisal (data tables 1-19, see table 3, high values); note that 2051-2100 is based on linear extrapolation</t>
  </si>
  <si>
    <t>Carbon price high case (£/tCO2e, 2023/24 prices)</t>
  </si>
  <si>
    <t>% methane in natural gas</t>
  </si>
  <si>
    <t>Leakage model</t>
  </si>
  <si>
    <t>Depreciation Acceleration Factors</t>
  </si>
  <si>
    <t>Price Control</t>
  </si>
  <si>
    <t>RIIO3</t>
  </si>
  <si>
    <t>RIIO4</t>
  </si>
  <si>
    <t>RIIO5</t>
  </si>
  <si>
    <t>RIIO6</t>
  </si>
  <si>
    <t>Post-RIIO6</t>
  </si>
  <si>
    <t>Year</t>
  </si>
  <si>
    <t>Acceleration Factor</t>
  </si>
  <si>
    <t>Asset class</t>
  </si>
  <si>
    <t>Intervention</t>
  </si>
  <si>
    <t>Cost Type</t>
  </si>
  <si>
    <t>Mains - Iron mains - Tier 1</t>
  </si>
  <si>
    <t>Replacement</t>
  </si>
  <si>
    <t>Environmental</t>
  </si>
  <si>
    <t>Mains - Iron mains - Tier 2B</t>
  </si>
  <si>
    <t>Replacement (expanded capacity)</t>
  </si>
  <si>
    <t>Safety</t>
  </si>
  <si>
    <t>Mains - Iron mains - Tier 3</t>
  </si>
  <si>
    <t>Refurbishment - full</t>
  </si>
  <si>
    <t>Financial</t>
  </si>
  <si>
    <t>Mains - Steel mains - &lt;=2"</t>
  </si>
  <si>
    <t>Refurbishment - partial</t>
  </si>
  <si>
    <t>Private</t>
  </si>
  <si>
    <t>Mains - Steel mains - 4"-8"</t>
  </si>
  <si>
    <t>Decommissioned</t>
  </si>
  <si>
    <t>Mains - Steel mains - 9"- &lt;18"</t>
  </si>
  <si>
    <t>Mothballed</t>
  </si>
  <si>
    <t>Mains - Steel mains - 18"+</t>
  </si>
  <si>
    <t>Build new</t>
  </si>
  <si>
    <t>Mains - PE mains</t>
  </si>
  <si>
    <t>Mains - Other</t>
  </si>
  <si>
    <t>Opex type</t>
  </si>
  <si>
    <t>Services</t>
  </si>
  <si>
    <t>Maintenance &amp; repair</t>
  </si>
  <si>
    <t>Risers</t>
  </si>
  <si>
    <t>Other opex</t>
  </si>
  <si>
    <t>LTS pipelines - piggable</t>
  </si>
  <si>
    <t>LTS pipelines - non piggable</t>
  </si>
  <si>
    <t>Governors - District</t>
  </si>
  <si>
    <t>Governors - I&amp;C</t>
  </si>
  <si>
    <t>Governors - Service</t>
  </si>
  <si>
    <t>Offtakes &amp; PRS - Odorant &amp; metering - Offtake Metering System</t>
  </si>
  <si>
    <t>Offtakes &amp; PRS - Odorant &amp; metering - Offtake Odorisation System</t>
  </si>
  <si>
    <t>Offtakes &amp; PRS - Pre-heating - Offtake Pre-heating</t>
  </si>
  <si>
    <t>Offtakes &amp; PRS - Pre-heating - PRS Pre-heating</t>
  </si>
  <si>
    <t>Offtakes &amp; PRS - Filters and Pressure Control - Offtake filters</t>
  </si>
  <si>
    <t>Offtakes &amp; PRS - Filters and Pressure Control - Slam Shut &amp; Regulators</t>
  </si>
  <si>
    <t>Offtakes &amp; PRS - Filters and Pressure Control - PRS Filters</t>
  </si>
  <si>
    <t>Offtakes &amp; PRS - Filters and Pressure Control - PRS Slam Shut &amp; Regulators</t>
  </si>
  <si>
    <r>
      <t xml:space="preserve">Please fill in the below Risk Register for the selected option </t>
    </r>
    <r>
      <rPr>
        <b/>
        <sz val="10"/>
        <color theme="1"/>
        <rFont val="Verdana"/>
        <family val="2"/>
      </rPr>
      <t>only</t>
    </r>
    <r>
      <rPr>
        <sz val="10"/>
        <color theme="1"/>
        <rFont val="Verdana"/>
        <family val="2"/>
      </rPr>
      <t>.</t>
    </r>
  </si>
  <si>
    <t>Risk Description</t>
  </si>
  <si>
    <t>Impact</t>
  </si>
  <si>
    <t>Likelihood</t>
  </si>
  <si>
    <t>Mitigation/Controls</t>
  </si>
  <si>
    <t>Comments</t>
  </si>
  <si>
    <t xml:space="preserve">Risk to delivery of workload and outputs within RIIO-GD3. </t>
  </si>
  <si>
    <t>Low</t>
  </si>
  <si>
    <t>&lt;=20%</t>
  </si>
  <si>
    <t>Experience has shown that delivery of projects of this type requires close monitoring. There are robust controls in places to ensure delivery is tracked through period.
Our Workforce and Supply Chain Resilience Strategy discusses the likely resourcing challenges we will face during RIIO-GD3 and our plans on how to address them.</t>
  </si>
  <si>
    <t xml:space="preserve">NGN have a proven track record of delivering in this area and the preferred strategy is a continuation of the sucessful approach in RIIO-GD2. We have experienced project managers who have a proven track record of delivering this type of work.
We have consistently engaged on our preferred strategy with our SMEs and operational colleagues to ensure that our strategy is both viable and deliverable. </t>
  </si>
  <si>
    <t xml:space="preserve">Cost variability - External Project management, untimely delivery by contractors and 3rd party delays could all impact on costs. However, framework partners who deliver the Capex workload are rigorously challenged to deliver value for money and alternative partners are continually being used were cost or delivery is a challenge. </t>
  </si>
  <si>
    <t>We have a robust methodology for developing Capex unit cost rates which include an allowance for uncertainty.</t>
  </si>
  <si>
    <t>Subject matter experts have been continually engaged on unit costs to ensure these are accurate. We will continue to monitor delivery against RIIO-GD3 unit costs.</t>
  </si>
  <si>
    <t>Modelled risk of number of interventions required over RIIO-GD3.</t>
  </si>
  <si>
    <t xml:space="preserve">We used a network methodology based on known asset failure and deterioration rates. 	</t>
  </si>
  <si>
    <t xml:space="preserve">Over the past 6 years, we have surveyed all overcrossings, updating data to reflect ongoing deterioration in line with maintenance schedules. </t>
  </si>
  <si>
    <t>Text Descriptions</t>
  </si>
  <si>
    <r>
      <t>Option Description -</t>
    </r>
    <r>
      <rPr>
        <b/>
        <i/>
        <sz val="10"/>
        <color theme="1"/>
        <rFont val="Verdana"/>
        <family val="2"/>
      </rPr>
      <t xml:space="preserve"> </t>
    </r>
    <r>
      <rPr>
        <i/>
        <sz val="10"/>
        <color theme="1"/>
        <rFont val="Verdana"/>
        <family val="2"/>
      </rPr>
      <t>this should allow us to quickly recognise the option being assessed (based on descriptions in the EJP and other documents) and distinguish it both from other investment areas and from other options. If appropriate, please provide sitemaps, photos or any other documents that will help with this identification (likely to be relevant for major projects rather than asset classes)</t>
    </r>
  </si>
  <si>
    <r>
      <t xml:space="preserve">Stakeholder Support Summary - </t>
    </r>
    <r>
      <rPr>
        <i/>
        <sz val="10"/>
        <color theme="1"/>
        <rFont val="Verdana"/>
        <family val="2"/>
      </rPr>
      <t>please provide a synopsis which details the feedback from stakeholder group(s)</t>
    </r>
  </si>
  <si>
    <t>Date Undertaken:</t>
  </si>
  <si>
    <t>Scheme Reference ID</t>
  </si>
  <si>
    <t>A22.k.NGN</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</si>
  <si>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
    </r>
    <r>
      <rPr>
        <b/>
        <sz val="10"/>
        <color theme="1"/>
        <rFont val="Verdana"/>
        <family val="2"/>
      </rPr>
      <t>(This is not delivered under this option and compliance is at risk)</t>
    </r>
    <r>
      <rPr>
        <sz val="10"/>
        <color theme="1"/>
        <rFont val="Verdana"/>
        <family val="2"/>
      </rPr>
      <t xml:space="preserve">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t>
    </r>
  </si>
  <si>
    <t>Expenditure Type</t>
  </si>
  <si>
    <t>Capex</t>
  </si>
  <si>
    <t>Authorised By:</t>
  </si>
  <si>
    <t>Dean Pearson</t>
  </si>
  <si>
    <r>
      <t xml:space="preserve">Preferred Option </t>
    </r>
    <r>
      <rPr>
        <i/>
        <sz val="10"/>
        <rFont val="Verdana"/>
        <family val="2"/>
      </rPr>
      <t>(Y/N)</t>
    </r>
  </si>
  <si>
    <r>
      <t>Spend Area</t>
    </r>
    <r>
      <rPr>
        <i/>
        <sz val="10"/>
        <color theme="1"/>
        <rFont val="Verdana"/>
        <family val="2"/>
      </rPr>
      <t xml:space="preserve">
(Please include relevant RRP/BPDT Table Reference)</t>
    </r>
  </si>
  <si>
    <t>CV5.06</t>
  </si>
  <si>
    <t>First year of expenditure outflow</t>
  </si>
  <si>
    <t>Payback position at year</t>
  </si>
  <si>
    <t>Central CO2 Cost - PV of costs &amp; benefits (£m)</t>
  </si>
  <si>
    <t>Central CO2 Cost - NPV relative to baseline (£m)</t>
  </si>
  <si>
    <t>Low CO2 cost - PV of costs &amp; benefits (£m)</t>
  </si>
  <si>
    <t>Low CO2 cost - NPV relative to baseline (£m)</t>
  </si>
  <si>
    <t>High CO2 cost - PV of costs &amp; benefits (£m)</t>
  </si>
  <si>
    <t>High CO2 cost - NPV relative to baseline (£m)</t>
  </si>
  <si>
    <t>Capitalisation rate</t>
  </si>
  <si>
    <r>
      <t xml:space="preserve">Engineering Justification Summary </t>
    </r>
    <r>
      <rPr>
        <i/>
        <sz val="10"/>
        <color theme="1"/>
        <rFont val="Verdana"/>
        <family val="2"/>
      </rPr>
      <t>- please provide a synopsis &amp; share the document which articulates the full detailed explanation</t>
    </r>
  </si>
  <si>
    <r>
      <t xml:space="preserve">Company View - </t>
    </r>
    <r>
      <rPr>
        <sz val="10"/>
        <color theme="1"/>
        <rFont val="Verdana"/>
        <family val="2"/>
      </rPr>
      <t>please provide a synopsis which details your view of how beneficial this option is.</t>
    </r>
  </si>
  <si>
    <t>Our Overcrossings represent vulnerable sections of above-ground pipelines, subjected to increased deterioration and risk of third-party damage through accidental or negligent impact. This Engineering Justification Paper and accompanying CBA outlines our strategic proposal for investment in Overcrossings during the RIIO-GD3 period. The primary drivers for this investment proposal are the need to address asset health concerns, ensure the security of these exposed sections of pipeline and increase the resilience of these assets against climate change risks such as flooding. 
Key points addressed include the identification of Overcrossings as vulnerable pipeline sections prone to accelerated deterioration and third-party damage. Our proposed solution involves an intervention programme like those initiated in RIIO-GD1 and RIIO-GD2, aimed at mitigating risks associated with these assets, which include loss of supply, health and safety and environmental risks. We propose to continue targeting the worst-condition assets for upgrades (those of condition rating 4 &amp; 5), whilst applying a deterioration rate witnessed during RIIO-GD2. This proactive strategy seeks to reduce the risks related to Overcrossings, maintaining the integrity and reliability of our pipeline network, while also reaffirming our dedication to following the HSE guidelines.
Our recommended approach also involves an OPEX investment to remove decommissioned overcrossings that are in poor condition, aiming to boost efficiency and eliminate the inherent risks associated with these assets, such as the risk of collapse and ensuing physical or environmental damage, from the network.</t>
  </si>
  <si>
    <t>While the baseline option appears to present a cost-effective approach in the short term by focusing solely on ongoing maintenance activities and repairs upon failure, it is not acceptable given the far-reaching ramifications of such an approach. Reacting only when an overcrossing has failed exposes the network to significant risks and potential consequences. These include but are not limited to, the increasing level of failure risk, costly reactive interventions when a significant failure occurs, the issuance of Health and Safety Executive (HSE) improvement notices or prosecution in cases where security measures are found to be inadequate. Resulting gas leaks can have environmental and customer impact (loss of supply). Therefore, for reasons of increasing risk, loss of supply and putting compliance at risk, this option has been rejected.</t>
  </si>
  <si>
    <t>Expenditure Profile - Summary</t>
  </si>
  <si>
    <t>Post RIIO3</t>
  </si>
  <si>
    <t>(£m)</t>
  </si>
  <si>
    <t>Capitalised costs</t>
  </si>
  <si>
    <t>Non-capitalised costs</t>
  </si>
  <si>
    <t>Asset Class</t>
  </si>
  <si>
    <t>Unit</t>
  </si>
  <si>
    <t>Output</t>
  </si>
  <si>
    <t>Overcrossings Condition - remediation</t>
  </si>
  <si>
    <t>Ongoing maintenance</t>
  </si>
  <si>
    <t>Overcrossings Security</t>
  </si>
  <si>
    <t>Overcrossings Flood Risk</t>
  </si>
  <si>
    <t>Financial Costs</t>
  </si>
  <si>
    <t>Inputs</t>
  </si>
  <si>
    <t>RIIO7</t>
  </si>
  <si>
    <t>RIIO8</t>
  </si>
  <si>
    <t>RIIO9</t>
  </si>
  <si>
    <t>RIIO10</t>
  </si>
  <si>
    <t>RIIO11</t>
  </si>
  <si>
    <t>RIIO12</t>
  </si>
  <si>
    <t>Intervention type</t>
  </si>
  <si>
    <t>Capex/Repex</t>
  </si>
  <si>
    <t>£m</t>
  </si>
  <si>
    <t>Total Capex</t>
  </si>
  <si>
    <t>(1)</t>
  </si>
  <si>
    <t>Associated direct opex</t>
  </si>
  <si>
    <t>Total Opex</t>
  </si>
  <si>
    <t>Pass through costs</t>
  </si>
  <si>
    <t>Leakage</t>
  </si>
  <si>
    <t>Total Pass Through Costs</t>
  </si>
  <si>
    <t>Annual cost calculations</t>
  </si>
  <si>
    <t>Capitalisation rates</t>
  </si>
  <si>
    <t>(2)</t>
  </si>
  <si>
    <t>%</t>
  </si>
  <si>
    <t>Capitalised investment</t>
  </si>
  <si>
    <t>(3)=(1)x(2)</t>
  </si>
  <si>
    <t>Investment to be expensed</t>
  </si>
  <si>
    <t>(4)=(1)-(3)</t>
  </si>
  <si>
    <t>2027 Depreciation</t>
  </si>
  <si>
    <r>
      <t>(5)</t>
    </r>
    <r>
      <rPr>
        <vertAlign val="subscript"/>
        <sz val="10"/>
        <color theme="1"/>
        <rFont val="Verdana"/>
        <family val="2"/>
      </rPr>
      <t>2027</t>
    </r>
    <r>
      <rPr>
        <sz val="10"/>
        <color theme="1"/>
        <rFont val="Verdana"/>
        <family val="2"/>
      </rPr>
      <t>=(3)</t>
    </r>
    <r>
      <rPr>
        <vertAlign val="subscript"/>
        <sz val="10"/>
        <color theme="1"/>
        <rFont val="Verdana"/>
        <family val="2"/>
      </rPr>
      <t>2027</t>
    </r>
    <r>
      <rPr>
        <sz val="10"/>
        <color theme="1"/>
        <rFont val="Verdana"/>
        <family val="2"/>
      </rPr>
      <t>*Dep_rate</t>
    </r>
    <r>
      <rPr>
        <vertAlign val="subscript"/>
        <sz val="10"/>
        <color theme="1"/>
        <rFont val="Verdana"/>
        <family val="2"/>
      </rPr>
      <t>t</t>
    </r>
  </si>
  <si>
    <t>2028 Depreciation</t>
  </si>
  <si>
    <r>
      <t>(5)</t>
    </r>
    <r>
      <rPr>
        <vertAlign val="subscript"/>
        <sz val="10"/>
        <color theme="1"/>
        <rFont val="Verdana"/>
        <family val="2"/>
      </rPr>
      <t>2028</t>
    </r>
    <r>
      <rPr>
        <sz val="10"/>
        <color theme="1"/>
        <rFont val="Verdana"/>
        <family val="2"/>
      </rPr>
      <t>=(3)</t>
    </r>
    <r>
      <rPr>
        <vertAlign val="subscript"/>
        <sz val="10"/>
        <color theme="1"/>
        <rFont val="Verdana"/>
        <family val="2"/>
      </rPr>
      <t>2028</t>
    </r>
    <r>
      <rPr>
        <sz val="10"/>
        <color theme="1"/>
        <rFont val="Verdana"/>
        <family val="2"/>
      </rPr>
      <t>*Dep_rate</t>
    </r>
    <r>
      <rPr>
        <vertAlign val="subscript"/>
        <sz val="10"/>
        <color theme="1"/>
        <rFont val="Verdana"/>
        <family val="2"/>
      </rPr>
      <t>t</t>
    </r>
  </si>
  <si>
    <t>2029 Depreciation</t>
  </si>
  <si>
    <r>
      <t>(5)</t>
    </r>
    <r>
      <rPr>
        <vertAlign val="subscript"/>
        <sz val="10"/>
        <color theme="1"/>
        <rFont val="Verdana"/>
        <family val="2"/>
      </rPr>
      <t>2029</t>
    </r>
    <r>
      <rPr>
        <sz val="10"/>
        <color theme="1"/>
        <rFont val="Verdana"/>
        <family val="2"/>
      </rPr>
      <t>=(3)</t>
    </r>
    <r>
      <rPr>
        <vertAlign val="subscript"/>
        <sz val="10"/>
        <color theme="1"/>
        <rFont val="Verdana"/>
        <family val="2"/>
      </rPr>
      <t>2029</t>
    </r>
    <r>
      <rPr>
        <sz val="10"/>
        <color theme="1"/>
        <rFont val="Verdana"/>
        <family val="2"/>
      </rPr>
      <t>*Dep_rate</t>
    </r>
    <r>
      <rPr>
        <vertAlign val="subscript"/>
        <sz val="10"/>
        <color theme="1"/>
        <rFont val="Verdana"/>
        <family val="2"/>
      </rPr>
      <t>t</t>
    </r>
  </si>
  <si>
    <t>2030 Depreciation</t>
  </si>
  <si>
    <r>
      <t>(5)</t>
    </r>
    <r>
      <rPr>
        <vertAlign val="subscript"/>
        <sz val="10"/>
        <color theme="1"/>
        <rFont val="Verdana"/>
        <family val="2"/>
      </rPr>
      <t>2030</t>
    </r>
    <r>
      <rPr>
        <sz val="10"/>
        <color theme="1"/>
        <rFont val="Verdana"/>
        <family val="2"/>
      </rPr>
      <t>=(3)</t>
    </r>
    <r>
      <rPr>
        <vertAlign val="subscript"/>
        <sz val="10"/>
        <color theme="1"/>
        <rFont val="Verdana"/>
        <family val="2"/>
      </rPr>
      <t>2030</t>
    </r>
    <r>
      <rPr>
        <sz val="10"/>
        <color theme="1"/>
        <rFont val="Verdana"/>
        <family val="2"/>
      </rPr>
      <t>*Dep_rate</t>
    </r>
    <r>
      <rPr>
        <vertAlign val="subscript"/>
        <sz val="10"/>
        <color theme="1"/>
        <rFont val="Verdana"/>
        <family val="2"/>
      </rPr>
      <t>t</t>
    </r>
  </si>
  <si>
    <t>2031 Depreciation</t>
  </si>
  <si>
    <r>
      <t>(5)</t>
    </r>
    <r>
      <rPr>
        <vertAlign val="subscript"/>
        <sz val="10"/>
        <color theme="1"/>
        <rFont val="Verdana"/>
        <family val="2"/>
      </rPr>
      <t>2031</t>
    </r>
    <r>
      <rPr>
        <sz val="10"/>
        <color theme="1"/>
        <rFont val="Verdana"/>
        <family val="2"/>
      </rPr>
      <t>=(3)</t>
    </r>
    <r>
      <rPr>
        <vertAlign val="subscript"/>
        <sz val="10"/>
        <color theme="1"/>
        <rFont val="Verdana"/>
        <family val="2"/>
      </rPr>
      <t>2031</t>
    </r>
    <r>
      <rPr>
        <sz val="10"/>
        <color theme="1"/>
        <rFont val="Verdana"/>
        <family val="2"/>
      </rPr>
      <t>*Dep_rate</t>
    </r>
    <r>
      <rPr>
        <vertAlign val="subscript"/>
        <sz val="10"/>
        <color theme="1"/>
        <rFont val="Verdana"/>
        <family val="2"/>
      </rPr>
      <t>t</t>
    </r>
  </si>
  <si>
    <t>2032 Depreciation</t>
  </si>
  <si>
    <r>
      <t>(5)</t>
    </r>
    <r>
      <rPr>
        <vertAlign val="subscript"/>
        <sz val="10"/>
        <color theme="1"/>
        <rFont val="Verdana"/>
        <family val="2"/>
      </rPr>
      <t>2032</t>
    </r>
    <r>
      <rPr>
        <sz val="10"/>
        <color theme="1"/>
        <rFont val="Verdana"/>
        <family val="2"/>
      </rPr>
      <t>=(3)</t>
    </r>
    <r>
      <rPr>
        <vertAlign val="subscript"/>
        <sz val="10"/>
        <color theme="1"/>
        <rFont val="Verdana"/>
        <family val="2"/>
      </rPr>
      <t>2032</t>
    </r>
    <r>
      <rPr>
        <sz val="10"/>
        <color theme="1"/>
        <rFont val="Verdana"/>
        <family val="2"/>
      </rPr>
      <t>*Dep_rate</t>
    </r>
    <r>
      <rPr>
        <vertAlign val="subscript"/>
        <sz val="10"/>
        <color theme="1"/>
        <rFont val="Verdana"/>
        <family val="2"/>
      </rPr>
      <t>t</t>
    </r>
  </si>
  <si>
    <t>2033 Depreciation</t>
  </si>
  <si>
    <r>
      <t>(5)</t>
    </r>
    <r>
      <rPr>
        <vertAlign val="subscript"/>
        <sz val="10"/>
        <color theme="1"/>
        <rFont val="Verdana"/>
        <family val="2"/>
      </rPr>
      <t>2033</t>
    </r>
    <r>
      <rPr>
        <sz val="10"/>
        <color theme="1"/>
        <rFont val="Verdana"/>
        <family val="2"/>
      </rPr>
      <t>=(3)</t>
    </r>
    <r>
      <rPr>
        <vertAlign val="subscript"/>
        <sz val="10"/>
        <color theme="1"/>
        <rFont val="Verdana"/>
        <family val="2"/>
      </rPr>
      <t>2033</t>
    </r>
    <r>
      <rPr>
        <sz val="10"/>
        <color theme="1"/>
        <rFont val="Verdana"/>
        <family val="2"/>
      </rPr>
      <t>*Dep_rate</t>
    </r>
    <r>
      <rPr>
        <vertAlign val="subscript"/>
        <sz val="10"/>
        <color theme="1"/>
        <rFont val="Verdana"/>
        <family val="2"/>
      </rPr>
      <t>t</t>
    </r>
  </si>
  <si>
    <t>2034 Depreciation</t>
  </si>
  <si>
    <r>
      <t>(5)</t>
    </r>
    <r>
      <rPr>
        <vertAlign val="subscript"/>
        <sz val="10"/>
        <color theme="1"/>
        <rFont val="Verdana"/>
        <family val="2"/>
      </rPr>
      <t>2034</t>
    </r>
    <r>
      <rPr>
        <sz val="10"/>
        <color theme="1"/>
        <rFont val="Verdana"/>
        <family val="2"/>
      </rPr>
      <t>=(3)</t>
    </r>
    <r>
      <rPr>
        <vertAlign val="subscript"/>
        <sz val="10"/>
        <color theme="1"/>
        <rFont val="Verdana"/>
        <family val="2"/>
      </rPr>
      <t>2034</t>
    </r>
    <r>
      <rPr>
        <sz val="10"/>
        <color theme="1"/>
        <rFont val="Verdana"/>
        <family val="2"/>
      </rPr>
      <t>*Dep_rate</t>
    </r>
    <r>
      <rPr>
        <vertAlign val="subscript"/>
        <sz val="10"/>
        <color theme="1"/>
        <rFont val="Verdana"/>
        <family val="2"/>
      </rPr>
      <t>t</t>
    </r>
  </si>
  <si>
    <t>2035 Depreciation</t>
  </si>
  <si>
    <r>
      <t>(5)</t>
    </r>
    <r>
      <rPr>
        <vertAlign val="subscript"/>
        <sz val="10"/>
        <color theme="1"/>
        <rFont val="Verdana"/>
        <family val="2"/>
      </rPr>
      <t>2035</t>
    </r>
    <r>
      <rPr>
        <sz val="10"/>
        <color theme="1"/>
        <rFont val="Verdana"/>
        <family val="2"/>
      </rPr>
      <t>=(3)</t>
    </r>
    <r>
      <rPr>
        <vertAlign val="subscript"/>
        <sz val="10"/>
        <color theme="1"/>
        <rFont val="Verdana"/>
        <family val="2"/>
      </rPr>
      <t>2035</t>
    </r>
    <r>
      <rPr>
        <sz val="10"/>
        <color theme="1"/>
        <rFont val="Verdana"/>
        <family val="2"/>
      </rPr>
      <t>*Dep_rate</t>
    </r>
    <r>
      <rPr>
        <vertAlign val="subscript"/>
        <sz val="10"/>
        <color theme="1"/>
        <rFont val="Verdana"/>
        <family val="2"/>
      </rPr>
      <t>t</t>
    </r>
  </si>
  <si>
    <t>2036 Depreciation</t>
  </si>
  <si>
    <r>
      <t>(5)</t>
    </r>
    <r>
      <rPr>
        <vertAlign val="subscript"/>
        <sz val="10"/>
        <color theme="1"/>
        <rFont val="Verdana"/>
        <family val="2"/>
      </rPr>
      <t>2036</t>
    </r>
    <r>
      <rPr>
        <sz val="10"/>
        <color theme="1"/>
        <rFont val="Verdana"/>
        <family val="2"/>
      </rPr>
      <t>=(3)</t>
    </r>
    <r>
      <rPr>
        <vertAlign val="subscript"/>
        <sz val="10"/>
        <color theme="1"/>
        <rFont val="Verdana"/>
        <family val="2"/>
      </rPr>
      <t>2036</t>
    </r>
    <r>
      <rPr>
        <sz val="10"/>
        <color theme="1"/>
        <rFont val="Verdana"/>
        <family val="2"/>
      </rPr>
      <t>*Dep_rate</t>
    </r>
    <r>
      <rPr>
        <vertAlign val="subscript"/>
        <sz val="10"/>
        <color theme="1"/>
        <rFont val="Verdana"/>
        <family val="2"/>
      </rPr>
      <t>t</t>
    </r>
  </si>
  <si>
    <t>2037 Depreciation</t>
  </si>
  <si>
    <r>
      <t>(5)</t>
    </r>
    <r>
      <rPr>
        <vertAlign val="subscript"/>
        <sz val="10"/>
        <color theme="1"/>
        <rFont val="Verdana"/>
        <family val="2"/>
      </rPr>
      <t>2037</t>
    </r>
    <r>
      <rPr>
        <sz val="10"/>
        <color theme="1"/>
        <rFont val="Verdana"/>
        <family val="2"/>
      </rPr>
      <t>=(3)</t>
    </r>
    <r>
      <rPr>
        <vertAlign val="subscript"/>
        <sz val="10"/>
        <color theme="1"/>
        <rFont val="Verdana"/>
        <family val="2"/>
      </rPr>
      <t>2037</t>
    </r>
    <r>
      <rPr>
        <sz val="10"/>
        <color theme="1"/>
        <rFont val="Verdana"/>
        <family val="2"/>
      </rPr>
      <t>*Dep_rate</t>
    </r>
    <r>
      <rPr>
        <vertAlign val="subscript"/>
        <sz val="10"/>
        <color theme="1"/>
        <rFont val="Verdana"/>
        <family val="2"/>
      </rPr>
      <t>t</t>
    </r>
  </si>
  <si>
    <t>2038 Depreciation</t>
  </si>
  <si>
    <r>
      <t>(5)</t>
    </r>
    <r>
      <rPr>
        <vertAlign val="subscript"/>
        <sz val="10"/>
        <color theme="1"/>
        <rFont val="Verdana"/>
        <family val="2"/>
      </rPr>
      <t>2038</t>
    </r>
    <r>
      <rPr>
        <sz val="10"/>
        <color theme="1"/>
        <rFont val="Verdana"/>
        <family val="2"/>
      </rPr>
      <t>=(3)</t>
    </r>
    <r>
      <rPr>
        <vertAlign val="subscript"/>
        <sz val="10"/>
        <color theme="1"/>
        <rFont val="Verdana"/>
        <family val="2"/>
      </rPr>
      <t>2038</t>
    </r>
    <r>
      <rPr>
        <sz val="10"/>
        <color theme="1"/>
        <rFont val="Verdana"/>
        <family val="2"/>
      </rPr>
      <t>*Dep_rate</t>
    </r>
    <r>
      <rPr>
        <vertAlign val="subscript"/>
        <sz val="10"/>
        <color theme="1"/>
        <rFont val="Verdana"/>
        <family val="2"/>
      </rPr>
      <t>t</t>
    </r>
  </si>
  <si>
    <t>2039 Depreciation</t>
  </si>
  <si>
    <r>
      <t>(5)</t>
    </r>
    <r>
      <rPr>
        <vertAlign val="subscript"/>
        <sz val="10"/>
        <color theme="1"/>
        <rFont val="Verdana"/>
        <family val="2"/>
      </rPr>
      <t>2039</t>
    </r>
    <r>
      <rPr>
        <sz val="10"/>
        <color theme="1"/>
        <rFont val="Verdana"/>
        <family val="2"/>
      </rPr>
      <t>=(3)</t>
    </r>
    <r>
      <rPr>
        <vertAlign val="subscript"/>
        <sz val="10"/>
        <color theme="1"/>
        <rFont val="Verdana"/>
        <family val="2"/>
      </rPr>
      <t>2039</t>
    </r>
    <r>
      <rPr>
        <sz val="10"/>
        <color theme="1"/>
        <rFont val="Verdana"/>
        <family val="2"/>
      </rPr>
      <t>*Dep_rate</t>
    </r>
    <r>
      <rPr>
        <vertAlign val="subscript"/>
        <sz val="10"/>
        <color theme="1"/>
        <rFont val="Verdana"/>
        <family val="2"/>
      </rPr>
      <t>t</t>
    </r>
  </si>
  <si>
    <t>2040 Depreciation</t>
  </si>
  <si>
    <r>
      <t>(5)</t>
    </r>
    <r>
      <rPr>
        <vertAlign val="subscript"/>
        <sz val="10"/>
        <color theme="1"/>
        <rFont val="Verdana"/>
        <family val="2"/>
      </rPr>
      <t>2040</t>
    </r>
    <r>
      <rPr>
        <sz val="10"/>
        <color theme="1"/>
        <rFont val="Verdana"/>
        <family val="2"/>
      </rPr>
      <t>=(3)</t>
    </r>
    <r>
      <rPr>
        <vertAlign val="subscript"/>
        <sz val="10"/>
        <color theme="1"/>
        <rFont val="Verdana"/>
        <family val="2"/>
      </rPr>
      <t>2040</t>
    </r>
    <r>
      <rPr>
        <sz val="10"/>
        <color theme="1"/>
        <rFont val="Verdana"/>
        <family val="2"/>
      </rPr>
      <t>*Dep_rate</t>
    </r>
    <r>
      <rPr>
        <vertAlign val="subscript"/>
        <sz val="10"/>
        <color theme="1"/>
        <rFont val="Verdana"/>
        <family val="2"/>
      </rPr>
      <t>t</t>
    </r>
  </si>
  <si>
    <t>2041 Depreciation</t>
  </si>
  <si>
    <r>
      <t>(5)</t>
    </r>
    <r>
      <rPr>
        <vertAlign val="subscript"/>
        <sz val="10"/>
        <color theme="1"/>
        <rFont val="Verdana"/>
        <family val="2"/>
      </rPr>
      <t>2041</t>
    </r>
    <r>
      <rPr>
        <sz val="10"/>
        <color theme="1"/>
        <rFont val="Verdana"/>
        <family val="2"/>
      </rPr>
      <t>=(3)</t>
    </r>
    <r>
      <rPr>
        <vertAlign val="subscript"/>
        <sz val="10"/>
        <color theme="1"/>
        <rFont val="Verdana"/>
        <family val="2"/>
      </rPr>
      <t>2041</t>
    </r>
    <r>
      <rPr>
        <sz val="10"/>
        <color theme="1"/>
        <rFont val="Verdana"/>
        <family val="2"/>
      </rPr>
      <t>*Dep_rate</t>
    </r>
    <r>
      <rPr>
        <vertAlign val="subscript"/>
        <sz val="10"/>
        <color theme="1"/>
        <rFont val="Verdana"/>
        <family val="2"/>
      </rPr>
      <t>t</t>
    </r>
  </si>
  <si>
    <t>2042 Depreciation</t>
  </si>
  <si>
    <r>
      <t>(5)</t>
    </r>
    <r>
      <rPr>
        <vertAlign val="subscript"/>
        <sz val="10"/>
        <color theme="1"/>
        <rFont val="Verdana"/>
        <family val="2"/>
      </rPr>
      <t>2042</t>
    </r>
    <r>
      <rPr>
        <sz val="10"/>
        <color theme="1"/>
        <rFont val="Verdana"/>
        <family val="2"/>
      </rPr>
      <t>=(3)</t>
    </r>
    <r>
      <rPr>
        <vertAlign val="subscript"/>
        <sz val="10"/>
        <color theme="1"/>
        <rFont val="Verdana"/>
        <family val="2"/>
      </rPr>
      <t>2042</t>
    </r>
    <r>
      <rPr>
        <sz val="10"/>
        <color theme="1"/>
        <rFont val="Verdana"/>
        <family val="2"/>
      </rPr>
      <t>*Dep_rate</t>
    </r>
    <r>
      <rPr>
        <vertAlign val="subscript"/>
        <sz val="10"/>
        <color theme="1"/>
        <rFont val="Verdana"/>
        <family val="2"/>
      </rPr>
      <t>t</t>
    </r>
  </si>
  <si>
    <t>2043 Depreciation</t>
  </si>
  <si>
    <r>
      <t>(5)</t>
    </r>
    <r>
      <rPr>
        <vertAlign val="subscript"/>
        <sz val="10"/>
        <color theme="1"/>
        <rFont val="Verdana"/>
        <family val="2"/>
      </rPr>
      <t>2043</t>
    </r>
    <r>
      <rPr>
        <sz val="10"/>
        <color theme="1"/>
        <rFont val="Verdana"/>
        <family val="2"/>
      </rPr>
      <t>=(3)</t>
    </r>
    <r>
      <rPr>
        <vertAlign val="subscript"/>
        <sz val="10"/>
        <color theme="1"/>
        <rFont val="Verdana"/>
        <family val="2"/>
      </rPr>
      <t>2043</t>
    </r>
    <r>
      <rPr>
        <sz val="10"/>
        <color theme="1"/>
        <rFont val="Verdana"/>
        <family val="2"/>
      </rPr>
      <t>*Dep_rate</t>
    </r>
    <r>
      <rPr>
        <vertAlign val="subscript"/>
        <sz val="10"/>
        <color theme="1"/>
        <rFont val="Verdana"/>
        <family val="2"/>
      </rPr>
      <t>t</t>
    </r>
  </si>
  <si>
    <t>2044 Depreciation</t>
  </si>
  <si>
    <r>
      <t>(5)</t>
    </r>
    <r>
      <rPr>
        <vertAlign val="subscript"/>
        <sz val="10"/>
        <color theme="1"/>
        <rFont val="Verdana"/>
        <family val="2"/>
      </rPr>
      <t>2044</t>
    </r>
    <r>
      <rPr>
        <sz val="10"/>
        <color theme="1"/>
        <rFont val="Verdana"/>
        <family val="2"/>
      </rPr>
      <t>=(3)</t>
    </r>
    <r>
      <rPr>
        <vertAlign val="subscript"/>
        <sz val="10"/>
        <color theme="1"/>
        <rFont val="Verdana"/>
        <family val="2"/>
      </rPr>
      <t>2044</t>
    </r>
    <r>
      <rPr>
        <sz val="10"/>
        <color theme="1"/>
        <rFont val="Verdana"/>
        <family val="2"/>
      </rPr>
      <t>*Dep_rate</t>
    </r>
    <r>
      <rPr>
        <vertAlign val="subscript"/>
        <sz val="10"/>
        <color theme="1"/>
        <rFont val="Verdana"/>
        <family val="2"/>
      </rPr>
      <t>t</t>
    </r>
  </si>
  <si>
    <t>2045 Depreciation</t>
  </si>
  <si>
    <r>
      <t>(5)</t>
    </r>
    <r>
      <rPr>
        <vertAlign val="subscript"/>
        <sz val="10"/>
        <color theme="1"/>
        <rFont val="Verdana"/>
        <family val="2"/>
      </rPr>
      <t>2045</t>
    </r>
    <r>
      <rPr>
        <sz val="10"/>
        <color theme="1"/>
        <rFont val="Verdana"/>
        <family val="2"/>
      </rPr>
      <t>=(3)</t>
    </r>
    <r>
      <rPr>
        <vertAlign val="subscript"/>
        <sz val="10"/>
        <color theme="1"/>
        <rFont val="Verdana"/>
        <family val="2"/>
      </rPr>
      <t>2045</t>
    </r>
    <r>
      <rPr>
        <sz val="10"/>
        <color theme="1"/>
        <rFont val="Verdana"/>
        <family val="2"/>
      </rPr>
      <t>*Dep_rate</t>
    </r>
    <r>
      <rPr>
        <vertAlign val="subscript"/>
        <sz val="10"/>
        <color theme="1"/>
        <rFont val="Verdana"/>
        <family val="2"/>
      </rPr>
      <t>t</t>
    </r>
  </si>
  <si>
    <t>2046 Depreciation</t>
  </si>
  <si>
    <r>
      <t>(5)</t>
    </r>
    <r>
      <rPr>
        <vertAlign val="subscript"/>
        <sz val="10"/>
        <color theme="1"/>
        <rFont val="Verdana"/>
        <family val="2"/>
      </rPr>
      <t>2046</t>
    </r>
    <r>
      <rPr>
        <sz val="10"/>
        <color theme="1"/>
        <rFont val="Verdana"/>
        <family val="2"/>
      </rPr>
      <t>=(3)</t>
    </r>
    <r>
      <rPr>
        <vertAlign val="subscript"/>
        <sz val="10"/>
        <color theme="1"/>
        <rFont val="Verdana"/>
        <family val="2"/>
      </rPr>
      <t>2046</t>
    </r>
    <r>
      <rPr>
        <sz val="10"/>
        <color theme="1"/>
        <rFont val="Verdana"/>
        <family val="2"/>
      </rPr>
      <t>*Dep_rate</t>
    </r>
    <r>
      <rPr>
        <vertAlign val="subscript"/>
        <sz val="10"/>
        <color theme="1"/>
        <rFont val="Verdana"/>
        <family val="2"/>
      </rPr>
      <t>t</t>
    </r>
  </si>
  <si>
    <t>2047 Depreciation</t>
  </si>
  <si>
    <r>
      <t>(5)</t>
    </r>
    <r>
      <rPr>
        <vertAlign val="subscript"/>
        <sz val="10"/>
        <color theme="1"/>
        <rFont val="Verdana"/>
        <family val="2"/>
      </rPr>
      <t>2047</t>
    </r>
    <r>
      <rPr>
        <sz val="10"/>
        <color theme="1"/>
        <rFont val="Verdana"/>
        <family val="2"/>
      </rPr>
      <t>=(3)</t>
    </r>
    <r>
      <rPr>
        <vertAlign val="subscript"/>
        <sz val="10"/>
        <color theme="1"/>
        <rFont val="Verdana"/>
        <family val="2"/>
      </rPr>
      <t>2047</t>
    </r>
    <r>
      <rPr>
        <sz val="10"/>
        <color theme="1"/>
        <rFont val="Verdana"/>
        <family val="2"/>
      </rPr>
      <t>*Dep_rate</t>
    </r>
    <r>
      <rPr>
        <vertAlign val="subscript"/>
        <sz val="10"/>
        <color theme="1"/>
        <rFont val="Verdana"/>
        <family val="2"/>
      </rPr>
      <t>t</t>
    </r>
  </si>
  <si>
    <t>2048 Depreciation</t>
  </si>
  <si>
    <r>
      <t>(5)</t>
    </r>
    <r>
      <rPr>
        <vertAlign val="subscript"/>
        <sz val="10"/>
        <color theme="1"/>
        <rFont val="Verdana"/>
        <family val="2"/>
      </rPr>
      <t>2048</t>
    </r>
    <r>
      <rPr>
        <sz val="10"/>
        <color theme="1"/>
        <rFont val="Verdana"/>
        <family val="2"/>
      </rPr>
      <t>=(3)</t>
    </r>
    <r>
      <rPr>
        <vertAlign val="subscript"/>
        <sz val="10"/>
        <color theme="1"/>
        <rFont val="Verdana"/>
        <family val="2"/>
      </rPr>
      <t>2048</t>
    </r>
    <r>
      <rPr>
        <sz val="10"/>
        <color theme="1"/>
        <rFont val="Verdana"/>
        <family val="2"/>
      </rPr>
      <t>*Dep_rate</t>
    </r>
    <r>
      <rPr>
        <vertAlign val="subscript"/>
        <sz val="10"/>
        <color theme="1"/>
        <rFont val="Verdana"/>
        <family val="2"/>
      </rPr>
      <t>t</t>
    </r>
  </si>
  <si>
    <t>2049 Depreciation</t>
  </si>
  <si>
    <r>
      <t>(5)</t>
    </r>
    <r>
      <rPr>
        <vertAlign val="subscript"/>
        <sz val="10"/>
        <color theme="1"/>
        <rFont val="Verdana"/>
        <family val="2"/>
      </rPr>
      <t>2049</t>
    </r>
    <r>
      <rPr>
        <sz val="10"/>
        <color theme="1"/>
        <rFont val="Verdana"/>
        <family val="2"/>
      </rPr>
      <t>=(3)</t>
    </r>
    <r>
      <rPr>
        <vertAlign val="subscript"/>
        <sz val="10"/>
        <color theme="1"/>
        <rFont val="Verdana"/>
        <family val="2"/>
      </rPr>
      <t>2049</t>
    </r>
    <r>
      <rPr>
        <sz val="10"/>
        <color theme="1"/>
        <rFont val="Verdana"/>
        <family val="2"/>
      </rPr>
      <t>*Dep_rate</t>
    </r>
    <r>
      <rPr>
        <vertAlign val="subscript"/>
        <sz val="10"/>
        <color theme="1"/>
        <rFont val="Verdana"/>
        <family val="2"/>
      </rPr>
      <t>t</t>
    </r>
  </si>
  <si>
    <t>2050 Depreciation</t>
  </si>
  <si>
    <r>
      <t>(5)</t>
    </r>
    <r>
      <rPr>
        <vertAlign val="subscript"/>
        <sz val="10"/>
        <color theme="1"/>
        <rFont val="Verdana"/>
        <family val="2"/>
      </rPr>
      <t>2050</t>
    </r>
    <r>
      <rPr>
        <sz val="10"/>
        <color theme="1"/>
        <rFont val="Verdana"/>
        <family val="2"/>
      </rPr>
      <t>=(3)</t>
    </r>
    <r>
      <rPr>
        <vertAlign val="subscript"/>
        <sz val="10"/>
        <color theme="1"/>
        <rFont val="Verdana"/>
        <family val="2"/>
      </rPr>
      <t>2050</t>
    </r>
    <r>
      <rPr>
        <sz val="10"/>
        <color theme="1"/>
        <rFont val="Verdana"/>
        <family val="2"/>
      </rPr>
      <t>*Dep_rate</t>
    </r>
    <r>
      <rPr>
        <vertAlign val="subscript"/>
        <sz val="10"/>
        <color theme="1"/>
        <rFont val="Verdana"/>
        <family val="2"/>
      </rPr>
      <t>t</t>
    </r>
  </si>
  <si>
    <t>Depreciation</t>
  </si>
  <si>
    <r>
      <t>(5)=∑(5)</t>
    </r>
    <r>
      <rPr>
        <vertAlign val="subscript"/>
        <sz val="10"/>
        <color theme="1"/>
        <rFont val="Verdana"/>
        <family val="2"/>
      </rPr>
      <t>t</t>
    </r>
  </si>
  <si>
    <t>Opening RAV balance</t>
  </si>
  <si>
    <r>
      <t>(6</t>
    </r>
    <r>
      <rPr>
        <vertAlign val="superscript"/>
        <sz val="10"/>
        <color theme="1"/>
        <rFont val="Verdana"/>
        <family val="2"/>
      </rPr>
      <t>op</t>
    </r>
    <r>
      <rPr>
        <sz val="10"/>
        <color theme="1"/>
        <rFont val="Verdana"/>
        <family val="2"/>
      </rPr>
      <t>)</t>
    </r>
    <r>
      <rPr>
        <vertAlign val="subscript"/>
        <sz val="10"/>
        <color theme="1"/>
        <rFont val="Verdana"/>
        <family val="2"/>
      </rPr>
      <t>t</t>
    </r>
    <r>
      <rPr>
        <sz val="10"/>
        <color theme="1"/>
        <rFont val="Verdana"/>
        <family val="2"/>
      </rPr>
      <t>=(6</t>
    </r>
    <r>
      <rPr>
        <vertAlign val="superscript"/>
        <sz val="10"/>
        <color theme="1"/>
        <rFont val="Verdana"/>
        <family val="2"/>
      </rPr>
      <t>cl</t>
    </r>
    <r>
      <rPr>
        <sz val="10"/>
        <color theme="1"/>
        <rFont val="Verdana"/>
        <family val="2"/>
      </rPr>
      <t>)</t>
    </r>
    <r>
      <rPr>
        <vertAlign val="subscript"/>
        <sz val="10"/>
        <color theme="1"/>
        <rFont val="Verdana"/>
        <family val="2"/>
      </rPr>
      <t>t-1</t>
    </r>
  </si>
  <si>
    <t>Discounted RAV balance</t>
  </si>
  <si>
    <r>
      <t>(6</t>
    </r>
    <r>
      <rPr>
        <vertAlign val="superscript"/>
        <sz val="10"/>
        <color theme="1"/>
        <rFont val="Verdana"/>
        <family val="2"/>
      </rPr>
      <t>D</t>
    </r>
    <r>
      <rPr>
        <sz val="10"/>
        <color theme="1"/>
        <rFont val="Verdana"/>
        <family val="2"/>
      </rPr>
      <t>)=(6</t>
    </r>
    <r>
      <rPr>
        <vertAlign val="superscript"/>
        <sz val="10"/>
        <color theme="1"/>
        <rFont val="Verdana"/>
        <family val="2"/>
      </rPr>
      <t>cl</t>
    </r>
    <r>
      <rPr>
        <sz val="10"/>
        <color theme="1"/>
        <rFont val="Verdana"/>
        <family val="2"/>
      </rPr>
      <t>)*(1/1+WACC))</t>
    </r>
  </si>
  <si>
    <t>Closing RAV balance</t>
  </si>
  <si>
    <r>
      <t>(6</t>
    </r>
    <r>
      <rPr>
        <vertAlign val="superscript"/>
        <sz val="10"/>
        <color theme="1"/>
        <rFont val="Verdana"/>
        <family val="2"/>
      </rPr>
      <t>cl</t>
    </r>
    <r>
      <rPr>
        <sz val="10"/>
        <color theme="1"/>
        <rFont val="Verdana"/>
        <family val="2"/>
      </rPr>
      <t>)=(3)-(5)+(6</t>
    </r>
    <r>
      <rPr>
        <vertAlign val="superscript"/>
        <sz val="10"/>
        <color theme="1"/>
        <rFont val="Verdana"/>
        <family val="2"/>
      </rPr>
      <t>op</t>
    </r>
    <r>
      <rPr>
        <sz val="10"/>
        <color theme="1"/>
        <rFont val="Verdana"/>
        <family val="2"/>
      </rPr>
      <t>)</t>
    </r>
  </si>
  <si>
    <t>Cost of Capital</t>
  </si>
  <si>
    <r>
      <t>(6)=avg[(6</t>
    </r>
    <r>
      <rPr>
        <vertAlign val="superscript"/>
        <sz val="10"/>
        <color theme="1"/>
        <rFont val="Verdana"/>
        <family val="2"/>
      </rPr>
      <t>D</t>
    </r>
    <r>
      <rPr>
        <sz val="10"/>
        <color theme="1"/>
        <rFont val="Verdana"/>
        <family val="2"/>
      </rPr>
      <t>),(6</t>
    </r>
    <r>
      <rPr>
        <vertAlign val="superscript"/>
        <sz val="10"/>
        <color theme="1"/>
        <rFont val="Verdana"/>
        <family val="2"/>
      </rPr>
      <t>op</t>
    </r>
    <r>
      <rPr>
        <sz val="10"/>
        <color theme="1"/>
        <rFont val="Verdana"/>
        <family val="2"/>
      </rPr>
      <t>)]xWACC</t>
    </r>
  </si>
  <si>
    <t>Total Capitalised Costs</t>
  </si>
  <si>
    <t>(7)=(5)+(6)</t>
  </si>
  <si>
    <t>Total Non-Capitalised Costs</t>
  </si>
  <si>
    <t>Total Direct Costs</t>
  </si>
  <si>
    <t>Non-Financial Costs/Benefits</t>
  </si>
  <si>
    <t>Calculated values</t>
  </si>
  <si>
    <t>Category</t>
  </si>
  <si>
    <t>Non-financial benefits/costs - values</t>
  </si>
  <si>
    <t>Fatality risk</t>
  </si>
  <si>
    <t>Non-Fatality risk</t>
  </si>
  <si>
    <t>NGN VF Financial Risk</t>
  </si>
  <si>
    <t>NGN VF Customer Risk</t>
  </si>
  <si>
    <t>NGN VF Compliance Risk</t>
  </si>
  <si>
    <t>Other</t>
  </si>
  <si>
    <t>Non-financial benefits/costs - inputs</t>
  </si>
  <si>
    <t>GWh</t>
  </si>
  <si>
    <t>Fatalities/yr</t>
  </si>
  <si>
    <t>Non-fatal injuries/yr</t>
  </si>
  <si>
    <t>Alternative carbon calculations</t>
  </si>
  <si>
    <t>Environmental costs - low CO2 cost</t>
  </si>
  <si>
    <t>Environmental costs - high CO2 cost</t>
  </si>
  <si>
    <t>Net Present Values</t>
  </si>
  <si>
    <t>Discount factors and summary</t>
  </si>
  <si>
    <t>Discount factors</t>
  </si>
  <si>
    <t>Discount factor (Non-Safety)</t>
  </si>
  <si>
    <t>=1/[(1+SRTP)^n]</t>
  </si>
  <si>
    <t>Discount factor (Safety)</t>
  </si>
  <si>
    <t>=1/[(1+HDR)^n]</t>
  </si>
  <si>
    <t>Summary of discounted costs/benefits</t>
  </si>
  <si>
    <t>Opex</t>
  </si>
  <si>
    <t>Environmental - central CO2 cost</t>
  </si>
  <si>
    <t>Environmental - low CO2 cost</t>
  </si>
  <si>
    <t>Environmental - high CO2 cost</t>
  </si>
  <si>
    <t>Annual Total</t>
  </si>
  <si>
    <t>Total - central carbon cost</t>
  </si>
  <si>
    <t>Total - low carbon cost</t>
  </si>
  <si>
    <t>Total - high carbon cost</t>
  </si>
  <si>
    <t>Net Present Value</t>
  </si>
  <si>
    <t>NPV - central carbon cost</t>
  </si>
  <si>
    <t>NPV - low carbon cost</t>
  </si>
  <si>
    <t>NPV - high carbon cost</t>
  </si>
  <si>
    <t>Monetised risk - memo line</t>
  </si>
  <si>
    <t>Note: Overcrossings are not included within the NARM BPDT so this line has not been completed.</t>
  </si>
  <si>
    <t>Additional cost/benefit explanations</t>
  </si>
  <si>
    <t>Please provide a short explanation of any additional cost/benefit lines that have been completed in addition to the pre-populated ones. This should include both a description of the nature of the cost/benefit, and an explanation of how the value was calculated, citing appropriate sources (eg for relevant global warming potentials). If an explanation has been provided within the EJP, then simply provide a reference to the relevant page number.</t>
  </si>
  <si>
    <t>Overcrossing inspections OPEX</t>
  </si>
  <si>
    <t>x every 2 years</t>
  </si>
  <si>
    <t>A day's direct NGN cost (£232 based on 2023 CBA).</t>
  </si>
  <si>
    <t>Reactive interventions</t>
  </si>
  <si>
    <t>Based on Team Street</t>
  </si>
  <si>
    <t>Based on GD2 experience - 1 in 5 year period. Later with the "do nothing" strategy increase this annually by 1%</t>
  </si>
  <si>
    <t>Assumptions - Loss of Supply - BASELINE</t>
  </si>
  <si>
    <t>Total Risk Formula used for the additional Loss of Supply</t>
  </si>
  <si>
    <t>Pre investment PoF - condition 1</t>
  </si>
  <si>
    <t>variable input</t>
  </si>
  <si>
    <t>Pre investment PoF - condition 2</t>
  </si>
  <si>
    <t>Pre investment PoF - condition 3</t>
  </si>
  <si>
    <t>Pre investment PoF - condition 4</t>
  </si>
  <si>
    <t>Pre investment PoF - condition 5</t>
  </si>
  <si>
    <t>PoC</t>
  </si>
  <si>
    <t>No. of customers</t>
  </si>
  <si>
    <t>ave. no. of customers on distribution overcrossings</t>
  </si>
  <si>
    <t>Cost per property</t>
  </si>
  <si>
    <t>NGN calculated network LoS metric based on historic incidents</t>
  </si>
  <si>
    <t>Duration of incident (days)</t>
  </si>
  <si>
    <t>NGN calculated network LoS metric</t>
  </si>
  <si>
    <t>Number of assets cond 1</t>
  </si>
  <si>
    <t>Based on current population</t>
  </si>
  <si>
    <t>Number of assets cond 2</t>
  </si>
  <si>
    <t>Number of assets cond 3</t>
  </si>
  <si>
    <t>Number of assets cond 4</t>
  </si>
  <si>
    <t>Number of assets cond 5</t>
  </si>
  <si>
    <t>PoF Deterioation per year Cond 1</t>
  </si>
  <si>
    <t>PoF Deterioation per year Cond 2</t>
  </si>
  <si>
    <t>PoF Deterioation per year Cond 3</t>
  </si>
  <si>
    <t>PoF Deterioation per year Cond 4</t>
  </si>
  <si>
    <t>PoF Deterioation per year Cond 5</t>
  </si>
  <si>
    <t>Baseline Total Risk (£m)</t>
  </si>
  <si>
    <t>OPEX cost for inspections (£m)</t>
  </si>
  <si>
    <t>OPEX cost for inspections (+2% annual inflation)</t>
  </si>
  <si>
    <t>Number of instances significant failure likely to occur</t>
  </si>
  <si>
    <t xml:space="preserve">Reactive repair costs </t>
  </si>
  <si>
    <t>Reactive repair costs (£m)</t>
  </si>
  <si>
    <t>Long term cost/benefit assumptions</t>
  </si>
  <si>
    <t>Please briefly summarise the assumptions you have used to calculate long-term (ie beyond the duration of the RIIO3 price control) costs and other inputs (eg "Opex assumed to increase at 1%/year based on historic trends"). In most cases we would expect these to be the same across the baseline and different options, but where this is not the case additional tabs can be completed as necessary. If detailed descriptions are required (eg to explain assumptions around whole life costs of assets) these should be included as part of the EJP</t>
  </si>
  <si>
    <t>Not modelled in beyond RIIO-GD4 as proposals cover RIIO-GD3 only.</t>
  </si>
  <si>
    <t>As per above</t>
  </si>
  <si>
    <t>Cost cross-referencing</t>
  </si>
  <si>
    <t>If there is any explanation required on how the cost data set out in the EJP totals to the lines in the CBA, please provide it here.</t>
  </si>
  <si>
    <t>Costs in CBA reflected in sections 8 and 9 of EJP.</t>
  </si>
  <si>
    <t>For further details see A22.k NGN RIIO-GD3 Investment Decision Pack - Overcrossings EJP.</t>
  </si>
  <si>
    <t>2051 Depreciation</t>
  </si>
  <si>
    <r>
      <t>(5)</t>
    </r>
    <r>
      <rPr>
        <vertAlign val="subscript"/>
        <sz val="10"/>
        <color theme="1"/>
        <rFont val="Verdana"/>
        <family val="2"/>
      </rPr>
      <t>2051</t>
    </r>
    <r>
      <rPr>
        <sz val="10"/>
        <color theme="1"/>
        <rFont val="Verdana"/>
        <family val="2"/>
      </rPr>
      <t>=(3)</t>
    </r>
    <r>
      <rPr>
        <vertAlign val="subscript"/>
        <sz val="10"/>
        <color theme="1"/>
        <rFont val="Verdana"/>
        <family val="2"/>
      </rPr>
      <t>2051</t>
    </r>
    <r>
      <rPr>
        <sz val="10"/>
        <color theme="1"/>
        <rFont val="Verdana"/>
        <family val="2"/>
      </rPr>
      <t>*Dep_rate</t>
    </r>
    <r>
      <rPr>
        <vertAlign val="subscript"/>
        <sz val="10"/>
        <color theme="1"/>
        <rFont val="Verdana"/>
        <family val="2"/>
      </rPr>
      <t>t</t>
    </r>
  </si>
  <si>
    <t>2052 Depreciation</t>
  </si>
  <si>
    <r>
      <t>(5)</t>
    </r>
    <r>
      <rPr>
        <vertAlign val="subscript"/>
        <sz val="10"/>
        <color theme="1"/>
        <rFont val="Verdana"/>
        <family val="2"/>
      </rPr>
      <t>2052</t>
    </r>
    <r>
      <rPr>
        <sz val="10"/>
        <color theme="1"/>
        <rFont val="Verdana"/>
        <family val="2"/>
      </rPr>
      <t>=(3)</t>
    </r>
    <r>
      <rPr>
        <vertAlign val="subscript"/>
        <sz val="10"/>
        <color theme="1"/>
        <rFont val="Verdana"/>
        <family val="2"/>
      </rPr>
      <t>2052</t>
    </r>
    <r>
      <rPr>
        <sz val="10"/>
        <color theme="1"/>
        <rFont val="Verdana"/>
        <family val="2"/>
      </rPr>
      <t>*Dep_rate</t>
    </r>
    <r>
      <rPr>
        <vertAlign val="subscript"/>
        <sz val="10"/>
        <color theme="1"/>
        <rFont val="Verdana"/>
        <family val="2"/>
      </rPr>
      <t>t</t>
    </r>
  </si>
  <si>
    <t>2053 Depreciation</t>
  </si>
  <si>
    <r>
      <t>(5)</t>
    </r>
    <r>
      <rPr>
        <vertAlign val="subscript"/>
        <sz val="10"/>
        <color theme="1"/>
        <rFont val="Verdana"/>
        <family val="2"/>
      </rPr>
      <t>2053</t>
    </r>
    <r>
      <rPr>
        <sz val="10"/>
        <color theme="1"/>
        <rFont val="Verdana"/>
        <family val="2"/>
      </rPr>
      <t>=(3)</t>
    </r>
    <r>
      <rPr>
        <vertAlign val="subscript"/>
        <sz val="10"/>
        <color theme="1"/>
        <rFont val="Verdana"/>
        <family val="2"/>
      </rPr>
      <t>2053</t>
    </r>
    <r>
      <rPr>
        <sz val="10"/>
        <color theme="1"/>
        <rFont val="Verdana"/>
        <family val="2"/>
      </rPr>
      <t>*Dep_rate</t>
    </r>
    <r>
      <rPr>
        <vertAlign val="subscript"/>
        <sz val="10"/>
        <color theme="1"/>
        <rFont val="Verdana"/>
        <family val="2"/>
      </rPr>
      <t>t</t>
    </r>
  </si>
  <si>
    <t>2054 Depreciation</t>
  </si>
  <si>
    <r>
      <t>(5)</t>
    </r>
    <r>
      <rPr>
        <vertAlign val="subscript"/>
        <sz val="10"/>
        <color theme="1"/>
        <rFont val="Verdana"/>
        <family val="2"/>
      </rPr>
      <t>2054</t>
    </r>
    <r>
      <rPr>
        <sz val="10"/>
        <color theme="1"/>
        <rFont val="Verdana"/>
        <family val="2"/>
      </rPr>
      <t>=(3)</t>
    </r>
    <r>
      <rPr>
        <vertAlign val="subscript"/>
        <sz val="10"/>
        <color theme="1"/>
        <rFont val="Verdana"/>
        <family val="2"/>
      </rPr>
      <t>2054</t>
    </r>
    <r>
      <rPr>
        <sz val="10"/>
        <color theme="1"/>
        <rFont val="Verdana"/>
        <family val="2"/>
      </rPr>
      <t>*Dep_rate</t>
    </r>
    <r>
      <rPr>
        <vertAlign val="subscript"/>
        <sz val="10"/>
        <color theme="1"/>
        <rFont val="Verdana"/>
        <family val="2"/>
      </rPr>
      <t>t</t>
    </r>
  </si>
  <si>
    <t>2055 Depreciation</t>
  </si>
  <si>
    <r>
      <t>(5)</t>
    </r>
    <r>
      <rPr>
        <vertAlign val="subscript"/>
        <sz val="10"/>
        <color theme="1"/>
        <rFont val="Verdana"/>
        <family val="2"/>
      </rPr>
      <t>2055</t>
    </r>
    <r>
      <rPr>
        <sz val="10"/>
        <color theme="1"/>
        <rFont val="Verdana"/>
        <family val="2"/>
      </rPr>
      <t>=(3)</t>
    </r>
    <r>
      <rPr>
        <vertAlign val="subscript"/>
        <sz val="10"/>
        <color theme="1"/>
        <rFont val="Verdana"/>
        <family val="2"/>
      </rPr>
      <t>2055</t>
    </r>
    <r>
      <rPr>
        <sz val="10"/>
        <color theme="1"/>
        <rFont val="Verdana"/>
        <family val="2"/>
      </rPr>
      <t>*Dep_rate</t>
    </r>
    <r>
      <rPr>
        <vertAlign val="subscript"/>
        <sz val="10"/>
        <color theme="1"/>
        <rFont val="Verdana"/>
        <family val="2"/>
      </rPr>
      <t>t</t>
    </r>
  </si>
  <si>
    <t>2056 Depreciation</t>
  </si>
  <si>
    <r>
      <t>(5)</t>
    </r>
    <r>
      <rPr>
        <vertAlign val="subscript"/>
        <sz val="10"/>
        <color theme="1"/>
        <rFont val="Verdana"/>
        <family val="2"/>
      </rPr>
      <t>2056</t>
    </r>
    <r>
      <rPr>
        <sz val="10"/>
        <color theme="1"/>
        <rFont val="Verdana"/>
        <family val="2"/>
      </rPr>
      <t>=(3)</t>
    </r>
    <r>
      <rPr>
        <vertAlign val="subscript"/>
        <sz val="10"/>
        <color theme="1"/>
        <rFont val="Verdana"/>
        <family val="2"/>
      </rPr>
      <t>2056</t>
    </r>
    <r>
      <rPr>
        <sz val="10"/>
        <color theme="1"/>
        <rFont val="Verdana"/>
        <family val="2"/>
      </rPr>
      <t>*Dep_rate</t>
    </r>
    <r>
      <rPr>
        <vertAlign val="subscript"/>
        <sz val="10"/>
        <color theme="1"/>
        <rFont val="Verdana"/>
        <family val="2"/>
      </rPr>
      <t>t</t>
    </r>
  </si>
  <si>
    <t>2057 Depreciation</t>
  </si>
  <si>
    <r>
      <t>(5)</t>
    </r>
    <r>
      <rPr>
        <vertAlign val="subscript"/>
        <sz val="10"/>
        <color theme="1"/>
        <rFont val="Verdana"/>
        <family val="2"/>
      </rPr>
      <t>2057</t>
    </r>
    <r>
      <rPr>
        <sz val="10"/>
        <color theme="1"/>
        <rFont val="Verdana"/>
        <family val="2"/>
      </rPr>
      <t>=(3)</t>
    </r>
    <r>
      <rPr>
        <vertAlign val="subscript"/>
        <sz val="10"/>
        <color theme="1"/>
        <rFont val="Verdana"/>
        <family val="2"/>
      </rPr>
      <t>2057</t>
    </r>
    <r>
      <rPr>
        <sz val="10"/>
        <color theme="1"/>
        <rFont val="Verdana"/>
        <family val="2"/>
      </rPr>
      <t>*Dep_rate</t>
    </r>
    <r>
      <rPr>
        <vertAlign val="subscript"/>
        <sz val="10"/>
        <color theme="1"/>
        <rFont val="Verdana"/>
        <family val="2"/>
      </rPr>
      <t>t</t>
    </r>
  </si>
  <si>
    <t>2058 Depreciation</t>
  </si>
  <si>
    <r>
      <t>(5)</t>
    </r>
    <r>
      <rPr>
        <vertAlign val="subscript"/>
        <sz val="10"/>
        <color theme="1"/>
        <rFont val="Verdana"/>
        <family val="2"/>
      </rPr>
      <t>2058</t>
    </r>
    <r>
      <rPr>
        <sz val="10"/>
        <color theme="1"/>
        <rFont val="Verdana"/>
        <family val="2"/>
      </rPr>
      <t>=(3)</t>
    </r>
    <r>
      <rPr>
        <vertAlign val="subscript"/>
        <sz val="10"/>
        <color theme="1"/>
        <rFont val="Verdana"/>
        <family val="2"/>
      </rPr>
      <t>2058</t>
    </r>
    <r>
      <rPr>
        <sz val="10"/>
        <color theme="1"/>
        <rFont val="Verdana"/>
        <family val="2"/>
      </rPr>
      <t>*Dep_rate</t>
    </r>
    <r>
      <rPr>
        <vertAlign val="subscript"/>
        <sz val="10"/>
        <color theme="1"/>
        <rFont val="Verdana"/>
        <family val="2"/>
      </rPr>
      <t>t</t>
    </r>
  </si>
  <si>
    <t>2059 Depreciation</t>
  </si>
  <si>
    <r>
      <t>(5)</t>
    </r>
    <r>
      <rPr>
        <vertAlign val="subscript"/>
        <sz val="10"/>
        <color theme="1"/>
        <rFont val="Verdana"/>
        <family val="2"/>
      </rPr>
      <t>2059</t>
    </r>
    <r>
      <rPr>
        <sz val="10"/>
        <color theme="1"/>
        <rFont val="Verdana"/>
        <family val="2"/>
      </rPr>
      <t>=(3)</t>
    </r>
    <r>
      <rPr>
        <vertAlign val="subscript"/>
        <sz val="10"/>
        <color theme="1"/>
        <rFont val="Verdana"/>
        <family val="2"/>
      </rPr>
      <t>2059</t>
    </r>
    <r>
      <rPr>
        <sz val="10"/>
        <color theme="1"/>
        <rFont val="Verdana"/>
        <family val="2"/>
      </rPr>
      <t>*Dep_rate</t>
    </r>
    <r>
      <rPr>
        <vertAlign val="subscript"/>
        <sz val="10"/>
        <color theme="1"/>
        <rFont val="Verdana"/>
        <family val="2"/>
      </rPr>
      <t>t</t>
    </r>
  </si>
  <si>
    <t>2060 Depreciation</t>
  </si>
  <si>
    <r>
      <t>(5)</t>
    </r>
    <r>
      <rPr>
        <vertAlign val="subscript"/>
        <sz val="10"/>
        <color theme="1"/>
        <rFont val="Verdana"/>
        <family val="2"/>
      </rPr>
      <t>2060</t>
    </r>
    <r>
      <rPr>
        <sz val="10"/>
        <color theme="1"/>
        <rFont val="Verdana"/>
        <family val="2"/>
      </rPr>
      <t>=(3)</t>
    </r>
    <r>
      <rPr>
        <vertAlign val="subscript"/>
        <sz val="10"/>
        <color theme="1"/>
        <rFont val="Verdana"/>
        <family val="2"/>
      </rPr>
      <t>2060</t>
    </r>
    <r>
      <rPr>
        <sz val="10"/>
        <color theme="1"/>
        <rFont val="Verdana"/>
        <family val="2"/>
      </rPr>
      <t>*Dep_rate</t>
    </r>
    <r>
      <rPr>
        <vertAlign val="subscript"/>
        <sz val="10"/>
        <color theme="1"/>
        <rFont val="Verdana"/>
        <family val="2"/>
      </rPr>
      <t>t</t>
    </r>
  </si>
  <si>
    <t>2061 Depreciation</t>
  </si>
  <si>
    <r>
      <t>(5)</t>
    </r>
    <r>
      <rPr>
        <vertAlign val="subscript"/>
        <sz val="10"/>
        <color theme="1"/>
        <rFont val="Verdana"/>
        <family val="2"/>
      </rPr>
      <t>2061</t>
    </r>
    <r>
      <rPr>
        <sz val="10"/>
        <color theme="1"/>
        <rFont val="Verdana"/>
        <family val="2"/>
      </rPr>
      <t>=(3)</t>
    </r>
    <r>
      <rPr>
        <vertAlign val="subscript"/>
        <sz val="10"/>
        <color theme="1"/>
        <rFont val="Verdana"/>
        <family val="2"/>
      </rPr>
      <t>2061</t>
    </r>
    <r>
      <rPr>
        <sz val="10"/>
        <color theme="1"/>
        <rFont val="Verdana"/>
        <family val="2"/>
      </rPr>
      <t>*Dep_rate</t>
    </r>
    <r>
      <rPr>
        <vertAlign val="subscript"/>
        <sz val="10"/>
        <color theme="1"/>
        <rFont val="Verdana"/>
        <family val="2"/>
      </rPr>
      <t>t</t>
    </r>
  </si>
  <si>
    <t>2062 Depreciation</t>
  </si>
  <si>
    <r>
      <t>(5)</t>
    </r>
    <r>
      <rPr>
        <vertAlign val="subscript"/>
        <sz val="10"/>
        <color theme="1"/>
        <rFont val="Verdana"/>
        <family val="2"/>
      </rPr>
      <t>2062</t>
    </r>
    <r>
      <rPr>
        <sz val="10"/>
        <color theme="1"/>
        <rFont val="Verdana"/>
        <family val="2"/>
      </rPr>
      <t>=(3)</t>
    </r>
    <r>
      <rPr>
        <vertAlign val="subscript"/>
        <sz val="10"/>
        <color theme="1"/>
        <rFont val="Verdana"/>
        <family val="2"/>
      </rPr>
      <t>2062</t>
    </r>
    <r>
      <rPr>
        <sz val="10"/>
        <color theme="1"/>
        <rFont val="Verdana"/>
        <family val="2"/>
      </rPr>
      <t>*Dep_rate</t>
    </r>
    <r>
      <rPr>
        <vertAlign val="subscript"/>
        <sz val="10"/>
        <color theme="1"/>
        <rFont val="Verdana"/>
        <family val="2"/>
      </rPr>
      <t>t</t>
    </r>
  </si>
  <si>
    <t>2063 Depreciation</t>
  </si>
  <si>
    <r>
      <t>(5)</t>
    </r>
    <r>
      <rPr>
        <vertAlign val="subscript"/>
        <sz val="10"/>
        <color theme="1"/>
        <rFont val="Verdana"/>
        <family val="2"/>
      </rPr>
      <t>2063</t>
    </r>
    <r>
      <rPr>
        <sz val="10"/>
        <color theme="1"/>
        <rFont val="Verdana"/>
        <family val="2"/>
      </rPr>
      <t>=(3)</t>
    </r>
    <r>
      <rPr>
        <vertAlign val="subscript"/>
        <sz val="10"/>
        <color theme="1"/>
        <rFont val="Verdana"/>
        <family val="2"/>
      </rPr>
      <t>2063</t>
    </r>
    <r>
      <rPr>
        <sz val="10"/>
        <color theme="1"/>
        <rFont val="Verdana"/>
        <family val="2"/>
      </rPr>
      <t>*Dep_rate</t>
    </r>
    <r>
      <rPr>
        <vertAlign val="subscript"/>
        <sz val="10"/>
        <color theme="1"/>
        <rFont val="Verdana"/>
        <family val="2"/>
      </rPr>
      <t>t</t>
    </r>
  </si>
  <si>
    <t>2064 Depreciation</t>
  </si>
  <si>
    <r>
      <t>(5)</t>
    </r>
    <r>
      <rPr>
        <vertAlign val="subscript"/>
        <sz val="10"/>
        <color theme="1"/>
        <rFont val="Verdana"/>
        <family val="2"/>
      </rPr>
      <t>2064</t>
    </r>
    <r>
      <rPr>
        <sz val="10"/>
        <color theme="1"/>
        <rFont val="Verdana"/>
        <family val="2"/>
      </rPr>
      <t>=(3)</t>
    </r>
    <r>
      <rPr>
        <vertAlign val="subscript"/>
        <sz val="10"/>
        <color theme="1"/>
        <rFont val="Verdana"/>
        <family val="2"/>
      </rPr>
      <t>2064</t>
    </r>
    <r>
      <rPr>
        <sz val="10"/>
        <color theme="1"/>
        <rFont val="Verdana"/>
        <family val="2"/>
      </rPr>
      <t>*Dep_rate</t>
    </r>
    <r>
      <rPr>
        <vertAlign val="subscript"/>
        <sz val="10"/>
        <color theme="1"/>
        <rFont val="Verdana"/>
        <family val="2"/>
      </rPr>
      <t>t</t>
    </r>
  </si>
  <si>
    <t>2065 Depreciation</t>
  </si>
  <si>
    <r>
      <t>(5)</t>
    </r>
    <r>
      <rPr>
        <vertAlign val="subscript"/>
        <sz val="10"/>
        <color theme="1"/>
        <rFont val="Verdana"/>
        <family val="2"/>
      </rPr>
      <t>2065</t>
    </r>
    <r>
      <rPr>
        <sz val="10"/>
        <color theme="1"/>
        <rFont val="Verdana"/>
        <family val="2"/>
      </rPr>
      <t>=(3)</t>
    </r>
    <r>
      <rPr>
        <vertAlign val="subscript"/>
        <sz val="10"/>
        <color theme="1"/>
        <rFont val="Verdana"/>
        <family val="2"/>
      </rPr>
      <t>2065</t>
    </r>
    <r>
      <rPr>
        <sz val="10"/>
        <color theme="1"/>
        <rFont val="Verdana"/>
        <family val="2"/>
      </rPr>
      <t>*Dep_rate</t>
    </r>
    <r>
      <rPr>
        <vertAlign val="subscript"/>
        <sz val="10"/>
        <color theme="1"/>
        <rFont val="Verdana"/>
        <family val="2"/>
      </rPr>
      <t>t</t>
    </r>
  </si>
  <si>
    <t>2066 Depreciation</t>
  </si>
  <si>
    <r>
      <t>(5)</t>
    </r>
    <r>
      <rPr>
        <vertAlign val="subscript"/>
        <sz val="10"/>
        <color theme="1"/>
        <rFont val="Verdana"/>
        <family val="2"/>
      </rPr>
      <t>2066</t>
    </r>
    <r>
      <rPr>
        <sz val="10"/>
        <color theme="1"/>
        <rFont val="Verdana"/>
        <family val="2"/>
      </rPr>
      <t>=(3)</t>
    </r>
    <r>
      <rPr>
        <vertAlign val="subscript"/>
        <sz val="10"/>
        <color theme="1"/>
        <rFont val="Verdana"/>
        <family val="2"/>
      </rPr>
      <t>2066</t>
    </r>
    <r>
      <rPr>
        <sz val="10"/>
        <color theme="1"/>
        <rFont val="Verdana"/>
        <family val="2"/>
      </rPr>
      <t>*Dep_rate</t>
    </r>
    <r>
      <rPr>
        <vertAlign val="subscript"/>
        <sz val="10"/>
        <color theme="1"/>
        <rFont val="Verdana"/>
        <family val="2"/>
      </rPr>
      <t>t</t>
    </r>
  </si>
  <si>
    <t>2067 Depreciation</t>
  </si>
  <si>
    <r>
      <t>(5)</t>
    </r>
    <r>
      <rPr>
        <vertAlign val="subscript"/>
        <sz val="10"/>
        <color theme="1"/>
        <rFont val="Verdana"/>
        <family val="2"/>
      </rPr>
      <t>2067</t>
    </r>
    <r>
      <rPr>
        <sz val="10"/>
        <color theme="1"/>
        <rFont val="Verdana"/>
        <family val="2"/>
      </rPr>
      <t>=(3)</t>
    </r>
    <r>
      <rPr>
        <vertAlign val="subscript"/>
        <sz val="10"/>
        <color theme="1"/>
        <rFont val="Verdana"/>
        <family val="2"/>
      </rPr>
      <t>2067</t>
    </r>
    <r>
      <rPr>
        <sz val="10"/>
        <color theme="1"/>
        <rFont val="Verdana"/>
        <family val="2"/>
      </rPr>
      <t>*Dep_rate</t>
    </r>
    <r>
      <rPr>
        <vertAlign val="subscript"/>
        <sz val="10"/>
        <color theme="1"/>
        <rFont val="Verdana"/>
        <family val="2"/>
      </rPr>
      <t>t</t>
    </r>
  </si>
  <si>
    <t>2068 Depreciation</t>
  </si>
  <si>
    <r>
      <t>(5)</t>
    </r>
    <r>
      <rPr>
        <vertAlign val="subscript"/>
        <sz val="10"/>
        <color theme="1"/>
        <rFont val="Verdana"/>
        <family val="2"/>
      </rPr>
      <t>2068</t>
    </r>
    <r>
      <rPr>
        <sz val="10"/>
        <color theme="1"/>
        <rFont val="Verdana"/>
        <family val="2"/>
      </rPr>
      <t>=(3)</t>
    </r>
    <r>
      <rPr>
        <vertAlign val="subscript"/>
        <sz val="10"/>
        <color theme="1"/>
        <rFont val="Verdana"/>
        <family val="2"/>
      </rPr>
      <t>2068</t>
    </r>
    <r>
      <rPr>
        <sz val="10"/>
        <color theme="1"/>
        <rFont val="Verdana"/>
        <family val="2"/>
      </rPr>
      <t>*Dep_rate</t>
    </r>
    <r>
      <rPr>
        <vertAlign val="subscript"/>
        <sz val="10"/>
        <color theme="1"/>
        <rFont val="Verdana"/>
        <family val="2"/>
      </rPr>
      <t>t</t>
    </r>
  </si>
  <si>
    <t>2069 Depreciation</t>
  </si>
  <si>
    <r>
      <t>(5)</t>
    </r>
    <r>
      <rPr>
        <vertAlign val="subscript"/>
        <sz val="10"/>
        <color theme="1"/>
        <rFont val="Verdana"/>
        <family val="2"/>
      </rPr>
      <t>2069</t>
    </r>
    <r>
      <rPr>
        <sz val="10"/>
        <color theme="1"/>
        <rFont val="Verdana"/>
        <family val="2"/>
      </rPr>
      <t>=(3)</t>
    </r>
    <r>
      <rPr>
        <vertAlign val="subscript"/>
        <sz val="10"/>
        <color theme="1"/>
        <rFont val="Verdana"/>
        <family val="2"/>
      </rPr>
      <t>2069</t>
    </r>
    <r>
      <rPr>
        <sz val="10"/>
        <color theme="1"/>
        <rFont val="Verdana"/>
        <family val="2"/>
      </rPr>
      <t>*Dep_rate</t>
    </r>
    <r>
      <rPr>
        <vertAlign val="subscript"/>
        <sz val="10"/>
        <color theme="1"/>
        <rFont val="Verdana"/>
        <family val="2"/>
      </rPr>
      <t>t</t>
    </r>
  </si>
  <si>
    <t>2070 Depreciation</t>
  </si>
  <si>
    <r>
      <t>(5)</t>
    </r>
    <r>
      <rPr>
        <vertAlign val="subscript"/>
        <sz val="10"/>
        <color theme="1"/>
        <rFont val="Verdana"/>
        <family val="2"/>
      </rPr>
      <t>2070</t>
    </r>
    <r>
      <rPr>
        <sz val="10"/>
        <color theme="1"/>
        <rFont val="Verdana"/>
        <family val="2"/>
      </rPr>
      <t>=(3)</t>
    </r>
    <r>
      <rPr>
        <vertAlign val="subscript"/>
        <sz val="10"/>
        <color theme="1"/>
        <rFont val="Verdana"/>
        <family val="2"/>
      </rPr>
      <t>2070</t>
    </r>
    <r>
      <rPr>
        <sz val="10"/>
        <color theme="1"/>
        <rFont val="Verdana"/>
        <family val="2"/>
      </rPr>
      <t>*Dep_rate</t>
    </r>
    <r>
      <rPr>
        <vertAlign val="subscript"/>
        <sz val="10"/>
        <color theme="1"/>
        <rFont val="Verdana"/>
        <family val="2"/>
      </rPr>
      <t>t</t>
    </r>
  </si>
  <si>
    <t>(4) + Total Opex + Total Pass Through Costs</t>
  </si>
  <si>
    <t>Societal Costs/Benefits</t>
  </si>
  <si>
    <t>Pass Through Costs</t>
  </si>
  <si>
    <t>Comparison to baseline</t>
  </si>
  <si>
    <t xml:space="preserve">Capex </t>
  </si>
  <si>
    <t>Planned intervention</t>
  </si>
  <si>
    <t>Based on average refurbishment unit cost and average security cost</t>
  </si>
  <si>
    <t>ALL</t>
  </si>
  <si>
    <t>HP ONLY</t>
  </si>
  <si>
    <t>Assumptions - Loss of Supply - OPTION 1</t>
  </si>
  <si>
    <t>OPTION 1 - refurbish Condition 5 HP overcrossings</t>
  </si>
  <si>
    <t>CAPEX intervention</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</si>
  <si>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 </t>
    </r>
    <r>
      <rPr>
        <b/>
        <sz val="10"/>
        <color theme="1"/>
        <rFont val="Verdana"/>
        <family val="2"/>
      </rPr>
      <t>(Additional increase in spend over the Preferred option has not been deemed to be justified).</t>
    </r>
  </si>
  <si>
    <t>Inspections</t>
  </si>
  <si>
    <t>Or every 5 years on overcrossings in good condition</t>
  </si>
  <si>
    <t>Flood risk</t>
  </si>
  <si>
    <t>Estimated cost</t>
  </si>
  <si>
    <t>Assuming one per year, every year</t>
  </si>
  <si>
    <t>Pressure tier</t>
  </si>
  <si>
    <t>number of Ocs</t>
  </si>
  <si>
    <t>Ratio to total</t>
  </si>
  <si>
    <t>HP</t>
  </si>
  <si>
    <t>IP</t>
  </si>
  <si>
    <t>MP</t>
  </si>
  <si>
    <t>LP</t>
  </si>
  <si>
    <t>Assumptions - Loss of Supply - OPTION 2</t>
  </si>
  <si>
    <t>OPTION 2 - refurbish Condition 5 HP overcrossings</t>
  </si>
  <si>
    <t>Number of assets cond 1 intervened on</t>
  </si>
  <si>
    <t>Number of assets cond 2 intervened on</t>
  </si>
  <si>
    <t>Number of assets cond 3 intervened on</t>
  </si>
  <si>
    <t>Number of assets cond 4 intervened on</t>
  </si>
  <si>
    <t>Number of assets cond 5 intervened on</t>
  </si>
  <si>
    <t>Number of interventions</t>
  </si>
  <si>
    <t>CAPEX planned intervention</t>
  </si>
  <si>
    <t xml:space="preserve">Balanced Programme </t>
  </si>
  <si>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t>
  </si>
  <si>
    <t>Note: Overcrossings are not included within the LTS NARM BPDT so this line has not been completed.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</si>
</sst>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_(* #,##0.00_);_(* \(#,##0.00\);_(* &quot;-&quot;??_);_(@_)"/>
    <numFmt numFmtId="165" formatCode="_(&quot;£&quot;* #,##0.00_);_(&quot;£&quot;* \(#,##0.00\);_(&quot;£&quot;* &quot;-&quot;??_);_(@_)"/>
    <numFmt numFmtId="166" formatCode="&quot;£&quot;#,##0.00"/>
    <numFmt numFmtId="167" formatCode="&quot;£&quot;#,##0"/>
    <numFmt numFmtId="168" formatCode="0.000"/>
    <numFmt numFmtId="169" formatCode="#,##0.00;[Red]\(#,##0.00\);\-"/>
    <numFmt numFmtId="170" formatCode="[$$-409]#,##0.00"/>
    <numFmt numFmtId="171" formatCode="0.0;[Red]\-0.0;\-"/>
    <numFmt numFmtId="172" formatCode="0.0"/>
    <numFmt numFmtId="173" formatCode="0.00000"/>
    <numFmt numFmtId="174" formatCode="#,##0.0;[Red]\(#,##0.0\);\-"/>
    <numFmt numFmtId="175" formatCode="#,##0.000;[Red]\(#,##0.000\);\-"/>
    <numFmt numFmtId="176" formatCode="#,##0.0_);\(#,##0.0\);\-_)"/>
    <numFmt numFmtId="177" formatCode="dd\ mmm\ yyyy"/>
    <numFmt numFmtId="178" formatCode="#,##0.000_);\(#,##0.000\);\-_)"/>
    <numFmt numFmtId="179" formatCode="0.0%"/>
    <numFmt numFmtId="180" formatCode="0%&quot; annual inflation&quot;"/>
    <numFmt numFmtId="181" formatCode="_-[$£-809]* #,##0.00_-;\-[$£-809]* #,##0.00_-;_-[$£-809]* &quot;-&quot;??_-;_-@_-"/>
  </numFmts>
  <fonts count="59">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9"/>
      <color theme="1"/>
      <name val="Verdana"/>
      <family val="2"/>
    </font>
    <font>
      <b/>
      <sz val="9"/>
      <color theme="1"/>
      <name val="Verdana"/>
      <family val="2"/>
    </font>
    <font>
      <i/>
      <sz val="9"/>
      <color theme="1"/>
      <name val="Verdana"/>
      <family val="2"/>
    </font>
    <font>
      <sz val="11"/>
      <color theme="1"/>
      <name val="Calibri"/>
      <family val="2"/>
      <scheme val="minor"/>
    </font>
    <font>
      <sz val="10"/>
      <name val="Arial"/>
      <family val="2"/>
    </font>
    <font>
      <u/>
      <sz val="8.8000000000000007"/>
      <color theme="10"/>
      <name val="Calibri"/>
      <family val="2"/>
    </font>
    <font>
      <sz val="11"/>
      <name val="CG Omega"/>
      <family val="2"/>
    </font>
    <font>
      <sz val="10"/>
      <color rgb="FFFF0000"/>
      <name val="Verdana"/>
      <family val="2"/>
    </font>
    <font>
      <b/>
      <sz val="10"/>
      <color theme="1"/>
      <name val="Verdana"/>
      <family val="2"/>
    </font>
    <font>
      <sz val="10"/>
      <name val="Verdana"/>
      <family val="2"/>
    </font>
    <font>
      <vertAlign val="superscript"/>
      <sz val="10"/>
      <color theme="1"/>
      <name val="Verdana"/>
      <family val="2"/>
    </font>
    <font>
      <b/>
      <sz val="10"/>
      <name val="Verdana"/>
      <family val="2"/>
    </font>
    <font>
      <b/>
      <sz val="12"/>
      <color theme="1"/>
      <name val="Verdana"/>
      <family val="2"/>
    </font>
    <font>
      <i/>
      <sz val="10"/>
      <color theme="1"/>
      <name val="Verdana"/>
      <family val="2"/>
    </font>
    <font>
      <sz val="10"/>
      <color theme="1"/>
      <name val="Verdana"/>
      <family val="2"/>
    </font>
    <font>
      <sz val="10"/>
      <color theme="0"/>
      <name val="Verdana"/>
      <family val="2"/>
    </font>
    <font>
      <vertAlign val="subscript"/>
      <sz val="10"/>
      <color theme="1"/>
      <name val="Verdana"/>
      <family val="2"/>
    </font>
    <font>
      <i/>
      <sz val="10"/>
      <name val="Verdana"/>
      <family val="2"/>
    </font>
    <font>
      <sz val="9"/>
      <color indexed="81"/>
      <name val="Tahoma"/>
      <family val="2"/>
    </font>
    <font>
      <b/>
      <sz val="9"/>
      <color indexed="81"/>
      <name val="Tahoma"/>
      <family val="2"/>
    </font>
    <font>
      <sz val="8"/>
      <name val="Verdana"/>
      <family val="2"/>
    </font>
    <font>
      <sz val="8"/>
      <color theme="1"/>
      <name val="Verdana"/>
      <family val="2"/>
    </font>
    <font>
      <b/>
      <u/>
      <sz val="10"/>
      <color theme="1"/>
      <name val="Verdana"/>
      <family val="2"/>
    </font>
    <font>
      <i/>
      <sz val="10"/>
      <color theme="0"/>
      <name val="Verdana"/>
      <family val="2"/>
    </font>
    <font>
      <b/>
      <i/>
      <sz val="10"/>
      <color theme="1"/>
      <name val="Verdana"/>
      <family val="2"/>
    </font>
    <font>
      <sz val="12"/>
      <color theme="1"/>
      <name val="Verdana"/>
      <family val="2"/>
    </font>
    <font>
      <u/>
      <sz val="12"/>
      <color theme="10"/>
      <name val="Verdana"/>
      <family val="2"/>
    </font>
    <font>
      <b/>
      <sz val="14"/>
      <color theme="1"/>
      <name val="Verdana"/>
      <family val="2"/>
    </font>
    <font>
      <b/>
      <u/>
      <sz val="9"/>
      <color theme="1"/>
      <name val="Verdana"/>
      <family val="2"/>
    </font>
    <font>
      <sz val="11"/>
      <name val="CG Omega"/>
    </font>
    <font>
      <b/>
      <sz val="11"/>
      <name val="CG Omega"/>
      <family val="2"/>
    </font>
    <font>
      <sz val="10"/>
      <color indexed="8"/>
      <name val="Verdana"/>
      <family val="2"/>
    </font>
    <font>
      <b/>
      <sz val="10"/>
      <color theme="0"/>
      <name val="Verdana"/>
      <family val="2"/>
    </font>
    <font>
      <b/>
      <sz val="11"/>
      <color rgb="FFFA7D00"/>
      <name val="Calibri"/>
      <family val="2"/>
      <scheme val="minor"/>
    </font>
    <font>
      <sz val="10"/>
      <color theme="1"/>
      <name val="Gill Sans MT"/>
      <family val="2"/>
    </font>
    <font>
      <b/>
      <sz val="11"/>
      <color theme="1"/>
      <name val="Calibri"/>
      <family val="2"/>
      <scheme val="minor"/>
    </font>
    <font>
      <u/>
      <sz val="9"/>
      <color theme="10"/>
      <name val="Verdana"/>
      <family val="2"/>
    </font>
    <font>
      <sz val="10"/>
      <color theme="4"/>
      <name val="Verdana"/>
      <family val="2"/>
    </font>
    <font>
      <u/>
      <sz val="10"/>
      <color theme="10"/>
      <name val="Verdana"/>
      <family val="2"/>
    </font>
    <font>
      <b/>
      <sz val="10"/>
      <color rgb="FFFA7D00"/>
      <name val="Verdana"/>
      <family val="2"/>
    </font>
    <font>
      <sz val="10"/>
      <color rgb="FF0070C0"/>
      <name val="Verdana"/>
      <family val="2"/>
    </font>
    <font>
      <sz val="9"/>
      <color indexed="81"/>
      <name val="Tahoma"/>
      <family val="2"/>
    </font>
    <font>
      <b/>
      <sz val="9"/>
      <color indexed="81"/>
      <name val="Tahoma"/>
      <family val="2"/>
    </font>
    <font>
      <sz val="10"/>
      <color theme="1"/>
      <name val="Arial"/>
      <family val="2"/>
    </font>
    <font>
      <u/>
      <sz val="10"/>
      <color theme="10"/>
      <name val="Arial"/>
      <family val="2"/>
    </font>
    <font>
      <sz val="11"/>
      <name val="Calibri"/>
      <family val="2"/>
      <scheme val="minor"/>
    </font>
    <font>
      <b/>
      <sz val="10"/>
      <color theme="0" tint="-0.14999847407452621"/>
      <name val="Verdana"/>
      <family val="2"/>
    </font>
    <font>
      <sz val="9"/>
      <color theme="10"/>
      <name val="Verdana"/>
      <family val="2"/>
    </font>
    <font>
      <sz val="11"/>
      <color theme="1"/>
      <name val="Tenorite"/>
    </font>
    <font>
      <b/>
      <sz val="12"/>
      <color rgb="FF7030A0"/>
      <name val="Verdana"/>
      <family val="2"/>
    </font>
    <font>
      <b/>
      <sz val="10"/>
      <color rgb="FF7030A0"/>
      <name val="Verdana"/>
      <family val="2"/>
    </font>
    <font>
      <sz val="10"/>
      <color rgb="FF7030A0"/>
      <name val="Verdana"/>
      <family val="2"/>
    </font>
    <font>
      <sz val="11"/>
      <color rgb="FF7030A0"/>
      <name val="Calibri"/>
      <family val="2"/>
    </font>
    <font>
      <sz val="11"/>
      <color theme="1"/>
      <name val="Calibri"/>
      <family val="2"/>
    </font>
    <font>
      <sz val="10"/>
      <color theme="0" tint="-0.34998626667073579"/>
      <name val="Verdana"/>
      <family val="2"/>
    </font>
  </fonts>
  <fills count="23">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
      <patternFill patternType="solid">
        <fgColor rgb="FFD6DCE6"/>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0" tint="-0.249977111117893"/>
        <bgColor indexed="64"/>
      </patternFill>
    </fill>
    <fill>
      <patternFill patternType="solid">
        <fgColor rgb="FFF2F2F2"/>
      </patternFill>
    </fill>
    <fill>
      <patternFill patternType="solid">
        <fgColor theme="1" tint="0.249977111117893"/>
        <bgColor indexed="64"/>
      </patternFill>
    </fill>
    <fill>
      <patternFill patternType="solid">
        <fgColor theme="2" tint="-9.9978637043366805E-2"/>
        <bgColor indexed="64"/>
      </patternFill>
    </fill>
    <fill>
      <patternFill patternType="solid">
        <fgColor rgb="FFFF9900"/>
        <bgColor indexed="64"/>
      </patternFill>
    </fill>
    <fill>
      <patternFill patternType="solid">
        <fgColor rgb="FFFF9999"/>
        <bgColor indexed="64"/>
      </patternFill>
    </fill>
    <fill>
      <patternFill patternType="solid">
        <fgColor theme="9" tint="0.79998168889431442"/>
        <bgColor indexed="64"/>
      </patternFill>
    </fill>
    <fill>
      <patternFill patternType="solid">
        <fgColor rgb="FFFFCCCC"/>
        <bgColor indexed="64"/>
      </patternFill>
    </fill>
    <fill>
      <patternFill patternType="solid">
        <fgColor theme="7" tint="0.59999389629810485"/>
        <bgColor indexed="64"/>
      </patternFill>
    </fill>
    <fill>
      <patternFill patternType="solid">
        <fgColor rgb="FFFFFF00"/>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style="medium">
        <color indexed="64"/>
      </left>
      <right/>
      <top/>
      <bottom/>
      <diagonal/>
    </border>
    <border>
      <left/>
      <right/>
      <top style="thick">
        <color theme="5"/>
      </top>
      <bottom/>
      <diagonal/>
    </border>
    <border>
      <left/>
      <right/>
      <top/>
      <bottom style="thin">
        <color theme="0" tint="-0.499984740745262"/>
      </bottom>
      <diagonal/>
    </border>
    <border>
      <left/>
      <right/>
      <top style="thin">
        <color theme="0" tint="-0.499984740745262"/>
      </top>
      <bottom/>
      <diagonal/>
    </border>
    <border>
      <left/>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s>
  <cellStyleXfs count="39">
    <xf numFmtId="0" fontId="0" fillId="0" borderId="0"/>
    <xf numFmtId="0" fontId="7" fillId="0" borderId="0"/>
    <xf numFmtId="9" fontId="7" fillId="0" borderId="0" applyFont="0" applyFill="0" applyBorder="0" applyAlignment="0" applyProtection="0"/>
    <xf numFmtId="164" fontId="7" fillId="0" borderId="0" applyFont="0" applyFill="0" applyBorder="0" applyAlignment="0" applyProtection="0"/>
    <xf numFmtId="165" fontId="7" fillId="0" borderId="0" applyFont="0" applyFill="0" applyBorder="0" applyAlignment="0" applyProtection="0"/>
    <xf numFmtId="0" fontId="8" fillId="0" borderId="0"/>
    <xf numFmtId="0" fontId="9" fillId="0" borderId="0" applyNumberFormat="0" applyFill="0" applyBorder="0" applyAlignment="0" applyProtection="0">
      <alignment vertical="top"/>
      <protection locked="0"/>
    </xf>
    <xf numFmtId="0" fontId="8" fillId="0" borderId="0"/>
    <xf numFmtId="0" fontId="10" fillId="0" borderId="0" applyFont="0" applyFill="0" applyBorder="0" applyAlignment="0" applyProtection="0"/>
    <xf numFmtId="9" fontId="18" fillId="0" borderId="0" applyFont="0" applyFill="0" applyBorder="0" applyAlignment="0" applyProtection="0"/>
    <xf numFmtId="0" fontId="18" fillId="0" borderId="0"/>
    <xf numFmtId="170" fontId="10" fillId="0" borderId="0"/>
    <xf numFmtId="0" fontId="10" fillId="0" borderId="0"/>
    <xf numFmtId="0" fontId="8" fillId="0" borderId="0" applyFont="0" applyFill="0" applyBorder="0" applyAlignment="0" applyProtection="0"/>
    <xf numFmtId="0" fontId="18" fillId="0" borderId="0"/>
    <xf numFmtId="0" fontId="33" fillId="0" borderId="0"/>
    <xf numFmtId="0" fontId="18" fillId="0" borderId="0"/>
    <xf numFmtId="0" fontId="10" fillId="0" borderId="0"/>
    <xf numFmtId="0" fontId="3" fillId="0" borderId="0"/>
    <xf numFmtId="9"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0" fontId="37" fillId="14" borderId="39" applyNumberFormat="0" applyAlignment="0" applyProtection="0"/>
    <xf numFmtId="0" fontId="2" fillId="0" borderId="0"/>
    <xf numFmtId="165" fontId="2" fillId="0" borderId="0" applyFont="0" applyFill="0" applyBorder="0" applyAlignment="0" applyProtection="0"/>
    <xf numFmtId="176" fontId="38" fillId="13" borderId="0"/>
    <xf numFmtId="9" fontId="18" fillId="0" borderId="0" applyFont="0" applyFill="0" applyBorder="0" applyAlignment="0" applyProtection="0"/>
    <xf numFmtId="0" fontId="18" fillId="0" borderId="0"/>
    <xf numFmtId="0" fontId="47" fillId="0" borderId="0"/>
    <xf numFmtId="0" fontId="48" fillId="0" borderId="0" applyNumberFormat="0" applyFill="0" applyBorder="0" applyAlignment="0" applyProtection="0">
      <alignment vertical="top"/>
      <protection locked="0"/>
    </xf>
    <xf numFmtId="9" fontId="47" fillId="0" borderId="0" applyFont="0" applyFill="0" applyBorder="0" applyAlignment="0" applyProtection="0"/>
    <xf numFmtId="0" fontId="1" fillId="0" borderId="0"/>
    <xf numFmtId="0" fontId="8" fillId="0" borderId="0"/>
    <xf numFmtId="0" fontId="1" fillId="0" borderId="0"/>
    <xf numFmtId="0" fontId="1" fillId="0" borderId="0"/>
    <xf numFmtId="0" fontId="1" fillId="0" borderId="0"/>
    <xf numFmtId="0" fontId="1" fillId="0" borderId="0"/>
    <xf numFmtId="4" fontId="49" fillId="20" borderId="0" applyBorder="0">
      <alignment horizontal="center" vertical="center" wrapText="1"/>
    </xf>
    <xf numFmtId="0" fontId="47" fillId="0" borderId="0"/>
  </cellStyleXfs>
  <cellXfs count="503">
    <xf numFmtId="0" fontId="0" fillId="0" borderId="0" xfId="0"/>
    <xf numFmtId="0" fontId="0" fillId="0" borderId="0" xfId="0" applyAlignment="1">
      <alignment horizontal="center"/>
    </xf>
    <xf numFmtId="0" fontId="0" fillId="0" borderId="0" xfId="0" applyAlignment="1">
      <alignment vertical="center"/>
    </xf>
    <xf numFmtId="0" fontId="12" fillId="0" borderId="9" xfId="0" applyFont="1" applyBorder="1"/>
    <xf numFmtId="0" fontId="12" fillId="0" borderId="0" xfId="0" applyFont="1"/>
    <xf numFmtId="0" fontId="12" fillId="0" borderId="1" xfId="0" applyFont="1" applyBorder="1" applyAlignment="1">
      <alignment horizontal="center" vertical="center"/>
    </xf>
    <xf numFmtId="0" fontId="0" fillId="0" borderId="0" xfId="0" quotePrefix="1"/>
    <xf numFmtId="0" fontId="0" fillId="0" borderId="9" xfId="0" applyBorder="1"/>
    <xf numFmtId="0" fontId="0" fillId="0" borderId="8" xfId="0" applyBorder="1" applyAlignment="1">
      <alignment vertical="center" textRotation="90"/>
    </xf>
    <xf numFmtId="0" fontId="0" fillId="0" borderId="12" xfId="0" applyBorder="1" applyAlignment="1">
      <alignment vertical="center" textRotation="90"/>
    </xf>
    <xf numFmtId="0" fontId="13" fillId="0" borderId="0" xfId="0" applyFont="1"/>
    <xf numFmtId="0" fontId="0" fillId="3" borderId="1" xfId="0" applyFill="1" applyBorder="1" applyAlignment="1">
      <alignment horizontal="center" vertical="center"/>
    </xf>
    <xf numFmtId="0" fontId="16" fillId="0" borderId="0" xfId="0" applyFont="1"/>
    <xf numFmtId="0" fontId="15" fillId="0" borderId="1" xfId="0" applyFont="1" applyBorder="1" applyAlignment="1">
      <alignment horizontal="center" vertical="center" wrapText="1"/>
    </xf>
    <xf numFmtId="167" fontId="0" fillId="0" borderId="0" xfId="0" applyNumberFormat="1" applyAlignment="1">
      <alignment horizontal="center" vertical="center" wrapText="1"/>
    </xf>
    <xf numFmtId="0" fontId="0" fillId="0" borderId="0" xfId="0" applyAlignment="1">
      <alignment horizontal="center" vertical="center" wrapText="1"/>
    </xf>
    <xf numFmtId="0" fontId="11" fillId="0" borderId="0" xfId="0" applyFont="1" applyAlignment="1">
      <alignment vertical="center" wrapText="1"/>
    </xf>
    <xf numFmtId="0" fontId="15" fillId="0" borderId="1" xfId="0" applyFont="1" applyBorder="1" applyAlignment="1">
      <alignment horizontal="center" vertical="center"/>
    </xf>
    <xf numFmtId="169" fontId="12" fillId="0" borderId="1" xfId="0" applyNumberFormat="1" applyFont="1" applyBorder="1" applyAlignment="1">
      <alignment horizontal="center" vertical="center"/>
    </xf>
    <xf numFmtId="166" fontId="0" fillId="0" borderId="0" xfId="0" applyNumberFormat="1" applyAlignment="1">
      <alignment horizontal="center" vertical="center" wrapText="1"/>
    </xf>
    <xf numFmtId="3" fontId="15" fillId="0" borderId="0" xfId="0" applyNumberFormat="1" applyFont="1"/>
    <xf numFmtId="169" fontId="12" fillId="4" borderId="1" xfId="0" applyNumberFormat="1" applyFont="1" applyFill="1" applyBorder="1" applyAlignment="1">
      <alignment horizontal="center" vertical="center"/>
    </xf>
    <xf numFmtId="166" fontId="12" fillId="4" borderId="1" xfId="0" applyNumberFormat="1" applyFont="1" applyFill="1" applyBorder="1" applyAlignment="1">
      <alignment horizontal="center" vertical="center"/>
    </xf>
    <xf numFmtId="169" fontId="12" fillId="4" borderId="6" xfId="0" applyNumberFormat="1" applyFont="1" applyFill="1" applyBorder="1" applyAlignment="1">
      <alignment horizontal="center" vertical="center"/>
    </xf>
    <xf numFmtId="0" fontId="19" fillId="0" borderId="0" xfId="0" applyFont="1"/>
    <xf numFmtId="0" fontId="0" fillId="0" borderId="21" xfId="0" applyBorder="1"/>
    <xf numFmtId="0" fontId="12" fillId="0" borderId="1" xfId="0" applyFont="1" applyBorder="1" applyAlignment="1">
      <alignment horizontal="center" wrapText="1"/>
    </xf>
    <xf numFmtId="0" fontId="25" fillId="0" borderId="0" xfId="0" applyFont="1" applyAlignment="1">
      <alignment horizontal="center"/>
    </xf>
    <xf numFmtId="0" fontId="0" fillId="0" borderId="0" xfId="0" applyAlignment="1">
      <alignment horizontal="left"/>
    </xf>
    <xf numFmtId="0" fontId="0" fillId="0" borderId="6" xfId="0" applyBorder="1"/>
    <xf numFmtId="0" fontId="15" fillId="0" borderId="6" xfId="0" applyFont="1" applyBorder="1" applyAlignment="1">
      <alignment horizontal="center" vertical="center"/>
    </xf>
    <xf numFmtId="0" fontId="15" fillId="0" borderId="14" xfId="0" applyFont="1" applyBorder="1" applyAlignment="1">
      <alignment horizontal="center" vertical="center" wrapText="1"/>
    </xf>
    <xf numFmtId="0" fontId="12" fillId="0" borderId="1" xfId="0" applyFont="1" applyBorder="1" applyAlignment="1">
      <alignment horizontal="center" vertical="center" wrapText="1"/>
    </xf>
    <xf numFmtId="9" fontId="12" fillId="4" borderId="14" xfId="9" applyFont="1" applyFill="1" applyBorder="1" applyAlignment="1" applyProtection="1">
      <alignment horizontal="center" vertical="center"/>
    </xf>
    <xf numFmtId="0" fontId="12" fillId="0" borderId="6" xfId="0" applyFont="1" applyBorder="1" applyAlignment="1">
      <alignment horizontal="center" vertical="center" wrapText="1"/>
    </xf>
    <xf numFmtId="0" fontId="12" fillId="5" borderId="6" xfId="0" applyFon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0" fontId="12" fillId="4" borderId="1" xfId="0" quotePrefix="1" applyFont="1" applyFill="1" applyBorder="1" applyAlignment="1">
      <alignment horizontal="center" vertical="center"/>
    </xf>
    <xf numFmtId="0" fontId="4" fillId="0" borderId="0" xfId="0" applyFont="1" applyAlignment="1">
      <alignment horizontal="center" vertical="center" wrapText="1"/>
    </xf>
    <xf numFmtId="171" fontId="13" fillId="5" borderId="1" xfId="11" applyNumberFormat="1" applyFont="1" applyFill="1" applyBorder="1" applyAlignment="1">
      <alignment horizontal="center"/>
    </xf>
    <xf numFmtId="0" fontId="0" fillId="6" borderId="0" xfId="0" applyFill="1" applyAlignment="1">
      <alignment horizontal="center"/>
    </xf>
    <xf numFmtId="0" fontId="0" fillId="6" borderId="0" xfId="0" applyFill="1"/>
    <xf numFmtId="0" fontId="12" fillId="6" borderId="1" xfId="0" applyFont="1" applyFill="1" applyBorder="1" applyAlignment="1">
      <alignment horizontal="center" vertical="center"/>
    </xf>
    <xf numFmtId="0" fontId="0" fillId="6" borderId="1" xfId="0" applyFill="1" applyBorder="1" applyAlignment="1">
      <alignment horizontal="center" vertical="center" wrapText="1"/>
    </xf>
    <xf numFmtId="0" fontId="12" fillId="0" borderId="0" xfId="1" applyFont="1"/>
    <xf numFmtId="0" fontId="0" fillId="0" borderId="0" xfId="1" applyFont="1"/>
    <xf numFmtId="0" fontId="0" fillId="0" borderId="0" xfId="1" applyFont="1" applyAlignment="1">
      <alignment horizontal="left" vertical="top" wrapText="1"/>
    </xf>
    <xf numFmtId="0" fontId="5" fillId="0" borderId="1" xfId="1" applyFont="1" applyBorder="1" applyAlignment="1">
      <alignment horizontal="center" vertical="center" wrapText="1"/>
    </xf>
    <xf numFmtId="0" fontId="5" fillId="0" borderId="3" xfId="1" applyFont="1" applyBorder="1" applyAlignment="1">
      <alignment horizontal="center" vertical="center" wrapText="1"/>
    </xf>
    <xf numFmtId="0" fontId="13" fillId="5" borderId="1" xfId="5" applyFont="1" applyFill="1" applyBorder="1" applyAlignment="1">
      <alignment horizontal="center" vertical="center"/>
    </xf>
    <xf numFmtId="0" fontId="13" fillId="5" borderId="5" xfId="5" applyFont="1" applyFill="1" applyBorder="1" applyAlignment="1">
      <alignment horizontal="center" vertical="center"/>
    </xf>
    <xf numFmtId="168" fontId="13" fillId="5" borderId="1" xfId="5" applyNumberFormat="1" applyFont="1" applyFill="1" applyBorder="1" applyAlignment="1">
      <alignment vertical="center"/>
    </xf>
    <xf numFmtId="0" fontId="27" fillId="0" borderId="0" xfId="0" applyFont="1"/>
    <xf numFmtId="167" fontId="12" fillId="0" borderId="1" xfId="0" applyNumberFormat="1" applyFont="1" applyBorder="1" applyAlignment="1">
      <alignment horizontal="center" vertical="center" wrapText="1"/>
    </xf>
    <xf numFmtId="0" fontId="12" fillId="0" borderId="1" xfId="0" applyFont="1" applyBorder="1" applyAlignment="1">
      <alignment horizontal="center"/>
    </xf>
    <xf numFmtId="9" fontId="12" fillId="5" borderId="1" xfId="9" applyFont="1" applyFill="1" applyBorder="1" applyAlignment="1" applyProtection="1">
      <alignment horizontal="center" vertical="center"/>
      <protection locked="0"/>
    </xf>
    <xf numFmtId="0" fontId="12" fillId="0" borderId="26" xfId="0" applyFont="1" applyBorder="1"/>
    <xf numFmtId="0" fontId="0" fillId="0" borderId="26" xfId="0" applyBorder="1"/>
    <xf numFmtId="1" fontId="12" fillId="4" borderId="1" xfId="0" applyNumberFormat="1" applyFont="1" applyFill="1" applyBorder="1" applyAlignment="1">
      <alignment horizontal="center" vertical="center"/>
    </xf>
    <xf numFmtId="172" fontId="12" fillId="4" borderId="1" xfId="0" quotePrefix="1" applyNumberFormat="1" applyFont="1" applyFill="1" applyBorder="1" applyAlignment="1">
      <alignment horizontal="center" vertical="center"/>
    </xf>
    <xf numFmtId="0" fontId="0" fillId="5" borderId="1" xfId="0" applyFill="1" applyBorder="1" applyAlignment="1">
      <alignment horizontal="left" vertical="center" wrapText="1"/>
    </xf>
    <xf numFmtId="0" fontId="0" fillId="6" borderId="31" xfId="0" applyFill="1" applyBorder="1"/>
    <xf numFmtId="0" fontId="0" fillId="6" borderId="21" xfId="0" applyFill="1" applyBorder="1"/>
    <xf numFmtId="0" fontId="0" fillId="6" borderId="32" xfId="0" applyFill="1" applyBorder="1"/>
    <xf numFmtId="0" fontId="0" fillId="6" borderId="22" xfId="0" applyFill="1" applyBorder="1"/>
    <xf numFmtId="0" fontId="26" fillId="6" borderId="0" xfId="0" applyFont="1" applyFill="1"/>
    <xf numFmtId="0" fontId="0" fillId="6" borderId="33" xfId="0" applyFill="1" applyBorder="1"/>
    <xf numFmtId="0" fontId="0" fillId="6" borderId="0" xfId="0" applyFill="1" applyAlignment="1">
      <alignment wrapText="1"/>
    </xf>
    <xf numFmtId="0" fontId="4" fillId="6" borderId="0" xfId="0" applyFont="1" applyFill="1"/>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6" borderId="0" xfId="0" applyFont="1" applyFill="1" applyAlignment="1">
      <alignment horizontal="center" vertical="center"/>
    </xf>
    <xf numFmtId="0" fontId="4" fillId="6" borderId="0" xfId="0" applyFont="1" applyFill="1" applyAlignment="1">
      <alignment horizontal="center" vertical="center" wrapText="1"/>
    </xf>
    <xf numFmtId="0" fontId="32" fillId="6" borderId="0" xfId="0" applyFont="1" applyFill="1"/>
    <xf numFmtId="0" fontId="4" fillId="6" borderId="0" xfId="0" applyFont="1" applyFill="1" applyAlignment="1">
      <alignment wrapText="1"/>
    </xf>
    <xf numFmtId="0" fontId="5" fillId="6" borderId="0" xfId="0" applyFont="1" applyFill="1" applyAlignment="1">
      <alignment horizontal="center" vertical="center"/>
    </xf>
    <xf numFmtId="0" fontId="0" fillId="6" borderId="34" xfId="0" applyFill="1" applyBorder="1"/>
    <xf numFmtId="0" fontId="0" fillId="6" borderId="9" xfId="0" applyFill="1" applyBorder="1"/>
    <xf numFmtId="0" fontId="0" fillId="6" borderId="9" xfId="0" applyFill="1" applyBorder="1" applyAlignment="1">
      <alignment wrapText="1"/>
    </xf>
    <xf numFmtId="0" fontId="4" fillId="6" borderId="9" xfId="0" applyFont="1" applyFill="1" applyBorder="1" applyAlignment="1">
      <alignment wrapText="1"/>
    </xf>
    <xf numFmtId="0" fontId="0" fillId="6" borderId="35" xfId="0" applyFill="1" applyBorder="1"/>
    <xf numFmtId="9" fontId="12" fillId="6" borderId="0" xfId="9" applyFont="1" applyFill="1" applyBorder="1" applyAlignment="1" applyProtection="1">
      <alignment horizontal="center" vertical="center"/>
    </xf>
    <xf numFmtId="166" fontId="12" fillId="5" borderId="1" xfId="0" applyNumberFormat="1" applyFont="1" applyFill="1" applyBorder="1" applyAlignment="1" applyProtection="1">
      <alignment horizontal="left" vertical="top"/>
      <protection locked="0"/>
    </xf>
    <xf numFmtId="0" fontId="0" fillId="6" borderId="0" xfId="0" applyFill="1" applyAlignment="1">
      <alignment horizontal="right"/>
    </xf>
    <xf numFmtId="49" fontId="12" fillId="5" borderId="14" xfId="0" applyNumberFormat="1" applyFont="1" applyFill="1" applyBorder="1" applyAlignment="1" applyProtection="1">
      <alignment horizontal="left" vertical="center"/>
      <protection locked="0"/>
    </xf>
    <xf numFmtId="175" fontId="12" fillId="4" borderId="1" xfId="0" quotePrefix="1" applyNumberFormat="1" applyFont="1" applyFill="1" applyBorder="1" applyAlignment="1">
      <alignment horizontal="left" vertical="top"/>
    </xf>
    <xf numFmtId="49" fontId="12" fillId="5" borderId="1" xfId="0" applyNumberFormat="1" applyFont="1" applyFill="1" applyBorder="1" applyAlignment="1" applyProtection="1">
      <alignment horizontal="left" vertical="center"/>
      <protection locked="0"/>
    </xf>
    <xf numFmtId="49" fontId="12" fillId="5" borderId="6" xfId="0" applyNumberFormat="1" applyFont="1" applyFill="1" applyBorder="1" applyAlignment="1" applyProtection="1">
      <alignment horizontal="left" vertical="center"/>
      <protection locked="0"/>
    </xf>
    <xf numFmtId="49" fontId="35" fillId="5" borderId="1" xfId="0" applyNumberFormat="1" applyFont="1" applyFill="1" applyBorder="1" applyAlignment="1" applyProtection="1">
      <alignment horizontal="left" vertical="center"/>
      <protection locked="0"/>
    </xf>
    <xf numFmtId="14" fontId="35" fillId="5" borderId="1" xfId="0" applyNumberFormat="1" applyFont="1" applyFill="1" applyBorder="1" applyAlignment="1" applyProtection="1">
      <alignment horizontal="left" vertical="center"/>
      <protection locked="0"/>
    </xf>
    <xf numFmtId="0" fontId="0" fillId="5" borderId="28" xfId="0" applyFill="1" applyBorder="1" applyProtection="1">
      <protection locked="0"/>
    </xf>
    <xf numFmtId="0" fontId="0" fillId="5" borderId="27" xfId="0" applyFill="1" applyBorder="1" applyProtection="1">
      <protection locked="0"/>
    </xf>
    <xf numFmtId="0" fontId="36" fillId="9" borderId="1" xfId="0" applyFont="1" applyFill="1" applyBorder="1" applyAlignment="1">
      <alignment horizontal="center" vertical="center"/>
    </xf>
    <xf numFmtId="0" fontId="36" fillId="10" borderId="1" xfId="0" applyFont="1" applyFill="1" applyBorder="1" applyAlignment="1">
      <alignment horizontal="center" vertical="center"/>
    </xf>
    <xf numFmtId="0" fontId="36" fillId="10" borderId="1" xfId="0" applyFont="1" applyFill="1" applyBorder="1" applyAlignment="1">
      <alignment horizontal="center" vertical="center" wrapText="1"/>
    </xf>
    <xf numFmtId="0" fontId="36" fillId="11" borderId="1" xfId="0" applyFont="1" applyFill="1" applyBorder="1" applyAlignment="1">
      <alignment horizontal="center" vertical="center"/>
    </xf>
    <xf numFmtId="0" fontId="36" fillId="12" borderId="1" xfId="0" applyFont="1" applyFill="1" applyBorder="1" applyAlignment="1">
      <alignment horizontal="center" vertical="center"/>
    </xf>
    <xf numFmtId="0" fontId="26" fillId="0" borderId="1" xfId="0" applyFont="1" applyBorder="1" applyAlignment="1">
      <alignment horizontal="left" vertical="center"/>
    </xf>
    <xf numFmtId="166" fontId="0" fillId="4" borderId="1" xfId="0" applyNumberFormat="1" applyFill="1" applyBorder="1" applyAlignment="1">
      <alignment horizontal="left" vertical="center"/>
    </xf>
    <xf numFmtId="0" fontId="0" fillId="3" borderId="1" xfId="0" applyFill="1" applyBorder="1" applyAlignment="1">
      <alignment horizontal="left" vertical="center"/>
    </xf>
    <xf numFmtId="0" fontId="18" fillId="0" borderId="1" xfId="10" applyBorder="1"/>
    <xf numFmtId="0" fontId="0" fillId="2" borderId="1" xfId="0" applyFill="1" applyBorder="1" applyAlignment="1" applyProtection="1">
      <alignment horizontal="left" vertical="top"/>
      <protection locked="0"/>
    </xf>
    <xf numFmtId="0" fontId="0" fillId="6" borderId="1" xfId="0" applyFill="1" applyBorder="1"/>
    <xf numFmtId="15" fontId="34" fillId="6" borderId="1" xfId="15" applyNumberFormat="1" applyFont="1" applyFill="1" applyBorder="1" applyAlignment="1">
      <alignment horizontal="left" vertical="top" wrapText="1"/>
    </xf>
    <xf numFmtId="0" fontId="0" fillId="6" borderId="1" xfId="15" applyFont="1" applyFill="1" applyBorder="1" applyAlignment="1">
      <alignment horizontal="left" vertical="top"/>
    </xf>
    <xf numFmtId="0" fontId="18" fillId="6" borderId="1" xfId="15" applyFont="1" applyFill="1" applyBorder="1" applyAlignment="1">
      <alignment horizontal="left" vertical="top"/>
    </xf>
    <xf numFmtId="0" fontId="0" fillId="6" borderId="1" xfId="15" applyFont="1" applyFill="1" applyBorder="1" applyAlignment="1">
      <alignment horizontal="left" vertical="top" wrapText="1"/>
    </xf>
    <xf numFmtId="2" fontId="18" fillId="6" borderId="1" xfId="15" applyNumberFormat="1" applyFont="1" applyFill="1" applyBorder="1" applyAlignment="1">
      <alignment horizontal="left" vertical="top"/>
    </xf>
    <xf numFmtId="2" fontId="0" fillId="6" borderId="1" xfId="15" applyNumberFormat="1" applyFont="1" applyFill="1" applyBorder="1" applyAlignment="1">
      <alignment horizontal="left" vertical="top"/>
    </xf>
    <xf numFmtId="0" fontId="0" fillId="6" borderId="1" xfId="0" applyFill="1" applyBorder="1" applyAlignment="1">
      <alignment vertical="center"/>
    </xf>
    <xf numFmtId="14" fontId="18" fillId="6" borderId="1" xfId="15" applyNumberFormat="1" applyFont="1" applyFill="1" applyBorder="1" applyAlignment="1">
      <alignment horizontal="center" vertical="top"/>
    </xf>
    <xf numFmtId="0" fontId="12" fillId="0" borderId="0" xfId="14" applyFont="1" applyAlignment="1">
      <alignment horizontal="center" vertical="center"/>
    </xf>
    <xf numFmtId="10" fontId="13" fillId="0" borderId="1" xfId="23" applyNumberFormat="1" applyFont="1" applyBorder="1" applyAlignment="1">
      <alignment horizontal="center" vertical="center"/>
    </xf>
    <xf numFmtId="0" fontId="13" fillId="0" borderId="1" xfId="23" applyFont="1" applyBorder="1" applyAlignment="1">
      <alignment horizontal="center" vertical="center"/>
    </xf>
    <xf numFmtId="2" fontId="13" fillId="0" borderId="1" xfId="24" applyNumberFormat="1" applyFont="1" applyFill="1" applyBorder="1" applyAlignment="1" applyProtection="1">
      <alignment horizontal="center" vertical="center"/>
    </xf>
    <xf numFmtId="0" fontId="13" fillId="0" borderId="0" xfId="14" applyFont="1"/>
    <xf numFmtId="0" fontId="13" fillId="0" borderId="0" xfId="27" applyFont="1"/>
    <xf numFmtId="0" fontId="13" fillId="0" borderId="1" xfId="14" applyFont="1" applyBorder="1"/>
    <xf numFmtId="173" fontId="13" fillId="0" borderId="1" xfId="24" applyNumberFormat="1" applyFont="1" applyFill="1" applyBorder="1" applyAlignment="1" applyProtection="1">
      <alignment horizontal="center" vertical="center"/>
    </xf>
    <xf numFmtId="0" fontId="0" fillId="5" borderId="1" xfId="0" applyFill="1" applyBorder="1" applyAlignment="1" applyProtection="1">
      <alignment horizontal="center" vertical="center"/>
      <protection locked="0"/>
    </xf>
    <xf numFmtId="0" fontId="12" fillId="0" borderId="36" xfId="0" applyFont="1" applyBorder="1" applyAlignment="1">
      <alignment vertical="center"/>
    </xf>
    <xf numFmtId="0" fontId="0" fillId="0" borderId="9" xfId="0" applyBorder="1" applyAlignment="1">
      <alignment vertical="center"/>
    </xf>
    <xf numFmtId="0" fontId="0" fillId="0" borderId="21" xfId="0" applyBorder="1" applyAlignment="1">
      <alignment vertical="center"/>
    </xf>
    <xf numFmtId="166" fontId="0" fillId="0" borderId="9" xfId="0" applyNumberFormat="1" applyBorder="1" applyAlignment="1">
      <alignment horizontal="center" vertical="center" wrapText="1"/>
    </xf>
    <xf numFmtId="0" fontId="0" fillId="0" borderId="35" xfId="0" applyBorder="1"/>
    <xf numFmtId="0" fontId="0" fillId="5" borderId="42" xfId="0" applyFill="1" applyBorder="1" applyAlignment="1" applyProtection="1">
      <alignment horizontal="center" vertical="center"/>
      <protection locked="0"/>
    </xf>
    <xf numFmtId="0" fontId="0" fillId="0" borderId="33" xfId="0" applyBorder="1"/>
    <xf numFmtId="9" fontId="12" fillId="4" borderId="1" xfId="9" applyFont="1" applyFill="1" applyBorder="1" applyAlignment="1" applyProtection="1">
      <alignment horizontal="center" vertical="center"/>
    </xf>
    <xf numFmtId="0" fontId="0" fillId="0" borderId="1" xfId="0" applyBorder="1" applyAlignment="1">
      <alignment horizontal="center"/>
    </xf>
    <xf numFmtId="172" fontId="13" fillId="0" borderId="1" xfId="24" applyNumberFormat="1" applyFont="1" applyFill="1" applyBorder="1" applyAlignment="1" applyProtection="1">
      <alignment horizontal="center" vertical="center"/>
    </xf>
    <xf numFmtId="1" fontId="13" fillId="0" borderId="1" xfId="24" applyNumberFormat="1" applyFont="1" applyFill="1" applyBorder="1" applyAlignment="1" applyProtection="1">
      <alignment horizontal="center" vertical="center"/>
    </xf>
    <xf numFmtId="14" fontId="0" fillId="0" borderId="0" xfId="0" applyNumberFormat="1" applyAlignment="1">
      <alignment vertical="center" textRotation="90"/>
    </xf>
    <xf numFmtId="14" fontId="12" fillId="0" borderId="0" xfId="0" applyNumberFormat="1" applyFont="1"/>
    <xf numFmtId="14" fontId="0" fillId="0" borderId="0" xfId="0" applyNumberFormat="1"/>
    <xf numFmtId="2" fontId="12" fillId="0" borderId="0" xfId="0" applyNumberFormat="1" applyFont="1" applyAlignment="1">
      <alignment horizontal="center" vertical="center"/>
    </xf>
    <xf numFmtId="14" fontId="12" fillId="0" borderId="0" xfId="0" applyNumberFormat="1" applyFont="1" applyAlignment="1">
      <alignment horizontal="center" vertical="center"/>
    </xf>
    <xf numFmtId="14" fontId="0" fillId="0" borderId="12" xfId="0" applyNumberFormat="1" applyBorder="1" applyAlignment="1">
      <alignment vertical="center" textRotation="90"/>
    </xf>
    <xf numFmtId="14" fontId="0" fillId="0" borderId="30" xfId="0" applyNumberFormat="1" applyBorder="1" applyAlignment="1">
      <alignment vertical="center" textRotation="90"/>
    </xf>
    <xf numFmtId="14" fontId="12" fillId="0" borderId="17" xfId="0" applyNumberFormat="1" applyFont="1" applyBorder="1"/>
    <xf numFmtId="14" fontId="0" fillId="0" borderId="17" xfId="0" applyNumberFormat="1" applyBorder="1"/>
    <xf numFmtId="14" fontId="12" fillId="0" borderId="44" xfId="0" applyNumberFormat="1" applyFont="1" applyBorder="1"/>
    <xf numFmtId="14" fontId="0" fillId="0" borderId="44" xfId="0" applyNumberFormat="1" applyBorder="1"/>
    <xf numFmtId="9" fontId="13" fillId="0" borderId="1" xfId="14" applyNumberFormat="1" applyFont="1" applyBorder="1"/>
    <xf numFmtId="0" fontId="12" fillId="0" borderId="0" xfId="0" applyFont="1" applyAlignment="1">
      <alignment vertical="center"/>
    </xf>
    <xf numFmtId="0" fontId="39" fillId="0" borderId="31" xfId="0" applyFont="1" applyBorder="1"/>
    <xf numFmtId="0" fontId="13" fillId="0" borderId="22" xfId="0" applyFont="1" applyBorder="1"/>
    <xf numFmtId="0" fontId="0" fillId="0" borderId="0" xfId="0" applyAlignment="1">
      <alignment horizontal="left" vertical="center"/>
    </xf>
    <xf numFmtId="0" fontId="13" fillId="0" borderId="34" xfId="0" applyFont="1" applyBorder="1"/>
    <xf numFmtId="166" fontId="0" fillId="0" borderId="0" xfId="0" applyNumberFormat="1" applyAlignment="1">
      <alignment horizontal="left" vertical="center" wrapText="1"/>
    </xf>
    <xf numFmtId="166" fontId="12" fillId="0" borderId="0" xfId="0" applyNumberFormat="1" applyFont="1" applyAlignment="1">
      <alignment horizontal="center" vertical="center" wrapText="1"/>
    </xf>
    <xf numFmtId="0" fontId="12" fillId="0" borderId="0" xfId="0" applyFont="1" applyAlignment="1">
      <alignment horizontal="center" vertical="center" wrapText="1"/>
    </xf>
    <xf numFmtId="0" fontId="0" fillId="0" borderId="1" xfId="0" applyBorder="1" applyAlignment="1">
      <alignment horizontal="center" vertical="center" wrapText="1"/>
    </xf>
    <xf numFmtId="0" fontId="12" fillId="0" borderId="0" xfId="0" applyFont="1" applyAlignment="1">
      <alignment horizontal="center"/>
    </xf>
    <xf numFmtId="9" fontId="12" fillId="0" borderId="0" xfId="9" applyFont="1" applyFill="1" applyBorder="1" applyAlignment="1" applyProtection="1">
      <alignment horizontal="center" vertical="center"/>
      <protection locked="0"/>
    </xf>
    <xf numFmtId="0" fontId="0" fillId="6" borderId="1" xfId="0" applyFill="1" applyBorder="1" applyAlignment="1">
      <alignment wrapText="1"/>
    </xf>
    <xf numFmtId="0" fontId="36" fillId="18" borderId="1" xfId="0" applyFont="1" applyFill="1" applyBorder="1" applyAlignment="1">
      <alignment horizontal="center" vertical="center"/>
    </xf>
    <xf numFmtId="0" fontId="0" fillId="0" borderId="1" xfId="0" applyBorder="1" applyAlignment="1">
      <alignment wrapText="1"/>
    </xf>
    <xf numFmtId="14" fontId="0" fillId="0" borderId="1" xfId="0" applyNumberFormat="1" applyBorder="1" applyAlignment="1">
      <alignment wrapText="1"/>
    </xf>
    <xf numFmtId="0" fontId="18" fillId="0" borderId="0" xfId="14" applyAlignment="1">
      <alignment horizontal="center" vertical="center"/>
    </xf>
    <xf numFmtId="0" fontId="18" fillId="0" borderId="0" xfId="14"/>
    <xf numFmtId="0" fontId="18" fillId="0" borderId="0" xfId="0" applyFont="1"/>
    <xf numFmtId="0" fontId="18" fillId="0" borderId="1" xfId="14" applyBorder="1" applyAlignment="1">
      <alignment horizontal="center" vertical="center"/>
    </xf>
    <xf numFmtId="0" fontId="40" fillId="0" borderId="1" xfId="6" applyFont="1" applyFill="1" applyBorder="1" applyAlignment="1" applyProtection="1">
      <alignment horizontal="left" vertical="center"/>
    </xf>
    <xf numFmtId="0" fontId="18" fillId="0" borderId="0" xfId="14" applyAlignment="1">
      <alignment vertical="center"/>
    </xf>
    <xf numFmtId="0" fontId="4" fillId="0" borderId="1" xfId="14" applyFont="1" applyBorder="1" applyAlignment="1">
      <alignment horizontal="left" vertical="center"/>
    </xf>
    <xf numFmtId="0" fontId="40" fillId="0" borderId="1" xfId="6" applyFont="1" applyBorder="1" applyAlignment="1" applyProtection="1">
      <alignment horizontal="left" vertical="center" wrapText="1"/>
    </xf>
    <xf numFmtId="0" fontId="40" fillId="0" borderId="1" xfId="6" applyFont="1" applyFill="1" applyBorder="1" applyAlignment="1" applyProtection="1">
      <alignment horizontal="left" vertical="center" wrapText="1"/>
    </xf>
    <xf numFmtId="1" fontId="18" fillId="0" borderId="1" xfId="14" applyNumberFormat="1" applyBorder="1" applyAlignment="1">
      <alignment horizontal="center" vertical="center"/>
    </xf>
    <xf numFmtId="176" fontId="18" fillId="13" borderId="0" xfId="25" applyFont="1" applyAlignment="1">
      <alignment horizontal="right" vertical="center"/>
    </xf>
    <xf numFmtId="176" fontId="18" fillId="13" borderId="0" xfId="25" applyFont="1" applyAlignment="1">
      <alignment vertical="center"/>
    </xf>
    <xf numFmtId="176" fontId="18" fillId="17" borderId="1" xfId="23" applyNumberFormat="1" applyFont="1" applyFill="1" applyBorder="1" applyAlignment="1">
      <alignment vertical="center" wrapText="1"/>
    </xf>
    <xf numFmtId="177" fontId="18" fillId="17" borderId="1" xfId="23" applyNumberFormat="1" applyFont="1" applyFill="1" applyBorder="1" applyAlignment="1">
      <alignment vertical="center" wrapText="1"/>
    </xf>
    <xf numFmtId="0" fontId="18" fillId="0" borderId="1" xfId="23" applyFont="1" applyBorder="1" applyAlignment="1">
      <alignment wrapText="1"/>
    </xf>
    <xf numFmtId="178" fontId="41" fillId="0" borderId="1" xfId="23" applyNumberFormat="1" applyFont="1" applyBorder="1" applyAlignment="1">
      <alignment vertical="center"/>
    </xf>
    <xf numFmtId="0" fontId="13" fillId="7" borderId="1" xfId="23" applyFont="1" applyFill="1" applyBorder="1" applyAlignment="1">
      <alignment horizontal="center" vertical="center"/>
    </xf>
    <xf numFmtId="49" fontId="18" fillId="0" borderId="1" xfId="14" applyNumberFormat="1" applyBorder="1" applyAlignment="1">
      <alignment vertical="center"/>
    </xf>
    <xf numFmtId="173" fontId="13" fillId="0" borderId="1" xfId="5" applyNumberFormat="1" applyFont="1" applyBorder="1" applyAlignment="1">
      <alignment horizontal="center" vertical="center"/>
    </xf>
    <xf numFmtId="1" fontId="18" fillId="0" borderId="0" xfId="14" applyNumberFormat="1"/>
    <xf numFmtId="49" fontId="18" fillId="0" borderId="37" xfId="14" applyNumberFormat="1" applyBorder="1" applyAlignment="1">
      <alignment vertical="center"/>
    </xf>
    <xf numFmtId="1" fontId="13" fillId="0" borderId="37" xfId="5" applyNumberFormat="1" applyFont="1" applyBorder="1" applyAlignment="1">
      <alignment horizontal="center" vertical="center"/>
    </xf>
    <xf numFmtId="1" fontId="13" fillId="0" borderId="18" xfId="5" applyNumberFormat="1" applyFont="1" applyBorder="1" applyAlignment="1">
      <alignment horizontal="center" vertical="center"/>
    </xf>
    <xf numFmtId="0" fontId="18" fillId="0" borderId="1" xfId="14" applyBorder="1"/>
    <xf numFmtId="0" fontId="18" fillId="0" borderId="0" xfId="14" applyAlignment="1">
      <alignment horizontal="left"/>
    </xf>
    <xf numFmtId="0" fontId="36" fillId="15" borderId="0" xfId="14" applyFont="1" applyFill="1"/>
    <xf numFmtId="0" fontId="12" fillId="16" borderId="1" xfId="23" applyFont="1" applyFill="1" applyBorder="1" applyAlignment="1">
      <alignment horizontal="center" vertical="center"/>
    </xf>
    <xf numFmtId="0" fontId="12" fillId="16" borderId="1" xfId="14" applyFont="1" applyFill="1" applyBorder="1" applyAlignment="1">
      <alignment horizontal="center" vertical="center"/>
    </xf>
    <xf numFmtId="0" fontId="12" fillId="0" borderId="0" xfId="14" applyFont="1" applyAlignment="1">
      <alignment vertical="center"/>
    </xf>
    <xf numFmtId="0" fontId="12" fillId="0" borderId="0" xfId="23" applyFont="1" applyAlignment="1">
      <alignment horizontal="center" vertical="center"/>
    </xf>
    <xf numFmtId="0" fontId="12" fillId="0" borderId="1" xfId="23" applyFont="1" applyBorder="1" applyAlignment="1">
      <alignment horizontal="center" vertical="center"/>
    </xf>
    <xf numFmtId="0" fontId="12" fillId="0" borderId="1" xfId="14" applyFont="1" applyBorder="1" applyAlignment="1">
      <alignment horizontal="center" vertical="center"/>
    </xf>
    <xf numFmtId="0" fontId="12" fillId="0" borderId="1" xfId="14" applyFont="1" applyBorder="1" applyAlignment="1">
      <alignment horizontal="center" vertical="center" wrapText="1"/>
    </xf>
    <xf numFmtId="0" fontId="12" fillId="0" borderId="4" xfId="23" applyFont="1" applyBorder="1" applyAlignment="1">
      <alignment horizontal="center" vertical="center"/>
    </xf>
    <xf numFmtId="0" fontId="12" fillId="0" borderId="5" xfId="23" applyFont="1" applyBorder="1" applyAlignment="1">
      <alignment horizontal="center" vertical="center"/>
    </xf>
    <xf numFmtId="0" fontId="12" fillId="0" borderId="3" xfId="23" applyFont="1" applyBorder="1" applyAlignment="1">
      <alignment horizontal="center" vertical="center"/>
    </xf>
    <xf numFmtId="0" fontId="18" fillId="0" borderId="1" xfId="23" applyFont="1" applyBorder="1" applyAlignment="1">
      <alignment horizontal="center" vertical="center"/>
    </xf>
    <xf numFmtId="0" fontId="18" fillId="0" borderId="1" xfId="23" applyFont="1" applyBorder="1" applyAlignment="1">
      <alignment vertical="center" wrapText="1"/>
    </xf>
    <xf numFmtId="0" fontId="18" fillId="0" borderId="0" xfId="23" applyFont="1" applyAlignment="1">
      <alignment vertical="center"/>
    </xf>
    <xf numFmtId="0" fontId="13" fillId="0" borderId="1" xfId="23" applyFont="1" applyBorder="1" applyAlignment="1">
      <alignment vertical="center" wrapText="1"/>
    </xf>
    <xf numFmtId="0" fontId="42" fillId="0" borderId="0" xfId="6" applyFont="1" applyFill="1" applyAlignment="1" applyProtection="1"/>
    <xf numFmtId="0" fontId="13" fillId="0" borderId="0" xfId="23" applyFont="1" applyAlignment="1">
      <alignment wrapText="1"/>
    </xf>
    <xf numFmtId="2" fontId="13" fillId="0" borderId="0" xfId="24" applyNumberFormat="1" applyFont="1" applyFill="1" applyBorder="1" applyAlignment="1" applyProtection="1">
      <alignment horizontal="center" vertical="center"/>
    </xf>
    <xf numFmtId="0" fontId="42" fillId="0" borderId="0" xfId="6" applyFont="1" applyFill="1" applyBorder="1" applyAlignment="1" applyProtection="1">
      <alignment horizontal="left"/>
    </xf>
    <xf numFmtId="0" fontId="18" fillId="0" borderId="0" xfId="23" applyFont="1"/>
    <xf numFmtId="176" fontId="12" fillId="13" borderId="0" xfId="25" applyFont="1" applyAlignment="1">
      <alignment vertical="center" wrapText="1"/>
    </xf>
    <xf numFmtId="176" fontId="42" fillId="13" borderId="0" xfId="6" applyNumberFormat="1" applyFont="1" applyFill="1" applyAlignment="1" applyProtection="1">
      <alignment vertical="center"/>
    </xf>
    <xf numFmtId="173" fontId="43" fillId="14" borderId="1" xfId="22" applyNumberFormat="1" applyFont="1" applyBorder="1" applyAlignment="1">
      <alignment horizontal="center" vertical="center"/>
    </xf>
    <xf numFmtId="0" fontId="18" fillId="0" borderId="0" xfId="23" applyFont="1" applyAlignment="1">
      <alignment horizontal="center" vertical="center"/>
    </xf>
    <xf numFmtId="0" fontId="44" fillId="0" borderId="0" xfId="26" applyNumberFormat="1" applyFont="1" applyFill="1" applyBorder="1" applyAlignment="1" applyProtection="1">
      <alignment horizontal="center" vertical="center"/>
      <protection locked="0"/>
    </xf>
    <xf numFmtId="0" fontId="28" fillId="0" borderId="0" xfId="14" applyFont="1"/>
    <xf numFmtId="168" fontId="13" fillId="0" borderId="0" xfId="5" applyNumberFormat="1" applyFont="1" applyAlignment="1">
      <alignment horizontal="center" vertical="center"/>
    </xf>
    <xf numFmtId="0" fontId="42" fillId="0" borderId="0" xfId="6" applyFont="1" applyFill="1" applyBorder="1" applyAlignment="1" applyProtection="1">
      <alignment vertical="top"/>
    </xf>
    <xf numFmtId="0" fontId="12" fillId="16" borderId="1" xfId="6" applyFont="1" applyFill="1" applyBorder="1" applyAlignment="1" applyProtection="1"/>
    <xf numFmtId="0" fontId="12" fillId="16" borderId="1" xfId="14" applyFont="1" applyFill="1" applyBorder="1" applyAlignment="1">
      <alignment horizontal="center"/>
    </xf>
    <xf numFmtId="0" fontId="15" fillId="16" borderId="1" xfId="5" applyFont="1" applyFill="1" applyBorder="1" applyAlignment="1">
      <alignment horizontal="center" vertical="center"/>
    </xf>
    <xf numFmtId="0" fontId="15" fillId="16" borderId="37" xfId="5" applyFont="1" applyFill="1" applyBorder="1" applyAlignment="1">
      <alignment horizontal="center" vertical="center"/>
    </xf>
    <xf numFmtId="0" fontId="18" fillId="0" borderId="1" xfId="14" applyBorder="1" applyAlignment="1">
      <alignment vertical="center" wrapText="1"/>
    </xf>
    <xf numFmtId="2" fontId="43" fillId="14" borderId="39" xfId="22" applyNumberFormat="1" applyFont="1" applyAlignment="1">
      <alignment horizontal="center" vertical="center"/>
    </xf>
    <xf numFmtId="1" fontId="18" fillId="0" borderId="1" xfId="14" applyNumberFormat="1" applyBorder="1" applyAlignment="1">
      <alignment vertical="center" wrapText="1"/>
    </xf>
    <xf numFmtId="1" fontId="43" fillId="14" borderId="39" xfId="22" applyNumberFormat="1" applyFont="1" applyAlignment="1">
      <alignment horizontal="center" vertical="center"/>
    </xf>
    <xf numFmtId="1" fontId="43" fillId="14" borderId="40" xfId="22" applyNumberFormat="1" applyFont="1" applyBorder="1" applyAlignment="1">
      <alignment horizontal="center" vertical="center"/>
    </xf>
    <xf numFmtId="1" fontId="18" fillId="0" borderId="37" xfId="14" applyNumberFormat="1" applyBorder="1" applyAlignment="1">
      <alignment vertical="center" wrapText="1"/>
    </xf>
    <xf numFmtId="0" fontId="4" fillId="0" borderId="4" xfId="14" applyFont="1" applyBorder="1" applyAlignment="1">
      <alignment horizontal="left" vertical="center" wrapText="1"/>
    </xf>
    <xf numFmtId="0" fontId="4" fillId="0" borderId="5" xfId="14" applyFont="1" applyBorder="1" applyAlignment="1">
      <alignment horizontal="left" vertical="center" wrapText="1"/>
    </xf>
    <xf numFmtId="0" fontId="4" fillId="0" borderId="3" xfId="14" applyFont="1" applyBorder="1" applyAlignment="1">
      <alignment horizontal="left" vertical="center" wrapText="1"/>
    </xf>
    <xf numFmtId="0" fontId="4" fillId="0" borderId="4" xfId="14" applyFont="1" applyBorder="1" applyAlignment="1">
      <alignment horizontal="left" vertical="center"/>
    </xf>
    <xf numFmtId="0" fontId="4" fillId="0" borderId="5" xfId="14" applyFont="1" applyBorder="1" applyAlignment="1">
      <alignment horizontal="left" vertical="center"/>
    </xf>
    <xf numFmtId="0" fontId="4" fillId="0" borderId="3" xfId="14" applyFont="1" applyBorder="1" applyAlignment="1">
      <alignment horizontal="left" vertical="center"/>
    </xf>
    <xf numFmtId="0" fontId="0" fillId="19" borderId="1" xfId="0" applyFill="1" applyBorder="1" applyAlignment="1">
      <alignment horizontal="center" vertical="center" wrapText="1"/>
    </xf>
    <xf numFmtId="0" fontId="12" fillId="0" borderId="0" xfId="0" applyFont="1" applyAlignment="1">
      <alignment vertical="center" textRotation="90" wrapText="1"/>
    </xf>
    <xf numFmtId="0" fontId="0" fillId="0" borderId="5" xfId="0" applyBorder="1" applyAlignment="1">
      <alignment horizontal="center" vertical="center" wrapText="1"/>
    </xf>
    <xf numFmtId="0" fontId="0" fillId="0" borderId="5" xfId="0" applyBorder="1"/>
    <xf numFmtId="0" fontId="0" fillId="0" borderId="15" xfId="0" applyBorder="1" applyAlignment="1">
      <alignment horizontal="center" vertical="center" wrapText="1"/>
    </xf>
    <xf numFmtId="0" fontId="0" fillId="0" borderId="15" xfId="0" applyBorder="1"/>
    <xf numFmtId="0" fontId="0" fillId="0" borderId="11" xfId="0" applyBorder="1" applyAlignment="1">
      <alignment horizontal="center" vertical="center" wrapText="1"/>
    </xf>
    <xf numFmtId="0" fontId="0" fillId="0" borderId="11" xfId="0" applyBorder="1"/>
    <xf numFmtId="0" fontId="0" fillId="5" borderId="1" xfId="0" applyFill="1" applyBorder="1"/>
    <xf numFmtId="174" fontId="0" fillId="5" borderId="1" xfId="0" applyNumberFormat="1" applyFill="1" applyBorder="1" applyAlignment="1" applyProtection="1">
      <alignment horizontal="center" vertical="center"/>
      <protection locked="0"/>
    </xf>
    <xf numFmtId="14" fontId="12" fillId="0" borderId="0" xfId="0" applyNumberFormat="1" applyFont="1" applyAlignment="1">
      <alignment vertical="center"/>
    </xf>
    <xf numFmtId="14" fontId="16" fillId="0" borderId="0" xfId="0" applyNumberFormat="1" applyFont="1" applyAlignment="1">
      <alignment vertical="center"/>
    </xf>
    <xf numFmtId="2" fontId="0" fillId="5" borderId="1" xfId="0" applyNumberFormat="1" applyFill="1" applyBorder="1" applyAlignment="1">
      <alignment horizontal="center" vertical="center"/>
    </xf>
    <xf numFmtId="2" fontId="0" fillId="5" borderId="42" xfId="0" applyNumberFormat="1" applyFill="1" applyBorder="1" applyAlignment="1">
      <alignment horizontal="center" vertical="center"/>
    </xf>
    <xf numFmtId="14" fontId="0" fillId="0" borderId="29" xfId="0" applyNumberFormat="1" applyBorder="1"/>
    <xf numFmtId="14" fontId="0" fillId="0" borderId="36" xfId="0" applyNumberFormat="1" applyBorder="1"/>
    <xf numFmtId="169" fontId="12" fillId="4" borderId="45" xfId="0" applyNumberFormat="1" applyFont="1" applyFill="1" applyBorder="1" applyAlignment="1">
      <alignment horizontal="center" vertical="center"/>
    </xf>
    <xf numFmtId="0" fontId="0" fillId="0" borderId="14" xfId="0" applyBorder="1" applyAlignment="1">
      <alignment horizontal="center"/>
    </xf>
    <xf numFmtId="0" fontId="0" fillId="0" borderId="9" xfId="0" applyBorder="1" applyAlignment="1">
      <alignment horizontal="center" vertical="center" wrapText="1"/>
    </xf>
    <xf numFmtId="169" fontId="12" fillId="0" borderId="0" xfId="0" applyNumberFormat="1" applyFont="1" applyAlignment="1">
      <alignment horizontal="center" vertical="center"/>
    </xf>
    <xf numFmtId="169" fontId="0" fillId="0" borderId="5" xfId="0" applyNumberFormat="1" applyBorder="1" applyAlignment="1" applyProtection="1">
      <alignment horizontal="center" vertical="center"/>
      <protection locked="0"/>
    </xf>
    <xf numFmtId="169" fontId="0" fillId="0" borderId="4" xfId="0" applyNumberFormat="1" applyBorder="1" applyAlignment="1" applyProtection="1">
      <alignment vertical="center"/>
      <protection locked="0"/>
    </xf>
    <xf numFmtId="169" fontId="0" fillId="0" borderId="5" xfId="0" applyNumberFormat="1" applyBorder="1" applyAlignment="1" applyProtection="1">
      <alignment vertical="center"/>
      <protection locked="0"/>
    </xf>
    <xf numFmtId="169" fontId="0" fillId="5" borderId="4" xfId="0" applyNumberFormat="1" applyFill="1" applyBorder="1" applyAlignment="1" applyProtection="1">
      <alignment horizontal="center" vertical="center"/>
      <protection locked="0"/>
    </xf>
    <xf numFmtId="2" fontId="0" fillId="5" borderId="47" xfId="0" applyNumberFormat="1" applyFill="1" applyBorder="1" applyAlignment="1">
      <alignment horizontal="center" vertical="center"/>
    </xf>
    <xf numFmtId="2" fontId="0" fillId="5" borderId="49" xfId="0" applyNumberFormat="1" applyFill="1" applyBorder="1" applyAlignment="1">
      <alignment horizontal="center" vertical="center"/>
    </xf>
    <xf numFmtId="169" fontId="12" fillId="4" borderId="51" xfId="0" applyNumberFormat="1" applyFont="1" applyFill="1" applyBorder="1" applyAlignment="1">
      <alignment horizontal="center" vertical="center"/>
    </xf>
    <xf numFmtId="0" fontId="0" fillId="0" borderId="48" xfId="0" applyBorder="1" applyAlignment="1">
      <alignment horizontal="center" vertical="center" wrapText="1"/>
    </xf>
    <xf numFmtId="0" fontId="0" fillId="0" borderId="49" xfId="0" applyBorder="1" applyAlignment="1">
      <alignment horizontal="center"/>
    </xf>
    <xf numFmtId="0" fontId="0" fillId="0" borderId="50" xfId="0" applyBorder="1" applyAlignment="1">
      <alignment horizontal="center"/>
    </xf>
    <xf numFmtId="0" fontId="0" fillId="0" borderId="6" xfId="0" applyBorder="1" applyAlignment="1">
      <alignment horizontal="center"/>
    </xf>
    <xf numFmtId="0" fontId="0" fillId="0" borderId="51" xfId="0" applyBorder="1" applyAlignment="1">
      <alignment horizontal="center"/>
    </xf>
    <xf numFmtId="1" fontId="13" fillId="0" borderId="1" xfId="14" applyNumberFormat="1" applyFont="1" applyBorder="1" applyAlignment="1">
      <alignment horizontal="center" vertical="center"/>
    </xf>
    <xf numFmtId="174" fontId="12" fillId="4" borderId="1" xfId="0" applyNumberFormat="1" applyFont="1" applyFill="1" applyBorder="1" applyAlignment="1">
      <alignment horizontal="center" vertical="center"/>
    </xf>
    <xf numFmtId="174" fontId="0" fillId="0" borderId="0" xfId="0" applyNumberFormat="1" applyAlignment="1">
      <alignment horizontal="center" vertical="center"/>
    </xf>
    <xf numFmtId="0" fontId="39" fillId="0" borderId="21" xfId="0" applyFont="1" applyBorder="1"/>
    <xf numFmtId="0" fontId="39" fillId="0" borderId="32" xfId="0" applyFont="1" applyBorder="1"/>
    <xf numFmtId="0" fontId="0" fillId="5" borderId="53" xfId="0"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54" xfId="0" applyBorder="1" applyAlignment="1">
      <alignment vertical="center"/>
    </xf>
    <xf numFmtId="0" fontId="0" fillId="0" borderId="13" xfId="0" applyBorder="1" applyAlignment="1">
      <alignment vertical="center"/>
    </xf>
    <xf numFmtId="0" fontId="0" fillId="0" borderId="17" xfId="0" applyBorder="1" applyAlignment="1">
      <alignment vertical="center"/>
    </xf>
    <xf numFmtId="166" fontId="0" fillId="0" borderId="12" xfId="0" applyNumberFormat="1" applyBorder="1" applyAlignment="1">
      <alignment horizontal="center" vertical="center" wrapText="1"/>
    </xf>
    <xf numFmtId="0" fontId="0" fillId="0" borderId="8" xfId="0" applyBorder="1" applyAlignment="1" applyProtection="1">
      <alignment horizontal="center" vertical="center"/>
      <protection locked="0"/>
    </xf>
    <xf numFmtId="166" fontId="12" fillId="0" borderId="17" xfId="0" applyNumberFormat="1" applyFont="1" applyBorder="1" applyAlignment="1">
      <alignment horizontal="left" vertical="center" wrapText="1"/>
    </xf>
    <xf numFmtId="0" fontId="0" fillId="0" borderId="55" xfId="0" applyBorder="1" applyAlignment="1" applyProtection="1">
      <alignment horizontal="center" vertical="center"/>
      <protection locked="0"/>
    </xf>
    <xf numFmtId="169" fontId="12" fillId="4" borderId="42" xfId="0" applyNumberFormat="1" applyFont="1" applyFill="1" applyBorder="1" applyAlignment="1">
      <alignment horizontal="center" vertical="center"/>
    </xf>
    <xf numFmtId="0" fontId="0" fillId="5" borderId="49" xfId="0" applyFill="1" applyBorder="1"/>
    <xf numFmtId="0" fontId="12" fillId="4" borderId="1" xfId="0" applyFont="1" applyFill="1" applyBorder="1" applyAlignment="1">
      <alignment horizontal="center" vertical="center"/>
    </xf>
    <xf numFmtId="2" fontId="13" fillId="0" borderId="1" xfId="23" applyNumberFormat="1" applyFont="1" applyBorder="1" applyAlignment="1">
      <alignment horizontal="center" vertical="center"/>
    </xf>
    <xf numFmtId="169" fontId="12" fillId="5" borderId="1" xfId="0" applyNumberFormat="1" applyFont="1" applyFill="1" applyBorder="1" applyAlignment="1">
      <alignment horizontal="center" vertical="center"/>
    </xf>
    <xf numFmtId="0" fontId="51" fillId="0" borderId="1" xfId="6" applyFont="1" applyFill="1" applyBorder="1" applyAlignment="1" applyProtection="1">
      <alignment horizontal="left" vertical="center" wrapText="1"/>
    </xf>
    <xf numFmtId="0" fontId="9" fillId="0" borderId="0" xfId="6" applyAlignment="1" applyProtection="1"/>
    <xf numFmtId="174" fontId="12" fillId="5" borderId="1" xfId="0" applyNumberFormat="1" applyFont="1" applyFill="1" applyBorder="1" applyAlignment="1">
      <alignment horizontal="center" vertical="center"/>
    </xf>
    <xf numFmtId="176" fontId="18" fillId="0" borderId="0" xfId="25" applyFont="1" applyFill="1" applyAlignment="1">
      <alignment vertical="center"/>
    </xf>
    <xf numFmtId="177" fontId="18" fillId="0" borderId="19" xfId="23" applyNumberFormat="1" applyFont="1" applyBorder="1" applyAlignment="1">
      <alignment vertical="center" wrapText="1"/>
    </xf>
    <xf numFmtId="177" fontId="18" fillId="0" borderId="0" xfId="23" applyNumberFormat="1" applyFont="1" applyAlignment="1">
      <alignment vertical="center" wrapText="1"/>
    </xf>
    <xf numFmtId="178" fontId="41" fillId="0" borderId="19" xfId="23" applyNumberFormat="1" applyFont="1" applyBorder="1" applyAlignment="1">
      <alignment vertical="center"/>
    </xf>
    <xf numFmtId="178" fontId="41" fillId="0" borderId="0" xfId="23" applyNumberFormat="1" applyFont="1" applyAlignment="1">
      <alignment vertical="center"/>
    </xf>
    <xf numFmtId="0" fontId="13" fillId="0" borderId="19" xfId="23" applyFont="1" applyBorder="1" applyAlignment="1">
      <alignment horizontal="center" vertical="center"/>
    </xf>
    <xf numFmtId="0" fontId="13" fillId="0" borderId="0" xfId="23" applyFont="1" applyAlignment="1">
      <alignment horizontal="center" vertical="center"/>
    </xf>
    <xf numFmtId="173" fontId="43" fillId="0" borderId="19" xfId="22" applyNumberFormat="1" applyFont="1" applyFill="1" applyBorder="1" applyAlignment="1">
      <alignment horizontal="center" vertical="center"/>
    </xf>
    <xf numFmtId="173" fontId="43" fillId="0" borderId="0" xfId="22" applyNumberFormat="1" applyFont="1" applyFill="1" applyBorder="1" applyAlignment="1">
      <alignment horizontal="center" vertical="center"/>
    </xf>
    <xf numFmtId="10" fontId="0" fillId="5" borderId="1" xfId="0" applyNumberFormat="1" applyFill="1" applyBorder="1" applyAlignment="1" applyProtection="1">
      <alignment horizontal="center" vertical="center"/>
      <protection locked="0"/>
    </xf>
    <xf numFmtId="9" fontId="18" fillId="0" borderId="1" xfId="14" applyNumberFormat="1" applyBorder="1" applyAlignment="1">
      <alignment horizontal="center" vertical="center"/>
    </xf>
    <xf numFmtId="10" fontId="0" fillId="0" borderId="0" xfId="9" applyNumberFormat="1" applyFont="1"/>
    <xf numFmtId="168" fontId="0" fillId="0" borderId="0" xfId="0" applyNumberFormat="1"/>
    <xf numFmtId="0" fontId="0" fillId="0" borderId="9" xfId="0" quotePrefix="1" applyBorder="1" applyAlignment="1">
      <alignment vertical="center"/>
    </xf>
    <xf numFmtId="9" fontId="0" fillId="5" borderId="1" xfId="0" applyNumberFormat="1" applyFill="1" applyBorder="1" applyAlignment="1" applyProtection="1">
      <alignment horizontal="center" vertical="center"/>
      <protection locked="0"/>
    </xf>
    <xf numFmtId="169" fontId="0" fillId="0" borderId="0" xfId="0" applyNumberFormat="1"/>
    <xf numFmtId="0" fontId="0" fillId="0" borderId="1" xfId="0"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18" fillId="0" borderId="0" xfId="14" applyAlignment="1">
      <alignment horizontal="center"/>
    </xf>
    <xf numFmtId="0" fontId="13" fillId="0" borderId="0" xfId="14" applyFont="1" applyAlignment="1">
      <alignment horizontal="center"/>
    </xf>
    <xf numFmtId="9" fontId="13" fillId="0" borderId="0" xfId="14" applyNumberFormat="1" applyFont="1" applyAlignment="1">
      <alignment horizontal="center"/>
    </xf>
    <xf numFmtId="9" fontId="18" fillId="0" borderId="0" xfId="14" applyNumberFormat="1" applyAlignment="1">
      <alignment horizontal="center"/>
    </xf>
    <xf numFmtId="0" fontId="15" fillId="0" borderId="0" xfId="14" applyFont="1"/>
    <xf numFmtId="0" fontId="52" fillId="0" borderId="0" xfId="0" applyFont="1"/>
    <xf numFmtId="169" fontId="0" fillId="5" borderId="20" xfId="0" applyNumberFormat="1" applyFill="1" applyBorder="1" applyAlignment="1" applyProtection="1">
      <alignment horizontal="center" vertical="center"/>
      <protection locked="0"/>
    </xf>
    <xf numFmtId="0" fontId="0" fillId="0" borderId="45" xfId="0" applyBorder="1"/>
    <xf numFmtId="0" fontId="12" fillId="0" borderId="44" xfId="0" applyFont="1" applyBorder="1" applyAlignment="1">
      <alignment horizontal="center"/>
    </xf>
    <xf numFmtId="0" fontId="12" fillId="0" borderId="29" xfId="0" applyFont="1" applyBorder="1" applyAlignment="1">
      <alignment horizontal="center"/>
    </xf>
    <xf numFmtId="169" fontId="12" fillId="5" borderId="14" xfId="0" applyNumberFormat="1" applyFont="1" applyFill="1" applyBorder="1" applyAlignment="1" applyProtection="1">
      <alignment horizontal="left" vertical="center"/>
      <protection locked="0"/>
    </xf>
    <xf numFmtId="169" fontId="0" fillId="5" borderId="14" xfId="0" applyNumberFormat="1" applyFill="1" applyBorder="1" applyAlignment="1" applyProtection="1">
      <alignment horizontal="center" vertical="center"/>
      <protection locked="0"/>
    </xf>
    <xf numFmtId="169" fontId="0" fillId="5" borderId="6" xfId="0" applyNumberFormat="1" applyFill="1" applyBorder="1" applyAlignment="1" applyProtection="1">
      <alignment horizontal="center" vertical="center"/>
      <protection locked="0"/>
    </xf>
    <xf numFmtId="169" fontId="0" fillId="5" borderId="57" xfId="0" applyNumberFormat="1" applyFill="1" applyBorder="1" applyAlignment="1" applyProtection="1">
      <alignment horizontal="center" vertical="center"/>
      <protection locked="0"/>
    </xf>
    <xf numFmtId="14" fontId="0" fillId="22" borderId="0" xfId="0" applyNumberFormat="1" applyFill="1"/>
    <xf numFmtId="0" fontId="17" fillId="0" borderId="0" xfId="0" applyFont="1"/>
    <xf numFmtId="0" fontId="12" fillId="0" borderId="0" xfId="0" applyFont="1" applyAlignment="1">
      <alignment wrapText="1"/>
    </xf>
    <xf numFmtId="0" fontId="0" fillId="0" borderId="0" xfId="0" applyAlignment="1">
      <alignment wrapText="1"/>
    </xf>
    <xf numFmtId="0" fontId="54" fillId="0" borderId="0" xfId="0" applyFont="1"/>
    <xf numFmtId="0" fontId="55" fillId="0" borderId="0" xfId="0" applyFont="1"/>
    <xf numFmtId="0" fontId="56" fillId="0" borderId="0" xfId="0" applyFont="1" applyAlignment="1">
      <alignment vertical="center"/>
    </xf>
    <xf numFmtId="10" fontId="55" fillId="0" borderId="0" xfId="0" applyNumberFormat="1" applyFont="1"/>
    <xf numFmtId="9" fontId="55" fillId="0" borderId="0" xfId="0" applyNumberFormat="1" applyFont="1"/>
    <xf numFmtId="3" fontId="55" fillId="0" borderId="0" xfId="0" applyNumberFormat="1" applyFont="1"/>
    <xf numFmtId="167" fontId="55" fillId="0" borderId="0" xfId="0" applyNumberFormat="1" applyFont="1"/>
    <xf numFmtId="166" fontId="55" fillId="0" borderId="0" xfId="0" applyNumberFormat="1" applyFont="1"/>
    <xf numFmtId="0" fontId="55" fillId="0" borderId="0" xfId="0" applyFont="1" applyAlignment="1">
      <alignment horizontal="center"/>
    </xf>
    <xf numFmtId="0" fontId="54" fillId="0" borderId="0" xfId="0" applyFont="1" applyAlignment="1">
      <alignment horizontal="center"/>
    </xf>
    <xf numFmtId="179" fontId="55" fillId="0" borderId="0" xfId="0" applyNumberFormat="1" applyFont="1" applyAlignment="1">
      <alignment horizontal="center"/>
    </xf>
    <xf numFmtId="9" fontId="55" fillId="0" borderId="0" xfId="0" applyNumberFormat="1" applyFont="1" applyAlignment="1">
      <alignment horizontal="center"/>
    </xf>
    <xf numFmtId="10" fontId="55" fillId="0" borderId="0" xfId="0" applyNumberFormat="1" applyFont="1" applyAlignment="1">
      <alignment horizontal="center"/>
    </xf>
    <xf numFmtId="10" fontId="0" fillId="0" borderId="0" xfId="0" applyNumberFormat="1" applyAlignment="1">
      <alignment horizontal="center"/>
    </xf>
    <xf numFmtId="10" fontId="0" fillId="0" borderId="0" xfId="0" applyNumberFormat="1"/>
    <xf numFmtId="0" fontId="57" fillId="0" borderId="0" xfId="0" applyFont="1" applyAlignment="1">
      <alignment vertical="center"/>
    </xf>
    <xf numFmtId="166" fontId="0" fillId="0" borderId="0" xfId="0" applyNumberFormat="1"/>
    <xf numFmtId="0" fontId="58" fillId="0" borderId="0" xfId="0" applyFont="1" applyAlignment="1">
      <alignment horizontal="center"/>
    </xf>
    <xf numFmtId="180" fontId="55" fillId="0" borderId="0" xfId="0" applyNumberFormat="1" applyFont="1" applyAlignment="1">
      <alignment horizontal="center"/>
    </xf>
    <xf numFmtId="181" fontId="0" fillId="0" borderId="0" xfId="0" applyNumberFormat="1"/>
    <xf numFmtId="0" fontId="17" fillId="0" borderId="0" xfId="0" applyFont="1" applyAlignment="1">
      <alignment wrapText="1"/>
    </xf>
    <xf numFmtId="9" fontId="55" fillId="0" borderId="0" xfId="9" applyFont="1"/>
    <xf numFmtId="9" fontId="55" fillId="0" borderId="0" xfId="9" applyFont="1" applyFill="1"/>
    <xf numFmtId="181" fontId="0" fillId="0" borderId="0" xfId="0" applyNumberFormat="1" applyAlignment="1">
      <alignment horizontal="center"/>
    </xf>
    <xf numFmtId="0" fontId="0" fillId="5" borderId="58" xfId="0" applyFill="1" applyBorder="1" applyAlignment="1" applyProtection="1">
      <alignment horizontal="center" vertical="center"/>
      <protection locked="0"/>
    </xf>
    <xf numFmtId="49" fontId="12" fillId="5" borderId="14" xfId="0" applyNumberFormat="1" applyFont="1" applyFill="1" applyBorder="1" applyAlignment="1" applyProtection="1">
      <alignment horizontal="left" vertical="center" wrapText="1"/>
      <protection locked="0"/>
    </xf>
    <xf numFmtId="0" fontId="0" fillId="5" borderId="54" xfId="0" applyFill="1" applyBorder="1" applyAlignment="1" applyProtection="1">
      <alignment horizontal="center" vertical="center"/>
      <protection locked="0"/>
    </xf>
    <xf numFmtId="169" fontId="0" fillId="5" borderId="14" xfId="0" applyNumberFormat="1" applyFill="1" applyBorder="1" applyAlignment="1" applyProtection="1">
      <alignment horizontal="left" vertical="center"/>
      <protection locked="0"/>
    </xf>
    <xf numFmtId="0" fontId="0" fillId="5" borderId="1" xfId="0" applyFill="1" applyBorder="1" applyAlignment="1">
      <alignment horizontal="left" vertical="top" wrapText="1"/>
    </xf>
    <xf numFmtId="0" fontId="0" fillId="5" borderId="1" xfId="0" applyFill="1" applyBorder="1" applyAlignment="1">
      <alignment horizontal="center" vertical="top" wrapText="1"/>
    </xf>
    <xf numFmtId="0" fontId="0" fillId="5" borderId="1" xfId="0" applyFill="1" applyBorder="1" applyAlignment="1">
      <alignment horizontal="center" vertical="center" wrapText="1"/>
    </xf>
    <xf numFmtId="0" fontId="29" fillId="8" borderId="0" xfId="0" applyFont="1" applyFill="1" applyAlignment="1">
      <alignment horizontal="left" vertical="center"/>
    </xf>
    <xf numFmtId="0" fontId="30" fillId="8" borderId="0" xfId="6" applyFont="1" applyFill="1" applyBorder="1" applyAlignment="1" applyProtection="1">
      <alignment horizontal="left" vertical="center"/>
    </xf>
    <xf numFmtId="0" fontId="31" fillId="8" borderId="23" xfId="0" applyFont="1" applyFill="1" applyBorder="1" applyAlignment="1">
      <alignment horizontal="left" vertical="center"/>
    </xf>
    <xf numFmtId="0" fontId="31" fillId="8" borderId="0" xfId="0" applyFont="1" applyFill="1" applyAlignment="1">
      <alignment horizontal="left" vertical="center"/>
    </xf>
    <xf numFmtId="0" fontId="31" fillId="8" borderId="24" xfId="0" applyFont="1" applyFill="1" applyBorder="1" applyAlignment="1">
      <alignment horizontal="left" vertical="center"/>
    </xf>
    <xf numFmtId="0" fontId="16" fillId="8" borderId="25" xfId="0" applyFont="1" applyFill="1" applyBorder="1" applyAlignment="1">
      <alignment horizontal="left" vertical="top" wrapText="1"/>
    </xf>
    <xf numFmtId="0" fontId="16" fillId="8" borderId="25" xfId="0" applyFont="1" applyFill="1" applyBorder="1" applyAlignment="1">
      <alignment horizontal="left" vertical="top"/>
    </xf>
    <xf numFmtId="0" fontId="16" fillId="8" borderId="0" xfId="0" applyFont="1" applyFill="1" applyAlignment="1">
      <alignment horizontal="left" vertical="top"/>
    </xf>
    <xf numFmtId="0" fontId="29" fillId="8" borderId="25" xfId="0" applyFont="1" applyFill="1" applyBorder="1" applyAlignment="1">
      <alignment horizontal="center" vertical="top" wrapText="1"/>
    </xf>
    <xf numFmtId="0" fontId="29" fillId="8" borderId="25" xfId="0" applyFont="1" applyFill="1" applyBorder="1" applyAlignment="1">
      <alignment horizontal="center" vertical="top"/>
    </xf>
    <xf numFmtId="0" fontId="29" fillId="8" borderId="0" xfId="0" applyFont="1" applyFill="1" applyAlignment="1">
      <alignment horizontal="center" vertical="top"/>
    </xf>
    <xf numFmtId="0" fontId="16" fillId="8" borderId="25" xfId="0" applyFont="1" applyFill="1" applyBorder="1" applyAlignment="1">
      <alignment horizontal="left" vertical="center"/>
    </xf>
    <xf numFmtId="0" fontId="16" fillId="8" borderId="0" xfId="0" applyFont="1" applyFill="1" applyAlignment="1">
      <alignment horizontal="left" vertical="center"/>
    </xf>
    <xf numFmtId="0" fontId="29" fillId="8" borderId="25" xfId="0" applyFont="1" applyFill="1" applyBorder="1" applyAlignment="1">
      <alignment horizontal="left" vertical="center"/>
    </xf>
    <xf numFmtId="0" fontId="0" fillId="6" borderId="1" xfId="0" applyFill="1" applyBorder="1" applyAlignment="1">
      <alignment horizontal="center" wrapText="1"/>
    </xf>
    <xf numFmtId="0" fontId="0" fillId="6" borderId="1" xfId="0" applyFill="1" applyBorder="1" applyAlignment="1">
      <alignment horizontal="center"/>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0" fillId="6" borderId="0" xfId="0" applyFill="1" applyAlignment="1">
      <alignment horizontal="center"/>
    </xf>
    <xf numFmtId="0" fontId="12" fillId="6" borderId="1" xfId="0" applyFont="1" applyFill="1" applyBorder="1" applyAlignment="1">
      <alignment horizontal="center" vertical="center"/>
    </xf>
    <xf numFmtId="0" fontId="0" fillId="6" borderId="1" xfId="0" quotePrefix="1" applyFill="1" applyBorder="1" applyAlignment="1">
      <alignment horizontal="center" vertical="center" wrapText="1"/>
    </xf>
    <xf numFmtId="0" fontId="0" fillId="6" borderId="4" xfId="0" applyFill="1" applyBorder="1" applyAlignment="1">
      <alignment horizontal="center" vertical="center" wrapText="1"/>
    </xf>
    <xf numFmtId="0" fontId="0" fillId="6" borderId="5" xfId="0" applyFill="1" applyBorder="1" applyAlignment="1">
      <alignment horizontal="center" vertical="center" wrapText="1"/>
    </xf>
    <xf numFmtId="0" fontId="0" fillId="6" borderId="3" xfId="0" applyFill="1" applyBorder="1" applyAlignment="1">
      <alignment horizontal="center" vertical="center" wrapText="1"/>
    </xf>
    <xf numFmtId="0" fontId="12" fillId="6" borderId="5" xfId="0" applyFont="1" applyFill="1" applyBorder="1" applyAlignment="1">
      <alignment horizontal="center" vertical="center"/>
    </xf>
    <xf numFmtId="0" fontId="12" fillId="6" borderId="3" xfId="0" applyFont="1" applyFill="1" applyBorder="1" applyAlignment="1">
      <alignment horizontal="center" vertical="center"/>
    </xf>
    <xf numFmtId="0" fontId="12" fillId="6" borderId="0" xfId="0" applyFont="1" applyFill="1" applyAlignment="1">
      <alignment horizontal="center"/>
    </xf>
    <xf numFmtId="0" fontId="5"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4" xfId="0" applyFont="1" applyFill="1" applyBorder="1" applyAlignment="1">
      <alignment horizontal="center" vertical="center"/>
    </xf>
    <xf numFmtId="0" fontId="5" fillId="6" borderId="5" xfId="0" applyFont="1" applyFill="1" applyBorder="1" applyAlignment="1">
      <alignment horizontal="center" vertical="center"/>
    </xf>
    <xf numFmtId="0" fontId="5" fillId="6" borderId="3" xfId="0" applyFont="1" applyFill="1" applyBorder="1" applyAlignment="1">
      <alignment horizontal="center" vertical="center"/>
    </xf>
    <xf numFmtId="0" fontId="0" fillId="0" borderId="0" xfId="0" applyAlignment="1">
      <alignment horizontal="center"/>
    </xf>
    <xf numFmtId="168" fontId="13" fillId="5" borderId="4" xfId="5" applyNumberFormat="1" applyFont="1" applyFill="1" applyBorder="1" applyAlignment="1">
      <alignment horizontal="left" vertical="center" wrapText="1"/>
    </xf>
    <xf numFmtId="168" fontId="13" fillId="5" borderId="5" xfId="5" applyNumberFormat="1" applyFont="1" applyFill="1" applyBorder="1" applyAlignment="1">
      <alignment horizontal="left" vertical="center" wrapText="1"/>
    </xf>
    <xf numFmtId="168" fontId="13" fillId="5" borderId="3" xfId="5" applyNumberFormat="1" applyFont="1" applyFill="1" applyBorder="1" applyAlignment="1">
      <alignment horizontal="left" vertical="center" wrapText="1"/>
    </xf>
    <xf numFmtId="168" fontId="13" fillId="5" borderId="4" xfId="5" applyNumberFormat="1" applyFont="1" applyFill="1" applyBorder="1" applyAlignment="1">
      <alignment horizontal="center" vertical="center" wrapText="1"/>
    </xf>
    <xf numFmtId="168" fontId="13" fillId="5" borderId="5" xfId="5" applyNumberFormat="1" applyFont="1" applyFill="1" applyBorder="1" applyAlignment="1">
      <alignment horizontal="center" vertical="center" wrapText="1"/>
    </xf>
    <xf numFmtId="168" fontId="13" fillId="5" borderId="3" xfId="5" applyNumberFormat="1" applyFont="1" applyFill="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3" xfId="1" applyFont="1" applyBorder="1" applyAlignment="1">
      <alignment horizontal="center" vertical="center" wrapText="1"/>
    </xf>
    <xf numFmtId="168" fontId="13" fillId="5" borderId="18" xfId="5" applyNumberFormat="1" applyFont="1" applyFill="1" applyBorder="1" applyAlignment="1">
      <alignment horizontal="center" vertical="center" wrapText="1"/>
    </xf>
    <xf numFmtId="168" fontId="13" fillId="5" borderId="15" xfId="5" applyNumberFormat="1" applyFont="1" applyFill="1" applyBorder="1" applyAlignment="1">
      <alignment horizontal="center" vertical="center" wrapText="1"/>
    </xf>
    <xf numFmtId="168" fontId="13" fillId="5" borderId="2" xfId="5" applyNumberFormat="1" applyFont="1" applyFill="1" applyBorder="1" applyAlignment="1">
      <alignment horizontal="center" vertical="center" wrapText="1"/>
    </xf>
    <xf numFmtId="168" fontId="13" fillId="5" borderId="20" xfId="5" applyNumberFormat="1" applyFont="1" applyFill="1" applyBorder="1" applyAlignment="1">
      <alignment horizontal="center" vertical="center" wrapText="1"/>
    </xf>
    <xf numFmtId="168" fontId="13" fillId="5" borderId="11" xfId="5" applyNumberFormat="1" applyFont="1" applyFill="1" applyBorder="1" applyAlignment="1">
      <alignment horizontal="center" vertical="center" wrapText="1"/>
    </xf>
    <xf numFmtId="168" fontId="13" fillId="5" borderId="16" xfId="5" applyNumberFormat="1" applyFont="1" applyFill="1" applyBorder="1" applyAlignment="1">
      <alignment horizontal="center" vertical="center" wrapText="1"/>
    </xf>
    <xf numFmtId="0" fontId="12" fillId="16" borderId="1" xfId="14" applyFont="1" applyFill="1" applyBorder="1" applyAlignment="1">
      <alignment horizontal="center" vertical="center" wrapText="1"/>
    </xf>
    <xf numFmtId="0" fontId="12" fillId="16" borderId="1" xfId="23" applyFont="1" applyFill="1" applyBorder="1" applyAlignment="1">
      <alignment horizontal="center" vertical="center"/>
    </xf>
    <xf numFmtId="0" fontId="40" fillId="0" borderId="1" xfId="6" applyFont="1" applyFill="1" applyBorder="1" applyAlignment="1" applyProtection="1">
      <alignment horizontal="left" vertical="center"/>
    </xf>
    <xf numFmtId="0" fontId="12" fillId="16" borderId="1" xfId="14" applyFont="1" applyFill="1" applyBorder="1" applyAlignment="1">
      <alignment horizontal="center" vertical="center"/>
    </xf>
    <xf numFmtId="0" fontId="4" fillId="0" borderId="4" xfId="14" applyFont="1" applyBorder="1" applyAlignment="1">
      <alignment horizontal="left" vertical="center" wrapText="1"/>
    </xf>
    <xf numFmtId="0" fontId="4" fillId="0" borderId="5" xfId="14" applyFont="1" applyBorder="1" applyAlignment="1">
      <alignment horizontal="left" vertical="center" wrapText="1"/>
    </xf>
    <xf numFmtId="0" fontId="4" fillId="0" borderId="3" xfId="14" applyFont="1" applyBorder="1" applyAlignment="1">
      <alignment horizontal="left" vertical="center" wrapText="1"/>
    </xf>
    <xf numFmtId="0" fontId="13" fillId="0" borderId="4" xfId="14" applyFont="1" applyBorder="1" applyAlignment="1">
      <alignment horizontal="center"/>
    </xf>
    <xf numFmtId="0" fontId="13" fillId="0" borderId="3" xfId="14" applyFont="1" applyBorder="1" applyAlignment="1">
      <alignment horizontal="center"/>
    </xf>
    <xf numFmtId="1" fontId="21" fillId="0" borderId="18" xfId="6" applyNumberFormat="1" applyFont="1" applyFill="1" applyBorder="1" applyAlignment="1" applyProtection="1">
      <alignment horizontal="left" vertical="center" wrapText="1"/>
    </xf>
    <xf numFmtId="1" fontId="21" fillId="0" borderId="2" xfId="6" applyNumberFormat="1" applyFont="1" applyFill="1" applyBorder="1" applyAlignment="1" applyProtection="1">
      <alignment horizontal="left" vertical="center" wrapText="1"/>
    </xf>
    <xf numFmtId="0" fontId="17" fillId="0" borderId="1" xfId="6" applyFont="1" applyBorder="1" applyAlignment="1" applyProtection="1">
      <alignment horizontal="left" vertical="center" wrapText="1"/>
    </xf>
    <xf numFmtId="1" fontId="42" fillId="0" borderId="1" xfId="6" applyNumberFormat="1" applyFont="1" applyFill="1" applyBorder="1" applyAlignment="1" applyProtection="1">
      <alignment horizontal="left" vertical="center" wrapText="1"/>
    </xf>
    <xf numFmtId="0" fontId="4" fillId="0" borderId="1" xfId="14" applyFont="1" applyBorder="1" applyAlignment="1">
      <alignment horizontal="left" vertical="center"/>
    </xf>
    <xf numFmtId="0" fontId="12" fillId="16" borderId="1" xfId="14" applyFont="1" applyFill="1" applyBorder="1" applyAlignment="1">
      <alignment horizontal="center"/>
    </xf>
    <xf numFmtId="0" fontId="42" fillId="0" borderId="4" xfId="6" applyFont="1" applyFill="1" applyBorder="1" applyAlignment="1" applyProtection="1">
      <alignment horizontal="left" vertical="center" wrapText="1"/>
    </xf>
    <xf numFmtId="0" fontId="42" fillId="0" borderId="3" xfId="6" applyFont="1" applyFill="1" applyBorder="1" applyAlignment="1" applyProtection="1">
      <alignment horizontal="left" vertical="center" wrapText="1"/>
    </xf>
    <xf numFmtId="0" fontId="40" fillId="0" borderId="4" xfId="6" applyFont="1" applyFill="1" applyBorder="1" applyAlignment="1" applyProtection="1">
      <alignment horizontal="left" vertical="center" wrapText="1"/>
    </xf>
    <xf numFmtId="0" fontId="40" fillId="0" borderId="3" xfId="6" applyFont="1" applyFill="1" applyBorder="1" applyAlignment="1" applyProtection="1">
      <alignment horizontal="left" vertical="center" wrapText="1"/>
    </xf>
    <xf numFmtId="0" fontId="4" fillId="0" borderId="4" xfId="14" applyFont="1" applyBorder="1" applyAlignment="1">
      <alignment horizontal="left" vertical="center"/>
    </xf>
    <xf numFmtId="0" fontId="4" fillId="0" borderId="5" xfId="14" applyFont="1" applyBorder="1" applyAlignment="1">
      <alignment horizontal="left" vertical="center"/>
    </xf>
    <xf numFmtId="0" fontId="4" fillId="0" borderId="3" xfId="14" applyFont="1" applyBorder="1" applyAlignment="1">
      <alignment horizontal="left" vertical="center"/>
    </xf>
    <xf numFmtId="0" fontId="0" fillId="5" borderId="4" xfId="0" applyFill="1" applyBorder="1" applyAlignment="1">
      <alignment horizontal="left" vertical="center" wrapText="1"/>
    </xf>
    <xf numFmtId="0" fontId="0" fillId="5" borderId="5" xfId="0" applyFill="1" applyBorder="1" applyAlignment="1">
      <alignment horizontal="left" vertical="center" wrapText="1"/>
    </xf>
    <xf numFmtId="0" fontId="0" fillId="5" borderId="3" xfId="0" applyFill="1" applyBorder="1" applyAlignment="1">
      <alignment horizontal="left" vertical="center" wrapText="1"/>
    </xf>
    <xf numFmtId="0" fontId="0" fillId="0" borderId="1" xfId="0" applyBorder="1" applyAlignment="1">
      <alignment horizontal="center"/>
    </xf>
    <xf numFmtId="0" fontId="12" fillId="0" borderId="1" xfId="0" applyFont="1" applyBorder="1" applyAlignment="1">
      <alignment horizontal="center" vertical="center"/>
    </xf>
    <xf numFmtId="169" fontId="0" fillId="5" borderId="42" xfId="0" applyNumberFormat="1" applyFill="1" applyBorder="1" applyAlignment="1" applyProtection="1">
      <alignment horizontal="center" vertical="center"/>
      <protection locked="0"/>
    </xf>
    <xf numFmtId="169" fontId="0" fillId="5" borderId="47" xfId="0" applyNumberFormat="1" applyFill="1" applyBorder="1" applyAlignment="1" applyProtection="1">
      <alignment horizontal="center" vertical="center"/>
      <protection locked="0"/>
    </xf>
    <xf numFmtId="0" fontId="50" fillId="21" borderId="38" xfId="0" applyFont="1" applyFill="1" applyBorder="1" applyAlignment="1">
      <alignment horizontal="center"/>
    </xf>
    <xf numFmtId="0" fontId="50" fillId="21" borderId="7" xfId="0" applyFont="1" applyFill="1" applyBorder="1" applyAlignment="1">
      <alignment horizontal="center"/>
    </xf>
    <xf numFmtId="0" fontId="50" fillId="21" borderId="52" xfId="0" applyFont="1" applyFill="1" applyBorder="1" applyAlignment="1">
      <alignment horizontal="center"/>
    </xf>
    <xf numFmtId="0" fontId="12" fillId="0" borderId="19" xfId="0" applyFont="1" applyBorder="1" applyAlignment="1">
      <alignment horizontal="center" wrapText="1"/>
    </xf>
    <xf numFmtId="0" fontId="12" fillId="0" borderId="0" xfId="0" applyFont="1" applyAlignment="1">
      <alignment horizontal="center" wrapText="1"/>
    </xf>
    <xf numFmtId="0" fontId="12" fillId="0" borderId="8" xfId="0" applyFont="1" applyBorder="1" applyAlignment="1">
      <alignment horizontal="center" wrapText="1"/>
    </xf>
    <xf numFmtId="0" fontId="12" fillId="0" borderId="20" xfId="0" applyFont="1" applyBorder="1" applyAlignment="1">
      <alignment horizontal="center" wrapText="1"/>
    </xf>
    <xf numFmtId="0" fontId="12" fillId="0" borderId="11" xfId="0" applyFont="1" applyBorder="1" applyAlignment="1">
      <alignment horizontal="center" wrapText="1"/>
    </xf>
    <xf numFmtId="0" fontId="12" fillId="0" borderId="16" xfId="0" applyFont="1" applyBorder="1" applyAlignment="1">
      <alignment horizontal="center" wrapText="1"/>
    </xf>
    <xf numFmtId="0" fontId="12" fillId="0" borderId="19" xfId="0" applyFont="1" applyBorder="1" applyAlignment="1">
      <alignment horizontal="center" vertical="top" wrapText="1"/>
    </xf>
    <xf numFmtId="0" fontId="12" fillId="0" borderId="0" xfId="0" applyFont="1" applyAlignment="1">
      <alignment horizontal="center" vertical="top" wrapText="1"/>
    </xf>
    <xf numFmtId="0" fontId="12" fillId="0" borderId="8" xfId="0" applyFont="1" applyBorder="1" applyAlignment="1">
      <alignment horizontal="center" vertical="top" wrapText="1"/>
    </xf>
    <xf numFmtId="0" fontId="12" fillId="0" borderId="20" xfId="0" applyFont="1" applyBorder="1" applyAlignment="1">
      <alignment horizontal="center" vertical="top" wrapText="1"/>
    </xf>
    <xf numFmtId="0" fontId="12" fillId="0" borderId="11" xfId="0" applyFont="1" applyBorder="1" applyAlignment="1">
      <alignment horizontal="center" vertical="top" wrapText="1"/>
    </xf>
    <xf numFmtId="0" fontId="12" fillId="0" borderId="16" xfId="0" applyFont="1" applyBorder="1" applyAlignment="1">
      <alignment horizontal="center" vertical="top" wrapText="1"/>
    </xf>
    <xf numFmtId="169" fontId="0" fillId="5" borderId="18" xfId="0" applyNumberFormat="1" applyFill="1" applyBorder="1" applyAlignment="1" applyProtection="1">
      <alignment horizontal="center" vertical="center" wrapText="1"/>
      <protection locked="0"/>
    </xf>
    <xf numFmtId="169" fontId="0" fillId="5" borderId="15" xfId="0" applyNumberFormat="1" applyFill="1" applyBorder="1" applyAlignment="1" applyProtection="1">
      <alignment horizontal="center" vertical="center" wrapText="1"/>
      <protection locked="0"/>
    </xf>
    <xf numFmtId="169" fontId="0" fillId="5" borderId="2" xfId="0" applyNumberFormat="1" applyFill="1" applyBorder="1" applyAlignment="1" applyProtection="1">
      <alignment horizontal="center" vertical="center" wrapText="1"/>
      <protection locked="0"/>
    </xf>
    <xf numFmtId="169" fontId="0" fillId="5" borderId="19" xfId="0" applyNumberFormat="1" applyFill="1" applyBorder="1" applyAlignment="1" applyProtection="1">
      <alignment horizontal="center" vertical="center" wrapText="1"/>
      <protection locked="0"/>
    </xf>
    <xf numFmtId="169" fontId="0" fillId="5" borderId="0" xfId="0" applyNumberFormat="1" applyFill="1" applyAlignment="1" applyProtection="1">
      <alignment horizontal="center" vertical="center" wrapText="1"/>
      <protection locked="0"/>
    </xf>
    <xf numFmtId="169" fontId="0" fillId="5" borderId="8" xfId="0" applyNumberFormat="1" applyFill="1" applyBorder="1" applyAlignment="1" applyProtection="1">
      <alignment horizontal="center" vertical="center" wrapText="1"/>
      <protection locked="0"/>
    </xf>
    <xf numFmtId="169" fontId="0" fillId="5" borderId="20" xfId="0" applyNumberFormat="1" applyFill="1" applyBorder="1" applyAlignment="1" applyProtection="1">
      <alignment horizontal="center" vertical="center" wrapText="1"/>
      <protection locked="0"/>
    </xf>
    <xf numFmtId="169" fontId="0" fillId="5" borderId="11" xfId="0" applyNumberFormat="1" applyFill="1" applyBorder="1" applyAlignment="1" applyProtection="1">
      <alignment horizontal="center" vertical="center" wrapText="1"/>
      <protection locked="0"/>
    </xf>
    <xf numFmtId="169" fontId="0" fillId="5" borderId="16" xfId="0" applyNumberFormat="1" applyFill="1" applyBorder="1" applyAlignment="1" applyProtection="1">
      <alignment horizontal="center" vertical="center" wrapText="1"/>
      <protection locked="0"/>
    </xf>
    <xf numFmtId="0" fontId="12" fillId="0" borderId="4" xfId="0" applyFont="1" applyBorder="1" applyAlignment="1">
      <alignment horizontal="center" wrapText="1"/>
    </xf>
    <xf numFmtId="0" fontId="12" fillId="0" borderId="5" xfId="0" applyFont="1" applyBorder="1" applyAlignment="1">
      <alignment horizontal="center" wrapText="1"/>
    </xf>
    <xf numFmtId="0" fontId="12" fillId="0" borderId="3" xfId="0" applyFont="1" applyBorder="1" applyAlignment="1">
      <alignment horizontal="center" wrapText="1"/>
    </xf>
    <xf numFmtId="169" fontId="0" fillId="5" borderId="15" xfId="0" applyNumberFormat="1" applyFill="1" applyBorder="1" applyAlignment="1" applyProtection="1">
      <alignment horizontal="center" vertical="center"/>
      <protection locked="0"/>
    </xf>
    <xf numFmtId="169" fontId="0" fillId="5" borderId="2" xfId="0" applyNumberFormat="1" applyFill="1" applyBorder="1" applyAlignment="1" applyProtection="1">
      <alignment horizontal="center" vertical="center"/>
      <protection locked="0"/>
    </xf>
    <xf numFmtId="169" fontId="0" fillId="5" borderId="19" xfId="0" applyNumberFormat="1" applyFill="1" applyBorder="1" applyAlignment="1" applyProtection="1">
      <alignment horizontal="center" vertical="center"/>
      <protection locked="0"/>
    </xf>
    <xf numFmtId="169" fontId="0" fillId="5" borderId="0" xfId="0" applyNumberFormat="1" applyFill="1" applyAlignment="1" applyProtection="1">
      <alignment horizontal="center" vertical="center"/>
      <protection locked="0"/>
    </xf>
    <xf numFmtId="169" fontId="0" fillId="5" borderId="8" xfId="0" applyNumberFormat="1" applyFill="1" applyBorder="1" applyAlignment="1" applyProtection="1">
      <alignment horizontal="center" vertical="center"/>
      <protection locked="0"/>
    </xf>
    <xf numFmtId="169" fontId="0" fillId="5" borderId="20" xfId="0" applyNumberFormat="1" applyFill="1" applyBorder="1" applyAlignment="1" applyProtection="1">
      <alignment horizontal="center" vertical="center"/>
      <protection locked="0"/>
    </xf>
    <xf numFmtId="169" fontId="0" fillId="5" borderId="11" xfId="0" applyNumberFormat="1" applyFill="1" applyBorder="1" applyAlignment="1" applyProtection="1">
      <alignment horizontal="center" vertical="center"/>
      <protection locked="0"/>
    </xf>
    <xf numFmtId="169" fontId="0" fillId="5" borderId="16" xfId="0" applyNumberForma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169" fontId="0" fillId="5" borderId="49" xfId="0" applyNumberFormat="1" applyFill="1" applyBorder="1" applyAlignment="1" applyProtection="1">
      <alignment horizontal="center" vertical="center"/>
      <protection locked="0"/>
    </xf>
    <xf numFmtId="3" fontId="12" fillId="0" borderId="6" xfId="0" applyNumberFormat="1" applyFont="1" applyBorder="1" applyAlignment="1">
      <alignment horizontal="center"/>
    </xf>
    <xf numFmtId="0" fontId="12" fillId="0" borderId="41" xfId="0" applyFont="1" applyBorder="1" applyAlignment="1">
      <alignment horizontal="center" vertical="center" textRotation="90"/>
    </xf>
    <xf numFmtId="0" fontId="12" fillId="0" borderId="43" xfId="0" applyFont="1" applyBorder="1" applyAlignment="1">
      <alignment horizontal="center" vertical="center" textRotation="90"/>
    </xf>
    <xf numFmtId="0" fontId="12" fillId="0" borderId="10" xfId="0" applyFont="1" applyBorder="1" applyAlignment="1">
      <alignment horizontal="center" vertical="center" textRotation="90"/>
    </xf>
    <xf numFmtId="0" fontId="12" fillId="3" borderId="37" xfId="0" applyFont="1" applyFill="1" applyBorder="1" applyAlignment="1">
      <alignment horizontal="center" vertical="center" textRotation="90" wrapText="1"/>
    </xf>
    <xf numFmtId="0" fontId="12" fillId="3" borderId="13" xfId="0" applyFont="1" applyFill="1" applyBorder="1" applyAlignment="1">
      <alignment horizontal="center" vertical="center" textRotation="90" wrapText="1"/>
    </xf>
    <xf numFmtId="0" fontId="12" fillId="3" borderId="14" xfId="0" applyFont="1" applyFill="1" applyBorder="1" applyAlignment="1">
      <alignment horizontal="center" vertical="center" textRotation="90" wrapText="1"/>
    </xf>
    <xf numFmtId="0" fontId="12" fillId="3" borderId="37"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0" borderId="41" xfId="0" applyFont="1" applyBorder="1" applyAlignment="1">
      <alignment horizontal="center" vertical="center" textRotation="90" wrapText="1"/>
    </xf>
    <xf numFmtId="0" fontId="12" fillId="0" borderId="43" xfId="0" applyFont="1" applyBorder="1" applyAlignment="1">
      <alignment horizontal="center" vertical="center" textRotation="90" wrapText="1"/>
    </xf>
    <xf numFmtId="0" fontId="12" fillId="0" borderId="10" xfId="0" applyFont="1" applyBorder="1" applyAlignment="1">
      <alignment horizontal="center" vertical="center" textRotation="90" wrapText="1"/>
    </xf>
    <xf numFmtId="0" fontId="12" fillId="3" borderId="43" xfId="0" applyFont="1" applyFill="1" applyBorder="1" applyAlignment="1">
      <alignment horizontal="center" vertical="center" textRotation="90" wrapText="1"/>
    </xf>
    <xf numFmtId="0" fontId="12" fillId="3" borderId="10" xfId="0" applyFont="1" applyFill="1" applyBorder="1" applyAlignment="1">
      <alignment horizontal="center" vertical="center" textRotation="90" wrapText="1"/>
    </xf>
    <xf numFmtId="0" fontId="12" fillId="2" borderId="42" xfId="0" applyFont="1" applyFill="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2" borderId="47" xfId="0" applyFont="1" applyFill="1" applyBorder="1" applyAlignment="1">
      <alignment horizontal="center" vertical="center"/>
    </xf>
    <xf numFmtId="0" fontId="12" fillId="0" borderId="45" xfId="0" applyFont="1" applyBorder="1" applyAlignment="1">
      <alignment horizontal="center"/>
    </xf>
    <xf numFmtId="0" fontId="12" fillId="0" borderId="44" xfId="0" applyFont="1" applyBorder="1" applyAlignment="1">
      <alignment horizontal="center"/>
    </xf>
    <xf numFmtId="0" fontId="12" fillId="0" borderId="56" xfId="0" applyFont="1" applyBorder="1" applyAlignment="1">
      <alignment horizontal="center"/>
    </xf>
    <xf numFmtId="169" fontId="0" fillId="5" borderId="6" xfId="0" applyNumberFormat="1" applyFill="1" applyBorder="1" applyAlignment="1" applyProtection="1">
      <alignment horizontal="center" vertical="center"/>
      <protection locked="0"/>
    </xf>
    <xf numFmtId="169" fontId="0" fillId="5" borderId="51" xfId="0" applyNumberFormat="1" applyFill="1" applyBorder="1" applyAlignment="1" applyProtection="1">
      <alignment horizontal="center" vertical="center"/>
      <protection locked="0"/>
    </xf>
    <xf numFmtId="0" fontId="12" fillId="2" borderId="46" xfId="0" applyFont="1" applyFill="1" applyBorder="1" applyAlignment="1">
      <alignment horizontal="center" vertical="center"/>
    </xf>
    <xf numFmtId="0" fontId="12" fillId="0" borderId="1" xfId="0" applyFont="1" applyBorder="1" applyAlignment="1">
      <alignment horizontal="center"/>
    </xf>
    <xf numFmtId="0" fontId="0" fillId="0" borderId="0" xfId="0" applyAlignment="1">
      <alignment horizontal="center" wrapText="1"/>
    </xf>
    <xf numFmtId="0" fontId="53" fillId="0" borderId="0" xfId="0" applyFont="1" applyAlignment="1">
      <alignment horizontal="center" vertical="center" textRotation="90" wrapText="1"/>
    </xf>
    <xf numFmtId="180" fontId="55" fillId="0" borderId="0" xfId="0" applyNumberFormat="1" applyFont="1" applyAlignment="1">
      <alignment horizontal="center"/>
    </xf>
    <xf numFmtId="0" fontId="12" fillId="2" borderId="37" xfId="0" applyFont="1" applyFill="1" applyBorder="1" applyAlignment="1">
      <alignment horizontal="center" vertical="center" textRotation="90" wrapText="1"/>
    </xf>
    <xf numFmtId="0" fontId="12" fillId="2" borderId="13" xfId="0" applyFont="1" applyFill="1" applyBorder="1" applyAlignment="1">
      <alignment horizontal="center" vertical="center" textRotation="90" wrapText="1"/>
    </xf>
    <xf numFmtId="0" fontId="12" fillId="2" borderId="14" xfId="0" applyFont="1" applyFill="1" applyBorder="1" applyAlignment="1">
      <alignment horizontal="center" vertical="center" textRotation="90" wrapText="1"/>
    </xf>
    <xf numFmtId="169" fontId="0" fillId="5" borderId="58" xfId="0" applyNumberFormat="1" applyFill="1" applyBorder="1" applyAlignment="1" applyProtection="1">
      <alignment horizontal="center" vertical="center"/>
      <protection locked="0"/>
    </xf>
    <xf numFmtId="169" fontId="0" fillId="5" borderId="21" xfId="0" applyNumberFormat="1" applyFill="1" applyBorder="1" applyAlignment="1" applyProtection="1">
      <alignment horizontal="center" vertical="center"/>
      <protection locked="0"/>
    </xf>
    <xf numFmtId="169" fontId="0" fillId="5" borderId="32" xfId="0" applyNumberFormat="1" applyFill="1" applyBorder="1" applyAlignment="1" applyProtection="1">
      <alignment horizontal="center" vertical="center"/>
      <protection locked="0"/>
    </xf>
    <xf numFmtId="169" fontId="0" fillId="5" borderId="33" xfId="0" applyNumberFormat="1" applyFill="1" applyBorder="1" applyAlignment="1" applyProtection="1">
      <alignment horizontal="center" vertical="center"/>
      <protection locked="0"/>
    </xf>
    <xf numFmtId="169" fontId="0" fillId="5" borderId="59" xfId="0" applyNumberFormat="1" applyFill="1" applyBorder="1" applyAlignment="1" applyProtection="1">
      <alignment horizontal="center" vertical="center"/>
      <protection locked="0"/>
    </xf>
    <xf numFmtId="169" fontId="0" fillId="5" borderId="18" xfId="0" applyNumberFormat="1" applyFill="1" applyBorder="1" applyAlignment="1" applyProtection="1">
      <alignment horizontal="center" vertical="center"/>
      <protection locked="0"/>
    </xf>
  </cellXfs>
  <cellStyles count="39">
    <cellStyle name="%" xfId="11" xr:uid="{00000000-0005-0000-0000-000000000000}"/>
    <cellStyle name="% 100" xfId="5" xr:uid="{00000000-0005-0000-0000-000001000000}"/>
    <cellStyle name="% 2" xfId="17" xr:uid="{78942FE7-619F-48DB-AA3F-D78F4E866005}"/>
    <cellStyle name="=C:\WINNT\SYSTEM32\COMMAND.COM 2 2 2" xfId="15" xr:uid="{00000000-0005-0000-0000-000002000000}"/>
    <cellStyle name="=C:\WINNT\SYSTEM32\COMMAND.COM 6" xfId="7" xr:uid="{00000000-0005-0000-0000-000003000000}"/>
    <cellStyle name="Calculation" xfId="22" builtinId="22"/>
    <cellStyle name="Comma 10" xfId="8" xr:uid="{00000000-0005-0000-0000-000004000000}"/>
    <cellStyle name="Comma 2" xfId="3" xr:uid="{00000000-0005-0000-0000-000005000000}"/>
    <cellStyle name="Comma 2 2" xfId="20" xr:uid="{48581B7D-9CAA-4A59-9DA3-CBC98C64C215}"/>
    <cellStyle name="Currency 2" xfId="4" xr:uid="{00000000-0005-0000-0000-000006000000}"/>
    <cellStyle name="Currency 2 2" xfId="21" xr:uid="{0EEF1AA9-F31C-4DA3-AA1C-623F9133D6EB}"/>
    <cellStyle name="Currency 2 3" xfId="24" xr:uid="{4337EDB6-CBD7-4301-BAD2-45A03F8FFBB3}"/>
    <cellStyle name="Hyperlink" xfId="6" builtinId="8"/>
    <cellStyle name="Hyperlink 2" xfId="29" xr:uid="{5178AF1C-DE68-4FC5-88DD-0E4AC52C771D}"/>
    <cellStyle name="Level 2" xfId="25" xr:uid="{159879BC-DD09-4992-9502-68C182E877BC}"/>
    <cellStyle name="Normal" xfId="0" builtinId="0"/>
    <cellStyle name="Normal 10 10" xfId="31" xr:uid="{CECFC066-61DF-4098-9FC7-E38B7FB24710}"/>
    <cellStyle name="Normal 10 2 2 2" xfId="16" xr:uid="{EB22FE60-3974-4A94-BE5E-349B62C1F400}"/>
    <cellStyle name="Normal 11 28 2" xfId="10" xr:uid="{00000000-0005-0000-0000-000009000000}"/>
    <cellStyle name="Normal 11 28 2 2 2" xfId="14" xr:uid="{00000000-0005-0000-0000-00000A000000}"/>
    <cellStyle name="Normal 11 28 2 2 2 2" xfId="27" xr:uid="{BEAD65BD-9D79-4A4E-B9AE-43F14B20F925}"/>
    <cellStyle name="Normal 14" xfId="32" xr:uid="{C5B88B82-4726-4BD7-9AA9-2D6E0ED2948B}"/>
    <cellStyle name="Normal 14 2_List of table gaps" xfId="12" xr:uid="{00000000-0005-0000-0000-00000B000000}"/>
    <cellStyle name="Normal 2" xfId="1" xr:uid="{00000000-0005-0000-0000-00000C000000}"/>
    <cellStyle name="Normal 2 2" xfId="18" xr:uid="{C9BCE489-8D7E-4307-91F9-48312DFB7371}"/>
    <cellStyle name="Normal 2 2 2" xfId="23" xr:uid="{90D6DF10-47D5-494C-AC62-D65BDF8E41D3}"/>
    <cellStyle name="Normal 2 3 10 4" xfId="38" xr:uid="{4F4DB750-E4B7-4A70-A6D6-72E232E0EE44}"/>
    <cellStyle name="Normal 228" xfId="33" xr:uid="{83E602C7-3B8B-40C0-9F08-259F40E36540}"/>
    <cellStyle name="Normal 232" xfId="34" xr:uid="{9F05C433-66D2-4CC9-8C85-CF1FE762C5D8}"/>
    <cellStyle name="Normal 233" xfId="35" xr:uid="{AEFB5264-9817-44AF-B195-2F52341710F4}"/>
    <cellStyle name="Normal 3" xfId="28" xr:uid="{BA35DF3C-3E5F-4629-8643-DCF723FAF017}"/>
    <cellStyle name="Normal 98" xfId="36" xr:uid="{8CC386FD-3CEA-4396-A67A-39DE6C7CFC7B}"/>
    <cellStyle name="Percent" xfId="9" builtinId="5"/>
    <cellStyle name="Percent 2" xfId="2" xr:uid="{00000000-0005-0000-0000-00000E000000}"/>
    <cellStyle name="Percent 2 2" xfId="19" xr:uid="{47D720D4-4204-4BF5-AABF-D67E791E1301}"/>
    <cellStyle name="Percent 2 3" xfId="26" xr:uid="{9AE7B663-DCFE-430D-9312-70609CAD0D17}"/>
    <cellStyle name="Percent 2 4" xfId="30" xr:uid="{70A8A3B3-F236-4892-A4E5-4E76201FF67D}"/>
    <cellStyle name="Style 1" xfId="13" xr:uid="{00000000-0005-0000-0000-00000F000000}"/>
    <cellStyle name="Tmpl_ModelData" xfId="37" xr:uid="{63FDA31C-A364-4B21-BDDD-6B0B592D4F2A}"/>
  </cellStyles>
  <dxfs count="2">
    <dxf>
      <font>
        <color theme="0" tint="-0.24994659260841701"/>
      </font>
    </dxf>
    <dxf>
      <fill>
        <patternFill>
          <bgColor theme="1" tint="0.499984740745262"/>
        </patternFill>
      </fill>
    </dxf>
  </dxfs>
  <tableStyles count="0" defaultTableStyle="TableStyleMedium2" defaultPivotStyle="PivotStyleLight16"/>
  <colors>
    <mruColors>
      <color rgb="FFFFFFCC"/>
      <color rgb="FFFFCCCC"/>
      <color rgb="FFFF9999"/>
      <color rgb="FF756C47"/>
      <color rgb="FFD6D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20086</xdr:colOff>
      <xdr:row>4</xdr:row>
      <xdr:rowOff>90710</xdr:rowOff>
    </xdr:to>
    <xdr:pic>
      <xdr:nvPicPr>
        <xdr:cNvPr id="2" name="Picture 1" descr="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15686" cy="719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669738</xdr:colOff>
      <xdr:row>1</xdr:row>
      <xdr:rowOff>2184</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36194" cy="7165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91488</xdr:colOff>
      <xdr:row>13</xdr:row>
      <xdr:rowOff>70118</xdr:rowOff>
    </xdr:from>
    <xdr:to>
      <xdr:col>3</xdr:col>
      <xdr:colOff>403411</xdr:colOff>
      <xdr:row>16</xdr:row>
      <xdr:rowOff>11207</xdr:rowOff>
    </xdr:to>
    <xdr:pic>
      <xdr:nvPicPr>
        <xdr:cNvPr id="2" name="Picture 1">
          <a:extLst>
            <a:ext uri="{FF2B5EF4-FFF2-40B4-BE49-F238E27FC236}">
              <a16:creationId xmlns:a16="http://schemas.microsoft.com/office/drawing/2014/main" id="{7EF31581-7751-4526-B9E9-44D2C37A5B5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32938" y="3670568"/>
          <a:ext cx="4464823" cy="4554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91488</xdr:colOff>
      <xdr:row>21</xdr:row>
      <xdr:rowOff>70118</xdr:rowOff>
    </xdr:from>
    <xdr:to>
      <xdr:col>3</xdr:col>
      <xdr:colOff>403411</xdr:colOff>
      <xdr:row>24</xdr:row>
      <xdr:rowOff>11207</xdr:rowOff>
    </xdr:to>
    <xdr:pic>
      <xdr:nvPicPr>
        <xdr:cNvPr id="2" name="Picture 1">
          <a:extLst>
            <a:ext uri="{FF2B5EF4-FFF2-40B4-BE49-F238E27FC236}">
              <a16:creationId xmlns:a16="http://schemas.microsoft.com/office/drawing/2014/main" id="{8C451075-FE63-4323-889D-D6A8D51CDDFB}"/>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32938" y="6413768"/>
          <a:ext cx="4464823" cy="4554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91488</xdr:colOff>
      <xdr:row>21</xdr:row>
      <xdr:rowOff>70118</xdr:rowOff>
    </xdr:from>
    <xdr:to>
      <xdr:col>3</xdr:col>
      <xdr:colOff>403411</xdr:colOff>
      <xdr:row>24</xdr:row>
      <xdr:rowOff>11207</xdr:rowOff>
    </xdr:to>
    <xdr:pic>
      <xdr:nvPicPr>
        <xdr:cNvPr id="3" name="Picture 2">
          <a:extLst>
            <a:ext uri="{FF2B5EF4-FFF2-40B4-BE49-F238E27FC236}">
              <a16:creationId xmlns:a16="http://schemas.microsoft.com/office/drawing/2014/main" id="{C0C887DB-408C-419C-B8E9-8EF824FC15D5}"/>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32938" y="6413768"/>
          <a:ext cx="4464823" cy="4554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91488</xdr:colOff>
      <xdr:row>22</xdr:row>
      <xdr:rowOff>70118</xdr:rowOff>
    </xdr:from>
    <xdr:to>
      <xdr:col>3</xdr:col>
      <xdr:colOff>403411</xdr:colOff>
      <xdr:row>25</xdr:row>
      <xdr:rowOff>11207</xdr:rowOff>
    </xdr:to>
    <xdr:pic>
      <xdr:nvPicPr>
        <xdr:cNvPr id="2" name="Picture 1">
          <a:extLst>
            <a:ext uri="{FF2B5EF4-FFF2-40B4-BE49-F238E27FC236}">
              <a16:creationId xmlns:a16="http://schemas.microsoft.com/office/drawing/2014/main" id="{C08D92DD-3A68-4226-8569-150FF1085B04}"/>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32938" y="7271018"/>
          <a:ext cx="4464823" cy="4554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91488</xdr:colOff>
      <xdr:row>22</xdr:row>
      <xdr:rowOff>70118</xdr:rowOff>
    </xdr:from>
    <xdr:to>
      <xdr:col>3</xdr:col>
      <xdr:colOff>403411</xdr:colOff>
      <xdr:row>25</xdr:row>
      <xdr:rowOff>11207</xdr:rowOff>
    </xdr:to>
    <xdr:pic>
      <xdr:nvPicPr>
        <xdr:cNvPr id="3" name="Picture 2">
          <a:extLst>
            <a:ext uri="{FF2B5EF4-FFF2-40B4-BE49-F238E27FC236}">
              <a16:creationId xmlns:a16="http://schemas.microsoft.com/office/drawing/2014/main" id="{08E012C0-978C-4EA7-8B6B-523B63CDD1D1}"/>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32938" y="7271018"/>
          <a:ext cx="4464823" cy="4554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91488</xdr:colOff>
      <xdr:row>20</xdr:row>
      <xdr:rowOff>70118</xdr:rowOff>
    </xdr:from>
    <xdr:to>
      <xdr:col>3</xdr:col>
      <xdr:colOff>403411</xdr:colOff>
      <xdr:row>23</xdr:row>
      <xdr:rowOff>11207</xdr:rowOff>
    </xdr:to>
    <xdr:pic>
      <xdr:nvPicPr>
        <xdr:cNvPr id="2" name="Picture 1">
          <a:extLst>
            <a:ext uri="{FF2B5EF4-FFF2-40B4-BE49-F238E27FC236}">
              <a16:creationId xmlns:a16="http://schemas.microsoft.com/office/drawing/2014/main" id="{ACECF7E8-0C7B-44BF-8E72-7841C607780C}"/>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32938" y="5899418"/>
          <a:ext cx="4464823" cy="4554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91488</xdr:colOff>
      <xdr:row>20</xdr:row>
      <xdr:rowOff>70118</xdr:rowOff>
    </xdr:from>
    <xdr:to>
      <xdr:col>3</xdr:col>
      <xdr:colOff>403411</xdr:colOff>
      <xdr:row>23</xdr:row>
      <xdr:rowOff>11207</xdr:rowOff>
    </xdr:to>
    <xdr:pic>
      <xdr:nvPicPr>
        <xdr:cNvPr id="3" name="Picture 2">
          <a:extLst>
            <a:ext uri="{FF2B5EF4-FFF2-40B4-BE49-F238E27FC236}">
              <a16:creationId xmlns:a16="http://schemas.microsoft.com/office/drawing/2014/main" id="{BF483158-E4A9-4E58-9E44-73E4CFE4B41D}"/>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32938" y="5899418"/>
          <a:ext cx="4464823" cy="4554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91488</xdr:colOff>
      <xdr:row>20</xdr:row>
      <xdr:rowOff>70118</xdr:rowOff>
    </xdr:from>
    <xdr:to>
      <xdr:col>3</xdr:col>
      <xdr:colOff>403411</xdr:colOff>
      <xdr:row>23</xdr:row>
      <xdr:rowOff>11207</xdr:rowOff>
    </xdr:to>
    <xdr:pic>
      <xdr:nvPicPr>
        <xdr:cNvPr id="4" name="Picture 3">
          <a:extLst>
            <a:ext uri="{FF2B5EF4-FFF2-40B4-BE49-F238E27FC236}">
              <a16:creationId xmlns:a16="http://schemas.microsoft.com/office/drawing/2014/main" id="{9D33EDB6-96C1-48CB-9DE6-3D6795EFE491}"/>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32938" y="5899418"/>
          <a:ext cx="4464823" cy="4554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91488</xdr:colOff>
      <xdr:row>20</xdr:row>
      <xdr:rowOff>70118</xdr:rowOff>
    </xdr:from>
    <xdr:to>
      <xdr:col>3</xdr:col>
      <xdr:colOff>403411</xdr:colOff>
      <xdr:row>23</xdr:row>
      <xdr:rowOff>11207</xdr:rowOff>
    </xdr:to>
    <xdr:pic>
      <xdr:nvPicPr>
        <xdr:cNvPr id="5" name="Picture 4">
          <a:extLst>
            <a:ext uri="{FF2B5EF4-FFF2-40B4-BE49-F238E27FC236}">
              <a16:creationId xmlns:a16="http://schemas.microsoft.com/office/drawing/2014/main" id="{968E27C9-7D1E-4280-9A60-C8C0BDE64AD4}"/>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32938" y="5899418"/>
          <a:ext cx="4464823" cy="4554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file:///C:\Cross%20Sector\02.%20Workstreams\Business%20Plan%20Guidance\InnesD\AppData\Local\Microsoft\Windows\INetCache\Content.Outlook\0YOZAF2Z\CBA%20Inputs%20and%20Sources.xlsx" TargetMode="External"/><Relationship Id="rId13" Type="http://schemas.openxmlformats.org/officeDocument/2006/relationships/hyperlink" Target="https://press.hse.gov.uk/2023/07/06/work-related-fatality-figures-published/" TargetMode="External"/><Relationship Id="rId18" Type="http://schemas.openxmlformats.org/officeDocument/2006/relationships/hyperlink" Target="https://assets.publishing.service.gov.uk/media/6567994fcc1ec5000d8eef17/data-tables-1-19.xlsx" TargetMode="External"/><Relationship Id="rId3" Type="http://schemas.openxmlformats.org/officeDocument/2006/relationships/hyperlink" Target="https://assets.publishing.service.gov.uk/media/647f50dd103ca60013039a8a/2023-ghg-cf-methodology-paper.pdf" TargetMode="External"/><Relationship Id="rId7" Type="http://schemas.openxmlformats.org/officeDocument/2006/relationships/hyperlink" Target="file:///C:\Cross%20Sector\02.%20Workstreams\Business%20Plan%20Guidance\InnesD\AppData\Local\Microsoft\Windows\INetCache\Content.Outlook\0YOZAF2Z\CBA%20Inputs%20and%20Sources.xlsx" TargetMode="External"/><Relationship Id="rId12" Type="http://schemas.openxmlformats.org/officeDocument/2006/relationships/hyperlink" Target="https://www.hse.gov.uk/statistics/assets/docs/costs_tables.xlsx" TargetMode="External"/><Relationship Id="rId17" Type="http://schemas.openxmlformats.org/officeDocument/2006/relationships/hyperlink" Target="https://assets.publishing.service.gov.uk/media/6567994fcc1ec5000d8eef17/data-tables-1-19.xlsx" TargetMode="External"/><Relationship Id="rId2" Type="http://schemas.openxmlformats.org/officeDocument/2006/relationships/hyperlink" Target="https://assets.publishing.service.gov.uk/media/6567994fcc1ec5000d8eef17/data-tables-1-19.xlsx" TargetMode="External"/><Relationship Id="rId16" Type="http://schemas.openxmlformats.org/officeDocument/2006/relationships/hyperlink" Target="https://www.hse.gov.uk/statistics/assets/docs/lfsinjsum.xlsx" TargetMode="External"/><Relationship Id="rId20" Type="http://schemas.openxmlformats.org/officeDocument/2006/relationships/hyperlink" Target="https://www.ofgem.gov.uk/sites/default/files/docs/2021/04/dno_common_network_asset_indices_methodology_v2.1_final_01-04-2021.pdf" TargetMode="External"/><Relationship Id="rId1" Type="http://schemas.openxmlformats.org/officeDocument/2006/relationships/hyperlink" Target="https://www.ofgem.gov.uk/sites/default/files/2023-10/ED2%20PCFM%20V3%20%28published%2016%20October%202023%291697123823926.xlsx" TargetMode="External"/><Relationship Id="rId6"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1" Type="http://schemas.openxmlformats.org/officeDocument/2006/relationships/hyperlink" Target="http://www.hse.gov.uk/economics/eauappraisal.htm" TargetMode="External"/><Relationship Id="rId5" Type="http://schemas.openxmlformats.org/officeDocument/2006/relationships/hyperlink" Target="file:///C:\Cross%20Sector\02.%20Workstreams\Business%20Plan%20Guidance\InnesD\AppData\Local\Microsoft\Windows\INetCache\Content.Outlook\0YOZAF2Z\CBA%20Inputs%20and%20Sources.xlsx" TargetMode="External"/><Relationship Id="rId15" Type="http://schemas.openxmlformats.org/officeDocument/2006/relationships/hyperlink" Target="https://www.hse.gov.uk/statistics/assets/docs/costs_tables.xlsx" TargetMode="External"/><Relationship Id="rId10"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9" Type="http://schemas.openxmlformats.org/officeDocument/2006/relationships/hyperlink" Target="https://ghgprotocol.org/sites/default/files/Global-Warming-Potential-Values%20%28Feb%2016%202016%29_0.pdf" TargetMode="External"/><Relationship Id="rId4" Type="http://schemas.openxmlformats.org/officeDocument/2006/relationships/hyperlink" Target="https://assets.publishing.service.gov.uk/media/647f50dd103ca60013039a8a/2023-ghg-cf-methodology-paper.pdf" TargetMode="External"/><Relationship Id="rId9" Type="http://schemas.openxmlformats.org/officeDocument/2006/relationships/hyperlink" Target="file:///C:\Cross%20Sector\02.%20Workstreams\Business%20Plan%20Guidance\InnesD\AppData\Local\Microsoft\Windows\INetCache\Content.Outlook\0YOZAF2Z\CBA%20Inputs%20and%20Sources.xlsx" TargetMode="External"/><Relationship Id="rId14" Type="http://schemas.openxmlformats.org/officeDocument/2006/relationships/hyperlink" Target="http://www.hse.gov.uk/economics/eauappraisal.ht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249977111117893"/>
  </sheetPr>
  <dimension ref="A6:J25"/>
  <sheetViews>
    <sheetView zoomScale="85" zoomScaleNormal="85" workbookViewId="0">
      <selection activeCell="D26" sqref="D26"/>
    </sheetView>
  </sheetViews>
  <sheetFormatPr defaultColWidth="9" defaultRowHeight="13.5"/>
  <cols>
    <col min="1" max="16384" width="9" style="41"/>
  </cols>
  <sheetData>
    <row r="6" spans="1:10" ht="14" thickBot="1"/>
    <row r="7" spans="1:10" ht="14" thickTop="1">
      <c r="A7" s="352" t="s">
        <v>0</v>
      </c>
      <c r="B7" s="352"/>
      <c r="C7" s="352"/>
      <c r="D7" s="352"/>
      <c r="E7" s="352"/>
      <c r="F7" s="352"/>
      <c r="G7" s="352"/>
      <c r="H7" s="352"/>
      <c r="I7" s="352"/>
      <c r="J7" s="352"/>
    </row>
    <row r="8" spans="1:10">
      <c r="A8" s="353"/>
      <c r="B8" s="353"/>
      <c r="C8" s="353"/>
      <c r="D8" s="353"/>
      <c r="E8" s="353"/>
      <c r="F8" s="353"/>
      <c r="G8" s="353"/>
      <c r="H8" s="353"/>
      <c r="I8" s="353"/>
      <c r="J8" s="353"/>
    </row>
    <row r="9" spans="1:10">
      <c r="A9" s="354"/>
      <c r="B9" s="354"/>
      <c r="C9" s="354"/>
      <c r="D9" s="354"/>
      <c r="E9" s="354"/>
      <c r="F9" s="354"/>
      <c r="G9" s="354"/>
      <c r="H9" s="354"/>
      <c r="I9" s="354"/>
      <c r="J9" s="354"/>
    </row>
    <row r="10" spans="1:10">
      <c r="A10" s="355" t="s">
        <v>1</v>
      </c>
      <c r="B10" s="356"/>
      <c r="C10" s="358"/>
      <c r="D10" s="359"/>
      <c r="E10" s="361" t="s">
        <v>2</v>
      </c>
      <c r="F10" s="361"/>
      <c r="G10" s="363"/>
      <c r="H10" s="363"/>
      <c r="I10" s="363"/>
      <c r="J10" s="363"/>
    </row>
    <row r="11" spans="1:10">
      <c r="A11" s="357"/>
      <c r="B11" s="357"/>
      <c r="C11" s="360"/>
      <c r="D11" s="360"/>
      <c r="E11" s="362"/>
      <c r="F11" s="362"/>
      <c r="G11" s="350"/>
      <c r="H11" s="350"/>
      <c r="I11" s="350"/>
      <c r="J11" s="350"/>
    </row>
    <row r="12" spans="1:10">
      <c r="A12" s="357"/>
      <c r="B12" s="357"/>
      <c r="C12" s="360"/>
      <c r="D12" s="360"/>
      <c r="E12" s="362"/>
      <c r="F12" s="362"/>
      <c r="G12" s="350"/>
      <c r="H12" s="350"/>
      <c r="I12" s="350"/>
      <c r="J12" s="350"/>
    </row>
    <row r="13" spans="1:10">
      <c r="A13" s="357"/>
      <c r="B13" s="357"/>
      <c r="C13" s="360"/>
      <c r="D13" s="360"/>
      <c r="E13" s="362"/>
      <c r="F13" s="362"/>
      <c r="G13" s="350"/>
      <c r="H13" s="350"/>
      <c r="I13" s="350"/>
      <c r="J13" s="350"/>
    </row>
    <row r="14" spans="1:10">
      <c r="A14" s="357"/>
      <c r="B14" s="357"/>
      <c r="C14" s="360"/>
      <c r="D14" s="360"/>
      <c r="E14" s="362" t="s">
        <v>3</v>
      </c>
      <c r="F14" s="362"/>
      <c r="G14" s="350" t="s">
        <v>4</v>
      </c>
      <c r="H14" s="350"/>
      <c r="I14" s="350"/>
      <c r="J14" s="350"/>
    </row>
    <row r="15" spans="1:10">
      <c r="A15" s="357"/>
      <c r="B15" s="357"/>
      <c r="C15" s="360"/>
      <c r="D15" s="360"/>
      <c r="E15" s="362"/>
      <c r="F15" s="362"/>
      <c r="G15" s="350"/>
      <c r="H15" s="350"/>
      <c r="I15" s="350"/>
      <c r="J15" s="350"/>
    </row>
    <row r="16" spans="1:10">
      <c r="A16" s="357"/>
      <c r="B16" s="357"/>
      <c r="C16" s="360"/>
      <c r="D16" s="360"/>
      <c r="E16" s="362"/>
      <c r="F16" s="362"/>
      <c r="G16" s="350"/>
      <c r="H16" s="350"/>
      <c r="I16" s="350"/>
      <c r="J16" s="350"/>
    </row>
    <row r="17" spans="1:10">
      <c r="A17" s="357"/>
      <c r="B17" s="357"/>
      <c r="C17" s="360"/>
      <c r="D17" s="360"/>
      <c r="E17" s="362"/>
      <c r="F17" s="362"/>
      <c r="G17" s="350"/>
      <c r="H17" s="350"/>
      <c r="I17" s="350"/>
      <c r="J17" s="350"/>
    </row>
    <row r="18" spans="1:10">
      <c r="A18" s="357"/>
      <c r="B18" s="357"/>
      <c r="C18" s="360"/>
      <c r="D18" s="360"/>
      <c r="E18" s="362" t="s">
        <v>5</v>
      </c>
      <c r="F18" s="362"/>
      <c r="G18" s="350"/>
      <c r="H18" s="350"/>
      <c r="I18" s="350"/>
      <c r="J18" s="350"/>
    </row>
    <row r="19" spans="1:10">
      <c r="A19" s="357"/>
      <c r="B19" s="357"/>
      <c r="C19" s="360"/>
      <c r="D19" s="360"/>
      <c r="E19" s="362"/>
      <c r="F19" s="362"/>
      <c r="G19" s="350"/>
      <c r="H19" s="350"/>
      <c r="I19" s="350"/>
      <c r="J19" s="350"/>
    </row>
    <row r="20" spans="1:10">
      <c r="A20" s="357"/>
      <c r="B20" s="357"/>
      <c r="C20" s="360"/>
      <c r="D20" s="360"/>
      <c r="E20" s="362"/>
      <c r="F20" s="362"/>
      <c r="G20" s="350"/>
      <c r="H20" s="350"/>
      <c r="I20" s="350"/>
      <c r="J20" s="350"/>
    </row>
    <row r="21" spans="1:10">
      <c r="A21" s="357"/>
      <c r="B21" s="357"/>
      <c r="C21" s="360"/>
      <c r="D21" s="360"/>
      <c r="E21" s="362"/>
      <c r="F21" s="362"/>
      <c r="G21" s="350"/>
      <c r="H21" s="350"/>
      <c r="I21" s="350"/>
      <c r="J21" s="350"/>
    </row>
    <row r="22" spans="1:10">
      <c r="A22" s="357"/>
      <c r="B22" s="357"/>
      <c r="C22" s="360"/>
      <c r="D22" s="360"/>
      <c r="E22" s="362" t="s">
        <v>6</v>
      </c>
      <c r="F22" s="362"/>
      <c r="G22" s="351"/>
      <c r="H22" s="350"/>
      <c r="I22" s="350"/>
      <c r="J22" s="350"/>
    </row>
    <row r="23" spans="1:10">
      <c r="A23" s="357"/>
      <c r="B23" s="357"/>
      <c r="C23" s="360"/>
      <c r="D23" s="360"/>
      <c r="E23" s="362"/>
      <c r="F23" s="362"/>
      <c r="G23" s="350"/>
      <c r="H23" s="350"/>
      <c r="I23" s="350"/>
      <c r="J23" s="350"/>
    </row>
    <row r="24" spans="1:10">
      <c r="A24" s="357"/>
      <c r="B24" s="357"/>
      <c r="C24" s="360"/>
      <c r="D24" s="360"/>
      <c r="E24" s="362"/>
      <c r="F24" s="362"/>
      <c r="G24" s="350"/>
      <c r="H24" s="350"/>
      <c r="I24" s="350"/>
      <c r="J24" s="350"/>
    </row>
    <row r="25" spans="1:10">
      <c r="A25" s="357"/>
      <c r="B25" s="357"/>
      <c r="C25" s="360"/>
      <c r="D25" s="360"/>
      <c r="E25" s="362"/>
      <c r="F25" s="362"/>
      <c r="G25" s="350"/>
      <c r="H25" s="350"/>
      <c r="I25" s="350"/>
      <c r="J25" s="350"/>
    </row>
  </sheetData>
  <mergeCells count="11">
    <mergeCell ref="G14:J17"/>
    <mergeCell ref="G18:J21"/>
    <mergeCell ref="G22:J25"/>
    <mergeCell ref="A7:J9"/>
    <mergeCell ref="A10:B25"/>
    <mergeCell ref="C10:D25"/>
    <mergeCell ref="E10:F13"/>
    <mergeCell ref="E14:F17"/>
    <mergeCell ref="E18:F21"/>
    <mergeCell ref="E22:F25"/>
    <mergeCell ref="G10:J1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2A316-0F79-47DC-B327-048139A7DA61}">
  <sheetPr>
    <tabColor rgb="FFFFCCCC"/>
  </sheetPr>
  <dimension ref="A1:BC69"/>
  <sheetViews>
    <sheetView topLeftCell="A7" zoomScale="85" zoomScaleNormal="85" workbookViewId="0">
      <selection activeCell="A51" sqref="A51"/>
    </sheetView>
  </sheetViews>
  <sheetFormatPr defaultRowHeight="13.5"/>
  <cols>
    <col min="1" max="1" width="17.4609375" customWidth="1"/>
    <col min="2" max="2" width="34.15234375" customWidth="1"/>
    <col min="3" max="4" width="16.15234375" customWidth="1"/>
    <col min="5" max="5" width="11.15234375" bestFit="1" customWidth="1"/>
    <col min="6" max="6" width="10.23046875" bestFit="1" customWidth="1"/>
    <col min="8" max="8" width="10.61328125" bestFit="1" customWidth="1"/>
    <col min="11" max="11" width="15" customWidth="1"/>
    <col min="14" max="14" width="12.61328125" bestFit="1" customWidth="1"/>
  </cols>
  <sheetData>
    <row r="1" spans="1:54">
      <c r="A1" s="4" t="s">
        <v>501</v>
      </c>
    </row>
    <row r="2" spans="1:54">
      <c r="A2" s="491" t="s">
        <v>502</v>
      </c>
      <c r="B2" s="491"/>
      <c r="C2" s="491"/>
      <c r="D2" s="491"/>
      <c r="E2" s="491"/>
      <c r="F2" s="491"/>
      <c r="G2" s="491"/>
      <c r="H2" s="491"/>
      <c r="I2" s="491"/>
      <c r="J2" s="491"/>
      <c r="K2" s="491"/>
      <c r="L2" s="491"/>
      <c r="M2" s="491"/>
      <c r="N2" s="491"/>
      <c r="O2" s="491"/>
      <c r="P2" s="491"/>
      <c r="Q2" s="491"/>
      <c r="R2" s="491"/>
      <c r="S2" s="491"/>
      <c r="T2" s="491"/>
    </row>
    <row r="3" spans="1:54">
      <c r="A3" s="491"/>
      <c r="B3" s="491"/>
      <c r="C3" s="491"/>
      <c r="D3" s="491"/>
      <c r="E3" s="491"/>
      <c r="F3" s="491"/>
      <c r="G3" s="491"/>
      <c r="H3" s="491"/>
      <c r="I3" s="491"/>
      <c r="J3" s="491"/>
      <c r="K3" s="491"/>
      <c r="L3" s="491"/>
      <c r="M3" s="491"/>
      <c r="N3" s="491"/>
      <c r="O3" s="491"/>
      <c r="P3" s="491"/>
      <c r="Q3" s="491"/>
      <c r="R3" s="491"/>
      <c r="S3" s="491"/>
      <c r="T3" s="491"/>
    </row>
    <row r="4" spans="1:54">
      <c r="A4" s="491"/>
      <c r="B4" s="491"/>
      <c r="C4" s="491"/>
      <c r="D4" s="491"/>
      <c r="E4" s="491"/>
      <c r="F4" s="491"/>
      <c r="G4" s="491"/>
      <c r="H4" s="491"/>
      <c r="I4" s="491"/>
      <c r="J4" s="491"/>
      <c r="K4" s="491"/>
      <c r="L4" s="491"/>
      <c r="M4" s="491"/>
      <c r="N4" s="491"/>
      <c r="O4" s="491"/>
      <c r="P4" s="491"/>
      <c r="Q4" s="491"/>
      <c r="R4" s="491"/>
      <c r="S4" s="491"/>
      <c r="T4" s="491"/>
    </row>
    <row r="5" spans="1:54">
      <c r="A5" s="316"/>
      <c r="B5" s="316"/>
      <c r="C5" s="316"/>
      <c r="D5" s="316"/>
    </row>
    <row r="6" spans="1:54" s="318" customFormat="1" ht="40.5">
      <c r="A6" s="317" t="s">
        <v>503</v>
      </c>
      <c r="B6" s="318">
        <v>232</v>
      </c>
      <c r="C6" s="318" t="s">
        <v>504</v>
      </c>
      <c r="D6" s="318" t="s">
        <v>505</v>
      </c>
    </row>
    <row r="7" spans="1:54" s="318" customFormat="1" ht="94.5">
      <c r="A7" s="317" t="s">
        <v>506</v>
      </c>
      <c r="B7" s="318">
        <v>300000</v>
      </c>
      <c r="C7" s="318" t="s">
        <v>507</v>
      </c>
      <c r="D7" s="318" t="s">
        <v>508</v>
      </c>
    </row>
    <row r="8" spans="1:54" s="318" customFormat="1">
      <c r="A8" s="317"/>
    </row>
    <row r="9" spans="1:54">
      <c r="A9" s="317"/>
      <c r="C9" s="4"/>
    </row>
    <row r="11" spans="1:54">
      <c r="A11" s="492" t="s">
        <v>509</v>
      </c>
      <c r="B11" s="319" t="s">
        <v>125</v>
      </c>
      <c r="C11" s="320"/>
      <c r="D11" s="320"/>
      <c r="E11" s="320"/>
      <c r="F11" s="320"/>
      <c r="G11" s="320"/>
      <c r="H11" s="320"/>
      <c r="I11" s="320"/>
      <c r="J11" s="320"/>
      <c r="K11" s="320"/>
      <c r="L11" s="320"/>
      <c r="M11" s="320"/>
      <c r="N11" s="320"/>
      <c r="O11" s="320"/>
      <c r="P11" s="320"/>
      <c r="Q11" s="320"/>
      <c r="R11" s="320"/>
      <c r="S11" s="320"/>
      <c r="T11" s="320"/>
      <c r="U11" s="320"/>
      <c r="V11" s="320"/>
      <c r="W11" s="320"/>
      <c r="X11" s="320"/>
      <c r="Y11" s="320"/>
      <c r="Z11" s="320"/>
      <c r="AA11" s="320"/>
      <c r="AB11" s="320"/>
      <c r="AC11" s="320"/>
      <c r="AD11" s="320"/>
      <c r="AE11" s="320"/>
      <c r="AF11" s="320"/>
      <c r="AG11" s="320"/>
      <c r="AH11" s="320"/>
      <c r="AI11" s="320"/>
      <c r="AJ11" s="320"/>
      <c r="AK11" s="320"/>
      <c r="AL11" s="320"/>
      <c r="AM11" s="320"/>
      <c r="AN11" s="320"/>
      <c r="AO11" s="320"/>
      <c r="AP11" s="320"/>
      <c r="AQ11" s="320"/>
      <c r="AR11" s="320"/>
      <c r="AS11" s="320"/>
      <c r="AT11" s="320"/>
      <c r="AU11" s="320"/>
      <c r="AV11" s="320"/>
      <c r="AW11" s="320"/>
      <c r="AX11" s="320"/>
      <c r="AY11" s="320"/>
      <c r="AZ11" s="320"/>
      <c r="BA11" s="320"/>
      <c r="BB11" s="320"/>
    </row>
    <row r="12" spans="1:54">
      <c r="A12" s="492"/>
      <c r="B12" s="320"/>
      <c r="C12" s="320"/>
      <c r="D12" s="320"/>
      <c r="E12" s="320"/>
      <c r="F12" s="320"/>
      <c r="G12" s="320"/>
      <c r="H12" s="320"/>
      <c r="I12" s="320"/>
      <c r="J12" s="320"/>
      <c r="K12" s="320"/>
      <c r="L12" s="320"/>
      <c r="M12" s="320"/>
      <c r="N12" s="320"/>
      <c r="O12" s="320"/>
      <c r="P12" s="320"/>
      <c r="Q12" s="320"/>
      <c r="R12" s="320"/>
      <c r="S12" s="320"/>
      <c r="T12" s="320"/>
      <c r="U12" s="320"/>
      <c r="V12" s="320"/>
      <c r="W12" s="320"/>
      <c r="X12" s="320"/>
      <c r="Y12" s="320"/>
      <c r="Z12" s="320"/>
      <c r="AA12" s="320"/>
      <c r="AB12" s="320"/>
      <c r="AC12" s="320"/>
      <c r="AD12" s="320"/>
      <c r="AE12" s="320"/>
      <c r="AF12" s="320"/>
      <c r="AG12" s="320"/>
      <c r="AH12" s="320"/>
      <c r="AI12" s="320"/>
      <c r="AJ12" s="320"/>
      <c r="AK12" s="320"/>
      <c r="AL12" s="320"/>
      <c r="AM12" s="320"/>
      <c r="AN12" s="320"/>
      <c r="AO12" s="320"/>
      <c r="AP12" s="320"/>
      <c r="AQ12" s="320"/>
      <c r="AR12" s="320"/>
      <c r="AS12" s="320"/>
      <c r="AT12" s="320"/>
      <c r="AU12" s="320"/>
      <c r="AV12" s="320"/>
      <c r="AW12" s="320"/>
      <c r="AX12" s="320"/>
      <c r="AY12" s="320"/>
      <c r="AZ12" s="320"/>
      <c r="BA12" s="320"/>
      <c r="BB12" s="320"/>
    </row>
    <row r="13" spans="1:54">
      <c r="A13" s="492"/>
      <c r="B13" s="320" t="s">
        <v>510</v>
      </c>
      <c r="C13" s="320"/>
      <c r="D13" s="320"/>
      <c r="E13" s="320"/>
      <c r="F13" s="320"/>
      <c r="G13" s="320"/>
      <c r="H13" s="320"/>
      <c r="I13" s="320"/>
      <c r="J13" s="320"/>
      <c r="K13" s="320"/>
      <c r="L13" s="320"/>
      <c r="M13" s="320"/>
      <c r="N13" s="320"/>
      <c r="O13" s="320"/>
      <c r="P13" s="320"/>
      <c r="Q13" s="320"/>
      <c r="R13" s="320"/>
      <c r="S13" s="320"/>
      <c r="T13" s="320"/>
      <c r="U13" s="320"/>
      <c r="V13" s="320"/>
      <c r="W13" s="320"/>
      <c r="X13" s="320"/>
      <c r="Y13" s="320"/>
      <c r="Z13" s="320"/>
      <c r="AA13" s="320"/>
      <c r="AB13" s="320"/>
      <c r="AC13" s="320"/>
      <c r="AD13" s="320"/>
      <c r="AE13" s="320"/>
      <c r="AF13" s="320"/>
      <c r="AG13" s="320"/>
      <c r="AH13" s="320"/>
      <c r="AI13" s="320"/>
      <c r="AJ13" s="320"/>
      <c r="AK13" s="320"/>
      <c r="AL13" s="320"/>
      <c r="AM13" s="320"/>
      <c r="AN13" s="320"/>
      <c r="AO13" s="320"/>
      <c r="AP13" s="320"/>
      <c r="AQ13" s="320"/>
      <c r="AR13" s="320"/>
      <c r="AS13" s="320"/>
      <c r="AT13" s="320"/>
      <c r="AU13" s="320"/>
      <c r="AV13" s="320"/>
      <c r="AW13" s="320"/>
      <c r="AX13" s="320"/>
      <c r="AY13" s="320"/>
      <c r="AZ13" s="320"/>
      <c r="BA13" s="320"/>
      <c r="BB13" s="320"/>
    </row>
    <row r="14" spans="1:54">
      <c r="A14" s="492"/>
      <c r="B14" s="320"/>
      <c r="C14" s="320"/>
      <c r="D14" s="320"/>
      <c r="E14" s="320"/>
      <c r="F14" s="320"/>
      <c r="G14" s="320"/>
      <c r="H14" s="320"/>
      <c r="I14" s="320"/>
      <c r="J14" s="320"/>
      <c r="K14" s="320"/>
      <c r="L14" s="320"/>
      <c r="M14" s="320"/>
      <c r="N14" s="320"/>
      <c r="O14" s="320"/>
      <c r="P14" s="320"/>
      <c r="Q14" s="320"/>
      <c r="R14" s="320"/>
      <c r="S14" s="320"/>
      <c r="T14" s="320"/>
      <c r="U14" s="320"/>
      <c r="V14" s="320"/>
      <c r="W14" s="320"/>
      <c r="X14" s="320"/>
      <c r="Y14" s="320"/>
      <c r="Z14" s="320"/>
      <c r="AA14" s="320"/>
      <c r="AB14" s="320"/>
      <c r="AC14" s="320"/>
      <c r="AD14" s="320"/>
      <c r="AE14" s="320"/>
      <c r="AF14" s="320"/>
      <c r="AG14" s="320"/>
      <c r="AH14" s="320"/>
      <c r="AI14" s="320"/>
      <c r="AJ14" s="320"/>
      <c r="AK14" s="320"/>
      <c r="AL14" s="320"/>
      <c r="AM14" s="320"/>
      <c r="AN14" s="320"/>
      <c r="AO14" s="320"/>
      <c r="AP14" s="320"/>
      <c r="AQ14" s="320"/>
      <c r="AR14" s="320"/>
      <c r="AS14" s="320"/>
      <c r="AT14" s="320"/>
      <c r="AU14" s="320"/>
      <c r="AV14" s="320"/>
      <c r="AW14" s="320"/>
      <c r="AX14" s="320"/>
      <c r="AY14" s="320"/>
      <c r="AZ14" s="320"/>
      <c r="BA14" s="320"/>
      <c r="BB14" s="320"/>
    </row>
    <row r="15" spans="1:54">
      <c r="A15" s="492"/>
      <c r="B15" s="320"/>
      <c r="C15" s="320"/>
      <c r="D15" s="320"/>
      <c r="E15" s="320"/>
      <c r="F15" s="320"/>
      <c r="G15" s="320"/>
      <c r="H15" s="320"/>
      <c r="I15" s="320"/>
      <c r="J15" s="320"/>
      <c r="K15" s="320"/>
      <c r="L15" s="320"/>
      <c r="M15" s="320"/>
      <c r="N15" s="320"/>
      <c r="O15" s="320"/>
      <c r="P15" s="320"/>
      <c r="Q15" s="320"/>
      <c r="R15" s="320"/>
      <c r="S15" s="320"/>
      <c r="T15" s="320"/>
      <c r="U15" s="320"/>
      <c r="V15" s="320"/>
      <c r="W15" s="320"/>
      <c r="X15" s="320"/>
      <c r="Y15" s="320"/>
      <c r="Z15" s="320"/>
      <c r="AA15" s="320"/>
      <c r="AB15" s="320"/>
      <c r="AC15" s="320"/>
      <c r="AD15" s="320"/>
      <c r="AE15" s="320"/>
      <c r="AF15" s="320"/>
      <c r="AG15" s="320"/>
      <c r="AH15" s="320"/>
      <c r="AI15" s="320"/>
      <c r="AJ15" s="320"/>
      <c r="AK15" s="320"/>
      <c r="AL15" s="320"/>
      <c r="AM15" s="320"/>
      <c r="AN15" s="320"/>
      <c r="AO15" s="320"/>
      <c r="AP15" s="320"/>
      <c r="AQ15" s="320"/>
      <c r="AR15" s="320"/>
      <c r="AS15" s="320"/>
      <c r="AT15" s="320"/>
      <c r="AU15" s="320"/>
      <c r="AV15" s="320"/>
      <c r="AW15" s="320"/>
      <c r="AX15" s="320"/>
      <c r="AY15" s="320"/>
      <c r="AZ15" s="320"/>
      <c r="BA15" s="320"/>
      <c r="BB15" s="320"/>
    </row>
    <row r="16" spans="1:54">
      <c r="A16" s="492"/>
      <c r="B16" s="320"/>
      <c r="C16" s="320"/>
      <c r="D16" s="320"/>
      <c r="E16" s="320"/>
      <c r="F16" s="320"/>
      <c r="G16" s="320"/>
      <c r="H16" s="320"/>
      <c r="I16" s="320"/>
      <c r="J16" s="320"/>
      <c r="K16" s="320"/>
      <c r="L16" s="320"/>
      <c r="M16" s="320"/>
      <c r="N16" s="320"/>
      <c r="O16" s="320"/>
      <c r="P16" s="320"/>
      <c r="Q16" s="320"/>
      <c r="R16" s="320"/>
      <c r="S16" s="320"/>
      <c r="T16" s="320"/>
      <c r="U16" s="320"/>
      <c r="V16" s="320"/>
      <c r="W16" s="320"/>
      <c r="X16" s="320"/>
      <c r="Y16" s="320"/>
      <c r="Z16" s="320"/>
      <c r="AA16" s="320"/>
      <c r="AB16" s="320"/>
      <c r="AC16" s="320"/>
      <c r="AD16" s="320"/>
      <c r="AE16" s="320"/>
      <c r="AF16" s="320"/>
      <c r="AG16" s="320"/>
      <c r="AH16" s="320"/>
      <c r="AI16" s="320"/>
      <c r="AJ16" s="320"/>
      <c r="AK16" s="320"/>
      <c r="AL16" s="320"/>
      <c r="AM16" s="320"/>
      <c r="AN16" s="320"/>
      <c r="AO16" s="320"/>
      <c r="AP16" s="320"/>
      <c r="AQ16" s="320"/>
      <c r="AR16" s="320"/>
      <c r="AS16" s="320"/>
      <c r="AT16" s="320"/>
      <c r="AU16" s="320"/>
      <c r="AV16" s="320"/>
      <c r="AW16" s="320"/>
      <c r="AX16" s="320"/>
      <c r="AY16" s="320"/>
      <c r="AZ16" s="320"/>
      <c r="BA16" s="320"/>
      <c r="BB16" s="320"/>
    </row>
    <row r="17" spans="1:54">
      <c r="A17" s="492"/>
      <c r="B17" s="320"/>
      <c r="C17" s="320"/>
      <c r="D17" s="320"/>
      <c r="E17" s="320"/>
      <c r="F17" s="320"/>
      <c r="G17" s="320"/>
      <c r="H17" s="320"/>
      <c r="I17" s="320"/>
      <c r="J17" s="320"/>
      <c r="K17" s="320"/>
      <c r="L17" s="320"/>
      <c r="M17" s="320"/>
      <c r="N17" s="320"/>
      <c r="O17" s="320"/>
      <c r="P17" s="320"/>
      <c r="Q17" s="320"/>
      <c r="R17" s="320"/>
      <c r="S17" s="320"/>
      <c r="T17" s="320"/>
      <c r="U17" s="320"/>
      <c r="V17" s="320"/>
      <c r="W17" s="320"/>
      <c r="X17" s="320"/>
      <c r="Y17" s="320"/>
      <c r="Z17" s="320"/>
      <c r="AA17" s="320"/>
      <c r="AB17" s="320"/>
      <c r="AC17" s="320"/>
      <c r="AD17" s="320"/>
      <c r="AE17" s="320"/>
      <c r="AF17" s="320"/>
      <c r="AG17" s="320"/>
      <c r="AH17" s="320"/>
      <c r="AI17" s="320"/>
      <c r="AJ17" s="320"/>
      <c r="AK17" s="320"/>
      <c r="AL17" s="320"/>
      <c r="AM17" s="320"/>
      <c r="AN17" s="320"/>
      <c r="AO17" s="320"/>
      <c r="AP17" s="320"/>
      <c r="AQ17" s="320"/>
      <c r="AR17" s="320"/>
      <c r="AS17" s="320"/>
      <c r="AT17" s="320"/>
      <c r="AU17" s="320"/>
      <c r="AV17" s="320"/>
      <c r="AW17" s="320"/>
      <c r="AX17" s="320"/>
      <c r="AY17" s="320"/>
      <c r="AZ17" s="320"/>
      <c r="BA17" s="320"/>
      <c r="BB17" s="320"/>
    </row>
    <row r="18" spans="1:54" ht="14.5">
      <c r="A18" s="492"/>
      <c r="B18" s="321" t="s">
        <v>511</v>
      </c>
      <c r="C18" s="322">
        <v>0.01</v>
      </c>
      <c r="D18" s="322"/>
      <c r="E18" s="320" t="s">
        <v>512</v>
      </c>
      <c r="F18" s="320"/>
      <c r="G18" s="320"/>
      <c r="H18" s="320"/>
      <c r="I18" s="320"/>
      <c r="J18" s="320"/>
      <c r="K18" s="320"/>
      <c r="L18" s="320"/>
      <c r="M18" s="320"/>
      <c r="N18" s="322"/>
      <c r="O18" s="320"/>
      <c r="P18" s="320"/>
      <c r="Q18" s="320"/>
      <c r="R18" s="320"/>
      <c r="S18" s="320"/>
      <c r="T18" s="320"/>
      <c r="U18" s="320"/>
      <c r="V18" s="320"/>
      <c r="W18" s="320"/>
      <c r="X18" s="320"/>
      <c r="Y18" s="320"/>
      <c r="Z18" s="320"/>
      <c r="AA18" s="320"/>
      <c r="AB18" s="320"/>
      <c r="AC18" s="320"/>
      <c r="AD18" s="320"/>
      <c r="AE18" s="320"/>
      <c r="AF18" s="320"/>
      <c r="AG18" s="320"/>
      <c r="AH18" s="320"/>
      <c r="AI18" s="320"/>
      <c r="AJ18" s="320"/>
      <c r="AK18" s="320"/>
      <c r="AL18" s="320"/>
      <c r="AM18" s="320"/>
      <c r="AN18" s="320"/>
      <c r="AO18" s="320"/>
      <c r="AP18" s="320"/>
      <c r="AQ18" s="320"/>
      <c r="AR18" s="320"/>
      <c r="AS18" s="320"/>
      <c r="AT18" s="320"/>
      <c r="AU18" s="320"/>
      <c r="AV18" s="320"/>
      <c r="AW18" s="320"/>
      <c r="AX18" s="320"/>
      <c r="AY18" s="320"/>
      <c r="AZ18" s="320"/>
      <c r="BA18" s="320"/>
      <c r="BB18" s="320"/>
    </row>
    <row r="19" spans="1:54" ht="14.5">
      <c r="A19" s="492"/>
      <c r="B19" s="321" t="s">
        <v>513</v>
      </c>
      <c r="C19" s="322">
        <v>1.0500000000000001E-2</v>
      </c>
      <c r="D19" s="322"/>
      <c r="E19" s="320" t="s">
        <v>512</v>
      </c>
      <c r="F19" s="320"/>
      <c r="G19" s="320"/>
      <c r="H19" s="320"/>
      <c r="I19" s="320"/>
      <c r="J19" s="320"/>
      <c r="K19" s="320"/>
      <c r="L19" s="320"/>
      <c r="M19" s="320"/>
      <c r="N19" s="322"/>
      <c r="O19" s="320"/>
      <c r="P19" s="320"/>
      <c r="Q19" s="320"/>
      <c r="R19" s="320"/>
      <c r="S19" s="320"/>
      <c r="T19" s="320"/>
      <c r="U19" s="320"/>
      <c r="V19" s="320"/>
      <c r="W19" s="320"/>
      <c r="X19" s="320"/>
      <c r="Y19" s="320"/>
      <c r="Z19" s="320"/>
      <c r="AA19" s="320"/>
      <c r="AB19" s="320"/>
      <c r="AC19" s="320"/>
      <c r="AD19" s="320"/>
      <c r="AE19" s="320"/>
      <c r="AF19" s="320"/>
      <c r="AG19" s="320"/>
      <c r="AH19" s="320"/>
      <c r="AI19" s="320"/>
      <c r="AJ19" s="320"/>
      <c r="AK19" s="320"/>
      <c r="AL19" s="320"/>
      <c r="AM19" s="320"/>
      <c r="AN19" s="320"/>
      <c r="AO19" s="320"/>
      <c r="AP19" s="320"/>
      <c r="AQ19" s="320"/>
      <c r="AR19" s="320"/>
      <c r="AS19" s="320"/>
      <c r="AT19" s="320"/>
      <c r="AU19" s="320"/>
      <c r="AV19" s="320"/>
      <c r="AW19" s="320"/>
      <c r="AX19" s="320"/>
      <c r="AY19" s="320"/>
      <c r="AZ19" s="320"/>
      <c r="BA19" s="320"/>
      <c r="BB19" s="320"/>
    </row>
    <row r="20" spans="1:54" ht="14.5">
      <c r="A20" s="492"/>
      <c r="B20" s="321" t="s">
        <v>514</v>
      </c>
      <c r="C20" s="322">
        <v>1.15E-2</v>
      </c>
      <c r="D20" s="322"/>
      <c r="E20" s="320" t="s">
        <v>512</v>
      </c>
      <c r="F20" s="320"/>
      <c r="G20" s="320"/>
      <c r="H20" s="320"/>
      <c r="I20" s="320"/>
      <c r="J20" s="320"/>
      <c r="K20" s="320"/>
      <c r="L20" s="320"/>
      <c r="M20" s="320"/>
      <c r="N20" s="322"/>
      <c r="O20" s="320"/>
      <c r="P20" s="320"/>
      <c r="Q20" s="320"/>
      <c r="R20" s="320"/>
      <c r="S20" s="320"/>
      <c r="T20" s="320"/>
      <c r="U20" s="320"/>
      <c r="V20" s="320"/>
      <c r="W20" s="320"/>
      <c r="X20" s="320"/>
      <c r="Y20" s="320"/>
      <c r="Z20" s="320"/>
      <c r="AA20" s="320"/>
      <c r="AB20" s="320"/>
      <c r="AC20" s="320"/>
      <c r="AD20" s="320"/>
      <c r="AE20" s="320"/>
      <c r="AF20" s="320"/>
      <c r="AG20" s="320"/>
      <c r="AH20" s="320"/>
      <c r="AI20" s="320"/>
      <c r="AJ20" s="320"/>
      <c r="AK20" s="320"/>
      <c r="AL20" s="320"/>
      <c r="AM20" s="320"/>
      <c r="AN20" s="320"/>
      <c r="AO20" s="320"/>
      <c r="AP20" s="320"/>
      <c r="AQ20" s="320"/>
      <c r="AR20" s="320"/>
      <c r="AS20" s="320"/>
      <c r="AT20" s="320"/>
      <c r="AU20" s="320"/>
      <c r="AV20" s="320"/>
      <c r="AW20" s="320"/>
      <c r="AX20" s="320"/>
      <c r="AY20" s="320"/>
      <c r="AZ20" s="320"/>
      <c r="BA20" s="320"/>
      <c r="BB20" s="320"/>
    </row>
    <row r="21" spans="1:54" ht="14.5">
      <c r="A21" s="492"/>
      <c r="B21" s="321" t="s">
        <v>515</v>
      </c>
      <c r="C21" s="322">
        <v>1.2999999999999999E-2</v>
      </c>
      <c r="D21" s="322"/>
      <c r="E21" s="320" t="s">
        <v>512</v>
      </c>
      <c r="F21" s="320"/>
      <c r="G21" s="320"/>
      <c r="H21" s="320"/>
      <c r="I21" s="320"/>
      <c r="J21" s="320"/>
      <c r="K21" s="320"/>
      <c r="L21" s="320"/>
      <c r="M21" s="320"/>
      <c r="N21" s="322"/>
      <c r="O21" s="320"/>
      <c r="P21" s="320"/>
      <c r="Q21" s="320"/>
      <c r="R21" s="320"/>
      <c r="S21" s="320"/>
      <c r="T21" s="320"/>
      <c r="U21" s="320"/>
      <c r="V21" s="320"/>
      <c r="W21" s="320"/>
      <c r="X21" s="320"/>
      <c r="Y21" s="320"/>
      <c r="Z21" s="320"/>
      <c r="AA21" s="320"/>
      <c r="AB21" s="320"/>
      <c r="AC21" s="320"/>
      <c r="AD21" s="320"/>
      <c r="AE21" s="320"/>
      <c r="AF21" s="320"/>
      <c r="AG21" s="320"/>
      <c r="AH21" s="320"/>
      <c r="AI21" s="320"/>
      <c r="AJ21" s="320"/>
      <c r="AK21" s="320"/>
      <c r="AL21" s="320"/>
      <c r="AM21" s="320"/>
      <c r="AN21" s="320"/>
      <c r="AO21" s="320"/>
      <c r="AP21" s="320"/>
      <c r="AQ21" s="320"/>
      <c r="AR21" s="320"/>
      <c r="AS21" s="320"/>
      <c r="AT21" s="320"/>
      <c r="AU21" s="320"/>
      <c r="AV21" s="320"/>
      <c r="AW21" s="320"/>
      <c r="AX21" s="320"/>
      <c r="AY21" s="320"/>
      <c r="AZ21" s="320"/>
      <c r="BA21" s="320"/>
      <c r="BB21" s="320"/>
    </row>
    <row r="22" spans="1:54" ht="14.5">
      <c r="A22" s="492"/>
      <c r="B22" s="321" t="s">
        <v>516</v>
      </c>
      <c r="C22" s="322">
        <v>0.03</v>
      </c>
      <c r="D22" s="322"/>
      <c r="E22" s="320" t="s">
        <v>512</v>
      </c>
      <c r="F22" s="320"/>
      <c r="G22" s="320"/>
      <c r="H22" s="320"/>
      <c r="I22" s="320"/>
      <c r="J22" s="320"/>
      <c r="K22" s="320"/>
      <c r="L22" s="320"/>
      <c r="M22" s="320"/>
      <c r="N22" s="322"/>
      <c r="O22" s="320"/>
      <c r="P22" s="320"/>
      <c r="Q22" s="320"/>
      <c r="R22" s="320"/>
      <c r="S22" s="320"/>
      <c r="T22" s="320"/>
      <c r="U22" s="320"/>
      <c r="V22" s="320"/>
      <c r="W22" s="320"/>
      <c r="X22" s="320"/>
      <c r="Y22" s="320"/>
      <c r="Z22" s="320"/>
      <c r="AA22" s="320"/>
      <c r="AB22" s="320"/>
      <c r="AC22" s="320"/>
      <c r="AD22" s="320"/>
      <c r="AE22" s="320"/>
      <c r="AF22" s="320"/>
      <c r="AG22" s="320"/>
      <c r="AH22" s="320"/>
      <c r="AI22" s="320"/>
      <c r="AJ22" s="320"/>
      <c r="AK22" s="320"/>
      <c r="AL22" s="320"/>
      <c r="AM22" s="320"/>
      <c r="AN22" s="320"/>
      <c r="AO22" s="320"/>
      <c r="AP22" s="320"/>
      <c r="AQ22" s="320"/>
      <c r="AR22" s="320"/>
      <c r="AS22" s="320"/>
      <c r="AT22" s="320"/>
      <c r="AU22" s="320"/>
      <c r="AV22" s="320"/>
      <c r="AW22" s="320"/>
      <c r="AX22" s="320"/>
      <c r="AY22" s="320"/>
      <c r="AZ22" s="320"/>
      <c r="BA22" s="320"/>
      <c r="BB22" s="320"/>
    </row>
    <row r="23" spans="1:54" ht="14.5">
      <c r="A23" s="492"/>
      <c r="B23" s="321" t="s">
        <v>517</v>
      </c>
      <c r="C23" s="323">
        <v>0.5</v>
      </c>
      <c r="D23" s="323"/>
      <c r="E23" s="320" t="s">
        <v>512</v>
      </c>
      <c r="F23" s="320"/>
      <c r="G23" s="320"/>
      <c r="H23" s="320"/>
      <c r="I23" s="320"/>
      <c r="J23" s="320"/>
      <c r="K23" s="320"/>
      <c r="L23" s="320"/>
      <c r="M23" s="320"/>
      <c r="N23" s="320"/>
      <c r="O23" s="320"/>
      <c r="P23" s="320"/>
      <c r="Q23" s="320"/>
      <c r="R23" s="320"/>
      <c r="S23" s="320"/>
      <c r="T23" s="320"/>
      <c r="U23" s="320"/>
      <c r="V23" s="320"/>
      <c r="W23" s="320"/>
      <c r="X23" s="320"/>
      <c r="Y23" s="320"/>
      <c r="Z23" s="320"/>
      <c r="AA23" s="320"/>
      <c r="AB23" s="320"/>
      <c r="AC23" s="320"/>
      <c r="AD23" s="320"/>
      <c r="AE23" s="320"/>
      <c r="AF23" s="320"/>
      <c r="AG23" s="320"/>
      <c r="AH23" s="320"/>
      <c r="AI23" s="320"/>
      <c r="AJ23" s="320"/>
      <c r="AK23" s="320"/>
      <c r="AL23" s="320"/>
      <c r="AM23" s="320"/>
      <c r="AN23" s="320"/>
      <c r="AO23" s="320"/>
      <c r="AP23" s="320"/>
      <c r="AQ23" s="320"/>
      <c r="AR23" s="320"/>
      <c r="AS23" s="320"/>
      <c r="AT23" s="320"/>
      <c r="AU23" s="320"/>
      <c r="AV23" s="320"/>
      <c r="AW23" s="320"/>
      <c r="AX23" s="320"/>
      <c r="AY23" s="320"/>
      <c r="AZ23" s="320"/>
      <c r="BA23" s="320"/>
      <c r="BB23" s="320"/>
    </row>
    <row r="24" spans="1:54" ht="12.75" customHeight="1">
      <c r="A24" s="492"/>
      <c r="B24" s="321" t="s">
        <v>518</v>
      </c>
      <c r="C24" s="324">
        <v>5000</v>
      </c>
      <c r="D24" s="324"/>
      <c r="E24" s="324" t="s">
        <v>519</v>
      </c>
      <c r="F24" s="320"/>
      <c r="G24" s="320"/>
      <c r="H24" s="320"/>
      <c r="I24" s="320"/>
      <c r="J24" s="320"/>
      <c r="K24" s="320"/>
      <c r="L24" s="320"/>
      <c r="M24" s="320"/>
      <c r="N24" s="320"/>
      <c r="O24" s="320"/>
      <c r="P24" s="320"/>
      <c r="Q24" s="320"/>
      <c r="R24" s="320"/>
      <c r="S24" s="320"/>
      <c r="T24" s="320"/>
      <c r="U24" s="320"/>
      <c r="V24" s="320"/>
      <c r="W24" s="320"/>
      <c r="X24" s="320"/>
      <c r="Y24" s="320"/>
      <c r="Z24" s="320"/>
      <c r="AA24" s="320"/>
      <c r="AB24" s="320"/>
      <c r="AC24" s="320"/>
      <c r="AD24" s="320"/>
      <c r="AE24" s="320"/>
      <c r="AF24" s="320"/>
      <c r="AG24" s="320"/>
      <c r="AH24" s="320"/>
      <c r="AI24" s="320"/>
      <c r="AJ24" s="320"/>
      <c r="AK24" s="320"/>
      <c r="AL24" s="320"/>
      <c r="AM24" s="320"/>
      <c r="AN24" s="320"/>
      <c r="AO24" s="320"/>
      <c r="AP24" s="320"/>
      <c r="AQ24" s="320"/>
      <c r="AR24" s="320"/>
      <c r="AS24" s="320"/>
      <c r="AT24" s="320"/>
      <c r="AU24" s="320"/>
      <c r="AV24" s="320"/>
      <c r="AW24" s="320"/>
      <c r="AX24" s="320"/>
      <c r="AY24" s="320"/>
      <c r="AZ24" s="320"/>
      <c r="BA24" s="320"/>
      <c r="BB24" s="320"/>
    </row>
    <row r="25" spans="1:54" ht="25.5" customHeight="1">
      <c r="A25" s="492"/>
      <c r="B25" s="321" t="s">
        <v>520</v>
      </c>
      <c r="C25" s="325">
        <v>300</v>
      </c>
      <c r="D25" s="322"/>
      <c r="E25" s="322" t="s">
        <v>521</v>
      </c>
      <c r="F25" s="320"/>
      <c r="G25" s="320"/>
      <c r="H25" s="320"/>
      <c r="I25" s="320"/>
      <c r="J25" s="320"/>
      <c r="K25" s="320"/>
      <c r="L25" s="320"/>
      <c r="M25" s="320"/>
      <c r="N25" s="320"/>
      <c r="O25" s="320"/>
      <c r="P25" s="320"/>
      <c r="Q25" s="320"/>
      <c r="R25" s="320"/>
      <c r="S25" s="320"/>
      <c r="T25" s="320"/>
      <c r="U25" s="320"/>
      <c r="V25" s="320"/>
      <c r="W25" s="320"/>
      <c r="X25" s="320"/>
      <c r="Y25" s="320"/>
      <c r="Z25" s="320"/>
      <c r="AA25" s="320"/>
      <c r="AB25" s="320"/>
      <c r="AC25" s="320"/>
      <c r="AD25" s="320"/>
      <c r="AE25" s="320"/>
      <c r="AF25" s="320"/>
      <c r="AG25" s="320"/>
      <c r="AH25" s="320"/>
      <c r="AI25" s="320"/>
      <c r="AJ25" s="320"/>
      <c r="AK25" s="320"/>
      <c r="AL25" s="320"/>
      <c r="AM25" s="320"/>
      <c r="AN25" s="320"/>
      <c r="AO25" s="320"/>
      <c r="AP25" s="320"/>
      <c r="AQ25" s="320"/>
      <c r="AR25" s="320"/>
      <c r="AS25" s="320"/>
      <c r="AT25" s="320"/>
      <c r="AU25" s="320"/>
      <c r="AV25" s="320"/>
      <c r="AW25" s="320"/>
      <c r="AX25" s="320"/>
      <c r="AY25" s="320"/>
      <c r="AZ25" s="320"/>
      <c r="BA25" s="320"/>
      <c r="BB25" s="320"/>
    </row>
    <row r="26" spans="1:54" ht="14.5">
      <c r="A26" s="492"/>
      <c r="B26" s="321"/>
      <c r="C26" s="320"/>
      <c r="D26" s="320"/>
      <c r="E26" s="320"/>
      <c r="F26" s="320"/>
      <c r="G26" s="320"/>
      <c r="H26" s="320"/>
      <c r="I26" s="320"/>
      <c r="J26" s="320"/>
      <c r="K26" s="320"/>
      <c r="L26" s="320"/>
      <c r="M26" s="320"/>
      <c r="N26" s="320"/>
      <c r="O26" s="320"/>
      <c r="P26" s="320"/>
      <c r="Q26" s="320"/>
      <c r="R26" s="320"/>
      <c r="S26" s="320"/>
      <c r="T26" s="320"/>
      <c r="U26" s="320"/>
      <c r="V26" s="320"/>
      <c r="W26" s="320"/>
      <c r="X26" s="320"/>
      <c r="Y26" s="320"/>
      <c r="Z26" s="320"/>
      <c r="AA26" s="320"/>
      <c r="AB26" s="320"/>
      <c r="AC26" s="320"/>
      <c r="AD26" s="320"/>
      <c r="AE26" s="320"/>
      <c r="AF26" s="320"/>
      <c r="AG26" s="320"/>
      <c r="AH26" s="320"/>
      <c r="AI26" s="320"/>
      <c r="AJ26" s="320"/>
      <c r="AK26" s="320"/>
      <c r="AL26" s="320"/>
      <c r="AM26" s="320"/>
      <c r="AN26" s="320"/>
      <c r="AO26" s="320"/>
      <c r="AP26" s="320"/>
      <c r="AQ26" s="320"/>
      <c r="AR26" s="320"/>
      <c r="AS26" s="320"/>
      <c r="AT26" s="320"/>
      <c r="AU26" s="320"/>
      <c r="AV26" s="320"/>
      <c r="AW26" s="320"/>
      <c r="AX26" s="320"/>
      <c r="AY26" s="320"/>
      <c r="AZ26" s="320"/>
      <c r="BA26" s="320"/>
      <c r="BB26" s="320"/>
    </row>
    <row r="27" spans="1:54" ht="14.5">
      <c r="A27" s="492"/>
      <c r="B27" s="321" t="s">
        <v>522</v>
      </c>
      <c r="C27" s="320">
        <v>3</v>
      </c>
      <c r="D27" s="320"/>
      <c r="E27" s="320" t="s">
        <v>523</v>
      </c>
      <c r="F27" s="320"/>
      <c r="G27" s="320"/>
      <c r="H27" s="320"/>
      <c r="I27" s="320"/>
      <c r="J27" s="320"/>
      <c r="K27" s="320"/>
      <c r="L27" s="320"/>
      <c r="M27" s="320"/>
      <c r="N27" s="320"/>
      <c r="O27" s="320"/>
      <c r="P27" s="320"/>
      <c r="Q27" s="320"/>
      <c r="R27" s="320"/>
      <c r="S27" s="320"/>
      <c r="T27" s="320"/>
      <c r="U27" s="320"/>
      <c r="V27" s="320"/>
      <c r="W27" s="320"/>
      <c r="X27" s="320"/>
      <c r="Y27" s="320"/>
      <c r="Z27" s="320"/>
      <c r="AA27" s="320"/>
      <c r="AB27" s="320"/>
      <c r="AC27" s="320"/>
      <c r="AD27" s="320"/>
      <c r="AE27" s="320"/>
      <c r="AF27" s="320"/>
      <c r="AG27" s="320"/>
      <c r="AH27" s="320"/>
      <c r="AI27" s="320"/>
      <c r="AJ27" s="320"/>
      <c r="AK27" s="320"/>
      <c r="AL27" s="320"/>
      <c r="AM27" s="320"/>
      <c r="AN27" s="320"/>
      <c r="AO27" s="320"/>
      <c r="AP27" s="320"/>
      <c r="AQ27" s="320"/>
      <c r="AR27" s="320"/>
      <c r="AS27" s="320"/>
      <c r="AT27" s="320"/>
      <c r="AU27" s="320"/>
      <c r="AV27" s="320"/>
      <c r="AW27" s="320"/>
      <c r="AX27" s="320"/>
      <c r="AY27" s="320"/>
      <c r="AZ27" s="320"/>
      <c r="BA27" s="320"/>
      <c r="BB27" s="320"/>
    </row>
    <row r="28" spans="1:54" ht="14.5">
      <c r="A28" s="492"/>
      <c r="B28" s="321" t="s">
        <v>524</v>
      </c>
      <c r="C28" s="320">
        <v>94</v>
      </c>
      <c r="D28" s="320"/>
      <c r="E28" s="320" t="s">
        <v>525</v>
      </c>
      <c r="F28" s="320"/>
      <c r="G28" s="320"/>
      <c r="H28" s="320"/>
      <c r="I28" s="320"/>
      <c r="J28" s="320"/>
      <c r="K28" s="320"/>
      <c r="L28" s="320"/>
      <c r="M28" s="320"/>
      <c r="N28" s="320"/>
      <c r="O28" s="320"/>
      <c r="P28" s="320"/>
      <c r="Q28" s="320"/>
      <c r="R28" s="320"/>
      <c r="S28" s="320"/>
      <c r="T28" s="320"/>
      <c r="U28" s="320"/>
      <c r="V28" s="320"/>
      <c r="W28" s="320"/>
      <c r="X28" s="320"/>
      <c r="Y28" s="320"/>
      <c r="Z28" s="320"/>
      <c r="AA28" s="320"/>
      <c r="AB28" s="320"/>
      <c r="AC28" s="320"/>
      <c r="AD28" s="320"/>
      <c r="AE28" s="320"/>
      <c r="AF28" s="320"/>
      <c r="AG28" s="320"/>
      <c r="AH28" s="320"/>
      <c r="AI28" s="320"/>
      <c r="AJ28" s="320"/>
      <c r="AK28" s="320"/>
      <c r="AL28" s="320"/>
      <c r="AM28" s="320"/>
      <c r="AN28" s="320"/>
      <c r="AO28" s="320"/>
      <c r="AP28" s="320"/>
      <c r="AQ28" s="320"/>
      <c r="AR28" s="320"/>
      <c r="AS28" s="320"/>
      <c r="AT28" s="320"/>
      <c r="AU28" s="320"/>
      <c r="AV28" s="320"/>
      <c r="AW28" s="320"/>
      <c r="AX28" s="320"/>
      <c r="AY28" s="320"/>
      <c r="AZ28" s="320"/>
      <c r="BA28" s="320"/>
      <c r="BB28" s="320"/>
    </row>
    <row r="29" spans="1:54" ht="14.5">
      <c r="A29" s="492"/>
      <c r="B29" s="321" t="s">
        <v>526</v>
      </c>
      <c r="C29" s="320">
        <v>147</v>
      </c>
      <c r="D29" s="320"/>
      <c r="E29" s="320" t="s">
        <v>525</v>
      </c>
      <c r="F29" s="320"/>
      <c r="G29" s="320"/>
      <c r="H29" s="320"/>
      <c r="I29" s="320"/>
      <c r="J29" s="320"/>
      <c r="K29" s="320"/>
      <c r="L29" s="320"/>
      <c r="M29" s="320"/>
      <c r="N29" s="320"/>
      <c r="O29" s="320"/>
      <c r="P29" s="320"/>
      <c r="Q29" s="320"/>
      <c r="R29" s="320"/>
      <c r="S29" s="320"/>
      <c r="T29" s="320"/>
      <c r="U29" s="320"/>
      <c r="V29" s="320"/>
      <c r="W29" s="320"/>
      <c r="X29" s="320"/>
      <c r="Y29" s="320"/>
      <c r="Z29" s="320"/>
      <c r="AA29" s="320"/>
      <c r="AB29" s="320"/>
      <c r="AC29" s="320"/>
      <c r="AD29" s="320"/>
      <c r="AE29" s="320"/>
      <c r="AF29" s="320"/>
      <c r="AG29" s="320"/>
      <c r="AH29" s="320"/>
      <c r="AI29" s="320"/>
      <c r="AJ29" s="320"/>
      <c r="AK29" s="320"/>
      <c r="AL29" s="320"/>
      <c r="AM29" s="320"/>
      <c r="AN29" s="320"/>
      <c r="AO29" s="320"/>
      <c r="AP29" s="320"/>
      <c r="AQ29" s="320"/>
      <c r="AR29" s="320"/>
      <c r="AS29" s="320"/>
      <c r="AT29" s="320"/>
      <c r="AU29" s="320"/>
      <c r="AV29" s="320"/>
      <c r="AW29" s="320"/>
      <c r="AX29" s="320"/>
      <c r="AY29" s="320"/>
      <c r="AZ29" s="320"/>
      <c r="BA29" s="320"/>
      <c r="BB29" s="320"/>
    </row>
    <row r="30" spans="1:54" ht="14.5">
      <c r="A30" s="492"/>
      <c r="B30" s="321" t="s">
        <v>527</v>
      </c>
      <c r="C30" s="320">
        <v>87</v>
      </c>
      <c r="D30" s="320"/>
      <c r="E30" s="320" t="s">
        <v>525</v>
      </c>
      <c r="F30" s="320"/>
      <c r="G30" s="320"/>
      <c r="H30" s="320"/>
      <c r="I30" s="320"/>
      <c r="J30" s="320"/>
      <c r="K30" s="320"/>
      <c r="L30" s="320"/>
      <c r="M30" s="320"/>
      <c r="N30" s="320"/>
      <c r="O30" s="320"/>
      <c r="P30" s="320"/>
      <c r="Q30" s="320"/>
      <c r="R30" s="320"/>
      <c r="S30" s="320"/>
      <c r="T30" s="320"/>
      <c r="U30" s="320"/>
      <c r="V30" s="320"/>
      <c r="W30" s="320"/>
      <c r="X30" s="320"/>
      <c r="Y30" s="320"/>
      <c r="Z30" s="320"/>
      <c r="AA30" s="320"/>
      <c r="AB30" s="320"/>
      <c r="AC30" s="320"/>
      <c r="AD30" s="320"/>
      <c r="AE30" s="320"/>
      <c r="AF30" s="320"/>
      <c r="AG30" s="320"/>
      <c r="AH30" s="320"/>
      <c r="AI30" s="320"/>
      <c r="AJ30" s="320"/>
      <c r="AK30" s="320"/>
      <c r="AL30" s="320"/>
      <c r="AM30" s="320"/>
      <c r="AN30" s="320"/>
      <c r="AO30" s="320"/>
      <c r="AP30" s="320"/>
      <c r="AQ30" s="320"/>
      <c r="AR30" s="320"/>
      <c r="AS30" s="320"/>
      <c r="AT30" s="320"/>
      <c r="AU30" s="320"/>
      <c r="AV30" s="320"/>
      <c r="AW30" s="320"/>
      <c r="AX30" s="320"/>
      <c r="AY30" s="320"/>
      <c r="AZ30" s="320"/>
      <c r="BA30" s="320"/>
      <c r="BB30" s="320"/>
    </row>
    <row r="31" spans="1:54" ht="14.5">
      <c r="A31" s="492"/>
      <c r="B31" s="321" t="s">
        <v>528</v>
      </c>
      <c r="C31" s="320">
        <v>36</v>
      </c>
      <c r="D31" s="320"/>
      <c r="E31" s="320" t="s">
        <v>525</v>
      </c>
      <c r="F31" s="320"/>
      <c r="G31" s="320"/>
      <c r="H31" s="320"/>
      <c r="I31" s="320"/>
      <c r="J31" s="320"/>
      <c r="K31" s="320"/>
      <c r="L31" s="320"/>
      <c r="M31" s="320"/>
      <c r="N31" s="320"/>
      <c r="O31" s="320"/>
      <c r="P31" s="320"/>
      <c r="Q31" s="320"/>
      <c r="R31" s="320"/>
      <c r="S31" s="320"/>
      <c r="T31" s="320"/>
      <c r="U31" s="320"/>
      <c r="V31" s="320"/>
      <c r="W31" s="320"/>
      <c r="X31" s="320"/>
      <c r="Y31" s="320"/>
      <c r="Z31" s="320"/>
      <c r="AA31" s="320"/>
      <c r="AB31" s="320"/>
      <c r="AC31" s="320"/>
      <c r="AD31" s="320"/>
      <c r="AE31" s="320"/>
      <c r="AF31" s="320"/>
      <c r="AG31" s="320"/>
      <c r="AH31" s="320"/>
      <c r="AI31" s="320"/>
      <c r="AJ31" s="320"/>
      <c r="AK31" s="320"/>
      <c r="AL31" s="320"/>
      <c r="AM31" s="320"/>
      <c r="AN31" s="320"/>
      <c r="AO31" s="320"/>
      <c r="AP31" s="320"/>
      <c r="AQ31" s="320"/>
      <c r="AR31" s="320"/>
      <c r="AS31" s="320"/>
      <c r="AT31" s="320"/>
      <c r="AU31" s="320"/>
      <c r="AV31" s="320"/>
      <c r="AW31" s="320"/>
      <c r="AX31" s="320"/>
      <c r="AY31" s="320"/>
      <c r="AZ31" s="320"/>
      <c r="BA31" s="320"/>
      <c r="BB31" s="320"/>
    </row>
    <row r="32" spans="1:54" ht="14.5">
      <c r="A32" s="492"/>
      <c r="B32" s="321" t="s">
        <v>529</v>
      </c>
      <c r="C32" s="320">
        <v>6</v>
      </c>
      <c r="D32" s="320"/>
      <c r="E32" s="320" t="s">
        <v>525</v>
      </c>
      <c r="F32" s="320"/>
      <c r="G32" s="320"/>
      <c r="H32" s="320"/>
      <c r="I32" s="320"/>
      <c r="J32" s="320"/>
      <c r="K32" s="320"/>
      <c r="L32" s="320"/>
      <c r="M32" s="320"/>
      <c r="N32" s="320"/>
      <c r="O32" s="320"/>
      <c r="P32" s="320"/>
      <c r="Q32" s="320"/>
      <c r="R32" s="320"/>
      <c r="S32" s="320"/>
      <c r="T32" s="320"/>
      <c r="U32" s="320"/>
      <c r="V32" s="320"/>
      <c r="W32" s="320"/>
      <c r="X32" s="320"/>
      <c r="Y32" s="320"/>
      <c r="Z32" s="320"/>
      <c r="AA32" s="320"/>
      <c r="AB32" s="320"/>
      <c r="AC32" s="320"/>
      <c r="AD32" s="320"/>
      <c r="AE32" s="320"/>
      <c r="AF32" s="320"/>
      <c r="AG32" s="320"/>
      <c r="AH32" s="320"/>
      <c r="AI32" s="320"/>
      <c r="AJ32" s="320"/>
      <c r="AK32" s="320"/>
      <c r="AL32" s="320"/>
      <c r="AM32" s="320"/>
      <c r="AN32" s="320"/>
      <c r="AO32" s="320"/>
      <c r="AP32" s="320"/>
      <c r="AQ32" s="320"/>
      <c r="AR32" s="320"/>
      <c r="AS32" s="320"/>
      <c r="AT32" s="320"/>
      <c r="AU32" s="320"/>
      <c r="AV32" s="320"/>
      <c r="AW32" s="320"/>
      <c r="AX32" s="320"/>
      <c r="AY32" s="320"/>
      <c r="AZ32" s="320"/>
      <c r="BA32" s="320"/>
      <c r="BB32" s="320"/>
    </row>
    <row r="33" spans="1:55">
      <c r="A33" s="492"/>
      <c r="B33" s="320"/>
      <c r="C33" s="320"/>
      <c r="D33" s="320"/>
      <c r="E33" s="320"/>
      <c r="F33" s="320"/>
      <c r="G33" s="320"/>
      <c r="H33" s="320"/>
      <c r="I33" s="320"/>
      <c r="J33" s="320"/>
      <c r="K33" s="320"/>
      <c r="L33" s="320"/>
      <c r="M33" s="320"/>
      <c r="N33" s="320"/>
      <c r="O33" s="320"/>
      <c r="P33" s="320"/>
      <c r="Q33" s="320"/>
      <c r="R33" s="320"/>
      <c r="S33" s="320"/>
      <c r="T33" s="320"/>
      <c r="U33" s="320"/>
      <c r="V33" s="320"/>
      <c r="W33" s="320"/>
      <c r="X33" s="320"/>
      <c r="Y33" s="320"/>
      <c r="Z33" s="320"/>
      <c r="AA33" s="320"/>
      <c r="AB33" s="320"/>
      <c r="AC33" s="320"/>
      <c r="AD33" s="320"/>
      <c r="AE33" s="320"/>
      <c r="AF33" s="320"/>
      <c r="AG33" s="320"/>
      <c r="AH33" s="320"/>
      <c r="AI33" s="320"/>
      <c r="AJ33" s="320"/>
      <c r="AK33" s="320"/>
      <c r="AL33" s="320"/>
      <c r="AM33" s="320"/>
      <c r="AN33" s="320"/>
      <c r="AO33" s="320"/>
      <c r="AP33" s="320"/>
      <c r="AQ33" s="320"/>
      <c r="AR33" s="320"/>
      <c r="AS33" s="320"/>
      <c r="AT33" s="320"/>
      <c r="AU33" s="320"/>
      <c r="AV33" s="320"/>
      <c r="AW33" s="320"/>
      <c r="AX33" s="320"/>
      <c r="AY33" s="320"/>
      <c r="AZ33" s="320"/>
      <c r="BA33" s="320"/>
      <c r="BB33" s="320"/>
    </row>
    <row r="34" spans="1:55">
      <c r="A34" s="492"/>
      <c r="B34" s="320"/>
      <c r="C34" s="320"/>
      <c r="D34" s="320"/>
      <c r="E34" s="326"/>
      <c r="F34" s="326"/>
      <c r="G34" s="326"/>
      <c r="H34" s="326"/>
      <c r="I34" s="326"/>
      <c r="J34" s="326"/>
      <c r="K34" s="326"/>
      <c r="L34" s="326"/>
      <c r="M34" s="326"/>
      <c r="N34" s="326"/>
      <c r="O34" s="326"/>
      <c r="P34" s="326"/>
      <c r="Q34" s="326"/>
      <c r="R34" s="326"/>
      <c r="S34" s="326"/>
      <c r="T34" s="326"/>
      <c r="U34" s="326"/>
      <c r="V34" s="326"/>
      <c r="W34" s="326"/>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326"/>
      <c r="AU34" s="326"/>
      <c r="AV34" s="326"/>
      <c r="AW34" s="326"/>
      <c r="AX34" s="326"/>
      <c r="AY34" s="326"/>
      <c r="AZ34" s="326"/>
      <c r="BA34" s="326"/>
      <c r="BB34" s="326"/>
    </row>
    <row r="35" spans="1:55">
      <c r="A35" s="492"/>
      <c r="B35" s="320"/>
      <c r="C35" s="320"/>
      <c r="D35" s="320"/>
      <c r="E35" s="326"/>
      <c r="F35" s="326"/>
      <c r="G35" s="326"/>
      <c r="H35" s="326"/>
      <c r="I35" s="326"/>
      <c r="J35" s="326"/>
      <c r="K35" s="326"/>
      <c r="L35" s="326"/>
      <c r="M35" s="326"/>
      <c r="N35" s="326"/>
      <c r="O35" s="326"/>
      <c r="P35" s="326"/>
      <c r="Q35" s="326"/>
      <c r="R35" s="326"/>
      <c r="S35" s="326"/>
      <c r="T35" s="326"/>
      <c r="U35" s="326"/>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326"/>
    </row>
    <row r="36" spans="1:55">
      <c r="A36" s="492"/>
      <c r="B36" s="320"/>
      <c r="C36" s="319"/>
      <c r="D36" s="319"/>
      <c r="E36" s="327">
        <v>2027</v>
      </c>
      <c r="F36" s="327">
        <v>2028</v>
      </c>
      <c r="G36" s="327">
        <v>2029</v>
      </c>
      <c r="H36" s="327">
        <v>2030</v>
      </c>
      <c r="I36" s="327">
        <v>2031</v>
      </c>
      <c r="J36" s="327">
        <v>2032</v>
      </c>
      <c r="K36" s="327">
        <v>2033</v>
      </c>
      <c r="L36" s="327">
        <v>2034</v>
      </c>
      <c r="M36" s="327">
        <v>2035</v>
      </c>
      <c r="N36" s="327">
        <v>2036</v>
      </c>
      <c r="O36" s="327">
        <v>2037</v>
      </c>
      <c r="P36" s="327">
        <v>2038</v>
      </c>
      <c r="Q36" s="327">
        <v>2039</v>
      </c>
      <c r="R36" s="327">
        <v>2040</v>
      </c>
      <c r="S36" s="327">
        <v>2041</v>
      </c>
      <c r="T36" s="327">
        <v>2042</v>
      </c>
      <c r="U36" s="327">
        <v>2043</v>
      </c>
      <c r="V36" s="327">
        <v>2044</v>
      </c>
      <c r="W36" s="327">
        <v>2045</v>
      </c>
      <c r="X36" s="327">
        <v>2046</v>
      </c>
      <c r="Y36" s="327">
        <v>2047</v>
      </c>
      <c r="Z36" s="327">
        <v>2048</v>
      </c>
      <c r="AA36" s="327">
        <v>2049</v>
      </c>
      <c r="AB36" s="327">
        <v>2050</v>
      </c>
      <c r="AC36" s="327">
        <v>2051</v>
      </c>
      <c r="AD36" s="327">
        <v>2052</v>
      </c>
      <c r="AE36" s="327">
        <v>2053</v>
      </c>
      <c r="AF36" s="327">
        <v>2054</v>
      </c>
      <c r="AG36" s="327">
        <v>2055</v>
      </c>
      <c r="AH36" s="327">
        <v>2056</v>
      </c>
      <c r="AI36" s="328">
        <v>2057</v>
      </c>
      <c r="AJ36" s="327">
        <v>2058</v>
      </c>
      <c r="AK36" s="327">
        <v>2059</v>
      </c>
      <c r="AL36" s="327">
        <v>2060</v>
      </c>
      <c r="AM36" s="327">
        <v>2061</v>
      </c>
      <c r="AN36" s="327">
        <v>2062</v>
      </c>
      <c r="AO36" s="327">
        <v>2063</v>
      </c>
      <c r="AP36" s="327">
        <v>2064</v>
      </c>
      <c r="AQ36" s="327">
        <v>2065</v>
      </c>
      <c r="AR36" s="327">
        <v>2066</v>
      </c>
      <c r="AS36" s="327">
        <v>2067</v>
      </c>
      <c r="AT36" s="327">
        <v>2068</v>
      </c>
      <c r="AU36" s="327">
        <v>2069</v>
      </c>
      <c r="AV36" s="327">
        <v>2070</v>
      </c>
      <c r="AW36" s="327">
        <v>2071</v>
      </c>
      <c r="AX36" s="327">
        <v>2072</v>
      </c>
      <c r="AY36" s="327">
        <v>2073</v>
      </c>
      <c r="AZ36" s="327">
        <v>2074</v>
      </c>
      <c r="BA36" s="327">
        <v>2075</v>
      </c>
      <c r="BB36" s="327">
        <v>2076</v>
      </c>
    </row>
    <row r="37" spans="1:55">
      <c r="A37" s="492"/>
      <c r="B37" s="320" t="s">
        <v>530</v>
      </c>
      <c r="C37" s="329">
        <v>4.0000000000000001E-3</v>
      </c>
      <c r="D37" s="330"/>
      <c r="E37" s="331">
        <f>C18</f>
        <v>0.01</v>
      </c>
      <c r="F37" s="331">
        <f>E37*(1+$C$37)</f>
        <v>1.004E-2</v>
      </c>
      <c r="G37" s="331">
        <f t="shared" ref="G37:BB37" si="0">F37*(1+$C$37)</f>
        <v>1.0080160000000001E-2</v>
      </c>
      <c r="H37" s="331">
        <f t="shared" si="0"/>
        <v>1.0120480640000002E-2</v>
      </c>
      <c r="I37" s="331">
        <f t="shared" si="0"/>
        <v>1.0160962562560003E-2</v>
      </c>
      <c r="J37" s="331">
        <f t="shared" si="0"/>
        <v>1.0201606412810243E-2</v>
      </c>
      <c r="K37" s="331">
        <f t="shared" si="0"/>
        <v>1.0242412838461484E-2</v>
      </c>
      <c r="L37" s="331">
        <f t="shared" si="0"/>
        <v>1.028338248981533E-2</v>
      </c>
      <c r="M37" s="331">
        <f t="shared" si="0"/>
        <v>1.0324516019774591E-2</v>
      </c>
      <c r="N37" s="331">
        <f t="shared" si="0"/>
        <v>1.0365814083853689E-2</v>
      </c>
      <c r="O37" s="331">
        <f t="shared" si="0"/>
        <v>1.0407277340189104E-2</v>
      </c>
      <c r="P37" s="331">
        <f t="shared" si="0"/>
        <v>1.044890644954986E-2</v>
      </c>
      <c r="Q37" s="331">
        <f t="shared" si="0"/>
        <v>1.0490702075348059E-2</v>
      </c>
      <c r="R37" s="331">
        <f t="shared" si="0"/>
        <v>1.0532664883649451E-2</v>
      </c>
      <c r="S37" s="331">
        <f t="shared" si="0"/>
        <v>1.057479554318405E-2</v>
      </c>
      <c r="T37" s="331">
        <f t="shared" si="0"/>
        <v>1.0617094725356786E-2</v>
      </c>
      <c r="U37" s="331">
        <f t="shared" si="0"/>
        <v>1.0659563104258214E-2</v>
      </c>
      <c r="V37" s="331">
        <f t="shared" si="0"/>
        <v>1.0702201356675246E-2</v>
      </c>
      <c r="W37" s="331">
        <f t="shared" si="0"/>
        <v>1.0745010162101947E-2</v>
      </c>
      <c r="X37" s="331">
        <f t="shared" si="0"/>
        <v>1.0787990202750355E-2</v>
      </c>
      <c r="Y37" s="331">
        <f t="shared" si="0"/>
        <v>1.0831142163561357E-2</v>
      </c>
      <c r="Z37" s="331">
        <f t="shared" si="0"/>
        <v>1.0874466732215603E-2</v>
      </c>
      <c r="AA37" s="331">
        <f t="shared" si="0"/>
        <v>1.0917964599144465E-2</v>
      </c>
      <c r="AB37" s="331">
        <f t="shared" si="0"/>
        <v>1.0961636457541044E-2</v>
      </c>
      <c r="AC37" s="331">
        <f t="shared" si="0"/>
        <v>1.1005483003371208E-2</v>
      </c>
      <c r="AD37" s="331">
        <f t="shared" si="0"/>
        <v>1.1049504935384693E-2</v>
      </c>
      <c r="AE37" s="331">
        <f t="shared" si="0"/>
        <v>1.1093702955126232E-2</v>
      </c>
      <c r="AF37" s="331">
        <f t="shared" si="0"/>
        <v>1.1138077766946737E-2</v>
      </c>
      <c r="AG37" s="331">
        <f t="shared" si="0"/>
        <v>1.1182630078014524E-2</v>
      </c>
      <c r="AH37" s="331">
        <f t="shared" si="0"/>
        <v>1.1227360598326583E-2</v>
      </c>
      <c r="AI37" s="331">
        <f t="shared" si="0"/>
        <v>1.127227004071989E-2</v>
      </c>
      <c r="AJ37" s="331">
        <f t="shared" si="0"/>
        <v>1.131735912088277E-2</v>
      </c>
      <c r="AK37" s="331">
        <f t="shared" si="0"/>
        <v>1.13626285573663E-2</v>
      </c>
      <c r="AL37" s="331">
        <f t="shared" si="0"/>
        <v>1.1408079071595766E-2</v>
      </c>
      <c r="AM37" s="331">
        <f t="shared" si="0"/>
        <v>1.1453711387882148E-2</v>
      </c>
      <c r="AN37" s="331">
        <f t="shared" si="0"/>
        <v>1.1499526233433676E-2</v>
      </c>
      <c r="AO37" s="331">
        <f t="shared" si="0"/>
        <v>1.1545524338367412E-2</v>
      </c>
      <c r="AP37" s="331">
        <f t="shared" si="0"/>
        <v>1.1591706435720881E-2</v>
      </c>
      <c r="AQ37" s="331">
        <f t="shared" si="0"/>
        <v>1.1638073261463764E-2</v>
      </c>
      <c r="AR37" s="331">
        <f t="shared" si="0"/>
        <v>1.1684625554509619E-2</v>
      </c>
      <c r="AS37" s="331">
        <f t="shared" si="0"/>
        <v>1.1731364056727658E-2</v>
      </c>
      <c r="AT37" s="331">
        <f t="shared" si="0"/>
        <v>1.1778289512954569E-2</v>
      </c>
      <c r="AU37" s="331">
        <f t="shared" si="0"/>
        <v>1.1825402671006386E-2</v>
      </c>
      <c r="AV37" s="331">
        <f t="shared" si="0"/>
        <v>1.1872704281690412E-2</v>
      </c>
      <c r="AW37" s="331">
        <f t="shared" si="0"/>
        <v>1.1920195098817173E-2</v>
      </c>
      <c r="AX37" s="331">
        <f t="shared" si="0"/>
        <v>1.1967875879212442E-2</v>
      </c>
      <c r="AY37" s="331">
        <f t="shared" si="0"/>
        <v>1.2015747382729291E-2</v>
      </c>
      <c r="AZ37" s="331">
        <f t="shared" si="0"/>
        <v>1.2063810372260208E-2</v>
      </c>
      <c r="BA37" s="331">
        <f t="shared" si="0"/>
        <v>1.2112065613749249E-2</v>
      </c>
      <c r="BB37" s="331">
        <f t="shared" si="0"/>
        <v>1.2160513876204246E-2</v>
      </c>
    </row>
    <row r="38" spans="1:55">
      <c r="A38" s="492"/>
      <c r="B38" s="320" t="s">
        <v>531</v>
      </c>
      <c r="C38" s="329">
        <v>5.0000000000000001E-3</v>
      </c>
      <c r="D38" s="330"/>
      <c r="E38" s="331">
        <f>C19</f>
        <v>1.0500000000000001E-2</v>
      </c>
      <c r="F38" s="331">
        <f>E38*(1+$C$38)</f>
        <v>1.0552499999999999E-2</v>
      </c>
      <c r="G38" s="331">
        <f t="shared" ref="G38:BB38" si="1">F38*(1+$C$38)</f>
        <v>1.0605262499999999E-2</v>
      </c>
      <c r="H38" s="331">
        <f t="shared" si="1"/>
        <v>1.0658288812499998E-2</v>
      </c>
      <c r="I38" s="331">
        <f t="shared" si="1"/>
        <v>1.0711580256562497E-2</v>
      </c>
      <c r="J38" s="331">
        <f t="shared" si="1"/>
        <v>1.0765138157845308E-2</v>
      </c>
      <c r="K38" s="331">
        <f t="shared" si="1"/>
        <v>1.0818963848634533E-2</v>
      </c>
      <c r="L38" s="331">
        <f t="shared" si="1"/>
        <v>1.0873058667877704E-2</v>
      </c>
      <c r="M38" s="331">
        <f t="shared" si="1"/>
        <v>1.0927423961217092E-2</v>
      </c>
      <c r="N38" s="331">
        <f t="shared" si="1"/>
        <v>1.0982061081023177E-2</v>
      </c>
      <c r="O38" s="331">
        <f t="shared" si="1"/>
        <v>1.1036971386428292E-2</v>
      </c>
      <c r="P38" s="331">
        <f t="shared" si="1"/>
        <v>1.1092156243360431E-2</v>
      </c>
      <c r="Q38" s="331">
        <f t="shared" si="1"/>
        <v>1.1147617024577233E-2</v>
      </c>
      <c r="R38" s="331">
        <f t="shared" si="1"/>
        <v>1.1203355109700119E-2</v>
      </c>
      <c r="S38" s="331">
        <f t="shared" si="1"/>
        <v>1.1259371885248618E-2</v>
      </c>
      <c r="T38" s="331">
        <f t="shared" si="1"/>
        <v>1.1315668744674859E-2</v>
      </c>
      <c r="U38" s="331">
        <f t="shared" si="1"/>
        <v>1.1372247088398232E-2</v>
      </c>
      <c r="V38" s="331">
        <f t="shared" si="1"/>
        <v>1.1429108323840222E-2</v>
      </c>
      <c r="W38" s="331">
        <f t="shared" si="1"/>
        <v>1.1486253865459423E-2</v>
      </c>
      <c r="X38" s="331">
        <f t="shared" si="1"/>
        <v>1.154368513478672E-2</v>
      </c>
      <c r="Y38" s="331">
        <f t="shared" si="1"/>
        <v>1.1601403560460652E-2</v>
      </c>
      <c r="Z38" s="331">
        <f t="shared" si="1"/>
        <v>1.1659410578262953E-2</v>
      </c>
      <c r="AA38" s="331">
        <f t="shared" si="1"/>
        <v>1.1717707631154267E-2</v>
      </c>
      <c r="AB38" s="331">
        <f t="shared" si="1"/>
        <v>1.1776296169310037E-2</v>
      </c>
      <c r="AC38" s="331">
        <f t="shared" si="1"/>
        <v>1.1835177650156585E-2</v>
      </c>
      <c r="AD38" s="331">
        <f t="shared" si="1"/>
        <v>1.1894353538407367E-2</v>
      </c>
      <c r="AE38" s="331">
        <f t="shared" si="1"/>
        <v>1.1953825306099402E-2</v>
      </c>
      <c r="AF38" s="331">
        <f t="shared" si="1"/>
        <v>1.2013594432629898E-2</v>
      </c>
      <c r="AG38" s="331">
        <f t="shared" si="1"/>
        <v>1.2073662404793047E-2</v>
      </c>
      <c r="AH38" s="331">
        <f t="shared" si="1"/>
        <v>1.2134030716817011E-2</v>
      </c>
      <c r="AI38" s="331">
        <f t="shared" si="1"/>
        <v>1.2194700870401094E-2</v>
      </c>
      <c r="AJ38" s="331">
        <f t="shared" si="1"/>
        <v>1.2255674374753098E-2</v>
      </c>
      <c r="AK38" s="331">
        <f t="shared" si="1"/>
        <v>1.2316952746626862E-2</v>
      </c>
      <c r="AL38" s="331">
        <f t="shared" si="1"/>
        <v>1.2378537510359994E-2</v>
      </c>
      <c r="AM38" s="331">
        <f t="shared" si="1"/>
        <v>1.2440430197911793E-2</v>
      </c>
      <c r="AN38" s="331">
        <f t="shared" si="1"/>
        <v>1.2502632348901352E-2</v>
      </c>
      <c r="AO38" s="331">
        <f t="shared" si="1"/>
        <v>1.2565145510645857E-2</v>
      </c>
      <c r="AP38" s="331">
        <f t="shared" si="1"/>
        <v>1.2627971238199085E-2</v>
      </c>
      <c r="AQ38" s="331">
        <f t="shared" si="1"/>
        <v>1.2691111094390079E-2</v>
      </c>
      <c r="AR38" s="331">
        <f t="shared" si="1"/>
        <v>1.2754566649862027E-2</v>
      </c>
      <c r="AS38" s="331">
        <f t="shared" si="1"/>
        <v>1.2818339483111335E-2</v>
      </c>
      <c r="AT38" s="331">
        <f t="shared" si="1"/>
        <v>1.288243118052689E-2</v>
      </c>
      <c r="AU38" s="331">
        <f t="shared" si="1"/>
        <v>1.2946843336429523E-2</v>
      </c>
      <c r="AV38" s="331">
        <f t="shared" si="1"/>
        <v>1.3011577553111669E-2</v>
      </c>
      <c r="AW38" s="331">
        <f t="shared" si="1"/>
        <v>1.3076635440877227E-2</v>
      </c>
      <c r="AX38" s="331">
        <f t="shared" si="1"/>
        <v>1.3142018618081612E-2</v>
      </c>
      <c r="AY38" s="331">
        <f t="shared" si="1"/>
        <v>1.3207728711172019E-2</v>
      </c>
      <c r="AZ38" s="331">
        <f t="shared" si="1"/>
        <v>1.3273767354727878E-2</v>
      </c>
      <c r="BA38" s="331">
        <f t="shared" si="1"/>
        <v>1.3340136191501515E-2</v>
      </c>
      <c r="BB38" s="331">
        <f t="shared" si="1"/>
        <v>1.3406836872459022E-2</v>
      </c>
    </row>
    <row r="39" spans="1:55">
      <c r="A39" s="492"/>
      <c r="B39" s="320" t="s">
        <v>532</v>
      </c>
      <c r="C39" s="329">
        <v>8.9999999999999993E-3</v>
      </c>
      <c r="D39" s="330"/>
      <c r="E39" s="332">
        <f>C20</f>
        <v>1.15E-2</v>
      </c>
      <c r="F39" s="331">
        <f>E39*(1+$C$39)</f>
        <v>1.1603499999999999E-2</v>
      </c>
      <c r="G39" s="331">
        <f t="shared" ref="G39:BB39" si="2">F39*(1+$C$39)</f>
        <v>1.1707931499999998E-2</v>
      </c>
      <c r="H39" s="331">
        <f t="shared" si="2"/>
        <v>1.1813302883499997E-2</v>
      </c>
      <c r="I39" s="331">
        <f t="shared" si="2"/>
        <v>1.1919622609451496E-2</v>
      </c>
      <c r="J39" s="331">
        <f t="shared" si="2"/>
        <v>1.2026899212936558E-2</v>
      </c>
      <c r="K39" s="331">
        <f t="shared" si="2"/>
        <v>1.2135141305852986E-2</v>
      </c>
      <c r="L39" s="331">
        <f t="shared" si="2"/>
        <v>1.2244357577605662E-2</v>
      </c>
      <c r="M39" s="331">
        <f t="shared" si="2"/>
        <v>1.2354556795804111E-2</v>
      </c>
      <c r="N39" s="331">
        <f t="shared" si="2"/>
        <v>1.2465747806966347E-2</v>
      </c>
      <c r="O39" s="331">
        <f t="shared" si="2"/>
        <v>1.2577939537229042E-2</v>
      </c>
      <c r="P39" s="331">
        <f t="shared" si="2"/>
        <v>1.2691140993064103E-2</v>
      </c>
      <c r="Q39" s="331">
        <f t="shared" si="2"/>
        <v>1.2805361262001679E-2</v>
      </c>
      <c r="R39" s="331">
        <f t="shared" si="2"/>
        <v>1.2920609513359693E-2</v>
      </c>
      <c r="S39" s="331">
        <f t="shared" si="2"/>
        <v>1.3036894998979929E-2</v>
      </c>
      <c r="T39" s="331">
        <f t="shared" si="2"/>
        <v>1.3154227053970747E-2</v>
      </c>
      <c r="U39" s="331">
        <f t="shared" si="2"/>
        <v>1.3272615097456482E-2</v>
      </c>
      <c r="V39" s="331">
        <f t="shared" si="2"/>
        <v>1.3392068633333589E-2</v>
      </c>
      <c r="W39" s="331">
        <f t="shared" si="2"/>
        <v>1.3512597251033589E-2</v>
      </c>
      <c r="X39" s="331">
        <f t="shared" si="2"/>
        <v>1.363421062629289E-2</v>
      </c>
      <c r="Y39" s="331">
        <f t="shared" si="2"/>
        <v>1.3756918521929524E-2</v>
      </c>
      <c r="Z39" s="331">
        <f t="shared" si="2"/>
        <v>1.3880730788626889E-2</v>
      </c>
      <c r="AA39" s="331">
        <f t="shared" si="2"/>
        <v>1.400565736572453E-2</v>
      </c>
      <c r="AB39" s="331">
        <f t="shared" si="2"/>
        <v>1.4131708282016049E-2</v>
      </c>
      <c r="AC39" s="331">
        <f t="shared" si="2"/>
        <v>1.4258893656554193E-2</v>
      </c>
      <c r="AD39" s="331">
        <f t="shared" si="2"/>
        <v>1.4387223699463179E-2</v>
      </c>
      <c r="AE39" s="331">
        <f t="shared" si="2"/>
        <v>1.4516708712758347E-2</v>
      </c>
      <c r="AF39" s="331">
        <f t="shared" si="2"/>
        <v>1.464735909117317E-2</v>
      </c>
      <c r="AG39" s="331">
        <f t="shared" si="2"/>
        <v>1.4779185322993727E-2</v>
      </c>
      <c r="AH39" s="331">
        <f t="shared" si="2"/>
        <v>1.4912197990900669E-2</v>
      </c>
      <c r="AI39" s="331">
        <f t="shared" si="2"/>
        <v>1.5046407772818774E-2</v>
      </c>
      <c r="AJ39" s="331">
        <f t="shared" si="2"/>
        <v>1.5181825442774141E-2</v>
      </c>
      <c r="AK39" s="331">
        <f t="shared" si="2"/>
        <v>1.5318461871759108E-2</v>
      </c>
      <c r="AL39" s="331">
        <f t="shared" si="2"/>
        <v>1.5456328028604938E-2</v>
      </c>
      <c r="AM39" s="331">
        <f t="shared" si="2"/>
        <v>1.5595434980862381E-2</v>
      </c>
      <c r="AN39" s="331">
        <f t="shared" si="2"/>
        <v>1.5735793895690142E-2</v>
      </c>
      <c r="AO39" s="331">
        <f t="shared" si="2"/>
        <v>1.5877416040751352E-2</v>
      </c>
      <c r="AP39" s="331">
        <f t="shared" si="2"/>
        <v>1.6020312785118111E-2</v>
      </c>
      <c r="AQ39" s="331">
        <f t="shared" si="2"/>
        <v>1.6164495600184174E-2</v>
      </c>
      <c r="AR39" s="331">
        <f t="shared" si="2"/>
        <v>1.6309976060585828E-2</v>
      </c>
      <c r="AS39" s="331">
        <f t="shared" si="2"/>
        <v>1.6456765845131099E-2</v>
      </c>
      <c r="AT39" s="331">
        <f t="shared" si="2"/>
        <v>1.6604876737737279E-2</v>
      </c>
      <c r="AU39" s="331">
        <f t="shared" si="2"/>
        <v>1.6754320628376913E-2</v>
      </c>
      <c r="AV39" s="331">
        <f t="shared" si="2"/>
        <v>1.6905109514032304E-2</v>
      </c>
      <c r="AW39" s="331">
        <f t="shared" si="2"/>
        <v>1.7057255499658593E-2</v>
      </c>
      <c r="AX39" s="331">
        <f t="shared" si="2"/>
        <v>1.721077079915552E-2</v>
      </c>
      <c r="AY39" s="331">
        <f t="shared" si="2"/>
        <v>1.7365667736347918E-2</v>
      </c>
      <c r="AZ39" s="331">
        <f t="shared" si="2"/>
        <v>1.7521958745975046E-2</v>
      </c>
      <c r="BA39" s="331">
        <f t="shared" si="2"/>
        <v>1.767965637468882E-2</v>
      </c>
      <c r="BB39" s="331">
        <f t="shared" si="2"/>
        <v>1.7838773282061019E-2</v>
      </c>
    </row>
    <row r="40" spans="1:55">
      <c r="B40" s="320" t="s">
        <v>533</v>
      </c>
      <c r="C40" s="329">
        <v>1.6E-2</v>
      </c>
      <c r="D40" s="330"/>
      <c r="E40" s="333">
        <f>C21</f>
        <v>1.2999999999999999E-2</v>
      </c>
      <c r="F40" s="331">
        <f>E40*(1+$C$40)</f>
        <v>1.3207999999999999E-2</v>
      </c>
      <c r="G40" s="331">
        <f t="shared" ref="G40:BB40" si="3">F40*(1+$C$40)</f>
        <v>1.3419327999999999E-2</v>
      </c>
      <c r="H40" s="331">
        <f t="shared" si="3"/>
        <v>1.3634037247999999E-2</v>
      </c>
      <c r="I40" s="331">
        <f t="shared" si="3"/>
        <v>1.3852181843968E-2</v>
      </c>
      <c r="J40" s="331">
        <f t="shared" si="3"/>
        <v>1.4073816753471488E-2</v>
      </c>
      <c r="K40" s="331">
        <f t="shared" si="3"/>
        <v>1.4298997821527031E-2</v>
      </c>
      <c r="L40" s="331">
        <f t="shared" si="3"/>
        <v>1.4527781786671464E-2</v>
      </c>
      <c r="M40" s="331">
        <f t="shared" si="3"/>
        <v>1.4760226295258208E-2</v>
      </c>
      <c r="N40" s="331">
        <f t="shared" si="3"/>
        <v>1.4996389915982339E-2</v>
      </c>
      <c r="O40" s="331">
        <f t="shared" si="3"/>
        <v>1.5236332154638058E-2</v>
      </c>
      <c r="P40" s="331">
        <f t="shared" si="3"/>
        <v>1.5480113469112267E-2</v>
      </c>
      <c r="Q40" s="331">
        <f t="shared" si="3"/>
        <v>1.5727795284618065E-2</v>
      </c>
      <c r="R40" s="331">
        <f t="shared" si="3"/>
        <v>1.5979440009171952E-2</v>
      </c>
      <c r="S40" s="331">
        <f t="shared" si="3"/>
        <v>1.6235111049318705E-2</v>
      </c>
      <c r="T40" s="331">
        <f t="shared" si="3"/>
        <v>1.6494872826107804E-2</v>
      </c>
      <c r="U40" s="331">
        <f t="shared" si="3"/>
        <v>1.6758790791325529E-2</v>
      </c>
      <c r="V40" s="331">
        <f t="shared" si="3"/>
        <v>1.7026931443986738E-2</v>
      </c>
      <c r="W40" s="331">
        <f t="shared" si="3"/>
        <v>1.7299362347090525E-2</v>
      </c>
      <c r="X40" s="331">
        <f t="shared" si="3"/>
        <v>1.7576152144643975E-2</v>
      </c>
      <c r="Y40" s="331">
        <f t="shared" si="3"/>
        <v>1.7857370578958278E-2</v>
      </c>
      <c r="Z40" s="331">
        <f t="shared" si="3"/>
        <v>1.8143088508221612E-2</v>
      </c>
      <c r="AA40" s="331">
        <f t="shared" si="3"/>
        <v>1.8433377924353157E-2</v>
      </c>
      <c r="AB40" s="331">
        <f t="shared" si="3"/>
        <v>1.8728311971142809E-2</v>
      </c>
      <c r="AC40" s="331">
        <f t="shared" si="3"/>
        <v>1.9027964962681096E-2</v>
      </c>
      <c r="AD40" s="331">
        <f t="shared" si="3"/>
        <v>1.9332412402083995E-2</v>
      </c>
      <c r="AE40" s="331">
        <f t="shared" si="3"/>
        <v>1.9641731000517339E-2</v>
      </c>
      <c r="AF40" s="331">
        <f t="shared" si="3"/>
        <v>1.9955998696525618E-2</v>
      </c>
      <c r="AG40" s="331">
        <f t="shared" si="3"/>
        <v>2.0275294675670026E-2</v>
      </c>
      <c r="AH40" s="331">
        <f t="shared" si="3"/>
        <v>2.0599699390480748E-2</v>
      </c>
      <c r="AI40" s="331">
        <f t="shared" si="3"/>
        <v>2.0929294580728439E-2</v>
      </c>
      <c r="AJ40" s="331">
        <f t="shared" si="3"/>
        <v>2.1264163294020096E-2</v>
      </c>
      <c r="AK40" s="331">
        <f t="shared" si="3"/>
        <v>2.1604389906724416E-2</v>
      </c>
      <c r="AL40" s="331">
        <f t="shared" si="3"/>
        <v>2.1950060145232007E-2</v>
      </c>
      <c r="AM40" s="331">
        <f t="shared" si="3"/>
        <v>2.2301261107555721E-2</v>
      </c>
      <c r="AN40" s="331">
        <f t="shared" si="3"/>
        <v>2.2658081285276611E-2</v>
      </c>
      <c r="AO40" s="331">
        <f t="shared" si="3"/>
        <v>2.3020610585841039E-2</v>
      </c>
      <c r="AP40" s="331">
        <f t="shared" si="3"/>
        <v>2.3388940355214497E-2</v>
      </c>
      <c r="AQ40" s="331">
        <f t="shared" si="3"/>
        <v>2.376316340089793E-2</v>
      </c>
      <c r="AR40" s="331">
        <f t="shared" si="3"/>
        <v>2.4143374015312295E-2</v>
      </c>
      <c r="AS40" s="331">
        <f t="shared" si="3"/>
        <v>2.4529667999557293E-2</v>
      </c>
      <c r="AT40" s="331">
        <f t="shared" si="3"/>
        <v>2.4922142687550209E-2</v>
      </c>
      <c r="AU40" s="331">
        <f t="shared" si="3"/>
        <v>2.5320896970551014E-2</v>
      </c>
      <c r="AV40" s="331">
        <f t="shared" si="3"/>
        <v>2.5726031322079831E-2</v>
      </c>
      <c r="AW40" s="331">
        <f t="shared" si="3"/>
        <v>2.613764782323311E-2</v>
      </c>
      <c r="AX40" s="331">
        <f t="shared" si="3"/>
        <v>2.6555850188404839E-2</v>
      </c>
      <c r="AY40" s="331">
        <f t="shared" si="3"/>
        <v>2.6980743791419317E-2</v>
      </c>
      <c r="AZ40" s="331">
        <f t="shared" si="3"/>
        <v>2.7412435692082026E-2</v>
      </c>
      <c r="BA40" s="331">
        <f t="shared" si="3"/>
        <v>2.785103466315534E-2</v>
      </c>
      <c r="BB40" s="331">
        <f t="shared" si="3"/>
        <v>2.8296651217765825E-2</v>
      </c>
    </row>
    <row r="41" spans="1:55">
      <c r="B41" s="320" t="s">
        <v>534</v>
      </c>
      <c r="C41" s="329">
        <v>4.5999999999999999E-2</v>
      </c>
      <c r="D41" s="330"/>
      <c r="E41" s="333">
        <f>C22</f>
        <v>0.03</v>
      </c>
      <c r="F41" s="331">
        <f>E41*(1+$C$41)</f>
        <v>3.1379999999999998E-2</v>
      </c>
      <c r="G41" s="331">
        <f t="shared" ref="G41:BB41" si="4">F41*(1+$C$41)</f>
        <v>3.2823480000000002E-2</v>
      </c>
      <c r="H41" s="331">
        <f t="shared" si="4"/>
        <v>3.4333360080000007E-2</v>
      </c>
      <c r="I41" s="331">
        <f t="shared" si="4"/>
        <v>3.5912694643680007E-2</v>
      </c>
      <c r="J41" s="331">
        <f t="shared" si="4"/>
        <v>3.7564678597289292E-2</v>
      </c>
      <c r="K41" s="331">
        <f t="shared" si="4"/>
        <v>3.9292653812764602E-2</v>
      </c>
      <c r="L41" s="331">
        <f t="shared" si="4"/>
        <v>4.1100115888151774E-2</v>
      </c>
      <c r="M41" s="331">
        <f t="shared" si="4"/>
        <v>4.299072121900676E-2</v>
      </c>
      <c r="N41" s="331">
        <f t="shared" si="4"/>
        <v>4.4968294395081071E-2</v>
      </c>
      <c r="O41" s="331">
        <f t="shared" si="4"/>
        <v>4.7036835937254801E-2</v>
      </c>
      <c r="P41" s="331">
        <f t="shared" si="4"/>
        <v>4.9200530390368521E-2</v>
      </c>
      <c r="Q41" s="331">
        <f t="shared" si="4"/>
        <v>5.1463754788325475E-2</v>
      </c>
      <c r="R41" s="331">
        <f t="shared" si="4"/>
        <v>5.3831087508588449E-2</v>
      </c>
      <c r="S41" s="331">
        <f t="shared" si="4"/>
        <v>5.630731753398352E-2</v>
      </c>
      <c r="T41" s="331">
        <f t="shared" si="4"/>
        <v>5.8897454140546764E-2</v>
      </c>
      <c r="U41" s="331">
        <f t="shared" si="4"/>
        <v>6.1606737031011917E-2</v>
      </c>
      <c r="V41" s="331">
        <f t="shared" si="4"/>
        <v>6.4440646934438461E-2</v>
      </c>
      <c r="W41" s="331">
        <f t="shared" si="4"/>
        <v>6.7404916693422634E-2</v>
      </c>
      <c r="X41" s="331">
        <f t="shared" si="4"/>
        <v>7.0505542861320075E-2</v>
      </c>
      <c r="Y41" s="331">
        <f t="shared" si="4"/>
        <v>7.3748797832940804E-2</v>
      </c>
      <c r="Z41" s="331">
        <f t="shared" si="4"/>
        <v>7.7141242533256091E-2</v>
      </c>
      <c r="AA41" s="331">
        <f t="shared" si="4"/>
        <v>8.0689739689785878E-2</v>
      </c>
      <c r="AB41" s="331">
        <f t="shared" si="4"/>
        <v>8.4401467715516029E-2</v>
      </c>
      <c r="AC41" s="331">
        <f t="shared" si="4"/>
        <v>8.8283935230429766E-2</v>
      </c>
      <c r="AD41" s="331">
        <f t="shared" si="4"/>
        <v>9.2344996251029543E-2</v>
      </c>
      <c r="AE41" s="331">
        <f t="shared" si="4"/>
        <v>9.6592866078576908E-2</v>
      </c>
      <c r="AF41" s="331">
        <f t="shared" si="4"/>
        <v>0.10103613791819145</v>
      </c>
      <c r="AG41" s="331">
        <f t="shared" si="4"/>
        <v>0.10568380026242827</v>
      </c>
      <c r="AH41" s="331">
        <f t="shared" si="4"/>
        <v>0.11054525507449997</v>
      </c>
      <c r="AI41" s="331">
        <f t="shared" si="4"/>
        <v>0.11563033680792698</v>
      </c>
      <c r="AJ41" s="331">
        <f t="shared" si="4"/>
        <v>0.12094933230109162</v>
      </c>
      <c r="AK41" s="331">
        <f t="shared" si="4"/>
        <v>0.12651300158694184</v>
      </c>
      <c r="AL41" s="331">
        <f t="shared" si="4"/>
        <v>0.13233259965994118</v>
      </c>
      <c r="AM41" s="331">
        <f t="shared" si="4"/>
        <v>0.13841989924429848</v>
      </c>
      <c r="AN41" s="331">
        <f t="shared" si="4"/>
        <v>0.14478721460953622</v>
      </c>
      <c r="AO41" s="331">
        <f t="shared" si="4"/>
        <v>0.15144742648157489</v>
      </c>
      <c r="AP41" s="331">
        <f t="shared" si="4"/>
        <v>0.15841400809972733</v>
      </c>
      <c r="AQ41" s="331">
        <f t="shared" si="4"/>
        <v>0.16570105247231479</v>
      </c>
      <c r="AR41" s="331">
        <f t="shared" si="4"/>
        <v>0.17332330088604128</v>
      </c>
      <c r="AS41" s="331">
        <f t="shared" si="4"/>
        <v>0.18129617272679918</v>
      </c>
      <c r="AT41" s="331">
        <f t="shared" si="4"/>
        <v>0.18963579667223196</v>
      </c>
      <c r="AU41" s="331">
        <f t="shared" si="4"/>
        <v>0.19835904331915463</v>
      </c>
      <c r="AV41" s="331">
        <f t="shared" si="4"/>
        <v>0.20748355931183576</v>
      </c>
      <c r="AW41" s="331">
        <f t="shared" si="4"/>
        <v>0.21702780304018021</v>
      </c>
      <c r="AX41" s="331">
        <f t="shared" si="4"/>
        <v>0.22701108198002851</v>
      </c>
      <c r="AY41" s="331">
        <f t="shared" si="4"/>
        <v>0.23745359175110983</v>
      </c>
      <c r="AZ41" s="331">
        <f t="shared" si="4"/>
        <v>0.24837645697166089</v>
      </c>
      <c r="BA41" s="331">
        <f t="shared" si="4"/>
        <v>0.25980177399235732</v>
      </c>
      <c r="BB41" s="331">
        <f t="shared" si="4"/>
        <v>0.27175265559600575</v>
      </c>
    </row>
    <row r="42" spans="1:55" ht="14.5">
      <c r="B42" s="334" t="s">
        <v>535</v>
      </c>
      <c r="D42" s="335"/>
      <c r="E42" s="335">
        <f>((((((E37*$C$23*$C$24*$C$25*$C$27)/-1000000)*$C$28)+((E38*$C$23*$C$24*$C$25*$C$27)/-1000000)*$C$29)+((E39*$C$23*$C$24*$C$25*$C$27)/-1000000)*$C$30)+((E40*$C$23*$C$24*$C$25*$C$27)/-1000000)*$C$31)+((E41*$C$23*$C$24*$C$25*$C$27)/-1000000)*$C$32</f>
        <v>-9.2970000000000006</v>
      </c>
      <c r="F42" s="335">
        <f>((((((F37*$C$23*$C$24*$C$25*$C$27)/-1000000)*$C$28)+((F38*$C$23*$C$24*$C$25*$C$27)/-1000000)*$C$29)+((F39*$C$23*$C$24*$C$25*$C$27)/-1000000)*$C$30)+((F40*$C$23*$C$24*$C$25*$C$27)/-1000000)*$C$31)+((F41*$C$23*$C$24*$C$25*$C$27)/-1000000)*$C$32</f>
        <v>-9.3785624999999992</v>
      </c>
      <c r="G42" s="335">
        <f>((((((G37*$C$23*$C$24*$C$25*$C$27)/-1000000)*$C$28)+((G38*$C$23*$C$24*$C$25*$C$27)/-1000000)*$C$29)+((G39*$C$23*$C$24*$C$25*$C$27)/-1000000)*$C$30)+((G40*$C$23*$C$24*$C$25*$C$27)/-1000000)*$C$31)+((G41*$C$23*$C$24*$C$25*$C$27)/-1000000)*$C$32</f>
        <v>-9.461554550999999</v>
      </c>
      <c r="H42" s="335">
        <f t="shared" ref="H42:BB42" si="5">((((((H37*$C$23*$C$24*$C$25*$C$27)/-1000000)*$C$28)+((H38*$C$23*$C$24*$C$25*$C$27)/-1000000)*$C$29)+((H39*$C$23*$C$24*$C$25*$C$27)/-1000000)*$C$30)+((H40*$C$23*$C$24*$C$25*$C$27)/-1000000)*$C$31)+((H41*$C$23*$C$24*$C$25*$C$27)/-1000000)*$C$32</f>
        <v>-9.5460220977074979</v>
      </c>
      <c r="I42" s="335">
        <f t="shared" si="5"/>
        <v>-9.6320129846907072</v>
      </c>
      <c r="J42" s="335">
        <f t="shared" si="5"/>
        <v>-9.7195770410436282</v>
      </c>
      <c r="K42" s="335">
        <f t="shared" si="5"/>
        <v>-9.8087661689072085</v>
      </c>
      <c r="L42" s="335">
        <f t="shared" si="5"/>
        <v>-9.8996344360232396</v>
      </c>
      <c r="M42" s="335">
        <f t="shared" si="5"/>
        <v>-9.9922381725060383</v>
      </c>
      <c r="N42" s="335">
        <f t="shared" si="5"/>
        <v>-10.086636072025296</v>
      </c>
      <c r="O42" s="335">
        <f t="shared" si="5"/>
        <v>-10.182889297602362</v>
      </c>
      <c r="P42" s="335">
        <f t="shared" si="5"/>
        <v>-10.281061592231623</v>
      </c>
      <c r="Q42" s="335">
        <f t="shared" si="5"/>
        <v>-10.381219394548319</v>
      </c>
      <c r="R42" s="335">
        <f t="shared" si="5"/>
        <v>-10.483431959774206</v>
      </c>
      <c r="S42" s="335">
        <f t="shared" si="5"/>
        <v>-10.587771486183321</v>
      </c>
      <c r="T42" s="335">
        <f t="shared" si="5"/>
        <v>-10.694313247341057</v>
      </c>
      <c r="U42" s="335">
        <f t="shared" si="5"/>
        <v>-10.803135730381463</v>
      </c>
      <c r="V42" s="335">
        <f t="shared" si="5"/>
        <v>-10.914320780599864</v>
      </c>
      <c r="W42" s="335">
        <f t="shared" si="5"/>
        <v>-11.02795375265063</v>
      </c>
      <c r="X42" s="335">
        <f t="shared" si="5"/>
        <v>-11.144123668653224</v>
      </c>
      <c r="Y42" s="335">
        <f t="shared" si="5"/>
        <v>-11.262923383523614</v>
      </c>
      <c r="Z42" s="335">
        <f t="shared" si="5"/>
        <v>-11.384449757862694</v>
      </c>
      <c r="AA42" s="335">
        <f t="shared" si="5"/>
        <v>-11.508803838748621</v>
      </c>
      <c r="AB42" s="335">
        <f t="shared" si="5"/>
        <v>-11.636091048795901</v>
      </c>
      <c r="AC42" s="335">
        <f t="shared" si="5"/>
        <v>-11.766421383860756</v>
      </c>
      <c r="AD42" s="335">
        <f t="shared" si="5"/>
        <v>-11.899909619789719</v>
      </c>
      <c r="AE42" s="335">
        <f t="shared" si="5"/>
        <v>-12.036675528626715</v>
      </c>
      <c r="AF42" s="335">
        <f t="shared" si="5"/>
        <v>-12.176844104712881</v>
      </c>
      <c r="AG42" s="335">
        <f t="shared" si="5"/>
        <v>-12.320545801133449</v>
      </c>
      <c r="AH42" s="335">
        <f t="shared" si="5"/>
        <v>-12.467916776986796</v>
      </c>
      <c r="AI42" s="335">
        <f t="shared" si="5"/>
        <v>-12.619099155972714</v>
      </c>
      <c r="AJ42" s="335">
        <f t="shared" si="5"/>
        <v>-12.774241296819694</v>
      </c>
      <c r="AK42" s="335">
        <f t="shared" si="5"/>
        <v>-12.933498076095043</v>
      </c>
      <c r="AL42" s="335">
        <f t="shared" si="5"/>
        <v>-13.097031183966488</v>
      </c>
      <c r="AM42" s="335">
        <f t="shared" si="5"/>
        <v>-13.265009433510253</v>
      </c>
      <c r="AN42" s="335">
        <f t="shared" si="5"/>
        <v>-13.437609084187834</v>
      </c>
      <c r="AO42" s="335">
        <f t="shared" si="5"/>
        <v>-13.615014180142287</v>
      </c>
      <c r="AP42" s="335">
        <f t="shared" si="5"/>
        <v>-13.797416903994879</v>
      </c>
      <c r="AQ42" s="335">
        <f t="shared" si="5"/>
        <v>-13.985017946854139</v>
      </c>
      <c r="AR42" s="335">
        <f t="shared" si="5"/>
        <v>-14.178026895282178</v>
      </c>
      <c r="AS42" s="335">
        <f t="shared" si="5"/>
        <v>-14.376662635997317</v>
      </c>
      <c r="AT42" s="335">
        <f t="shared" si="5"/>
        <v>-14.581153779127931</v>
      </c>
      <c r="AU42" s="335">
        <f t="shared" si="5"/>
        <v>-14.791739100869915</v>
      </c>
      <c r="AV42" s="335">
        <f t="shared" si="5"/>
        <v>-15.008668006439281</v>
      </c>
      <c r="AW42" s="335">
        <f t="shared" si="5"/>
        <v>-15.232201014252459</v>
      </c>
      <c r="AX42" s="335">
        <f t="shared" si="5"/>
        <v>-15.462610262309795</v>
      </c>
      <c r="AY42" s="335">
        <f t="shared" si="5"/>
        <v>-15.700180037802443</v>
      </c>
      <c r="AZ42" s="335">
        <f t="shared" si="5"/>
        <v>-15.945207331009962</v>
      </c>
      <c r="BA42" s="335">
        <f t="shared" si="5"/>
        <v>-16.198002414604836</v>
      </c>
      <c r="BB42" s="335">
        <f t="shared" si="5"/>
        <v>-16.458889449531572</v>
      </c>
    </row>
    <row r="43" spans="1:55">
      <c r="B43" t="s">
        <v>536</v>
      </c>
      <c r="D43" s="335"/>
      <c r="E43" s="335">
        <f>E44*-0.000001</f>
        <v>-8.584E-2</v>
      </c>
      <c r="F43" s="335"/>
      <c r="G43" s="335">
        <f>G44*-0.000001</f>
        <v>-8.9307935999999991E-2</v>
      </c>
      <c r="H43" s="335"/>
      <c r="I43" s="335">
        <f>I44*-0.000001</f>
        <v>-9.29159766144E-2</v>
      </c>
      <c r="J43" s="335"/>
      <c r="K43" s="335">
        <f>K44*-0.000001</f>
        <v>-9.6669782069621762E-2</v>
      </c>
      <c r="L43" s="335"/>
      <c r="M43" s="335">
        <f>M44*-0.000001</f>
        <v>-0.10057524126523447</v>
      </c>
      <c r="N43" s="335"/>
      <c r="O43" s="335">
        <f>O44*-0.000001</f>
        <v>-0.10463848101234995</v>
      </c>
      <c r="P43" s="335"/>
      <c r="Q43" s="335">
        <f>Q44*-0.000001</f>
        <v>-0.10886587564524888</v>
      </c>
      <c r="R43" s="335"/>
      <c r="S43" s="335">
        <f>S44*-0.000001</f>
        <v>-0.11326405702131694</v>
      </c>
      <c r="T43" s="335"/>
      <c r="U43" s="335">
        <f>U44*-0.000001</f>
        <v>-0.11783992492497813</v>
      </c>
      <c r="V43" s="335"/>
      <c r="W43" s="335">
        <f>W44*-0.000001</f>
        <v>-0.12260065789194724</v>
      </c>
      <c r="X43" s="335"/>
      <c r="Y43" s="335">
        <f>Y44*-0.000001</f>
        <v>-0.12755372447078192</v>
      </c>
      <c r="Z43" s="335"/>
      <c r="AA43" s="335">
        <f>AA44*-0.000001</f>
        <v>-0.13270689493940149</v>
      </c>
      <c r="AB43" s="335"/>
      <c r="AC43" s="335">
        <f>AC44*-0.000001</f>
        <v>-0.13806825349495333</v>
      </c>
      <c r="AD43" s="335"/>
      <c r="AE43" s="335">
        <f>AE44*-0.000001</f>
        <v>-0.14364621093614943</v>
      </c>
      <c r="AF43" s="335"/>
      <c r="AG43" s="335">
        <f>AG44*-0.000001</f>
        <v>-0.14944951785796987</v>
      </c>
      <c r="AH43" s="335"/>
      <c r="AI43" s="335">
        <f>AI44*-0.000001</f>
        <v>-0.15548727837943185</v>
      </c>
      <c r="AJ43" s="335"/>
      <c r="AK43" s="335">
        <f>AK44*-0.000001</f>
        <v>-0.16176896442596089</v>
      </c>
      <c r="AL43" s="335"/>
      <c r="AM43" s="335">
        <f>AM44*-0.000001</f>
        <v>-0.16830443058876973</v>
      </c>
      <c r="AN43" s="335"/>
      <c r="AO43" s="335">
        <f>AO44*-0.000001</f>
        <v>-0.17510392958455601</v>
      </c>
      <c r="AP43" s="335"/>
      <c r="AQ43" s="335">
        <f>AQ44*-0.000001</f>
        <v>-0.18217812833977207</v>
      </c>
      <c r="AR43" s="335"/>
      <c r="AS43" s="335">
        <f>AS44*-0.000001</f>
        <v>-0.18953812472469889</v>
      </c>
      <c r="AT43" s="335"/>
      <c r="AU43" s="335">
        <f>AU44*-0.000001</f>
        <v>-0.19719546496357671</v>
      </c>
      <c r="AV43" s="335"/>
      <c r="AW43" s="335">
        <f>AW44*-0.000001</f>
        <v>-0.20516216174810523</v>
      </c>
      <c r="AX43" s="335"/>
      <c r="AY43" s="335">
        <f>AY44*-0.000001</f>
        <v>-0.21345071308272867</v>
      </c>
      <c r="AZ43" s="335"/>
      <c r="BA43" s="335">
        <f>BA44*-0.000001</f>
        <v>-0.2220741218912709</v>
      </c>
      <c r="BB43" s="335"/>
      <c r="BC43" s="335"/>
    </row>
    <row r="44" spans="1:55">
      <c r="B44" t="s">
        <v>537</v>
      </c>
      <c r="C44" s="493">
        <v>0.02</v>
      </c>
      <c r="D44" s="493"/>
      <c r="E44" s="1">
        <f>B6*(SUM(C28:C32))</f>
        <v>85840</v>
      </c>
      <c r="F44" s="336">
        <f>(E44*$C$44)+E44</f>
        <v>87556.800000000003</v>
      </c>
      <c r="G44" s="1">
        <f t="shared" ref="G44:BB44" si="6">(F44*$C$44)+F44</f>
        <v>89307.936000000002</v>
      </c>
      <c r="H44" s="336">
        <f t="shared" si="6"/>
        <v>91094.094720000008</v>
      </c>
      <c r="I44" s="1">
        <f t="shared" si="6"/>
        <v>92915.976614400002</v>
      </c>
      <c r="J44" s="336">
        <f t="shared" si="6"/>
        <v>94774.296146688008</v>
      </c>
      <c r="K44" s="1">
        <f t="shared" si="6"/>
        <v>96669.782069621768</v>
      </c>
      <c r="L44" s="336">
        <f t="shared" si="6"/>
        <v>98603.177711014199</v>
      </c>
      <c r="M44" s="1">
        <f t="shared" si="6"/>
        <v>100575.24126523448</v>
      </c>
      <c r="N44" s="336">
        <f t="shared" si="6"/>
        <v>102586.74609053916</v>
      </c>
      <c r="O44" s="1">
        <f t="shared" si="6"/>
        <v>104638.48101234995</v>
      </c>
      <c r="P44" s="336">
        <f t="shared" si="6"/>
        <v>106731.25063259694</v>
      </c>
      <c r="Q44" s="1">
        <f t="shared" si="6"/>
        <v>108865.87564524889</v>
      </c>
      <c r="R44" s="336">
        <f t="shared" si="6"/>
        <v>111043.19315815387</v>
      </c>
      <c r="S44" s="1">
        <f t="shared" si="6"/>
        <v>113264.05702131694</v>
      </c>
      <c r="T44" s="336">
        <f t="shared" si="6"/>
        <v>115529.33816174328</v>
      </c>
      <c r="U44" s="1">
        <f t="shared" si="6"/>
        <v>117839.92492497814</v>
      </c>
      <c r="V44" s="336">
        <f t="shared" si="6"/>
        <v>120196.7234234777</v>
      </c>
      <c r="W44" s="1">
        <f t="shared" si="6"/>
        <v>122600.65789194725</v>
      </c>
      <c r="X44" s="336">
        <f t="shared" si="6"/>
        <v>125052.67104978619</v>
      </c>
      <c r="Y44" s="1">
        <f t="shared" si="6"/>
        <v>127553.72447078192</v>
      </c>
      <c r="Z44" s="336">
        <f t="shared" si="6"/>
        <v>130104.79896019756</v>
      </c>
      <c r="AA44" s="1">
        <f t="shared" si="6"/>
        <v>132706.89493940151</v>
      </c>
      <c r="AB44" s="336">
        <f t="shared" si="6"/>
        <v>135361.03283818954</v>
      </c>
      <c r="AC44" s="1">
        <f t="shared" si="6"/>
        <v>138068.25349495333</v>
      </c>
      <c r="AD44" s="336">
        <f t="shared" si="6"/>
        <v>140829.6185648524</v>
      </c>
      <c r="AE44" s="1">
        <f t="shared" si="6"/>
        <v>143646.21093614944</v>
      </c>
      <c r="AF44" s="336">
        <f t="shared" si="6"/>
        <v>146519.13515487243</v>
      </c>
      <c r="AG44" s="1">
        <f t="shared" si="6"/>
        <v>149449.51785796988</v>
      </c>
      <c r="AH44" s="336">
        <f t="shared" si="6"/>
        <v>152438.50821512929</v>
      </c>
      <c r="AI44" s="1">
        <f t="shared" si="6"/>
        <v>155487.27837943187</v>
      </c>
      <c r="AJ44" s="336">
        <f t="shared" si="6"/>
        <v>158597.0239470205</v>
      </c>
      <c r="AK44" s="1">
        <f t="shared" si="6"/>
        <v>161768.9644259609</v>
      </c>
      <c r="AL44" s="336">
        <f t="shared" si="6"/>
        <v>165004.34371448011</v>
      </c>
      <c r="AM44" s="1">
        <f t="shared" si="6"/>
        <v>168304.43058876973</v>
      </c>
      <c r="AN44" s="336">
        <f t="shared" si="6"/>
        <v>171670.51920054512</v>
      </c>
      <c r="AO44" s="1">
        <f t="shared" si="6"/>
        <v>175103.92958455603</v>
      </c>
      <c r="AP44" s="336">
        <f t="shared" si="6"/>
        <v>178606.00817624715</v>
      </c>
      <c r="AQ44" s="1">
        <f t="shared" si="6"/>
        <v>182178.12833977208</v>
      </c>
      <c r="AR44" s="336">
        <f t="shared" si="6"/>
        <v>185821.69090656753</v>
      </c>
      <c r="AS44" s="1">
        <f t="shared" si="6"/>
        <v>189538.12472469889</v>
      </c>
      <c r="AT44" s="336">
        <f t="shared" si="6"/>
        <v>193328.88721919287</v>
      </c>
      <c r="AU44" s="1">
        <f t="shared" si="6"/>
        <v>197195.46496357673</v>
      </c>
      <c r="AV44" s="336">
        <f t="shared" si="6"/>
        <v>201139.37426284826</v>
      </c>
      <c r="AW44" s="1">
        <f t="shared" si="6"/>
        <v>205162.16174810522</v>
      </c>
      <c r="AX44" s="336">
        <f t="shared" si="6"/>
        <v>209265.40498306733</v>
      </c>
      <c r="AY44" s="1">
        <f t="shared" si="6"/>
        <v>213450.71308272867</v>
      </c>
      <c r="AZ44" s="336">
        <f t="shared" si="6"/>
        <v>217719.72734438325</v>
      </c>
      <c r="BA44" s="1">
        <f t="shared" si="6"/>
        <v>222074.12189127092</v>
      </c>
      <c r="BB44" s="336">
        <f t="shared" si="6"/>
        <v>226515.60432909633</v>
      </c>
    </row>
    <row r="45" spans="1:55">
      <c r="B45" t="s">
        <v>538</v>
      </c>
      <c r="C45" s="337"/>
      <c r="D45" s="337"/>
      <c r="E45" s="1">
        <f>1/5</f>
        <v>0.2</v>
      </c>
      <c r="F45" s="1">
        <f>1/5</f>
        <v>0.2</v>
      </c>
      <c r="G45" s="1">
        <f>1/5</f>
        <v>0.2</v>
      </c>
      <c r="H45" s="1">
        <f>1/5</f>
        <v>0.2</v>
      </c>
      <c r="I45" s="1">
        <f>1/5</f>
        <v>0.2</v>
      </c>
      <c r="J45" s="1">
        <f t="shared" ref="J45:BB45" si="7">E45+E45*0.01</f>
        <v>0.20200000000000001</v>
      </c>
      <c r="K45" s="1">
        <f t="shared" si="7"/>
        <v>0.20200000000000001</v>
      </c>
      <c r="L45" s="1">
        <f t="shared" si="7"/>
        <v>0.20200000000000001</v>
      </c>
      <c r="M45" s="1">
        <f t="shared" si="7"/>
        <v>0.20200000000000001</v>
      </c>
      <c r="N45" s="1">
        <f t="shared" si="7"/>
        <v>0.20200000000000001</v>
      </c>
      <c r="O45" s="1">
        <f t="shared" si="7"/>
        <v>0.20402000000000001</v>
      </c>
      <c r="P45" s="1">
        <f t="shared" si="7"/>
        <v>0.20402000000000001</v>
      </c>
      <c r="Q45" s="1">
        <f t="shared" si="7"/>
        <v>0.20402000000000001</v>
      </c>
      <c r="R45" s="1">
        <f t="shared" si="7"/>
        <v>0.20402000000000001</v>
      </c>
      <c r="S45" s="1">
        <f t="shared" si="7"/>
        <v>0.20402000000000001</v>
      </c>
      <c r="T45" s="1">
        <f t="shared" si="7"/>
        <v>0.2060602</v>
      </c>
      <c r="U45" s="1">
        <f t="shared" si="7"/>
        <v>0.2060602</v>
      </c>
      <c r="V45" s="1">
        <f t="shared" si="7"/>
        <v>0.2060602</v>
      </c>
      <c r="W45" s="1">
        <f t="shared" si="7"/>
        <v>0.2060602</v>
      </c>
      <c r="X45" s="1">
        <f t="shared" si="7"/>
        <v>0.2060602</v>
      </c>
      <c r="Y45" s="1">
        <f t="shared" si="7"/>
        <v>0.20812080199999999</v>
      </c>
      <c r="Z45" s="1">
        <f t="shared" si="7"/>
        <v>0.20812080199999999</v>
      </c>
      <c r="AA45" s="1">
        <f t="shared" si="7"/>
        <v>0.20812080199999999</v>
      </c>
      <c r="AB45" s="1">
        <f t="shared" si="7"/>
        <v>0.20812080199999999</v>
      </c>
      <c r="AC45" s="1">
        <f t="shared" si="7"/>
        <v>0.20812080199999999</v>
      </c>
      <c r="AD45" s="1">
        <f t="shared" si="7"/>
        <v>0.21020201002</v>
      </c>
      <c r="AE45" s="1">
        <f t="shared" si="7"/>
        <v>0.21020201002</v>
      </c>
      <c r="AF45" s="1">
        <f t="shared" si="7"/>
        <v>0.21020201002</v>
      </c>
      <c r="AG45" s="1">
        <f t="shared" si="7"/>
        <v>0.21020201002</v>
      </c>
      <c r="AH45" s="1">
        <f t="shared" si="7"/>
        <v>0.21020201002</v>
      </c>
      <c r="AI45" s="1">
        <f t="shared" si="7"/>
        <v>0.21230403012019999</v>
      </c>
      <c r="AJ45" s="1">
        <f t="shared" si="7"/>
        <v>0.21230403012019999</v>
      </c>
      <c r="AK45" s="1">
        <f t="shared" si="7"/>
        <v>0.21230403012019999</v>
      </c>
      <c r="AL45" s="1">
        <f t="shared" si="7"/>
        <v>0.21230403012019999</v>
      </c>
      <c r="AM45" s="1">
        <f t="shared" si="7"/>
        <v>0.21230403012019999</v>
      </c>
      <c r="AN45" s="1">
        <f t="shared" si="7"/>
        <v>0.21442707042140199</v>
      </c>
      <c r="AO45" s="1">
        <f t="shared" si="7"/>
        <v>0.21442707042140199</v>
      </c>
      <c r="AP45" s="1">
        <f t="shared" si="7"/>
        <v>0.21442707042140199</v>
      </c>
      <c r="AQ45" s="1">
        <f t="shared" si="7"/>
        <v>0.21442707042140199</v>
      </c>
      <c r="AR45" s="1">
        <f t="shared" si="7"/>
        <v>0.21442707042140199</v>
      </c>
      <c r="AS45" s="1">
        <f t="shared" si="7"/>
        <v>0.21657134112561602</v>
      </c>
      <c r="AT45" s="1">
        <f t="shared" si="7"/>
        <v>0.21657134112561602</v>
      </c>
      <c r="AU45" s="1">
        <f t="shared" si="7"/>
        <v>0.21657134112561602</v>
      </c>
      <c r="AV45" s="1">
        <f t="shared" si="7"/>
        <v>0.21657134112561602</v>
      </c>
      <c r="AW45" s="1">
        <f t="shared" si="7"/>
        <v>0.21657134112561602</v>
      </c>
      <c r="AX45" s="1">
        <f t="shared" si="7"/>
        <v>0.21873705453687217</v>
      </c>
      <c r="AY45" s="1">
        <f t="shared" si="7"/>
        <v>0.21873705453687217</v>
      </c>
      <c r="AZ45" s="1">
        <f t="shared" si="7"/>
        <v>0.21873705453687217</v>
      </c>
      <c r="BA45" s="1">
        <f t="shared" si="7"/>
        <v>0.21873705453687217</v>
      </c>
      <c r="BB45" s="1">
        <f t="shared" si="7"/>
        <v>0.21873705453687217</v>
      </c>
    </row>
    <row r="46" spans="1:55">
      <c r="B46" s="320" t="s">
        <v>539</v>
      </c>
      <c r="C46" s="493">
        <v>0.02</v>
      </c>
      <c r="D46" s="493"/>
      <c r="E46" s="336">
        <f>B7</f>
        <v>300000</v>
      </c>
      <c r="F46" s="1">
        <f>E46*$C$46+E46</f>
        <v>306000</v>
      </c>
      <c r="G46" s="336">
        <f t="shared" ref="G46:BB46" si="8">F46*$C$46+F46</f>
        <v>312120</v>
      </c>
      <c r="H46" s="336">
        <f t="shared" si="8"/>
        <v>318362.40000000002</v>
      </c>
      <c r="I46" s="336">
        <f t="shared" si="8"/>
        <v>324729.64800000004</v>
      </c>
      <c r="J46" s="336">
        <f t="shared" si="8"/>
        <v>331224.24096000002</v>
      </c>
      <c r="K46" s="1">
        <f t="shared" si="8"/>
        <v>337848.72577920003</v>
      </c>
      <c r="L46" s="336">
        <f t="shared" si="8"/>
        <v>344605.70029478404</v>
      </c>
      <c r="M46" s="336">
        <f t="shared" si="8"/>
        <v>351497.81430067972</v>
      </c>
      <c r="N46" s="336">
        <f t="shared" si="8"/>
        <v>358527.77058669331</v>
      </c>
      <c r="O46" s="336">
        <f t="shared" si="8"/>
        <v>365698.32599842717</v>
      </c>
      <c r="P46" s="1">
        <f t="shared" si="8"/>
        <v>373012.2925183957</v>
      </c>
      <c r="Q46" s="336">
        <f t="shared" si="8"/>
        <v>380472.53836876363</v>
      </c>
      <c r="R46" s="336">
        <f t="shared" si="8"/>
        <v>388081.98913613893</v>
      </c>
      <c r="S46" s="336">
        <f t="shared" si="8"/>
        <v>395843.62891886174</v>
      </c>
      <c r="T46" s="336">
        <f t="shared" si="8"/>
        <v>403760.50149723899</v>
      </c>
      <c r="U46" s="1">
        <f t="shared" si="8"/>
        <v>411835.71152718377</v>
      </c>
      <c r="V46" s="336">
        <f t="shared" si="8"/>
        <v>420072.42575772747</v>
      </c>
      <c r="W46" s="336">
        <f t="shared" si="8"/>
        <v>428473.87427288201</v>
      </c>
      <c r="X46" s="336">
        <f t="shared" si="8"/>
        <v>437043.35175833968</v>
      </c>
      <c r="Y46" s="336">
        <f t="shared" si="8"/>
        <v>445784.21879350644</v>
      </c>
      <c r="Z46" s="1">
        <f t="shared" si="8"/>
        <v>454699.90316937654</v>
      </c>
      <c r="AA46" s="336">
        <f t="shared" si="8"/>
        <v>463793.90123276407</v>
      </c>
      <c r="AB46" s="336">
        <f t="shared" si="8"/>
        <v>473069.77925741934</v>
      </c>
      <c r="AC46" s="336">
        <f t="shared" si="8"/>
        <v>482531.17484256771</v>
      </c>
      <c r="AD46" s="336">
        <f t="shared" si="8"/>
        <v>492181.79833941907</v>
      </c>
      <c r="AE46" s="1">
        <f t="shared" si="8"/>
        <v>502025.43430620746</v>
      </c>
      <c r="AF46" s="336">
        <f t="shared" si="8"/>
        <v>512065.94299233163</v>
      </c>
      <c r="AG46" s="336">
        <f t="shared" si="8"/>
        <v>522307.26185217826</v>
      </c>
      <c r="AH46" s="336">
        <f t="shared" si="8"/>
        <v>532753.40708922187</v>
      </c>
      <c r="AI46" s="336">
        <f t="shared" si="8"/>
        <v>543408.47523100628</v>
      </c>
      <c r="AJ46" s="1">
        <f t="shared" si="8"/>
        <v>554276.64473562641</v>
      </c>
      <c r="AK46" s="336">
        <f t="shared" si="8"/>
        <v>565362.17763033893</v>
      </c>
      <c r="AL46" s="336">
        <f t="shared" si="8"/>
        <v>576669.42118294572</v>
      </c>
      <c r="AM46" s="336">
        <f t="shared" si="8"/>
        <v>588202.80960660463</v>
      </c>
      <c r="AN46" s="336">
        <f t="shared" si="8"/>
        <v>599966.86579873669</v>
      </c>
      <c r="AO46" s="1">
        <f t="shared" si="8"/>
        <v>611966.20311471145</v>
      </c>
      <c r="AP46" s="336">
        <f t="shared" si="8"/>
        <v>624205.52717700566</v>
      </c>
      <c r="AQ46" s="336">
        <f t="shared" si="8"/>
        <v>636689.63772054575</v>
      </c>
      <c r="AR46" s="336">
        <f t="shared" si="8"/>
        <v>649423.43047495664</v>
      </c>
      <c r="AS46" s="336">
        <f t="shared" si="8"/>
        <v>662411.8990844558</v>
      </c>
      <c r="AT46" s="1">
        <f t="shared" si="8"/>
        <v>675660.13706614496</v>
      </c>
      <c r="AU46" s="336">
        <f t="shared" si="8"/>
        <v>689173.33980746788</v>
      </c>
      <c r="AV46" s="336">
        <f t="shared" si="8"/>
        <v>702956.80660361727</v>
      </c>
      <c r="AW46" s="336">
        <f t="shared" si="8"/>
        <v>717015.94273568958</v>
      </c>
      <c r="AX46" s="336">
        <f t="shared" si="8"/>
        <v>731356.26159040339</v>
      </c>
      <c r="AY46" s="1">
        <f t="shared" si="8"/>
        <v>745983.38682221144</v>
      </c>
      <c r="AZ46" s="336">
        <f t="shared" si="8"/>
        <v>760903.05455865571</v>
      </c>
      <c r="BA46" s="336">
        <f t="shared" si="8"/>
        <v>776121.1156498288</v>
      </c>
      <c r="BB46" s="336">
        <f t="shared" si="8"/>
        <v>791643.53796282539</v>
      </c>
    </row>
    <row r="47" spans="1:55">
      <c r="B47" s="320" t="s">
        <v>540</v>
      </c>
      <c r="E47" s="338"/>
      <c r="F47" s="338">
        <f>F46*SUM(E45:I45)*-0.000001</f>
        <v>-0.30599999999999999</v>
      </c>
      <c r="G47" s="338"/>
      <c r="H47" s="338"/>
      <c r="I47" s="338"/>
      <c r="J47" s="338"/>
      <c r="K47" s="338">
        <f>K46*SUM(J45:N45)*-0.000001</f>
        <v>-0.34122721303699205</v>
      </c>
      <c r="L47" s="338"/>
      <c r="M47" s="338"/>
      <c r="N47" s="338"/>
      <c r="O47" s="338"/>
      <c r="P47" s="338">
        <f>P46*SUM(O45:S45)*-0.000001</f>
        <v>-0.38050983959801543</v>
      </c>
      <c r="Q47" s="338"/>
      <c r="R47" s="338"/>
      <c r="S47" s="338"/>
      <c r="T47" s="338"/>
      <c r="U47" s="338">
        <f>U46*SUM(T45:X45)*-0.000001</f>
        <v>-0.4243147454221689</v>
      </c>
      <c r="V47" s="338"/>
      <c r="W47" s="338"/>
      <c r="X47" s="338"/>
      <c r="Y47" s="338"/>
      <c r="Z47" s="338">
        <f>Z46*SUM(Y45:AC45)*-0.000001</f>
        <v>-0.47316254258466495</v>
      </c>
      <c r="AA47" s="338"/>
      <c r="AB47" s="338"/>
      <c r="AC47" s="338"/>
      <c r="AD47" s="338"/>
      <c r="AE47" s="338">
        <f>AE46*SUM(AD45:AH45)*-0.000001</f>
        <v>-0.52763377686164126</v>
      </c>
      <c r="AF47" s="338"/>
      <c r="AG47" s="338"/>
      <c r="AH47" s="338"/>
      <c r="AI47" s="338"/>
      <c r="AJ47" s="338">
        <f>AJ46*SUM(AI45:AM45)*-0.000001</f>
        <v>-0.58837582739437899</v>
      </c>
      <c r="AK47" s="338"/>
      <c r="AL47" s="338"/>
      <c r="AM47" s="338"/>
      <c r="AN47" s="338"/>
      <c r="AO47" s="338">
        <f>AO46*SUM(AN45:AR45)*-0.000001</f>
        <v>-0.65611060065398119</v>
      </c>
      <c r="AP47" s="338"/>
      <c r="AQ47" s="338"/>
      <c r="AR47" s="338"/>
      <c r="AS47" s="338"/>
      <c r="AT47" s="338">
        <f>AT46*SUM(AS45:AW45)*-0.000001</f>
        <v>-0.7316431101476627</v>
      </c>
      <c r="AU47" s="338"/>
      <c r="AV47" s="338"/>
      <c r="AW47" s="338"/>
      <c r="AX47" s="338"/>
      <c r="AY47" s="338">
        <f>AY46*SUM(AX45:BB45)*-0.000001</f>
        <v>-0.81587104383465325</v>
      </c>
      <c r="AZ47" s="338"/>
      <c r="BA47" s="338"/>
      <c r="BB47" s="338"/>
    </row>
    <row r="49" spans="1:54">
      <c r="C49" s="493"/>
      <c r="D49" s="493"/>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row>
    <row r="51" spans="1:54">
      <c r="A51" s="4"/>
    </row>
    <row r="54" spans="1:54">
      <c r="A54" s="4" t="s">
        <v>541</v>
      </c>
    </row>
    <row r="55" spans="1:54">
      <c r="A55" s="491" t="s">
        <v>542</v>
      </c>
      <c r="B55" s="491"/>
      <c r="C55" s="491"/>
      <c r="D55" s="491"/>
      <c r="E55" s="491"/>
      <c r="F55" s="491"/>
      <c r="G55" s="491"/>
      <c r="H55" s="491"/>
      <c r="I55" s="491"/>
      <c r="J55" s="491"/>
      <c r="K55" s="491"/>
      <c r="L55" s="491"/>
      <c r="M55" s="491"/>
      <c r="N55" s="491"/>
      <c r="O55" s="491"/>
      <c r="P55" s="491"/>
      <c r="Q55" s="491"/>
      <c r="R55" s="491"/>
      <c r="S55" s="491"/>
      <c r="T55" s="491"/>
    </row>
    <row r="56" spans="1:54">
      <c r="A56" s="491"/>
      <c r="B56" s="491"/>
      <c r="C56" s="491"/>
      <c r="D56" s="491"/>
      <c r="E56" s="491"/>
      <c r="F56" s="491"/>
      <c r="G56" s="491"/>
      <c r="H56" s="491"/>
      <c r="I56" s="491"/>
      <c r="J56" s="491"/>
      <c r="K56" s="491"/>
      <c r="L56" s="491"/>
      <c r="M56" s="491"/>
      <c r="N56" s="491"/>
      <c r="O56" s="491"/>
      <c r="P56" s="491"/>
      <c r="Q56" s="491"/>
      <c r="R56" s="491"/>
      <c r="S56" s="491"/>
      <c r="T56" s="491"/>
    </row>
    <row r="58" spans="1:54">
      <c r="A58" s="158" t="s">
        <v>343</v>
      </c>
      <c r="B58" s="490" t="s">
        <v>543</v>
      </c>
      <c r="C58" s="490"/>
      <c r="D58" s="490"/>
      <c r="E58" s="490"/>
      <c r="F58" s="490"/>
      <c r="G58" s="490"/>
      <c r="H58" s="490"/>
      <c r="I58" s="490"/>
      <c r="J58" s="490"/>
      <c r="K58" s="490"/>
      <c r="L58" s="490"/>
      <c r="M58" s="490"/>
      <c r="N58" s="490"/>
      <c r="O58" s="490"/>
      <c r="P58" s="490"/>
      <c r="Q58" s="490"/>
      <c r="R58" s="490"/>
      <c r="S58" s="490"/>
    </row>
    <row r="59" spans="1:54">
      <c r="A59" s="158" t="s">
        <v>487</v>
      </c>
      <c r="B59" s="490" t="s">
        <v>544</v>
      </c>
      <c r="C59" s="490"/>
      <c r="D59" s="490"/>
      <c r="E59" s="490"/>
      <c r="F59" s="490"/>
      <c r="G59" s="490"/>
      <c r="H59" s="490"/>
      <c r="I59" s="490"/>
      <c r="J59" s="490"/>
      <c r="K59" s="490"/>
      <c r="L59" s="490"/>
      <c r="M59" s="490"/>
      <c r="N59" s="490"/>
      <c r="O59" s="490"/>
      <c r="P59" s="490"/>
      <c r="Q59" s="490"/>
      <c r="R59" s="490"/>
      <c r="S59" s="490"/>
    </row>
    <row r="60" spans="1:54">
      <c r="A60" s="159" t="s">
        <v>390</v>
      </c>
      <c r="B60" s="490" t="s">
        <v>174</v>
      </c>
      <c r="C60" s="490"/>
      <c r="D60" s="490"/>
      <c r="E60" s="490"/>
      <c r="F60" s="490"/>
      <c r="G60" s="490"/>
      <c r="H60" s="490"/>
      <c r="I60" s="490"/>
      <c r="J60" s="490"/>
      <c r="K60" s="490"/>
      <c r="L60" s="490"/>
      <c r="M60" s="490"/>
      <c r="N60" s="490"/>
      <c r="O60" s="490"/>
      <c r="P60" s="490"/>
      <c r="Q60" s="490"/>
      <c r="R60" s="490"/>
      <c r="S60" s="490"/>
    </row>
    <row r="61" spans="1:54">
      <c r="A61" s="159" t="s">
        <v>466</v>
      </c>
      <c r="B61" s="490" t="s">
        <v>174</v>
      </c>
      <c r="C61" s="490"/>
      <c r="D61" s="490"/>
      <c r="E61" s="490"/>
      <c r="F61" s="490"/>
      <c r="G61" s="490"/>
      <c r="H61" s="490"/>
      <c r="I61" s="490"/>
      <c r="J61" s="490"/>
      <c r="K61" s="490"/>
      <c r="L61" s="490"/>
      <c r="M61" s="490"/>
      <c r="N61" s="490"/>
      <c r="O61" s="490"/>
      <c r="P61" s="490"/>
      <c r="Q61" s="490"/>
      <c r="R61" s="490"/>
      <c r="S61" s="490"/>
    </row>
    <row r="62" spans="1:54">
      <c r="A62" s="159" t="s">
        <v>467</v>
      </c>
      <c r="B62" s="490" t="s">
        <v>174</v>
      </c>
      <c r="C62" s="490"/>
      <c r="D62" s="490"/>
      <c r="E62" s="490"/>
      <c r="F62" s="490"/>
      <c r="G62" s="490"/>
      <c r="H62" s="490"/>
      <c r="I62" s="490"/>
      <c r="J62" s="490"/>
      <c r="K62" s="490"/>
      <c r="L62" s="490"/>
      <c r="M62" s="490"/>
      <c r="N62" s="490"/>
      <c r="O62" s="490"/>
      <c r="P62" s="490"/>
      <c r="Q62" s="490"/>
      <c r="R62" s="490"/>
      <c r="S62" s="490"/>
    </row>
    <row r="66" spans="1:1">
      <c r="A66" s="4" t="s">
        <v>545</v>
      </c>
    </row>
    <row r="67" spans="1:1">
      <c r="A67" t="s">
        <v>546</v>
      </c>
    </row>
    <row r="69" spans="1:1">
      <c r="A69" s="4" t="s">
        <v>547</v>
      </c>
    </row>
  </sheetData>
  <mergeCells count="11">
    <mergeCell ref="A55:T56"/>
    <mergeCell ref="A2:T4"/>
    <mergeCell ref="A11:A39"/>
    <mergeCell ref="C44:D44"/>
    <mergeCell ref="C46:D46"/>
    <mergeCell ref="C49:D49"/>
    <mergeCell ref="B58:S58"/>
    <mergeCell ref="B59:S59"/>
    <mergeCell ref="B60:S60"/>
    <mergeCell ref="B61:S61"/>
    <mergeCell ref="B62:S62"/>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2DB9-6E8A-4BA5-8146-2B889254B40C}">
  <sheetPr codeName="Sheet6">
    <tabColor rgb="FF92D050"/>
  </sheetPr>
  <dimension ref="A1:BB366"/>
  <sheetViews>
    <sheetView zoomScale="70" zoomScaleNormal="70" workbookViewId="0">
      <selection activeCell="C165" sqref="C149:C165"/>
    </sheetView>
  </sheetViews>
  <sheetFormatPr defaultColWidth="9" defaultRowHeight="13.5" outlineLevelRow="3"/>
  <cols>
    <col min="1" max="1" width="31.3828125" customWidth="1"/>
    <col min="2" max="2" width="32.84375" customWidth="1"/>
    <col min="3" max="3" width="41.1523437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28" t="s">
        <v>335</v>
      </c>
      <c r="J2" s="429"/>
      <c r="K2" s="429"/>
      <c r="L2" s="429"/>
      <c r="M2" s="429"/>
      <c r="N2" s="429"/>
      <c r="O2" s="429"/>
      <c r="P2" s="429"/>
      <c r="Q2" s="429"/>
      <c r="R2" s="429"/>
      <c r="S2" s="429"/>
      <c r="T2" s="429"/>
      <c r="U2" s="430"/>
    </row>
    <row r="3" spans="1:21" ht="13.5" customHeight="1" outlineLevel="1" thickBot="1">
      <c r="A3" s="3"/>
      <c r="B3" s="7"/>
      <c r="F3" s="24"/>
      <c r="G3" s="10"/>
      <c r="I3" s="431" t="s">
        <v>336</v>
      </c>
      <c r="J3" s="432"/>
      <c r="K3" s="432"/>
      <c r="L3" s="432"/>
      <c r="M3" s="432"/>
      <c r="N3" s="433"/>
      <c r="O3" s="1"/>
      <c r="P3" s="437" t="s">
        <v>337</v>
      </c>
      <c r="Q3" s="438"/>
      <c r="R3" s="438"/>
      <c r="S3" s="438"/>
      <c r="T3" s="438"/>
      <c r="U3" s="439"/>
    </row>
    <row r="4" spans="1:21" ht="56.25" customHeight="1" outlineLevel="1">
      <c r="A4" s="31" t="s">
        <v>157</v>
      </c>
      <c r="B4" s="344" t="s">
        <v>164</v>
      </c>
      <c r="E4" s="53" t="s">
        <v>338</v>
      </c>
      <c r="F4" s="91">
        <v>45632</v>
      </c>
      <c r="G4" s="28"/>
      <c r="H4" s="10"/>
      <c r="I4" s="434"/>
      <c r="J4" s="435"/>
      <c r="K4" s="435"/>
      <c r="L4" s="435"/>
      <c r="M4" s="435"/>
      <c r="N4" s="436"/>
      <c r="P4" s="440"/>
      <c r="Q4" s="441"/>
      <c r="R4" s="441"/>
      <c r="S4" s="441"/>
      <c r="T4" s="441"/>
      <c r="U4" s="442"/>
    </row>
    <row r="5" spans="1:21" outlineLevel="1">
      <c r="A5" s="13" t="s">
        <v>339</v>
      </c>
      <c r="B5" s="88" t="s">
        <v>340</v>
      </c>
      <c r="E5" s="14"/>
      <c r="H5" s="10"/>
      <c r="I5" s="443" t="s">
        <v>165</v>
      </c>
      <c r="J5" s="444"/>
      <c r="K5" s="444"/>
      <c r="L5" s="444"/>
      <c r="M5" s="444"/>
      <c r="N5" s="445"/>
      <c r="P5" s="443" t="s">
        <v>341</v>
      </c>
      <c r="Q5" s="455"/>
      <c r="R5" s="455"/>
      <c r="S5" s="455"/>
      <c r="T5" s="455"/>
      <c r="U5" s="456"/>
    </row>
    <row r="6" spans="1:21" outlineLevel="1">
      <c r="A6" s="13" t="s">
        <v>342</v>
      </c>
      <c r="B6" s="88" t="s">
        <v>343</v>
      </c>
      <c r="E6" s="53" t="s">
        <v>344</v>
      </c>
      <c r="F6" s="90" t="s">
        <v>345</v>
      </c>
      <c r="H6" s="10"/>
      <c r="I6" s="446"/>
      <c r="J6" s="447"/>
      <c r="K6" s="447"/>
      <c r="L6" s="447"/>
      <c r="M6" s="447"/>
      <c r="N6" s="448"/>
      <c r="P6" s="457"/>
      <c r="Q6" s="458"/>
      <c r="R6" s="458"/>
      <c r="S6" s="458"/>
      <c r="T6" s="458"/>
      <c r="U6" s="459"/>
    </row>
    <row r="7" spans="1:21" outlineLevel="1">
      <c r="A7" s="13" t="s">
        <v>346</v>
      </c>
      <c r="B7" s="88" t="s">
        <v>173</v>
      </c>
      <c r="E7" s="14"/>
      <c r="H7" s="10"/>
      <c r="I7" s="446"/>
      <c r="J7" s="447"/>
      <c r="K7" s="447"/>
      <c r="L7" s="447"/>
      <c r="M7" s="447"/>
      <c r="N7" s="448"/>
      <c r="P7" s="457"/>
      <c r="Q7" s="458"/>
      <c r="R7" s="458"/>
      <c r="S7" s="458"/>
      <c r="T7" s="458"/>
      <c r="U7" s="459"/>
    </row>
    <row r="8" spans="1:21" ht="41" outlineLevel="1" thickBot="1">
      <c r="A8" s="34" t="s">
        <v>347</v>
      </c>
      <c r="B8" s="89" t="s">
        <v>348</v>
      </c>
      <c r="E8" s="14"/>
      <c r="H8" s="10"/>
      <c r="I8" s="446"/>
      <c r="J8" s="447"/>
      <c r="K8" s="447"/>
      <c r="L8" s="447"/>
      <c r="M8" s="447"/>
      <c r="N8" s="448"/>
      <c r="P8" s="457"/>
      <c r="Q8" s="458"/>
      <c r="R8" s="458"/>
      <c r="S8" s="458"/>
      <c r="T8" s="458"/>
      <c r="U8" s="459"/>
    </row>
    <row r="9" spans="1:21" outlineLevel="1">
      <c r="E9" s="14"/>
      <c r="H9" s="10"/>
      <c r="I9" s="446"/>
      <c r="J9" s="447"/>
      <c r="K9" s="447"/>
      <c r="L9" s="447"/>
      <c r="M9" s="447"/>
      <c r="N9" s="448"/>
      <c r="P9" s="457"/>
      <c r="Q9" s="458"/>
      <c r="R9" s="458"/>
      <c r="S9" s="458"/>
      <c r="T9" s="458"/>
      <c r="U9" s="459"/>
    </row>
    <row r="10" spans="1:21" ht="14" outlineLevel="1" thickBot="1">
      <c r="A10" s="32" t="s">
        <v>349</v>
      </c>
      <c r="B10" s="35">
        <f>Baseline!B10</f>
        <v>2027</v>
      </c>
      <c r="E10" s="14"/>
      <c r="H10" s="10"/>
      <c r="I10" s="446"/>
      <c r="J10" s="447"/>
      <c r="K10" s="447"/>
      <c r="L10" s="447"/>
      <c r="M10" s="447"/>
      <c r="N10" s="448"/>
      <c r="P10" s="457"/>
      <c r="Q10" s="458"/>
      <c r="R10" s="458"/>
      <c r="S10" s="458"/>
      <c r="T10" s="458"/>
      <c r="U10" s="459"/>
    </row>
    <row r="11" spans="1:21" outlineLevel="1">
      <c r="A11" s="16"/>
      <c r="H11" s="10"/>
      <c r="I11" s="446"/>
      <c r="J11" s="447"/>
      <c r="K11" s="447"/>
      <c r="L11" s="447"/>
      <c r="M11" s="447"/>
      <c r="N11" s="448"/>
      <c r="P11" s="457"/>
      <c r="Q11" s="458"/>
      <c r="R11" s="458"/>
      <c r="S11" s="458"/>
      <c r="T11" s="458"/>
      <c r="U11" s="459"/>
    </row>
    <row r="12" spans="1:21" ht="40.5" outlineLevel="1">
      <c r="A12" s="26" t="s">
        <v>350</v>
      </c>
      <c r="B12" s="26" t="s">
        <v>351</v>
      </c>
      <c r="C12" s="26" t="s">
        <v>352</v>
      </c>
      <c r="D12" s="26" t="s">
        <v>353</v>
      </c>
      <c r="E12" s="26" t="s">
        <v>354</v>
      </c>
      <c r="F12" s="26" t="s">
        <v>355</v>
      </c>
      <c r="G12" s="26" t="s">
        <v>356</v>
      </c>
      <c r="I12" s="446"/>
      <c r="J12" s="447"/>
      <c r="K12" s="447"/>
      <c r="L12" s="447"/>
      <c r="M12" s="447"/>
      <c r="N12" s="448"/>
      <c r="P12" s="457"/>
      <c r="Q12" s="458"/>
      <c r="R12" s="458"/>
      <c r="S12" s="458"/>
      <c r="T12" s="458"/>
      <c r="U12" s="459"/>
    </row>
    <row r="13" spans="1:21" outlineLevel="1">
      <c r="A13" s="58">
        <v>2035</v>
      </c>
      <c r="B13" s="21">
        <f t="shared" ref="B13:B18" si="0">INDEX($E$204:$AW$204,1,MATCH($A13,$E$53:$BB$53,0))</f>
        <v>-76.799355584105726</v>
      </c>
      <c r="C13" s="21">
        <f>B13-Baseline!B13</f>
        <v>-9.4026810305237518E-2</v>
      </c>
      <c r="D13" s="21">
        <f t="shared" ref="D13:D18" si="1">INDEX($E$205:$AW$205,1,MATCH($A13,$E$53:$BB$53,0))</f>
        <v>-76.799355584105726</v>
      </c>
      <c r="E13" s="21">
        <f>D13-Baseline!D13</f>
        <v>-9.4026810305237518E-2</v>
      </c>
      <c r="F13" s="21">
        <f t="shared" ref="F13:F18" si="2">INDEX($E$206:$AW$206,1,MATCH($A13,$E$53:$BB$53,0))</f>
        <v>-76.799355584105726</v>
      </c>
      <c r="G13" s="21">
        <f>F13-Baseline!F13</f>
        <v>-9.4026810305237518E-2</v>
      </c>
      <c r="I13" s="446"/>
      <c r="J13" s="447"/>
      <c r="K13" s="447"/>
      <c r="L13" s="447"/>
      <c r="M13" s="447"/>
      <c r="N13" s="448"/>
      <c r="P13" s="457"/>
      <c r="Q13" s="458"/>
      <c r="R13" s="458"/>
      <c r="S13" s="458"/>
      <c r="T13" s="458"/>
      <c r="U13" s="459"/>
    </row>
    <row r="14" spans="1:21" outlineLevel="1">
      <c r="A14" s="58">
        <v>2040</v>
      </c>
      <c r="B14" s="21">
        <f t="shared" si="0"/>
        <v>-112.41578086882546</v>
      </c>
      <c r="C14" s="21">
        <f>B14-Baseline!B14</f>
        <v>-6.8641999554969857E-2</v>
      </c>
      <c r="D14" s="21">
        <f t="shared" si="1"/>
        <v>-112.41578086882546</v>
      </c>
      <c r="E14" s="21">
        <f>D14-Baseline!D14</f>
        <v>-6.8641999554969857E-2</v>
      </c>
      <c r="F14" s="21">
        <f t="shared" si="2"/>
        <v>-112.41578086882546</v>
      </c>
      <c r="G14" s="21">
        <f>F14-Baseline!F14</f>
        <v>-6.8641999554969857E-2</v>
      </c>
      <c r="I14" s="446"/>
      <c r="J14" s="447"/>
      <c r="K14" s="447"/>
      <c r="L14" s="447"/>
      <c r="M14" s="447"/>
      <c r="N14" s="448"/>
      <c r="P14" s="457"/>
      <c r="Q14" s="458"/>
      <c r="R14" s="458"/>
      <c r="S14" s="458"/>
      <c r="T14" s="458"/>
      <c r="U14" s="459"/>
    </row>
    <row r="15" spans="1:21" outlineLevel="1">
      <c r="A15" s="58">
        <v>2045</v>
      </c>
      <c r="B15" s="21">
        <f t="shared" si="0"/>
        <v>-144.00431649208386</v>
      </c>
      <c r="C15" s="21">
        <f>B15-Baseline!B15</f>
        <v>-3.551546493494584E-2</v>
      </c>
      <c r="D15" s="21">
        <f t="shared" si="1"/>
        <v>-144.00431649208386</v>
      </c>
      <c r="E15" s="21">
        <f>D15-Baseline!D15</f>
        <v>-3.551546493494584E-2</v>
      </c>
      <c r="F15" s="21">
        <f t="shared" si="2"/>
        <v>-144.00431649208386</v>
      </c>
      <c r="G15" s="21">
        <f>F15-Baseline!F15</f>
        <v>-3.551546493494584E-2</v>
      </c>
      <c r="I15" s="446"/>
      <c r="J15" s="447"/>
      <c r="K15" s="447"/>
      <c r="L15" s="447"/>
      <c r="M15" s="447"/>
      <c r="N15" s="448"/>
      <c r="P15" s="457"/>
      <c r="Q15" s="458"/>
      <c r="R15" s="458"/>
      <c r="S15" s="458"/>
      <c r="T15" s="458"/>
      <c r="U15" s="459"/>
    </row>
    <row r="16" spans="1:21" outlineLevel="1">
      <c r="A16" s="58">
        <v>2050</v>
      </c>
      <c r="B16" s="21">
        <f t="shared" si="0"/>
        <v>-171.98148107381547</v>
      </c>
      <c r="C16" s="21">
        <f>B16-Baseline!B16</f>
        <v>2.2710131216570062E-3</v>
      </c>
      <c r="D16" s="21">
        <f t="shared" si="1"/>
        <v>-171.98148107381547</v>
      </c>
      <c r="E16" s="21">
        <f>D16-Baseline!D16</f>
        <v>2.2710131216570062E-3</v>
      </c>
      <c r="F16" s="21">
        <f t="shared" si="2"/>
        <v>-171.98148107381547</v>
      </c>
      <c r="G16" s="21">
        <f>F16-Baseline!F16</f>
        <v>2.2710131216570062E-3</v>
      </c>
      <c r="I16" s="446"/>
      <c r="J16" s="447"/>
      <c r="K16" s="447"/>
      <c r="L16" s="447"/>
      <c r="M16" s="447"/>
      <c r="N16" s="448"/>
      <c r="P16" s="457"/>
      <c r="Q16" s="458"/>
      <c r="R16" s="458"/>
      <c r="S16" s="458"/>
      <c r="T16" s="458"/>
      <c r="U16" s="459"/>
    </row>
    <row r="17" spans="1:21" outlineLevel="1">
      <c r="A17" s="58">
        <v>2060</v>
      </c>
      <c r="B17" s="21">
        <f t="shared" si="0"/>
        <v>-219.35617966342605</v>
      </c>
      <c r="C17" s="21">
        <f>B17-Baseline!B17</f>
        <v>8.030200615453964E-2</v>
      </c>
      <c r="D17" s="21">
        <f t="shared" si="1"/>
        <v>-219.35617966342605</v>
      </c>
      <c r="E17" s="21">
        <f>D17-Baseline!D17</f>
        <v>8.030200615453964E-2</v>
      </c>
      <c r="F17" s="21">
        <f t="shared" si="2"/>
        <v>-219.35617966342605</v>
      </c>
      <c r="G17" s="21">
        <f>F17-Baseline!F17</f>
        <v>8.030200615453964E-2</v>
      </c>
      <c r="I17" s="446"/>
      <c r="J17" s="447"/>
      <c r="K17" s="447"/>
      <c r="L17" s="447"/>
      <c r="M17" s="447"/>
      <c r="N17" s="448"/>
      <c r="P17" s="457"/>
      <c r="Q17" s="458"/>
      <c r="R17" s="458"/>
      <c r="S17" s="458"/>
      <c r="T17" s="458"/>
      <c r="U17" s="459"/>
    </row>
    <row r="18" spans="1:21" outlineLevel="1">
      <c r="A18" s="58">
        <v>2070</v>
      </c>
      <c r="B18" s="21">
        <f t="shared" si="0"/>
        <v>-259.01456545955409</v>
      </c>
      <c r="C18" s="21">
        <f>B18-Baseline!B18</f>
        <v>0.15686014361284606</v>
      </c>
      <c r="D18" s="21">
        <f t="shared" si="1"/>
        <v>-259.01456545955409</v>
      </c>
      <c r="E18" s="21">
        <f>D18-Baseline!D18</f>
        <v>0.15686014361284606</v>
      </c>
      <c r="F18" s="21">
        <f t="shared" si="2"/>
        <v>-259.01456545955409</v>
      </c>
      <c r="G18" s="21">
        <f>F18-Baseline!F18</f>
        <v>0.15686014361284606</v>
      </c>
      <c r="I18" s="449"/>
      <c r="J18" s="450"/>
      <c r="K18" s="450"/>
      <c r="L18" s="450"/>
      <c r="M18" s="450"/>
      <c r="N18" s="451"/>
      <c r="P18" s="460"/>
      <c r="Q18" s="461"/>
      <c r="R18" s="461"/>
      <c r="S18" s="461"/>
      <c r="T18" s="461"/>
      <c r="U18" s="462"/>
    </row>
    <row r="19" spans="1:21" ht="14" outlineLevel="1" thickBot="1">
      <c r="A19" s="465"/>
      <c r="B19" s="465"/>
      <c r="I19" s="250"/>
      <c r="J19" s="251"/>
      <c r="K19" s="251"/>
      <c r="L19" s="251"/>
      <c r="M19" s="251"/>
      <c r="N19" s="251"/>
      <c r="P19" s="249"/>
      <c r="Q19" s="249"/>
      <c r="R19" s="249"/>
      <c r="S19" s="249"/>
      <c r="T19" s="249"/>
      <c r="U19" s="232"/>
    </row>
    <row r="20" spans="1:21" ht="26.25" customHeight="1" outlineLevel="1">
      <c r="A20" s="54" t="s">
        <v>357</v>
      </c>
      <c r="B20" s="55">
        <f>Baseline!B20</f>
        <v>0.33700000000000002</v>
      </c>
      <c r="E20" s="154"/>
      <c r="I20" s="452" t="s">
        <v>358</v>
      </c>
      <c r="J20" s="453"/>
      <c r="K20" s="453"/>
      <c r="L20" s="453"/>
      <c r="M20" s="453"/>
      <c r="N20" s="454"/>
      <c r="P20" s="452" t="s">
        <v>359</v>
      </c>
      <c r="Q20" s="453"/>
      <c r="R20" s="453"/>
      <c r="S20" s="453"/>
      <c r="T20" s="453"/>
      <c r="U20" s="454"/>
    </row>
    <row r="21" spans="1:21" ht="12.75" customHeight="1" outlineLevel="1">
      <c r="A21" s="154"/>
      <c r="B21" s="155"/>
      <c r="I21" s="443" t="s">
        <v>360</v>
      </c>
      <c r="J21" s="455"/>
      <c r="K21" s="455"/>
      <c r="L21" s="455"/>
      <c r="M21" s="455"/>
      <c r="N21" s="456"/>
      <c r="P21" s="443" t="s">
        <v>166</v>
      </c>
      <c r="Q21" s="455"/>
      <c r="R21" s="455"/>
      <c r="S21" s="455"/>
      <c r="T21" s="455"/>
      <c r="U21" s="456"/>
    </row>
    <row r="22" spans="1:21" ht="12.75" customHeight="1" outlineLevel="1">
      <c r="A22" s="154"/>
      <c r="B22" s="155"/>
      <c r="I22" s="457"/>
      <c r="J22" s="458"/>
      <c r="K22" s="458"/>
      <c r="L22" s="458"/>
      <c r="M22" s="458"/>
      <c r="N22" s="459"/>
      <c r="P22" s="457"/>
      <c r="Q22" s="458"/>
      <c r="R22" s="458"/>
      <c r="S22" s="458"/>
      <c r="T22" s="458"/>
      <c r="U22" s="459"/>
    </row>
    <row r="23" spans="1:21" outlineLevel="1">
      <c r="A23" s="154"/>
      <c r="B23" s="480" t="s">
        <v>362</v>
      </c>
      <c r="C23" s="481"/>
      <c r="D23" s="481"/>
      <c r="E23" s="481"/>
      <c r="F23" s="481"/>
      <c r="G23" s="482"/>
      <c r="I23" s="457"/>
      <c r="J23" s="458"/>
      <c r="K23" s="458"/>
      <c r="L23" s="458"/>
      <c r="M23" s="458"/>
      <c r="N23" s="459"/>
      <c r="P23" s="457"/>
      <c r="Q23" s="458"/>
      <c r="R23" s="458"/>
      <c r="S23" s="458"/>
      <c r="T23" s="458"/>
      <c r="U23" s="459"/>
    </row>
    <row r="24" spans="1:21" outlineLevel="1">
      <c r="B24" s="17">
        <v>2027</v>
      </c>
      <c r="C24" s="17">
        <v>2028</v>
      </c>
      <c r="D24" s="17">
        <v>2029</v>
      </c>
      <c r="E24" s="17">
        <v>2030</v>
      </c>
      <c r="F24" s="17">
        <v>2031</v>
      </c>
      <c r="G24" s="17" t="s">
        <v>363</v>
      </c>
      <c r="I24" s="457"/>
      <c r="J24" s="458"/>
      <c r="K24" s="458"/>
      <c r="L24" s="458"/>
      <c r="M24" s="458"/>
      <c r="N24" s="459"/>
      <c r="P24" s="457"/>
      <c r="Q24" s="458"/>
      <c r="R24" s="458"/>
      <c r="S24" s="458"/>
      <c r="T24" s="458"/>
      <c r="U24" s="459"/>
    </row>
    <row r="25" spans="1:21" ht="14" outlineLevel="1" thickBot="1">
      <c r="B25" s="30" t="s">
        <v>364</v>
      </c>
      <c r="C25" s="30" t="s">
        <v>364</v>
      </c>
      <c r="D25" s="30" t="s">
        <v>364</v>
      </c>
      <c r="E25" s="30" t="s">
        <v>364</v>
      </c>
      <c r="F25" s="30" t="s">
        <v>364</v>
      </c>
      <c r="G25" s="30" t="s">
        <v>364</v>
      </c>
      <c r="I25" s="457"/>
      <c r="J25" s="458"/>
      <c r="K25" s="458"/>
      <c r="L25" s="458"/>
      <c r="M25" s="458"/>
      <c r="N25" s="459"/>
      <c r="P25" s="457"/>
      <c r="Q25" s="458"/>
      <c r="R25" s="458"/>
      <c r="S25" s="458"/>
      <c r="T25" s="458"/>
      <c r="U25" s="459"/>
    </row>
    <row r="26" spans="1:21" outlineLevel="1">
      <c r="A26" s="54" t="s">
        <v>365</v>
      </c>
      <c r="B26" s="21">
        <f>E64</f>
        <v>0</v>
      </c>
      <c r="C26" s="21">
        <f>F64</f>
        <v>-0.17827656000000003</v>
      </c>
      <c r="D26" s="21">
        <f>G64</f>
        <v>0</v>
      </c>
      <c r="E26" s="21">
        <f>H64</f>
        <v>0</v>
      </c>
      <c r="F26" s="21">
        <f>I64</f>
        <v>0</v>
      </c>
      <c r="G26" s="21">
        <f>SUM(J64:BB64)</f>
        <v>0</v>
      </c>
      <c r="I26" s="457"/>
      <c r="J26" s="458"/>
      <c r="K26" s="458"/>
      <c r="L26" s="458"/>
      <c r="M26" s="458"/>
      <c r="N26" s="459"/>
      <c r="P26" s="457"/>
      <c r="Q26" s="458"/>
      <c r="R26" s="458"/>
      <c r="S26" s="458"/>
      <c r="T26" s="458"/>
      <c r="U26" s="459"/>
    </row>
    <row r="27" spans="1:21" outlineLevel="1">
      <c r="A27" s="54" t="s">
        <v>366</v>
      </c>
      <c r="B27" s="21">
        <f>E71+E77</f>
        <v>-8.584E-2</v>
      </c>
      <c r="C27" s="21">
        <f>F71+F77</f>
        <v>-0.30599999999999999</v>
      </c>
      <c r="D27" s="21">
        <f>G71+G77</f>
        <v>-8.9307935999999991E-2</v>
      </c>
      <c r="E27" s="21">
        <f>H71+H77</f>
        <v>0</v>
      </c>
      <c r="F27" s="21">
        <f>I71+I77</f>
        <v>-9.29159766144E-2</v>
      </c>
      <c r="G27" s="21">
        <f>SUM(J71:BB71)+SUM(J77:BB77)</f>
        <v>-8.2649906387929839</v>
      </c>
      <c r="I27" s="457"/>
      <c r="J27" s="458"/>
      <c r="K27" s="458"/>
      <c r="L27" s="458"/>
      <c r="M27" s="458"/>
      <c r="N27" s="459"/>
      <c r="P27" s="457"/>
      <c r="Q27" s="458"/>
      <c r="R27" s="458"/>
      <c r="S27" s="458"/>
      <c r="T27" s="458"/>
      <c r="U27" s="459"/>
    </row>
    <row r="28" spans="1:21" outlineLevel="1">
      <c r="A28" s="154"/>
      <c r="B28" s="248"/>
      <c r="C28" s="248"/>
      <c r="D28" s="248"/>
      <c r="E28" s="248"/>
      <c r="F28" s="248"/>
      <c r="G28" s="248"/>
      <c r="I28" s="457"/>
      <c r="J28" s="458"/>
      <c r="K28" s="458"/>
      <c r="L28" s="458"/>
      <c r="M28" s="458"/>
      <c r="N28" s="459"/>
      <c r="P28" s="457"/>
      <c r="Q28" s="458"/>
      <c r="R28" s="458"/>
      <c r="S28" s="458"/>
      <c r="T28" s="458"/>
      <c r="U28" s="459"/>
    </row>
    <row r="29" spans="1:21" ht="14" outlineLevel="1" thickBot="1">
      <c r="A29" s="154"/>
      <c r="B29" s="248"/>
      <c r="C29" s="248"/>
      <c r="D29" s="248"/>
      <c r="E29" s="248"/>
      <c r="F29" s="248"/>
      <c r="G29" s="248"/>
      <c r="I29" s="457"/>
      <c r="J29" s="458"/>
      <c r="K29" s="458"/>
      <c r="L29" s="458"/>
      <c r="M29" s="458"/>
      <c r="N29" s="459"/>
      <c r="P29" s="457"/>
      <c r="Q29" s="458"/>
      <c r="R29" s="458"/>
      <c r="S29" s="458"/>
      <c r="T29" s="458"/>
      <c r="U29" s="459"/>
    </row>
    <row r="30" spans="1:21" ht="14" outlineLevel="1" thickBot="1">
      <c r="A30" s="308"/>
      <c r="B30" s="309" t="s">
        <v>367</v>
      </c>
      <c r="C30" s="310" t="s">
        <v>368</v>
      </c>
      <c r="D30" s="484" t="s">
        <v>323</v>
      </c>
      <c r="E30" s="485"/>
      <c r="F30" s="485"/>
      <c r="G30" s="486"/>
      <c r="I30" s="457"/>
      <c r="J30" s="458"/>
      <c r="K30" s="458"/>
      <c r="L30" s="458"/>
      <c r="M30" s="458"/>
      <c r="N30" s="459"/>
      <c r="P30" s="457"/>
      <c r="Q30" s="458"/>
      <c r="R30" s="458"/>
      <c r="S30" s="458"/>
      <c r="T30" s="458"/>
      <c r="U30" s="459"/>
    </row>
    <row r="31" spans="1:21" outlineLevel="1">
      <c r="A31" s="477" t="s">
        <v>369</v>
      </c>
      <c r="B31" s="346" t="s">
        <v>370</v>
      </c>
      <c r="C31" s="307">
        <v>1</v>
      </c>
      <c r="D31" s="497" t="s">
        <v>548</v>
      </c>
      <c r="E31" s="498"/>
      <c r="F31" s="498"/>
      <c r="G31" s="499"/>
      <c r="I31" s="457"/>
      <c r="J31" s="458"/>
      <c r="K31" s="458"/>
      <c r="L31" s="458"/>
      <c r="M31" s="458"/>
      <c r="N31" s="459"/>
      <c r="P31" s="457"/>
      <c r="Q31" s="458"/>
      <c r="R31" s="458"/>
      <c r="S31" s="458"/>
      <c r="T31" s="458"/>
      <c r="U31" s="459"/>
    </row>
    <row r="32" spans="1:21" outlineLevel="1">
      <c r="A32" s="477"/>
      <c r="B32" s="346" t="s">
        <v>372</v>
      </c>
      <c r="C32" s="252">
        <v>2</v>
      </c>
      <c r="D32" s="457"/>
      <c r="E32" s="458"/>
      <c r="F32" s="458"/>
      <c r="G32" s="500"/>
      <c r="I32" s="457"/>
      <c r="J32" s="458"/>
      <c r="K32" s="458"/>
      <c r="L32" s="458"/>
      <c r="M32" s="458"/>
      <c r="N32" s="459"/>
      <c r="P32" s="457"/>
      <c r="Q32" s="458"/>
      <c r="R32" s="458"/>
      <c r="S32" s="458"/>
      <c r="T32" s="458"/>
      <c r="U32" s="459"/>
    </row>
    <row r="33" spans="1:21" outlineLevel="1">
      <c r="A33" s="477"/>
      <c r="B33" s="346" t="s">
        <v>373</v>
      </c>
      <c r="C33" s="252">
        <v>0</v>
      </c>
      <c r="D33" s="460"/>
      <c r="E33" s="461"/>
      <c r="F33" s="461"/>
      <c r="G33" s="501"/>
      <c r="I33" s="457"/>
      <c r="J33" s="458"/>
      <c r="K33" s="458"/>
      <c r="L33" s="458"/>
      <c r="M33" s="458"/>
      <c r="N33" s="459"/>
      <c r="P33" s="457"/>
      <c r="Q33" s="458"/>
      <c r="R33" s="458"/>
      <c r="S33" s="458"/>
      <c r="T33" s="458"/>
      <c r="U33" s="459"/>
    </row>
    <row r="34" spans="1:21" outlineLevel="1">
      <c r="A34" s="477"/>
      <c r="B34" s="312"/>
      <c r="C34" s="252"/>
      <c r="D34" s="463"/>
      <c r="E34" s="463"/>
      <c r="F34" s="463"/>
      <c r="G34" s="464"/>
      <c r="I34" s="457"/>
      <c r="J34" s="458"/>
      <c r="K34" s="458"/>
      <c r="L34" s="458"/>
      <c r="M34" s="458"/>
      <c r="N34" s="459"/>
      <c r="P34" s="457"/>
      <c r="Q34" s="458"/>
      <c r="R34" s="458"/>
      <c r="S34" s="458"/>
      <c r="T34" s="458"/>
      <c r="U34" s="459"/>
    </row>
    <row r="35" spans="1:21" outlineLevel="1">
      <c r="A35" s="477"/>
      <c r="B35" s="312"/>
      <c r="C35" s="252"/>
      <c r="D35" s="463"/>
      <c r="E35" s="463"/>
      <c r="F35" s="463"/>
      <c r="G35" s="464"/>
      <c r="I35" s="457"/>
      <c r="J35" s="458"/>
      <c r="K35" s="458"/>
      <c r="L35" s="458"/>
      <c r="M35" s="458"/>
      <c r="N35" s="459"/>
      <c r="P35" s="457"/>
      <c r="Q35" s="458"/>
      <c r="R35" s="458"/>
      <c r="S35" s="458"/>
      <c r="T35" s="458"/>
      <c r="U35" s="459"/>
    </row>
    <row r="36" spans="1:21" outlineLevel="1">
      <c r="A36" s="477"/>
      <c r="B36" s="312"/>
      <c r="C36" s="252"/>
      <c r="D36" s="463"/>
      <c r="E36" s="463"/>
      <c r="F36" s="463"/>
      <c r="G36" s="464"/>
      <c r="I36" s="457"/>
      <c r="J36" s="458"/>
      <c r="K36" s="458"/>
      <c r="L36" s="458"/>
      <c r="M36" s="458"/>
      <c r="N36" s="459"/>
      <c r="P36" s="457"/>
      <c r="Q36" s="458"/>
      <c r="R36" s="458"/>
      <c r="S36" s="458"/>
      <c r="T36" s="458"/>
      <c r="U36" s="459"/>
    </row>
    <row r="37" spans="1:21" outlineLevel="1">
      <c r="A37" s="477"/>
      <c r="B37" s="312"/>
      <c r="C37" s="252"/>
      <c r="D37" s="463"/>
      <c r="E37" s="463"/>
      <c r="F37" s="463"/>
      <c r="G37" s="464"/>
      <c r="I37" s="457"/>
      <c r="J37" s="458"/>
      <c r="K37" s="458"/>
      <c r="L37" s="458"/>
      <c r="M37" s="458"/>
      <c r="N37" s="459"/>
      <c r="P37" s="457"/>
      <c r="Q37" s="458"/>
      <c r="R37" s="458"/>
      <c r="S37" s="458"/>
      <c r="T37" s="458"/>
      <c r="U37" s="459"/>
    </row>
    <row r="38" spans="1:21" outlineLevel="1">
      <c r="A38" s="477"/>
      <c r="B38" s="312"/>
      <c r="C38" s="252"/>
      <c r="D38" s="463"/>
      <c r="E38" s="463"/>
      <c r="F38" s="463"/>
      <c r="G38" s="464"/>
      <c r="I38" s="457"/>
      <c r="J38" s="458"/>
      <c r="K38" s="458"/>
      <c r="L38" s="458"/>
      <c r="M38" s="458"/>
      <c r="N38" s="459"/>
      <c r="P38" s="457"/>
      <c r="Q38" s="458"/>
      <c r="R38" s="458"/>
      <c r="S38" s="458"/>
      <c r="T38" s="458"/>
      <c r="U38" s="459"/>
    </row>
    <row r="39" spans="1:21" outlineLevel="1">
      <c r="A39" s="477"/>
      <c r="B39" s="312"/>
      <c r="C39" s="252"/>
      <c r="D39" s="463"/>
      <c r="E39" s="463"/>
      <c r="F39" s="463"/>
      <c r="G39" s="464"/>
      <c r="I39" s="457"/>
      <c r="J39" s="458"/>
      <c r="K39" s="458"/>
      <c r="L39" s="458"/>
      <c r="M39" s="458"/>
      <c r="N39" s="459"/>
      <c r="P39" s="457"/>
      <c r="Q39" s="458"/>
      <c r="R39" s="458"/>
      <c r="S39" s="458"/>
      <c r="T39" s="458"/>
      <c r="U39" s="459"/>
    </row>
    <row r="40" spans="1:21" ht="14" outlineLevel="1" thickBot="1">
      <c r="A40" s="478"/>
      <c r="B40" s="313"/>
      <c r="C40" s="314"/>
      <c r="D40" s="487"/>
      <c r="E40" s="487"/>
      <c r="F40" s="487"/>
      <c r="G40" s="488"/>
      <c r="I40" s="457"/>
      <c r="J40" s="458"/>
      <c r="K40" s="458"/>
      <c r="L40" s="458"/>
      <c r="M40" s="458"/>
      <c r="N40" s="459"/>
      <c r="P40" s="457"/>
      <c r="Q40" s="458"/>
      <c r="R40" s="458"/>
      <c r="S40" s="458"/>
      <c r="T40" s="458"/>
      <c r="U40" s="459"/>
    </row>
    <row r="41" spans="1:21" outlineLevel="1">
      <c r="A41" s="154"/>
      <c r="B41" s="248"/>
      <c r="C41" s="248"/>
      <c r="D41" s="248"/>
      <c r="E41" s="248"/>
      <c r="F41" s="248"/>
      <c r="G41" s="248"/>
      <c r="I41" s="457"/>
      <c r="J41" s="458"/>
      <c r="K41" s="458"/>
      <c r="L41" s="458"/>
      <c r="M41" s="458"/>
      <c r="N41" s="459"/>
      <c r="P41" s="457"/>
      <c r="Q41" s="458"/>
      <c r="R41" s="458"/>
      <c r="S41" s="458"/>
      <c r="T41" s="458"/>
      <c r="U41" s="459"/>
    </row>
    <row r="42" spans="1:21" outlineLevel="1">
      <c r="A42" s="154"/>
      <c r="B42" s="248"/>
      <c r="C42" s="248"/>
      <c r="D42" s="248"/>
      <c r="E42" s="248"/>
      <c r="F42" s="248"/>
      <c r="G42" s="248"/>
      <c r="I42" s="457"/>
      <c r="J42" s="458"/>
      <c r="K42" s="458"/>
      <c r="L42" s="458"/>
      <c r="M42" s="458"/>
      <c r="N42" s="459"/>
      <c r="P42" s="457"/>
      <c r="Q42" s="458"/>
      <c r="R42" s="458"/>
      <c r="S42" s="458"/>
      <c r="T42" s="458"/>
      <c r="U42" s="459"/>
    </row>
    <row r="43" spans="1:21" outlineLevel="1">
      <c r="A43" s="154"/>
      <c r="B43" s="248"/>
      <c r="C43" s="248"/>
      <c r="D43" s="248"/>
      <c r="E43" s="248"/>
      <c r="F43" s="248"/>
      <c r="G43" s="248"/>
      <c r="I43" s="457"/>
      <c r="J43" s="458"/>
      <c r="K43" s="458"/>
      <c r="L43" s="458"/>
      <c r="M43" s="458"/>
      <c r="N43" s="459"/>
      <c r="P43" s="457"/>
      <c r="Q43" s="458"/>
      <c r="R43" s="458"/>
      <c r="S43" s="458"/>
      <c r="T43" s="458"/>
      <c r="U43" s="459"/>
    </row>
    <row r="44" spans="1:21" outlineLevel="1">
      <c r="A44" s="154"/>
      <c r="B44" s="248"/>
      <c r="C44" s="248"/>
      <c r="D44" s="248"/>
      <c r="E44" s="248"/>
      <c r="F44" s="248"/>
      <c r="G44" s="248"/>
      <c r="I44" s="457"/>
      <c r="J44" s="458"/>
      <c r="K44" s="458"/>
      <c r="L44" s="458"/>
      <c r="M44" s="458"/>
      <c r="N44" s="459"/>
      <c r="P44" s="457"/>
      <c r="Q44" s="458"/>
      <c r="R44" s="458"/>
      <c r="S44" s="458"/>
      <c r="T44" s="458"/>
      <c r="U44" s="459"/>
    </row>
    <row r="45" spans="1:21" outlineLevel="1">
      <c r="A45" s="154"/>
      <c r="B45" s="248"/>
      <c r="C45" s="248"/>
      <c r="D45" s="248"/>
      <c r="E45" s="248"/>
      <c r="F45" s="248"/>
      <c r="G45" s="248"/>
      <c r="I45" s="460"/>
      <c r="J45" s="461"/>
      <c r="K45" s="461"/>
      <c r="L45" s="461"/>
      <c r="M45" s="461"/>
      <c r="N45" s="462"/>
      <c r="P45" s="460"/>
      <c r="Q45" s="461"/>
      <c r="R45" s="461"/>
      <c r="S45" s="461"/>
      <c r="T45" s="461"/>
      <c r="U45" s="462"/>
    </row>
    <row r="46" spans="1:21" outlineLevel="1">
      <c r="A46" s="154"/>
      <c r="B46" s="248"/>
      <c r="C46" s="248"/>
      <c r="D46" s="248"/>
      <c r="E46" s="248"/>
      <c r="F46" s="248"/>
      <c r="G46" s="248"/>
    </row>
    <row r="47" spans="1:21">
      <c r="A47" s="154"/>
      <c r="B47" s="155"/>
    </row>
    <row r="48" spans="1:21" ht="15">
      <c r="A48" s="12" t="s">
        <v>374</v>
      </c>
    </row>
    <row r="49" spans="1:54" ht="15" outlineLevel="1">
      <c r="A49" s="12"/>
      <c r="AV49" s="295"/>
      <c r="AW49" s="294"/>
    </row>
    <row r="50" spans="1:54" ht="14" outlineLevel="1" thickBot="1">
      <c r="A50" s="4" t="s">
        <v>375</v>
      </c>
    </row>
    <row r="51" spans="1:54" outlineLevel="2">
      <c r="B51" s="19"/>
      <c r="C51" s="19"/>
      <c r="D51" s="19"/>
      <c r="E51" s="489" t="s">
        <v>270</v>
      </c>
      <c r="F51" s="479"/>
      <c r="G51" s="479"/>
      <c r="H51" s="479"/>
      <c r="I51" s="479"/>
      <c r="J51" s="479" t="s">
        <v>271</v>
      </c>
      <c r="K51" s="479"/>
      <c r="L51" s="479"/>
      <c r="M51" s="479"/>
      <c r="N51" s="479"/>
      <c r="O51" s="479" t="s">
        <v>272</v>
      </c>
      <c r="P51" s="479"/>
      <c r="Q51" s="479"/>
      <c r="R51" s="479"/>
      <c r="S51" s="479"/>
      <c r="T51" s="479" t="s">
        <v>273</v>
      </c>
      <c r="U51" s="479"/>
      <c r="V51" s="479"/>
      <c r="W51" s="479"/>
      <c r="X51" s="479"/>
      <c r="Y51" s="479" t="s">
        <v>376</v>
      </c>
      <c r="Z51" s="479"/>
      <c r="AA51" s="479"/>
      <c r="AB51" s="479"/>
      <c r="AC51" s="479"/>
      <c r="AD51" s="479" t="s">
        <v>377</v>
      </c>
      <c r="AE51" s="479"/>
      <c r="AF51" s="479"/>
      <c r="AG51" s="479"/>
      <c r="AH51" s="479"/>
      <c r="AI51" s="479" t="s">
        <v>378</v>
      </c>
      <c r="AJ51" s="479"/>
      <c r="AK51" s="479"/>
      <c r="AL51" s="479"/>
      <c r="AM51" s="479"/>
      <c r="AN51" s="479" t="s">
        <v>379</v>
      </c>
      <c r="AO51" s="479"/>
      <c r="AP51" s="479"/>
      <c r="AQ51" s="479"/>
      <c r="AR51" s="479"/>
      <c r="AS51" s="479" t="s">
        <v>380</v>
      </c>
      <c r="AT51" s="479"/>
      <c r="AU51" s="479"/>
      <c r="AV51" s="479"/>
      <c r="AW51" s="479"/>
      <c r="AX51" s="479" t="s">
        <v>381</v>
      </c>
      <c r="AY51" s="479"/>
      <c r="AZ51" s="479"/>
      <c r="BA51" s="479"/>
      <c r="BB51" s="48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367</v>
      </c>
      <c r="C53" s="19" t="s">
        <v>382</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66" t="s">
        <v>383</v>
      </c>
      <c r="B54" s="36" t="s">
        <v>305</v>
      </c>
      <c r="C54" s="121" t="s">
        <v>290</v>
      </c>
      <c r="D54" s="124" t="s">
        <v>384</v>
      </c>
      <c r="E54" s="242">
        <f>'Option_1 Workings'!E60</f>
        <v>0</v>
      </c>
      <c r="F54" s="242">
        <f>'Option_1 Workings'!F60</f>
        <v>-0.17827656000000003</v>
      </c>
      <c r="G54" s="242">
        <f>'Option_1 Workings'!G60</f>
        <v>0</v>
      </c>
      <c r="H54" s="242">
        <f>'Option_1 Workings'!H60</f>
        <v>0</v>
      </c>
      <c r="I54" s="242">
        <f>'Option_1 Workings'!I60</f>
        <v>0</v>
      </c>
      <c r="J54" s="242">
        <f>'Option_1 Workings'!J60</f>
        <v>0</v>
      </c>
      <c r="K54" s="242">
        <f>'Option_1 Workings'!K60</f>
        <v>0</v>
      </c>
      <c r="L54" s="242">
        <f>'Option_1 Workings'!L60</f>
        <v>0</v>
      </c>
      <c r="M54" s="242">
        <f>'Option_1 Workings'!M60</f>
        <v>0</v>
      </c>
      <c r="N54" s="242">
        <f>'Option_1 Workings'!N60</f>
        <v>0</v>
      </c>
      <c r="O54" s="242">
        <f>'Option_1 Workings'!O60</f>
        <v>0</v>
      </c>
      <c r="P54" s="242">
        <f>'Option_1 Workings'!P60</f>
        <v>0</v>
      </c>
      <c r="Q54" s="242">
        <f>'Option_1 Workings'!Q60</f>
        <v>0</v>
      </c>
      <c r="R54" s="242">
        <f>'Option_1 Workings'!R60</f>
        <v>0</v>
      </c>
      <c r="S54" s="242">
        <f>'Option_1 Workings'!S60</f>
        <v>0</v>
      </c>
      <c r="T54" s="242">
        <f>'Option_1 Workings'!T60</f>
        <v>0</v>
      </c>
      <c r="U54" s="242">
        <f>'Option_1 Workings'!U60</f>
        <v>0</v>
      </c>
      <c r="V54" s="242">
        <f>'Option_1 Workings'!V60</f>
        <v>0</v>
      </c>
      <c r="W54" s="242">
        <f>'Option_1 Workings'!W60</f>
        <v>0</v>
      </c>
      <c r="X54" s="242">
        <f>'Option_1 Workings'!X60</f>
        <v>0</v>
      </c>
      <c r="Y54" s="242">
        <f>'Option_1 Workings'!Y60</f>
        <v>0</v>
      </c>
      <c r="Z54" s="242">
        <f>'Option_1 Workings'!Z60</f>
        <v>0</v>
      </c>
      <c r="AA54" s="242">
        <f>'Option_1 Workings'!AA60</f>
        <v>0</v>
      </c>
      <c r="AB54" s="242">
        <f>'Option_1 Workings'!AB60</f>
        <v>0</v>
      </c>
      <c r="AC54" s="242">
        <f>'Option_1 Workings'!AC60</f>
        <v>0</v>
      </c>
      <c r="AD54" s="242">
        <f>'Option_1 Workings'!AD60</f>
        <v>0</v>
      </c>
      <c r="AE54" s="242">
        <f>'Option_1 Workings'!AE60</f>
        <v>0</v>
      </c>
      <c r="AF54" s="242">
        <f>'Option_1 Workings'!AF60</f>
        <v>0</v>
      </c>
      <c r="AG54" s="242">
        <f>'Option_1 Workings'!AG60</f>
        <v>0</v>
      </c>
      <c r="AH54" s="242">
        <f>'Option_1 Workings'!AH60</f>
        <v>0</v>
      </c>
      <c r="AI54" s="242">
        <f>'Option_1 Workings'!AI60</f>
        <v>0</v>
      </c>
      <c r="AJ54" s="242">
        <f>'Option_1 Workings'!AJ60</f>
        <v>0</v>
      </c>
      <c r="AK54" s="242">
        <f>'Option_1 Workings'!AK60</f>
        <v>0</v>
      </c>
      <c r="AL54" s="242">
        <f>'Option_1 Workings'!AL60</f>
        <v>0</v>
      </c>
      <c r="AM54" s="242">
        <f>'Option_1 Workings'!AM60</f>
        <v>0</v>
      </c>
      <c r="AN54" s="242">
        <f>'Option_1 Workings'!AN60</f>
        <v>0</v>
      </c>
      <c r="AO54" s="242">
        <f>'Option_1 Workings'!AO60</f>
        <v>0</v>
      </c>
      <c r="AP54" s="242">
        <f>'Option_1 Workings'!AP60</f>
        <v>0</v>
      </c>
      <c r="AQ54" s="242">
        <f>'Option_1 Workings'!AQ60</f>
        <v>0</v>
      </c>
      <c r="AR54" s="242">
        <f>'Option_1 Workings'!AR60</f>
        <v>0</v>
      </c>
      <c r="AS54" s="242">
        <f>'Option_1 Workings'!AS60</f>
        <v>0</v>
      </c>
      <c r="AT54" s="242">
        <f>'Option_1 Workings'!AT60</f>
        <v>0</v>
      </c>
      <c r="AU54" s="242">
        <f>'Option_1 Workings'!AU60</f>
        <v>0</v>
      </c>
      <c r="AV54" s="242">
        <f>'Option_1 Workings'!AV60</f>
        <v>0</v>
      </c>
      <c r="AW54" s="242">
        <f>'Option_1 Workings'!AW60</f>
        <v>0</v>
      </c>
      <c r="AX54" s="242">
        <f>'Option_1 Workings'!AX60</f>
        <v>0</v>
      </c>
      <c r="AY54" s="242">
        <f>'Option_1 Workings'!AY60</f>
        <v>0</v>
      </c>
      <c r="AZ54" s="242">
        <f>'Option_1 Workings'!AZ60</f>
        <v>0</v>
      </c>
      <c r="BA54" s="242">
        <f>'Option_1 Workings'!BA60</f>
        <v>0</v>
      </c>
      <c r="BB54" s="242">
        <f>'Option_1 Workings'!BB60</f>
        <v>0</v>
      </c>
    </row>
    <row r="55" spans="1:54" outlineLevel="2">
      <c r="A55" s="467"/>
      <c r="B55" s="36"/>
      <c r="C55" s="121"/>
      <c r="D55" s="2" t="s">
        <v>384</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67"/>
      <c r="B56" s="36"/>
      <c r="C56" s="121"/>
      <c r="D56" s="2" t="s">
        <v>384</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67"/>
      <c r="B57" s="36"/>
      <c r="C57" s="121"/>
      <c r="D57" s="2" t="s">
        <v>384</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67"/>
      <c r="B58" s="36"/>
      <c r="C58" s="121"/>
      <c r="D58" s="2" t="s">
        <v>384</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67"/>
      <c r="B59" s="36"/>
      <c r="C59" s="121"/>
      <c r="D59" s="2" t="s">
        <v>384</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67"/>
      <c r="B60" s="36"/>
      <c r="C60" s="121"/>
      <c r="D60" s="2" t="s">
        <v>384</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67"/>
      <c r="B61" s="36"/>
      <c r="C61" s="121"/>
      <c r="D61" s="2" t="s">
        <v>384</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67"/>
      <c r="B62" s="36"/>
      <c r="C62" s="121"/>
      <c r="D62" s="2" t="s">
        <v>384</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67"/>
      <c r="B63" s="36"/>
      <c r="C63" s="121"/>
      <c r="D63" s="2" t="s">
        <v>384</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68"/>
      <c r="B64" s="122" t="s">
        <v>385</v>
      </c>
      <c r="C64" s="296" t="s">
        <v>386</v>
      </c>
      <c r="D64" s="123" t="s">
        <v>384</v>
      </c>
      <c r="E64" s="23">
        <f>SUM(E54:E63)</f>
        <v>0</v>
      </c>
      <c r="F64" s="23">
        <f t="shared" ref="F64:BB64" si="3">SUM(F54:F63)</f>
        <v>-0.17827656000000003</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74" t="s">
        <v>387</v>
      </c>
      <c r="B66" s="343" t="s">
        <v>302</v>
      </c>
      <c r="C66" s="267"/>
      <c r="D66" s="268" t="s">
        <v>384</v>
      </c>
      <c r="E66" s="242">
        <f>'Option_1 Workings'!E55</f>
        <v>-8.584E-2</v>
      </c>
      <c r="F66" s="242">
        <f>'Option_1 Workings'!F55</f>
        <v>0</v>
      </c>
      <c r="G66" s="242">
        <f>'Option_1 Workings'!G55</f>
        <v>-8.9307935999999991E-2</v>
      </c>
      <c r="H66" s="242">
        <f>'Option_1 Workings'!H55</f>
        <v>0</v>
      </c>
      <c r="I66" s="242">
        <f>'Option_1 Workings'!I55</f>
        <v>-9.29159766144E-2</v>
      </c>
      <c r="J66" s="242">
        <f>'Option_1 Workings'!J55</f>
        <v>0</v>
      </c>
      <c r="K66" s="242">
        <f>'Option_1 Workings'!K55</f>
        <v>-9.6669782069621762E-2</v>
      </c>
      <c r="L66" s="242">
        <f>'Option_1 Workings'!L55</f>
        <v>0</v>
      </c>
      <c r="M66" s="242">
        <f>'Option_1 Workings'!M55</f>
        <v>-0.10057524126523447</v>
      </c>
      <c r="N66" s="242">
        <f>'Option_1 Workings'!N55</f>
        <v>0</v>
      </c>
      <c r="O66" s="242">
        <f>'Option_1 Workings'!O55</f>
        <v>-0.10463848101234995</v>
      </c>
      <c r="P66" s="242">
        <f>'Option_1 Workings'!P55</f>
        <v>0</v>
      </c>
      <c r="Q66" s="242">
        <f>'Option_1 Workings'!Q55</f>
        <v>-0.10886587564524888</v>
      </c>
      <c r="R66" s="242">
        <f>'Option_1 Workings'!R55</f>
        <v>0</v>
      </c>
      <c r="S66" s="242">
        <f>'Option_1 Workings'!S55</f>
        <v>-0.11326405702131694</v>
      </c>
      <c r="T66" s="242">
        <f>'Option_1 Workings'!T55</f>
        <v>0</v>
      </c>
      <c r="U66" s="242">
        <f>'Option_1 Workings'!U55</f>
        <v>-0.11783992492497813</v>
      </c>
      <c r="V66" s="242">
        <f>'Option_1 Workings'!V55</f>
        <v>0</v>
      </c>
      <c r="W66" s="242">
        <f>'Option_1 Workings'!W55</f>
        <v>-0.12260065789194724</v>
      </c>
      <c r="X66" s="242">
        <f>'Option_1 Workings'!X55</f>
        <v>0</v>
      </c>
      <c r="Y66" s="242">
        <f>'Option_1 Workings'!Y55</f>
        <v>-0.12755372447078192</v>
      </c>
      <c r="Z66" s="242">
        <f>'Option_1 Workings'!Z55</f>
        <v>0</v>
      </c>
      <c r="AA66" s="242">
        <f>'Option_1 Workings'!AA55</f>
        <v>-0.13270689493940149</v>
      </c>
      <c r="AB66" s="242">
        <f>'Option_1 Workings'!AB55</f>
        <v>0</v>
      </c>
      <c r="AC66" s="242">
        <f>'Option_1 Workings'!AC55</f>
        <v>-0.13806825349495333</v>
      </c>
      <c r="AD66" s="242">
        <f>'Option_1 Workings'!AD55</f>
        <v>0</v>
      </c>
      <c r="AE66" s="242">
        <f>'Option_1 Workings'!AE55</f>
        <v>-0.14364621093614943</v>
      </c>
      <c r="AF66" s="242">
        <f>'Option_1 Workings'!AF55</f>
        <v>0</v>
      </c>
      <c r="AG66" s="242">
        <f>'Option_1 Workings'!AG55</f>
        <v>-0.14944951785796987</v>
      </c>
      <c r="AH66" s="242">
        <f>'Option_1 Workings'!AH55</f>
        <v>0</v>
      </c>
      <c r="AI66" s="242">
        <f>'Option_1 Workings'!AI55</f>
        <v>-0.15548727837943185</v>
      </c>
      <c r="AJ66" s="242">
        <f>'Option_1 Workings'!AJ55</f>
        <v>0</v>
      </c>
      <c r="AK66" s="242">
        <f>'Option_1 Workings'!AK55</f>
        <v>-0.16176896442596089</v>
      </c>
      <c r="AL66" s="242">
        <f>'Option_1 Workings'!AL55</f>
        <v>0</v>
      </c>
      <c r="AM66" s="242">
        <f>'Option_1 Workings'!AM55</f>
        <v>-0.16830443058876973</v>
      </c>
      <c r="AN66" s="242">
        <f>'Option_1 Workings'!AN55</f>
        <v>0</v>
      </c>
      <c r="AO66" s="242">
        <f>'Option_1 Workings'!AO55</f>
        <v>-0.17510392958455601</v>
      </c>
      <c r="AP66" s="242">
        <f>'Option_1 Workings'!AP55</f>
        <v>0</v>
      </c>
      <c r="AQ66" s="242">
        <f>'Option_1 Workings'!AQ55</f>
        <v>-0.18217812833977207</v>
      </c>
      <c r="AR66" s="242">
        <f>'Option_1 Workings'!AR55</f>
        <v>0</v>
      </c>
      <c r="AS66" s="242">
        <f>'Option_1 Workings'!AS55</f>
        <v>-0.18953812472469889</v>
      </c>
      <c r="AT66" s="242">
        <f>'Option_1 Workings'!AT55</f>
        <v>0</v>
      </c>
      <c r="AU66" s="242">
        <f>'Option_1 Workings'!AU55</f>
        <v>-0.19719546496357671</v>
      </c>
      <c r="AV66" s="242">
        <f>'Option_1 Workings'!AV55</f>
        <v>0</v>
      </c>
      <c r="AW66" s="242">
        <f>'Option_1 Workings'!AW55</f>
        <v>-0.20516216174810523</v>
      </c>
      <c r="AX66" s="242">
        <f>'Option_1 Workings'!AX55</f>
        <v>0</v>
      </c>
      <c r="AY66" s="242">
        <f>'Option_1 Workings'!AY55</f>
        <v>-0.21345071308272867</v>
      </c>
      <c r="AZ66" s="242">
        <f>'Option_1 Workings'!AZ55</f>
        <v>0</v>
      </c>
      <c r="BA66" s="242">
        <f>'Option_1 Workings'!BA55</f>
        <v>-0.2220741218912709</v>
      </c>
      <c r="BB66" s="242">
        <f>'Option_1 Workings'!BB55</f>
        <v>0</v>
      </c>
    </row>
    <row r="67" spans="1:54" outlineLevel="2">
      <c r="A67" s="475"/>
      <c r="B67" s="121" t="s">
        <v>302</v>
      </c>
      <c r="C67" s="267"/>
      <c r="D67" s="269" t="s">
        <v>384</v>
      </c>
      <c r="E67" s="241">
        <f>'Option_1 Workings'!E59</f>
        <v>0</v>
      </c>
      <c r="F67" s="241">
        <f>'Option_1 Workings'!F59</f>
        <v>-0.30599999999999999</v>
      </c>
      <c r="G67" s="241">
        <f>'Option_1 Workings'!G59</f>
        <v>0</v>
      </c>
      <c r="H67" s="241">
        <f>'Option_1 Workings'!H59</f>
        <v>0</v>
      </c>
      <c r="I67" s="241">
        <f>'Option_1 Workings'!I59</f>
        <v>0</v>
      </c>
      <c r="J67" s="241">
        <f>'Option_1 Workings'!J59</f>
        <v>0</v>
      </c>
      <c r="K67" s="241">
        <f>'Option_1 Workings'!K59</f>
        <v>-0.34122721303699205</v>
      </c>
      <c r="L67" s="241">
        <f>'Option_1 Workings'!L59</f>
        <v>0</v>
      </c>
      <c r="M67" s="241">
        <f>'Option_1 Workings'!M59</f>
        <v>0</v>
      </c>
      <c r="N67" s="241">
        <f>'Option_1 Workings'!N59</f>
        <v>0</v>
      </c>
      <c r="O67" s="241">
        <f>'Option_1 Workings'!O59</f>
        <v>0</v>
      </c>
      <c r="P67" s="241">
        <f>'Option_1 Workings'!P59</f>
        <v>-0.38050983959801543</v>
      </c>
      <c r="Q67" s="241">
        <f>'Option_1 Workings'!Q59</f>
        <v>0</v>
      </c>
      <c r="R67" s="241">
        <f>'Option_1 Workings'!R59</f>
        <v>0</v>
      </c>
      <c r="S67" s="241">
        <f>'Option_1 Workings'!S59</f>
        <v>0</v>
      </c>
      <c r="T67" s="241">
        <f>'Option_1 Workings'!T59</f>
        <v>0</v>
      </c>
      <c r="U67" s="241">
        <f>'Option_1 Workings'!U59</f>
        <v>-0.4243147454221689</v>
      </c>
      <c r="V67" s="241">
        <f>'Option_1 Workings'!V59</f>
        <v>0</v>
      </c>
      <c r="W67" s="241">
        <f>'Option_1 Workings'!W59</f>
        <v>0</v>
      </c>
      <c r="X67" s="241">
        <f>'Option_1 Workings'!X59</f>
        <v>0</v>
      </c>
      <c r="Y67" s="241">
        <f>'Option_1 Workings'!Y59</f>
        <v>0</v>
      </c>
      <c r="Z67" s="241">
        <f>'Option_1 Workings'!Z59</f>
        <v>-0.47316254258466495</v>
      </c>
      <c r="AA67" s="241">
        <f>'Option_1 Workings'!AA59</f>
        <v>0</v>
      </c>
      <c r="AB67" s="241">
        <f>'Option_1 Workings'!AB59</f>
        <v>0</v>
      </c>
      <c r="AC67" s="241">
        <f>'Option_1 Workings'!AC59</f>
        <v>0</v>
      </c>
      <c r="AD67" s="241">
        <f>'Option_1 Workings'!AD59</f>
        <v>0</v>
      </c>
      <c r="AE67" s="241">
        <f>'Option_1 Workings'!AE59</f>
        <v>-0.52763377686164126</v>
      </c>
      <c r="AF67" s="241">
        <f>'Option_1 Workings'!AF59</f>
        <v>0</v>
      </c>
      <c r="AG67" s="241">
        <f>'Option_1 Workings'!AG59</f>
        <v>0</v>
      </c>
      <c r="AH67" s="241">
        <f>'Option_1 Workings'!AH59</f>
        <v>0</v>
      </c>
      <c r="AI67" s="241">
        <f>'Option_1 Workings'!AI59</f>
        <v>0</v>
      </c>
      <c r="AJ67" s="241">
        <f>'Option_1 Workings'!AJ59</f>
        <v>-0.58837582739437899</v>
      </c>
      <c r="AK67" s="241">
        <f>'Option_1 Workings'!AK59</f>
        <v>0</v>
      </c>
      <c r="AL67" s="241">
        <f>'Option_1 Workings'!AL59</f>
        <v>0</v>
      </c>
      <c r="AM67" s="241">
        <f>'Option_1 Workings'!AM59</f>
        <v>0</v>
      </c>
      <c r="AN67" s="241">
        <f>'Option_1 Workings'!AN59</f>
        <v>0</v>
      </c>
      <c r="AO67" s="241">
        <f>'Option_1 Workings'!AO59</f>
        <v>-0.65611060065398119</v>
      </c>
      <c r="AP67" s="241">
        <f>'Option_1 Workings'!AP59</f>
        <v>0</v>
      </c>
      <c r="AQ67" s="241">
        <f>'Option_1 Workings'!AQ59</f>
        <v>0</v>
      </c>
      <c r="AR67" s="241">
        <f>'Option_1 Workings'!AR59</f>
        <v>0</v>
      </c>
      <c r="AS67" s="241">
        <f>'Option_1 Workings'!AS59</f>
        <v>0</v>
      </c>
      <c r="AT67" s="241">
        <f>'Option_1 Workings'!AT59</f>
        <v>-0.7316431101476627</v>
      </c>
      <c r="AU67" s="241">
        <f>'Option_1 Workings'!AU59</f>
        <v>0</v>
      </c>
      <c r="AV67" s="241">
        <f>'Option_1 Workings'!AV59</f>
        <v>0</v>
      </c>
      <c r="AW67" s="241">
        <f>'Option_1 Workings'!AW59</f>
        <v>0</v>
      </c>
      <c r="AX67" s="241">
        <f>'Option_1 Workings'!AX59</f>
        <v>0</v>
      </c>
      <c r="AY67" s="241">
        <f>'Option_1 Workings'!AY59</f>
        <v>-0.81587104383465325</v>
      </c>
      <c r="AZ67" s="241">
        <f>'Option_1 Workings'!AZ59</f>
        <v>0</v>
      </c>
      <c r="BA67" s="241">
        <f>'Option_1 Workings'!BA59</f>
        <v>0</v>
      </c>
      <c r="BB67" s="241">
        <f>'Option_1 Workings'!BB59</f>
        <v>0</v>
      </c>
    </row>
    <row r="68" spans="1:54" outlineLevel="2">
      <c r="A68" s="475"/>
      <c r="B68" s="252"/>
      <c r="C68" s="267"/>
      <c r="D68" s="269" t="s">
        <v>384</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75"/>
      <c r="B69" s="252"/>
      <c r="C69" s="267"/>
      <c r="D69" s="269" t="s">
        <v>384</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75"/>
      <c r="B70" s="252"/>
      <c r="C70" s="267"/>
      <c r="D70" s="269" t="s">
        <v>384</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76"/>
      <c r="B71" s="122" t="s">
        <v>388</v>
      </c>
      <c r="C71" s="123"/>
      <c r="D71" s="270" t="s">
        <v>384</v>
      </c>
      <c r="E71" s="21">
        <f>SUM(E66:E70)</f>
        <v>-8.584E-2</v>
      </c>
      <c r="F71" s="21">
        <f t="shared" ref="F71:BB71" si="4">SUM(F66:F70)</f>
        <v>-0.30599999999999999</v>
      </c>
      <c r="G71" s="21">
        <f t="shared" si="4"/>
        <v>-8.9307935999999991E-2</v>
      </c>
      <c r="H71" s="21">
        <f t="shared" si="4"/>
        <v>0</v>
      </c>
      <c r="I71" s="21">
        <f t="shared" si="4"/>
        <v>-9.29159766144E-2</v>
      </c>
      <c r="J71" s="21">
        <f t="shared" si="4"/>
        <v>0</v>
      </c>
      <c r="K71" s="21">
        <f t="shared" si="4"/>
        <v>-0.43789699510661384</v>
      </c>
      <c r="L71" s="21">
        <f t="shared" si="4"/>
        <v>0</v>
      </c>
      <c r="M71" s="21">
        <f t="shared" si="4"/>
        <v>-0.10057524126523447</v>
      </c>
      <c r="N71" s="21">
        <f t="shared" si="4"/>
        <v>0</v>
      </c>
      <c r="O71" s="21">
        <f t="shared" si="4"/>
        <v>-0.10463848101234995</v>
      </c>
      <c r="P71" s="21">
        <f t="shared" si="4"/>
        <v>-0.38050983959801543</v>
      </c>
      <c r="Q71" s="21">
        <f t="shared" si="4"/>
        <v>-0.10886587564524888</v>
      </c>
      <c r="R71" s="21">
        <f t="shared" si="4"/>
        <v>0</v>
      </c>
      <c r="S71" s="21">
        <f t="shared" si="4"/>
        <v>-0.11326405702131694</v>
      </c>
      <c r="T71" s="21">
        <f t="shared" si="4"/>
        <v>0</v>
      </c>
      <c r="U71" s="21">
        <f t="shared" si="4"/>
        <v>-0.54215467034714704</v>
      </c>
      <c r="V71" s="21">
        <f t="shared" si="4"/>
        <v>0</v>
      </c>
      <c r="W71" s="21">
        <f t="shared" si="4"/>
        <v>-0.12260065789194724</v>
      </c>
      <c r="X71" s="21">
        <f t="shared" si="4"/>
        <v>0</v>
      </c>
      <c r="Y71" s="21">
        <f t="shared" si="4"/>
        <v>-0.12755372447078192</v>
      </c>
      <c r="Z71" s="21">
        <f t="shared" si="4"/>
        <v>-0.47316254258466495</v>
      </c>
      <c r="AA71" s="21">
        <f t="shared" si="4"/>
        <v>-0.13270689493940149</v>
      </c>
      <c r="AB71" s="21">
        <f t="shared" si="4"/>
        <v>0</v>
      </c>
      <c r="AC71" s="21">
        <f t="shared" si="4"/>
        <v>-0.13806825349495333</v>
      </c>
      <c r="AD71" s="21">
        <f t="shared" si="4"/>
        <v>0</v>
      </c>
      <c r="AE71" s="21">
        <f t="shared" si="4"/>
        <v>-0.67127998779779063</v>
      </c>
      <c r="AF71" s="21">
        <f t="shared" si="4"/>
        <v>0</v>
      </c>
      <c r="AG71" s="21">
        <f t="shared" si="4"/>
        <v>-0.14944951785796987</v>
      </c>
      <c r="AH71" s="21">
        <f t="shared" si="4"/>
        <v>0</v>
      </c>
      <c r="AI71" s="21">
        <f t="shared" si="4"/>
        <v>-0.15548727837943185</v>
      </c>
      <c r="AJ71" s="21">
        <f t="shared" si="4"/>
        <v>-0.58837582739437899</v>
      </c>
      <c r="AK71" s="21">
        <f t="shared" si="4"/>
        <v>-0.16176896442596089</v>
      </c>
      <c r="AL71" s="21">
        <f t="shared" si="4"/>
        <v>0</v>
      </c>
      <c r="AM71" s="21">
        <f t="shared" si="4"/>
        <v>-0.16830443058876973</v>
      </c>
      <c r="AN71" s="21">
        <f t="shared" si="4"/>
        <v>0</v>
      </c>
      <c r="AO71" s="21">
        <f t="shared" si="4"/>
        <v>-0.8312145302385372</v>
      </c>
      <c r="AP71" s="21">
        <f t="shared" si="4"/>
        <v>0</v>
      </c>
      <c r="AQ71" s="21">
        <f t="shared" si="4"/>
        <v>-0.18217812833977207</v>
      </c>
      <c r="AR71" s="21">
        <f t="shared" si="4"/>
        <v>0</v>
      </c>
      <c r="AS71" s="21">
        <f t="shared" si="4"/>
        <v>-0.18953812472469889</v>
      </c>
      <c r="AT71" s="21">
        <f t="shared" si="4"/>
        <v>-0.7316431101476627</v>
      </c>
      <c r="AU71" s="21">
        <f t="shared" si="4"/>
        <v>-0.19719546496357671</v>
      </c>
      <c r="AV71" s="21">
        <f t="shared" si="4"/>
        <v>0</v>
      </c>
      <c r="AW71" s="21">
        <f t="shared" si="4"/>
        <v>-0.20516216174810523</v>
      </c>
      <c r="AX71" s="21">
        <f t="shared" si="4"/>
        <v>0</v>
      </c>
      <c r="AY71" s="21">
        <f t="shared" si="4"/>
        <v>-1.029321756917382</v>
      </c>
      <c r="AZ71" s="21">
        <f t="shared" si="4"/>
        <v>0</v>
      </c>
      <c r="BA71" s="21">
        <f t="shared" si="4"/>
        <v>-0.2220741218912709</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74" t="s">
        <v>389</v>
      </c>
      <c r="B75" s="127" t="s">
        <v>390</v>
      </c>
      <c r="C75" s="274"/>
      <c r="D75" s="124" t="s">
        <v>384</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75"/>
      <c r="B76" s="121"/>
      <c r="C76" s="272"/>
      <c r="D76" s="2" t="s">
        <v>384</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76"/>
      <c r="B77" s="273" t="s">
        <v>391</v>
      </c>
      <c r="C77" s="271"/>
      <c r="D77" s="123" t="s">
        <v>384</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392</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393</v>
      </c>
      <c r="C81" s="6" t="s">
        <v>394</v>
      </c>
      <c r="D81" t="s">
        <v>395</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396</v>
      </c>
      <c r="C82" t="s">
        <v>397</v>
      </c>
      <c r="D82" t="s">
        <v>384</v>
      </c>
      <c r="E82" s="21">
        <f t="shared" ref="E82:BB82" si="8">E64*E81</f>
        <v>0</v>
      </c>
      <c r="F82" s="21">
        <f t="shared" si="8"/>
        <v>-6.007920072000001E-2</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398</v>
      </c>
      <c r="C83" t="s">
        <v>399</v>
      </c>
      <c r="D83" t="s">
        <v>384</v>
      </c>
      <c r="E83" s="21">
        <f t="shared" ref="E83:BB83" si="9">E64-E82</f>
        <v>0</v>
      </c>
      <c r="F83" s="21">
        <f t="shared" si="9"/>
        <v>-0.11819735928000003</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400</v>
      </c>
      <c r="C84" t="s">
        <v>401</v>
      </c>
      <c r="D84" t="s">
        <v>384</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402</v>
      </c>
      <c r="C85" t="s">
        <v>403</v>
      </c>
      <c r="D85" t="s">
        <v>384</v>
      </c>
      <c r="E85" s="18"/>
      <c r="F85" s="18"/>
      <c r="G85" s="21">
        <f>IF($F$82&lt;0,(IF(2050-F$80&lt;=0,0,(2/(2050-F$80+1))*(1-(SUM($E85:F85)/$F$82))*$F$82*'Fixed Data'!D$52)),0)</f>
        <v>-5.2242783234782613E-3</v>
      </c>
      <c r="H85" s="21">
        <f>IF($F$82&lt;0,(IF(2050-G$80&lt;=0,0,(2/(2050-G$80+1))*(1-(SUM($E85:G85)/$F$82))*$F$82*'Fixed Data'!E$52)),0)</f>
        <v>-4.9868111269565233E-3</v>
      </c>
      <c r="I85" s="21">
        <f>IF($F$82&lt;0,(IF(2050-H$80&lt;=0,0,(2/(2050-H$80+1))*(1-(SUM($E85:H85)/$F$82))*$F$82*'Fixed Data'!F$52)),0)</f>
        <v>-4.7493439304347827E-3</v>
      </c>
      <c r="J85" s="21">
        <f>IF($F$82&lt;0,(IF(2050-I$80&lt;=0,0,(2/(2050-I$80+1))*(1-(SUM($E85:I85)/$F$82))*$F$82*'Fixed Data'!G$52)),0)</f>
        <v>-4.5118767339130447E-3</v>
      </c>
      <c r="K85" s="21">
        <f>IF($F$82&lt;0,(IF(2050-J$80&lt;=0,0,(2/(2050-J$80+1))*(1-(SUM($E85:J85)/$F$82))*$F$82*'Fixed Data'!H$52)),0)</f>
        <v>-4.2744095373913049E-3</v>
      </c>
      <c r="L85" s="21">
        <f>IF($F$82&lt;0,(IF(2050-K$80&lt;=0,0,(2/(2050-K$80+1))*(1-(SUM($E85:K85)/$F$82))*$F$82*'Fixed Data'!I$52)),0)</f>
        <v>-4.0369423408695652E-3</v>
      </c>
      <c r="M85" s="21">
        <f>IF($F$82&lt;0,(IF(2050-L$80&lt;=0,0,(2/(2050-L$80+1))*(1-(SUM($E85:L85)/$F$82))*$F$82*'Fixed Data'!J$52)),0)</f>
        <v>-3.7994751443478263E-3</v>
      </c>
      <c r="N85" s="21">
        <f>IF($F$82&lt;0,(IF(2050-M$80&lt;=0,0,(2/(2050-M$80+1))*(1-(SUM($E85:M85)/$F$82))*$F$82*'Fixed Data'!K$52)),0)</f>
        <v>-3.562007947826087E-3</v>
      </c>
      <c r="O85" s="21">
        <f>IF($F$82&lt;0,(IF(2050-N$80&lt;=0,0,(2/(2050-N$80+1))*(1-(SUM($E85:N85)/$F$82))*$F$82*'Fixed Data'!L$52)),0)</f>
        <v>-3.3245407513043481E-3</v>
      </c>
      <c r="P85" s="21">
        <f>IF($F$82&lt;0,(IF(2050-O$80&lt;=0,0,(2/(2050-O$80+1))*(1-(SUM($E85:O85)/$F$82))*$F$82*'Fixed Data'!M$52)),0)</f>
        <v>-3.0870735547826092E-3</v>
      </c>
      <c r="Q85" s="21">
        <f>IF($F$82&lt;0,(IF(2050-P$80&lt;=0,0,(2/(2050-P$80+1))*(1-(SUM($E85:P85)/$F$82))*$F$82*'Fixed Data'!N$52)),0)</f>
        <v>-2.8496063582608704E-3</v>
      </c>
      <c r="R85" s="21">
        <f>IF($F$82&lt;0,(IF(2050-Q$80&lt;=0,0,(2/(2050-Q$80+1))*(1-(SUM($E85:Q85)/$F$82))*$F$82*'Fixed Data'!O$52)),0)</f>
        <v>-2.6121391617391298E-3</v>
      </c>
      <c r="S85" s="21">
        <f>IF($F$82&lt;0,(IF(2050-R$80&lt;=0,0,(2/(2050-R$80+1))*(1-(SUM($E85:R85)/$F$82))*$F$82*'Fixed Data'!P$52)),0)</f>
        <v>-2.3746719652173926E-3</v>
      </c>
      <c r="T85" s="21">
        <f>IF($F$82&lt;0,(IF(2050-S$80&lt;=0,0,(2/(2050-S$80+1))*(1-(SUM($E85:S85)/$F$82))*$F$82*'Fixed Data'!Q$52)),0)</f>
        <v>-2.1372047686956525E-3</v>
      </c>
      <c r="U85" s="21">
        <f>IF($F$82&lt;0,(IF(2050-T$80&lt;=0,0,(2/(2050-T$80+1))*(1-(SUM($E85:T85)/$F$82))*$F$82*'Fixed Data'!R$52)),0)</f>
        <v>-1.8997375721739127E-3</v>
      </c>
      <c r="V85" s="21">
        <f>IF($F$82&lt;0,(IF(2050-U$80&lt;=0,0,(2/(2050-U$80+1))*(1-(SUM($E85:U85)/$F$82))*$F$82*'Fixed Data'!S$52)),0)</f>
        <v>-1.6622703756521747E-3</v>
      </c>
      <c r="W85" s="21">
        <f>IF($F$82&lt;0,(IF(2050-V$80&lt;=0,0,(2/(2050-V$80+1))*(1-(SUM($E85:V85)/$F$82))*$F$82*'Fixed Data'!T$52)),0)</f>
        <v>-1.4248031791304343E-3</v>
      </c>
      <c r="X85" s="21">
        <f>IF($F$82&lt;0,(IF(2050-W$80&lt;=0,0,(2/(2050-W$80+1))*(1-(SUM($E85:W85)/$F$82))*$F$82*'Fixed Data'!U$52)),0)</f>
        <v>-1.1873359826086957E-3</v>
      </c>
      <c r="Y85" s="21">
        <f>IF($F$82&lt;0,(IF(2050-X$80&lt;=0,0,(2/(2050-X$80+1))*(1-(SUM($E85:X85)/$F$82))*$F$82*'Fixed Data'!V$52)),0)</f>
        <v>-9.4986878608695658E-4</v>
      </c>
      <c r="Z85" s="21">
        <f>IF($F$82&lt;0,(IF(2050-Y$80&lt;=0,0,(2/(2050-Y$80+1))*(1-(SUM($E85:Y85)/$F$82))*$F$82*'Fixed Data'!W$52)),0)</f>
        <v>-7.1240158956521673E-4</v>
      </c>
      <c r="AA85" s="21">
        <f>IF($F$82&lt;0,(IF(2050-Z$80&lt;=0,0,(2/(2050-Z$80+1))*(1-(SUM($E85:Z85)/$F$82))*$F$82*'Fixed Data'!X$52)),0)</f>
        <v>-4.7493439304347997E-4</v>
      </c>
      <c r="AB85" s="21">
        <f>IF($F$82&lt;0,(IF(2050-AA$80&lt;=0,0,(2/(2050-AA$80+1))*(1-(SUM($E85:AA85)/$F$82))*$F$82*'Fixed Data'!Y$52)),0)</f>
        <v>-2.3746719652173779E-4</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404</v>
      </c>
      <c r="C86" t="s">
        <v>405</v>
      </c>
      <c r="D86" t="s">
        <v>384</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406</v>
      </c>
      <c r="C87" t="s">
        <v>407</v>
      </c>
      <c r="D87" t="s">
        <v>384</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408</v>
      </c>
      <c r="C88" t="s">
        <v>409</v>
      </c>
      <c r="D88" t="s">
        <v>384</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410</v>
      </c>
      <c r="C89" t="s">
        <v>411</v>
      </c>
      <c r="D89" t="s">
        <v>384</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412</v>
      </c>
      <c r="C90" t="s">
        <v>413</v>
      </c>
      <c r="D90" t="s">
        <v>384</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414</v>
      </c>
      <c r="C91" t="s">
        <v>415</v>
      </c>
      <c r="D91" t="s">
        <v>384</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416</v>
      </c>
      <c r="C92" t="s">
        <v>417</v>
      </c>
      <c r="D92" t="s">
        <v>384</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418</v>
      </c>
      <c r="C93" t="s">
        <v>419</v>
      </c>
      <c r="D93" t="s">
        <v>384</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420</v>
      </c>
      <c r="C94" t="s">
        <v>421</v>
      </c>
      <c r="D94" t="s">
        <v>384</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422</v>
      </c>
      <c r="C95" t="s">
        <v>423</v>
      </c>
      <c r="D95" t="s">
        <v>384</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424</v>
      </c>
      <c r="C96" t="s">
        <v>425</v>
      </c>
      <c r="D96" t="s">
        <v>384</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426</v>
      </c>
      <c r="C97" t="s">
        <v>427</v>
      </c>
      <c r="D97" t="s">
        <v>384</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428</v>
      </c>
      <c r="C98" t="s">
        <v>429</v>
      </c>
      <c r="D98" t="s">
        <v>384</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430</v>
      </c>
      <c r="C99" t="s">
        <v>431</v>
      </c>
      <c r="D99" t="s">
        <v>384</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432</v>
      </c>
      <c r="C100" t="s">
        <v>433</v>
      </c>
      <c r="D100" t="s">
        <v>384</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434</v>
      </c>
      <c r="C101" t="s">
        <v>435</v>
      </c>
      <c r="D101" t="s">
        <v>384</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436</v>
      </c>
      <c r="C102" t="s">
        <v>437</v>
      </c>
      <c r="D102" t="s">
        <v>384</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438</v>
      </c>
      <c r="C103" t="s">
        <v>439</v>
      </c>
      <c r="D103" t="s">
        <v>384</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440</v>
      </c>
      <c r="C104" t="s">
        <v>441</v>
      </c>
      <c r="D104" t="s">
        <v>384</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442</v>
      </c>
      <c r="C105" t="s">
        <v>443</v>
      </c>
      <c r="D105" t="s">
        <v>384</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444</v>
      </c>
      <c r="C106" t="s">
        <v>445</v>
      </c>
      <c r="D106" t="s">
        <v>384</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446</v>
      </c>
      <c r="C107" t="s">
        <v>447</v>
      </c>
      <c r="D107" t="s">
        <v>384</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549</v>
      </c>
      <c r="C108" t="s">
        <v>550</v>
      </c>
      <c r="D108" t="s">
        <v>384</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551</v>
      </c>
      <c r="C109" t="s">
        <v>552</v>
      </c>
      <c r="D109" t="s">
        <v>384</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553</v>
      </c>
      <c r="C110" t="s">
        <v>554</v>
      </c>
      <c r="D110" t="s">
        <v>384</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555</v>
      </c>
      <c r="C111" t="s">
        <v>556</v>
      </c>
      <c r="D111" t="s">
        <v>384</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557</v>
      </c>
      <c r="C112" t="s">
        <v>558</v>
      </c>
      <c r="D112" t="s">
        <v>384</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559</v>
      </c>
      <c r="C113" t="s">
        <v>560</v>
      </c>
      <c r="D113" t="s">
        <v>384</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561</v>
      </c>
      <c r="C114" t="s">
        <v>562</v>
      </c>
      <c r="D114" t="s">
        <v>384</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563</v>
      </c>
      <c r="C115" t="s">
        <v>564</v>
      </c>
      <c r="D115" t="s">
        <v>384</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565</v>
      </c>
      <c r="C116" t="s">
        <v>566</v>
      </c>
      <c r="D116" t="s">
        <v>384</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567</v>
      </c>
      <c r="C117" t="s">
        <v>568</v>
      </c>
      <c r="D117" t="s">
        <v>384</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569</v>
      </c>
      <c r="C118" t="s">
        <v>570</v>
      </c>
      <c r="D118" t="s">
        <v>384</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571</v>
      </c>
      <c r="C119" t="s">
        <v>572</v>
      </c>
      <c r="D119" t="s">
        <v>384</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573</v>
      </c>
      <c r="C120" t="s">
        <v>574</v>
      </c>
      <c r="D120" t="s">
        <v>384</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575</v>
      </c>
      <c r="C121" t="s">
        <v>576</v>
      </c>
      <c r="D121" t="s">
        <v>384</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577</v>
      </c>
      <c r="C122" t="s">
        <v>578</v>
      </c>
      <c r="D122" t="s">
        <v>384</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579</v>
      </c>
      <c r="C123" t="s">
        <v>580</v>
      </c>
      <c r="D123" t="s">
        <v>384</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581</v>
      </c>
      <c r="C124" t="s">
        <v>582</v>
      </c>
      <c r="D124" t="s">
        <v>384</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583</v>
      </c>
      <c r="C125" t="s">
        <v>584</v>
      </c>
      <c r="D125" t="s">
        <v>384</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585</v>
      </c>
      <c r="C126" t="s">
        <v>586</v>
      </c>
      <c r="D126" t="s">
        <v>384</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587</v>
      </c>
      <c r="C127" t="s">
        <v>588</v>
      </c>
      <c r="D127" t="s">
        <v>384</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448</v>
      </c>
      <c r="C128" t="s">
        <v>449</v>
      </c>
      <c r="D128" t="s">
        <v>384</v>
      </c>
      <c r="E128" s="21">
        <f>SUM(E84:E127)</f>
        <v>0</v>
      </c>
      <c r="F128" s="21">
        <f t="shared" ref="F128:AW128" si="10">SUM(F84:F127)</f>
        <v>0</v>
      </c>
      <c r="G128" s="21">
        <f t="shared" si="10"/>
        <v>-5.2242783234782613E-3</v>
      </c>
      <c r="H128" s="21">
        <f t="shared" si="10"/>
        <v>-4.9868111269565233E-3</v>
      </c>
      <c r="I128" s="21">
        <f t="shared" si="10"/>
        <v>-4.7493439304347827E-3</v>
      </c>
      <c r="J128" s="21">
        <f t="shared" si="10"/>
        <v>-4.5118767339130447E-3</v>
      </c>
      <c r="K128" s="21">
        <f t="shared" si="10"/>
        <v>-4.2744095373913049E-3</v>
      </c>
      <c r="L128" s="21">
        <f t="shared" si="10"/>
        <v>-4.0369423408695652E-3</v>
      </c>
      <c r="M128" s="21">
        <f t="shared" si="10"/>
        <v>-3.7994751443478263E-3</v>
      </c>
      <c r="N128" s="21">
        <f t="shared" si="10"/>
        <v>-3.562007947826087E-3</v>
      </c>
      <c r="O128" s="21">
        <f t="shared" si="10"/>
        <v>-3.3245407513043481E-3</v>
      </c>
      <c r="P128" s="21">
        <f t="shared" si="10"/>
        <v>-3.0870735547826092E-3</v>
      </c>
      <c r="Q128" s="21">
        <f t="shared" si="10"/>
        <v>-2.8496063582608704E-3</v>
      </c>
      <c r="R128" s="21">
        <f t="shared" si="10"/>
        <v>-2.6121391617391298E-3</v>
      </c>
      <c r="S128" s="21">
        <f t="shared" si="10"/>
        <v>-2.3746719652173926E-3</v>
      </c>
      <c r="T128" s="21">
        <f t="shared" si="10"/>
        <v>-2.1372047686956525E-3</v>
      </c>
      <c r="U128" s="21">
        <f t="shared" si="10"/>
        <v>-1.8997375721739127E-3</v>
      </c>
      <c r="V128" s="21">
        <f t="shared" si="10"/>
        <v>-1.6622703756521747E-3</v>
      </c>
      <c r="W128" s="21">
        <f t="shared" si="10"/>
        <v>-1.4248031791304343E-3</v>
      </c>
      <c r="X128" s="21">
        <f t="shared" si="10"/>
        <v>-1.1873359826086957E-3</v>
      </c>
      <c r="Y128" s="21">
        <f t="shared" si="10"/>
        <v>-9.4986878608695658E-4</v>
      </c>
      <c r="Z128" s="21">
        <f t="shared" si="10"/>
        <v>-7.1240158956521673E-4</v>
      </c>
      <c r="AA128" s="21">
        <f t="shared" si="10"/>
        <v>-4.7493439304347997E-4</v>
      </c>
      <c r="AB128" s="21">
        <f t="shared" si="10"/>
        <v>-2.3746719652173779E-4</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450</v>
      </c>
      <c r="C129" t="s">
        <v>451</v>
      </c>
      <c r="D129" t="s">
        <v>384</v>
      </c>
      <c r="E129" s="21">
        <v>0</v>
      </c>
      <c r="F129" s="21">
        <f>E131</f>
        <v>0</v>
      </c>
      <c r="G129" s="21">
        <f t="shared" ref="G129:AW129" si="11">F131</f>
        <v>-6.007920072000001E-2</v>
      </c>
      <c r="H129" s="21">
        <f t="shared" si="11"/>
        <v>-5.4854922396521746E-2</v>
      </c>
      <c r="I129" s="21">
        <f t="shared" si="11"/>
        <v>-4.9868111269565224E-2</v>
      </c>
      <c r="J129" s="21">
        <f t="shared" si="11"/>
        <v>-4.5118767339130443E-2</v>
      </c>
      <c r="K129" s="21">
        <f t="shared" si="11"/>
        <v>-4.0606890605217397E-2</v>
      </c>
      <c r="L129" s="21">
        <f t="shared" si="11"/>
        <v>-3.6332481067826092E-2</v>
      </c>
      <c r="M129" s="21">
        <f t="shared" si="11"/>
        <v>-3.2295538726956528E-2</v>
      </c>
      <c r="N129" s="21">
        <f t="shared" si="11"/>
        <v>-2.8496063582608703E-2</v>
      </c>
      <c r="O129" s="21">
        <f t="shared" si="11"/>
        <v>-2.4934055634782615E-2</v>
      </c>
      <c r="P129" s="21">
        <f t="shared" si="11"/>
        <v>-2.1609514883478266E-2</v>
      </c>
      <c r="Q129" s="21">
        <f t="shared" si="11"/>
        <v>-1.8522441328695658E-2</v>
      </c>
      <c r="R129" s="21">
        <f t="shared" si="11"/>
        <v>-1.5672834970434788E-2</v>
      </c>
      <c r="S129" s="21">
        <f t="shared" si="11"/>
        <v>-1.3060695808695658E-2</v>
      </c>
      <c r="T129" s="21">
        <f t="shared" si="11"/>
        <v>-1.0686023843478266E-2</v>
      </c>
      <c r="U129" s="21">
        <f t="shared" si="11"/>
        <v>-8.5488190747826133E-3</v>
      </c>
      <c r="V129" s="21">
        <f t="shared" si="11"/>
        <v>-6.6490815026087006E-3</v>
      </c>
      <c r="W129" s="21">
        <f t="shared" si="11"/>
        <v>-4.9868111269565259E-3</v>
      </c>
      <c r="X129" s="21">
        <f t="shared" si="11"/>
        <v>-3.5620079478260918E-3</v>
      </c>
      <c r="Y129" s="21">
        <f t="shared" si="11"/>
        <v>-2.3746719652173961E-3</v>
      </c>
      <c r="Z129" s="21">
        <f t="shared" si="11"/>
        <v>-1.4248031791304395E-3</v>
      </c>
      <c r="AA129" s="21">
        <f t="shared" si="11"/>
        <v>-7.124015895652228E-4</v>
      </c>
      <c r="AB129" s="21">
        <f t="shared" si="11"/>
        <v>-2.3746719652174283E-4</v>
      </c>
      <c r="AC129" s="21">
        <f t="shared" si="11"/>
        <v>-5.0415401020575956E-18</v>
      </c>
      <c r="AD129" s="21">
        <f t="shared" si="11"/>
        <v>-5.0415401020575956E-18</v>
      </c>
      <c r="AE129" s="21">
        <f t="shared" si="11"/>
        <v>-5.0415401020575956E-18</v>
      </c>
      <c r="AF129" s="21">
        <f t="shared" si="11"/>
        <v>-5.0415401020575956E-18</v>
      </c>
      <c r="AG129" s="21">
        <f t="shared" si="11"/>
        <v>-5.0415401020575956E-18</v>
      </c>
      <c r="AH129" s="21">
        <f t="shared" si="11"/>
        <v>-5.0415401020575956E-18</v>
      </c>
      <c r="AI129" s="21">
        <f t="shared" si="11"/>
        <v>-5.0415401020575956E-18</v>
      </c>
      <c r="AJ129" s="21">
        <f t="shared" si="11"/>
        <v>-5.0415401020575956E-18</v>
      </c>
      <c r="AK129" s="21">
        <f t="shared" si="11"/>
        <v>-5.0415401020575956E-18</v>
      </c>
      <c r="AL129" s="21">
        <f t="shared" si="11"/>
        <v>-5.0415401020575956E-18</v>
      </c>
      <c r="AM129" s="21">
        <f t="shared" si="11"/>
        <v>-5.0415401020575956E-18</v>
      </c>
      <c r="AN129" s="21">
        <f t="shared" si="11"/>
        <v>-5.0415401020575956E-18</v>
      </c>
      <c r="AO129" s="21">
        <f t="shared" si="11"/>
        <v>-5.0415401020575956E-18</v>
      </c>
      <c r="AP129" s="21">
        <f t="shared" si="11"/>
        <v>-5.0415401020575956E-18</v>
      </c>
      <c r="AQ129" s="21">
        <f t="shared" si="11"/>
        <v>-5.0415401020575956E-18</v>
      </c>
      <c r="AR129" s="21">
        <f t="shared" si="11"/>
        <v>-5.0415401020575956E-18</v>
      </c>
      <c r="AS129" s="21">
        <f t="shared" si="11"/>
        <v>-5.0415401020575956E-18</v>
      </c>
      <c r="AT129" s="21">
        <f t="shared" si="11"/>
        <v>-5.0415401020575956E-18</v>
      </c>
      <c r="AU129" s="21">
        <f t="shared" si="11"/>
        <v>-5.0415401020575956E-18</v>
      </c>
      <c r="AV129" s="21">
        <f t="shared" si="11"/>
        <v>-5.0415401020575956E-18</v>
      </c>
      <c r="AW129" s="21">
        <f t="shared" si="11"/>
        <v>-5.0415401020575956E-18</v>
      </c>
      <c r="AX129" s="21">
        <f>AW131</f>
        <v>-5.0415401020575956E-18</v>
      </c>
      <c r="AY129" s="21">
        <f>AX131</f>
        <v>-5.0415401020575956E-18</v>
      </c>
      <c r="AZ129" s="21">
        <f>AY131</f>
        <v>-5.0415401020575956E-18</v>
      </c>
      <c r="BA129" s="21">
        <f>AZ131</f>
        <v>-5.0415401020575956E-18</v>
      </c>
      <c r="BB129" s="21">
        <f>BA131</f>
        <v>-5.0415401020575956E-18</v>
      </c>
    </row>
    <row r="130" spans="1:54" ht="15" customHeight="1" outlineLevel="2">
      <c r="A130" s="8"/>
      <c r="B130" t="s">
        <v>452</v>
      </c>
      <c r="C130" t="s">
        <v>453</v>
      </c>
      <c r="D130" t="s">
        <v>384</v>
      </c>
      <c r="E130" s="21">
        <f>E131*(1/(1+'Fixed Data'!$B$10))</f>
        <v>0</v>
      </c>
      <c r="F130" s="21">
        <f>F131*(1/(1+'Fixed Data'!$B$10))</f>
        <v>-5.7812933718244822E-2</v>
      </c>
      <c r="G130" s="21">
        <f>G131*(1/(1+'Fixed Data'!$B$10))</f>
        <v>-5.2785722090571356E-2</v>
      </c>
      <c r="H130" s="21">
        <f>H131*(1/(1+'Fixed Data'!$B$10))</f>
        <v>-4.7987020082337593E-2</v>
      </c>
      <c r="I130" s="21">
        <f>I131*(1/(1+'Fixed Data'!$B$10))</f>
        <v>-4.341682769354354E-2</v>
      </c>
      <c r="J130" s="21">
        <f>J131*(1/(1+'Fixed Data'!$B$10))</f>
        <v>-3.9075144924189183E-2</v>
      </c>
      <c r="K130" s="21">
        <f>K131*(1/(1+'Fixed Data'!$B$10))</f>
        <v>-3.4961971774274535E-2</v>
      </c>
      <c r="L130" s="21">
        <f>L131*(1/(1+'Fixed Data'!$B$10))</f>
        <v>-3.107730824379959E-2</v>
      </c>
      <c r="M130" s="21">
        <f>M131*(1/(1+'Fixed Data'!$B$10))</f>
        <v>-2.7421154332764344E-2</v>
      </c>
      <c r="N130" s="21">
        <f>N131*(1/(1+'Fixed Data'!$B$10))</f>
        <v>-2.39935100411688E-2</v>
      </c>
      <c r="O130" s="21">
        <f>O131*(1/(1+'Fixed Data'!$B$10))</f>
        <v>-2.0794375369012959E-2</v>
      </c>
      <c r="P130" s="21">
        <f>P131*(1/(1+'Fixed Data'!$B$10))</f>
        <v>-1.7823750316296825E-2</v>
      </c>
      <c r="Q130" s="21">
        <f>Q131*(1/(1+'Fixed Data'!$B$10))</f>
        <v>-1.5081634883020391E-2</v>
      </c>
      <c r="R130" s="21">
        <f>R131*(1/(1+'Fixed Data'!$B$10))</f>
        <v>-1.256802906918366E-2</v>
      </c>
      <c r="S130" s="21">
        <f>S131*(1/(1+'Fixed Data'!$B$10))</f>
        <v>-1.0282932874786632E-2</v>
      </c>
      <c r="T130" s="21">
        <f>T131*(1/(1+'Fixed Data'!$B$10))</f>
        <v>-8.2263462998293062E-3</v>
      </c>
      <c r="U130" s="21">
        <f>U131*(1/(1+'Fixed Data'!$B$10))</f>
        <v>-6.3982693443116832E-3</v>
      </c>
      <c r="V130" s="21">
        <f>V131*(1/(1+'Fixed Data'!$B$10))</f>
        <v>-4.7987020082337628E-3</v>
      </c>
      <c r="W130" s="21">
        <f>W131*(1/(1+'Fixed Data'!$B$10))</f>
        <v>-3.4276442915955468E-3</v>
      </c>
      <c r="X130" s="21">
        <f>X131*(1/(1+'Fixed Data'!$B$10))</f>
        <v>-2.2850961943970327E-3</v>
      </c>
      <c r="Y130" s="21">
        <f>Y131*(1/(1+'Fixed Data'!$B$10))</f>
        <v>-1.3710577166382214E-3</v>
      </c>
      <c r="Z130" s="21">
        <f>Z131*(1/(1+'Fixed Data'!$B$10))</f>
        <v>-6.8552885831911362E-4</v>
      </c>
      <c r="AA130" s="21">
        <f>AA131*(1/(1+'Fixed Data'!$B$10))</f>
        <v>-2.2850961943970637E-4</v>
      </c>
      <c r="AB130" s="21">
        <f>AB131*(1/(1+'Fixed Data'!$B$10))</f>
        <v>-4.851366533927633E-18</v>
      </c>
      <c r="AC130" s="21">
        <f>AC131*(1/(1+'Fixed Data'!$B$10))</f>
        <v>-4.851366533927633E-18</v>
      </c>
      <c r="AD130" s="21">
        <f>AD131*(1/(1+'Fixed Data'!$B$10))</f>
        <v>-4.851366533927633E-18</v>
      </c>
      <c r="AE130" s="21">
        <f>AE131*(1/(1+'Fixed Data'!$B$10))</f>
        <v>-4.851366533927633E-18</v>
      </c>
      <c r="AF130" s="21">
        <f>AF131*(1/(1+'Fixed Data'!$B$10))</f>
        <v>-4.851366533927633E-18</v>
      </c>
      <c r="AG130" s="21">
        <f>AG131*(1/(1+'Fixed Data'!$B$10))</f>
        <v>-4.851366533927633E-18</v>
      </c>
      <c r="AH130" s="21">
        <f>AH131*(1/(1+'Fixed Data'!$B$10))</f>
        <v>-4.851366533927633E-18</v>
      </c>
      <c r="AI130" s="21">
        <f>AI131*(1/(1+'Fixed Data'!$B$10))</f>
        <v>-4.851366533927633E-18</v>
      </c>
      <c r="AJ130" s="21">
        <f>AJ131*(1/(1+'Fixed Data'!$B$10))</f>
        <v>-4.851366533927633E-18</v>
      </c>
      <c r="AK130" s="21">
        <f>AK131*(1/(1+'Fixed Data'!$B$10))</f>
        <v>-4.851366533927633E-18</v>
      </c>
      <c r="AL130" s="21">
        <f>AL131*(1/(1+'Fixed Data'!$B$10))</f>
        <v>-4.851366533927633E-18</v>
      </c>
      <c r="AM130" s="21">
        <f>AM131*(1/(1+'Fixed Data'!$B$10))</f>
        <v>-4.851366533927633E-18</v>
      </c>
      <c r="AN130" s="21">
        <f>AN131*(1/(1+'Fixed Data'!$B$10))</f>
        <v>-4.851366533927633E-18</v>
      </c>
      <c r="AO130" s="21">
        <f>AO131*(1/(1+'Fixed Data'!$B$10))</f>
        <v>-4.851366533927633E-18</v>
      </c>
      <c r="AP130" s="21">
        <f>AP131*(1/(1+'Fixed Data'!$B$10))</f>
        <v>-4.851366533927633E-18</v>
      </c>
      <c r="AQ130" s="21">
        <f>AQ131*(1/(1+'Fixed Data'!$B$10))</f>
        <v>-4.851366533927633E-18</v>
      </c>
      <c r="AR130" s="21">
        <f>AR131*(1/(1+'Fixed Data'!$B$10))</f>
        <v>-4.851366533927633E-18</v>
      </c>
      <c r="AS130" s="21">
        <f>AS131*(1/(1+'Fixed Data'!$B$10))</f>
        <v>-4.851366533927633E-18</v>
      </c>
      <c r="AT130" s="21">
        <f>AT131*(1/(1+'Fixed Data'!$B$10))</f>
        <v>-4.851366533927633E-18</v>
      </c>
      <c r="AU130" s="21">
        <f>AU131*(1/(1+'Fixed Data'!$B$10))</f>
        <v>-4.851366533927633E-18</v>
      </c>
      <c r="AV130" s="21">
        <f>AV131*(1/(1+'Fixed Data'!$B$10))</f>
        <v>-4.851366533927633E-18</v>
      </c>
      <c r="AW130" s="21">
        <f>AW131*(1/(1+'Fixed Data'!$B$10))</f>
        <v>-4.851366533927633E-18</v>
      </c>
      <c r="AX130" s="21">
        <f>AX131*(1/(1+'Fixed Data'!$B$10))</f>
        <v>-4.851366533927633E-18</v>
      </c>
      <c r="AY130" s="21">
        <f>AY131*(1/(1+'Fixed Data'!$B$10))</f>
        <v>-4.851366533927633E-18</v>
      </c>
      <c r="AZ130" s="21">
        <f>AZ131*(1/(1+'Fixed Data'!$B$10))</f>
        <v>-4.851366533927633E-18</v>
      </c>
      <c r="BA130" s="21">
        <f>BA131*(1/(1+'Fixed Data'!$B$10))</f>
        <v>-4.851366533927633E-18</v>
      </c>
      <c r="BB130" s="21">
        <f>BB131*(1/(1+'Fixed Data'!$B$10))</f>
        <v>-4.851366533927633E-18</v>
      </c>
    </row>
    <row r="131" spans="1:54" ht="13.9" customHeight="1" outlineLevel="2">
      <c r="A131" s="8"/>
      <c r="B131" t="s">
        <v>454</v>
      </c>
      <c r="C131" t="s">
        <v>455</v>
      </c>
      <c r="D131" t="s">
        <v>384</v>
      </c>
      <c r="E131" s="21">
        <f t="shared" ref="E131:BB131" si="12">E82-E128+E129</f>
        <v>0</v>
      </c>
      <c r="F131" s="21">
        <f t="shared" si="12"/>
        <v>-6.007920072000001E-2</v>
      </c>
      <c r="G131" s="21">
        <f t="shared" si="12"/>
        <v>-5.4854922396521746E-2</v>
      </c>
      <c r="H131" s="21">
        <f t="shared" si="12"/>
        <v>-4.9868111269565224E-2</v>
      </c>
      <c r="I131" s="21">
        <f t="shared" si="12"/>
        <v>-4.5118767339130443E-2</v>
      </c>
      <c r="J131" s="21">
        <f t="shared" si="12"/>
        <v>-4.0606890605217397E-2</v>
      </c>
      <c r="K131" s="21">
        <f t="shared" si="12"/>
        <v>-3.6332481067826092E-2</v>
      </c>
      <c r="L131" s="21">
        <f t="shared" si="12"/>
        <v>-3.2295538726956528E-2</v>
      </c>
      <c r="M131" s="21">
        <f t="shared" si="12"/>
        <v>-2.8496063582608703E-2</v>
      </c>
      <c r="N131" s="21">
        <f t="shared" si="12"/>
        <v>-2.4934055634782615E-2</v>
      </c>
      <c r="O131" s="21">
        <f t="shared" si="12"/>
        <v>-2.1609514883478266E-2</v>
      </c>
      <c r="P131" s="21">
        <f t="shared" si="12"/>
        <v>-1.8522441328695658E-2</v>
      </c>
      <c r="Q131" s="21">
        <f t="shared" si="12"/>
        <v>-1.5672834970434788E-2</v>
      </c>
      <c r="R131" s="21">
        <f t="shared" si="12"/>
        <v>-1.3060695808695658E-2</v>
      </c>
      <c r="S131" s="21">
        <f t="shared" si="12"/>
        <v>-1.0686023843478266E-2</v>
      </c>
      <c r="T131" s="21">
        <f t="shared" si="12"/>
        <v>-8.5488190747826133E-3</v>
      </c>
      <c r="U131" s="21">
        <f t="shared" si="12"/>
        <v>-6.6490815026087006E-3</v>
      </c>
      <c r="V131" s="21">
        <f t="shared" si="12"/>
        <v>-4.9868111269565259E-3</v>
      </c>
      <c r="W131" s="21">
        <f t="shared" si="12"/>
        <v>-3.5620079478260918E-3</v>
      </c>
      <c r="X131" s="21">
        <f t="shared" si="12"/>
        <v>-2.3746719652173961E-3</v>
      </c>
      <c r="Y131" s="21">
        <f t="shared" si="12"/>
        <v>-1.4248031791304395E-3</v>
      </c>
      <c r="Z131" s="21">
        <f t="shared" si="12"/>
        <v>-7.124015895652228E-4</v>
      </c>
      <c r="AA131" s="21">
        <f t="shared" si="12"/>
        <v>-2.3746719652174283E-4</v>
      </c>
      <c r="AB131" s="21">
        <f t="shared" si="12"/>
        <v>-5.0415401020575956E-18</v>
      </c>
      <c r="AC131" s="21">
        <f t="shared" si="12"/>
        <v>-5.0415401020575956E-18</v>
      </c>
      <c r="AD131" s="21">
        <f t="shared" si="12"/>
        <v>-5.0415401020575956E-18</v>
      </c>
      <c r="AE131" s="21">
        <f t="shared" si="12"/>
        <v>-5.0415401020575956E-18</v>
      </c>
      <c r="AF131" s="21">
        <f t="shared" si="12"/>
        <v>-5.0415401020575956E-18</v>
      </c>
      <c r="AG131" s="21">
        <f t="shared" si="12"/>
        <v>-5.0415401020575956E-18</v>
      </c>
      <c r="AH131" s="21">
        <f t="shared" si="12"/>
        <v>-5.0415401020575956E-18</v>
      </c>
      <c r="AI131" s="21">
        <f t="shared" si="12"/>
        <v>-5.0415401020575956E-18</v>
      </c>
      <c r="AJ131" s="21">
        <f t="shared" si="12"/>
        <v>-5.0415401020575956E-18</v>
      </c>
      <c r="AK131" s="21">
        <f t="shared" si="12"/>
        <v>-5.0415401020575956E-18</v>
      </c>
      <c r="AL131" s="21">
        <f t="shared" si="12"/>
        <v>-5.0415401020575956E-18</v>
      </c>
      <c r="AM131" s="21">
        <f t="shared" si="12"/>
        <v>-5.0415401020575956E-18</v>
      </c>
      <c r="AN131" s="21">
        <f t="shared" si="12"/>
        <v>-5.0415401020575956E-18</v>
      </c>
      <c r="AO131" s="21">
        <f t="shared" si="12"/>
        <v>-5.0415401020575956E-18</v>
      </c>
      <c r="AP131" s="21">
        <f t="shared" si="12"/>
        <v>-5.0415401020575956E-18</v>
      </c>
      <c r="AQ131" s="21">
        <f t="shared" si="12"/>
        <v>-5.0415401020575956E-18</v>
      </c>
      <c r="AR131" s="21">
        <f t="shared" si="12"/>
        <v>-5.0415401020575956E-18</v>
      </c>
      <c r="AS131" s="21">
        <f t="shared" si="12"/>
        <v>-5.0415401020575956E-18</v>
      </c>
      <c r="AT131" s="21">
        <f t="shared" si="12"/>
        <v>-5.0415401020575956E-18</v>
      </c>
      <c r="AU131" s="21">
        <f t="shared" si="12"/>
        <v>-5.0415401020575956E-18</v>
      </c>
      <c r="AV131" s="21">
        <f t="shared" si="12"/>
        <v>-5.0415401020575956E-18</v>
      </c>
      <c r="AW131" s="21">
        <f t="shared" si="12"/>
        <v>-5.0415401020575956E-18</v>
      </c>
      <c r="AX131" s="21">
        <f t="shared" si="12"/>
        <v>-5.0415401020575956E-18</v>
      </c>
      <c r="AY131" s="21">
        <f t="shared" si="12"/>
        <v>-5.0415401020575956E-18</v>
      </c>
      <c r="AZ131" s="21">
        <f t="shared" si="12"/>
        <v>-5.0415401020575956E-18</v>
      </c>
      <c r="BA131" s="21">
        <f t="shared" si="12"/>
        <v>-5.0415401020575956E-18</v>
      </c>
      <c r="BB131" s="21">
        <f t="shared" si="12"/>
        <v>-5.0415401020575956E-18</v>
      </c>
    </row>
    <row r="132" spans="1:54" ht="14.5" outlineLevel="2">
      <c r="A132" s="8"/>
      <c r="B132" t="s">
        <v>456</v>
      </c>
      <c r="C132" t="s">
        <v>457</v>
      </c>
      <c r="D132" t="s">
        <v>384</v>
      </c>
      <c r="E132" s="21">
        <f>AVERAGE(E129:E130)*'Fixed Data'!$B$10</f>
        <v>0</v>
      </c>
      <c r="F132" s="21">
        <f>AVERAGE(F129:F130)*'Fixed Data'!$B$10</f>
        <v>-1.1331335008775984E-3</v>
      </c>
      <c r="G132" s="21">
        <f>AVERAGE(G129:G130)*'Fixed Data'!$B$10</f>
        <v>-2.2121524870871989E-3</v>
      </c>
      <c r="H132" s="21">
        <f>AVERAGE(H129:H130)*'Fixed Data'!$B$10</f>
        <v>-2.0157020725856426E-3</v>
      </c>
      <c r="I132" s="21">
        <f>AVERAGE(I129:I130)*'Fixed Data'!$B$10</f>
        <v>-1.8283848036769318E-3</v>
      </c>
      <c r="J132" s="21">
        <f>AVERAGE(J129:J130)*'Fixed Data'!$B$10</f>
        <v>-1.6502006803610647E-3</v>
      </c>
      <c r="K132" s="21">
        <f>AVERAGE(K129:K130)*'Fixed Data'!$B$10</f>
        <v>-1.4811497026380417E-3</v>
      </c>
      <c r="L132" s="21">
        <f>AVERAGE(L129:L130)*'Fixed Data'!$B$10</f>
        <v>-1.3212318705078632E-3</v>
      </c>
      <c r="M132" s="21">
        <f>AVERAGE(M129:M130)*'Fixed Data'!$B$10</f>
        <v>-1.1704471839705289E-3</v>
      </c>
      <c r="N132" s="21">
        <f>AVERAGE(N129:N130)*'Fixed Data'!$B$10</f>
        <v>-1.028795643026039E-3</v>
      </c>
      <c r="O132" s="21">
        <f>AVERAGE(O129:O130)*'Fixed Data'!$B$10</f>
        <v>-8.9627724767439327E-4</v>
      </c>
      <c r="P132" s="21">
        <f>AVERAGE(P129:P130)*'Fixed Data'!$B$10</f>
        <v>-7.7289199791559179E-4</v>
      </c>
      <c r="Q132" s="21">
        <f>AVERAGE(Q129:Q130)*'Fixed Data'!$B$10</f>
        <v>-6.5863989374963456E-4</v>
      </c>
      <c r="R132" s="21">
        <f>AVERAGE(R129:R130)*'Fixed Data'!$B$10</f>
        <v>-5.5352093517652156E-4</v>
      </c>
      <c r="S132" s="21">
        <f>AVERAGE(S129:S130)*'Fixed Data'!$B$10</f>
        <v>-4.5753512219625286E-4</v>
      </c>
      <c r="T132" s="21">
        <f>AVERAGE(T129:T130)*'Fixed Data'!$B$10</f>
        <v>-3.706824548088284E-4</v>
      </c>
      <c r="U132" s="21">
        <f>AVERAGE(U129:U130)*'Fixed Data'!$B$10</f>
        <v>-2.9296293301424818E-4</v>
      </c>
      <c r="V132" s="21">
        <f>AVERAGE(V129:V130)*'Fixed Data'!$B$10</f>
        <v>-2.2437655681251228E-4</v>
      </c>
      <c r="W132" s="21">
        <f>AVERAGE(W129:W130)*'Fixed Data'!$B$10</f>
        <v>-1.6492332620362063E-4</v>
      </c>
      <c r="X132" s="21">
        <f>AVERAGE(X129:X130)*'Fixed Data'!$B$10</f>
        <v>-1.1460324118757324E-4</v>
      </c>
      <c r="Y132" s="21">
        <f>AVERAGE(Y129:Y130)*'Fixed Data'!$B$10</f>
        <v>-7.3416301764370101E-5</v>
      </c>
      <c r="Z132" s="21">
        <f>AVERAGE(Z129:Z130)*'Fixed Data'!$B$10</f>
        <v>-4.1362507934011245E-5</v>
      </c>
      <c r="AA132" s="21">
        <f>AVERAGE(AA129:AA130)*'Fixed Data'!$B$10</f>
        <v>-1.844185969649661E-5</v>
      </c>
      <c r="AB132" s="21">
        <f>AVERAGE(AB129:AB130)*'Fixed Data'!$B$10</f>
        <v>-4.6543570518262544E-6</v>
      </c>
      <c r="AC132" s="21">
        <f>AVERAGE(AC129:AC130)*'Fixed Data'!$B$10</f>
        <v>-1.9390097006531045E-19</v>
      </c>
      <c r="AD132" s="21">
        <f>AVERAGE(AD129:AD130)*'Fixed Data'!$B$10</f>
        <v>-1.9390097006531045E-19</v>
      </c>
      <c r="AE132" s="21">
        <f>AVERAGE(AE129:AE130)*'Fixed Data'!$B$10</f>
        <v>-1.9390097006531045E-19</v>
      </c>
      <c r="AF132" s="21">
        <f>AVERAGE(AF129:AF130)*'Fixed Data'!$B$10</f>
        <v>-1.9390097006531045E-19</v>
      </c>
      <c r="AG132" s="21">
        <f>AVERAGE(AG129:AG130)*'Fixed Data'!$B$10</f>
        <v>-1.9390097006531045E-19</v>
      </c>
      <c r="AH132" s="21">
        <f>AVERAGE(AH129:AH130)*'Fixed Data'!$B$10</f>
        <v>-1.9390097006531045E-19</v>
      </c>
      <c r="AI132" s="21">
        <f>AVERAGE(AI129:AI130)*'Fixed Data'!$B$10</f>
        <v>-1.9390097006531045E-19</v>
      </c>
      <c r="AJ132" s="21">
        <f>AVERAGE(AJ129:AJ130)*'Fixed Data'!$B$10</f>
        <v>-1.9390097006531045E-19</v>
      </c>
      <c r="AK132" s="21">
        <f>AVERAGE(AK129:AK130)*'Fixed Data'!$B$10</f>
        <v>-1.9390097006531045E-19</v>
      </c>
      <c r="AL132" s="21">
        <f>AVERAGE(AL129:AL130)*'Fixed Data'!$B$10</f>
        <v>-1.9390097006531045E-19</v>
      </c>
      <c r="AM132" s="21">
        <f>AVERAGE(AM129:AM130)*'Fixed Data'!$B$10</f>
        <v>-1.9390097006531045E-19</v>
      </c>
      <c r="AN132" s="21">
        <f>AVERAGE(AN129:AN130)*'Fixed Data'!$B$10</f>
        <v>-1.9390097006531045E-19</v>
      </c>
      <c r="AO132" s="21">
        <f>AVERAGE(AO129:AO130)*'Fixed Data'!$B$10</f>
        <v>-1.9390097006531045E-19</v>
      </c>
      <c r="AP132" s="21">
        <f>AVERAGE(AP129:AP130)*'Fixed Data'!$B$10</f>
        <v>-1.9390097006531045E-19</v>
      </c>
      <c r="AQ132" s="21">
        <f>AVERAGE(AQ129:AQ130)*'Fixed Data'!$B$10</f>
        <v>-1.9390097006531045E-19</v>
      </c>
      <c r="AR132" s="21">
        <f>AVERAGE(AR129:AR130)*'Fixed Data'!$B$10</f>
        <v>-1.9390097006531045E-19</v>
      </c>
      <c r="AS132" s="21">
        <f>AVERAGE(AS129:AS130)*'Fixed Data'!$B$10</f>
        <v>-1.9390097006531045E-19</v>
      </c>
      <c r="AT132" s="21">
        <f>AVERAGE(AT129:AT130)*'Fixed Data'!$B$10</f>
        <v>-1.9390097006531045E-19</v>
      </c>
      <c r="AU132" s="21">
        <f>AVERAGE(AU129:AU130)*'Fixed Data'!$B$10</f>
        <v>-1.9390097006531045E-19</v>
      </c>
      <c r="AV132" s="21">
        <f>AVERAGE(AV129:AV130)*'Fixed Data'!$B$10</f>
        <v>-1.9390097006531045E-19</v>
      </c>
      <c r="AW132" s="21">
        <f>AVERAGE(AW129:AW130)*'Fixed Data'!$B$10</f>
        <v>-1.9390097006531045E-19</v>
      </c>
      <c r="AX132" s="21">
        <f>AVERAGE(AX129:AX130)*'Fixed Data'!$B$10</f>
        <v>-1.9390097006531045E-19</v>
      </c>
      <c r="AY132" s="21">
        <f>AVERAGE(AY129:AY130)*'Fixed Data'!$B$10</f>
        <v>-1.9390097006531045E-19</v>
      </c>
      <c r="AZ132" s="21">
        <f>AVERAGE(AZ129:AZ130)*'Fixed Data'!$B$10</f>
        <v>-1.9390097006531045E-19</v>
      </c>
      <c r="BA132" s="21">
        <f>AVERAGE(BA129:BA130)*'Fixed Data'!$B$10</f>
        <v>-1.9390097006531045E-19</v>
      </c>
      <c r="BB132" s="21">
        <f>AVERAGE(BB129:BB130)*'Fixed Data'!$B$10</f>
        <v>-1.9390097006531045E-19</v>
      </c>
    </row>
    <row r="133" spans="1:54" ht="14" outlineLevel="2" thickBot="1">
      <c r="A133" s="9"/>
      <c r="B133" s="3" t="s">
        <v>458</v>
      </c>
      <c r="C133" s="7" t="s">
        <v>459</v>
      </c>
      <c r="D133" s="7" t="s">
        <v>384</v>
      </c>
      <c r="E133" s="21">
        <f>E128+E132</f>
        <v>0</v>
      </c>
      <c r="F133" s="21">
        <f t="shared" ref="F133:BB133" si="13">F128+F132</f>
        <v>-1.1331335008775984E-3</v>
      </c>
      <c r="G133" s="21">
        <f t="shared" si="13"/>
        <v>-7.4364308105654602E-3</v>
      </c>
      <c r="H133" s="21">
        <f t="shared" si="13"/>
        <v>-7.0025131995421659E-3</v>
      </c>
      <c r="I133" s="21">
        <f t="shared" si="13"/>
        <v>-6.5777287341117147E-3</v>
      </c>
      <c r="J133" s="21">
        <f t="shared" si="13"/>
        <v>-6.1620774142741091E-3</v>
      </c>
      <c r="K133" s="21">
        <f t="shared" si="13"/>
        <v>-5.7555592400293466E-3</v>
      </c>
      <c r="L133" s="21">
        <f t="shared" si="13"/>
        <v>-5.358174211377428E-3</v>
      </c>
      <c r="M133" s="21">
        <f t="shared" si="13"/>
        <v>-4.969922328318355E-3</v>
      </c>
      <c r="N133" s="21">
        <f t="shared" si="13"/>
        <v>-4.590803590852126E-3</v>
      </c>
      <c r="O133" s="21">
        <f t="shared" si="13"/>
        <v>-4.2208179989787417E-3</v>
      </c>
      <c r="P133" s="21">
        <f t="shared" si="13"/>
        <v>-3.8599655526982009E-3</v>
      </c>
      <c r="Q133" s="21">
        <f t="shared" si="13"/>
        <v>-3.5082462520105049E-3</v>
      </c>
      <c r="R133" s="21">
        <f t="shared" si="13"/>
        <v>-3.1656600969156515E-3</v>
      </c>
      <c r="S133" s="21">
        <f t="shared" si="13"/>
        <v>-2.8322070874136455E-3</v>
      </c>
      <c r="T133" s="21">
        <f t="shared" si="13"/>
        <v>-2.5078872235044809E-3</v>
      </c>
      <c r="U133" s="21">
        <f t="shared" si="13"/>
        <v>-2.192700505188161E-3</v>
      </c>
      <c r="V133" s="21">
        <f t="shared" si="13"/>
        <v>-1.8866469324646869E-3</v>
      </c>
      <c r="W133" s="21">
        <f t="shared" si="13"/>
        <v>-1.5897265053340551E-3</v>
      </c>
      <c r="X133" s="21">
        <f t="shared" si="13"/>
        <v>-1.3019392237962688E-3</v>
      </c>
      <c r="Y133" s="21">
        <f t="shared" si="13"/>
        <v>-1.0232850878513268E-3</v>
      </c>
      <c r="Z133" s="21">
        <f t="shared" si="13"/>
        <v>-7.5376409749922796E-4</v>
      </c>
      <c r="AA133" s="21">
        <f t="shared" si="13"/>
        <v>-4.9337625273997653E-4</v>
      </c>
      <c r="AB133" s="21">
        <f t="shared" si="13"/>
        <v>-2.4212155357356403E-4</v>
      </c>
      <c r="AC133" s="21">
        <f t="shared" si="13"/>
        <v>-1.9390097006531045E-19</v>
      </c>
      <c r="AD133" s="21">
        <f t="shared" si="13"/>
        <v>-1.9390097006531045E-19</v>
      </c>
      <c r="AE133" s="21">
        <f t="shared" si="13"/>
        <v>-1.9390097006531045E-19</v>
      </c>
      <c r="AF133" s="21">
        <f t="shared" si="13"/>
        <v>-1.9390097006531045E-19</v>
      </c>
      <c r="AG133" s="21">
        <f t="shared" si="13"/>
        <v>-1.9390097006531045E-19</v>
      </c>
      <c r="AH133" s="21">
        <f t="shared" si="13"/>
        <v>-1.9390097006531045E-19</v>
      </c>
      <c r="AI133" s="21">
        <f t="shared" si="13"/>
        <v>-1.9390097006531045E-19</v>
      </c>
      <c r="AJ133" s="21">
        <f t="shared" si="13"/>
        <v>-1.9390097006531045E-19</v>
      </c>
      <c r="AK133" s="21">
        <f t="shared" si="13"/>
        <v>-1.9390097006531045E-19</v>
      </c>
      <c r="AL133" s="21">
        <f t="shared" si="13"/>
        <v>-1.9390097006531045E-19</v>
      </c>
      <c r="AM133" s="21">
        <f t="shared" si="13"/>
        <v>-1.9390097006531045E-19</v>
      </c>
      <c r="AN133" s="21">
        <f t="shared" si="13"/>
        <v>-1.9390097006531045E-19</v>
      </c>
      <c r="AO133" s="21">
        <f t="shared" si="13"/>
        <v>-1.9390097006531045E-19</v>
      </c>
      <c r="AP133" s="21">
        <f t="shared" si="13"/>
        <v>-1.9390097006531045E-19</v>
      </c>
      <c r="AQ133" s="21">
        <f t="shared" si="13"/>
        <v>-1.9390097006531045E-19</v>
      </c>
      <c r="AR133" s="21">
        <f t="shared" si="13"/>
        <v>-1.9390097006531045E-19</v>
      </c>
      <c r="AS133" s="21">
        <f t="shared" si="13"/>
        <v>-1.9390097006531045E-19</v>
      </c>
      <c r="AT133" s="21">
        <f t="shared" si="13"/>
        <v>-1.9390097006531045E-19</v>
      </c>
      <c r="AU133" s="21">
        <f t="shared" si="13"/>
        <v>-1.9390097006531045E-19</v>
      </c>
      <c r="AV133" s="21">
        <f t="shared" si="13"/>
        <v>-1.9390097006531045E-19</v>
      </c>
      <c r="AW133" s="21">
        <f t="shared" si="13"/>
        <v>-1.9390097006531045E-19</v>
      </c>
      <c r="AX133" s="21">
        <f t="shared" si="13"/>
        <v>-1.9390097006531045E-19</v>
      </c>
      <c r="AY133" s="21">
        <f t="shared" si="13"/>
        <v>-1.9390097006531045E-19</v>
      </c>
      <c r="AZ133" s="21">
        <f t="shared" si="13"/>
        <v>-1.9390097006531045E-19</v>
      </c>
      <c r="BA133" s="21">
        <f t="shared" si="13"/>
        <v>-1.9390097006531045E-19</v>
      </c>
      <c r="BB133" s="21">
        <f t="shared" si="13"/>
        <v>-1.9390097006531045E-19</v>
      </c>
    </row>
    <row r="134" spans="1:54" ht="14" outlineLevel="2" thickBot="1">
      <c r="A134" s="139"/>
      <c r="B134" s="142" t="s">
        <v>460</v>
      </c>
      <c r="C134" s="143" t="s">
        <v>589</v>
      </c>
      <c r="D134" s="243"/>
      <c r="E134" s="245">
        <f t="shared" ref="E134:AJ134" si="14">E83+E77+E71</f>
        <v>-8.584E-2</v>
      </c>
      <c r="F134" s="245">
        <f t="shared" si="14"/>
        <v>-0.42419735928000002</v>
      </c>
      <c r="G134" s="245">
        <f t="shared" si="14"/>
        <v>-8.9307935999999991E-2</v>
      </c>
      <c r="H134" s="245">
        <f t="shared" si="14"/>
        <v>0</v>
      </c>
      <c r="I134" s="245">
        <f t="shared" si="14"/>
        <v>-9.29159766144E-2</v>
      </c>
      <c r="J134" s="245">
        <f t="shared" si="14"/>
        <v>0</v>
      </c>
      <c r="K134" s="245">
        <f t="shared" si="14"/>
        <v>-0.43789699510661384</v>
      </c>
      <c r="L134" s="245">
        <f t="shared" si="14"/>
        <v>0</v>
      </c>
      <c r="M134" s="245">
        <f t="shared" si="14"/>
        <v>-0.10057524126523447</v>
      </c>
      <c r="N134" s="245">
        <f t="shared" si="14"/>
        <v>0</v>
      </c>
      <c r="O134" s="245">
        <f t="shared" si="14"/>
        <v>-0.10463848101234995</v>
      </c>
      <c r="P134" s="245">
        <f t="shared" si="14"/>
        <v>-0.38050983959801543</v>
      </c>
      <c r="Q134" s="245">
        <f t="shared" si="14"/>
        <v>-0.10886587564524888</v>
      </c>
      <c r="R134" s="245">
        <f t="shared" si="14"/>
        <v>0</v>
      </c>
      <c r="S134" s="245">
        <f t="shared" si="14"/>
        <v>-0.11326405702131694</v>
      </c>
      <c r="T134" s="245">
        <f t="shared" si="14"/>
        <v>0</v>
      </c>
      <c r="U134" s="245">
        <f t="shared" si="14"/>
        <v>-0.54215467034714704</v>
      </c>
      <c r="V134" s="245">
        <f t="shared" si="14"/>
        <v>0</v>
      </c>
      <c r="W134" s="245">
        <f t="shared" si="14"/>
        <v>-0.12260065789194724</v>
      </c>
      <c r="X134" s="245">
        <f t="shared" si="14"/>
        <v>0</v>
      </c>
      <c r="Y134" s="245">
        <f t="shared" si="14"/>
        <v>-0.12755372447078192</v>
      </c>
      <c r="Z134" s="245">
        <f t="shared" si="14"/>
        <v>-0.47316254258466495</v>
      </c>
      <c r="AA134" s="245">
        <f t="shared" si="14"/>
        <v>-0.13270689493940149</v>
      </c>
      <c r="AB134" s="245">
        <f t="shared" si="14"/>
        <v>0</v>
      </c>
      <c r="AC134" s="245">
        <f t="shared" si="14"/>
        <v>-0.13806825349495333</v>
      </c>
      <c r="AD134" s="245">
        <f t="shared" si="14"/>
        <v>0</v>
      </c>
      <c r="AE134" s="245">
        <f t="shared" si="14"/>
        <v>-0.67127998779779063</v>
      </c>
      <c r="AF134" s="245">
        <f t="shared" si="14"/>
        <v>0</v>
      </c>
      <c r="AG134" s="245">
        <f t="shared" si="14"/>
        <v>-0.14944951785796987</v>
      </c>
      <c r="AH134" s="245">
        <f t="shared" si="14"/>
        <v>0</v>
      </c>
      <c r="AI134" s="245">
        <f t="shared" si="14"/>
        <v>-0.15548727837943185</v>
      </c>
      <c r="AJ134" s="245">
        <f t="shared" si="14"/>
        <v>-0.58837582739437899</v>
      </c>
      <c r="AK134" s="245">
        <f t="shared" ref="AK134:BB134" si="15">AK83+AK77+AK71</f>
        <v>-0.16176896442596089</v>
      </c>
      <c r="AL134" s="245">
        <f t="shared" si="15"/>
        <v>0</v>
      </c>
      <c r="AM134" s="245">
        <f t="shared" si="15"/>
        <v>-0.16830443058876973</v>
      </c>
      <c r="AN134" s="245">
        <f t="shared" si="15"/>
        <v>0</v>
      </c>
      <c r="AO134" s="245">
        <f t="shared" si="15"/>
        <v>-0.8312145302385372</v>
      </c>
      <c r="AP134" s="245">
        <f t="shared" si="15"/>
        <v>0</v>
      </c>
      <c r="AQ134" s="245">
        <f t="shared" si="15"/>
        <v>-0.18217812833977207</v>
      </c>
      <c r="AR134" s="245">
        <f t="shared" si="15"/>
        <v>0</v>
      </c>
      <c r="AS134" s="245">
        <f t="shared" si="15"/>
        <v>-0.18953812472469889</v>
      </c>
      <c r="AT134" s="245">
        <f t="shared" si="15"/>
        <v>-0.7316431101476627</v>
      </c>
      <c r="AU134" s="245">
        <f t="shared" si="15"/>
        <v>-0.19719546496357671</v>
      </c>
      <c r="AV134" s="245">
        <f t="shared" si="15"/>
        <v>0</v>
      </c>
      <c r="AW134" s="245">
        <f t="shared" si="15"/>
        <v>-0.20516216174810523</v>
      </c>
      <c r="AX134" s="245">
        <f t="shared" si="15"/>
        <v>0</v>
      </c>
      <c r="AY134" s="245">
        <f t="shared" si="15"/>
        <v>-1.029321756917382</v>
      </c>
      <c r="AZ134" s="245">
        <f t="shared" si="15"/>
        <v>0</v>
      </c>
      <c r="BA134" s="245">
        <f t="shared" si="15"/>
        <v>-0.2220741218912709</v>
      </c>
      <c r="BB134" s="245">
        <f t="shared" si="15"/>
        <v>0</v>
      </c>
    </row>
    <row r="135" spans="1:54" ht="14" outlineLevel="2" thickBot="1">
      <c r="A135" s="138"/>
      <c r="B135" s="140" t="s">
        <v>461</v>
      </c>
      <c r="C135" s="141"/>
      <c r="D135" s="244"/>
      <c r="E135" s="245">
        <f>E133+E134</f>
        <v>-8.584E-2</v>
      </c>
      <c r="F135" s="245">
        <f t="shared" ref="F135:AW135" si="16">F133+F134</f>
        <v>-0.42533049278087764</v>
      </c>
      <c r="G135" s="245">
        <f t="shared" si="16"/>
        <v>-9.6744366810565446E-2</v>
      </c>
      <c r="H135" s="245">
        <f t="shared" si="16"/>
        <v>-7.0025131995421659E-3</v>
      </c>
      <c r="I135" s="245">
        <f t="shared" si="16"/>
        <v>-9.9493705348511721E-2</v>
      </c>
      <c r="J135" s="245">
        <f t="shared" si="16"/>
        <v>-6.1620774142741091E-3</v>
      </c>
      <c r="K135" s="245">
        <f t="shared" si="16"/>
        <v>-0.44365255434664319</v>
      </c>
      <c r="L135" s="245">
        <f t="shared" si="16"/>
        <v>-5.358174211377428E-3</v>
      </c>
      <c r="M135" s="245">
        <f t="shared" si="16"/>
        <v>-0.10554516359355283</v>
      </c>
      <c r="N135" s="245">
        <f t="shared" si="16"/>
        <v>-4.590803590852126E-3</v>
      </c>
      <c r="O135" s="245">
        <f t="shared" si="16"/>
        <v>-0.10885929901132868</v>
      </c>
      <c r="P135" s="245">
        <f t="shared" si="16"/>
        <v>-0.38436980515071362</v>
      </c>
      <c r="Q135" s="245">
        <f t="shared" si="16"/>
        <v>-0.11237412189725939</v>
      </c>
      <c r="R135" s="245">
        <f t="shared" si="16"/>
        <v>-3.1656600969156515E-3</v>
      </c>
      <c r="S135" s="245">
        <f t="shared" si="16"/>
        <v>-0.11609626410873058</v>
      </c>
      <c r="T135" s="245">
        <f t="shared" si="16"/>
        <v>-2.5078872235044809E-3</v>
      </c>
      <c r="U135" s="245">
        <f t="shared" si="16"/>
        <v>-0.5443473708523352</v>
      </c>
      <c r="V135" s="245">
        <f t="shared" si="16"/>
        <v>-1.8866469324646869E-3</v>
      </c>
      <c r="W135" s="245">
        <f t="shared" si="16"/>
        <v>-0.12419038439728129</v>
      </c>
      <c r="X135" s="245">
        <f t="shared" si="16"/>
        <v>-1.3019392237962688E-3</v>
      </c>
      <c r="Y135" s="245">
        <f t="shared" si="16"/>
        <v>-0.12857700955863324</v>
      </c>
      <c r="Z135" s="245">
        <f t="shared" si="16"/>
        <v>-0.47391630668216417</v>
      </c>
      <c r="AA135" s="245">
        <f t="shared" si="16"/>
        <v>-0.13320027119214148</v>
      </c>
      <c r="AB135" s="245">
        <f t="shared" si="16"/>
        <v>-2.4212155357356403E-4</v>
      </c>
      <c r="AC135" s="245">
        <f t="shared" si="16"/>
        <v>-0.13806825349495333</v>
      </c>
      <c r="AD135" s="245">
        <f t="shared" si="16"/>
        <v>-1.9390097006531045E-19</v>
      </c>
      <c r="AE135" s="245">
        <f t="shared" si="16"/>
        <v>-0.67127998779779063</v>
      </c>
      <c r="AF135" s="245">
        <f t="shared" si="16"/>
        <v>-1.9390097006531045E-19</v>
      </c>
      <c r="AG135" s="245">
        <f t="shared" si="16"/>
        <v>-0.14944951785796987</v>
      </c>
      <c r="AH135" s="245">
        <f t="shared" si="16"/>
        <v>-1.9390097006531045E-19</v>
      </c>
      <c r="AI135" s="245">
        <f t="shared" si="16"/>
        <v>-0.15548727837943185</v>
      </c>
      <c r="AJ135" s="245">
        <f t="shared" si="16"/>
        <v>-0.58837582739437899</v>
      </c>
      <c r="AK135" s="245">
        <f t="shared" si="16"/>
        <v>-0.16176896442596089</v>
      </c>
      <c r="AL135" s="245">
        <f t="shared" si="16"/>
        <v>-1.9390097006531045E-19</v>
      </c>
      <c r="AM135" s="245">
        <f t="shared" si="16"/>
        <v>-0.16830443058876973</v>
      </c>
      <c r="AN135" s="245">
        <f t="shared" si="16"/>
        <v>-1.9390097006531045E-19</v>
      </c>
      <c r="AO135" s="245">
        <f t="shared" si="16"/>
        <v>-0.8312145302385372</v>
      </c>
      <c r="AP135" s="245">
        <f t="shared" si="16"/>
        <v>-1.9390097006531045E-19</v>
      </c>
      <c r="AQ135" s="245">
        <f t="shared" si="16"/>
        <v>-0.18217812833977207</v>
      </c>
      <c r="AR135" s="245">
        <f t="shared" si="16"/>
        <v>-1.9390097006531045E-19</v>
      </c>
      <c r="AS135" s="245">
        <f t="shared" si="16"/>
        <v>-0.18953812472469889</v>
      </c>
      <c r="AT135" s="245">
        <f t="shared" si="16"/>
        <v>-0.7316431101476627</v>
      </c>
      <c r="AU135" s="245">
        <f t="shared" si="16"/>
        <v>-0.19719546496357671</v>
      </c>
      <c r="AV135" s="245">
        <f t="shared" si="16"/>
        <v>-1.9390097006531045E-19</v>
      </c>
      <c r="AW135" s="245">
        <f t="shared" si="16"/>
        <v>-0.20516216174810523</v>
      </c>
      <c r="AX135" s="245">
        <f>AX133+AX134</f>
        <v>-1.9390097006531045E-19</v>
      </c>
      <c r="AY135" s="245">
        <f>AY133+AY134</f>
        <v>-1.029321756917382</v>
      </c>
      <c r="AZ135" s="245">
        <f>AZ133+AZ134</f>
        <v>-1.9390097006531045E-19</v>
      </c>
      <c r="BA135" s="245">
        <f>BA133+BA134</f>
        <v>-0.2220741218912709</v>
      </c>
      <c r="BB135" s="245">
        <f>BB133+BB134</f>
        <v>-1.9390097006531045E-19</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590</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463</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464</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69" t="s">
        <v>465</v>
      </c>
      <c r="B143" s="135" t="s">
        <v>282</v>
      </c>
      <c r="C143" s="135" t="s">
        <v>390</v>
      </c>
      <c r="D143" s="135" t="s">
        <v>384</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70"/>
      <c r="B144" s="135" t="s">
        <v>282</v>
      </c>
      <c r="C144" s="135"/>
      <c r="D144" s="135" t="s">
        <v>384</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70"/>
      <c r="B145" s="135" t="s">
        <v>282</v>
      </c>
      <c r="C145" s="135"/>
      <c r="D145" s="135" t="s">
        <v>384</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70"/>
      <c r="B146" s="135" t="s">
        <v>285</v>
      </c>
      <c r="C146" s="135" t="s">
        <v>466</v>
      </c>
      <c r="D146" s="135" t="s">
        <v>384</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70"/>
      <c r="B147" s="135" t="s">
        <v>285</v>
      </c>
      <c r="C147" s="135" t="s">
        <v>467</v>
      </c>
      <c r="D147" s="135" t="s">
        <v>384</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70"/>
      <c r="B148" s="135" t="s">
        <v>285</v>
      </c>
      <c r="C148" s="135"/>
      <c r="D148" s="135" t="s">
        <v>384</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70"/>
      <c r="B149" s="135" t="s">
        <v>285</v>
      </c>
      <c r="C149" s="135"/>
      <c r="D149" s="135" t="s">
        <v>384</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70"/>
      <c r="B150" s="135" t="s">
        <v>288</v>
      </c>
      <c r="C150" s="135" t="s">
        <v>468</v>
      </c>
      <c r="D150" s="135" t="s">
        <v>384</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70"/>
      <c r="B151" s="135" t="s">
        <v>288</v>
      </c>
      <c r="C151" s="135" t="s">
        <v>469</v>
      </c>
      <c r="D151" s="135" t="s">
        <v>384</v>
      </c>
      <c r="E151" s="279">
        <f>'Option_1 Workings'!E54</f>
        <v>-9.2970000000000006</v>
      </c>
      <c r="F151" s="279">
        <f>'Option_1 Workings'!F54</f>
        <v>-9.3714344999999977</v>
      </c>
      <c r="G151" s="279">
        <f>'Option_1 Workings'!G54</f>
        <v>-9.4540414229999996</v>
      </c>
      <c r="H151" s="279">
        <f>'Option_1 Workings'!H54</f>
        <v>-9.5381165953394973</v>
      </c>
      <c r="I151" s="279">
        <f>'Option_1 Workings'!I54</f>
        <v>-9.6237077413075376</v>
      </c>
      <c r="J151" s="279">
        <f>'Option_1 Workings'!J54</f>
        <v>-9.7108645677771435</v>
      </c>
      <c r="K151" s="279">
        <f>'Option_1 Workings'!K54</f>
        <v>-9.7996388526953098</v>
      </c>
      <c r="L151" s="279">
        <f>'Option_1 Workings'!L54</f>
        <v>-9.8900845376053148</v>
      </c>
      <c r="M151" s="279">
        <f>'Option_1 Workings'!M54</f>
        <v>-9.9822578243862026</v>
      </c>
      <c r="N151" s="279">
        <f>'Option_1 Workings'!N54</f>
        <v>-10.076217276403009</v>
      </c>
      <c r="O151" s="279">
        <f>'Option_1 Workings'!O54</f>
        <v>-10.172023924269849</v>
      </c>
      <c r="P151" s="279">
        <f>'Option_1 Workings'!P54</f>
        <v>-10.269741376437608</v>
      </c>
      <c r="Q151" s="279">
        <f>'Option_1 Workings'!Q54</f>
        <v>-10.369435934827461</v>
      </c>
      <c r="R151" s="279">
        <f>'Option_1 Workings'!R54</f>
        <v>-10.471176715741779</v>
      </c>
      <c r="S151" s="279">
        <f>'Option_1 Workings'!S54</f>
        <v>-10.575035776294518</v>
      </c>
      <c r="T151" s="279">
        <f>'Option_1 Workings'!T54</f>
        <v>-10.681088246614367</v>
      </c>
      <c r="U151" s="279">
        <f>'Option_1 Workings'!U54</f>
        <v>-10.789412468085562</v>
      </c>
      <c r="V151" s="279">
        <f>'Option_1 Workings'!V54</f>
        <v>-10.900090137903412</v>
      </c>
      <c r="W151" s="279">
        <f>'Option_1 Workings'!W54</f>
        <v>-11.013206460234407</v>
      </c>
      <c r="X151" s="279">
        <f>'Option_1 Workings'!X54</f>
        <v>-11.128850304283963</v>
      </c>
      <c r="Y151" s="279">
        <f>'Option_1 Workings'!Y54</f>
        <v>-11.247114369588971</v>
      </c>
      <c r="Z151" s="279">
        <f>'Option_1 Workings'!Z54</f>
        <v>-11.368095358866679</v>
      </c>
      <c r="AA151" s="279">
        <f>'Option_1 Workings'!AA54</f>
        <v>-11.491894158766902</v>
      </c>
      <c r="AB151" s="279">
        <f>'Option_1 Workings'!AB54</f>
        <v>-11.618616028890296</v>
      </c>
      <c r="AC151" s="279">
        <f>'Option_1 Workings'!AC54</f>
        <v>-11.748370799452308</v>
      </c>
      <c r="AD151" s="279">
        <f>'Option_1 Workings'!AD54</f>
        <v>-11.881273077989647</v>
      </c>
      <c r="AE151" s="279">
        <f>'Option_1 Workings'!AE54</f>
        <v>-12.017442465524585</v>
      </c>
      <c r="AF151" s="279">
        <f>'Option_1 Workings'!AF54</f>
        <v>-12.157003782621329</v>
      </c>
      <c r="AG151" s="279">
        <f>'Option_1 Workings'!AG54</f>
        <v>-12.300087305788725</v>
      </c>
      <c r="AH151" s="279">
        <f>'Option_1 Workings'!AH54</f>
        <v>-12.446829014704447</v>
      </c>
      <c r="AI151" s="279">
        <f>'Option_1 Workings'!AI54</f>
        <v>-12.597370850757693</v>
      </c>
      <c r="AJ151" s="279">
        <f>'Option_1 Workings'!AJ54</f>
        <v>-12.751860987430137</v>
      </c>
      <c r="AK151" s="279">
        <f>'Option_1 Workings'!AK54</f>
        <v>-12.910454113058989</v>
      </c>
      <c r="AL151" s="279">
        <f>'Option_1 Workings'!AL54</f>
        <v>-13.073311726550806</v>
      </c>
      <c r="AM151" s="279">
        <f>'Option_1 Workings'!AM54</f>
        <v>-13.240602446640986</v>
      </c>
      <c r="AN151" s="279">
        <f>'Option_1 Workings'!AN54</f>
        <v>-13.412502335321188</v>
      </c>
      <c r="AO151" s="279">
        <f>'Option_1 Workings'!AO54</f>
        <v>-13.589195236085471</v>
      </c>
      <c r="AP151" s="279">
        <f>'Option_1 Workings'!AP54</f>
        <v>-13.770873127676015</v>
      </c>
      <c r="AQ151" s="279">
        <f>'Option_1 Workings'!AQ54</f>
        <v>-13.957736494040413</v>
      </c>
      <c r="AR151" s="279">
        <f>'Option_1 Workings'!AR54</f>
        <v>-14.149994711245373</v>
      </c>
      <c r="AS151" s="279">
        <f>'Option_1 Workings'!AS54</f>
        <v>-14.347866452125949</v>
      </c>
      <c r="AT151" s="279">
        <f>'Option_1 Workings'!AT54</f>
        <v>-14.551580109485091</v>
      </c>
      <c r="AU151" s="279">
        <f>'Option_1 Workings'!AU54</f>
        <v>-14.761374238695939</v>
      </c>
      <c r="AV151" s="279">
        <f>'Option_1 Workings'!AV54</f>
        <v>-14.977498020598402</v>
      </c>
      <c r="AW151" s="279">
        <f>'Option_1 Workings'!AW54</f>
        <v>-15.200211745622523</v>
      </c>
      <c r="AX151" s="279">
        <f>'Option_1 Workings'!AX54</f>
        <v>-15.429787320114112</v>
      </c>
      <c r="AY151" s="279">
        <f>'Option_1 Workings'!AY54</f>
        <v>-15.666508795882891</v>
      </c>
      <c r="AZ151" s="279">
        <f>'Option_1 Workings'!AZ54</f>
        <v>-15.910672924040362</v>
      </c>
      <c r="BA151" s="279">
        <f>'Option_1 Workings'!BA54</f>
        <v>-16.162589734243671</v>
      </c>
      <c r="BB151" s="279">
        <f>'Option_1 Workings'!BB54</f>
        <v>-16.422583140513058</v>
      </c>
    </row>
    <row r="152" spans="1:54" outlineLevel="2">
      <c r="A152" s="470"/>
      <c r="B152" s="135" t="s">
        <v>288</v>
      </c>
      <c r="C152" s="135" t="s">
        <v>470</v>
      </c>
      <c r="D152" s="135" t="s">
        <v>384</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70"/>
      <c r="B153" s="135" t="s">
        <v>471</v>
      </c>
      <c r="C153" s="135"/>
      <c r="D153" s="135" t="s">
        <v>384</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1"/>
      <c r="B154" s="135" t="s">
        <v>471</v>
      </c>
      <c r="C154" s="135"/>
      <c r="D154" s="135" t="s">
        <v>384</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375</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464</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69" t="s">
        <v>472</v>
      </c>
      <c r="B158" s="135" t="s">
        <v>282</v>
      </c>
      <c r="C158" s="135" t="s">
        <v>390</v>
      </c>
      <c r="D158" s="135" t="s">
        <v>473</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70"/>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70"/>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70"/>
      <c r="B161" s="135" t="s">
        <v>285</v>
      </c>
      <c r="C161" s="135" t="s">
        <v>466</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70"/>
      <c r="B162" s="135" t="s">
        <v>285</v>
      </c>
      <c r="C162" s="135" t="s">
        <v>467</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70"/>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70"/>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70"/>
      <c r="B165" s="135" t="s">
        <v>471</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70"/>
      <c r="B166" s="135" t="s">
        <v>471</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70"/>
      <c r="B167" s="135" t="s">
        <v>471</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70"/>
      <c r="B168" s="135" t="s">
        <v>471</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1"/>
      <c r="B169" s="135" t="s">
        <v>471</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476</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69" t="s">
        <v>477</v>
      </c>
      <c r="B172" s="135" t="s">
        <v>282</v>
      </c>
      <c r="C172" s="135" t="s">
        <v>390</v>
      </c>
      <c r="D172" s="135" t="s">
        <v>384</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70"/>
      <c r="B173" s="135" t="s">
        <v>282</v>
      </c>
      <c r="C173" s="135"/>
      <c r="D173" s="135" t="s">
        <v>384</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1"/>
      <c r="B174" s="135" t="s">
        <v>282</v>
      </c>
      <c r="C174" s="135"/>
      <c r="D174" s="135" t="s">
        <v>384</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69" t="s">
        <v>478</v>
      </c>
      <c r="B176" s="135" t="s">
        <v>282</v>
      </c>
      <c r="C176" s="135" t="s">
        <v>390</v>
      </c>
      <c r="D176" s="135" t="s">
        <v>384</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70"/>
      <c r="B177" s="135" t="s">
        <v>282</v>
      </c>
      <c r="C177" s="135"/>
      <c r="D177" s="135" t="s">
        <v>384</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1"/>
      <c r="B178" s="135" t="s">
        <v>282</v>
      </c>
      <c r="C178" s="135"/>
      <c r="D178" s="135" t="s">
        <v>384</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479</v>
      </c>
      <c r="B182" s="19"/>
      <c r="C182" s="19"/>
      <c r="D182" s="19"/>
      <c r="E182" s="15"/>
    </row>
    <row r="183" spans="1:54" ht="15" outlineLevel="1">
      <c r="A183" s="12"/>
      <c r="B183" s="19"/>
      <c r="C183" s="19"/>
      <c r="D183" s="19"/>
      <c r="E183" s="15"/>
    </row>
    <row r="184" spans="1:54" s="4" customFormat="1" outlineLevel="1">
      <c r="A184" s="4" t="s">
        <v>480</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2" t="s">
        <v>481</v>
      </c>
      <c r="B186" s="150" t="s">
        <v>482</v>
      </c>
      <c r="C186" s="6" t="s">
        <v>483</v>
      </c>
      <c r="D186" s="10" t="s">
        <v>395</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3"/>
      <c r="B187" s="150" t="s">
        <v>484</v>
      </c>
      <c r="C187" s="6" t="s">
        <v>485</v>
      </c>
      <c r="D187" s="10" t="s">
        <v>395</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69" t="s">
        <v>486</v>
      </c>
      <c r="B190" s="150" t="s">
        <v>343</v>
      </c>
      <c r="C190" s="19"/>
      <c r="D190" s="135" t="s">
        <v>384</v>
      </c>
      <c r="E190" s="21">
        <f>(E133+E83)*E186</f>
        <v>0</v>
      </c>
      <c r="F190" s="21">
        <f t="shared" ref="F190:BB190" si="17">(F133+F83)*F186</f>
        <v>-0.11529516210712815</v>
      </c>
      <c r="G190" s="21">
        <f t="shared" si="17"/>
        <v>-6.9419877341972613E-3</v>
      </c>
      <c r="H190" s="21">
        <f t="shared" si="17"/>
        <v>-6.3158657016711009E-3</v>
      </c>
      <c r="I190" s="21">
        <f>(I133+I83)*I186</f>
        <v>-5.7321105812512228E-3</v>
      </c>
      <c r="J190" s="21">
        <f t="shared" si="17"/>
        <v>-5.1883038349237577E-3</v>
      </c>
      <c r="K190" s="21">
        <f t="shared" si="17"/>
        <v>-4.6821511501153133E-3</v>
      </c>
      <c r="L190" s="21">
        <f t="shared" si="17"/>
        <v>-4.2114764959118095E-3</v>
      </c>
      <c r="M190" s="21">
        <f t="shared" si="17"/>
        <v>-3.7742164496221333E-3</v>
      </c>
      <c r="N190" s="21">
        <f t="shared" si="17"/>
        <v>-3.3684147818475018E-3</v>
      </c>
      <c r="O190" s="21">
        <f t="shared" si="17"/>
        <v>-2.9922172887208638E-3</v>
      </c>
      <c r="P190" s="21">
        <f t="shared" si="17"/>
        <v>-2.6438668604631824E-3</v>
      </c>
      <c r="Q190" s="21">
        <f t="shared" si="17"/>
        <v>-2.3216987758659866E-3</v>
      </c>
      <c r="R190" s="21">
        <f t="shared" si="17"/>
        <v>-2.0241362127527769E-3</v>
      </c>
      <c r="S190" s="21">
        <f t="shared" si="17"/>
        <v>-1.7496859648966838E-3</v>
      </c>
      <c r="T190" s="21">
        <f t="shared" si="17"/>
        <v>-1.496934356278834E-3</v>
      </c>
      <c r="U190" s="21">
        <f t="shared" si="17"/>
        <v>-1.2645433439620135E-3</v>
      </c>
      <c r="V190" s="21">
        <f t="shared" si="17"/>
        <v>-1.0512468012279753E-3</v>
      </c>
      <c r="W190" s="21">
        <f t="shared" si="17"/>
        <v>-8.5584697298498387E-4</v>
      </c>
      <c r="X190" s="21">
        <f t="shared" si="17"/>
        <v>-6.7721109579537558E-4</v>
      </c>
      <c r="Y190" s="21">
        <f t="shared" si="17"/>
        <v>-5.142681752017418E-4</v>
      </c>
      <c r="Z190" s="21">
        <f t="shared" si="17"/>
        <v>-3.6600591334544889E-4</v>
      </c>
      <c r="AA190" s="21">
        <f t="shared" si="17"/>
        <v>-2.3146778017302602E-4</v>
      </c>
      <c r="AB190" s="21">
        <f t="shared" si="17"/>
        <v>-1.0975022181514694E-4</v>
      </c>
      <c r="AC190" s="21">
        <f t="shared" si="17"/>
        <v>-8.4920313109154661E-20</v>
      </c>
      <c r="AD190" s="21">
        <f t="shared" si="17"/>
        <v>-8.2048611699666351E-20</v>
      </c>
      <c r="AE190" s="21">
        <f t="shared" si="17"/>
        <v>-7.9274020965861203E-20</v>
      </c>
      <c r="AF190" s="21">
        <f t="shared" si="17"/>
        <v>-7.6593256971846574E-20</v>
      </c>
      <c r="AG190" s="21">
        <f t="shared" si="17"/>
        <v>-7.4003146832702003E-20</v>
      </c>
      <c r="AH190" s="21">
        <f t="shared" si="17"/>
        <v>-7.1500624959132391E-20</v>
      </c>
      <c r="AI190" s="21">
        <f t="shared" si="17"/>
        <v>-6.9082729429113413E-20</v>
      </c>
      <c r="AJ190" s="21">
        <f t="shared" si="17"/>
        <v>-6.7070611096226619E-20</v>
      </c>
      <c r="AK190" s="21">
        <f t="shared" si="17"/>
        <v>-6.5117098151676335E-20</v>
      </c>
      <c r="AL190" s="21">
        <f t="shared" si="17"/>
        <v>-6.3220483642404193E-20</v>
      </c>
      <c r="AM190" s="21">
        <f t="shared" si="17"/>
        <v>-6.1379110332431265E-20</v>
      </c>
      <c r="AN190" s="21">
        <f t="shared" si="17"/>
        <v>-5.9591369254787635E-20</v>
      </c>
      <c r="AO190" s="21">
        <f t="shared" si="17"/>
        <v>-5.7855698305619054E-20</v>
      </c>
      <c r="AP190" s="21">
        <f t="shared" si="17"/>
        <v>-5.6170580879241806E-20</v>
      </c>
      <c r="AQ190" s="21">
        <f t="shared" si="17"/>
        <v>-5.4534544542953207E-20</v>
      </c>
      <c r="AR190" s="21">
        <f t="shared" si="17"/>
        <v>-5.2946159750440013E-20</v>
      </c>
      <c r="AS190" s="21">
        <f t="shared" si="17"/>
        <v>-5.1404038592660199E-20</v>
      </c>
      <c r="AT190" s="21">
        <f t="shared" si="17"/>
        <v>-4.9906833585106993E-20</v>
      </c>
      <c r="AU190" s="21">
        <f t="shared" si="17"/>
        <v>-4.8453236490395144E-20</v>
      </c>
      <c r="AV190" s="21">
        <f t="shared" si="17"/>
        <v>-4.7041977175140911E-20</v>
      </c>
      <c r="AW190" s="21">
        <f t="shared" si="17"/>
        <v>-4.5671822500136806E-20</v>
      </c>
      <c r="AX190" s="21">
        <f t="shared" si="17"/>
        <v>-4.4341575242851272E-20</v>
      </c>
      <c r="AY190" s="21">
        <f t="shared" si="17"/>
        <v>-4.3050073051311907E-20</v>
      </c>
      <c r="AZ190" s="21">
        <f t="shared" si="17"/>
        <v>-4.1796187428458165E-20</v>
      </c>
      <c r="BA190" s="21">
        <f t="shared" si="17"/>
        <v>-4.0578822746075887E-20</v>
      </c>
      <c r="BB190" s="21">
        <f t="shared" si="17"/>
        <v>-3.9396915287452314E-20</v>
      </c>
    </row>
    <row r="191" spans="1:54" outlineLevel="2">
      <c r="A191" s="470"/>
      <c r="B191" s="150" t="s">
        <v>487</v>
      </c>
      <c r="C191" s="19"/>
      <c r="D191" s="135" t="s">
        <v>384</v>
      </c>
      <c r="E191" s="21">
        <f>E71*E186</f>
        <v>-8.584E-2</v>
      </c>
      <c r="F191" s="21">
        <f t="shared" ref="F191:BB191" si="18">F71*F186</f>
        <v>-0.29565217391304349</v>
      </c>
      <c r="G191" s="21">
        <f t="shared" si="18"/>
        <v>-8.3369913883637889E-2</v>
      </c>
      <c r="H191" s="21">
        <f t="shared" si="18"/>
        <v>0</v>
      </c>
      <c r="I191" s="21">
        <f t="shared" si="18"/>
        <v>-8.0970905649641198E-2</v>
      </c>
      <c r="J191" s="21">
        <f t="shared" si="18"/>
        <v>0</v>
      </c>
      <c r="K191" s="21">
        <f t="shared" si="18"/>
        <v>-0.35622948765965923</v>
      </c>
      <c r="L191" s="21">
        <f t="shared" si="18"/>
        <v>0</v>
      </c>
      <c r="M191" s="21">
        <f t="shared" si="18"/>
        <v>-7.6378000486056571E-2</v>
      </c>
      <c r="N191" s="21">
        <f t="shared" si="18"/>
        <v>0</v>
      </c>
      <c r="O191" s="21">
        <f t="shared" si="18"/>
        <v>-7.4180187827667637E-2</v>
      </c>
      <c r="P191" s="21">
        <f t="shared" si="18"/>
        <v>-0.26062858366446456</v>
      </c>
      <c r="Q191" s="21">
        <f t="shared" si="18"/>
        <v>-7.2045618255646968E-2</v>
      </c>
      <c r="R191" s="21">
        <f t="shared" si="18"/>
        <v>0</v>
      </c>
      <c r="S191" s="21">
        <f t="shared" si="18"/>
        <v>-6.997247192062836E-2</v>
      </c>
      <c r="T191" s="21">
        <f t="shared" si="18"/>
        <v>0</v>
      </c>
      <c r="U191" s="21">
        <f t="shared" si="18"/>
        <v>-0.3126638034529815</v>
      </c>
      <c r="V191" s="21">
        <f t="shared" si="18"/>
        <v>0</v>
      </c>
      <c r="W191" s="21">
        <f t="shared" si="18"/>
        <v>-6.6003429892327187E-2</v>
      </c>
      <c r="X191" s="21">
        <f t="shared" si="18"/>
        <v>0</v>
      </c>
      <c r="Y191" s="21">
        <f t="shared" si="18"/>
        <v>-6.4104150351212141E-2</v>
      </c>
      <c r="Z191" s="21">
        <f t="shared" si="18"/>
        <v>-0.22975396298937217</v>
      </c>
      <c r="AA191" s="21">
        <f t="shared" si="18"/>
        <v>-6.2259523466499676E-2</v>
      </c>
      <c r="AB191" s="21">
        <f t="shared" si="18"/>
        <v>0</v>
      </c>
      <c r="AC191" s="21">
        <f t="shared" si="18"/>
        <v>-6.0467976582460538E-2</v>
      </c>
      <c r="AD191" s="21">
        <f t="shared" si="18"/>
        <v>0</v>
      </c>
      <c r="AE191" s="21">
        <f t="shared" si="18"/>
        <v>-0.27444454666070528</v>
      </c>
      <c r="AF191" s="21">
        <f t="shared" si="18"/>
        <v>0</v>
      </c>
      <c r="AG191" s="21">
        <f t="shared" si="18"/>
        <v>-5.7038057160800605E-2</v>
      </c>
      <c r="AH191" s="21">
        <f t="shared" si="18"/>
        <v>0</v>
      </c>
      <c r="AI191" s="21">
        <f t="shared" si="18"/>
        <v>-5.5396760409901713E-2</v>
      </c>
      <c r="AJ191" s="21">
        <f t="shared" si="18"/>
        <v>-0.20352000448629509</v>
      </c>
      <c r="AK191" s="21">
        <f t="shared" si="18"/>
        <v>-5.4326316835198174E-2</v>
      </c>
      <c r="AL191" s="21">
        <f t="shared" si="18"/>
        <v>0</v>
      </c>
      <c r="AM191" s="21">
        <f t="shared" si="18"/>
        <v>-5.3276557673051353E-2</v>
      </c>
      <c r="AN191" s="21">
        <f t="shared" si="18"/>
        <v>0</v>
      </c>
      <c r="AO191" s="21">
        <f t="shared" si="18"/>
        <v>-0.24801576326580344</v>
      </c>
      <c r="AP191" s="21">
        <f t="shared" si="18"/>
        <v>0</v>
      </c>
      <c r="AQ191" s="21">
        <f t="shared" si="18"/>
        <v>-5.1237501552214008E-2</v>
      </c>
      <c r="AR191" s="21">
        <f t="shared" si="18"/>
        <v>0</v>
      </c>
      <c r="AS191" s="21">
        <f t="shared" si="18"/>
        <v>-5.024742823538831E-2</v>
      </c>
      <c r="AT191" s="21">
        <f t="shared" si="18"/>
        <v>-0.18831257486504957</v>
      </c>
      <c r="AU191" s="21">
        <f t="shared" si="18"/>
        <v>-4.9276486319255346E-2</v>
      </c>
      <c r="AV191" s="21">
        <f t="shared" si="18"/>
        <v>0</v>
      </c>
      <c r="AW191" s="21">
        <f t="shared" si="18"/>
        <v>-4.8324306123624532E-2</v>
      </c>
      <c r="AX191" s="21">
        <f t="shared" si="18"/>
        <v>0</v>
      </c>
      <c r="AY191" s="21">
        <f t="shared" si="18"/>
        <v>-0.22853097028690755</v>
      </c>
      <c r="AZ191" s="21">
        <f t="shared" si="18"/>
        <v>0</v>
      </c>
      <c r="BA191" s="21">
        <f t="shared" si="18"/>
        <v>-4.6474787752124415E-2</v>
      </c>
      <c r="BB191" s="21">
        <f t="shared" si="18"/>
        <v>0</v>
      </c>
    </row>
    <row r="192" spans="1:54" outlineLevel="2">
      <c r="A192" s="470"/>
      <c r="B192" s="150" t="s">
        <v>591</v>
      </c>
      <c r="C192" s="19"/>
      <c r="D192" s="135" t="s">
        <v>384</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70"/>
      <c r="B193" s="150" t="s">
        <v>488</v>
      </c>
      <c r="C193" s="19"/>
      <c r="D193" s="135" t="s">
        <v>384</v>
      </c>
      <c r="E193" s="21">
        <f t="shared" ref="E193:AJ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ref="AK193:BB193" si="21">SUMIF($B$143:$B$154,"Environmental",AK$143:AK$154)*AK186</f>
        <v>0</v>
      </c>
      <c r="AL193" s="21">
        <f t="shared" si="21"/>
        <v>0</v>
      </c>
      <c r="AM193" s="21">
        <f t="shared" si="21"/>
        <v>0</v>
      </c>
      <c r="AN193" s="21">
        <f t="shared" si="21"/>
        <v>0</v>
      </c>
      <c r="AO193" s="21">
        <f t="shared" si="21"/>
        <v>0</v>
      </c>
      <c r="AP193" s="21">
        <f t="shared" si="21"/>
        <v>0</v>
      </c>
      <c r="AQ193" s="21">
        <f t="shared" si="21"/>
        <v>0</v>
      </c>
      <c r="AR193" s="21">
        <f t="shared" si="21"/>
        <v>0</v>
      </c>
      <c r="AS193" s="21">
        <f t="shared" si="21"/>
        <v>0</v>
      </c>
      <c r="AT193" s="21">
        <f t="shared" si="21"/>
        <v>0</v>
      </c>
      <c r="AU193" s="21">
        <f t="shared" si="21"/>
        <v>0</v>
      </c>
      <c r="AV193" s="21">
        <f t="shared" si="21"/>
        <v>0</v>
      </c>
      <c r="AW193" s="21">
        <f t="shared" si="21"/>
        <v>0</v>
      </c>
      <c r="AX193" s="21">
        <f t="shared" si="21"/>
        <v>0</v>
      </c>
      <c r="AY193" s="21">
        <f t="shared" si="21"/>
        <v>0</v>
      </c>
      <c r="AZ193" s="21">
        <f t="shared" si="21"/>
        <v>0</v>
      </c>
      <c r="BA193" s="21">
        <f t="shared" si="21"/>
        <v>0</v>
      </c>
      <c r="BB193" s="21">
        <f t="shared" si="21"/>
        <v>0</v>
      </c>
    </row>
    <row r="194" spans="1:54" outlineLevel="2">
      <c r="A194" s="470"/>
      <c r="B194" s="150" t="s">
        <v>489</v>
      </c>
      <c r="C194" s="19"/>
      <c r="D194" s="135" t="s">
        <v>384</v>
      </c>
      <c r="E194" s="21">
        <f t="shared" ref="E194:AJ194" si="22">SUM(E172:E174)*E186</f>
        <v>0</v>
      </c>
      <c r="F194" s="21">
        <f t="shared" si="22"/>
        <v>0</v>
      </c>
      <c r="G194" s="21">
        <f t="shared" si="22"/>
        <v>0</v>
      </c>
      <c r="H194" s="21">
        <f t="shared" si="22"/>
        <v>0</v>
      </c>
      <c r="I194" s="21">
        <f t="shared" si="22"/>
        <v>0</v>
      </c>
      <c r="J194" s="21">
        <f t="shared" si="22"/>
        <v>0</v>
      </c>
      <c r="K194" s="21">
        <f t="shared" si="22"/>
        <v>0</v>
      </c>
      <c r="L194" s="21">
        <f t="shared" si="22"/>
        <v>0</v>
      </c>
      <c r="M194" s="21">
        <f t="shared" si="22"/>
        <v>0</v>
      </c>
      <c r="N194" s="21">
        <f t="shared" si="22"/>
        <v>0</v>
      </c>
      <c r="O194" s="21">
        <f t="shared" si="22"/>
        <v>0</v>
      </c>
      <c r="P194" s="21">
        <f t="shared" si="22"/>
        <v>0</v>
      </c>
      <c r="Q194" s="21">
        <f t="shared" si="22"/>
        <v>0</v>
      </c>
      <c r="R194" s="21">
        <f t="shared" si="22"/>
        <v>0</v>
      </c>
      <c r="S194" s="21">
        <f t="shared" si="22"/>
        <v>0</v>
      </c>
      <c r="T194" s="21">
        <f t="shared" si="22"/>
        <v>0</v>
      </c>
      <c r="U194" s="21">
        <f t="shared" si="22"/>
        <v>0</v>
      </c>
      <c r="V194" s="21">
        <f t="shared" si="22"/>
        <v>0</v>
      </c>
      <c r="W194" s="21">
        <f t="shared" si="22"/>
        <v>0</v>
      </c>
      <c r="X194" s="21">
        <f t="shared" si="22"/>
        <v>0</v>
      </c>
      <c r="Y194" s="21">
        <f t="shared" si="22"/>
        <v>0</v>
      </c>
      <c r="Z194" s="21">
        <f t="shared" si="22"/>
        <v>0</v>
      </c>
      <c r="AA194" s="21">
        <f t="shared" si="22"/>
        <v>0</v>
      </c>
      <c r="AB194" s="21">
        <f t="shared" si="22"/>
        <v>0</v>
      </c>
      <c r="AC194" s="21">
        <f t="shared" si="22"/>
        <v>0</v>
      </c>
      <c r="AD194" s="21">
        <f t="shared" si="22"/>
        <v>0</v>
      </c>
      <c r="AE194" s="21">
        <f t="shared" si="22"/>
        <v>0</v>
      </c>
      <c r="AF194" s="21">
        <f t="shared" si="22"/>
        <v>0</v>
      </c>
      <c r="AG194" s="21">
        <f t="shared" si="22"/>
        <v>0</v>
      </c>
      <c r="AH194" s="21">
        <f t="shared" si="22"/>
        <v>0</v>
      </c>
      <c r="AI194" s="21">
        <f t="shared" si="22"/>
        <v>0</v>
      </c>
      <c r="AJ194" s="21">
        <f t="shared" si="22"/>
        <v>0</v>
      </c>
      <c r="AK194" s="21">
        <f t="shared" ref="AK194:BB194" si="23">SUM(AK172:AK174)*AK186</f>
        <v>0</v>
      </c>
      <c r="AL194" s="21">
        <f t="shared" si="23"/>
        <v>0</v>
      </c>
      <c r="AM194" s="21">
        <f t="shared" si="23"/>
        <v>0</v>
      </c>
      <c r="AN194" s="21">
        <f t="shared" si="23"/>
        <v>0</v>
      </c>
      <c r="AO194" s="21">
        <f t="shared" si="23"/>
        <v>0</v>
      </c>
      <c r="AP194" s="21">
        <f t="shared" si="23"/>
        <v>0</v>
      </c>
      <c r="AQ194" s="21">
        <f t="shared" si="23"/>
        <v>0</v>
      </c>
      <c r="AR194" s="21">
        <f t="shared" si="23"/>
        <v>0</v>
      </c>
      <c r="AS194" s="21">
        <f t="shared" si="23"/>
        <v>0</v>
      </c>
      <c r="AT194" s="21">
        <f t="shared" si="23"/>
        <v>0</v>
      </c>
      <c r="AU194" s="21">
        <f t="shared" si="23"/>
        <v>0</v>
      </c>
      <c r="AV194" s="21">
        <f t="shared" si="23"/>
        <v>0</v>
      </c>
      <c r="AW194" s="21">
        <f t="shared" si="23"/>
        <v>0</v>
      </c>
      <c r="AX194" s="21">
        <f t="shared" si="23"/>
        <v>0</v>
      </c>
      <c r="AY194" s="21">
        <f t="shared" si="23"/>
        <v>0</v>
      </c>
      <c r="AZ194" s="21">
        <f t="shared" si="23"/>
        <v>0</v>
      </c>
      <c r="BA194" s="21">
        <f t="shared" si="23"/>
        <v>0</v>
      </c>
      <c r="BB194" s="21">
        <f t="shared" si="23"/>
        <v>0</v>
      </c>
    </row>
    <row r="195" spans="1:54" outlineLevel="2">
      <c r="A195" s="470"/>
      <c r="B195" s="150" t="s">
        <v>490</v>
      </c>
      <c r="C195" s="19"/>
      <c r="D195" s="135" t="s">
        <v>384</v>
      </c>
      <c r="E195" s="21">
        <f>SUM(E176:E178)*E186</f>
        <v>0</v>
      </c>
      <c r="F195" s="21">
        <f t="shared" ref="F195:BB195" si="24">SUM(F176:F178)*F186</f>
        <v>0</v>
      </c>
      <c r="G195" s="21">
        <f t="shared" si="24"/>
        <v>0</v>
      </c>
      <c r="H195" s="21">
        <f t="shared" si="24"/>
        <v>0</v>
      </c>
      <c r="I195" s="21">
        <f t="shared" si="24"/>
        <v>0</v>
      </c>
      <c r="J195" s="21">
        <f t="shared" si="24"/>
        <v>0</v>
      </c>
      <c r="K195" s="21">
        <f t="shared" si="24"/>
        <v>0</v>
      </c>
      <c r="L195" s="21">
        <f t="shared" si="24"/>
        <v>0</v>
      </c>
      <c r="M195" s="21">
        <f t="shared" si="24"/>
        <v>0</v>
      </c>
      <c r="N195" s="21">
        <f t="shared" si="24"/>
        <v>0</v>
      </c>
      <c r="O195" s="21">
        <f t="shared" si="24"/>
        <v>0</v>
      </c>
      <c r="P195" s="21">
        <f t="shared" si="24"/>
        <v>0</v>
      </c>
      <c r="Q195" s="21">
        <f t="shared" si="24"/>
        <v>0</v>
      </c>
      <c r="R195" s="21">
        <f t="shared" si="24"/>
        <v>0</v>
      </c>
      <c r="S195" s="21">
        <f t="shared" si="24"/>
        <v>0</v>
      </c>
      <c r="T195" s="21">
        <f t="shared" si="24"/>
        <v>0</v>
      </c>
      <c r="U195" s="21">
        <f t="shared" si="24"/>
        <v>0</v>
      </c>
      <c r="V195" s="21">
        <f t="shared" si="24"/>
        <v>0</v>
      </c>
      <c r="W195" s="21">
        <f t="shared" si="24"/>
        <v>0</v>
      </c>
      <c r="X195" s="21">
        <f t="shared" si="24"/>
        <v>0</v>
      </c>
      <c r="Y195" s="21">
        <f t="shared" si="24"/>
        <v>0</v>
      </c>
      <c r="Z195" s="21">
        <f t="shared" si="24"/>
        <v>0</v>
      </c>
      <c r="AA195" s="21">
        <f t="shared" si="24"/>
        <v>0</v>
      </c>
      <c r="AB195" s="21">
        <f t="shared" si="24"/>
        <v>0</v>
      </c>
      <c r="AC195" s="21">
        <f t="shared" si="24"/>
        <v>0</v>
      </c>
      <c r="AD195" s="21">
        <f t="shared" si="24"/>
        <v>0</v>
      </c>
      <c r="AE195" s="21">
        <f t="shared" si="24"/>
        <v>0</v>
      </c>
      <c r="AF195" s="21">
        <f t="shared" si="24"/>
        <v>0</v>
      </c>
      <c r="AG195" s="21">
        <f t="shared" si="24"/>
        <v>0</v>
      </c>
      <c r="AH195" s="21">
        <f t="shared" si="24"/>
        <v>0</v>
      </c>
      <c r="AI195" s="21">
        <f t="shared" si="24"/>
        <v>0</v>
      </c>
      <c r="AJ195" s="21">
        <f t="shared" si="24"/>
        <v>0</v>
      </c>
      <c r="AK195" s="21">
        <f t="shared" si="24"/>
        <v>0</v>
      </c>
      <c r="AL195" s="21">
        <f t="shared" si="24"/>
        <v>0</v>
      </c>
      <c r="AM195" s="21">
        <f t="shared" si="24"/>
        <v>0</v>
      </c>
      <c r="AN195" s="21">
        <f t="shared" si="24"/>
        <v>0</v>
      </c>
      <c r="AO195" s="21">
        <f t="shared" si="24"/>
        <v>0</v>
      </c>
      <c r="AP195" s="21">
        <f t="shared" si="24"/>
        <v>0</v>
      </c>
      <c r="AQ195" s="21">
        <f t="shared" si="24"/>
        <v>0</v>
      </c>
      <c r="AR195" s="21">
        <f t="shared" si="24"/>
        <v>0</v>
      </c>
      <c r="AS195" s="21">
        <f t="shared" si="24"/>
        <v>0</v>
      </c>
      <c r="AT195" s="21">
        <f t="shared" si="24"/>
        <v>0</v>
      </c>
      <c r="AU195" s="21">
        <f t="shared" si="24"/>
        <v>0</v>
      </c>
      <c r="AV195" s="21">
        <f t="shared" si="24"/>
        <v>0</v>
      </c>
      <c r="AW195" s="21">
        <f t="shared" si="24"/>
        <v>0</v>
      </c>
      <c r="AX195" s="21">
        <f t="shared" si="24"/>
        <v>0</v>
      </c>
      <c r="AY195" s="21">
        <f t="shared" si="24"/>
        <v>0</v>
      </c>
      <c r="AZ195" s="21">
        <f t="shared" si="24"/>
        <v>0</v>
      </c>
      <c r="BA195" s="21">
        <f t="shared" si="24"/>
        <v>0</v>
      </c>
      <c r="BB195" s="21">
        <f t="shared" si="24"/>
        <v>0</v>
      </c>
    </row>
    <row r="196" spans="1:54" outlineLevel="2">
      <c r="A196" s="470"/>
      <c r="B196" s="150" t="s">
        <v>285</v>
      </c>
      <c r="C196" s="19"/>
      <c r="D196" s="135" t="s">
        <v>384</v>
      </c>
      <c r="E196" s="21">
        <f t="shared" ref="E196:AJ196" si="25">SUMIF($B$143:$B$154,"Safety",E$143:E$154)*E187</f>
        <v>0</v>
      </c>
      <c r="F196" s="21">
        <f t="shared" si="25"/>
        <v>0</v>
      </c>
      <c r="G196" s="21">
        <f t="shared" si="25"/>
        <v>0</v>
      </c>
      <c r="H196" s="21">
        <f t="shared" si="25"/>
        <v>0</v>
      </c>
      <c r="I196" s="21">
        <f t="shared" si="25"/>
        <v>0</v>
      </c>
      <c r="J196" s="21">
        <f t="shared" si="25"/>
        <v>0</v>
      </c>
      <c r="K196" s="21">
        <f t="shared" si="25"/>
        <v>0</v>
      </c>
      <c r="L196" s="21">
        <f t="shared" si="25"/>
        <v>0</v>
      </c>
      <c r="M196" s="21">
        <f t="shared" si="25"/>
        <v>0</v>
      </c>
      <c r="N196" s="21">
        <f t="shared" si="25"/>
        <v>0</v>
      </c>
      <c r="O196" s="21">
        <f t="shared" si="25"/>
        <v>0</v>
      </c>
      <c r="P196" s="21">
        <f t="shared" si="25"/>
        <v>0</v>
      </c>
      <c r="Q196" s="21">
        <f t="shared" si="25"/>
        <v>0</v>
      </c>
      <c r="R196" s="21">
        <f t="shared" si="25"/>
        <v>0</v>
      </c>
      <c r="S196" s="21">
        <f t="shared" si="25"/>
        <v>0</v>
      </c>
      <c r="T196" s="21">
        <f t="shared" si="25"/>
        <v>0</v>
      </c>
      <c r="U196" s="21">
        <f t="shared" si="25"/>
        <v>0</v>
      </c>
      <c r="V196" s="21">
        <f t="shared" si="25"/>
        <v>0</v>
      </c>
      <c r="W196" s="21">
        <f t="shared" si="25"/>
        <v>0</v>
      </c>
      <c r="X196" s="21">
        <f t="shared" si="25"/>
        <v>0</v>
      </c>
      <c r="Y196" s="21">
        <f t="shared" si="25"/>
        <v>0</v>
      </c>
      <c r="Z196" s="21">
        <f t="shared" si="25"/>
        <v>0</v>
      </c>
      <c r="AA196" s="21">
        <f t="shared" si="25"/>
        <v>0</v>
      </c>
      <c r="AB196" s="21">
        <f t="shared" si="25"/>
        <v>0</v>
      </c>
      <c r="AC196" s="21">
        <f t="shared" si="25"/>
        <v>0</v>
      </c>
      <c r="AD196" s="21">
        <f t="shared" si="25"/>
        <v>0</v>
      </c>
      <c r="AE196" s="21">
        <f t="shared" si="25"/>
        <v>0</v>
      </c>
      <c r="AF196" s="21">
        <f t="shared" si="25"/>
        <v>0</v>
      </c>
      <c r="AG196" s="21">
        <f t="shared" si="25"/>
        <v>0</v>
      </c>
      <c r="AH196" s="21">
        <f t="shared" si="25"/>
        <v>0</v>
      </c>
      <c r="AI196" s="21">
        <f t="shared" si="25"/>
        <v>0</v>
      </c>
      <c r="AJ196" s="21">
        <f t="shared" si="25"/>
        <v>0</v>
      </c>
      <c r="AK196" s="21">
        <f t="shared" ref="AK196:BB196" si="26">SUMIF($B$143:$B$154,"Safety",AK$143:AK$154)*AK187</f>
        <v>0</v>
      </c>
      <c r="AL196" s="21">
        <f t="shared" si="26"/>
        <v>0</v>
      </c>
      <c r="AM196" s="21">
        <f t="shared" si="26"/>
        <v>0</v>
      </c>
      <c r="AN196" s="21">
        <f t="shared" si="26"/>
        <v>0</v>
      </c>
      <c r="AO196" s="21">
        <f t="shared" si="26"/>
        <v>0</v>
      </c>
      <c r="AP196" s="21">
        <f t="shared" si="26"/>
        <v>0</v>
      </c>
      <c r="AQ196" s="21">
        <f t="shared" si="26"/>
        <v>0</v>
      </c>
      <c r="AR196" s="21">
        <f t="shared" si="26"/>
        <v>0</v>
      </c>
      <c r="AS196" s="21">
        <f t="shared" si="26"/>
        <v>0</v>
      </c>
      <c r="AT196" s="21">
        <f t="shared" si="26"/>
        <v>0</v>
      </c>
      <c r="AU196" s="21">
        <f t="shared" si="26"/>
        <v>0</v>
      </c>
      <c r="AV196" s="21">
        <f t="shared" si="26"/>
        <v>0</v>
      </c>
      <c r="AW196" s="21">
        <f t="shared" si="26"/>
        <v>0</v>
      </c>
      <c r="AX196" s="21">
        <f t="shared" si="26"/>
        <v>0</v>
      </c>
      <c r="AY196" s="21">
        <f t="shared" si="26"/>
        <v>0</v>
      </c>
      <c r="AZ196" s="21">
        <f t="shared" si="26"/>
        <v>0</v>
      </c>
      <c r="BA196" s="21">
        <f t="shared" si="26"/>
        <v>0</v>
      </c>
      <c r="BB196" s="21">
        <f t="shared" si="26"/>
        <v>0</v>
      </c>
    </row>
    <row r="197" spans="1:54" outlineLevel="2">
      <c r="A197" s="470"/>
      <c r="B197" s="150" t="s">
        <v>288</v>
      </c>
      <c r="C197" s="19"/>
      <c r="D197" s="135" t="s">
        <v>384</v>
      </c>
      <c r="E197" s="21">
        <f>SUMIF($B$143:$B$154,"Financial",E$143:E$154)*E186</f>
        <v>-9.2970000000000006</v>
      </c>
      <c r="F197" s="21">
        <f t="shared" ref="F197:BB197" si="27">SUMIF($B$143:$B$154,"Financial",F$143:F$154)*F186</f>
        <v>-9.0545260869565194</v>
      </c>
      <c r="G197" s="21">
        <f t="shared" si="27"/>
        <v>-8.8254488300777147</v>
      </c>
      <c r="H197" s="21">
        <f t="shared" si="27"/>
        <v>-8.6028346889775715</v>
      </c>
      <c r="I197" s="21">
        <f t="shared" si="27"/>
        <v>-8.3865053128050366</v>
      </c>
      <c r="J197" s="21">
        <f t="shared" si="27"/>
        <v>-8.1762873930655555</v>
      </c>
      <c r="K197" s="21">
        <f t="shared" si="27"/>
        <v>-7.9720125206509218</v>
      </c>
      <c r="L197" s="21">
        <f t="shared" si="27"/>
        <v>-7.7735170469565862</v>
      </c>
      <c r="M197" s="21">
        <f t="shared" si="27"/>
        <v>-7.58064194896897</v>
      </c>
      <c r="N197" s="21">
        <f t="shared" si="27"/>
        <v>-7.3932326982089656</v>
      </c>
      <c r="O197" s="21">
        <f t="shared" si="27"/>
        <v>-7.2111391334208026</v>
      </c>
      <c r="P197" s="21">
        <f t="shared" si="27"/>
        <v>-7.0342153368988525</v>
      </c>
      <c r="Q197" s="21">
        <f t="shared" si="27"/>
        <v>-6.8623195143479343</v>
      </c>
      <c r="R197" s="21">
        <f t="shared" si="27"/>
        <v>-6.6953138781757726</v>
      </c>
      <c r="S197" s="21">
        <f t="shared" si="27"/>
        <v>-6.5330645341190943</v>
      </c>
      <c r="T197" s="21">
        <f t="shared" si="27"/>
        <v>-6.3754413711077831</v>
      </c>
      <c r="U197" s="21">
        <f t="shared" si="27"/>
        <v>-6.2223179542741791</v>
      </c>
      <c r="V197" s="21">
        <f t="shared" si="27"/>
        <v>-6.0735714210173439</v>
      </c>
      <c r="W197" s="21">
        <f t="shared" si="27"/>
        <v>-5.9290823800347008</v>
      </c>
      <c r="X197" s="21">
        <f t="shared" si="27"/>
        <v>-5.7887348132359415</v>
      </c>
      <c r="Y197" s="21">
        <f t="shared" si="27"/>
        <v>-5.6524159804566327</v>
      </c>
      <c r="Z197" s="21">
        <f t="shared" si="27"/>
        <v>-5.5200163268912119</v>
      </c>
      <c r="AA197" s="21">
        <f t="shared" si="27"/>
        <v>-5.3914293931674848</v>
      </c>
      <c r="AB197" s="21">
        <f t="shared" si="27"/>
        <v>-5.2665517279869212</v>
      </c>
      <c r="AC197" s="21">
        <f t="shared" si="27"/>
        <v>-5.1452828032572446</v>
      </c>
      <c r="AD197" s="21">
        <f t="shared" si="27"/>
        <v>-5.0275249316458925</v>
      </c>
      <c r="AE197" s="21">
        <f t="shared" si="27"/>
        <v>-4.9131831864850621</v>
      </c>
      <c r="AF197" s="21">
        <f t="shared" si="27"/>
        <v>-4.8021653239609616</v>
      </c>
      <c r="AG197" s="21">
        <f t="shared" si="27"/>
        <v>-4.6943817075218597</v>
      </c>
      <c r="AH197" s="21">
        <f t="shared" si="27"/>
        <v>-4.5897452344414349</v>
      </c>
      <c r="AI197" s="21">
        <f t="shared" si="27"/>
        <v>-4.4881712644757243</v>
      </c>
      <c r="AJ197" s="21">
        <f t="shared" si="27"/>
        <v>-4.4108861794399177</v>
      </c>
      <c r="AK197" s="21">
        <f t="shared" si="27"/>
        <v>-4.3356735522241623</v>
      </c>
      <c r="AL197" s="21">
        <f t="shared" si="27"/>
        <v>-4.262490744022946</v>
      </c>
      <c r="AM197" s="21">
        <f t="shared" si="27"/>
        <v>-4.191296197056162</v>
      </c>
      <c r="AN197" s="21">
        <f t="shared" si="27"/>
        <v>-4.1220494101995122</v>
      </c>
      <c r="AO197" s="21">
        <f t="shared" si="27"/>
        <v>-4.0547109152177105</v>
      </c>
      <c r="AP197" s="21">
        <f t="shared" si="27"/>
        <v>-3.989242253586271</v>
      </c>
      <c r="AQ197" s="21">
        <f t="shared" si="27"/>
        <v>-3.9256059538880459</v>
      </c>
      <c r="AR197" s="21">
        <f t="shared" si="27"/>
        <v>-3.8637655097709644</v>
      </c>
      <c r="AS197" s="21">
        <f t="shared" si="27"/>
        <v>-3.8036853584538357</v>
      </c>
      <c r="AT197" s="21">
        <f t="shared" si="27"/>
        <v>-3.7453308597673143</v>
      </c>
      <c r="AU197" s="21">
        <f t="shared" si="27"/>
        <v>-3.6886682757175082</v>
      </c>
      <c r="AV197" s="21">
        <f t="shared" si="27"/>
        <v>-3.6336647505599995</v>
      </c>
      <c r="AW197" s="21">
        <f t="shared" si="27"/>
        <v>-3.5802882913723244</v>
      </c>
      <c r="AX197" s="21">
        <f t="shared" si="27"/>
        <v>-3.5285077491132917</v>
      </c>
      <c r="AY197" s="21">
        <f t="shared" si="27"/>
        <v>-3.478292800157782</v>
      </c>
      <c r="AZ197" s="21">
        <f t="shared" si="27"/>
        <v>-3.4296139282959537</v>
      </c>
      <c r="BA197" s="21">
        <f t="shared" si="27"/>
        <v>-3.3824424071860539</v>
      </c>
      <c r="BB197" s="21">
        <f t="shared" si="27"/>
        <v>-3.3367502832503155</v>
      </c>
    </row>
    <row r="198" spans="1:54" outlineLevel="2">
      <c r="A198" s="471"/>
      <c r="B198" s="150" t="s">
        <v>471</v>
      </c>
      <c r="C198" s="19"/>
      <c r="D198" s="135" t="s">
        <v>384</v>
      </c>
      <c r="E198" s="21">
        <f>SUMIF($B$143:$B$154,"Other",E$143:E$154)*E186</f>
        <v>0</v>
      </c>
      <c r="F198" s="21">
        <f t="shared" ref="F198:BB198" si="28">SUMIF($B$143:$B$154,"Other",F$143:F$154)*F186</f>
        <v>0</v>
      </c>
      <c r="G198" s="21">
        <f t="shared" si="28"/>
        <v>0</v>
      </c>
      <c r="H198" s="21">
        <f t="shared" si="28"/>
        <v>0</v>
      </c>
      <c r="I198" s="21">
        <f t="shared" si="28"/>
        <v>0</v>
      </c>
      <c r="J198" s="21">
        <f t="shared" si="28"/>
        <v>0</v>
      </c>
      <c r="K198" s="21">
        <f t="shared" si="28"/>
        <v>0</v>
      </c>
      <c r="L198" s="21">
        <f t="shared" si="28"/>
        <v>0</v>
      </c>
      <c r="M198" s="21">
        <f t="shared" si="28"/>
        <v>0</v>
      </c>
      <c r="N198" s="21">
        <f t="shared" si="28"/>
        <v>0</v>
      </c>
      <c r="O198" s="21">
        <f t="shared" si="28"/>
        <v>0</v>
      </c>
      <c r="P198" s="21">
        <f t="shared" si="28"/>
        <v>0</v>
      </c>
      <c r="Q198" s="21">
        <f t="shared" si="28"/>
        <v>0</v>
      </c>
      <c r="R198" s="21">
        <f t="shared" si="28"/>
        <v>0</v>
      </c>
      <c r="S198" s="21">
        <f t="shared" si="28"/>
        <v>0</v>
      </c>
      <c r="T198" s="21">
        <f t="shared" si="28"/>
        <v>0</v>
      </c>
      <c r="U198" s="21">
        <f t="shared" si="28"/>
        <v>0</v>
      </c>
      <c r="V198" s="21">
        <f t="shared" si="28"/>
        <v>0</v>
      </c>
      <c r="W198" s="21">
        <f t="shared" si="28"/>
        <v>0</v>
      </c>
      <c r="X198" s="21">
        <f t="shared" si="28"/>
        <v>0</v>
      </c>
      <c r="Y198" s="21">
        <f t="shared" si="28"/>
        <v>0</v>
      </c>
      <c r="Z198" s="21">
        <f t="shared" si="28"/>
        <v>0</v>
      </c>
      <c r="AA198" s="21">
        <f t="shared" si="28"/>
        <v>0</v>
      </c>
      <c r="AB198" s="21">
        <f t="shared" si="28"/>
        <v>0</v>
      </c>
      <c r="AC198" s="21">
        <f t="shared" si="28"/>
        <v>0</v>
      </c>
      <c r="AD198" s="21">
        <f t="shared" si="28"/>
        <v>0</v>
      </c>
      <c r="AE198" s="21">
        <f t="shared" si="28"/>
        <v>0</v>
      </c>
      <c r="AF198" s="21">
        <f t="shared" si="28"/>
        <v>0</v>
      </c>
      <c r="AG198" s="21">
        <f t="shared" si="28"/>
        <v>0</v>
      </c>
      <c r="AH198" s="21">
        <f t="shared" si="28"/>
        <v>0</v>
      </c>
      <c r="AI198" s="21">
        <f t="shared" si="28"/>
        <v>0</v>
      </c>
      <c r="AJ198" s="21">
        <f t="shared" si="28"/>
        <v>0</v>
      </c>
      <c r="AK198" s="21">
        <f t="shared" si="28"/>
        <v>0</v>
      </c>
      <c r="AL198" s="21">
        <f t="shared" si="28"/>
        <v>0</v>
      </c>
      <c r="AM198" s="21">
        <f t="shared" si="28"/>
        <v>0</v>
      </c>
      <c r="AN198" s="21">
        <f t="shared" si="28"/>
        <v>0</v>
      </c>
      <c r="AO198" s="21">
        <f t="shared" si="28"/>
        <v>0</v>
      </c>
      <c r="AP198" s="21">
        <f t="shared" si="28"/>
        <v>0</v>
      </c>
      <c r="AQ198" s="21">
        <f t="shared" si="28"/>
        <v>0</v>
      </c>
      <c r="AR198" s="21">
        <f t="shared" si="28"/>
        <v>0</v>
      </c>
      <c r="AS198" s="21">
        <f t="shared" si="28"/>
        <v>0</v>
      </c>
      <c r="AT198" s="21">
        <f t="shared" si="28"/>
        <v>0</v>
      </c>
      <c r="AU198" s="21">
        <f t="shared" si="28"/>
        <v>0</v>
      </c>
      <c r="AV198" s="21">
        <f t="shared" si="28"/>
        <v>0</v>
      </c>
      <c r="AW198" s="21">
        <f t="shared" si="28"/>
        <v>0</v>
      </c>
      <c r="AX198" s="21">
        <f t="shared" si="28"/>
        <v>0</v>
      </c>
      <c r="AY198" s="21">
        <f t="shared" si="28"/>
        <v>0</v>
      </c>
      <c r="AZ198" s="21">
        <f t="shared" si="28"/>
        <v>0</v>
      </c>
      <c r="BA198" s="21">
        <f t="shared" si="28"/>
        <v>0</v>
      </c>
      <c r="BB198" s="21">
        <f t="shared" si="28"/>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69" t="s">
        <v>491</v>
      </c>
      <c r="B200" s="150" t="s">
        <v>492</v>
      </c>
      <c r="C200" s="19"/>
      <c r="D200" s="135" t="s">
        <v>384</v>
      </c>
      <c r="E200" s="21">
        <f>SUM(E190:E193,E196:E198)</f>
        <v>-9.3828399999999998</v>
      </c>
      <c r="F200" s="21">
        <f t="shared" ref="F200:BB200" si="29">SUM(F190:F193,F196:F198)</f>
        <v>-9.4654734229766913</v>
      </c>
      <c r="G200" s="21">
        <f t="shared" si="29"/>
        <v>-8.9157607316955492</v>
      </c>
      <c r="H200" s="21">
        <f t="shared" si="29"/>
        <v>-8.6091505546792426</v>
      </c>
      <c r="I200" s="21">
        <f t="shared" si="29"/>
        <v>-8.4732083290359288</v>
      </c>
      <c r="J200" s="21">
        <f t="shared" si="29"/>
        <v>-8.1814756969004794</v>
      </c>
      <c r="K200" s="21">
        <f t="shared" si="29"/>
        <v>-8.3329241594606955</v>
      </c>
      <c r="L200" s="21">
        <f t="shared" si="29"/>
        <v>-7.777728523452498</v>
      </c>
      <c r="M200" s="21">
        <f t="shared" si="29"/>
        <v>-7.6607941659046483</v>
      </c>
      <c r="N200" s="21">
        <f t="shared" si="29"/>
        <v>-7.3966011129908127</v>
      </c>
      <c r="O200" s="21">
        <f t="shared" si="29"/>
        <v>-7.288311538537191</v>
      </c>
      <c r="P200" s="21">
        <f t="shared" si="29"/>
        <v>-7.2974877874237798</v>
      </c>
      <c r="Q200" s="21">
        <f t="shared" si="29"/>
        <v>-6.936686831379447</v>
      </c>
      <c r="R200" s="21">
        <f t="shared" si="29"/>
        <v>-6.6973380143885253</v>
      </c>
      <c r="S200" s="21">
        <f t="shared" si="29"/>
        <v>-6.6047866920046197</v>
      </c>
      <c r="T200" s="21">
        <f t="shared" si="29"/>
        <v>-6.376938305464062</v>
      </c>
      <c r="U200" s="21">
        <f t="shared" si="29"/>
        <v>-6.5362463010711229</v>
      </c>
      <c r="V200" s="21">
        <f t="shared" si="29"/>
        <v>-6.0746226678185717</v>
      </c>
      <c r="W200" s="21">
        <f t="shared" si="29"/>
        <v>-5.9959416569000128</v>
      </c>
      <c r="X200" s="21">
        <f t="shared" si="29"/>
        <v>-5.7894120243317371</v>
      </c>
      <c r="Y200" s="21">
        <f t="shared" si="29"/>
        <v>-5.7170343989830466</v>
      </c>
      <c r="Z200" s="21">
        <f t="shared" si="29"/>
        <v>-5.7501362957939293</v>
      </c>
      <c r="AA200" s="21">
        <f t="shared" si="29"/>
        <v>-5.4539203844141575</v>
      </c>
      <c r="AB200" s="21">
        <f t="shared" si="29"/>
        <v>-5.2666614782087366</v>
      </c>
      <c r="AC200" s="21">
        <f t="shared" si="29"/>
        <v>-5.2057507798397049</v>
      </c>
      <c r="AD200" s="21">
        <f t="shared" si="29"/>
        <v>-5.0275249316458925</v>
      </c>
      <c r="AE200" s="21">
        <f t="shared" si="29"/>
        <v>-5.1876277331457672</v>
      </c>
      <c r="AF200" s="21">
        <f t="shared" si="29"/>
        <v>-4.8021653239609616</v>
      </c>
      <c r="AG200" s="21">
        <f t="shared" si="29"/>
        <v>-4.7514197646826606</v>
      </c>
      <c r="AH200" s="21">
        <f t="shared" si="29"/>
        <v>-4.5897452344414349</v>
      </c>
      <c r="AI200" s="21">
        <f t="shared" si="29"/>
        <v>-4.5435680248856265</v>
      </c>
      <c r="AJ200" s="21">
        <f t="shared" si="29"/>
        <v>-4.6144061839262127</v>
      </c>
      <c r="AK200" s="21">
        <f t="shared" si="29"/>
        <v>-4.3899998690593609</v>
      </c>
      <c r="AL200" s="21">
        <f t="shared" si="29"/>
        <v>-4.262490744022946</v>
      </c>
      <c r="AM200" s="21">
        <f t="shared" si="29"/>
        <v>-4.2445727547292131</v>
      </c>
      <c r="AN200" s="21">
        <f t="shared" si="29"/>
        <v>-4.1220494101995122</v>
      </c>
      <c r="AO200" s="21">
        <f t="shared" si="29"/>
        <v>-4.3027266784835136</v>
      </c>
      <c r="AP200" s="21">
        <f t="shared" si="29"/>
        <v>-3.989242253586271</v>
      </c>
      <c r="AQ200" s="21">
        <f t="shared" si="29"/>
        <v>-3.9768434554402599</v>
      </c>
      <c r="AR200" s="21">
        <f t="shared" si="29"/>
        <v>-3.8637655097709644</v>
      </c>
      <c r="AS200" s="21">
        <f t="shared" si="29"/>
        <v>-3.8539327866892239</v>
      </c>
      <c r="AT200" s="21">
        <f t="shared" si="29"/>
        <v>-3.9336434346323639</v>
      </c>
      <c r="AU200" s="21">
        <f t="shared" si="29"/>
        <v>-3.7379447620367636</v>
      </c>
      <c r="AV200" s="21">
        <f t="shared" si="29"/>
        <v>-3.6336647505599995</v>
      </c>
      <c r="AW200" s="21">
        <f t="shared" si="29"/>
        <v>-3.6286125974959491</v>
      </c>
      <c r="AX200" s="21">
        <f t="shared" si="29"/>
        <v>-3.5285077491132917</v>
      </c>
      <c r="AY200" s="21">
        <f t="shared" si="29"/>
        <v>-3.7068237704446894</v>
      </c>
      <c r="AZ200" s="21">
        <f t="shared" si="29"/>
        <v>-3.4296139282959537</v>
      </c>
      <c r="BA200" s="21">
        <f t="shared" si="29"/>
        <v>-3.4289171949381783</v>
      </c>
      <c r="BB200" s="21">
        <f t="shared" si="29"/>
        <v>-3.3367502832503155</v>
      </c>
    </row>
    <row r="201" spans="1:54" outlineLevel="2">
      <c r="A201" s="470"/>
      <c r="B201" s="150" t="s">
        <v>493</v>
      </c>
      <c r="C201" s="19"/>
      <c r="D201" s="135" t="s">
        <v>384</v>
      </c>
      <c r="E201" s="21">
        <f>SUM(E190:E192,E194,E196:E198)</f>
        <v>-9.3828399999999998</v>
      </c>
      <c r="F201" s="21">
        <f t="shared" ref="F201:BB201" si="30">SUM(F190:F192,F194,F196:F198)</f>
        <v>-9.4654734229766913</v>
      </c>
      <c r="G201" s="21">
        <f t="shared" si="30"/>
        <v>-8.9157607316955492</v>
      </c>
      <c r="H201" s="21">
        <f t="shared" si="30"/>
        <v>-8.6091505546792426</v>
      </c>
      <c r="I201" s="21">
        <f t="shared" si="30"/>
        <v>-8.4732083290359288</v>
      </c>
      <c r="J201" s="21">
        <f t="shared" si="30"/>
        <v>-8.1814756969004794</v>
      </c>
      <c r="K201" s="21">
        <f t="shared" si="30"/>
        <v>-8.3329241594606955</v>
      </c>
      <c r="L201" s="21">
        <f t="shared" si="30"/>
        <v>-7.777728523452498</v>
      </c>
      <c r="M201" s="21">
        <f t="shared" si="30"/>
        <v>-7.6607941659046483</v>
      </c>
      <c r="N201" s="21">
        <f t="shared" si="30"/>
        <v>-7.3966011129908127</v>
      </c>
      <c r="O201" s="21">
        <f t="shared" si="30"/>
        <v>-7.288311538537191</v>
      </c>
      <c r="P201" s="21">
        <f t="shared" si="30"/>
        <v>-7.2974877874237798</v>
      </c>
      <c r="Q201" s="21">
        <f t="shared" si="30"/>
        <v>-6.936686831379447</v>
      </c>
      <c r="R201" s="21">
        <f t="shared" si="30"/>
        <v>-6.6973380143885253</v>
      </c>
      <c r="S201" s="21">
        <f t="shared" si="30"/>
        <v>-6.6047866920046197</v>
      </c>
      <c r="T201" s="21">
        <f t="shared" si="30"/>
        <v>-6.376938305464062</v>
      </c>
      <c r="U201" s="21">
        <f t="shared" si="30"/>
        <v>-6.5362463010711229</v>
      </c>
      <c r="V201" s="21">
        <f t="shared" si="30"/>
        <v>-6.0746226678185717</v>
      </c>
      <c r="W201" s="21">
        <f t="shared" si="30"/>
        <v>-5.9959416569000128</v>
      </c>
      <c r="X201" s="21">
        <f t="shared" si="30"/>
        <v>-5.7894120243317371</v>
      </c>
      <c r="Y201" s="21">
        <f t="shared" si="30"/>
        <v>-5.7170343989830466</v>
      </c>
      <c r="Z201" s="21">
        <f t="shared" si="30"/>
        <v>-5.7501362957939293</v>
      </c>
      <c r="AA201" s="21">
        <f t="shared" si="30"/>
        <v>-5.4539203844141575</v>
      </c>
      <c r="AB201" s="21">
        <f t="shared" si="30"/>
        <v>-5.2666614782087366</v>
      </c>
      <c r="AC201" s="21">
        <f t="shared" si="30"/>
        <v>-5.2057507798397049</v>
      </c>
      <c r="AD201" s="21">
        <f t="shared" si="30"/>
        <v>-5.0275249316458925</v>
      </c>
      <c r="AE201" s="21">
        <f t="shared" si="30"/>
        <v>-5.1876277331457672</v>
      </c>
      <c r="AF201" s="21">
        <f t="shared" si="30"/>
        <v>-4.8021653239609616</v>
      </c>
      <c r="AG201" s="21">
        <f t="shared" si="30"/>
        <v>-4.7514197646826606</v>
      </c>
      <c r="AH201" s="21">
        <f t="shared" si="30"/>
        <v>-4.5897452344414349</v>
      </c>
      <c r="AI201" s="21">
        <f t="shared" si="30"/>
        <v>-4.5435680248856265</v>
      </c>
      <c r="AJ201" s="21">
        <f t="shared" si="30"/>
        <v>-4.6144061839262127</v>
      </c>
      <c r="AK201" s="21">
        <f t="shared" si="30"/>
        <v>-4.3899998690593609</v>
      </c>
      <c r="AL201" s="21">
        <f t="shared" si="30"/>
        <v>-4.262490744022946</v>
      </c>
      <c r="AM201" s="21">
        <f t="shared" si="30"/>
        <v>-4.2445727547292131</v>
      </c>
      <c r="AN201" s="21">
        <f t="shared" si="30"/>
        <v>-4.1220494101995122</v>
      </c>
      <c r="AO201" s="21">
        <f t="shared" si="30"/>
        <v>-4.3027266784835136</v>
      </c>
      <c r="AP201" s="21">
        <f t="shared" si="30"/>
        <v>-3.989242253586271</v>
      </c>
      <c r="AQ201" s="21">
        <f t="shared" si="30"/>
        <v>-3.9768434554402599</v>
      </c>
      <c r="AR201" s="21">
        <f t="shared" si="30"/>
        <v>-3.8637655097709644</v>
      </c>
      <c r="AS201" s="21">
        <f t="shared" si="30"/>
        <v>-3.8539327866892239</v>
      </c>
      <c r="AT201" s="21">
        <f t="shared" si="30"/>
        <v>-3.9336434346323639</v>
      </c>
      <c r="AU201" s="21">
        <f t="shared" si="30"/>
        <v>-3.7379447620367636</v>
      </c>
      <c r="AV201" s="21">
        <f t="shared" si="30"/>
        <v>-3.6336647505599995</v>
      </c>
      <c r="AW201" s="21">
        <f t="shared" si="30"/>
        <v>-3.6286125974959491</v>
      </c>
      <c r="AX201" s="21">
        <f t="shared" si="30"/>
        <v>-3.5285077491132917</v>
      </c>
      <c r="AY201" s="21">
        <f t="shared" si="30"/>
        <v>-3.7068237704446894</v>
      </c>
      <c r="AZ201" s="21">
        <f t="shared" si="30"/>
        <v>-3.4296139282959537</v>
      </c>
      <c r="BA201" s="21">
        <f t="shared" si="30"/>
        <v>-3.4289171949381783</v>
      </c>
      <c r="BB201" s="21">
        <f t="shared" si="30"/>
        <v>-3.3367502832503155</v>
      </c>
    </row>
    <row r="202" spans="1:54" outlineLevel="2">
      <c r="A202" s="471"/>
      <c r="B202" s="150" t="s">
        <v>494</v>
      </c>
      <c r="C202" s="19"/>
      <c r="D202" s="135" t="s">
        <v>384</v>
      </c>
      <c r="E202" s="21">
        <f>SUM(E190:E192,E195:E198)</f>
        <v>-9.3828399999999998</v>
      </c>
      <c r="F202" s="21">
        <f t="shared" ref="F202:BB202" si="31">SUM(F190:F192,F195:F198)</f>
        <v>-9.4654734229766913</v>
      </c>
      <c r="G202" s="21">
        <f t="shared" si="31"/>
        <v>-8.9157607316955492</v>
      </c>
      <c r="H202" s="21">
        <f t="shared" si="31"/>
        <v>-8.6091505546792426</v>
      </c>
      <c r="I202" s="21">
        <f t="shared" si="31"/>
        <v>-8.4732083290359288</v>
      </c>
      <c r="J202" s="21">
        <f t="shared" si="31"/>
        <v>-8.1814756969004794</v>
      </c>
      <c r="K202" s="21">
        <f t="shared" si="31"/>
        <v>-8.3329241594606955</v>
      </c>
      <c r="L202" s="21">
        <f t="shared" si="31"/>
        <v>-7.777728523452498</v>
      </c>
      <c r="M202" s="21">
        <f t="shared" si="31"/>
        <v>-7.6607941659046483</v>
      </c>
      <c r="N202" s="21">
        <f t="shared" si="31"/>
        <v>-7.3966011129908127</v>
      </c>
      <c r="O202" s="21">
        <f t="shared" si="31"/>
        <v>-7.288311538537191</v>
      </c>
      <c r="P202" s="21">
        <f t="shared" si="31"/>
        <v>-7.2974877874237798</v>
      </c>
      <c r="Q202" s="21">
        <f t="shared" si="31"/>
        <v>-6.936686831379447</v>
      </c>
      <c r="R202" s="21">
        <f t="shared" si="31"/>
        <v>-6.6973380143885253</v>
      </c>
      <c r="S202" s="21">
        <f t="shared" si="31"/>
        <v>-6.6047866920046197</v>
      </c>
      <c r="T202" s="21">
        <f t="shared" si="31"/>
        <v>-6.376938305464062</v>
      </c>
      <c r="U202" s="21">
        <f t="shared" si="31"/>
        <v>-6.5362463010711229</v>
      </c>
      <c r="V202" s="21">
        <f t="shared" si="31"/>
        <v>-6.0746226678185717</v>
      </c>
      <c r="W202" s="21">
        <f t="shared" si="31"/>
        <v>-5.9959416569000128</v>
      </c>
      <c r="X202" s="21">
        <f t="shared" si="31"/>
        <v>-5.7894120243317371</v>
      </c>
      <c r="Y202" s="21">
        <f t="shared" si="31"/>
        <v>-5.7170343989830466</v>
      </c>
      <c r="Z202" s="21">
        <f t="shared" si="31"/>
        <v>-5.7501362957939293</v>
      </c>
      <c r="AA202" s="21">
        <f t="shared" si="31"/>
        <v>-5.4539203844141575</v>
      </c>
      <c r="AB202" s="21">
        <f t="shared" si="31"/>
        <v>-5.2666614782087366</v>
      </c>
      <c r="AC202" s="21">
        <f t="shared" si="31"/>
        <v>-5.2057507798397049</v>
      </c>
      <c r="AD202" s="21">
        <f t="shared" si="31"/>
        <v>-5.0275249316458925</v>
      </c>
      <c r="AE202" s="21">
        <f t="shared" si="31"/>
        <v>-5.1876277331457672</v>
      </c>
      <c r="AF202" s="21">
        <f t="shared" si="31"/>
        <v>-4.8021653239609616</v>
      </c>
      <c r="AG202" s="21">
        <f t="shared" si="31"/>
        <v>-4.7514197646826606</v>
      </c>
      <c r="AH202" s="21">
        <f t="shared" si="31"/>
        <v>-4.5897452344414349</v>
      </c>
      <c r="AI202" s="21">
        <f t="shared" si="31"/>
        <v>-4.5435680248856265</v>
      </c>
      <c r="AJ202" s="21">
        <f t="shared" si="31"/>
        <v>-4.6144061839262127</v>
      </c>
      <c r="AK202" s="21">
        <f t="shared" si="31"/>
        <v>-4.3899998690593609</v>
      </c>
      <c r="AL202" s="21">
        <f t="shared" si="31"/>
        <v>-4.262490744022946</v>
      </c>
      <c r="AM202" s="21">
        <f t="shared" si="31"/>
        <v>-4.2445727547292131</v>
      </c>
      <c r="AN202" s="21">
        <f t="shared" si="31"/>
        <v>-4.1220494101995122</v>
      </c>
      <c r="AO202" s="21">
        <f t="shared" si="31"/>
        <v>-4.3027266784835136</v>
      </c>
      <c r="AP202" s="21">
        <f t="shared" si="31"/>
        <v>-3.989242253586271</v>
      </c>
      <c r="AQ202" s="21">
        <f t="shared" si="31"/>
        <v>-3.9768434554402599</v>
      </c>
      <c r="AR202" s="21">
        <f t="shared" si="31"/>
        <v>-3.8637655097709644</v>
      </c>
      <c r="AS202" s="21">
        <f t="shared" si="31"/>
        <v>-3.8539327866892239</v>
      </c>
      <c r="AT202" s="21">
        <f t="shared" si="31"/>
        <v>-3.9336434346323639</v>
      </c>
      <c r="AU202" s="21">
        <f t="shared" si="31"/>
        <v>-3.7379447620367636</v>
      </c>
      <c r="AV202" s="21">
        <f t="shared" si="31"/>
        <v>-3.6336647505599995</v>
      </c>
      <c r="AW202" s="21">
        <f t="shared" si="31"/>
        <v>-3.6286125974959491</v>
      </c>
      <c r="AX202" s="21">
        <f t="shared" si="31"/>
        <v>-3.5285077491132917</v>
      </c>
      <c r="AY202" s="21">
        <f t="shared" si="31"/>
        <v>-3.7068237704446894</v>
      </c>
      <c r="AZ202" s="21">
        <f t="shared" si="31"/>
        <v>-3.4296139282959537</v>
      </c>
      <c r="BA202" s="21">
        <f t="shared" si="31"/>
        <v>-3.4289171949381783</v>
      </c>
      <c r="BB202" s="21">
        <f t="shared" si="31"/>
        <v>-3.3367502832503155</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69" t="s">
        <v>495</v>
      </c>
      <c r="B204" s="150" t="s">
        <v>496</v>
      </c>
      <c r="C204" s="19"/>
      <c r="D204" s="135" t="s">
        <v>384</v>
      </c>
      <c r="E204" s="21">
        <f>E200</f>
        <v>-9.3828399999999998</v>
      </c>
      <c r="F204" s="21">
        <f>F200+E204</f>
        <v>-18.848313422976691</v>
      </c>
      <c r="G204" s="21">
        <f t="shared" ref="G204:BB206" si="32">G200+F204</f>
        <v>-27.76407415467224</v>
      </c>
      <c r="H204" s="21">
        <f t="shared" si="32"/>
        <v>-36.373224709351483</v>
      </c>
      <c r="I204" s="21">
        <f t="shared" si="32"/>
        <v>-44.84643303838741</v>
      </c>
      <c r="J204" s="21">
        <f t="shared" si="32"/>
        <v>-53.027908735287888</v>
      </c>
      <c r="K204" s="21">
        <f t="shared" si="32"/>
        <v>-61.360832894748583</v>
      </c>
      <c r="L204" s="21">
        <f t="shared" si="32"/>
        <v>-69.138561418201078</v>
      </c>
      <c r="M204" s="21">
        <f t="shared" si="32"/>
        <v>-76.799355584105726</v>
      </c>
      <c r="N204" s="21">
        <f t="shared" si="32"/>
        <v>-84.195956697096534</v>
      </c>
      <c r="O204" s="21">
        <f t="shared" si="32"/>
        <v>-91.484268235633721</v>
      </c>
      <c r="P204" s="21">
        <f t="shared" si="32"/>
        <v>-98.781756023057497</v>
      </c>
      <c r="Q204" s="21">
        <f t="shared" si="32"/>
        <v>-105.71844285443694</v>
      </c>
      <c r="R204" s="21">
        <f t="shared" si="32"/>
        <v>-112.41578086882546</v>
      </c>
      <c r="S204" s="21">
        <f t="shared" si="32"/>
        <v>-119.02056756083009</v>
      </c>
      <c r="T204" s="21">
        <f t="shared" si="32"/>
        <v>-125.39750586629415</v>
      </c>
      <c r="U204" s="21">
        <f t="shared" si="32"/>
        <v>-131.93375216736527</v>
      </c>
      <c r="V204" s="21">
        <f t="shared" si="32"/>
        <v>-138.00837483518384</v>
      </c>
      <c r="W204" s="21">
        <f t="shared" si="32"/>
        <v>-144.00431649208386</v>
      </c>
      <c r="X204" s="21">
        <f t="shared" si="32"/>
        <v>-149.7937285164156</v>
      </c>
      <c r="Y204" s="21">
        <f t="shared" si="32"/>
        <v>-155.51076291539866</v>
      </c>
      <c r="Z204" s="21">
        <f t="shared" si="32"/>
        <v>-161.26089921119259</v>
      </c>
      <c r="AA204" s="21">
        <f t="shared" si="32"/>
        <v>-166.71481959560674</v>
      </c>
      <c r="AB204" s="21">
        <f t="shared" si="32"/>
        <v>-171.98148107381547</v>
      </c>
      <c r="AC204" s="21">
        <f t="shared" si="32"/>
        <v>-177.18723185365519</v>
      </c>
      <c r="AD204" s="21">
        <f t="shared" si="32"/>
        <v>-182.21475678530109</v>
      </c>
      <c r="AE204" s="21">
        <f t="shared" si="32"/>
        <v>-187.40238451844687</v>
      </c>
      <c r="AF204" s="21">
        <f t="shared" si="32"/>
        <v>-192.20454984240783</v>
      </c>
      <c r="AG204" s="21">
        <f t="shared" si="32"/>
        <v>-196.95596960709048</v>
      </c>
      <c r="AH204" s="21">
        <f t="shared" si="32"/>
        <v>-201.54571484153192</v>
      </c>
      <c r="AI204" s="21">
        <f t="shared" si="32"/>
        <v>-206.08928286641753</v>
      </c>
      <c r="AJ204" s="21">
        <f t="shared" si="32"/>
        <v>-210.70368905034374</v>
      </c>
      <c r="AK204" s="21">
        <f t="shared" si="32"/>
        <v>-215.09368891940309</v>
      </c>
      <c r="AL204" s="21">
        <f t="shared" si="32"/>
        <v>-219.35617966342605</v>
      </c>
      <c r="AM204" s="21">
        <f t="shared" si="32"/>
        <v>-223.60075241815525</v>
      </c>
      <c r="AN204" s="21">
        <f t="shared" si="32"/>
        <v>-227.72280182835476</v>
      </c>
      <c r="AO204" s="21">
        <f t="shared" si="32"/>
        <v>-232.02552850683827</v>
      </c>
      <c r="AP204" s="21">
        <f t="shared" si="32"/>
        <v>-236.01477076042454</v>
      </c>
      <c r="AQ204" s="21">
        <f t="shared" si="32"/>
        <v>-239.99161421586479</v>
      </c>
      <c r="AR204" s="21">
        <f t="shared" si="32"/>
        <v>-243.85537972563574</v>
      </c>
      <c r="AS204" s="21">
        <f t="shared" si="32"/>
        <v>-247.70931251232497</v>
      </c>
      <c r="AT204" s="21">
        <f t="shared" si="32"/>
        <v>-251.64295594695733</v>
      </c>
      <c r="AU204" s="21">
        <f t="shared" si="32"/>
        <v>-255.38090070899409</v>
      </c>
      <c r="AV204" s="21">
        <f t="shared" si="32"/>
        <v>-259.01456545955409</v>
      </c>
      <c r="AW204" s="21">
        <f t="shared" si="32"/>
        <v>-262.64317805705002</v>
      </c>
      <c r="AX204" s="21">
        <f t="shared" si="32"/>
        <v>-266.17168580616334</v>
      </c>
      <c r="AY204" s="21">
        <f t="shared" si="32"/>
        <v>-269.87850957660805</v>
      </c>
      <c r="AZ204" s="21">
        <f t="shared" si="32"/>
        <v>-273.30812350490402</v>
      </c>
      <c r="BA204" s="21">
        <f t="shared" si="32"/>
        <v>-276.73704069984217</v>
      </c>
      <c r="BB204" s="21">
        <f t="shared" si="32"/>
        <v>-280.07379098309247</v>
      </c>
    </row>
    <row r="205" spans="1:54" outlineLevel="2">
      <c r="A205" s="470"/>
      <c r="B205" s="150" t="s">
        <v>497</v>
      </c>
      <c r="C205" s="19"/>
      <c r="D205" s="135" t="s">
        <v>384</v>
      </c>
      <c r="E205" s="21">
        <f>E201</f>
        <v>-9.3828399999999998</v>
      </c>
      <c r="F205" s="21">
        <f t="shared" ref="F205:U206" si="33">F201+E205</f>
        <v>-18.848313422976691</v>
      </c>
      <c r="G205" s="21">
        <f t="shared" si="33"/>
        <v>-27.76407415467224</v>
      </c>
      <c r="H205" s="21">
        <f t="shared" si="33"/>
        <v>-36.373224709351483</v>
      </c>
      <c r="I205" s="21">
        <f t="shared" si="33"/>
        <v>-44.84643303838741</v>
      </c>
      <c r="J205" s="21">
        <f t="shared" si="33"/>
        <v>-53.027908735287888</v>
      </c>
      <c r="K205" s="21">
        <f t="shared" si="33"/>
        <v>-61.360832894748583</v>
      </c>
      <c r="L205" s="21">
        <f t="shared" si="33"/>
        <v>-69.138561418201078</v>
      </c>
      <c r="M205" s="21">
        <f t="shared" si="33"/>
        <v>-76.799355584105726</v>
      </c>
      <c r="N205" s="21">
        <f t="shared" si="33"/>
        <v>-84.195956697096534</v>
      </c>
      <c r="O205" s="21">
        <f t="shared" si="33"/>
        <v>-91.484268235633721</v>
      </c>
      <c r="P205" s="21">
        <f t="shared" si="33"/>
        <v>-98.781756023057497</v>
      </c>
      <c r="Q205" s="21">
        <f t="shared" si="33"/>
        <v>-105.71844285443694</v>
      </c>
      <c r="R205" s="21">
        <f t="shared" si="33"/>
        <v>-112.41578086882546</v>
      </c>
      <c r="S205" s="21">
        <f t="shared" si="33"/>
        <v>-119.02056756083009</v>
      </c>
      <c r="T205" s="21">
        <f t="shared" si="33"/>
        <v>-125.39750586629415</v>
      </c>
      <c r="U205" s="21">
        <f t="shared" si="33"/>
        <v>-131.93375216736527</v>
      </c>
      <c r="V205" s="21">
        <f t="shared" si="32"/>
        <v>-138.00837483518384</v>
      </c>
      <c r="W205" s="21">
        <f t="shared" si="32"/>
        <v>-144.00431649208386</v>
      </c>
      <c r="X205" s="21">
        <f t="shared" si="32"/>
        <v>-149.7937285164156</v>
      </c>
      <c r="Y205" s="21">
        <f t="shared" si="32"/>
        <v>-155.51076291539866</v>
      </c>
      <c r="Z205" s="21">
        <f t="shared" si="32"/>
        <v>-161.26089921119259</v>
      </c>
      <c r="AA205" s="21">
        <f t="shared" si="32"/>
        <v>-166.71481959560674</v>
      </c>
      <c r="AB205" s="21">
        <f t="shared" si="32"/>
        <v>-171.98148107381547</v>
      </c>
      <c r="AC205" s="21">
        <f t="shared" si="32"/>
        <v>-177.18723185365519</v>
      </c>
      <c r="AD205" s="21">
        <f t="shared" si="32"/>
        <v>-182.21475678530109</v>
      </c>
      <c r="AE205" s="21">
        <f t="shared" si="32"/>
        <v>-187.40238451844687</v>
      </c>
      <c r="AF205" s="21">
        <f t="shared" si="32"/>
        <v>-192.20454984240783</v>
      </c>
      <c r="AG205" s="21">
        <f t="shared" si="32"/>
        <v>-196.95596960709048</v>
      </c>
      <c r="AH205" s="21">
        <f t="shared" si="32"/>
        <v>-201.54571484153192</v>
      </c>
      <c r="AI205" s="21">
        <f t="shared" si="32"/>
        <v>-206.08928286641753</v>
      </c>
      <c r="AJ205" s="21">
        <f t="shared" si="32"/>
        <v>-210.70368905034374</v>
      </c>
      <c r="AK205" s="21">
        <f t="shared" si="32"/>
        <v>-215.09368891940309</v>
      </c>
      <c r="AL205" s="21">
        <f t="shared" si="32"/>
        <v>-219.35617966342605</v>
      </c>
      <c r="AM205" s="21">
        <f t="shared" si="32"/>
        <v>-223.60075241815525</v>
      </c>
      <c r="AN205" s="21">
        <f t="shared" si="32"/>
        <v>-227.72280182835476</v>
      </c>
      <c r="AO205" s="21">
        <f t="shared" si="32"/>
        <v>-232.02552850683827</v>
      </c>
      <c r="AP205" s="21">
        <f t="shared" si="32"/>
        <v>-236.01477076042454</v>
      </c>
      <c r="AQ205" s="21">
        <f t="shared" si="32"/>
        <v>-239.99161421586479</v>
      </c>
      <c r="AR205" s="21">
        <f t="shared" si="32"/>
        <v>-243.85537972563574</v>
      </c>
      <c r="AS205" s="21">
        <f t="shared" si="32"/>
        <v>-247.70931251232497</v>
      </c>
      <c r="AT205" s="21">
        <f t="shared" si="32"/>
        <v>-251.64295594695733</v>
      </c>
      <c r="AU205" s="21">
        <f t="shared" si="32"/>
        <v>-255.38090070899409</v>
      </c>
      <c r="AV205" s="21">
        <f t="shared" si="32"/>
        <v>-259.01456545955409</v>
      </c>
      <c r="AW205" s="21">
        <f t="shared" si="32"/>
        <v>-262.64317805705002</v>
      </c>
      <c r="AX205" s="21">
        <f t="shared" si="32"/>
        <v>-266.17168580616334</v>
      </c>
      <c r="AY205" s="21">
        <f t="shared" si="32"/>
        <v>-269.87850957660805</v>
      </c>
      <c r="AZ205" s="21">
        <f t="shared" si="32"/>
        <v>-273.30812350490402</v>
      </c>
      <c r="BA205" s="21">
        <f t="shared" si="32"/>
        <v>-276.73704069984217</v>
      </c>
      <c r="BB205" s="21">
        <f t="shared" si="32"/>
        <v>-280.07379098309247</v>
      </c>
    </row>
    <row r="206" spans="1:54" outlineLevel="2">
      <c r="A206" s="471"/>
      <c r="B206" s="150" t="s">
        <v>498</v>
      </c>
      <c r="C206" s="19"/>
      <c r="D206" s="135" t="s">
        <v>384</v>
      </c>
      <c r="E206" s="21">
        <f>E202</f>
        <v>-9.3828399999999998</v>
      </c>
      <c r="F206" s="21">
        <f t="shared" si="33"/>
        <v>-18.848313422976691</v>
      </c>
      <c r="G206" s="21">
        <f t="shared" si="32"/>
        <v>-27.76407415467224</v>
      </c>
      <c r="H206" s="21">
        <f t="shared" si="32"/>
        <v>-36.373224709351483</v>
      </c>
      <c r="I206" s="21">
        <f t="shared" si="32"/>
        <v>-44.84643303838741</v>
      </c>
      <c r="J206" s="21">
        <f t="shared" si="32"/>
        <v>-53.027908735287888</v>
      </c>
      <c r="K206" s="21">
        <f t="shared" si="32"/>
        <v>-61.360832894748583</v>
      </c>
      <c r="L206" s="21">
        <f t="shared" si="32"/>
        <v>-69.138561418201078</v>
      </c>
      <c r="M206" s="21">
        <f t="shared" si="32"/>
        <v>-76.799355584105726</v>
      </c>
      <c r="N206" s="21">
        <f t="shared" si="32"/>
        <v>-84.195956697096534</v>
      </c>
      <c r="O206" s="21">
        <f t="shared" si="32"/>
        <v>-91.484268235633721</v>
      </c>
      <c r="P206" s="21">
        <f t="shared" si="32"/>
        <v>-98.781756023057497</v>
      </c>
      <c r="Q206" s="21">
        <f t="shared" si="32"/>
        <v>-105.71844285443694</v>
      </c>
      <c r="R206" s="21">
        <f t="shared" si="32"/>
        <v>-112.41578086882546</v>
      </c>
      <c r="S206" s="21">
        <f t="shared" si="32"/>
        <v>-119.02056756083009</v>
      </c>
      <c r="T206" s="21">
        <f t="shared" si="32"/>
        <v>-125.39750586629415</v>
      </c>
      <c r="U206" s="21">
        <f t="shared" si="32"/>
        <v>-131.93375216736527</v>
      </c>
      <c r="V206" s="21">
        <f t="shared" si="32"/>
        <v>-138.00837483518384</v>
      </c>
      <c r="W206" s="21">
        <f t="shared" si="32"/>
        <v>-144.00431649208386</v>
      </c>
      <c r="X206" s="21">
        <f t="shared" si="32"/>
        <v>-149.7937285164156</v>
      </c>
      <c r="Y206" s="21">
        <f t="shared" si="32"/>
        <v>-155.51076291539866</v>
      </c>
      <c r="Z206" s="21">
        <f t="shared" si="32"/>
        <v>-161.26089921119259</v>
      </c>
      <c r="AA206" s="21">
        <f t="shared" si="32"/>
        <v>-166.71481959560674</v>
      </c>
      <c r="AB206" s="21">
        <f t="shared" si="32"/>
        <v>-171.98148107381547</v>
      </c>
      <c r="AC206" s="21">
        <f t="shared" si="32"/>
        <v>-177.18723185365519</v>
      </c>
      <c r="AD206" s="21">
        <f t="shared" si="32"/>
        <v>-182.21475678530109</v>
      </c>
      <c r="AE206" s="21">
        <f t="shared" si="32"/>
        <v>-187.40238451844687</v>
      </c>
      <c r="AF206" s="21">
        <f t="shared" si="32"/>
        <v>-192.20454984240783</v>
      </c>
      <c r="AG206" s="21">
        <f t="shared" si="32"/>
        <v>-196.95596960709048</v>
      </c>
      <c r="AH206" s="21">
        <f t="shared" si="32"/>
        <v>-201.54571484153192</v>
      </c>
      <c r="AI206" s="21">
        <f t="shared" si="32"/>
        <v>-206.08928286641753</v>
      </c>
      <c r="AJ206" s="21">
        <f t="shared" si="32"/>
        <v>-210.70368905034374</v>
      </c>
      <c r="AK206" s="21">
        <f t="shared" si="32"/>
        <v>-215.09368891940309</v>
      </c>
      <c r="AL206" s="21">
        <f t="shared" si="32"/>
        <v>-219.35617966342605</v>
      </c>
      <c r="AM206" s="21">
        <f t="shared" si="32"/>
        <v>-223.60075241815525</v>
      </c>
      <c r="AN206" s="21">
        <f t="shared" si="32"/>
        <v>-227.72280182835476</v>
      </c>
      <c r="AO206" s="21">
        <f t="shared" si="32"/>
        <v>-232.02552850683827</v>
      </c>
      <c r="AP206" s="21">
        <f t="shared" si="32"/>
        <v>-236.01477076042454</v>
      </c>
      <c r="AQ206" s="21">
        <f t="shared" si="32"/>
        <v>-239.99161421586479</v>
      </c>
      <c r="AR206" s="21">
        <f t="shared" si="32"/>
        <v>-243.85537972563574</v>
      </c>
      <c r="AS206" s="21">
        <f t="shared" si="32"/>
        <v>-247.70931251232497</v>
      </c>
      <c r="AT206" s="21">
        <f t="shared" si="32"/>
        <v>-251.64295594695733</v>
      </c>
      <c r="AU206" s="21">
        <f t="shared" si="32"/>
        <v>-255.38090070899409</v>
      </c>
      <c r="AV206" s="21">
        <f t="shared" si="32"/>
        <v>-259.01456545955409</v>
      </c>
      <c r="AW206" s="21">
        <f t="shared" si="32"/>
        <v>-262.64317805705002</v>
      </c>
      <c r="AX206" s="21">
        <f t="shared" si="32"/>
        <v>-266.17168580616334</v>
      </c>
      <c r="AY206" s="21">
        <f t="shared" si="32"/>
        <v>-269.87850957660805</v>
      </c>
      <c r="AZ206" s="21">
        <f t="shared" si="32"/>
        <v>-273.30812350490402</v>
      </c>
      <c r="BA206" s="21">
        <f t="shared" si="32"/>
        <v>-276.73704069984217</v>
      </c>
      <c r="BB206" s="21">
        <f t="shared" si="32"/>
        <v>-280.07379098309247</v>
      </c>
    </row>
    <row r="207" spans="1:54" outlineLevel="1">
      <c r="B207" s="150"/>
      <c r="C207" s="19"/>
      <c r="D207" s="19"/>
      <c r="E207" s="15"/>
    </row>
    <row r="208" spans="1:54" outlineLevel="1">
      <c r="A208" s="4" t="s">
        <v>592</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94" t="s">
        <v>486</v>
      </c>
      <c r="B210" s="150" t="s">
        <v>593</v>
      </c>
      <c r="C210" s="19"/>
      <c r="D210" s="135" t="s">
        <v>384</v>
      </c>
      <c r="E210" s="21">
        <f>E190-Baseline!E190</f>
        <v>0</v>
      </c>
      <c r="F210" s="21">
        <f>F190-Baseline!F190</f>
        <v>-0.11529516210712815</v>
      </c>
      <c r="G210" s="21">
        <f>G190-Baseline!G190</f>
        <v>-6.9419877341972613E-3</v>
      </c>
      <c r="H210" s="21">
        <f>H190-Baseline!H190</f>
        <v>-6.3158657016711009E-3</v>
      </c>
      <c r="I210" s="21">
        <f>I190-Baseline!I190</f>
        <v>-5.7321105812512228E-3</v>
      </c>
      <c r="J210" s="21">
        <f>J190-Baseline!J190</f>
        <v>-5.1883038349237577E-3</v>
      </c>
      <c r="K210" s="21">
        <f>K190-Baseline!K190</f>
        <v>-4.6821511501153133E-3</v>
      </c>
      <c r="L210" s="21">
        <f>L190-Baseline!L190</f>
        <v>-4.2114764959118095E-3</v>
      </c>
      <c r="M210" s="21">
        <f>M190-Baseline!M190</f>
        <v>-3.7742164496221333E-3</v>
      </c>
      <c r="N210" s="21">
        <f>N190-Baseline!N190</f>
        <v>-3.3684147818475018E-3</v>
      </c>
      <c r="O210" s="21">
        <f>O190-Baseline!O190</f>
        <v>-2.9922172887208638E-3</v>
      </c>
      <c r="P210" s="21">
        <f>P190-Baseline!P190</f>
        <v>-2.6438668604631824E-3</v>
      </c>
      <c r="Q210" s="21">
        <f>Q190-Baseline!Q190</f>
        <v>-2.3216987758659866E-3</v>
      </c>
      <c r="R210" s="21">
        <f>R190-Baseline!R190</f>
        <v>-2.0241362127527769E-3</v>
      </c>
      <c r="S210" s="21">
        <f>S190-Baseline!S190</f>
        <v>-1.7496859648966838E-3</v>
      </c>
      <c r="T210" s="21">
        <f>T190-Baseline!T190</f>
        <v>-1.496934356278834E-3</v>
      </c>
      <c r="U210" s="21">
        <f>U190-Baseline!U190</f>
        <v>-1.2645433439620135E-3</v>
      </c>
      <c r="V210" s="21">
        <f>V190-Baseline!V190</f>
        <v>-1.0512468012279753E-3</v>
      </c>
      <c r="W210" s="21">
        <f>W190-Baseline!W190</f>
        <v>-8.5584697298498387E-4</v>
      </c>
      <c r="X210" s="21">
        <f>X190-Baseline!X190</f>
        <v>-6.7721109579537558E-4</v>
      </c>
      <c r="Y210" s="21">
        <f>Y190-Baseline!Y190</f>
        <v>-5.142681752017418E-4</v>
      </c>
      <c r="Z210" s="21">
        <f>Z190-Baseline!Z190</f>
        <v>-3.6600591334544889E-4</v>
      </c>
      <c r="AA210" s="21">
        <f>AA190-Baseline!AA190</f>
        <v>-2.3146778017302602E-4</v>
      </c>
      <c r="AB210" s="21">
        <f>AB190-Baseline!AB190</f>
        <v>-1.0975022181514694E-4</v>
      </c>
      <c r="AC210" s="21">
        <f>AC190-Baseline!AC190</f>
        <v>-8.4920313109154661E-20</v>
      </c>
      <c r="AD210" s="21">
        <f>AD190-Baseline!AD190</f>
        <v>-8.2048611699666351E-20</v>
      </c>
      <c r="AE210" s="21">
        <f>AE190-Baseline!AE190</f>
        <v>-7.9274020965861203E-20</v>
      </c>
      <c r="AF210" s="21">
        <f>AF190-Baseline!AF190</f>
        <v>-7.6593256971846574E-20</v>
      </c>
      <c r="AG210" s="21">
        <f>AG190-Baseline!AG190</f>
        <v>-7.4003146832702003E-20</v>
      </c>
      <c r="AH210" s="21">
        <f>AH190-Baseline!AH190</f>
        <v>-7.1500624959132391E-20</v>
      </c>
      <c r="AI210" s="21">
        <f>AI190-Baseline!AI190</f>
        <v>-6.9082729429113413E-20</v>
      </c>
      <c r="AJ210" s="21">
        <f>AJ190-Baseline!AJ190</f>
        <v>-6.7070611096226619E-20</v>
      </c>
      <c r="AK210" s="21">
        <f>AK190-Baseline!AK190</f>
        <v>-6.5117098151676335E-20</v>
      </c>
      <c r="AL210" s="21">
        <f>AL190-Baseline!AL190</f>
        <v>-6.3220483642404193E-20</v>
      </c>
      <c r="AM210" s="21">
        <f>AM190-Baseline!AM190</f>
        <v>-6.1379110332431265E-20</v>
      </c>
      <c r="AN210" s="21">
        <f>AN190-Baseline!AN190</f>
        <v>-5.9591369254787635E-20</v>
      </c>
      <c r="AO210" s="21">
        <f>AO190-Baseline!AO190</f>
        <v>-5.7855698305619054E-20</v>
      </c>
      <c r="AP210" s="21">
        <f>AP190-Baseline!AP190</f>
        <v>-5.6170580879241806E-20</v>
      </c>
      <c r="AQ210" s="21">
        <f>AQ190-Baseline!AQ190</f>
        <v>-5.4534544542953207E-20</v>
      </c>
      <c r="AR210" s="21">
        <f>AR190-Baseline!AR190</f>
        <v>-5.2946159750440013E-20</v>
      </c>
      <c r="AS210" s="21">
        <f>AS190-Baseline!AS190</f>
        <v>-5.1404038592660199E-20</v>
      </c>
      <c r="AT210" s="21">
        <f>AT190-Baseline!AT190</f>
        <v>-4.9906833585106993E-20</v>
      </c>
      <c r="AU210" s="21">
        <f>AU190-Baseline!AU190</f>
        <v>-4.8453236490395144E-20</v>
      </c>
      <c r="AV210" s="21">
        <f>AV190-Baseline!AV190</f>
        <v>-4.7041977175140911E-20</v>
      </c>
      <c r="AW210" s="21">
        <f>AW190-Baseline!AW190</f>
        <v>-4.5671822500136806E-20</v>
      </c>
      <c r="AX210" s="21">
        <f>AX190-Baseline!AX190</f>
        <v>-4.4341575242851272E-20</v>
      </c>
      <c r="AY210" s="21">
        <f>AY190-Baseline!AY190</f>
        <v>-4.3050073051311907E-20</v>
      </c>
      <c r="AZ210" s="21">
        <f>AZ190-Baseline!AZ190</f>
        <v>-4.1796187428458165E-20</v>
      </c>
      <c r="BA210" s="21">
        <f>BA190-Baseline!BA190</f>
        <v>-4.0578822746075887E-20</v>
      </c>
      <c r="BB210" s="21">
        <f>BB190-Baseline!BB190</f>
        <v>-3.9396915287452314E-20</v>
      </c>
    </row>
    <row r="211" spans="1:54" outlineLevel="2">
      <c r="A211" s="495"/>
      <c r="B211" s="150" t="s">
        <v>487</v>
      </c>
      <c r="C211" s="19"/>
      <c r="D211" s="135" t="s">
        <v>384</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95"/>
      <c r="B212" s="150" t="s">
        <v>591</v>
      </c>
      <c r="C212" s="19"/>
      <c r="D212" s="135" t="s">
        <v>384</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0</v>
      </c>
      <c r="L212" s="21">
        <f>L77*L186-Baseline!L77*Baseline!L186</f>
        <v>0</v>
      </c>
      <c r="M212" s="21">
        <f>M77*M186-Baseline!M77*Baseline!M186</f>
        <v>0</v>
      </c>
      <c r="N212" s="21">
        <f>N77*N186-Baseline!N77*Baseline!N186</f>
        <v>0</v>
      </c>
      <c r="O212" s="21">
        <f>O77*O186-Baseline!O77*Baseline!O186</f>
        <v>0</v>
      </c>
      <c r="P212" s="21">
        <f>P77*P186-Baseline!P77*Baseline!P186</f>
        <v>0</v>
      </c>
      <c r="Q212" s="21">
        <f>Q77*Q186-Baseline!Q77*Baseline!Q186</f>
        <v>0</v>
      </c>
      <c r="R212" s="21">
        <f>R77*R186-Baseline!R77*Baseline!R186</f>
        <v>0</v>
      </c>
      <c r="S212" s="21">
        <f>S77*S186-Baseline!S77*Baseline!S186</f>
        <v>0</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495"/>
      <c r="B213" s="150" t="s">
        <v>488</v>
      </c>
      <c r="C213" s="19"/>
      <c r="D213" s="135" t="s">
        <v>384</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495"/>
      <c r="B214" s="150" t="s">
        <v>489</v>
      </c>
      <c r="C214" s="19"/>
      <c r="D214" s="135" t="s">
        <v>384</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495"/>
      <c r="B215" s="150" t="s">
        <v>490</v>
      </c>
      <c r="C215" s="19"/>
      <c r="D215" s="135" t="s">
        <v>384</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495"/>
      <c r="B216" s="150" t="s">
        <v>285</v>
      </c>
      <c r="C216" s="19"/>
      <c r="D216" s="135" t="s">
        <v>384</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495"/>
      <c r="B217" s="150" t="s">
        <v>288</v>
      </c>
      <c r="C217" s="19"/>
      <c r="D217" s="135"/>
      <c r="E217" s="21">
        <f>E197-Baseline!E197</f>
        <v>0</v>
      </c>
      <c r="F217" s="21">
        <f>F197-Baseline!F197</f>
        <v>6.8869565217415385E-3</v>
      </c>
      <c r="G217" s="21">
        <f>G197-Baseline!G197</f>
        <v>7.0135853812232085E-3</v>
      </c>
      <c r="H217" s="21">
        <f>H197-Baseline!H197</f>
        <v>7.1303101954605097E-3</v>
      </c>
      <c r="I217" s="21">
        <f>I197-Baseline!I197</f>
        <v>7.2375397954083098E-3</v>
      </c>
      <c r="J217" s="21">
        <f>J197-Baseline!J197</f>
        <v>7.3356687073520277E-3</v>
      </c>
      <c r="K217" s="21">
        <f>K197-Baseline!K197</f>
        <v>7.4250776191808754E-3</v>
      </c>
      <c r="L217" s="21">
        <f>L197-Baseline!L197</f>
        <v>7.5061338319377668E-3</v>
      </c>
      <c r="M217" s="21">
        <f>M197-Baseline!M197</f>
        <v>7.5791916972640649E-3</v>
      </c>
      <c r="N217" s="21">
        <f>N197-Baseline!N197</f>
        <v>7.6445930409860807E-3</v>
      </c>
      <c r="O217" s="21">
        <f>O197-Baseline!O197</f>
        <v>7.7026675733984362E-3</v>
      </c>
      <c r="P217" s="21">
        <f>P197-Baseline!P197</f>
        <v>7.7537332866004505E-3</v>
      </c>
      <c r="Q217" s="21">
        <f>Q197-Baseline!Q197</f>
        <v>7.7980968393269734E-3</v>
      </c>
      <c r="R217" s="21">
        <f>R197-Baseline!R197</f>
        <v>7.8360539295836418E-3</v>
      </c>
      <c r="S217" s="21">
        <f>S197-Baseline!S197</f>
        <v>7.8678896555484101E-3</v>
      </c>
      <c r="T217" s="21">
        <f>T197-Baseline!T197</f>
        <v>7.8938788650670944E-3</v>
      </c>
      <c r="U217" s="21">
        <f>U197-Baseline!U197</f>
        <v>7.9142864940591195E-3</v>
      </c>
      <c r="V217" s="21">
        <f>V197-Baseline!V197</f>
        <v>7.9293678942464751E-3</v>
      </c>
      <c r="W217" s="21">
        <f>W197-Baseline!W197</f>
        <v>7.9393691504794361E-3</v>
      </c>
      <c r="X217" s="21">
        <f>X197-Baseline!X197</f>
        <v>7.9445273880214273E-3</v>
      </c>
      <c r="Y217" s="21">
        <f>Y197-Baseline!Y197</f>
        <v>7.9450710700559313E-3</v>
      </c>
      <c r="Z217" s="21">
        <f>Z197-Baseline!Z197</f>
        <v>7.9412202857778169E-3</v>
      </c>
      <c r="AA217" s="21">
        <f>AA197-Baseline!AA197</f>
        <v>7.9331870293062323E-3</v>
      </c>
      <c r="AB217" s="21">
        <f>AB197-Baseline!AB197</f>
        <v>7.9211754697485759E-3</v>
      </c>
      <c r="AC217" s="21">
        <f>AC197-Baseline!AC197</f>
        <v>7.9053822126438078E-3</v>
      </c>
      <c r="AD217" s="21">
        <f>AD197-Baseline!AD197</f>
        <v>7.8859965531048459E-3</v>
      </c>
      <c r="AE217" s="21">
        <f>AE197-Baseline!AE197</f>
        <v>7.8632007208758736E-3</v>
      </c>
      <c r="AF217" s="21">
        <f>AF197-Baseline!AF197</f>
        <v>7.8371701175639075E-3</v>
      </c>
      <c r="AG217" s="21">
        <f>AG197-Baseline!AG197</f>
        <v>7.8080735463146311E-3</v>
      </c>
      <c r="AH217" s="21">
        <f>AH197-Baseline!AH197</f>
        <v>7.7760734341332238E-3</v>
      </c>
      <c r="AI217" s="21">
        <f>AI197-Baseline!AI197</f>
        <v>7.7413260470891032E-3</v>
      </c>
      <c r="AJ217" s="21">
        <f>AJ197-Baseline!AJ197</f>
        <v>7.7413796680572133E-3</v>
      </c>
      <c r="AK217" s="21">
        <f>AK197-Baseline!AK197</f>
        <v>7.7387751196758003E-3</v>
      </c>
      <c r="AL217" s="21">
        <f>AL197-Baseline!AL197</f>
        <v>7.733615613422451E-3</v>
      </c>
      <c r="AM217" s="21">
        <f>AM197-Baseline!AM197</f>
        <v>7.726001264595439E-3</v>
      </c>
      <c r="AN217" s="21">
        <f>AN197-Baseline!AN197</f>
        <v>7.7160291771392053E-3</v>
      </c>
      <c r="AO217" s="21">
        <f>AO197-Baseline!AO197</f>
        <v>7.7037935262396218E-3</v>
      </c>
      <c r="AP217" s="21">
        <f>AP197-Baseline!AP197</f>
        <v>7.6893856387463266E-3</v>
      </c>
      <c r="AQ217" s="21">
        <f>AQ197-Baseline!AQ197</f>
        <v>7.6728940714709815E-3</v>
      </c>
      <c r="AR217" s="21">
        <f>AR197-Baseline!AR197</f>
        <v>7.6544046874365002E-3</v>
      </c>
      <c r="AS217" s="21">
        <f>AS197-Baseline!AS197</f>
        <v>7.6340007300972346E-3</v>
      </c>
      <c r="AT217" s="21">
        <f>AT197-Baseline!AT197</f>
        <v>7.6117628956109407E-3</v>
      </c>
      <c r="AU217" s="21">
        <f>AU197-Baseline!AU197</f>
        <v>7.5877694032078224E-3</v>
      </c>
      <c r="AV217" s="21">
        <f>AV197-Baseline!AV197</f>
        <v>7.5620960636877399E-3</v>
      </c>
      <c r="AW217" s="21">
        <f>AW197-Baseline!AW197</f>
        <v>7.5348163461144146E-3</v>
      </c>
      <c r="AX217" s="21">
        <f>AX197-Baseline!AX197</f>
        <v>7.506001442754151E-3</v>
      </c>
      <c r="AY217" s="21">
        <f>AY197-Baseline!AY197</f>
        <v>7.4757203322755039E-3</v>
      </c>
      <c r="AZ217" s="21">
        <f>AZ197-Baseline!AZ197</f>
        <v>7.4440398412956021E-3</v>
      </c>
      <c r="BA217" s="21">
        <f>BA197-Baseline!BA197</f>
        <v>7.4110247042868949E-3</v>
      </c>
      <c r="BB217" s="21">
        <f>BB197-Baseline!BB197</f>
        <v>7.3767376218936143E-3</v>
      </c>
    </row>
    <row r="218" spans="1:54" outlineLevel="2">
      <c r="A218" s="496"/>
      <c r="B218" s="150" t="s">
        <v>471</v>
      </c>
      <c r="C218" s="19"/>
      <c r="D218" s="135" t="s">
        <v>384</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94" t="s">
        <v>491</v>
      </c>
      <c r="B220" s="150" t="s">
        <v>492</v>
      </c>
      <c r="C220" s="19"/>
      <c r="D220" s="135" t="s">
        <v>384</v>
      </c>
      <c r="E220" s="21">
        <f>E200-Baseline!E200</f>
        <v>0</v>
      </c>
      <c r="F220" s="21">
        <f>F200-Baseline!F200</f>
        <v>-0.10840820558538766</v>
      </c>
      <c r="G220" s="21">
        <f>G200-Baseline!G200</f>
        <v>7.1597647027132894E-5</v>
      </c>
      <c r="H220" s="21">
        <f>H200-Baseline!H200</f>
        <v>8.1444449378942352E-4</v>
      </c>
      <c r="I220" s="21">
        <f>I200-Baseline!I200</f>
        <v>1.5054292141574166E-3</v>
      </c>
      <c r="J220" s="21">
        <f>J200-Baseline!J200</f>
        <v>2.1473648724281702E-3</v>
      </c>
      <c r="K220" s="21">
        <f>K200-Baseline!K200</f>
        <v>2.7429264690663757E-3</v>
      </c>
      <c r="L220" s="21">
        <f>L200-Baseline!L200</f>
        <v>3.2946573360259634E-3</v>
      </c>
      <c r="M220" s="21">
        <f>M200-Baseline!M200</f>
        <v>3.8049752476423393E-3</v>
      </c>
      <c r="N220" s="21">
        <f>N200-Baseline!N200</f>
        <v>4.2761782591389519E-3</v>
      </c>
      <c r="O220" s="21">
        <f>O200-Baseline!O200</f>
        <v>4.7104502846773144E-3</v>
      </c>
      <c r="P220" s="21">
        <f>P200-Baseline!P200</f>
        <v>5.1098664261379767E-3</v>
      </c>
      <c r="Q220" s="21">
        <f>Q200-Baseline!Q200</f>
        <v>5.4763980634611187E-3</v>
      </c>
      <c r="R220" s="21">
        <f>R200-Baseline!R200</f>
        <v>5.8119177168309832E-3</v>
      </c>
      <c r="S220" s="21">
        <f>S200-Baseline!S200</f>
        <v>6.1182036906517467E-3</v>
      </c>
      <c r="T220" s="21">
        <f>T200-Baseline!T200</f>
        <v>6.3969445087881383E-3</v>
      </c>
      <c r="U220" s="21">
        <f>U200-Baseline!U200</f>
        <v>6.6497431500964765E-3</v>
      </c>
      <c r="V220" s="21">
        <f>V200-Baseline!V200</f>
        <v>6.8781210930186631E-3</v>
      </c>
      <c r="W220" s="21">
        <f>W200-Baseline!W200</f>
        <v>7.0835221774947499E-3</v>
      </c>
      <c r="X220" s="21">
        <f>X200-Baseline!X200</f>
        <v>7.2673162922258783E-3</v>
      </c>
      <c r="Y220" s="21">
        <f>Y200-Baseline!Y200</f>
        <v>7.4308028948539828E-3</v>
      </c>
      <c r="Z220" s="21">
        <f>Z200-Baseline!Z200</f>
        <v>7.5752143724328036E-3</v>
      </c>
      <c r="AA220" s="21">
        <f>AA200-Baseline!AA200</f>
        <v>7.7017192491330988E-3</v>
      </c>
      <c r="AB220" s="21">
        <f>AB200-Baseline!AB200</f>
        <v>7.8114252479331014E-3</v>
      </c>
      <c r="AC220" s="21">
        <f>AC200-Baseline!AC200</f>
        <v>7.9053822126438078E-3</v>
      </c>
      <c r="AD220" s="21">
        <f>AD200-Baseline!AD200</f>
        <v>7.8859965531048459E-3</v>
      </c>
      <c r="AE220" s="21">
        <f>AE200-Baseline!AE200</f>
        <v>7.8632007208758736E-3</v>
      </c>
      <c r="AF220" s="21">
        <f>AF200-Baseline!AF200</f>
        <v>7.8371701175639075E-3</v>
      </c>
      <c r="AG220" s="21">
        <f>AG200-Baseline!AG200</f>
        <v>7.8080735463146311E-3</v>
      </c>
      <c r="AH220" s="21">
        <f>AH200-Baseline!AH200</f>
        <v>7.7760734341332238E-3</v>
      </c>
      <c r="AI220" s="21">
        <f>AI200-Baseline!AI200</f>
        <v>7.7413260470891032E-3</v>
      </c>
      <c r="AJ220" s="21">
        <f>AJ200-Baseline!AJ200</f>
        <v>7.7413796680572133E-3</v>
      </c>
      <c r="AK220" s="21">
        <f>AK200-Baseline!AK200</f>
        <v>7.7387751196749122E-3</v>
      </c>
      <c r="AL220" s="21">
        <f>AL200-Baseline!AL200</f>
        <v>7.733615613422451E-3</v>
      </c>
      <c r="AM220" s="21">
        <f>AM200-Baseline!AM200</f>
        <v>7.726001264595439E-3</v>
      </c>
      <c r="AN220" s="21">
        <f>AN200-Baseline!AN200</f>
        <v>7.7160291771392053E-3</v>
      </c>
      <c r="AO220" s="21">
        <f>AO200-Baseline!AO200</f>
        <v>7.7037935262396218E-3</v>
      </c>
      <c r="AP220" s="21">
        <f>AP200-Baseline!AP200</f>
        <v>7.6893856387463266E-3</v>
      </c>
      <c r="AQ220" s="21">
        <f>AQ200-Baseline!AQ200</f>
        <v>7.6728940714709815E-3</v>
      </c>
      <c r="AR220" s="21">
        <f>AR200-Baseline!AR200</f>
        <v>7.6544046874365002E-3</v>
      </c>
      <c r="AS220" s="21">
        <f>AS200-Baseline!AS200</f>
        <v>7.6340007300972346E-3</v>
      </c>
      <c r="AT220" s="21">
        <f>AT200-Baseline!AT200</f>
        <v>7.6117628956109407E-3</v>
      </c>
      <c r="AU220" s="21">
        <f>AU200-Baseline!AU200</f>
        <v>7.5877694032078224E-3</v>
      </c>
      <c r="AV220" s="21">
        <f>AV200-Baseline!AV200</f>
        <v>7.5620960636877399E-3</v>
      </c>
      <c r="AW220" s="21">
        <f>AW200-Baseline!AW200</f>
        <v>7.5348163461144146E-3</v>
      </c>
      <c r="AX220" s="21">
        <f>AX200-Baseline!AX200</f>
        <v>7.506001442754151E-3</v>
      </c>
      <c r="AY220" s="21">
        <f>AY200-Baseline!AY200</f>
        <v>7.4757203322755039E-3</v>
      </c>
      <c r="AZ220" s="21">
        <f>AZ200-Baseline!AZ200</f>
        <v>7.4440398412956021E-3</v>
      </c>
      <c r="BA220" s="21">
        <f>BA200-Baseline!BA200</f>
        <v>7.4110247042868949E-3</v>
      </c>
      <c r="BB220" s="21">
        <f>BB200-Baseline!BB200</f>
        <v>7.3767376218936143E-3</v>
      </c>
    </row>
    <row r="221" spans="1:54" outlineLevel="2">
      <c r="A221" s="495"/>
      <c r="B221" s="150" t="s">
        <v>493</v>
      </c>
      <c r="C221" s="19"/>
      <c r="D221" s="135" t="s">
        <v>384</v>
      </c>
      <c r="E221" s="21">
        <f>E201-Baseline!E201</f>
        <v>0</v>
      </c>
      <c r="F221" s="21">
        <f>F201-Baseline!F201</f>
        <v>-0.10840820558538766</v>
      </c>
      <c r="G221" s="21">
        <f>G201-Baseline!G201</f>
        <v>7.1597647027132894E-5</v>
      </c>
      <c r="H221" s="21">
        <f>H201-Baseline!H201</f>
        <v>8.1444449378942352E-4</v>
      </c>
      <c r="I221" s="21">
        <f>I201-Baseline!I201</f>
        <v>1.5054292141574166E-3</v>
      </c>
      <c r="J221" s="21">
        <f>J201-Baseline!J201</f>
        <v>2.1473648724281702E-3</v>
      </c>
      <c r="K221" s="21">
        <f>K201-Baseline!K201</f>
        <v>2.7429264690663757E-3</v>
      </c>
      <c r="L221" s="21">
        <f>L201-Baseline!L201</f>
        <v>3.2946573360259634E-3</v>
      </c>
      <c r="M221" s="21">
        <f>M201-Baseline!M201</f>
        <v>3.8049752476423393E-3</v>
      </c>
      <c r="N221" s="21">
        <f>N201-Baseline!N201</f>
        <v>4.2761782591389519E-3</v>
      </c>
      <c r="O221" s="21">
        <f>O201-Baseline!O201</f>
        <v>4.7104502846773144E-3</v>
      </c>
      <c r="P221" s="21">
        <f>P201-Baseline!P201</f>
        <v>5.1098664261379767E-3</v>
      </c>
      <c r="Q221" s="21">
        <f>Q201-Baseline!Q201</f>
        <v>5.4763980634611187E-3</v>
      </c>
      <c r="R221" s="21">
        <f>R201-Baseline!R201</f>
        <v>5.8119177168309832E-3</v>
      </c>
      <c r="S221" s="21">
        <f>S201-Baseline!S201</f>
        <v>6.1182036906517467E-3</v>
      </c>
      <c r="T221" s="21">
        <f>T201-Baseline!T201</f>
        <v>6.3969445087881383E-3</v>
      </c>
      <c r="U221" s="21">
        <f>U201-Baseline!U201</f>
        <v>6.6497431500964765E-3</v>
      </c>
      <c r="V221" s="21">
        <f>V201-Baseline!V201</f>
        <v>6.8781210930186631E-3</v>
      </c>
      <c r="W221" s="21">
        <f>W201-Baseline!W201</f>
        <v>7.0835221774947499E-3</v>
      </c>
      <c r="X221" s="21">
        <f>X201-Baseline!X201</f>
        <v>7.2673162922258783E-3</v>
      </c>
      <c r="Y221" s="21">
        <f>Y201-Baseline!Y201</f>
        <v>7.4308028948539828E-3</v>
      </c>
      <c r="Z221" s="21">
        <f>Z201-Baseline!Z201</f>
        <v>7.5752143724328036E-3</v>
      </c>
      <c r="AA221" s="21">
        <f>AA201-Baseline!AA201</f>
        <v>7.7017192491330988E-3</v>
      </c>
      <c r="AB221" s="21">
        <f>AB201-Baseline!AB201</f>
        <v>7.8114252479331014E-3</v>
      </c>
      <c r="AC221" s="21">
        <f>AC201-Baseline!AC201</f>
        <v>7.9053822126438078E-3</v>
      </c>
      <c r="AD221" s="21">
        <f>AD201-Baseline!AD201</f>
        <v>7.8859965531048459E-3</v>
      </c>
      <c r="AE221" s="21">
        <f>AE201-Baseline!AE201</f>
        <v>7.8632007208758736E-3</v>
      </c>
      <c r="AF221" s="21">
        <f>AF201-Baseline!AF201</f>
        <v>7.8371701175639075E-3</v>
      </c>
      <c r="AG221" s="21">
        <f>AG201-Baseline!AG201</f>
        <v>7.8080735463146311E-3</v>
      </c>
      <c r="AH221" s="21">
        <f>AH201-Baseline!AH201</f>
        <v>7.7760734341332238E-3</v>
      </c>
      <c r="AI221" s="21">
        <f>AI201-Baseline!AI201</f>
        <v>7.7413260470891032E-3</v>
      </c>
      <c r="AJ221" s="21">
        <f>AJ201-Baseline!AJ201</f>
        <v>7.7413796680572133E-3</v>
      </c>
      <c r="AK221" s="21">
        <f>AK201-Baseline!AK201</f>
        <v>7.7387751196749122E-3</v>
      </c>
      <c r="AL221" s="21">
        <f>AL201-Baseline!AL201</f>
        <v>7.733615613422451E-3</v>
      </c>
      <c r="AM221" s="21">
        <f>AM201-Baseline!AM201</f>
        <v>7.726001264595439E-3</v>
      </c>
      <c r="AN221" s="21">
        <f>AN201-Baseline!AN201</f>
        <v>7.7160291771392053E-3</v>
      </c>
      <c r="AO221" s="21">
        <f>AO201-Baseline!AO201</f>
        <v>7.7037935262396218E-3</v>
      </c>
      <c r="AP221" s="21">
        <f>AP201-Baseline!AP201</f>
        <v>7.6893856387463266E-3</v>
      </c>
      <c r="AQ221" s="21">
        <f>AQ201-Baseline!AQ201</f>
        <v>7.6728940714709815E-3</v>
      </c>
      <c r="AR221" s="21">
        <f>AR201-Baseline!AR201</f>
        <v>7.6544046874365002E-3</v>
      </c>
      <c r="AS221" s="21">
        <f>AS201-Baseline!AS201</f>
        <v>7.6340007300972346E-3</v>
      </c>
      <c r="AT221" s="21">
        <f>AT201-Baseline!AT201</f>
        <v>7.6117628956109407E-3</v>
      </c>
      <c r="AU221" s="21">
        <f>AU201-Baseline!AU201</f>
        <v>7.5877694032078224E-3</v>
      </c>
      <c r="AV221" s="21">
        <f>AV201-Baseline!AV201</f>
        <v>7.5620960636877399E-3</v>
      </c>
      <c r="AW221" s="21">
        <f>AW201-Baseline!AW201</f>
        <v>7.5348163461144146E-3</v>
      </c>
      <c r="AX221" s="21">
        <f>AX201-Baseline!AX201</f>
        <v>7.506001442754151E-3</v>
      </c>
      <c r="AY221" s="21">
        <f>AY201-Baseline!AY201</f>
        <v>7.4757203322755039E-3</v>
      </c>
      <c r="AZ221" s="21">
        <f>AZ201-Baseline!AZ201</f>
        <v>7.4440398412956021E-3</v>
      </c>
      <c r="BA221" s="21">
        <f>BA201-Baseline!BA201</f>
        <v>7.4110247042868949E-3</v>
      </c>
      <c r="BB221" s="21">
        <f>BB201-Baseline!BB201</f>
        <v>7.3767376218936143E-3</v>
      </c>
    </row>
    <row r="222" spans="1:54" outlineLevel="2">
      <c r="A222" s="496"/>
      <c r="B222" s="150" t="s">
        <v>494</v>
      </c>
      <c r="C222" s="19"/>
      <c r="D222" s="135" t="s">
        <v>384</v>
      </c>
      <c r="E222" s="21">
        <f>E202-Baseline!E202</f>
        <v>0</v>
      </c>
      <c r="F222" s="21">
        <f>F202-Baseline!F202</f>
        <v>-0.10840820558538766</v>
      </c>
      <c r="G222" s="21">
        <f>G202-Baseline!G202</f>
        <v>7.1597647027132894E-5</v>
      </c>
      <c r="H222" s="21">
        <f>H202-Baseline!H202</f>
        <v>8.1444449378942352E-4</v>
      </c>
      <c r="I222" s="21">
        <f>I202-Baseline!I202</f>
        <v>1.5054292141574166E-3</v>
      </c>
      <c r="J222" s="21">
        <f>J202-Baseline!J202</f>
        <v>2.1473648724281702E-3</v>
      </c>
      <c r="K222" s="21">
        <f>K202-Baseline!K202</f>
        <v>2.7429264690663757E-3</v>
      </c>
      <c r="L222" s="21">
        <f>L202-Baseline!L202</f>
        <v>3.2946573360259634E-3</v>
      </c>
      <c r="M222" s="21">
        <f>M202-Baseline!M202</f>
        <v>3.8049752476423393E-3</v>
      </c>
      <c r="N222" s="21">
        <f>N202-Baseline!N202</f>
        <v>4.2761782591389519E-3</v>
      </c>
      <c r="O222" s="21">
        <f>O202-Baseline!O202</f>
        <v>4.7104502846773144E-3</v>
      </c>
      <c r="P222" s="21">
        <f>P202-Baseline!P202</f>
        <v>5.1098664261379767E-3</v>
      </c>
      <c r="Q222" s="21">
        <f>Q202-Baseline!Q202</f>
        <v>5.4763980634611187E-3</v>
      </c>
      <c r="R222" s="21">
        <f>R202-Baseline!R202</f>
        <v>5.8119177168309832E-3</v>
      </c>
      <c r="S222" s="21">
        <f>S202-Baseline!S202</f>
        <v>6.1182036906517467E-3</v>
      </c>
      <c r="T222" s="21">
        <f>T202-Baseline!T202</f>
        <v>6.3969445087881383E-3</v>
      </c>
      <c r="U222" s="21">
        <f>U202-Baseline!U202</f>
        <v>6.6497431500964765E-3</v>
      </c>
      <c r="V222" s="21">
        <f>V202-Baseline!V202</f>
        <v>6.8781210930186631E-3</v>
      </c>
      <c r="W222" s="21">
        <f>W202-Baseline!W202</f>
        <v>7.0835221774947499E-3</v>
      </c>
      <c r="X222" s="21">
        <f>X202-Baseline!X202</f>
        <v>7.2673162922258783E-3</v>
      </c>
      <c r="Y222" s="21">
        <f>Y202-Baseline!Y202</f>
        <v>7.4308028948539828E-3</v>
      </c>
      <c r="Z222" s="21">
        <f>Z202-Baseline!Z202</f>
        <v>7.5752143724328036E-3</v>
      </c>
      <c r="AA222" s="21">
        <f>AA202-Baseline!AA202</f>
        <v>7.7017192491330988E-3</v>
      </c>
      <c r="AB222" s="21">
        <f>AB202-Baseline!AB202</f>
        <v>7.8114252479331014E-3</v>
      </c>
      <c r="AC222" s="21">
        <f>AC202-Baseline!AC202</f>
        <v>7.9053822126438078E-3</v>
      </c>
      <c r="AD222" s="21">
        <f>AD202-Baseline!AD202</f>
        <v>7.8859965531048459E-3</v>
      </c>
      <c r="AE222" s="21">
        <f>AE202-Baseline!AE202</f>
        <v>7.8632007208758736E-3</v>
      </c>
      <c r="AF222" s="21">
        <f>AF202-Baseline!AF202</f>
        <v>7.8371701175639075E-3</v>
      </c>
      <c r="AG222" s="21">
        <f>AG202-Baseline!AG202</f>
        <v>7.8080735463146311E-3</v>
      </c>
      <c r="AH222" s="21">
        <f>AH202-Baseline!AH202</f>
        <v>7.7760734341332238E-3</v>
      </c>
      <c r="AI222" s="21">
        <f>AI202-Baseline!AI202</f>
        <v>7.7413260470891032E-3</v>
      </c>
      <c r="AJ222" s="21">
        <f>AJ202-Baseline!AJ202</f>
        <v>7.7413796680572133E-3</v>
      </c>
      <c r="AK222" s="21">
        <f>AK202-Baseline!AK202</f>
        <v>7.7387751196749122E-3</v>
      </c>
      <c r="AL222" s="21">
        <f>AL202-Baseline!AL202</f>
        <v>7.733615613422451E-3</v>
      </c>
      <c r="AM222" s="21">
        <f>AM202-Baseline!AM202</f>
        <v>7.726001264595439E-3</v>
      </c>
      <c r="AN222" s="21">
        <f>AN202-Baseline!AN202</f>
        <v>7.7160291771392053E-3</v>
      </c>
      <c r="AO222" s="21">
        <f>AO202-Baseline!AO202</f>
        <v>7.7037935262396218E-3</v>
      </c>
      <c r="AP222" s="21">
        <f>AP202-Baseline!AP202</f>
        <v>7.6893856387463266E-3</v>
      </c>
      <c r="AQ222" s="21">
        <f>AQ202-Baseline!AQ202</f>
        <v>7.6728940714709815E-3</v>
      </c>
      <c r="AR222" s="21">
        <f>AR202-Baseline!AR202</f>
        <v>7.6544046874365002E-3</v>
      </c>
      <c r="AS222" s="21">
        <f>AS202-Baseline!AS202</f>
        <v>7.6340007300972346E-3</v>
      </c>
      <c r="AT222" s="21">
        <f>AT202-Baseline!AT202</f>
        <v>7.6117628956109407E-3</v>
      </c>
      <c r="AU222" s="21">
        <f>AU202-Baseline!AU202</f>
        <v>7.5877694032078224E-3</v>
      </c>
      <c r="AV222" s="21">
        <f>AV202-Baseline!AV202</f>
        <v>7.5620960636877399E-3</v>
      </c>
      <c r="AW222" s="21">
        <f>AW202-Baseline!AW202</f>
        <v>7.5348163461144146E-3</v>
      </c>
      <c r="AX222" s="21">
        <f>AX202-Baseline!AX202</f>
        <v>7.506001442754151E-3</v>
      </c>
      <c r="AY222" s="21">
        <f>AY202-Baseline!AY202</f>
        <v>7.4757203322755039E-3</v>
      </c>
      <c r="AZ222" s="21">
        <f>AZ202-Baseline!AZ202</f>
        <v>7.4440398412956021E-3</v>
      </c>
      <c r="BA222" s="21">
        <f>BA202-Baseline!BA202</f>
        <v>7.4110247042868949E-3</v>
      </c>
      <c r="BB222" s="21">
        <f>BB202-Baseline!BB202</f>
        <v>7.3767376218936143E-3</v>
      </c>
    </row>
    <row r="223" spans="1:54" outlineLevel="2">
      <c r="B223" s="19"/>
      <c r="C223" s="19"/>
      <c r="D223" s="19"/>
      <c r="E223" s="15"/>
    </row>
    <row r="224" spans="1:54" outlineLevel="2">
      <c r="A224" s="494" t="s">
        <v>495</v>
      </c>
      <c r="B224" s="150" t="s">
        <v>492</v>
      </c>
      <c r="C224" s="19"/>
      <c r="D224" s="135" t="s">
        <v>384</v>
      </c>
      <c r="E224" s="21">
        <f>E204-Baseline!E204</f>
        <v>0</v>
      </c>
      <c r="F224" s="21">
        <f>F204-Baseline!F204</f>
        <v>-0.10840820558538766</v>
      </c>
      <c r="G224" s="21">
        <f>G204-Baseline!G204</f>
        <v>-0.10833660793835875</v>
      </c>
      <c r="H224" s="21">
        <f>H204-Baseline!H204</f>
        <v>-0.10752216344457111</v>
      </c>
      <c r="I224" s="21">
        <f>I204-Baseline!I204</f>
        <v>-0.10601673423041547</v>
      </c>
      <c r="J224" s="21">
        <f>J204-Baseline!J204</f>
        <v>-0.1038693693579873</v>
      </c>
      <c r="K224" s="21">
        <f>K204-Baseline!K204</f>
        <v>-0.10112644288891914</v>
      </c>
      <c r="L224" s="21">
        <f>L204-Baseline!L204</f>
        <v>-9.7831785552884298E-2</v>
      </c>
      <c r="M224" s="21">
        <f>M204-Baseline!M204</f>
        <v>-9.4026810305237518E-2</v>
      </c>
      <c r="N224" s="21">
        <f>N204-Baseline!N204</f>
        <v>-8.9750632046090573E-2</v>
      </c>
      <c r="O224" s="21">
        <f>O204-Baseline!O204</f>
        <v>-8.5040181761414146E-2</v>
      </c>
      <c r="P224" s="21">
        <f>P204-Baseline!P204</f>
        <v>-7.9930315335275282E-2</v>
      </c>
      <c r="Q224" s="21">
        <f>Q204-Baseline!Q204</f>
        <v>-7.445391727181061E-2</v>
      </c>
      <c r="R224" s="21">
        <f>R204-Baseline!R204</f>
        <v>-6.8641999554969857E-2</v>
      </c>
      <c r="S224" s="21">
        <f>S204-Baseline!S204</f>
        <v>-6.2523795864322551E-2</v>
      </c>
      <c r="T224" s="21">
        <f>T204-Baseline!T204</f>
        <v>-5.6126851355543295E-2</v>
      </c>
      <c r="U224" s="21">
        <f>U204-Baseline!U204</f>
        <v>-4.9477108205451259E-2</v>
      </c>
      <c r="V224" s="21">
        <f>V204-Baseline!V204</f>
        <v>-4.2598987112427267E-2</v>
      </c>
      <c r="W224" s="21">
        <f>W204-Baseline!W204</f>
        <v>-3.551546493494584E-2</v>
      </c>
      <c r="X224" s="21">
        <f>X204-Baseline!X204</f>
        <v>-2.8248148642717297E-2</v>
      </c>
      <c r="Y224" s="21">
        <f>Y204-Baseline!Y204</f>
        <v>-2.0817345747872196E-2</v>
      </c>
      <c r="Z224" s="21">
        <f>Z204-Baseline!Z204</f>
        <v>-1.3242131375449162E-2</v>
      </c>
      <c r="AA224" s="21">
        <f>AA204-Baseline!AA204</f>
        <v>-5.5404121262938588E-3</v>
      </c>
      <c r="AB224" s="21">
        <f>AB204-Baseline!AB204</f>
        <v>2.2710131216570062E-3</v>
      </c>
      <c r="AC224" s="21">
        <f>AC204-Baseline!AC204</f>
        <v>1.0176395334298149E-2</v>
      </c>
      <c r="AD224" s="21">
        <f>AD204-Baseline!AD204</f>
        <v>1.8062391887383455E-2</v>
      </c>
      <c r="AE224" s="21">
        <f>AE204-Baseline!AE204</f>
        <v>2.5925592608246006E-2</v>
      </c>
      <c r="AF224" s="21">
        <f>AF204-Baseline!AF204</f>
        <v>3.3762762725814355E-2</v>
      </c>
      <c r="AG224" s="21">
        <f>AG204-Baseline!AG204</f>
        <v>4.1570836272143197E-2</v>
      </c>
      <c r="AH224" s="21">
        <f>AH204-Baseline!AH204</f>
        <v>4.9346909706287079E-2</v>
      </c>
      <c r="AI224" s="21">
        <f>AI204-Baseline!AI204</f>
        <v>5.7088235753383287E-2</v>
      </c>
      <c r="AJ224" s="21">
        <f>AJ204-Baseline!AJ204</f>
        <v>6.4829615421444942E-2</v>
      </c>
      <c r="AK224" s="21">
        <f>AK204-Baseline!AK204</f>
        <v>7.2568390541135841E-2</v>
      </c>
      <c r="AL224" s="21">
        <f>AL204-Baseline!AL204</f>
        <v>8.030200615453964E-2</v>
      </c>
      <c r="AM224" s="21">
        <f>AM204-Baseline!AM204</f>
        <v>8.8028007419154619E-2</v>
      </c>
      <c r="AN224" s="21">
        <f>AN204-Baseline!AN204</f>
        <v>9.574403659630093E-2</v>
      </c>
      <c r="AO224" s="21">
        <f>AO204-Baseline!AO204</f>
        <v>0.10344783012254766</v>
      </c>
      <c r="AP224" s="21">
        <f>AP204-Baseline!AP204</f>
        <v>0.1111372157612891</v>
      </c>
      <c r="AQ224" s="21">
        <f>AQ204-Baseline!AQ204</f>
        <v>0.11881010983276497</v>
      </c>
      <c r="AR224" s="21">
        <f>AR204-Baseline!AR204</f>
        <v>0.12646451452022234</v>
      </c>
      <c r="AS224" s="21">
        <f>AS204-Baseline!AS204</f>
        <v>0.13409851525031513</v>
      </c>
      <c r="AT224" s="21">
        <f>AT204-Baseline!AT204</f>
        <v>0.14171027814592208</v>
      </c>
      <c r="AU224" s="21">
        <f>AU204-Baseline!AU204</f>
        <v>0.14929804754913789</v>
      </c>
      <c r="AV224" s="21">
        <f>AV204-Baseline!AV204</f>
        <v>0.15686014361284606</v>
      </c>
      <c r="AW224" s="21">
        <f>AW204-Baseline!AW204</f>
        <v>0.16439495995899733</v>
      </c>
      <c r="AX224" s="21">
        <f>AX204-Baseline!AX204</f>
        <v>0.17190096140171818</v>
      </c>
      <c r="AY224" s="21">
        <f>AY204-Baseline!AY204</f>
        <v>0.17937668173397014</v>
      </c>
      <c r="AZ224" s="21">
        <f>AZ204-Baseline!AZ204</f>
        <v>0.18682072157525909</v>
      </c>
      <c r="BA224" s="21">
        <f>BA204-Baseline!BA204</f>
        <v>0.19423174627956996</v>
      </c>
      <c r="BB224" s="21">
        <f>BB204-Baseline!BB204</f>
        <v>0.20160848390150932</v>
      </c>
    </row>
    <row r="225" spans="1:54" outlineLevel="2">
      <c r="A225" s="495"/>
      <c r="B225" s="150" t="s">
        <v>493</v>
      </c>
      <c r="C225" s="19"/>
      <c r="D225" s="135" t="s">
        <v>384</v>
      </c>
      <c r="E225" s="21">
        <f>E205-Baseline!E205</f>
        <v>0</v>
      </c>
      <c r="F225" s="21">
        <f>F205-Baseline!F205</f>
        <v>-0.10840820558538766</v>
      </c>
      <c r="G225" s="21">
        <f>G205-Baseline!G205</f>
        <v>-0.10833660793835875</v>
      </c>
      <c r="H225" s="21">
        <f>H205-Baseline!H205</f>
        <v>-0.10752216344457111</v>
      </c>
      <c r="I225" s="21">
        <f>I205-Baseline!I205</f>
        <v>-0.10601673423041547</v>
      </c>
      <c r="J225" s="21">
        <f>J205-Baseline!J205</f>
        <v>-0.1038693693579873</v>
      </c>
      <c r="K225" s="21">
        <f>K205-Baseline!K205</f>
        <v>-0.10112644288891914</v>
      </c>
      <c r="L225" s="21">
        <f>L205-Baseline!L205</f>
        <v>-9.7831785552884298E-2</v>
      </c>
      <c r="M225" s="21">
        <f>M205-Baseline!M205</f>
        <v>-9.4026810305237518E-2</v>
      </c>
      <c r="N225" s="21">
        <f>N205-Baseline!N205</f>
        <v>-8.9750632046090573E-2</v>
      </c>
      <c r="O225" s="21">
        <f>O205-Baseline!O205</f>
        <v>-8.5040181761414146E-2</v>
      </c>
      <c r="P225" s="21">
        <f>P205-Baseline!P205</f>
        <v>-7.9930315335275282E-2</v>
      </c>
      <c r="Q225" s="21">
        <f>Q205-Baseline!Q205</f>
        <v>-7.445391727181061E-2</v>
      </c>
      <c r="R225" s="21">
        <f>R205-Baseline!R205</f>
        <v>-6.8641999554969857E-2</v>
      </c>
      <c r="S225" s="21">
        <f>S205-Baseline!S205</f>
        <v>-6.2523795864322551E-2</v>
      </c>
      <c r="T225" s="21">
        <f>T205-Baseline!T205</f>
        <v>-5.6126851355543295E-2</v>
      </c>
      <c r="U225" s="21">
        <f>U205-Baseline!U205</f>
        <v>-4.9477108205451259E-2</v>
      </c>
      <c r="V225" s="21">
        <f>V205-Baseline!V205</f>
        <v>-4.2598987112427267E-2</v>
      </c>
      <c r="W225" s="21">
        <f>W205-Baseline!W205</f>
        <v>-3.551546493494584E-2</v>
      </c>
      <c r="X225" s="21">
        <f>X205-Baseline!X205</f>
        <v>-2.8248148642717297E-2</v>
      </c>
      <c r="Y225" s="21">
        <f>Y205-Baseline!Y205</f>
        <v>-2.0817345747872196E-2</v>
      </c>
      <c r="Z225" s="21">
        <f>Z205-Baseline!Z205</f>
        <v>-1.3242131375449162E-2</v>
      </c>
      <c r="AA225" s="21">
        <f>AA205-Baseline!AA205</f>
        <v>-5.5404121262938588E-3</v>
      </c>
      <c r="AB225" s="21">
        <f>AB205-Baseline!AB205</f>
        <v>2.2710131216570062E-3</v>
      </c>
      <c r="AC225" s="21">
        <f>AC205-Baseline!AC205</f>
        <v>1.0176395334298149E-2</v>
      </c>
      <c r="AD225" s="21">
        <f>AD205-Baseline!AD205</f>
        <v>1.8062391887383455E-2</v>
      </c>
      <c r="AE225" s="21">
        <f>AE205-Baseline!AE205</f>
        <v>2.5925592608246006E-2</v>
      </c>
      <c r="AF225" s="21">
        <f>AF205-Baseline!AF205</f>
        <v>3.3762762725814355E-2</v>
      </c>
      <c r="AG225" s="21">
        <f>AG205-Baseline!AG205</f>
        <v>4.1570836272143197E-2</v>
      </c>
      <c r="AH225" s="21">
        <f>AH205-Baseline!AH205</f>
        <v>4.9346909706287079E-2</v>
      </c>
      <c r="AI225" s="21">
        <f>AI205-Baseline!AI205</f>
        <v>5.7088235753383287E-2</v>
      </c>
      <c r="AJ225" s="21">
        <f>AJ205-Baseline!AJ205</f>
        <v>6.4829615421444942E-2</v>
      </c>
      <c r="AK225" s="21">
        <f>AK205-Baseline!AK205</f>
        <v>7.2568390541135841E-2</v>
      </c>
      <c r="AL225" s="21">
        <f>AL205-Baseline!AL205</f>
        <v>8.030200615453964E-2</v>
      </c>
      <c r="AM225" s="21">
        <f>AM205-Baseline!AM205</f>
        <v>8.8028007419154619E-2</v>
      </c>
      <c r="AN225" s="21">
        <f>AN205-Baseline!AN205</f>
        <v>9.574403659630093E-2</v>
      </c>
      <c r="AO225" s="21">
        <f>AO205-Baseline!AO205</f>
        <v>0.10344783012254766</v>
      </c>
      <c r="AP225" s="21">
        <f>AP205-Baseline!AP205</f>
        <v>0.1111372157612891</v>
      </c>
      <c r="AQ225" s="21">
        <f>AQ205-Baseline!AQ205</f>
        <v>0.11881010983276497</v>
      </c>
      <c r="AR225" s="21">
        <f>AR205-Baseline!AR205</f>
        <v>0.12646451452022234</v>
      </c>
      <c r="AS225" s="21">
        <f>AS205-Baseline!AS205</f>
        <v>0.13409851525031513</v>
      </c>
      <c r="AT225" s="21">
        <f>AT205-Baseline!AT205</f>
        <v>0.14171027814592208</v>
      </c>
      <c r="AU225" s="21">
        <f>AU205-Baseline!AU205</f>
        <v>0.14929804754913789</v>
      </c>
      <c r="AV225" s="21">
        <f>AV205-Baseline!AV205</f>
        <v>0.15686014361284606</v>
      </c>
      <c r="AW225" s="21">
        <f>AW205-Baseline!AW205</f>
        <v>0.16439495995899733</v>
      </c>
      <c r="AX225" s="21">
        <f>AX205-Baseline!AX205</f>
        <v>0.17190096140171818</v>
      </c>
      <c r="AY225" s="21">
        <f>AY205-Baseline!AY205</f>
        <v>0.17937668173397014</v>
      </c>
      <c r="AZ225" s="21">
        <f>AZ205-Baseline!AZ205</f>
        <v>0.18682072157525909</v>
      </c>
      <c r="BA225" s="21">
        <f>BA205-Baseline!BA205</f>
        <v>0.19423174627956996</v>
      </c>
      <c r="BB225" s="21">
        <f>BB205-Baseline!BB205</f>
        <v>0.20160848390150932</v>
      </c>
    </row>
    <row r="226" spans="1:54" outlineLevel="2">
      <c r="A226" s="496"/>
      <c r="B226" s="150" t="s">
        <v>494</v>
      </c>
      <c r="C226" s="19"/>
      <c r="D226" s="135" t="s">
        <v>384</v>
      </c>
      <c r="E226" s="21">
        <f>E206-Baseline!E206</f>
        <v>0</v>
      </c>
      <c r="F226" s="21">
        <f>F206-Baseline!F206</f>
        <v>-0.10840820558538766</v>
      </c>
      <c r="G226" s="21">
        <f>G206-Baseline!G206</f>
        <v>-0.10833660793835875</v>
      </c>
      <c r="H226" s="21">
        <f>H206-Baseline!H206</f>
        <v>-0.10752216344457111</v>
      </c>
      <c r="I226" s="21">
        <f>I206-Baseline!I206</f>
        <v>-0.10601673423041547</v>
      </c>
      <c r="J226" s="21">
        <f>J206-Baseline!J206</f>
        <v>-0.1038693693579873</v>
      </c>
      <c r="K226" s="21">
        <f>K206-Baseline!K206</f>
        <v>-0.10112644288891914</v>
      </c>
      <c r="L226" s="21">
        <f>L206-Baseline!L206</f>
        <v>-9.7831785552884298E-2</v>
      </c>
      <c r="M226" s="21">
        <f>M206-Baseline!M206</f>
        <v>-9.4026810305237518E-2</v>
      </c>
      <c r="N226" s="21">
        <f>N206-Baseline!N206</f>
        <v>-8.9750632046090573E-2</v>
      </c>
      <c r="O226" s="21">
        <f>O206-Baseline!O206</f>
        <v>-8.5040181761414146E-2</v>
      </c>
      <c r="P226" s="21">
        <f>P206-Baseline!P206</f>
        <v>-7.9930315335275282E-2</v>
      </c>
      <c r="Q226" s="21">
        <f>Q206-Baseline!Q206</f>
        <v>-7.445391727181061E-2</v>
      </c>
      <c r="R226" s="21">
        <f>R206-Baseline!R206</f>
        <v>-6.8641999554969857E-2</v>
      </c>
      <c r="S226" s="21">
        <f>S206-Baseline!S206</f>
        <v>-6.2523795864322551E-2</v>
      </c>
      <c r="T226" s="21">
        <f>T206-Baseline!T206</f>
        <v>-5.6126851355543295E-2</v>
      </c>
      <c r="U226" s="21">
        <f>U206-Baseline!U206</f>
        <v>-4.9477108205451259E-2</v>
      </c>
      <c r="V226" s="21">
        <f>V206-Baseline!V206</f>
        <v>-4.2598987112427267E-2</v>
      </c>
      <c r="W226" s="21">
        <f>W206-Baseline!W206</f>
        <v>-3.551546493494584E-2</v>
      </c>
      <c r="X226" s="21">
        <f>X206-Baseline!X206</f>
        <v>-2.8248148642717297E-2</v>
      </c>
      <c r="Y226" s="21">
        <f>Y206-Baseline!Y206</f>
        <v>-2.0817345747872196E-2</v>
      </c>
      <c r="Z226" s="21">
        <f>Z206-Baseline!Z206</f>
        <v>-1.3242131375449162E-2</v>
      </c>
      <c r="AA226" s="21">
        <f>AA206-Baseline!AA206</f>
        <v>-5.5404121262938588E-3</v>
      </c>
      <c r="AB226" s="21">
        <f>AB206-Baseline!AB206</f>
        <v>2.2710131216570062E-3</v>
      </c>
      <c r="AC226" s="21">
        <f>AC206-Baseline!AC206</f>
        <v>1.0176395334298149E-2</v>
      </c>
      <c r="AD226" s="21">
        <f>AD206-Baseline!AD206</f>
        <v>1.8062391887383455E-2</v>
      </c>
      <c r="AE226" s="21">
        <f>AE206-Baseline!AE206</f>
        <v>2.5925592608246006E-2</v>
      </c>
      <c r="AF226" s="21">
        <f>AF206-Baseline!AF206</f>
        <v>3.3762762725814355E-2</v>
      </c>
      <c r="AG226" s="21">
        <f>AG206-Baseline!AG206</f>
        <v>4.1570836272143197E-2</v>
      </c>
      <c r="AH226" s="21">
        <f>AH206-Baseline!AH206</f>
        <v>4.9346909706287079E-2</v>
      </c>
      <c r="AI226" s="21">
        <f>AI206-Baseline!AI206</f>
        <v>5.7088235753383287E-2</v>
      </c>
      <c r="AJ226" s="21">
        <f>AJ206-Baseline!AJ206</f>
        <v>6.4829615421444942E-2</v>
      </c>
      <c r="AK226" s="21">
        <f>AK206-Baseline!AK206</f>
        <v>7.2568390541135841E-2</v>
      </c>
      <c r="AL226" s="21">
        <f>AL206-Baseline!AL206</f>
        <v>8.030200615453964E-2</v>
      </c>
      <c r="AM226" s="21">
        <f>AM206-Baseline!AM206</f>
        <v>8.8028007419154619E-2</v>
      </c>
      <c r="AN226" s="21">
        <f>AN206-Baseline!AN206</f>
        <v>9.574403659630093E-2</v>
      </c>
      <c r="AO226" s="21">
        <f>AO206-Baseline!AO206</f>
        <v>0.10344783012254766</v>
      </c>
      <c r="AP226" s="21">
        <f>AP206-Baseline!AP206</f>
        <v>0.1111372157612891</v>
      </c>
      <c r="AQ226" s="21">
        <f>AQ206-Baseline!AQ206</f>
        <v>0.11881010983276497</v>
      </c>
      <c r="AR226" s="21">
        <f>AR206-Baseline!AR206</f>
        <v>0.12646451452022234</v>
      </c>
      <c r="AS226" s="21">
        <f>AS206-Baseline!AS206</f>
        <v>0.13409851525031513</v>
      </c>
      <c r="AT226" s="21">
        <f>AT206-Baseline!AT206</f>
        <v>0.14171027814592208</v>
      </c>
      <c r="AU226" s="21">
        <f>AU206-Baseline!AU206</f>
        <v>0.14929804754913789</v>
      </c>
      <c r="AV226" s="21">
        <f>AV206-Baseline!AV206</f>
        <v>0.15686014361284606</v>
      </c>
      <c r="AW226" s="21">
        <f>AW206-Baseline!AW206</f>
        <v>0.16439495995899733</v>
      </c>
      <c r="AX226" s="21">
        <f>AX206-Baseline!AX206</f>
        <v>0.17190096140171818</v>
      </c>
      <c r="AY226" s="21">
        <f>AY206-Baseline!AY206</f>
        <v>0.17937668173397014</v>
      </c>
      <c r="AZ226" s="21">
        <f>AZ206-Baseline!AZ206</f>
        <v>0.18682072157525909</v>
      </c>
      <c r="BA226" s="21">
        <f>BA206-Baseline!BA206</f>
        <v>0.19423174627956996</v>
      </c>
      <c r="BB226" s="21">
        <f>BB206-Baseline!BB206</f>
        <v>0.20160848390150932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499</v>
      </c>
      <c r="C229" s="57"/>
      <c r="D229" s="56" t="s">
        <v>384</v>
      </c>
      <c r="E229" s="92" t="s">
        <v>500</v>
      </c>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c r="B310" s="19"/>
      <c r="C310" s="19"/>
      <c r="D310" s="19"/>
      <c r="E310" s="15"/>
    </row>
    <row r="311" spans="2:5">
      <c r="B311" s="19"/>
      <c r="C311" s="19"/>
      <c r="D311" s="19"/>
      <c r="E311" s="15"/>
    </row>
    <row r="312" spans="2:5">
      <c r="B312" s="19"/>
      <c r="C312" s="19"/>
      <c r="D312" s="19"/>
      <c r="E312" s="15"/>
    </row>
    <row r="313" spans="2:5">
      <c r="B313" s="19"/>
      <c r="C313" s="19"/>
      <c r="D313" s="19"/>
      <c r="E313" s="15"/>
    </row>
    <row r="314" spans="2:5">
      <c r="B314" s="19"/>
      <c r="C314" s="19"/>
      <c r="D314" s="19"/>
      <c r="E314" s="15"/>
    </row>
    <row r="315" spans="2:5">
      <c r="B315" s="19"/>
      <c r="C315" s="19"/>
      <c r="D315" s="19"/>
      <c r="E315" s="15"/>
    </row>
    <row r="316" spans="2:5">
      <c r="B316" s="19"/>
      <c r="C316" s="19"/>
      <c r="D316" s="19"/>
      <c r="E316" s="15"/>
    </row>
    <row r="317" spans="2:5">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2:5" ht="12.75" customHeight="1">
      <c r="B337" s="19"/>
      <c r="C337" s="19"/>
      <c r="D337" s="19"/>
      <c r="E337" s="15"/>
    </row>
    <row r="338" spans="2:5" ht="12.75" customHeight="1">
      <c r="B338" s="19"/>
      <c r="C338" s="19"/>
      <c r="D338" s="19"/>
      <c r="E338" s="15"/>
    </row>
    <row r="339" spans="2:5" ht="12.75" customHeight="1">
      <c r="B339" s="19"/>
      <c r="C339" s="19"/>
      <c r="D339" s="19"/>
      <c r="E339" s="15"/>
    </row>
    <row r="340" spans="2:5" ht="12.75" customHeight="1">
      <c r="B340" s="19"/>
      <c r="C340" s="19"/>
      <c r="D340" s="19"/>
      <c r="E340" s="15"/>
    </row>
    <row r="341" spans="2:5" ht="12.75" customHeight="1">
      <c r="B341" s="19"/>
      <c r="C341" s="19"/>
      <c r="D341" s="19"/>
      <c r="E341" s="15"/>
    </row>
    <row r="342" spans="2:5" ht="12.75" customHeight="1">
      <c r="B342" s="19"/>
      <c r="C342" s="19"/>
      <c r="D342" s="19"/>
      <c r="E342" s="15"/>
    </row>
    <row r="343" spans="2:5" ht="12.75" customHeight="1">
      <c r="B343" s="19"/>
      <c r="C343" s="19"/>
      <c r="D343" s="19"/>
      <c r="E343" s="15"/>
    </row>
    <row r="344" spans="2:5" ht="12.75" customHeight="1">
      <c r="B344" s="19"/>
      <c r="C344" s="19"/>
      <c r="D344" s="19"/>
      <c r="E344" s="15"/>
    </row>
    <row r="345" spans="2:5" ht="12.75" customHeight="1">
      <c r="B345" s="19"/>
      <c r="C345" s="19"/>
      <c r="D345" s="19"/>
      <c r="E345" s="15"/>
    </row>
    <row r="346" spans="2:5" ht="12.75" customHeight="1">
      <c r="B346" s="19"/>
      <c r="C346" s="19"/>
      <c r="D346" s="19"/>
      <c r="E346" s="15"/>
    </row>
    <row r="347" spans="2:5" ht="12.75" customHeight="1">
      <c r="B347" s="19"/>
      <c r="C347" s="19"/>
      <c r="D347" s="19"/>
      <c r="E347" s="15"/>
    </row>
    <row r="348" spans="2:5" ht="12.75" customHeight="1">
      <c r="B348" s="19"/>
      <c r="C348" s="19"/>
      <c r="D348" s="19"/>
      <c r="E348" s="15"/>
    </row>
    <row r="349" spans="2:5" ht="12.75" customHeight="1">
      <c r="B349" s="19"/>
      <c r="C349" s="19"/>
      <c r="D349" s="19"/>
      <c r="E349" s="15"/>
    </row>
    <row r="350" spans="2:5" ht="12.75" customHeight="1">
      <c r="B350" s="19"/>
      <c r="C350" s="19"/>
      <c r="D350" s="19"/>
      <c r="E350" s="15"/>
    </row>
    <row r="351" spans="2:5" ht="12.75" customHeight="1">
      <c r="B351" s="19"/>
      <c r="C351" s="19"/>
      <c r="D351" s="19"/>
      <c r="E351" s="15"/>
    </row>
    <row r="352" spans="2:5" ht="12.75" customHeight="1">
      <c r="B352" s="19"/>
      <c r="C352" s="19"/>
      <c r="D352" s="19"/>
      <c r="E352" s="15"/>
    </row>
    <row r="353" spans="1:5" ht="12.75" customHeight="1">
      <c r="B353" s="19"/>
      <c r="C353" s="19"/>
      <c r="D353" s="19"/>
      <c r="E353" s="15"/>
    </row>
    <row r="354" spans="1:5" ht="12.75" customHeight="1">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A358" s="20"/>
      <c r="B358" s="19"/>
      <c r="C358" s="19"/>
      <c r="D358" s="19"/>
      <c r="E358" s="15"/>
    </row>
    <row r="359" spans="1:5" ht="12.75" customHeight="1">
      <c r="B359" s="19"/>
      <c r="C359" s="19"/>
      <c r="D359" s="19"/>
      <c r="E359" s="15"/>
    </row>
    <row r="360" spans="1:5" ht="12.75" customHeight="1">
      <c r="B360" s="19"/>
      <c r="C360" s="19"/>
      <c r="D360" s="19"/>
      <c r="E360" s="15"/>
    </row>
    <row r="361" spans="1:5" ht="12.75" customHeight="1">
      <c r="B361" s="19"/>
      <c r="C361" s="19"/>
      <c r="D361" s="19"/>
      <c r="E361" s="15"/>
    </row>
    <row r="362" spans="1:5" ht="13.5" customHeight="1" thickBot="1">
      <c r="A362" s="29"/>
      <c r="B362" s="19"/>
      <c r="C362" s="19"/>
      <c r="D362" s="19"/>
      <c r="E362" s="15"/>
    </row>
    <row r="363" spans="1:5" ht="12.75" customHeight="1">
      <c r="B363" s="19"/>
      <c r="C363" s="19"/>
      <c r="D363" s="19"/>
      <c r="E363" s="15"/>
    </row>
    <row r="364" spans="1:5" ht="12.75" customHeight="1">
      <c r="B364" s="19"/>
      <c r="C364" s="19"/>
      <c r="D364" s="19"/>
      <c r="E364" s="15"/>
    </row>
    <row r="365" spans="1:5" ht="12.75" customHeight="1">
      <c r="B365" s="19"/>
      <c r="C365" s="19"/>
      <c r="D365" s="19"/>
      <c r="E365" s="15"/>
    </row>
    <row r="366" spans="1:5" ht="12.75" customHeight="1">
      <c r="B366" s="19"/>
      <c r="C366" s="19"/>
      <c r="D366" s="19"/>
      <c r="E366" s="15"/>
    </row>
  </sheetData>
  <mergeCells count="45">
    <mergeCell ref="A31:A40"/>
    <mergeCell ref="D34:G34"/>
    <mergeCell ref="D35:G35"/>
    <mergeCell ref="D36:G36"/>
    <mergeCell ref="D37:G37"/>
    <mergeCell ref="D38:G38"/>
    <mergeCell ref="D39:G39"/>
    <mergeCell ref="D40:G40"/>
    <mergeCell ref="D31:G33"/>
    <mergeCell ref="A224:A226"/>
    <mergeCell ref="A190:A198"/>
    <mergeCell ref="A200:A202"/>
    <mergeCell ref="A210:A218"/>
    <mergeCell ref="A220:A222"/>
    <mergeCell ref="A186:A187"/>
    <mergeCell ref="A204:A206"/>
    <mergeCell ref="AI51:AM51"/>
    <mergeCell ref="AN51:AR51"/>
    <mergeCell ref="AS51:AW51"/>
    <mergeCell ref="A75:A77"/>
    <mergeCell ref="A143:A154"/>
    <mergeCell ref="A158:A169"/>
    <mergeCell ref="A172:A174"/>
    <mergeCell ref="A176:A178"/>
    <mergeCell ref="AX51:BB51"/>
    <mergeCell ref="A54:A64"/>
    <mergeCell ref="Y51:AC51"/>
    <mergeCell ref="AD51:AH51"/>
    <mergeCell ref="A66:A71"/>
    <mergeCell ref="E51:I51"/>
    <mergeCell ref="J51:N51"/>
    <mergeCell ref="O51:S51"/>
    <mergeCell ref="T51:X51"/>
    <mergeCell ref="I20:N20"/>
    <mergeCell ref="P20:U20"/>
    <mergeCell ref="I21:N45"/>
    <mergeCell ref="P21:U45"/>
    <mergeCell ref="B23:G23"/>
    <mergeCell ref="D30:G30"/>
    <mergeCell ref="A19:B19"/>
    <mergeCell ref="I2:U2"/>
    <mergeCell ref="I3:N4"/>
    <mergeCell ref="P3:U4"/>
    <mergeCell ref="I5:N18"/>
    <mergeCell ref="P5:U18"/>
  </mergeCells>
  <dataValidations count="1">
    <dataValidation type="list" allowBlank="1" showInputMessage="1" showErrorMessage="1" sqref="B7" xr:uid="{6B0BC693-698D-4097-BF94-BE71CC66F132}">
      <formula1>"Y,N"</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52EC8162-14FC-4574-9D0D-58AF58D1D078}">
          <x14:formula1>
            <xm:f>'Fixed Data'!$E$55:$E$58</xm:f>
          </x14:formula1>
          <xm:sqref>B158:B169 B143:B154</xm:sqref>
        </x14:dataValidation>
        <x14:dataValidation type="list" allowBlank="1" showInputMessage="1" showErrorMessage="1" xr:uid="{B0598D84-B337-401F-B7EF-DF3FDC5A8369}">
          <x14:formula1>
            <xm:f>'Fixed Data'!$C$64:$C$65</xm:f>
          </x14:formula1>
          <xm:sqref>B68:B70</xm:sqref>
        </x14:dataValidation>
        <x14:dataValidation type="list" allowBlank="1" showInputMessage="1" showErrorMessage="1" xr:uid="{68B6272B-E00A-40F8-B3EA-C2B1F1AA056F}">
          <x14:formula1>
            <xm:f>'Fixed Data'!$C$55:$C$61</xm:f>
          </x14:formula1>
          <xm:sqref>C55:C63</xm:sqref>
        </x14:dataValidation>
        <x14:dataValidation type="list" allowBlank="1" showInputMessage="1" showErrorMessage="1" xr:uid="{44981C67-D259-46AB-9ECC-8ADD27C4852B}">
          <x14:formula1>
            <xm:f>'Fixed Data'!$A$55:$A$78</xm:f>
          </x14:formula1>
          <xm:sqref>B55:B63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380B5-53C4-49D0-872E-2B5FD826F034}">
  <sheetPr>
    <tabColor theme="9" tint="0.59999389629810485"/>
  </sheetPr>
  <dimension ref="A1:BC81"/>
  <sheetViews>
    <sheetView topLeftCell="A55" zoomScale="85" zoomScaleNormal="85" workbookViewId="0">
      <selection activeCell="A64" sqref="A64"/>
    </sheetView>
  </sheetViews>
  <sheetFormatPr defaultRowHeight="13.5"/>
  <cols>
    <col min="1" max="1" width="17.4609375" customWidth="1"/>
    <col min="2" max="2" width="34.15234375" customWidth="1"/>
    <col min="3" max="4" width="16.15234375" customWidth="1"/>
    <col min="5" max="5" width="11.15234375" bestFit="1" customWidth="1"/>
    <col min="6" max="6" width="10.23046875" bestFit="1" customWidth="1"/>
    <col min="8" max="8" width="10.61328125" bestFit="1" customWidth="1"/>
    <col min="11" max="11" width="15" customWidth="1"/>
    <col min="14" max="14" width="12.61328125" bestFit="1" customWidth="1"/>
  </cols>
  <sheetData>
    <row r="1" spans="1:20">
      <c r="A1" s="4" t="s">
        <v>501</v>
      </c>
    </row>
    <row r="2" spans="1:20">
      <c r="A2" s="491" t="s">
        <v>502</v>
      </c>
      <c r="B2" s="491"/>
      <c r="C2" s="491"/>
      <c r="D2" s="491"/>
      <c r="E2" s="491"/>
      <c r="F2" s="491"/>
      <c r="G2" s="491"/>
      <c r="H2" s="491"/>
      <c r="I2" s="491"/>
      <c r="J2" s="491"/>
      <c r="K2" s="491"/>
      <c r="L2" s="491"/>
      <c r="M2" s="491"/>
      <c r="N2" s="491"/>
      <c r="O2" s="491"/>
      <c r="P2" s="491"/>
      <c r="Q2" s="491"/>
      <c r="R2" s="491"/>
      <c r="S2" s="491"/>
      <c r="T2" s="491"/>
    </row>
    <row r="3" spans="1:20">
      <c r="A3" s="491"/>
      <c r="B3" s="491"/>
      <c r="C3" s="491"/>
      <c r="D3" s="491"/>
      <c r="E3" s="491"/>
      <c r="F3" s="491"/>
      <c r="G3" s="491"/>
      <c r="H3" s="491"/>
      <c r="I3" s="491"/>
      <c r="J3" s="491"/>
      <c r="K3" s="491"/>
      <c r="L3" s="491"/>
      <c r="M3" s="491"/>
      <c r="N3" s="491"/>
      <c r="O3" s="491"/>
      <c r="P3" s="491"/>
      <c r="Q3" s="491"/>
      <c r="R3" s="491"/>
      <c r="S3" s="491"/>
      <c r="T3" s="491"/>
    </row>
    <row r="4" spans="1:20">
      <c r="A4" s="491"/>
      <c r="B4" s="491"/>
      <c r="C4" s="491"/>
      <c r="D4" s="491"/>
      <c r="E4" s="491"/>
      <c r="F4" s="491"/>
      <c r="G4" s="491"/>
      <c r="H4" s="491"/>
      <c r="I4" s="491"/>
      <c r="J4" s="491"/>
      <c r="K4" s="491"/>
      <c r="L4" s="491"/>
      <c r="M4" s="491"/>
      <c r="N4" s="491"/>
      <c r="O4" s="491"/>
      <c r="P4" s="491"/>
      <c r="Q4" s="491"/>
      <c r="R4" s="491"/>
      <c r="S4" s="491"/>
      <c r="T4" s="491"/>
    </row>
    <row r="5" spans="1:20">
      <c r="A5" s="316"/>
      <c r="B5" s="316"/>
      <c r="C5" s="316"/>
      <c r="D5" s="316"/>
    </row>
    <row r="6" spans="1:20" s="318" customFormat="1" ht="40.5">
      <c r="A6" s="317" t="s">
        <v>503</v>
      </c>
      <c r="B6" s="318">
        <v>232</v>
      </c>
      <c r="C6" s="318" t="s">
        <v>504</v>
      </c>
      <c r="D6" s="318" t="s">
        <v>505</v>
      </c>
    </row>
    <row r="7" spans="1:20" s="318" customFormat="1" ht="94.5">
      <c r="A7" s="317" t="s">
        <v>506</v>
      </c>
      <c r="B7" s="318">
        <v>300000</v>
      </c>
      <c r="C7" s="318" t="s">
        <v>507</v>
      </c>
      <c r="D7" s="318" t="s">
        <v>508</v>
      </c>
    </row>
    <row r="8" spans="1:20" s="318" customFormat="1" ht="54">
      <c r="A8" s="317" t="s">
        <v>594</v>
      </c>
      <c r="B8" s="318">
        <f>169855.64+8420.92</f>
        <v>178276.56000000003</v>
      </c>
      <c r="C8" s="318" t="s">
        <v>595</v>
      </c>
    </row>
    <row r="9" spans="1:20" s="318" customFormat="1">
      <c r="A9" s="317"/>
      <c r="B9" s="317" t="s">
        <v>596</v>
      </c>
      <c r="C9" s="317" t="s">
        <v>597</v>
      </c>
    </row>
    <row r="10" spans="1:20" s="318" customFormat="1" ht="27">
      <c r="A10" s="317" t="s">
        <v>524</v>
      </c>
      <c r="B10" s="339">
        <v>94</v>
      </c>
      <c r="C10" s="339">
        <v>12</v>
      </c>
    </row>
    <row r="11" spans="1:20" s="318" customFormat="1" ht="27">
      <c r="A11" s="317" t="s">
        <v>526</v>
      </c>
      <c r="B11" s="339">
        <v>147</v>
      </c>
      <c r="C11" s="339">
        <v>41</v>
      </c>
    </row>
    <row r="12" spans="1:20" s="318" customFormat="1" ht="27">
      <c r="A12" s="317" t="s">
        <v>527</v>
      </c>
      <c r="B12" s="339">
        <v>87</v>
      </c>
      <c r="C12" s="339">
        <v>10</v>
      </c>
    </row>
    <row r="13" spans="1:20" s="318" customFormat="1" ht="27">
      <c r="A13" s="317" t="s">
        <v>528</v>
      </c>
      <c r="B13" s="339">
        <v>36</v>
      </c>
      <c r="C13" s="339">
        <v>1</v>
      </c>
    </row>
    <row r="14" spans="1:20" s="318" customFormat="1" ht="27">
      <c r="A14" s="317" t="s">
        <v>529</v>
      </c>
      <c r="B14" s="339">
        <v>6</v>
      </c>
      <c r="C14" s="339">
        <v>0</v>
      </c>
    </row>
    <row r="15" spans="1:20" s="318" customFormat="1">
      <c r="A15" s="317"/>
    </row>
    <row r="16" spans="1:20">
      <c r="A16" s="317"/>
      <c r="C16" s="4"/>
    </row>
    <row r="18" spans="1:54">
      <c r="A18" s="492" t="s">
        <v>598</v>
      </c>
      <c r="B18" s="319" t="s">
        <v>599</v>
      </c>
      <c r="C18" s="320"/>
      <c r="D18" s="320"/>
      <c r="E18" s="320"/>
      <c r="F18" s="320"/>
      <c r="G18" s="320"/>
      <c r="H18" s="320"/>
      <c r="I18" s="320"/>
      <c r="J18" s="320"/>
      <c r="K18" s="320"/>
      <c r="L18" s="320"/>
      <c r="M18" s="320"/>
      <c r="N18" s="320"/>
      <c r="O18" s="320"/>
      <c r="P18" s="320"/>
      <c r="Q18" s="320"/>
      <c r="R18" s="320"/>
      <c r="S18" s="320"/>
      <c r="T18" s="320"/>
      <c r="U18" s="320"/>
      <c r="V18" s="320"/>
      <c r="W18" s="320"/>
      <c r="X18" s="320"/>
      <c r="Y18" s="320"/>
      <c r="Z18" s="320"/>
      <c r="AA18" s="320"/>
      <c r="AB18" s="320"/>
      <c r="AC18" s="320"/>
      <c r="AD18" s="320"/>
      <c r="AE18" s="320"/>
      <c r="AF18" s="320"/>
      <c r="AG18" s="320"/>
      <c r="AH18" s="320"/>
      <c r="AI18" s="320"/>
      <c r="AJ18" s="320"/>
      <c r="AK18" s="320"/>
      <c r="AL18" s="320"/>
      <c r="AM18" s="320"/>
      <c r="AN18" s="320"/>
      <c r="AO18" s="320"/>
      <c r="AP18" s="320"/>
      <c r="AQ18" s="320"/>
      <c r="AR18" s="320"/>
      <c r="AS18" s="320"/>
      <c r="AT18" s="320"/>
      <c r="AU18" s="320"/>
      <c r="AV18" s="320"/>
      <c r="AW18" s="320"/>
      <c r="AX18" s="320"/>
      <c r="AY18" s="320"/>
      <c r="AZ18" s="320"/>
      <c r="BA18" s="320"/>
      <c r="BB18" s="320"/>
    </row>
    <row r="19" spans="1:54">
      <c r="A19" s="492"/>
      <c r="B19" s="320"/>
      <c r="C19" s="320"/>
      <c r="D19" s="320"/>
      <c r="E19" s="320"/>
      <c r="F19" s="320"/>
      <c r="G19" s="320"/>
      <c r="H19" s="320"/>
      <c r="I19" s="320"/>
      <c r="J19" s="320"/>
      <c r="K19" s="320"/>
      <c r="L19" s="320"/>
      <c r="M19" s="320"/>
      <c r="N19" s="320"/>
      <c r="O19" s="320"/>
      <c r="P19" s="320"/>
      <c r="Q19" s="320"/>
      <c r="R19" s="320"/>
      <c r="S19" s="320"/>
      <c r="T19" s="320"/>
      <c r="U19" s="320"/>
      <c r="V19" s="320"/>
      <c r="W19" s="320"/>
      <c r="X19" s="320"/>
      <c r="Y19" s="320"/>
      <c r="Z19" s="320"/>
      <c r="AA19" s="320"/>
      <c r="AB19" s="320"/>
      <c r="AC19" s="320"/>
      <c r="AD19" s="320"/>
      <c r="AE19" s="320"/>
      <c r="AF19" s="320"/>
      <c r="AG19" s="320"/>
      <c r="AH19" s="320"/>
      <c r="AI19" s="320"/>
      <c r="AJ19" s="320"/>
      <c r="AK19" s="320"/>
      <c r="AL19" s="320"/>
      <c r="AM19" s="320"/>
      <c r="AN19" s="320"/>
      <c r="AO19" s="320"/>
      <c r="AP19" s="320"/>
      <c r="AQ19" s="320"/>
      <c r="AR19" s="320"/>
      <c r="AS19" s="320"/>
      <c r="AT19" s="320"/>
      <c r="AU19" s="320"/>
      <c r="AV19" s="320"/>
      <c r="AW19" s="320"/>
      <c r="AX19" s="320"/>
      <c r="AY19" s="320"/>
      <c r="AZ19" s="320"/>
      <c r="BA19" s="320"/>
      <c r="BB19" s="320"/>
    </row>
    <row r="20" spans="1:54">
      <c r="A20" s="492"/>
      <c r="B20" s="320" t="s">
        <v>510</v>
      </c>
      <c r="C20" s="320"/>
      <c r="D20" s="320"/>
      <c r="E20" s="320"/>
      <c r="F20" s="320"/>
      <c r="G20" s="320"/>
      <c r="H20" s="320"/>
      <c r="I20" s="320"/>
      <c r="J20" s="320"/>
      <c r="K20" s="320"/>
      <c r="L20" s="320"/>
      <c r="M20" s="320"/>
      <c r="N20" s="320"/>
      <c r="O20" s="320"/>
      <c r="P20" s="320"/>
      <c r="Q20" s="320"/>
      <c r="R20" s="320"/>
      <c r="S20" s="320"/>
      <c r="T20" s="320"/>
      <c r="U20" s="320"/>
      <c r="V20" s="320"/>
      <c r="W20" s="320"/>
      <c r="X20" s="320"/>
      <c r="Y20" s="320"/>
      <c r="Z20" s="320"/>
      <c r="AA20" s="320"/>
      <c r="AB20" s="320"/>
      <c r="AC20" s="320"/>
      <c r="AD20" s="320"/>
      <c r="AE20" s="320"/>
      <c r="AF20" s="320"/>
      <c r="AG20" s="320"/>
      <c r="AH20" s="320"/>
      <c r="AI20" s="320"/>
      <c r="AJ20" s="320"/>
      <c r="AK20" s="320"/>
      <c r="AL20" s="320"/>
      <c r="AM20" s="320"/>
      <c r="AN20" s="320"/>
      <c r="AO20" s="320"/>
      <c r="AP20" s="320"/>
      <c r="AQ20" s="320"/>
      <c r="AR20" s="320"/>
      <c r="AS20" s="320"/>
      <c r="AT20" s="320"/>
      <c r="AU20" s="320"/>
      <c r="AV20" s="320"/>
      <c r="AW20" s="320"/>
      <c r="AX20" s="320"/>
      <c r="AY20" s="320"/>
      <c r="AZ20" s="320"/>
      <c r="BA20" s="320"/>
      <c r="BB20" s="320"/>
    </row>
    <row r="21" spans="1:54">
      <c r="A21" s="492"/>
      <c r="B21" s="320"/>
      <c r="C21" s="320"/>
      <c r="D21" s="320"/>
      <c r="E21" s="320"/>
      <c r="F21" s="320"/>
      <c r="G21" s="320"/>
      <c r="H21" s="320"/>
      <c r="I21" s="320"/>
      <c r="J21" s="320"/>
      <c r="K21" s="320"/>
      <c r="L21" s="320"/>
      <c r="M21" s="320"/>
      <c r="N21" s="320"/>
      <c r="O21" s="320"/>
      <c r="P21" s="320"/>
      <c r="Q21" s="320"/>
      <c r="R21" s="320"/>
      <c r="S21" s="320"/>
      <c r="T21" s="320"/>
      <c r="U21" s="320"/>
      <c r="V21" s="320"/>
      <c r="W21" s="320"/>
      <c r="X21" s="320"/>
      <c r="Y21" s="320"/>
      <c r="Z21" s="320"/>
      <c r="AA21" s="320"/>
      <c r="AB21" s="320"/>
      <c r="AC21" s="320"/>
      <c r="AD21" s="320"/>
      <c r="AE21" s="320"/>
      <c r="AF21" s="320"/>
      <c r="AG21" s="320"/>
      <c r="AH21" s="320"/>
      <c r="AI21" s="320"/>
      <c r="AJ21" s="320"/>
      <c r="AK21" s="320"/>
      <c r="AL21" s="320"/>
      <c r="AM21" s="320"/>
      <c r="AN21" s="320"/>
      <c r="AO21" s="320"/>
      <c r="AP21" s="320"/>
      <c r="AQ21" s="320"/>
      <c r="AR21" s="320"/>
      <c r="AS21" s="320"/>
      <c r="AT21" s="320"/>
      <c r="AU21" s="320"/>
      <c r="AV21" s="320"/>
      <c r="AW21" s="320"/>
      <c r="AX21" s="320"/>
      <c r="AY21" s="320"/>
      <c r="AZ21" s="320"/>
      <c r="BA21" s="320"/>
      <c r="BB21" s="320"/>
    </row>
    <row r="22" spans="1:54">
      <c r="A22" s="492"/>
      <c r="B22" s="320"/>
      <c r="C22" s="320"/>
      <c r="D22" s="320"/>
      <c r="E22" s="320"/>
      <c r="F22" s="320"/>
      <c r="G22" s="320"/>
      <c r="H22" s="320"/>
      <c r="I22" s="320"/>
      <c r="J22" s="320"/>
      <c r="K22" s="320"/>
      <c r="L22" s="320"/>
      <c r="M22" s="320"/>
      <c r="N22" s="320"/>
      <c r="O22" s="320"/>
      <c r="P22" s="320"/>
      <c r="Q22" s="320"/>
      <c r="R22" s="320"/>
      <c r="S22" s="320"/>
      <c r="T22" s="320"/>
      <c r="U22" s="320"/>
      <c r="V22" s="320"/>
      <c r="W22" s="320"/>
      <c r="X22" s="320"/>
      <c r="Y22" s="320"/>
      <c r="Z22" s="320"/>
      <c r="AA22" s="320"/>
      <c r="AB22" s="320"/>
      <c r="AC22" s="320"/>
      <c r="AD22" s="320"/>
      <c r="AE22" s="320"/>
      <c r="AF22" s="320"/>
      <c r="AG22" s="320"/>
      <c r="AH22" s="320"/>
      <c r="AI22" s="320"/>
      <c r="AJ22" s="320"/>
      <c r="AK22" s="320"/>
      <c r="AL22" s="320"/>
      <c r="AM22" s="320"/>
      <c r="AN22" s="320"/>
      <c r="AO22" s="320"/>
      <c r="AP22" s="320"/>
      <c r="AQ22" s="320"/>
      <c r="AR22" s="320"/>
      <c r="AS22" s="320"/>
      <c r="AT22" s="320"/>
      <c r="AU22" s="320"/>
      <c r="AV22" s="320"/>
      <c r="AW22" s="320"/>
      <c r="AX22" s="320"/>
      <c r="AY22" s="320"/>
      <c r="AZ22" s="320"/>
      <c r="BA22" s="320"/>
      <c r="BB22" s="320"/>
    </row>
    <row r="23" spans="1:54">
      <c r="A23" s="492"/>
      <c r="B23" s="320"/>
      <c r="C23" s="320"/>
      <c r="D23" s="320"/>
      <c r="E23" s="320"/>
      <c r="F23" s="320"/>
      <c r="G23" s="320"/>
      <c r="H23" s="320"/>
      <c r="I23" s="320"/>
      <c r="J23" s="320"/>
      <c r="K23" s="320"/>
      <c r="L23" s="320"/>
      <c r="M23" s="320"/>
      <c r="N23" s="320"/>
      <c r="O23" s="320"/>
      <c r="P23" s="320"/>
      <c r="Q23" s="320"/>
      <c r="R23" s="320"/>
      <c r="S23" s="320"/>
      <c r="T23" s="320"/>
      <c r="U23" s="320"/>
      <c r="V23" s="320"/>
      <c r="W23" s="320"/>
      <c r="X23" s="320"/>
      <c r="Y23" s="320"/>
      <c r="Z23" s="320"/>
      <c r="AA23" s="320"/>
      <c r="AB23" s="320"/>
      <c r="AC23" s="320"/>
      <c r="AD23" s="320"/>
      <c r="AE23" s="320"/>
      <c r="AF23" s="320"/>
      <c r="AG23" s="320"/>
      <c r="AH23" s="320"/>
      <c r="AI23" s="320"/>
      <c r="AJ23" s="320"/>
      <c r="AK23" s="320"/>
      <c r="AL23" s="320"/>
      <c r="AM23" s="320"/>
      <c r="AN23" s="320"/>
      <c r="AO23" s="320"/>
      <c r="AP23" s="320"/>
      <c r="AQ23" s="320"/>
      <c r="AR23" s="320"/>
      <c r="AS23" s="320"/>
      <c r="AT23" s="320"/>
      <c r="AU23" s="320"/>
      <c r="AV23" s="320"/>
      <c r="AW23" s="320"/>
      <c r="AX23" s="320"/>
      <c r="AY23" s="320"/>
      <c r="AZ23" s="320"/>
      <c r="BA23" s="320"/>
      <c r="BB23" s="320"/>
    </row>
    <row r="24" spans="1:54">
      <c r="A24" s="492"/>
      <c r="B24" s="320"/>
      <c r="C24" s="320"/>
      <c r="D24" s="320"/>
      <c r="E24" s="320"/>
      <c r="F24" s="320"/>
      <c r="G24" s="320"/>
      <c r="H24" s="320"/>
      <c r="I24" s="320"/>
      <c r="J24" s="320"/>
      <c r="K24" s="320"/>
      <c r="L24" s="320"/>
      <c r="M24" s="320"/>
      <c r="N24" s="320"/>
      <c r="O24" s="320"/>
      <c r="P24" s="320"/>
      <c r="Q24" s="320"/>
      <c r="R24" s="320"/>
      <c r="S24" s="320"/>
      <c r="T24" s="320"/>
      <c r="U24" s="320"/>
      <c r="V24" s="320"/>
      <c r="W24" s="320"/>
      <c r="X24" s="320"/>
      <c r="Y24" s="320"/>
      <c r="Z24" s="320"/>
      <c r="AA24" s="320"/>
      <c r="AB24" s="320"/>
      <c r="AC24" s="320"/>
      <c r="AD24" s="320"/>
      <c r="AE24" s="320"/>
      <c r="AF24" s="320"/>
      <c r="AG24" s="320"/>
      <c r="AH24" s="320"/>
      <c r="AI24" s="320"/>
      <c r="AJ24" s="320"/>
      <c r="AK24" s="320"/>
      <c r="AL24" s="320"/>
      <c r="AM24" s="320"/>
      <c r="AN24" s="320"/>
      <c r="AO24" s="320"/>
      <c r="AP24" s="320"/>
      <c r="AQ24" s="320"/>
      <c r="AR24" s="320"/>
      <c r="AS24" s="320"/>
      <c r="AT24" s="320"/>
      <c r="AU24" s="320"/>
      <c r="AV24" s="320"/>
      <c r="AW24" s="320"/>
      <c r="AX24" s="320"/>
      <c r="AY24" s="320"/>
      <c r="AZ24" s="320"/>
      <c r="BA24" s="320"/>
      <c r="BB24" s="320"/>
    </row>
    <row r="25" spans="1:54" ht="14.5">
      <c r="A25" s="492"/>
      <c r="B25" s="321" t="s">
        <v>511</v>
      </c>
      <c r="C25" s="322">
        <v>0.01</v>
      </c>
      <c r="D25" s="322"/>
      <c r="E25" s="320" t="s">
        <v>512</v>
      </c>
      <c r="F25" s="320"/>
      <c r="G25" s="320"/>
      <c r="H25" s="320"/>
      <c r="I25" s="320"/>
      <c r="J25" s="320"/>
      <c r="K25" s="320"/>
      <c r="L25" s="320"/>
      <c r="M25" s="320"/>
      <c r="N25" s="322"/>
      <c r="O25" s="320"/>
      <c r="P25" s="320"/>
      <c r="Q25" s="320"/>
      <c r="R25" s="320"/>
      <c r="S25" s="320"/>
      <c r="T25" s="320"/>
      <c r="U25" s="320"/>
      <c r="V25" s="320"/>
      <c r="W25" s="320"/>
      <c r="X25" s="320"/>
      <c r="Y25" s="320"/>
      <c r="Z25" s="320"/>
      <c r="AA25" s="320"/>
      <c r="AB25" s="320"/>
      <c r="AC25" s="320"/>
      <c r="AD25" s="320"/>
      <c r="AE25" s="320"/>
      <c r="AF25" s="320"/>
      <c r="AG25" s="320"/>
      <c r="AH25" s="320"/>
      <c r="AI25" s="320"/>
      <c r="AJ25" s="320"/>
      <c r="AK25" s="320"/>
      <c r="AL25" s="320"/>
      <c r="AM25" s="320"/>
      <c r="AN25" s="320"/>
      <c r="AO25" s="320"/>
      <c r="AP25" s="320"/>
      <c r="AQ25" s="320"/>
      <c r="AR25" s="320"/>
      <c r="AS25" s="320"/>
      <c r="AT25" s="320"/>
      <c r="AU25" s="320"/>
      <c r="AV25" s="320"/>
      <c r="AW25" s="320"/>
      <c r="AX25" s="320"/>
      <c r="AY25" s="320"/>
      <c r="AZ25" s="320"/>
      <c r="BA25" s="320"/>
      <c r="BB25" s="320"/>
    </row>
    <row r="26" spans="1:54" ht="14.5">
      <c r="A26" s="492"/>
      <c r="B26" s="321" t="s">
        <v>513</v>
      </c>
      <c r="C26" s="322">
        <v>1.0500000000000001E-2</v>
      </c>
      <c r="D26" s="322"/>
      <c r="E26" s="320" t="s">
        <v>512</v>
      </c>
      <c r="F26" s="320"/>
      <c r="G26" s="320"/>
      <c r="H26" s="320"/>
      <c r="I26" s="320"/>
      <c r="J26" s="320"/>
      <c r="K26" s="320"/>
      <c r="L26" s="320"/>
      <c r="M26" s="320"/>
      <c r="N26" s="322"/>
      <c r="O26" s="320"/>
      <c r="P26" s="320"/>
      <c r="Q26" s="320"/>
      <c r="R26" s="320"/>
      <c r="S26" s="320"/>
      <c r="T26" s="320"/>
      <c r="U26" s="320"/>
      <c r="V26" s="320"/>
      <c r="W26" s="320"/>
      <c r="X26" s="320"/>
      <c r="Y26" s="320"/>
      <c r="Z26" s="320"/>
      <c r="AA26" s="320"/>
      <c r="AB26" s="320"/>
      <c r="AC26" s="320"/>
      <c r="AD26" s="320"/>
      <c r="AE26" s="320"/>
      <c r="AF26" s="320"/>
      <c r="AG26" s="320"/>
      <c r="AH26" s="320"/>
      <c r="AI26" s="320"/>
      <c r="AJ26" s="320"/>
      <c r="AK26" s="320"/>
      <c r="AL26" s="320"/>
      <c r="AM26" s="320"/>
      <c r="AN26" s="320"/>
      <c r="AO26" s="320"/>
      <c r="AP26" s="320"/>
      <c r="AQ26" s="320"/>
      <c r="AR26" s="320"/>
      <c r="AS26" s="320"/>
      <c r="AT26" s="320"/>
      <c r="AU26" s="320"/>
      <c r="AV26" s="320"/>
      <c r="AW26" s="320"/>
      <c r="AX26" s="320"/>
      <c r="AY26" s="320"/>
      <c r="AZ26" s="320"/>
      <c r="BA26" s="320"/>
      <c r="BB26" s="320"/>
    </row>
    <row r="27" spans="1:54" ht="14.5">
      <c r="A27" s="492"/>
      <c r="B27" s="321" t="s">
        <v>514</v>
      </c>
      <c r="C27" s="322">
        <v>1.15E-2</v>
      </c>
      <c r="D27" s="322"/>
      <c r="E27" s="320" t="s">
        <v>512</v>
      </c>
      <c r="F27" s="320"/>
      <c r="G27" s="320"/>
      <c r="H27" s="320"/>
      <c r="I27" s="320"/>
      <c r="J27" s="320"/>
      <c r="K27" s="320"/>
      <c r="L27" s="320"/>
      <c r="M27" s="320"/>
      <c r="N27" s="322"/>
      <c r="O27" s="320"/>
      <c r="P27" s="320"/>
      <c r="Q27" s="320"/>
      <c r="R27" s="320"/>
      <c r="S27" s="320"/>
      <c r="T27" s="320"/>
      <c r="U27" s="320"/>
      <c r="V27" s="320"/>
      <c r="W27" s="320"/>
      <c r="X27" s="320"/>
      <c r="Y27" s="320"/>
      <c r="Z27" s="320"/>
      <c r="AA27" s="320"/>
      <c r="AB27" s="320"/>
      <c r="AC27" s="320"/>
      <c r="AD27" s="320"/>
      <c r="AE27" s="320"/>
      <c r="AF27" s="320"/>
      <c r="AG27" s="320"/>
      <c r="AH27" s="320"/>
      <c r="AI27" s="320"/>
      <c r="AJ27" s="320"/>
      <c r="AK27" s="320"/>
      <c r="AL27" s="320"/>
      <c r="AM27" s="320"/>
      <c r="AN27" s="320"/>
      <c r="AO27" s="320"/>
      <c r="AP27" s="320"/>
      <c r="AQ27" s="320"/>
      <c r="AR27" s="320"/>
      <c r="AS27" s="320"/>
      <c r="AT27" s="320"/>
      <c r="AU27" s="320"/>
      <c r="AV27" s="320"/>
      <c r="AW27" s="320"/>
      <c r="AX27" s="320"/>
      <c r="AY27" s="320"/>
      <c r="AZ27" s="320"/>
      <c r="BA27" s="320"/>
      <c r="BB27" s="320"/>
    </row>
    <row r="28" spans="1:54" ht="14.5">
      <c r="A28" s="492"/>
      <c r="B28" s="321" t="s">
        <v>515</v>
      </c>
      <c r="C28" s="322">
        <v>1.2999999999999999E-2</v>
      </c>
      <c r="D28" s="322"/>
      <c r="E28" s="320" t="s">
        <v>512</v>
      </c>
      <c r="F28" s="320"/>
      <c r="G28" s="320"/>
      <c r="H28" s="320"/>
      <c r="I28" s="320"/>
      <c r="J28" s="320"/>
      <c r="K28" s="320"/>
      <c r="L28" s="320"/>
      <c r="M28" s="320"/>
      <c r="N28" s="320"/>
      <c r="O28" s="320"/>
      <c r="P28" s="320"/>
      <c r="Q28" s="320"/>
      <c r="R28" s="320"/>
      <c r="S28" s="320"/>
      <c r="T28" s="320"/>
      <c r="U28" s="320"/>
      <c r="V28" s="320"/>
      <c r="W28" s="320"/>
      <c r="X28" s="320"/>
      <c r="Y28" s="320"/>
      <c r="Z28" s="320"/>
      <c r="AA28" s="320"/>
      <c r="AB28" s="320"/>
      <c r="AC28" s="320"/>
      <c r="AD28" s="320"/>
      <c r="AE28" s="320"/>
      <c r="AF28" s="320"/>
      <c r="AG28" s="320"/>
      <c r="AH28" s="320"/>
      <c r="AI28" s="320"/>
      <c r="AJ28" s="320"/>
      <c r="AK28" s="320"/>
      <c r="AL28" s="320"/>
      <c r="AM28" s="320"/>
      <c r="AN28" s="320"/>
      <c r="AO28" s="320"/>
      <c r="AP28" s="320"/>
      <c r="AQ28" s="320"/>
      <c r="AR28" s="320"/>
      <c r="AS28" s="320"/>
      <c r="AT28" s="320"/>
      <c r="AU28" s="320"/>
      <c r="AV28" s="320"/>
      <c r="AW28" s="320"/>
      <c r="AX28" s="320"/>
      <c r="AY28" s="320"/>
      <c r="AZ28" s="320"/>
      <c r="BA28" s="320"/>
      <c r="BB28" s="320"/>
    </row>
    <row r="29" spans="1:54" ht="14.5">
      <c r="A29" s="492"/>
      <c r="B29" s="321" t="s">
        <v>516</v>
      </c>
      <c r="C29" s="322">
        <v>0.03</v>
      </c>
      <c r="D29" s="322"/>
      <c r="E29" s="320" t="s">
        <v>512</v>
      </c>
      <c r="F29" s="320"/>
      <c r="G29" s="320"/>
      <c r="H29" s="320"/>
      <c r="I29" s="320"/>
      <c r="J29" s="320"/>
      <c r="K29" s="320"/>
      <c r="L29" s="320"/>
      <c r="M29" s="320"/>
      <c r="N29" s="322"/>
      <c r="O29" s="320"/>
      <c r="P29" s="320"/>
      <c r="Q29" s="320"/>
      <c r="R29" s="320"/>
      <c r="S29" s="320"/>
      <c r="T29" s="320"/>
      <c r="U29" s="320"/>
      <c r="V29" s="320"/>
      <c r="W29" s="320"/>
      <c r="X29" s="320"/>
      <c r="Y29" s="320"/>
      <c r="Z29" s="320"/>
      <c r="AA29" s="320"/>
      <c r="AB29" s="320"/>
      <c r="AC29" s="320"/>
      <c r="AD29" s="320"/>
      <c r="AE29" s="320"/>
      <c r="AF29" s="320"/>
      <c r="AG29" s="320"/>
      <c r="AH29" s="320"/>
      <c r="AI29" s="320"/>
      <c r="AJ29" s="320"/>
      <c r="AK29" s="320"/>
      <c r="AL29" s="320"/>
      <c r="AM29" s="320"/>
      <c r="AN29" s="320"/>
      <c r="AO29" s="320"/>
      <c r="AP29" s="320"/>
      <c r="AQ29" s="320"/>
      <c r="AR29" s="320"/>
      <c r="AS29" s="320"/>
      <c r="AT29" s="320"/>
      <c r="AU29" s="320"/>
      <c r="AV29" s="320"/>
      <c r="AW29" s="320"/>
      <c r="AX29" s="320"/>
      <c r="AY29" s="320"/>
      <c r="AZ29" s="320"/>
      <c r="BA29" s="320"/>
      <c r="BB29" s="320"/>
    </row>
    <row r="30" spans="1:54" ht="14.5">
      <c r="A30" s="492"/>
      <c r="B30" s="321" t="s">
        <v>517</v>
      </c>
      <c r="C30" s="323">
        <v>0.5</v>
      </c>
      <c r="D30" s="323"/>
      <c r="E30" s="320" t="s">
        <v>512</v>
      </c>
      <c r="F30" s="320"/>
      <c r="G30" s="320"/>
      <c r="H30" s="320"/>
      <c r="I30" s="320"/>
      <c r="J30" s="320"/>
      <c r="K30" s="320"/>
      <c r="L30" s="320"/>
      <c r="M30" s="320"/>
      <c r="N30" s="320"/>
      <c r="O30" s="320"/>
      <c r="P30" s="320"/>
      <c r="Q30" s="320"/>
      <c r="R30" s="320"/>
      <c r="S30" s="320"/>
      <c r="T30" s="320"/>
      <c r="U30" s="320"/>
      <c r="V30" s="320"/>
      <c r="W30" s="320"/>
      <c r="X30" s="320"/>
      <c r="Y30" s="320"/>
      <c r="Z30" s="320"/>
      <c r="AA30" s="320"/>
      <c r="AB30" s="320"/>
      <c r="AC30" s="320"/>
      <c r="AD30" s="320"/>
      <c r="AE30" s="320"/>
      <c r="AF30" s="320"/>
      <c r="AG30" s="320"/>
      <c r="AH30" s="320"/>
      <c r="AI30" s="320"/>
      <c r="AJ30" s="320"/>
      <c r="AK30" s="320"/>
      <c r="AL30" s="320"/>
      <c r="AM30" s="320"/>
      <c r="AN30" s="320"/>
      <c r="AO30" s="320"/>
      <c r="AP30" s="320"/>
      <c r="AQ30" s="320"/>
      <c r="AR30" s="320"/>
      <c r="AS30" s="320"/>
      <c r="AT30" s="320"/>
      <c r="AU30" s="320"/>
      <c r="AV30" s="320"/>
      <c r="AW30" s="320"/>
      <c r="AX30" s="320"/>
      <c r="AY30" s="320"/>
      <c r="AZ30" s="320"/>
      <c r="BA30" s="320"/>
      <c r="BB30" s="320"/>
    </row>
    <row r="31" spans="1:54" ht="12.75" customHeight="1">
      <c r="A31" s="492"/>
      <c r="B31" s="321" t="s">
        <v>518</v>
      </c>
      <c r="C31" s="324">
        <v>5000</v>
      </c>
      <c r="D31" s="324"/>
      <c r="E31" s="324" t="s">
        <v>519</v>
      </c>
      <c r="F31" s="320"/>
      <c r="G31" s="320"/>
      <c r="H31" s="320"/>
      <c r="I31" s="320"/>
      <c r="J31" s="320"/>
      <c r="K31" s="320"/>
      <c r="L31" s="320"/>
      <c r="M31" s="320"/>
      <c r="N31" s="320"/>
      <c r="O31" s="320"/>
      <c r="P31" s="320"/>
      <c r="Q31" s="320"/>
      <c r="R31" s="320"/>
      <c r="S31" s="320"/>
      <c r="T31" s="320"/>
      <c r="U31" s="320"/>
      <c r="V31" s="320"/>
      <c r="W31" s="320"/>
      <c r="X31" s="320"/>
      <c r="Y31" s="320"/>
      <c r="Z31" s="320"/>
      <c r="AA31" s="320"/>
      <c r="AB31" s="320"/>
      <c r="AC31" s="320"/>
      <c r="AD31" s="320"/>
      <c r="AE31" s="320"/>
      <c r="AF31" s="320"/>
      <c r="AG31" s="320"/>
      <c r="AH31" s="320"/>
      <c r="AI31" s="320"/>
      <c r="AJ31" s="320"/>
      <c r="AK31" s="320"/>
      <c r="AL31" s="320"/>
      <c r="AM31" s="320"/>
      <c r="AN31" s="320"/>
      <c r="AO31" s="320"/>
      <c r="AP31" s="320"/>
      <c r="AQ31" s="320"/>
      <c r="AR31" s="320"/>
      <c r="AS31" s="320"/>
      <c r="AT31" s="320"/>
      <c r="AU31" s="320"/>
      <c r="AV31" s="320"/>
      <c r="AW31" s="320"/>
      <c r="AX31" s="320"/>
      <c r="AY31" s="320"/>
      <c r="AZ31" s="320"/>
      <c r="BA31" s="320"/>
      <c r="BB31" s="320"/>
    </row>
    <row r="32" spans="1:54" ht="25.5" customHeight="1">
      <c r="A32" s="492"/>
      <c r="B32" s="321" t="s">
        <v>520</v>
      </c>
      <c r="C32" s="325">
        <v>300</v>
      </c>
      <c r="D32" s="322"/>
      <c r="E32" s="322" t="s">
        <v>521</v>
      </c>
      <c r="F32" s="320"/>
      <c r="G32" s="320"/>
      <c r="H32" s="320"/>
      <c r="I32" s="320"/>
      <c r="J32" s="320"/>
      <c r="K32" s="320"/>
      <c r="L32" s="320"/>
      <c r="M32" s="320"/>
      <c r="N32" s="320"/>
      <c r="O32" s="320"/>
      <c r="P32" s="320"/>
      <c r="Q32" s="320"/>
      <c r="R32" s="320"/>
      <c r="S32" s="320"/>
      <c r="T32" s="320"/>
      <c r="U32" s="320"/>
      <c r="V32" s="320"/>
      <c r="W32" s="320"/>
      <c r="X32" s="320"/>
      <c r="Y32" s="320"/>
      <c r="Z32" s="320"/>
      <c r="AA32" s="320"/>
      <c r="AB32" s="320"/>
      <c r="AC32" s="320"/>
      <c r="AD32" s="320"/>
      <c r="AE32" s="320"/>
      <c r="AF32" s="320"/>
      <c r="AG32" s="320"/>
      <c r="AH32" s="320"/>
      <c r="AI32" s="320"/>
      <c r="AJ32" s="320"/>
      <c r="AK32" s="320"/>
      <c r="AL32" s="320"/>
      <c r="AM32" s="320"/>
      <c r="AN32" s="320"/>
      <c r="AO32" s="320"/>
      <c r="AP32" s="320"/>
      <c r="AQ32" s="320"/>
      <c r="AR32" s="320"/>
      <c r="AS32" s="320"/>
      <c r="AT32" s="320"/>
      <c r="AU32" s="320"/>
      <c r="AV32" s="320"/>
      <c r="AW32" s="320"/>
      <c r="AX32" s="320"/>
      <c r="AY32" s="320"/>
      <c r="AZ32" s="320"/>
      <c r="BA32" s="320"/>
      <c r="BB32" s="320"/>
    </row>
    <row r="33" spans="1:54" ht="14.5">
      <c r="A33" s="492"/>
      <c r="B33" s="321"/>
      <c r="C33" s="320"/>
      <c r="D33" s="320"/>
      <c r="E33" s="320"/>
      <c r="F33" s="320"/>
      <c r="G33" s="320"/>
      <c r="H33" s="320"/>
      <c r="I33" s="320"/>
      <c r="J33" s="320"/>
      <c r="K33" s="320"/>
      <c r="L33" s="320"/>
      <c r="M33" s="320"/>
      <c r="N33" s="320"/>
      <c r="O33" s="320"/>
      <c r="P33" s="320"/>
      <c r="Q33" s="320"/>
      <c r="R33" s="320"/>
      <c r="S33" s="320"/>
      <c r="T33" s="320"/>
      <c r="U33" s="320"/>
      <c r="V33" s="320"/>
      <c r="W33" s="320"/>
      <c r="X33" s="320"/>
      <c r="Y33" s="320"/>
      <c r="Z33" s="320"/>
      <c r="AA33" s="320"/>
      <c r="AB33" s="320"/>
      <c r="AC33" s="320"/>
      <c r="AD33" s="320"/>
      <c r="AE33" s="320"/>
      <c r="AF33" s="320"/>
      <c r="AG33" s="320"/>
      <c r="AH33" s="320"/>
      <c r="AI33" s="320"/>
      <c r="AJ33" s="320"/>
      <c r="AK33" s="320"/>
      <c r="AL33" s="320"/>
      <c r="AM33" s="320"/>
      <c r="AN33" s="320"/>
      <c r="AO33" s="320"/>
      <c r="AP33" s="320"/>
      <c r="AQ33" s="320"/>
      <c r="AR33" s="320"/>
      <c r="AS33" s="320"/>
      <c r="AT33" s="320"/>
      <c r="AU33" s="320"/>
      <c r="AV33" s="320"/>
      <c r="AW33" s="320"/>
      <c r="AX33" s="320"/>
      <c r="AY33" s="320"/>
      <c r="AZ33" s="320"/>
      <c r="BA33" s="320"/>
      <c r="BB33" s="320"/>
    </row>
    <row r="34" spans="1:54" ht="14.5">
      <c r="A34" s="492"/>
      <c r="B34" s="321" t="s">
        <v>522</v>
      </c>
      <c r="C34" s="320">
        <v>3</v>
      </c>
      <c r="D34" s="320"/>
      <c r="E34" s="320" t="s">
        <v>523</v>
      </c>
      <c r="F34" s="320"/>
      <c r="G34" s="320"/>
      <c r="H34" s="320"/>
      <c r="I34" s="320"/>
      <c r="J34" s="320"/>
      <c r="K34" s="320"/>
      <c r="L34" s="320"/>
      <c r="M34" s="320"/>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320"/>
      <c r="AK34" s="320"/>
      <c r="AL34" s="320"/>
      <c r="AM34" s="320"/>
      <c r="AN34" s="320"/>
      <c r="AO34" s="320"/>
      <c r="AP34" s="320"/>
      <c r="AQ34" s="320"/>
      <c r="AR34" s="320"/>
      <c r="AS34" s="320"/>
      <c r="AT34" s="320"/>
      <c r="AU34" s="320"/>
      <c r="AV34" s="320"/>
      <c r="AW34" s="320"/>
      <c r="AX34" s="320"/>
      <c r="AY34" s="320"/>
      <c r="AZ34" s="320"/>
      <c r="BA34" s="320"/>
      <c r="BB34" s="320"/>
    </row>
    <row r="35" spans="1:54" ht="14.5">
      <c r="A35" s="492"/>
      <c r="B35" s="321" t="s">
        <v>524</v>
      </c>
      <c r="C35" s="320">
        <v>94</v>
      </c>
      <c r="D35" s="320"/>
      <c r="E35" s="320" t="s">
        <v>525</v>
      </c>
      <c r="F35" s="320"/>
      <c r="G35" s="320"/>
      <c r="H35" s="320"/>
      <c r="I35" s="320"/>
      <c r="J35" s="320"/>
      <c r="K35" s="320"/>
      <c r="L35" s="320"/>
      <c r="M35" s="320"/>
      <c r="N35" s="320"/>
      <c r="O35" s="320"/>
      <c r="P35" s="320"/>
      <c r="Q35" s="320"/>
      <c r="R35" s="320"/>
      <c r="S35" s="320"/>
      <c r="T35" s="320"/>
      <c r="U35" s="320"/>
      <c r="V35" s="320"/>
      <c r="W35" s="320"/>
      <c r="X35" s="320"/>
      <c r="Y35" s="320"/>
      <c r="Z35" s="320"/>
      <c r="AA35" s="320"/>
      <c r="AB35" s="320"/>
      <c r="AC35" s="320"/>
      <c r="AD35" s="320"/>
      <c r="AE35" s="320"/>
      <c r="AF35" s="320"/>
      <c r="AG35" s="320"/>
      <c r="AH35" s="320"/>
      <c r="AI35" s="320"/>
      <c r="AJ35" s="320"/>
      <c r="AK35" s="320"/>
      <c r="AL35" s="320"/>
      <c r="AM35" s="320"/>
      <c r="AN35" s="320"/>
      <c r="AO35" s="320"/>
      <c r="AP35" s="320"/>
      <c r="AQ35" s="320"/>
      <c r="AR35" s="320"/>
      <c r="AS35" s="320"/>
      <c r="AT35" s="320"/>
      <c r="AU35" s="320"/>
      <c r="AV35" s="320"/>
      <c r="AW35" s="320"/>
      <c r="AX35" s="320"/>
      <c r="AY35" s="320"/>
      <c r="AZ35" s="320"/>
      <c r="BA35" s="320"/>
      <c r="BB35" s="320"/>
    </row>
    <row r="36" spans="1:54" ht="14.5">
      <c r="A36" s="492"/>
      <c r="B36" s="321" t="s">
        <v>526</v>
      </c>
      <c r="C36" s="320">
        <v>147</v>
      </c>
      <c r="D36" s="320"/>
      <c r="E36" s="320" t="s">
        <v>525</v>
      </c>
      <c r="F36" s="320"/>
      <c r="G36" s="320"/>
      <c r="H36" s="320"/>
      <c r="I36" s="320"/>
      <c r="J36" s="320"/>
      <c r="K36" s="320"/>
      <c r="L36" s="320"/>
      <c r="M36" s="320"/>
      <c r="N36" s="320"/>
      <c r="O36" s="320"/>
      <c r="P36" s="320"/>
      <c r="Q36" s="320"/>
      <c r="R36" s="320"/>
      <c r="S36" s="320"/>
      <c r="T36" s="320"/>
      <c r="U36" s="320"/>
      <c r="V36" s="320"/>
      <c r="W36" s="320"/>
      <c r="X36" s="320"/>
      <c r="Y36" s="320"/>
      <c r="Z36" s="320"/>
      <c r="AA36" s="320"/>
      <c r="AB36" s="320"/>
      <c r="AC36" s="320"/>
      <c r="AD36" s="320"/>
      <c r="AE36" s="320"/>
      <c r="AF36" s="320"/>
      <c r="AG36" s="320"/>
      <c r="AH36" s="320"/>
      <c r="AI36" s="320"/>
      <c r="AJ36" s="320"/>
      <c r="AK36" s="320"/>
      <c r="AL36" s="320"/>
      <c r="AM36" s="320"/>
      <c r="AN36" s="320"/>
      <c r="AO36" s="320"/>
      <c r="AP36" s="320"/>
      <c r="AQ36" s="320"/>
      <c r="AR36" s="320"/>
      <c r="AS36" s="320"/>
      <c r="AT36" s="320"/>
      <c r="AU36" s="320"/>
      <c r="AV36" s="320"/>
      <c r="AW36" s="320"/>
      <c r="AX36" s="320"/>
      <c r="AY36" s="320"/>
      <c r="AZ36" s="320"/>
      <c r="BA36" s="320"/>
      <c r="BB36" s="320"/>
    </row>
    <row r="37" spans="1:54" ht="14.5">
      <c r="A37" s="492"/>
      <c r="B37" s="321" t="s">
        <v>527</v>
      </c>
      <c r="C37" s="320">
        <v>87</v>
      </c>
      <c r="D37" s="320"/>
      <c r="E37" s="320" t="s">
        <v>525</v>
      </c>
      <c r="F37" s="320"/>
      <c r="G37" s="320"/>
      <c r="H37" s="320"/>
      <c r="I37" s="320"/>
      <c r="J37" s="320"/>
      <c r="K37" s="320"/>
      <c r="L37" s="320"/>
      <c r="M37" s="320"/>
      <c r="N37" s="320"/>
      <c r="O37" s="320"/>
      <c r="P37" s="320"/>
      <c r="Q37" s="320"/>
      <c r="R37" s="320"/>
      <c r="S37" s="320"/>
      <c r="T37" s="320"/>
      <c r="U37" s="320"/>
      <c r="V37" s="320"/>
      <c r="W37" s="320"/>
      <c r="X37" s="320"/>
      <c r="Y37" s="320"/>
      <c r="Z37" s="320"/>
      <c r="AA37" s="320"/>
      <c r="AB37" s="320"/>
      <c r="AC37" s="320"/>
      <c r="AD37" s="320"/>
      <c r="AE37" s="320"/>
      <c r="AF37" s="320"/>
      <c r="AG37" s="320"/>
      <c r="AH37" s="320"/>
      <c r="AI37" s="320"/>
      <c r="AJ37" s="320"/>
      <c r="AK37" s="320"/>
      <c r="AL37" s="320"/>
      <c r="AM37" s="320"/>
      <c r="AN37" s="320"/>
      <c r="AO37" s="320"/>
      <c r="AP37" s="320"/>
      <c r="AQ37" s="320"/>
      <c r="AR37" s="320"/>
      <c r="AS37" s="320"/>
      <c r="AT37" s="320"/>
      <c r="AU37" s="320"/>
      <c r="AV37" s="320"/>
      <c r="AW37" s="320"/>
      <c r="AX37" s="320"/>
      <c r="AY37" s="320"/>
      <c r="AZ37" s="320"/>
      <c r="BA37" s="320"/>
      <c r="BB37" s="320"/>
    </row>
    <row r="38" spans="1:54" ht="14.5">
      <c r="A38" s="492"/>
      <c r="B38" s="321" t="s">
        <v>528</v>
      </c>
      <c r="C38" s="320">
        <v>36</v>
      </c>
      <c r="D38" s="320"/>
      <c r="E38" s="320" t="s">
        <v>525</v>
      </c>
      <c r="F38" s="320"/>
      <c r="G38" s="320"/>
      <c r="H38" s="320"/>
      <c r="I38" s="320"/>
      <c r="J38" s="320"/>
      <c r="K38" s="320"/>
      <c r="L38" s="320"/>
      <c r="M38" s="320"/>
      <c r="N38" s="320"/>
      <c r="O38" s="320"/>
      <c r="P38" s="320"/>
      <c r="Q38" s="320"/>
      <c r="R38" s="320"/>
      <c r="S38" s="320"/>
      <c r="T38" s="320"/>
      <c r="U38" s="320"/>
      <c r="V38" s="320"/>
      <c r="W38" s="320"/>
      <c r="X38" s="320"/>
      <c r="Y38" s="320"/>
      <c r="Z38" s="320"/>
      <c r="AA38" s="320"/>
      <c r="AB38" s="320"/>
      <c r="AC38" s="320"/>
      <c r="AD38" s="320"/>
      <c r="AE38" s="320"/>
      <c r="AF38" s="320"/>
      <c r="AG38" s="320"/>
      <c r="AH38" s="320"/>
      <c r="AI38" s="320"/>
      <c r="AJ38" s="320"/>
      <c r="AK38" s="320"/>
      <c r="AL38" s="320"/>
      <c r="AM38" s="320"/>
      <c r="AN38" s="320"/>
      <c r="AO38" s="320"/>
      <c r="AP38" s="320"/>
      <c r="AQ38" s="320"/>
      <c r="AR38" s="320"/>
      <c r="AS38" s="320"/>
      <c r="AT38" s="320"/>
      <c r="AU38" s="320"/>
      <c r="AV38" s="320"/>
      <c r="AW38" s="320"/>
      <c r="AX38" s="320"/>
      <c r="AY38" s="320"/>
      <c r="AZ38" s="320"/>
      <c r="BA38" s="320"/>
      <c r="BB38" s="320"/>
    </row>
    <row r="39" spans="1:54" ht="14.5">
      <c r="A39" s="492"/>
      <c r="B39" s="321" t="s">
        <v>529</v>
      </c>
      <c r="C39" s="320">
        <v>6</v>
      </c>
      <c r="D39" s="320"/>
      <c r="E39" s="320" t="s">
        <v>525</v>
      </c>
      <c r="F39" s="320"/>
      <c r="G39" s="320"/>
      <c r="H39" s="320"/>
      <c r="I39" s="320"/>
      <c r="J39" s="320"/>
      <c r="K39" s="320"/>
      <c r="L39" s="320"/>
      <c r="M39" s="320"/>
      <c r="N39" s="320"/>
      <c r="O39" s="320"/>
      <c r="P39" s="320"/>
      <c r="Q39" s="320"/>
      <c r="R39" s="320"/>
      <c r="S39" s="320"/>
      <c r="T39" s="320"/>
      <c r="U39" s="320"/>
      <c r="V39" s="320"/>
      <c r="W39" s="320"/>
      <c r="X39" s="320"/>
      <c r="Y39" s="320"/>
      <c r="Z39" s="320"/>
      <c r="AA39" s="320"/>
      <c r="AB39" s="320"/>
      <c r="AC39" s="320"/>
      <c r="AD39" s="320"/>
      <c r="AE39" s="320"/>
      <c r="AF39" s="320"/>
      <c r="AG39" s="320"/>
      <c r="AH39" s="320"/>
      <c r="AI39" s="320"/>
      <c r="AJ39" s="320"/>
      <c r="AK39" s="320"/>
      <c r="AL39" s="320"/>
      <c r="AM39" s="320"/>
      <c r="AN39" s="320"/>
      <c r="AO39" s="320"/>
      <c r="AP39" s="320"/>
      <c r="AQ39" s="320"/>
      <c r="AR39" s="320"/>
      <c r="AS39" s="320"/>
      <c r="AT39" s="320"/>
      <c r="AU39" s="320"/>
      <c r="AV39" s="320"/>
      <c r="AW39" s="320"/>
      <c r="AX39" s="320"/>
      <c r="AY39" s="320"/>
      <c r="AZ39" s="320"/>
      <c r="BA39" s="320"/>
      <c r="BB39" s="320"/>
    </row>
    <row r="40" spans="1:54">
      <c r="A40" s="492"/>
      <c r="B40" s="320"/>
      <c r="C40" s="320"/>
      <c r="D40" s="320"/>
      <c r="E40" s="320"/>
      <c r="F40" s="320"/>
      <c r="G40" s="320"/>
      <c r="H40" s="320"/>
      <c r="I40" s="320"/>
      <c r="J40" s="320"/>
      <c r="K40" s="320"/>
      <c r="L40" s="320"/>
      <c r="M40" s="320"/>
      <c r="N40" s="320"/>
      <c r="O40" s="320"/>
      <c r="P40" s="320"/>
      <c r="Q40" s="320"/>
      <c r="R40" s="320"/>
      <c r="S40" s="320"/>
      <c r="T40" s="320"/>
      <c r="U40" s="320"/>
      <c r="V40" s="320"/>
      <c r="W40" s="320"/>
      <c r="X40" s="320"/>
      <c r="Y40" s="320"/>
      <c r="Z40" s="320"/>
      <c r="AA40" s="320"/>
      <c r="AB40" s="320"/>
      <c r="AC40" s="320"/>
      <c r="AD40" s="320"/>
      <c r="AE40" s="320"/>
      <c r="AF40" s="320"/>
      <c r="AG40" s="320"/>
      <c r="AH40" s="320"/>
      <c r="AI40" s="320"/>
      <c r="AJ40" s="320"/>
      <c r="AK40" s="320"/>
      <c r="AL40" s="320"/>
      <c r="AM40" s="320"/>
      <c r="AN40" s="320"/>
      <c r="AO40" s="320"/>
      <c r="AP40" s="320"/>
      <c r="AQ40" s="320"/>
      <c r="AR40" s="320"/>
      <c r="AS40" s="320"/>
      <c r="AT40" s="320"/>
      <c r="AU40" s="320"/>
      <c r="AV40" s="320"/>
      <c r="AW40" s="320"/>
      <c r="AX40" s="320"/>
      <c r="AY40" s="320"/>
      <c r="AZ40" s="320"/>
      <c r="BA40" s="320"/>
      <c r="BB40" s="320"/>
    </row>
    <row r="41" spans="1:54">
      <c r="A41" s="492"/>
      <c r="B41" s="320"/>
      <c r="C41" s="320"/>
      <c r="D41" s="320"/>
      <c r="E41" s="326"/>
      <c r="F41" s="326"/>
      <c r="G41" s="326"/>
      <c r="H41" s="326"/>
      <c r="I41" s="326"/>
      <c r="J41" s="326"/>
      <c r="K41" s="326"/>
      <c r="L41" s="326"/>
      <c r="M41" s="326"/>
      <c r="N41" s="326"/>
      <c r="O41" s="326"/>
      <c r="P41" s="326"/>
      <c r="Q41" s="326"/>
      <c r="R41" s="326"/>
      <c r="S41" s="326"/>
      <c r="T41" s="326"/>
      <c r="U41" s="326"/>
      <c r="V41" s="326"/>
      <c r="W41" s="326"/>
      <c r="X41" s="326"/>
      <c r="Y41" s="326"/>
      <c r="Z41" s="326"/>
      <c r="AA41" s="326"/>
      <c r="AB41" s="326"/>
      <c r="AC41" s="326"/>
      <c r="AD41" s="326"/>
      <c r="AE41" s="326"/>
      <c r="AF41" s="326"/>
      <c r="AG41" s="326"/>
      <c r="AH41" s="326"/>
      <c r="AI41" s="326"/>
      <c r="AJ41" s="326"/>
      <c r="AK41" s="326"/>
      <c r="AL41" s="326"/>
      <c r="AM41" s="326"/>
      <c r="AN41" s="326"/>
      <c r="AO41" s="326"/>
      <c r="AP41" s="326"/>
      <c r="AQ41" s="326"/>
      <c r="AR41" s="326"/>
      <c r="AS41" s="326"/>
      <c r="AT41" s="326"/>
      <c r="AU41" s="326"/>
      <c r="AV41" s="326"/>
      <c r="AW41" s="326"/>
      <c r="AX41" s="326"/>
      <c r="AY41" s="326"/>
      <c r="AZ41" s="326"/>
      <c r="BA41" s="326"/>
      <c r="BB41" s="326"/>
    </row>
    <row r="42" spans="1:54">
      <c r="A42" s="492"/>
      <c r="B42" s="320"/>
      <c r="C42" s="320"/>
      <c r="D42" s="320"/>
      <c r="E42" s="326"/>
      <c r="F42" s="326"/>
      <c r="G42" s="326"/>
      <c r="H42" s="326"/>
      <c r="I42" s="326"/>
      <c r="J42" s="326"/>
      <c r="K42" s="326"/>
      <c r="L42" s="326"/>
      <c r="M42" s="326"/>
      <c r="N42" s="326"/>
      <c r="O42" s="326"/>
      <c r="P42" s="326"/>
      <c r="Q42" s="326"/>
      <c r="R42" s="326"/>
      <c r="S42" s="326"/>
      <c r="T42" s="326"/>
      <c r="U42" s="326"/>
      <c r="V42" s="326"/>
      <c r="W42" s="326"/>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6"/>
      <c r="AX42" s="326"/>
      <c r="AY42" s="326"/>
      <c r="AZ42" s="326"/>
      <c r="BA42" s="326"/>
      <c r="BB42" s="326"/>
    </row>
    <row r="43" spans="1:54">
      <c r="A43" s="492"/>
      <c r="B43" s="320"/>
      <c r="C43" s="319"/>
      <c r="D43" s="319"/>
      <c r="E43" s="327">
        <v>2027</v>
      </c>
      <c r="F43" s="327">
        <v>2028</v>
      </c>
      <c r="G43" s="327">
        <v>2029</v>
      </c>
      <c r="H43" s="327">
        <v>2030</v>
      </c>
      <c r="I43" s="327">
        <v>2031</v>
      </c>
      <c r="J43" s="327">
        <v>2032</v>
      </c>
      <c r="K43" s="327">
        <v>2033</v>
      </c>
      <c r="L43" s="327">
        <v>2034</v>
      </c>
      <c r="M43" s="327">
        <v>2035</v>
      </c>
      <c r="N43" s="327">
        <v>2036</v>
      </c>
      <c r="O43" s="327">
        <v>2037</v>
      </c>
      <c r="P43" s="327">
        <v>2038</v>
      </c>
      <c r="Q43" s="327">
        <v>2039</v>
      </c>
      <c r="R43" s="327">
        <v>2040</v>
      </c>
      <c r="S43" s="327">
        <v>2041</v>
      </c>
      <c r="T43" s="327">
        <v>2042</v>
      </c>
      <c r="U43" s="327">
        <v>2043</v>
      </c>
      <c r="V43" s="327">
        <v>2044</v>
      </c>
      <c r="W43" s="327">
        <v>2045</v>
      </c>
      <c r="X43" s="327">
        <v>2046</v>
      </c>
      <c r="Y43" s="327">
        <v>2047</v>
      </c>
      <c r="Z43" s="327">
        <v>2048</v>
      </c>
      <c r="AA43" s="327">
        <v>2049</v>
      </c>
      <c r="AB43" s="327">
        <v>2050</v>
      </c>
      <c r="AC43" s="327">
        <v>2051</v>
      </c>
      <c r="AD43" s="327">
        <v>2052</v>
      </c>
      <c r="AE43" s="327">
        <v>2053</v>
      </c>
      <c r="AF43" s="327">
        <v>2054</v>
      </c>
      <c r="AG43" s="327">
        <v>2055</v>
      </c>
      <c r="AH43" s="327">
        <v>2056</v>
      </c>
      <c r="AI43" s="328">
        <v>2057</v>
      </c>
      <c r="AJ43" s="327">
        <v>2058</v>
      </c>
      <c r="AK43" s="327">
        <v>2059</v>
      </c>
      <c r="AL43" s="327">
        <v>2060</v>
      </c>
      <c r="AM43" s="327">
        <v>2061</v>
      </c>
      <c r="AN43" s="327">
        <v>2062</v>
      </c>
      <c r="AO43" s="327">
        <v>2063</v>
      </c>
      <c r="AP43" s="327">
        <v>2064</v>
      </c>
      <c r="AQ43" s="327">
        <v>2065</v>
      </c>
      <c r="AR43" s="327">
        <v>2066</v>
      </c>
      <c r="AS43" s="327">
        <v>2067</v>
      </c>
      <c r="AT43" s="327">
        <v>2068</v>
      </c>
      <c r="AU43" s="327">
        <v>2069</v>
      </c>
      <c r="AV43" s="327">
        <v>2070</v>
      </c>
      <c r="AW43" s="327">
        <v>2071</v>
      </c>
      <c r="AX43" s="327">
        <v>2072</v>
      </c>
      <c r="AY43" s="327">
        <v>2073</v>
      </c>
      <c r="AZ43" s="327">
        <v>2074</v>
      </c>
      <c r="BA43" s="327">
        <v>2075</v>
      </c>
      <c r="BB43" s="327">
        <v>2076</v>
      </c>
    </row>
    <row r="44" spans="1:54">
      <c r="A44" s="492"/>
      <c r="B44" s="320" t="s">
        <v>530</v>
      </c>
      <c r="C44" s="329">
        <v>4.0000000000000001E-3</v>
      </c>
      <c r="D44" s="330"/>
      <c r="E44" s="331">
        <f>C25</f>
        <v>0.01</v>
      </c>
      <c r="F44" s="331">
        <f>E44*(1+$C$44)</f>
        <v>1.004E-2</v>
      </c>
      <c r="G44" s="331">
        <f t="shared" ref="G44:BB44" si="0">F44*(1+$C$44)</f>
        <v>1.0080160000000001E-2</v>
      </c>
      <c r="H44" s="331">
        <f t="shared" si="0"/>
        <v>1.0120480640000002E-2</v>
      </c>
      <c r="I44" s="331">
        <f t="shared" si="0"/>
        <v>1.0160962562560003E-2</v>
      </c>
      <c r="J44" s="331">
        <f t="shared" si="0"/>
        <v>1.0201606412810243E-2</v>
      </c>
      <c r="K44" s="331">
        <f t="shared" si="0"/>
        <v>1.0242412838461484E-2</v>
      </c>
      <c r="L44" s="331">
        <f t="shared" si="0"/>
        <v>1.028338248981533E-2</v>
      </c>
      <c r="M44" s="331">
        <f t="shared" si="0"/>
        <v>1.0324516019774591E-2</v>
      </c>
      <c r="N44" s="331">
        <f t="shared" si="0"/>
        <v>1.0365814083853689E-2</v>
      </c>
      <c r="O44" s="331">
        <f t="shared" si="0"/>
        <v>1.0407277340189104E-2</v>
      </c>
      <c r="P44" s="331">
        <f t="shared" si="0"/>
        <v>1.044890644954986E-2</v>
      </c>
      <c r="Q44" s="331">
        <f t="shared" si="0"/>
        <v>1.0490702075348059E-2</v>
      </c>
      <c r="R44" s="331">
        <f t="shared" si="0"/>
        <v>1.0532664883649451E-2</v>
      </c>
      <c r="S44" s="331">
        <f t="shared" si="0"/>
        <v>1.057479554318405E-2</v>
      </c>
      <c r="T44" s="331">
        <f t="shared" si="0"/>
        <v>1.0617094725356786E-2</v>
      </c>
      <c r="U44" s="331">
        <f t="shared" si="0"/>
        <v>1.0659563104258214E-2</v>
      </c>
      <c r="V44" s="331">
        <f t="shared" si="0"/>
        <v>1.0702201356675246E-2</v>
      </c>
      <c r="W44" s="331">
        <f t="shared" si="0"/>
        <v>1.0745010162101947E-2</v>
      </c>
      <c r="X44" s="331">
        <f t="shared" si="0"/>
        <v>1.0787990202750355E-2</v>
      </c>
      <c r="Y44" s="331">
        <f t="shared" si="0"/>
        <v>1.0831142163561357E-2</v>
      </c>
      <c r="Z44" s="331">
        <f t="shared" si="0"/>
        <v>1.0874466732215603E-2</v>
      </c>
      <c r="AA44" s="331">
        <f t="shared" si="0"/>
        <v>1.0917964599144465E-2</v>
      </c>
      <c r="AB44" s="331">
        <f t="shared" si="0"/>
        <v>1.0961636457541044E-2</v>
      </c>
      <c r="AC44" s="331">
        <f t="shared" si="0"/>
        <v>1.1005483003371208E-2</v>
      </c>
      <c r="AD44" s="331">
        <f t="shared" si="0"/>
        <v>1.1049504935384693E-2</v>
      </c>
      <c r="AE44" s="331">
        <f t="shared" si="0"/>
        <v>1.1093702955126232E-2</v>
      </c>
      <c r="AF44" s="331">
        <f t="shared" si="0"/>
        <v>1.1138077766946737E-2</v>
      </c>
      <c r="AG44" s="331">
        <f t="shared" si="0"/>
        <v>1.1182630078014524E-2</v>
      </c>
      <c r="AH44" s="331">
        <f t="shared" si="0"/>
        <v>1.1227360598326583E-2</v>
      </c>
      <c r="AI44" s="331">
        <f t="shared" si="0"/>
        <v>1.127227004071989E-2</v>
      </c>
      <c r="AJ44" s="331">
        <f t="shared" si="0"/>
        <v>1.131735912088277E-2</v>
      </c>
      <c r="AK44" s="331">
        <f t="shared" si="0"/>
        <v>1.13626285573663E-2</v>
      </c>
      <c r="AL44" s="331">
        <f t="shared" si="0"/>
        <v>1.1408079071595766E-2</v>
      </c>
      <c r="AM44" s="331">
        <f t="shared" si="0"/>
        <v>1.1453711387882148E-2</v>
      </c>
      <c r="AN44" s="331">
        <f t="shared" si="0"/>
        <v>1.1499526233433676E-2</v>
      </c>
      <c r="AO44" s="331">
        <f t="shared" si="0"/>
        <v>1.1545524338367412E-2</v>
      </c>
      <c r="AP44" s="331">
        <f t="shared" si="0"/>
        <v>1.1591706435720881E-2</v>
      </c>
      <c r="AQ44" s="331">
        <f t="shared" si="0"/>
        <v>1.1638073261463764E-2</v>
      </c>
      <c r="AR44" s="331">
        <f t="shared" si="0"/>
        <v>1.1684625554509619E-2</v>
      </c>
      <c r="AS44" s="331">
        <f t="shared" si="0"/>
        <v>1.1731364056727658E-2</v>
      </c>
      <c r="AT44" s="331">
        <f t="shared" si="0"/>
        <v>1.1778289512954569E-2</v>
      </c>
      <c r="AU44" s="331">
        <f t="shared" si="0"/>
        <v>1.1825402671006386E-2</v>
      </c>
      <c r="AV44" s="331">
        <f t="shared" si="0"/>
        <v>1.1872704281690412E-2</v>
      </c>
      <c r="AW44" s="331">
        <f t="shared" si="0"/>
        <v>1.1920195098817173E-2</v>
      </c>
      <c r="AX44" s="331">
        <f t="shared" si="0"/>
        <v>1.1967875879212442E-2</v>
      </c>
      <c r="AY44" s="331">
        <f t="shared" si="0"/>
        <v>1.2015747382729291E-2</v>
      </c>
      <c r="AZ44" s="331">
        <f t="shared" si="0"/>
        <v>1.2063810372260208E-2</v>
      </c>
      <c r="BA44" s="331">
        <f t="shared" si="0"/>
        <v>1.2112065613749249E-2</v>
      </c>
      <c r="BB44" s="331">
        <f t="shared" si="0"/>
        <v>1.2160513876204246E-2</v>
      </c>
    </row>
    <row r="45" spans="1:54">
      <c r="A45" s="492"/>
      <c r="B45" s="320" t="s">
        <v>531</v>
      </c>
      <c r="C45" s="329">
        <v>5.0000000000000001E-3</v>
      </c>
      <c r="D45" s="330"/>
      <c r="E45" s="331">
        <f>C26</f>
        <v>1.0500000000000001E-2</v>
      </c>
      <c r="F45" s="331">
        <f>E45*(1+$C$45)</f>
        <v>1.0552499999999999E-2</v>
      </c>
      <c r="G45" s="331">
        <f t="shared" ref="G45:BB45" si="1">F45*(1+$C$45)</f>
        <v>1.0605262499999999E-2</v>
      </c>
      <c r="H45" s="331">
        <f t="shared" si="1"/>
        <v>1.0658288812499998E-2</v>
      </c>
      <c r="I45" s="331">
        <f t="shared" si="1"/>
        <v>1.0711580256562497E-2</v>
      </c>
      <c r="J45" s="331">
        <f t="shared" si="1"/>
        <v>1.0765138157845308E-2</v>
      </c>
      <c r="K45" s="331">
        <f t="shared" si="1"/>
        <v>1.0818963848634533E-2</v>
      </c>
      <c r="L45" s="331">
        <f t="shared" si="1"/>
        <v>1.0873058667877704E-2</v>
      </c>
      <c r="M45" s="331">
        <f t="shared" si="1"/>
        <v>1.0927423961217092E-2</v>
      </c>
      <c r="N45" s="331">
        <f t="shared" si="1"/>
        <v>1.0982061081023177E-2</v>
      </c>
      <c r="O45" s="331">
        <f t="shared" si="1"/>
        <v>1.1036971386428292E-2</v>
      </c>
      <c r="P45" s="331">
        <f t="shared" si="1"/>
        <v>1.1092156243360431E-2</v>
      </c>
      <c r="Q45" s="331">
        <f t="shared" si="1"/>
        <v>1.1147617024577233E-2</v>
      </c>
      <c r="R45" s="331">
        <f t="shared" si="1"/>
        <v>1.1203355109700119E-2</v>
      </c>
      <c r="S45" s="331">
        <f t="shared" si="1"/>
        <v>1.1259371885248618E-2</v>
      </c>
      <c r="T45" s="331">
        <f t="shared" si="1"/>
        <v>1.1315668744674859E-2</v>
      </c>
      <c r="U45" s="331">
        <f t="shared" si="1"/>
        <v>1.1372247088398232E-2</v>
      </c>
      <c r="V45" s="331">
        <f t="shared" si="1"/>
        <v>1.1429108323840222E-2</v>
      </c>
      <c r="W45" s="331">
        <f t="shared" si="1"/>
        <v>1.1486253865459423E-2</v>
      </c>
      <c r="X45" s="331">
        <f t="shared" si="1"/>
        <v>1.154368513478672E-2</v>
      </c>
      <c r="Y45" s="331">
        <f t="shared" si="1"/>
        <v>1.1601403560460652E-2</v>
      </c>
      <c r="Z45" s="331">
        <f t="shared" si="1"/>
        <v>1.1659410578262953E-2</v>
      </c>
      <c r="AA45" s="331">
        <f t="shared" si="1"/>
        <v>1.1717707631154267E-2</v>
      </c>
      <c r="AB45" s="331">
        <f t="shared" si="1"/>
        <v>1.1776296169310037E-2</v>
      </c>
      <c r="AC45" s="331">
        <f t="shared" si="1"/>
        <v>1.1835177650156585E-2</v>
      </c>
      <c r="AD45" s="331">
        <f t="shared" si="1"/>
        <v>1.1894353538407367E-2</v>
      </c>
      <c r="AE45" s="331">
        <f t="shared" si="1"/>
        <v>1.1953825306099402E-2</v>
      </c>
      <c r="AF45" s="331">
        <f t="shared" si="1"/>
        <v>1.2013594432629898E-2</v>
      </c>
      <c r="AG45" s="331">
        <f t="shared" si="1"/>
        <v>1.2073662404793047E-2</v>
      </c>
      <c r="AH45" s="331">
        <f t="shared" si="1"/>
        <v>1.2134030716817011E-2</v>
      </c>
      <c r="AI45" s="331">
        <f t="shared" si="1"/>
        <v>1.2194700870401094E-2</v>
      </c>
      <c r="AJ45" s="331">
        <f t="shared" si="1"/>
        <v>1.2255674374753098E-2</v>
      </c>
      <c r="AK45" s="331">
        <f t="shared" si="1"/>
        <v>1.2316952746626862E-2</v>
      </c>
      <c r="AL45" s="331">
        <f t="shared" si="1"/>
        <v>1.2378537510359994E-2</v>
      </c>
      <c r="AM45" s="331">
        <f t="shared" si="1"/>
        <v>1.2440430197911793E-2</v>
      </c>
      <c r="AN45" s="331">
        <f t="shared" si="1"/>
        <v>1.2502632348901352E-2</v>
      </c>
      <c r="AO45" s="331">
        <f t="shared" si="1"/>
        <v>1.2565145510645857E-2</v>
      </c>
      <c r="AP45" s="331">
        <f t="shared" si="1"/>
        <v>1.2627971238199085E-2</v>
      </c>
      <c r="AQ45" s="331">
        <f t="shared" si="1"/>
        <v>1.2691111094390079E-2</v>
      </c>
      <c r="AR45" s="331">
        <f t="shared" si="1"/>
        <v>1.2754566649862027E-2</v>
      </c>
      <c r="AS45" s="331">
        <f t="shared" si="1"/>
        <v>1.2818339483111335E-2</v>
      </c>
      <c r="AT45" s="331">
        <f t="shared" si="1"/>
        <v>1.288243118052689E-2</v>
      </c>
      <c r="AU45" s="331">
        <f t="shared" si="1"/>
        <v>1.2946843336429523E-2</v>
      </c>
      <c r="AV45" s="331">
        <f t="shared" si="1"/>
        <v>1.3011577553111669E-2</v>
      </c>
      <c r="AW45" s="331">
        <f t="shared" si="1"/>
        <v>1.3076635440877227E-2</v>
      </c>
      <c r="AX45" s="331">
        <f t="shared" si="1"/>
        <v>1.3142018618081612E-2</v>
      </c>
      <c r="AY45" s="331">
        <f t="shared" si="1"/>
        <v>1.3207728711172019E-2</v>
      </c>
      <c r="AZ45" s="331">
        <f t="shared" si="1"/>
        <v>1.3273767354727878E-2</v>
      </c>
      <c r="BA45" s="331">
        <f t="shared" si="1"/>
        <v>1.3340136191501515E-2</v>
      </c>
      <c r="BB45" s="331">
        <f t="shared" si="1"/>
        <v>1.3406836872459022E-2</v>
      </c>
    </row>
    <row r="46" spans="1:54">
      <c r="A46" s="492"/>
      <c r="B46" s="320" t="s">
        <v>532</v>
      </c>
      <c r="C46" s="329">
        <v>8.9999999999999993E-3</v>
      </c>
      <c r="D46" s="330"/>
      <c r="E46" s="332">
        <f>C27</f>
        <v>1.15E-2</v>
      </c>
      <c r="F46" s="331">
        <f>E46*(1+$C$46)</f>
        <v>1.1603499999999999E-2</v>
      </c>
      <c r="G46" s="331">
        <f t="shared" ref="G46:BB46" si="2">F46*(1+$C$46)</f>
        <v>1.1707931499999998E-2</v>
      </c>
      <c r="H46" s="331">
        <f t="shared" si="2"/>
        <v>1.1813302883499997E-2</v>
      </c>
      <c r="I46" s="331">
        <f t="shared" si="2"/>
        <v>1.1919622609451496E-2</v>
      </c>
      <c r="J46" s="331">
        <f t="shared" si="2"/>
        <v>1.2026899212936558E-2</v>
      </c>
      <c r="K46" s="331">
        <f t="shared" si="2"/>
        <v>1.2135141305852986E-2</v>
      </c>
      <c r="L46" s="331">
        <f t="shared" si="2"/>
        <v>1.2244357577605662E-2</v>
      </c>
      <c r="M46" s="331">
        <f t="shared" si="2"/>
        <v>1.2354556795804111E-2</v>
      </c>
      <c r="N46" s="331">
        <f t="shared" si="2"/>
        <v>1.2465747806966347E-2</v>
      </c>
      <c r="O46" s="331">
        <f t="shared" si="2"/>
        <v>1.2577939537229042E-2</v>
      </c>
      <c r="P46" s="331">
        <f t="shared" si="2"/>
        <v>1.2691140993064103E-2</v>
      </c>
      <c r="Q46" s="331">
        <f t="shared" si="2"/>
        <v>1.2805361262001679E-2</v>
      </c>
      <c r="R46" s="331">
        <f t="shared" si="2"/>
        <v>1.2920609513359693E-2</v>
      </c>
      <c r="S46" s="331">
        <f t="shared" si="2"/>
        <v>1.3036894998979929E-2</v>
      </c>
      <c r="T46" s="331">
        <f t="shared" si="2"/>
        <v>1.3154227053970747E-2</v>
      </c>
      <c r="U46" s="331">
        <f t="shared" si="2"/>
        <v>1.3272615097456482E-2</v>
      </c>
      <c r="V46" s="331">
        <f t="shared" si="2"/>
        <v>1.3392068633333589E-2</v>
      </c>
      <c r="W46" s="331">
        <f t="shared" si="2"/>
        <v>1.3512597251033589E-2</v>
      </c>
      <c r="X46" s="331">
        <f t="shared" si="2"/>
        <v>1.363421062629289E-2</v>
      </c>
      <c r="Y46" s="331">
        <f t="shared" si="2"/>
        <v>1.3756918521929524E-2</v>
      </c>
      <c r="Z46" s="331">
        <f t="shared" si="2"/>
        <v>1.3880730788626889E-2</v>
      </c>
      <c r="AA46" s="331">
        <f t="shared" si="2"/>
        <v>1.400565736572453E-2</v>
      </c>
      <c r="AB46" s="331">
        <f t="shared" si="2"/>
        <v>1.4131708282016049E-2</v>
      </c>
      <c r="AC46" s="331">
        <f t="shared" si="2"/>
        <v>1.4258893656554193E-2</v>
      </c>
      <c r="AD46" s="331">
        <f t="shared" si="2"/>
        <v>1.4387223699463179E-2</v>
      </c>
      <c r="AE46" s="331">
        <f t="shared" si="2"/>
        <v>1.4516708712758347E-2</v>
      </c>
      <c r="AF46" s="331">
        <f t="shared" si="2"/>
        <v>1.464735909117317E-2</v>
      </c>
      <c r="AG46" s="331">
        <f t="shared" si="2"/>
        <v>1.4779185322993727E-2</v>
      </c>
      <c r="AH46" s="331">
        <f t="shared" si="2"/>
        <v>1.4912197990900669E-2</v>
      </c>
      <c r="AI46" s="331">
        <f t="shared" si="2"/>
        <v>1.5046407772818774E-2</v>
      </c>
      <c r="AJ46" s="331">
        <f t="shared" si="2"/>
        <v>1.5181825442774141E-2</v>
      </c>
      <c r="AK46" s="331">
        <f t="shared" si="2"/>
        <v>1.5318461871759108E-2</v>
      </c>
      <c r="AL46" s="331">
        <f t="shared" si="2"/>
        <v>1.5456328028604938E-2</v>
      </c>
      <c r="AM46" s="331">
        <f t="shared" si="2"/>
        <v>1.5595434980862381E-2</v>
      </c>
      <c r="AN46" s="331">
        <f t="shared" si="2"/>
        <v>1.5735793895690142E-2</v>
      </c>
      <c r="AO46" s="331">
        <f t="shared" si="2"/>
        <v>1.5877416040751352E-2</v>
      </c>
      <c r="AP46" s="331">
        <f t="shared" si="2"/>
        <v>1.6020312785118111E-2</v>
      </c>
      <c r="AQ46" s="331">
        <f t="shared" si="2"/>
        <v>1.6164495600184174E-2</v>
      </c>
      <c r="AR46" s="331">
        <f t="shared" si="2"/>
        <v>1.6309976060585828E-2</v>
      </c>
      <c r="AS46" s="331">
        <f t="shared" si="2"/>
        <v>1.6456765845131099E-2</v>
      </c>
      <c r="AT46" s="331">
        <f t="shared" si="2"/>
        <v>1.6604876737737279E-2</v>
      </c>
      <c r="AU46" s="331">
        <f t="shared" si="2"/>
        <v>1.6754320628376913E-2</v>
      </c>
      <c r="AV46" s="331">
        <f t="shared" si="2"/>
        <v>1.6905109514032304E-2</v>
      </c>
      <c r="AW46" s="331">
        <f t="shared" si="2"/>
        <v>1.7057255499658593E-2</v>
      </c>
      <c r="AX46" s="331">
        <f t="shared" si="2"/>
        <v>1.721077079915552E-2</v>
      </c>
      <c r="AY46" s="331">
        <f t="shared" si="2"/>
        <v>1.7365667736347918E-2</v>
      </c>
      <c r="AZ46" s="331">
        <f t="shared" si="2"/>
        <v>1.7521958745975046E-2</v>
      </c>
      <c r="BA46" s="331">
        <f t="shared" si="2"/>
        <v>1.767965637468882E-2</v>
      </c>
      <c r="BB46" s="331">
        <f t="shared" si="2"/>
        <v>1.7838773282061019E-2</v>
      </c>
    </row>
    <row r="47" spans="1:54">
      <c r="B47" s="320" t="s">
        <v>533</v>
      </c>
      <c r="C47" s="329">
        <v>1.6E-2</v>
      </c>
      <c r="D47" s="330"/>
      <c r="E47" s="333">
        <f>C28</f>
        <v>1.2999999999999999E-2</v>
      </c>
      <c r="F47" s="331">
        <f>E47*(1+$C$47)</f>
        <v>1.3207999999999999E-2</v>
      </c>
      <c r="G47" s="331">
        <f t="shared" ref="G47:BB47" si="3">F47*(1+$C$47)</f>
        <v>1.3419327999999999E-2</v>
      </c>
      <c r="H47" s="331">
        <f t="shared" si="3"/>
        <v>1.3634037247999999E-2</v>
      </c>
      <c r="I47" s="331">
        <f t="shared" si="3"/>
        <v>1.3852181843968E-2</v>
      </c>
      <c r="J47" s="331">
        <f t="shared" si="3"/>
        <v>1.4073816753471488E-2</v>
      </c>
      <c r="K47" s="331">
        <f t="shared" si="3"/>
        <v>1.4298997821527031E-2</v>
      </c>
      <c r="L47" s="331">
        <f t="shared" si="3"/>
        <v>1.4527781786671464E-2</v>
      </c>
      <c r="M47" s="331">
        <f t="shared" si="3"/>
        <v>1.4760226295258208E-2</v>
      </c>
      <c r="N47" s="331">
        <f t="shared" si="3"/>
        <v>1.4996389915982339E-2</v>
      </c>
      <c r="O47" s="331">
        <f t="shared" si="3"/>
        <v>1.5236332154638058E-2</v>
      </c>
      <c r="P47" s="331">
        <f t="shared" si="3"/>
        <v>1.5480113469112267E-2</v>
      </c>
      <c r="Q47" s="331">
        <f t="shared" si="3"/>
        <v>1.5727795284618065E-2</v>
      </c>
      <c r="R47" s="331">
        <f t="shared" si="3"/>
        <v>1.5979440009171952E-2</v>
      </c>
      <c r="S47" s="331">
        <f t="shared" si="3"/>
        <v>1.6235111049318705E-2</v>
      </c>
      <c r="T47" s="331">
        <f t="shared" si="3"/>
        <v>1.6494872826107804E-2</v>
      </c>
      <c r="U47" s="331">
        <f t="shared" si="3"/>
        <v>1.6758790791325529E-2</v>
      </c>
      <c r="V47" s="331">
        <f t="shared" si="3"/>
        <v>1.7026931443986738E-2</v>
      </c>
      <c r="W47" s="331">
        <f t="shared" si="3"/>
        <v>1.7299362347090525E-2</v>
      </c>
      <c r="X47" s="331">
        <f t="shared" si="3"/>
        <v>1.7576152144643975E-2</v>
      </c>
      <c r="Y47" s="331">
        <f t="shared" si="3"/>
        <v>1.7857370578958278E-2</v>
      </c>
      <c r="Z47" s="331">
        <f t="shared" si="3"/>
        <v>1.8143088508221612E-2</v>
      </c>
      <c r="AA47" s="331">
        <f t="shared" si="3"/>
        <v>1.8433377924353157E-2</v>
      </c>
      <c r="AB47" s="331">
        <f t="shared" si="3"/>
        <v>1.8728311971142809E-2</v>
      </c>
      <c r="AC47" s="331">
        <f t="shared" si="3"/>
        <v>1.9027964962681096E-2</v>
      </c>
      <c r="AD47" s="331">
        <f t="shared" si="3"/>
        <v>1.9332412402083995E-2</v>
      </c>
      <c r="AE47" s="331">
        <f t="shared" si="3"/>
        <v>1.9641731000517339E-2</v>
      </c>
      <c r="AF47" s="331">
        <f t="shared" si="3"/>
        <v>1.9955998696525618E-2</v>
      </c>
      <c r="AG47" s="331">
        <f t="shared" si="3"/>
        <v>2.0275294675670026E-2</v>
      </c>
      <c r="AH47" s="331">
        <f t="shared" si="3"/>
        <v>2.0599699390480748E-2</v>
      </c>
      <c r="AI47" s="331">
        <f t="shared" si="3"/>
        <v>2.0929294580728439E-2</v>
      </c>
      <c r="AJ47" s="331">
        <f t="shared" si="3"/>
        <v>2.1264163294020096E-2</v>
      </c>
      <c r="AK47" s="331">
        <f t="shared" si="3"/>
        <v>2.1604389906724416E-2</v>
      </c>
      <c r="AL47" s="331">
        <f t="shared" si="3"/>
        <v>2.1950060145232007E-2</v>
      </c>
      <c r="AM47" s="331">
        <f t="shared" si="3"/>
        <v>2.2301261107555721E-2</v>
      </c>
      <c r="AN47" s="331">
        <f t="shared" si="3"/>
        <v>2.2658081285276611E-2</v>
      </c>
      <c r="AO47" s="331">
        <f t="shared" si="3"/>
        <v>2.3020610585841039E-2</v>
      </c>
      <c r="AP47" s="331">
        <f t="shared" si="3"/>
        <v>2.3388940355214497E-2</v>
      </c>
      <c r="AQ47" s="331">
        <f t="shared" si="3"/>
        <v>2.376316340089793E-2</v>
      </c>
      <c r="AR47" s="331">
        <f t="shared" si="3"/>
        <v>2.4143374015312295E-2</v>
      </c>
      <c r="AS47" s="331">
        <f t="shared" si="3"/>
        <v>2.4529667999557293E-2</v>
      </c>
      <c r="AT47" s="331">
        <f t="shared" si="3"/>
        <v>2.4922142687550209E-2</v>
      </c>
      <c r="AU47" s="331">
        <f t="shared" si="3"/>
        <v>2.5320896970551014E-2</v>
      </c>
      <c r="AV47" s="331">
        <f t="shared" si="3"/>
        <v>2.5726031322079831E-2</v>
      </c>
      <c r="AW47" s="331">
        <f t="shared" si="3"/>
        <v>2.613764782323311E-2</v>
      </c>
      <c r="AX47" s="331">
        <f t="shared" si="3"/>
        <v>2.6555850188404839E-2</v>
      </c>
      <c r="AY47" s="331">
        <f t="shared" si="3"/>
        <v>2.6980743791419317E-2</v>
      </c>
      <c r="AZ47" s="331">
        <f t="shared" si="3"/>
        <v>2.7412435692082026E-2</v>
      </c>
      <c r="BA47" s="331">
        <f t="shared" si="3"/>
        <v>2.785103466315534E-2</v>
      </c>
      <c r="BB47" s="331">
        <f t="shared" si="3"/>
        <v>2.8296651217765825E-2</v>
      </c>
    </row>
    <row r="48" spans="1:54">
      <c r="B48" s="320" t="s">
        <v>534</v>
      </c>
      <c r="C48" s="329">
        <v>4.5999999999999999E-2</v>
      </c>
      <c r="D48" s="330"/>
      <c r="E48" s="333">
        <f>C29</f>
        <v>0.03</v>
      </c>
      <c r="F48" s="331">
        <f>E48*(1+$C$48)</f>
        <v>3.1379999999999998E-2</v>
      </c>
      <c r="G48" s="331">
        <f t="shared" ref="G48:BB48" si="4">F48*(1+$C$48)</f>
        <v>3.2823480000000002E-2</v>
      </c>
      <c r="H48" s="331">
        <f t="shared" si="4"/>
        <v>3.4333360080000007E-2</v>
      </c>
      <c r="I48" s="331">
        <f t="shared" si="4"/>
        <v>3.5912694643680007E-2</v>
      </c>
      <c r="J48" s="331">
        <f t="shared" si="4"/>
        <v>3.7564678597289292E-2</v>
      </c>
      <c r="K48" s="331">
        <f t="shared" si="4"/>
        <v>3.9292653812764602E-2</v>
      </c>
      <c r="L48" s="331">
        <f t="shared" si="4"/>
        <v>4.1100115888151774E-2</v>
      </c>
      <c r="M48" s="331">
        <f t="shared" si="4"/>
        <v>4.299072121900676E-2</v>
      </c>
      <c r="N48" s="331">
        <f t="shared" si="4"/>
        <v>4.4968294395081071E-2</v>
      </c>
      <c r="O48" s="331">
        <f t="shared" si="4"/>
        <v>4.7036835937254801E-2</v>
      </c>
      <c r="P48" s="331">
        <f t="shared" si="4"/>
        <v>4.9200530390368521E-2</v>
      </c>
      <c r="Q48" s="331">
        <f t="shared" si="4"/>
        <v>5.1463754788325475E-2</v>
      </c>
      <c r="R48" s="331">
        <f t="shared" si="4"/>
        <v>5.3831087508588449E-2</v>
      </c>
      <c r="S48" s="331">
        <f t="shared" si="4"/>
        <v>5.630731753398352E-2</v>
      </c>
      <c r="T48" s="331">
        <f t="shared" si="4"/>
        <v>5.8897454140546764E-2</v>
      </c>
      <c r="U48" s="331">
        <f t="shared" si="4"/>
        <v>6.1606737031011917E-2</v>
      </c>
      <c r="V48" s="331">
        <f t="shared" si="4"/>
        <v>6.4440646934438461E-2</v>
      </c>
      <c r="W48" s="331">
        <f t="shared" si="4"/>
        <v>6.7404916693422634E-2</v>
      </c>
      <c r="X48" s="331">
        <f t="shared" si="4"/>
        <v>7.0505542861320075E-2</v>
      </c>
      <c r="Y48" s="331">
        <f t="shared" si="4"/>
        <v>7.3748797832940804E-2</v>
      </c>
      <c r="Z48" s="331">
        <f t="shared" si="4"/>
        <v>7.7141242533256091E-2</v>
      </c>
      <c r="AA48" s="331">
        <f t="shared" si="4"/>
        <v>8.0689739689785878E-2</v>
      </c>
      <c r="AB48" s="331">
        <f t="shared" si="4"/>
        <v>8.4401467715516029E-2</v>
      </c>
      <c r="AC48" s="331">
        <f t="shared" si="4"/>
        <v>8.8283935230429766E-2</v>
      </c>
      <c r="AD48" s="331">
        <f t="shared" si="4"/>
        <v>9.2344996251029543E-2</v>
      </c>
      <c r="AE48" s="331">
        <f t="shared" si="4"/>
        <v>9.6592866078576908E-2</v>
      </c>
      <c r="AF48" s="331">
        <f t="shared" si="4"/>
        <v>0.10103613791819145</v>
      </c>
      <c r="AG48" s="331">
        <f t="shared" si="4"/>
        <v>0.10568380026242827</v>
      </c>
      <c r="AH48" s="331">
        <f t="shared" si="4"/>
        <v>0.11054525507449997</v>
      </c>
      <c r="AI48" s="331">
        <f t="shared" si="4"/>
        <v>0.11563033680792698</v>
      </c>
      <c r="AJ48" s="331">
        <f t="shared" si="4"/>
        <v>0.12094933230109162</v>
      </c>
      <c r="AK48" s="331">
        <f t="shared" si="4"/>
        <v>0.12651300158694184</v>
      </c>
      <c r="AL48" s="331">
        <f t="shared" si="4"/>
        <v>0.13233259965994118</v>
      </c>
      <c r="AM48" s="331">
        <f t="shared" si="4"/>
        <v>0.13841989924429848</v>
      </c>
      <c r="AN48" s="331">
        <f t="shared" si="4"/>
        <v>0.14478721460953622</v>
      </c>
      <c r="AO48" s="331">
        <f t="shared" si="4"/>
        <v>0.15144742648157489</v>
      </c>
      <c r="AP48" s="331">
        <f t="shared" si="4"/>
        <v>0.15841400809972733</v>
      </c>
      <c r="AQ48" s="331">
        <f t="shared" si="4"/>
        <v>0.16570105247231479</v>
      </c>
      <c r="AR48" s="331">
        <f t="shared" si="4"/>
        <v>0.17332330088604128</v>
      </c>
      <c r="AS48" s="331">
        <f t="shared" si="4"/>
        <v>0.18129617272679918</v>
      </c>
      <c r="AT48" s="331">
        <f t="shared" si="4"/>
        <v>0.18963579667223196</v>
      </c>
      <c r="AU48" s="331">
        <f t="shared" si="4"/>
        <v>0.19835904331915463</v>
      </c>
      <c r="AV48" s="331">
        <f t="shared" si="4"/>
        <v>0.20748355931183576</v>
      </c>
      <c r="AW48" s="331">
        <f t="shared" si="4"/>
        <v>0.21702780304018021</v>
      </c>
      <c r="AX48" s="331">
        <f t="shared" si="4"/>
        <v>0.22701108198002851</v>
      </c>
      <c r="AY48" s="331">
        <f t="shared" si="4"/>
        <v>0.23745359175110983</v>
      </c>
      <c r="AZ48" s="331">
        <f t="shared" si="4"/>
        <v>0.24837645697166089</v>
      </c>
      <c r="BA48" s="331">
        <f t="shared" si="4"/>
        <v>0.25980177399235732</v>
      </c>
      <c r="BB48" s="331">
        <f t="shared" si="4"/>
        <v>0.27175265559600575</v>
      </c>
    </row>
    <row r="49" spans="1:55">
      <c r="B49" s="320" t="s">
        <v>524</v>
      </c>
      <c r="C49" s="330"/>
      <c r="D49" s="330"/>
      <c r="E49">
        <f>$C$35</f>
        <v>94</v>
      </c>
      <c r="F49">
        <f>$C$35+C13</f>
        <v>95</v>
      </c>
      <c r="G49">
        <f>F49</f>
        <v>95</v>
      </c>
      <c r="H49">
        <f t="shared" ref="H49:BB49" si="5">G49</f>
        <v>95</v>
      </c>
      <c r="I49">
        <f t="shared" si="5"/>
        <v>95</v>
      </c>
      <c r="J49">
        <f t="shared" si="5"/>
        <v>95</v>
      </c>
      <c r="K49">
        <f t="shared" si="5"/>
        <v>95</v>
      </c>
      <c r="L49">
        <f t="shared" si="5"/>
        <v>95</v>
      </c>
      <c r="M49">
        <f t="shared" si="5"/>
        <v>95</v>
      </c>
      <c r="N49">
        <f t="shared" si="5"/>
        <v>95</v>
      </c>
      <c r="O49">
        <f t="shared" si="5"/>
        <v>95</v>
      </c>
      <c r="P49">
        <f t="shared" si="5"/>
        <v>95</v>
      </c>
      <c r="Q49">
        <f t="shared" si="5"/>
        <v>95</v>
      </c>
      <c r="R49">
        <f t="shared" si="5"/>
        <v>95</v>
      </c>
      <c r="S49">
        <f t="shared" si="5"/>
        <v>95</v>
      </c>
      <c r="T49">
        <f t="shared" si="5"/>
        <v>95</v>
      </c>
      <c r="U49">
        <f t="shared" si="5"/>
        <v>95</v>
      </c>
      <c r="V49">
        <f t="shared" si="5"/>
        <v>95</v>
      </c>
      <c r="W49">
        <f t="shared" si="5"/>
        <v>95</v>
      </c>
      <c r="X49">
        <f t="shared" si="5"/>
        <v>95</v>
      </c>
      <c r="Y49">
        <f t="shared" si="5"/>
        <v>95</v>
      </c>
      <c r="Z49">
        <f t="shared" si="5"/>
        <v>95</v>
      </c>
      <c r="AA49">
        <f t="shared" si="5"/>
        <v>95</v>
      </c>
      <c r="AB49">
        <f t="shared" si="5"/>
        <v>95</v>
      </c>
      <c r="AC49">
        <f t="shared" si="5"/>
        <v>95</v>
      </c>
      <c r="AD49">
        <f t="shared" si="5"/>
        <v>95</v>
      </c>
      <c r="AE49">
        <f t="shared" si="5"/>
        <v>95</v>
      </c>
      <c r="AF49">
        <f t="shared" si="5"/>
        <v>95</v>
      </c>
      <c r="AG49">
        <f t="shared" si="5"/>
        <v>95</v>
      </c>
      <c r="AH49">
        <f t="shared" si="5"/>
        <v>95</v>
      </c>
      <c r="AI49">
        <f t="shared" si="5"/>
        <v>95</v>
      </c>
      <c r="AJ49">
        <f t="shared" si="5"/>
        <v>95</v>
      </c>
      <c r="AK49">
        <f t="shared" si="5"/>
        <v>95</v>
      </c>
      <c r="AL49">
        <f t="shared" si="5"/>
        <v>95</v>
      </c>
      <c r="AM49">
        <f t="shared" si="5"/>
        <v>95</v>
      </c>
      <c r="AN49">
        <f t="shared" si="5"/>
        <v>95</v>
      </c>
      <c r="AO49">
        <f t="shared" si="5"/>
        <v>95</v>
      </c>
      <c r="AP49">
        <f t="shared" si="5"/>
        <v>95</v>
      </c>
      <c r="AQ49">
        <f t="shared" si="5"/>
        <v>95</v>
      </c>
      <c r="AR49">
        <f t="shared" si="5"/>
        <v>95</v>
      </c>
      <c r="AS49">
        <f t="shared" si="5"/>
        <v>95</v>
      </c>
      <c r="AT49">
        <f t="shared" si="5"/>
        <v>95</v>
      </c>
      <c r="AU49">
        <f t="shared" si="5"/>
        <v>95</v>
      </c>
      <c r="AV49">
        <f t="shared" si="5"/>
        <v>95</v>
      </c>
      <c r="AW49">
        <f t="shared" si="5"/>
        <v>95</v>
      </c>
      <c r="AX49">
        <f t="shared" si="5"/>
        <v>95</v>
      </c>
      <c r="AY49">
        <f t="shared" si="5"/>
        <v>95</v>
      </c>
      <c r="AZ49">
        <f t="shared" si="5"/>
        <v>95</v>
      </c>
      <c r="BA49">
        <f t="shared" si="5"/>
        <v>95</v>
      </c>
      <c r="BB49">
        <f t="shared" si="5"/>
        <v>95</v>
      </c>
    </row>
    <row r="50" spans="1:55">
      <c r="B50" s="320" t="s">
        <v>526</v>
      </c>
      <c r="C50" s="330"/>
      <c r="D50" s="330"/>
      <c r="E50">
        <f>$C$36</f>
        <v>147</v>
      </c>
      <c r="F50">
        <f>$C$36</f>
        <v>147</v>
      </c>
      <c r="G50">
        <f>$F$50</f>
        <v>147</v>
      </c>
      <c r="H50">
        <f t="shared" ref="H50:BB50" si="6">$F$50</f>
        <v>147</v>
      </c>
      <c r="I50">
        <f t="shared" si="6"/>
        <v>147</v>
      </c>
      <c r="J50">
        <f t="shared" si="6"/>
        <v>147</v>
      </c>
      <c r="K50">
        <f t="shared" si="6"/>
        <v>147</v>
      </c>
      <c r="L50">
        <f t="shared" si="6"/>
        <v>147</v>
      </c>
      <c r="M50">
        <f t="shared" si="6"/>
        <v>147</v>
      </c>
      <c r="N50">
        <f t="shared" si="6"/>
        <v>147</v>
      </c>
      <c r="O50">
        <f t="shared" si="6"/>
        <v>147</v>
      </c>
      <c r="P50">
        <f t="shared" si="6"/>
        <v>147</v>
      </c>
      <c r="Q50">
        <f t="shared" si="6"/>
        <v>147</v>
      </c>
      <c r="R50">
        <f t="shared" si="6"/>
        <v>147</v>
      </c>
      <c r="S50">
        <f t="shared" si="6"/>
        <v>147</v>
      </c>
      <c r="T50">
        <f t="shared" si="6"/>
        <v>147</v>
      </c>
      <c r="U50">
        <f t="shared" si="6"/>
        <v>147</v>
      </c>
      <c r="V50">
        <f t="shared" si="6"/>
        <v>147</v>
      </c>
      <c r="W50">
        <f t="shared" si="6"/>
        <v>147</v>
      </c>
      <c r="X50">
        <f t="shared" si="6"/>
        <v>147</v>
      </c>
      <c r="Y50">
        <f t="shared" si="6"/>
        <v>147</v>
      </c>
      <c r="Z50">
        <f t="shared" si="6"/>
        <v>147</v>
      </c>
      <c r="AA50">
        <f t="shared" si="6"/>
        <v>147</v>
      </c>
      <c r="AB50">
        <f t="shared" si="6"/>
        <v>147</v>
      </c>
      <c r="AC50">
        <f t="shared" si="6"/>
        <v>147</v>
      </c>
      <c r="AD50">
        <f t="shared" si="6"/>
        <v>147</v>
      </c>
      <c r="AE50">
        <f t="shared" si="6"/>
        <v>147</v>
      </c>
      <c r="AF50">
        <f t="shared" si="6"/>
        <v>147</v>
      </c>
      <c r="AG50">
        <f t="shared" si="6"/>
        <v>147</v>
      </c>
      <c r="AH50">
        <f t="shared" si="6"/>
        <v>147</v>
      </c>
      <c r="AI50">
        <f t="shared" si="6"/>
        <v>147</v>
      </c>
      <c r="AJ50">
        <f t="shared" si="6"/>
        <v>147</v>
      </c>
      <c r="AK50">
        <f t="shared" si="6"/>
        <v>147</v>
      </c>
      <c r="AL50">
        <f t="shared" si="6"/>
        <v>147</v>
      </c>
      <c r="AM50">
        <f t="shared" si="6"/>
        <v>147</v>
      </c>
      <c r="AN50">
        <f t="shared" si="6"/>
        <v>147</v>
      </c>
      <c r="AO50">
        <f t="shared" si="6"/>
        <v>147</v>
      </c>
      <c r="AP50">
        <f t="shared" si="6"/>
        <v>147</v>
      </c>
      <c r="AQ50">
        <f t="shared" si="6"/>
        <v>147</v>
      </c>
      <c r="AR50">
        <f t="shared" si="6"/>
        <v>147</v>
      </c>
      <c r="AS50">
        <f t="shared" si="6"/>
        <v>147</v>
      </c>
      <c r="AT50">
        <f t="shared" si="6"/>
        <v>147</v>
      </c>
      <c r="AU50">
        <f t="shared" si="6"/>
        <v>147</v>
      </c>
      <c r="AV50">
        <f t="shared" si="6"/>
        <v>147</v>
      </c>
      <c r="AW50">
        <f t="shared" si="6"/>
        <v>147</v>
      </c>
      <c r="AX50">
        <f t="shared" si="6"/>
        <v>147</v>
      </c>
      <c r="AY50">
        <f t="shared" si="6"/>
        <v>147</v>
      </c>
      <c r="AZ50">
        <f t="shared" si="6"/>
        <v>147</v>
      </c>
      <c r="BA50">
        <f t="shared" si="6"/>
        <v>147</v>
      </c>
      <c r="BB50">
        <f t="shared" si="6"/>
        <v>147</v>
      </c>
    </row>
    <row r="51" spans="1:55">
      <c r="B51" s="320" t="s">
        <v>527</v>
      </c>
      <c r="C51" s="330"/>
      <c r="D51" s="330"/>
      <c r="E51">
        <f>$C$37</f>
        <v>87</v>
      </c>
      <c r="F51">
        <f>$C$37</f>
        <v>87</v>
      </c>
      <c r="G51">
        <f>F51</f>
        <v>87</v>
      </c>
      <c r="H51">
        <f t="shared" ref="H51:BB53" si="7">G51</f>
        <v>87</v>
      </c>
      <c r="I51">
        <f t="shared" si="7"/>
        <v>87</v>
      </c>
      <c r="J51">
        <f t="shared" si="7"/>
        <v>87</v>
      </c>
      <c r="K51">
        <f t="shared" si="7"/>
        <v>87</v>
      </c>
      <c r="L51">
        <f t="shared" si="7"/>
        <v>87</v>
      </c>
      <c r="M51">
        <f t="shared" si="7"/>
        <v>87</v>
      </c>
      <c r="N51">
        <f t="shared" si="7"/>
        <v>87</v>
      </c>
      <c r="O51">
        <f t="shared" si="7"/>
        <v>87</v>
      </c>
      <c r="P51">
        <f t="shared" si="7"/>
        <v>87</v>
      </c>
      <c r="Q51">
        <f t="shared" si="7"/>
        <v>87</v>
      </c>
      <c r="R51">
        <f t="shared" si="7"/>
        <v>87</v>
      </c>
      <c r="S51">
        <f t="shared" si="7"/>
        <v>87</v>
      </c>
      <c r="T51">
        <f t="shared" si="7"/>
        <v>87</v>
      </c>
      <c r="U51">
        <f t="shared" si="7"/>
        <v>87</v>
      </c>
      <c r="V51">
        <f t="shared" si="7"/>
        <v>87</v>
      </c>
      <c r="W51">
        <f t="shared" si="7"/>
        <v>87</v>
      </c>
      <c r="X51">
        <f t="shared" si="7"/>
        <v>87</v>
      </c>
      <c r="Y51">
        <f t="shared" si="7"/>
        <v>87</v>
      </c>
      <c r="Z51">
        <f t="shared" si="7"/>
        <v>87</v>
      </c>
      <c r="AA51">
        <f t="shared" si="7"/>
        <v>87</v>
      </c>
      <c r="AB51">
        <f t="shared" si="7"/>
        <v>87</v>
      </c>
      <c r="AC51">
        <f t="shared" si="7"/>
        <v>87</v>
      </c>
      <c r="AD51">
        <f t="shared" si="7"/>
        <v>87</v>
      </c>
      <c r="AE51">
        <f t="shared" si="7"/>
        <v>87</v>
      </c>
      <c r="AF51">
        <f t="shared" si="7"/>
        <v>87</v>
      </c>
      <c r="AG51">
        <f t="shared" si="7"/>
        <v>87</v>
      </c>
      <c r="AH51">
        <f t="shared" si="7"/>
        <v>87</v>
      </c>
      <c r="AI51">
        <f t="shared" si="7"/>
        <v>87</v>
      </c>
      <c r="AJ51">
        <f t="shared" si="7"/>
        <v>87</v>
      </c>
      <c r="AK51">
        <f t="shared" si="7"/>
        <v>87</v>
      </c>
      <c r="AL51">
        <f t="shared" si="7"/>
        <v>87</v>
      </c>
      <c r="AM51">
        <f t="shared" si="7"/>
        <v>87</v>
      </c>
      <c r="AN51">
        <f t="shared" si="7"/>
        <v>87</v>
      </c>
      <c r="AO51">
        <f t="shared" si="7"/>
        <v>87</v>
      </c>
      <c r="AP51">
        <f t="shared" si="7"/>
        <v>87</v>
      </c>
      <c r="AQ51">
        <f t="shared" si="7"/>
        <v>87</v>
      </c>
      <c r="AR51">
        <f t="shared" si="7"/>
        <v>87</v>
      </c>
      <c r="AS51">
        <f t="shared" si="7"/>
        <v>87</v>
      </c>
      <c r="AT51">
        <f t="shared" si="7"/>
        <v>87</v>
      </c>
      <c r="AU51">
        <f t="shared" si="7"/>
        <v>87</v>
      </c>
      <c r="AV51">
        <f t="shared" si="7"/>
        <v>87</v>
      </c>
      <c r="AW51">
        <f t="shared" si="7"/>
        <v>87</v>
      </c>
      <c r="AX51">
        <f t="shared" si="7"/>
        <v>87</v>
      </c>
      <c r="AY51">
        <f t="shared" si="7"/>
        <v>87</v>
      </c>
      <c r="AZ51">
        <f t="shared" si="7"/>
        <v>87</v>
      </c>
      <c r="BA51">
        <f t="shared" si="7"/>
        <v>87</v>
      </c>
      <c r="BB51">
        <f t="shared" si="7"/>
        <v>87</v>
      </c>
    </row>
    <row r="52" spans="1:55">
      <c r="B52" s="320" t="s">
        <v>528</v>
      </c>
      <c r="C52" s="330"/>
      <c r="D52" s="330"/>
      <c r="E52">
        <f>$C$38</f>
        <v>36</v>
      </c>
      <c r="F52">
        <f>$C$38-C13</f>
        <v>35</v>
      </c>
      <c r="G52">
        <f>F52</f>
        <v>35</v>
      </c>
      <c r="H52">
        <f t="shared" si="7"/>
        <v>35</v>
      </c>
      <c r="I52">
        <f t="shared" si="7"/>
        <v>35</v>
      </c>
      <c r="J52">
        <f t="shared" si="7"/>
        <v>35</v>
      </c>
      <c r="K52">
        <f t="shared" si="7"/>
        <v>35</v>
      </c>
      <c r="L52">
        <f t="shared" si="7"/>
        <v>35</v>
      </c>
      <c r="M52">
        <f t="shared" si="7"/>
        <v>35</v>
      </c>
      <c r="N52">
        <f t="shared" si="7"/>
        <v>35</v>
      </c>
      <c r="O52">
        <f t="shared" si="7"/>
        <v>35</v>
      </c>
      <c r="P52">
        <f t="shared" si="7"/>
        <v>35</v>
      </c>
      <c r="Q52">
        <f t="shared" si="7"/>
        <v>35</v>
      </c>
      <c r="R52">
        <f t="shared" si="7"/>
        <v>35</v>
      </c>
      <c r="S52">
        <f t="shared" si="7"/>
        <v>35</v>
      </c>
      <c r="T52">
        <f t="shared" si="7"/>
        <v>35</v>
      </c>
      <c r="U52">
        <f t="shared" si="7"/>
        <v>35</v>
      </c>
      <c r="V52">
        <f t="shared" si="7"/>
        <v>35</v>
      </c>
      <c r="W52">
        <f t="shared" si="7"/>
        <v>35</v>
      </c>
      <c r="X52">
        <f t="shared" si="7"/>
        <v>35</v>
      </c>
      <c r="Y52">
        <f t="shared" si="7"/>
        <v>35</v>
      </c>
      <c r="Z52">
        <f t="shared" si="7"/>
        <v>35</v>
      </c>
      <c r="AA52">
        <f t="shared" si="7"/>
        <v>35</v>
      </c>
      <c r="AB52">
        <f t="shared" si="7"/>
        <v>35</v>
      </c>
      <c r="AC52">
        <f t="shared" si="7"/>
        <v>35</v>
      </c>
      <c r="AD52">
        <f t="shared" si="7"/>
        <v>35</v>
      </c>
      <c r="AE52">
        <f t="shared" si="7"/>
        <v>35</v>
      </c>
      <c r="AF52">
        <f t="shared" si="7"/>
        <v>35</v>
      </c>
      <c r="AG52">
        <f t="shared" si="7"/>
        <v>35</v>
      </c>
      <c r="AH52">
        <f t="shared" si="7"/>
        <v>35</v>
      </c>
      <c r="AI52">
        <f t="shared" si="7"/>
        <v>35</v>
      </c>
      <c r="AJ52">
        <f t="shared" si="7"/>
        <v>35</v>
      </c>
      <c r="AK52">
        <f t="shared" si="7"/>
        <v>35</v>
      </c>
      <c r="AL52">
        <f t="shared" si="7"/>
        <v>35</v>
      </c>
      <c r="AM52">
        <f t="shared" si="7"/>
        <v>35</v>
      </c>
      <c r="AN52">
        <f t="shared" si="7"/>
        <v>35</v>
      </c>
      <c r="AO52">
        <f t="shared" si="7"/>
        <v>35</v>
      </c>
      <c r="AP52">
        <f t="shared" si="7"/>
        <v>35</v>
      </c>
      <c r="AQ52">
        <f t="shared" si="7"/>
        <v>35</v>
      </c>
      <c r="AR52">
        <f t="shared" si="7"/>
        <v>35</v>
      </c>
      <c r="AS52">
        <f t="shared" si="7"/>
        <v>35</v>
      </c>
      <c r="AT52">
        <f t="shared" si="7"/>
        <v>35</v>
      </c>
      <c r="AU52">
        <f t="shared" si="7"/>
        <v>35</v>
      </c>
      <c r="AV52">
        <f t="shared" si="7"/>
        <v>35</v>
      </c>
      <c r="AW52">
        <f t="shared" si="7"/>
        <v>35</v>
      </c>
      <c r="AX52">
        <f t="shared" si="7"/>
        <v>35</v>
      </c>
      <c r="AY52">
        <f t="shared" si="7"/>
        <v>35</v>
      </c>
      <c r="AZ52">
        <f t="shared" si="7"/>
        <v>35</v>
      </c>
      <c r="BA52">
        <f t="shared" si="7"/>
        <v>35</v>
      </c>
      <c r="BB52">
        <f t="shared" si="7"/>
        <v>35</v>
      </c>
    </row>
    <row r="53" spans="1:55">
      <c r="B53" s="320" t="s">
        <v>529</v>
      </c>
      <c r="C53" s="330"/>
      <c r="D53" s="330"/>
      <c r="E53">
        <f>$C$39</f>
        <v>6</v>
      </c>
      <c r="F53">
        <f>$C$39</f>
        <v>6</v>
      </c>
      <c r="G53">
        <f>F53</f>
        <v>6</v>
      </c>
      <c r="H53">
        <f t="shared" si="7"/>
        <v>6</v>
      </c>
      <c r="I53">
        <f t="shared" si="7"/>
        <v>6</v>
      </c>
      <c r="J53">
        <f t="shared" si="7"/>
        <v>6</v>
      </c>
      <c r="K53">
        <f t="shared" si="7"/>
        <v>6</v>
      </c>
      <c r="L53">
        <f t="shared" si="7"/>
        <v>6</v>
      </c>
      <c r="M53">
        <f t="shared" si="7"/>
        <v>6</v>
      </c>
      <c r="N53">
        <f t="shared" si="7"/>
        <v>6</v>
      </c>
      <c r="O53">
        <f t="shared" si="7"/>
        <v>6</v>
      </c>
      <c r="P53">
        <f t="shared" si="7"/>
        <v>6</v>
      </c>
      <c r="Q53">
        <f t="shared" si="7"/>
        <v>6</v>
      </c>
      <c r="R53">
        <f t="shared" si="7"/>
        <v>6</v>
      </c>
      <c r="S53">
        <f t="shared" si="7"/>
        <v>6</v>
      </c>
      <c r="T53">
        <f t="shared" si="7"/>
        <v>6</v>
      </c>
      <c r="U53">
        <f t="shared" si="7"/>
        <v>6</v>
      </c>
      <c r="V53">
        <f t="shared" si="7"/>
        <v>6</v>
      </c>
      <c r="W53">
        <f t="shared" si="7"/>
        <v>6</v>
      </c>
      <c r="X53">
        <f t="shared" si="7"/>
        <v>6</v>
      </c>
      <c r="Y53">
        <f t="shared" si="7"/>
        <v>6</v>
      </c>
      <c r="Z53">
        <f t="shared" si="7"/>
        <v>6</v>
      </c>
      <c r="AA53">
        <f t="shared" si="7"/>
        <v>6</v>
      </c>
      <c r="AB53">
        <f t="shared" si="7"/>
        <v>6</v>
      </c>
      <c r="AC53">
        <f t="shared" si="7"/>
        <v>6</v>
      </c>
      <c r="AD53">
        <f t="shared" si="7"/>
        <v>6</v>
      </c>
      <c r="AE53">
        <f t="shared" si="7"/>
        <v>6</v>
      </c>
      <c r="AF53">
        <f t="shared" si="7"/>
        <v>6</v>
      </c>
      <c r="AG53">
        <f t="shared" si="7"/>
        <v>6</v>
      </c>
      <c r="AH53">
        <f t="shared" si="7"/>
        <v>6</v>
      </c>
      <c r="AI53">
        <f t="shared" si="7"/>
        <v>6</v>
      </c>
      <c r="AJ53">
        <f t="shared" si="7"/>
        <v>6</v>
      </c>
      <c r="AK53">
        <f t="shared" si="7"/>
        <v>6</v>
      </c>
      <c r="AL53">
        <f t="shared" si="7"/>
        <v>6</v>
      </c>
      <c r="AM53">
        <f t="shared" si="7"/>
        <v>6</v>
      </c>
      <c r="AN53">
        <f t="shared" si="7"/>
        <v>6</v>
      </c>
      <c r="AO53">
        <f t="shared" si="7"/>
        <v>6</v>
      </c>
      <c r="AP53">
        <f t="shared" si="7"/>
        <v>6</v>
      </c>
      <c r="AQ53">
        <f t="shared" si="7"/>
        <v>6</v>
      </c>
      <c r="AR53">
        <f t="shared" si="7"/>
        <v>6</v>
      </c>
      <c r="AS53">
        <f t="shared" si="7"/>
        <v>6</v>
      </c>
      <c r="AT53">
        <f t="shared" si="7"/>
        <v>6</v>
      </c>
      <c r="AU53">
        <f t="shared" si="7"/>
        <v>6</v>
      </c>
      <c r="AV53">
        <f t="shared" si="7"/>
        <v>6</v>
      </c>
      <c r="AW53">
        <f t="shared" si="7"/>
        <v>6</v>
      </c>
      <c r="AX53">
        <f t="shared" si="7"/>
        <v>6</v>
      </c>
      <c r="AY53">
        <f t="shared" si="7"/>
        <v>6</v>
      </c>
      <c r="AZ53">
        <f t="shared" si="7"/>
        <v>6</v>
      </c>
      <c r="BA53">
        <f t="shared" si="7"/>
        <v>6</v>
      </c>
      <c r="BB53">
        <f t="shared" si="7"/>
        <v>6</v>
      </c>
    </row>
    <row r="54" spans="1:55" ht="14.5">
      <c r="B54" s="334" t="s">
        <v>535</v>
      </c>
      <c r="D54" s="335"/>
      <c r="E54" s="335">
        <f>((((((E44*$C$30*$C$31*$C$32*$C$34)/-1000000)*E49)+((E45*$C$30*$C$31*$C$32*$C$34)/-1000000)*E50)+((E46*$C$30*$C$31*$C$32*$C$34)/-1000000)*E51)+((E47*$C$30*$C$31*$C$32*$C$34)/-1000000)*E52)+((E48*$C$30*$C$31*$C$32*$C$34)/-1000000)*E53</f>
        <v>-9.2970000000000006</v>
      </c>
      <c r="F54" s="335">
        <f>((((((F44*$C$30*$C$31*$C$32*$C$34)/-1000000)*F49)+((F45*$C$30*$C$31*$C$32*$C$34)/-1000000)*F50)+((F46*$C$30*$C$31*$C$32*$C$34)/-1000000)*F51)+((F47*$C$30*$C$31*$C$32*$C$34)/-1000000)*F52)+((F48*$C$30*$C$31*$C$32*$C$34)/-1000000)*F53</f>
        <v>-9.3714344999999977</v>
      </c>
      <c r="G54" s="335">
        <f>((((((G44*$C$30*$C$31*$C$32*$C$34)/-1000000)*G49)+((G45*$C$30*$C$31*$C$32*$C$34)/-1000000)*G50)+((G46*$C$30*$C$31*$C$32*$C$34)/-1000000)*G51)+((G47*$C$30*$C$31*$C$32*$C$34)/-1000000)*G52)+((G48*$C$30*$C$31*$C$32*$C$34)/-1000000)*G53</f>
        <v>-9.4540414229999996</v>
      </c>
      <c r="H54" s="335">
        <f>((((((H44*$C$30*$C$31*$C$32*$C$34)/-1000000)*H49)+((H45*$C$30*$C$31*$C$32*$C$34)/-1000000)*H50)+((H46*$C$30*$C$31*$C$32*$C$34)/-1000000)*H51)+((H47*$C$30*$C$31*$C$32*$C$34)/-1000000)*H52)+((H48*$C$30*$C$31*$C$32*$C$34)/-1000000)*H53</f>
        <v>-9.5381165953394973</v>
      </c>
      <c r="I54" s="335">
        <f t="shared" ref="I54:BB54" si="8">((((((I44*$C$30*$C$31*$C$32*$C$34)/-1000000)*I49)+((I45*$C$30*$C$31*$C$32*$C$34)/-1000000)*I50)+((I46*$C$30*$C$31*$C$32*$C$34)/-1000000)*I51)+((I47*$C$30*$C$31*$C$32*$C$34)/-1000000)*I52)+((I48*$C$30*$C$31*$C$32*$C$34)/-1000000)*I53</f>
        <v>-9.6237077413075376</v>
      </c>
      <c r="J54" s="335">
        <f t="shared" si="8"/>
        <v>-9.7108645677771435</v>
      </c>
      <c r="K54" s="335">
        <f t="shared" si="8"/>
        <v>-9.7996388526953098</v>
      </c>
      <c r="L54" s="335">
        <f t="shared" si="8"/>
        <v>-9.8900845376053148</v>
      </c>
      <c r="M54" s="335">
        <f t="shared" si="8"/>
        <v>-9.9822578243862026</v>
      </c>
      <c r="N54" s="335">
        <f t="shared" si="8"/>
        <v>-10.076217276403009</v>
      </c>
      <c r="O54" s="335">
        <f t="shared" si="8"/>
        <v>-10.172023924269849</v>
      </c>
      <c r="P54" s="335">
        <f t="shared" si="8"/>
        <v>-10.269741376437608</v>
      </c>
      <c r="Q54" s="335">
        <f t="shared" si="8"/>
        <v>-10.369435934827461</v>
      </c>
      <c r="R54" s="335">
        <f t="shared" si="8"/>
        <v>-10.471176715741779</v>
      </c>
      <c r="S54" s="335">
        <f t="shared" si="8"/>
        <v>-10.575035776294518</v>
      </c>
      <c r="T54" s="335">
        <f t="shared" si="8"/>
        <v>-10.681088246614367</v>
      </c>
      <c r="U54" s="335">
        <f t="shared" si="8"/>
        <v>-10.789412468085562</v>
      </c>
      <c r="V54" s="335">
        <f t="shared" si="8"/>
        <v>-10.900090137903412</v>
      </c>
      <c r="W54" s="335">
        <f t="shared" si="8"/>
        <v>-11.013206460234407</v>
      </c>
      <c r="X54" s="335">
        <f t="shared" si="8"/>
        <v>-11.128850304283963</v>
      </c>
      <c r="Y54" s="335">
        <f t="shared" si="8"/>
        <v>-11.247114369588971</v>
      </c>
      <c r="Z54" s="335">
        <f t="shared" si="8"/>
        <v>-11.368095358866679</v>
      </c>
      <c r="AA54" s="335">
        <f t="shared" si="8"/>
        <v>-11.491894158766902</v>
      </c>
      <c r="AB54" s="335">
        <f t="shared" si="8"/>
        <v>-11.618616028890296</v>
      </c>
      <c r="AC54" s="335">
        <f t="shared" si="8"/>
        <v>-11.748370799452308</v>
      </c>
      <c r="AD54" s="335">
        <f t="shared" si="8"/>
        <v>-11.881273077989647</v>
      </c>
      <c r="AE54" s="335">
        <f t="shared" si="8"/>
        <v>-12.017442465524585</v>
      </c>
      <c r="AF54" s="335">
        <f t="shared" si="8"/>
        <v>-12.157003782621329</v>
      </c>
      <c r="AG54" s="335">
        <f t="shared" si="8"/>
        <v>-12.300087305788725</v>
      </c>
      <c r="AH54" s="335">
        <f t="shared" si="8"/>
        <v>-12.446829014704447</v>
      </c>
      <c r="AI54" s="335">
        <f t="shared" si="8"/>
        <v>-12.597370850757693</v>
      </c>
      <c r="AJ54" s="335">
        <f t="shared" si="8"/>
        <v>-12.751860987430137</v>
      </c>
      <c r="AK54" s="335">
        <f t="shared" si="8"/>
        <v>-12.910454113058989</v>
      </c>
      <c r="AL54" s="335">
        <f t="shared" si="8"/>
        <v>-13.073311726550806</v>
      </c>
      <c r="AM54" s="335">
        <f t="shared" si="8"/>
        <v>-13.240602446640986</v>
      </c>
      <c r="AN54" s="335">
        <f t="shared" si="8"/>
        <v>-13.412502335321188</v>
      </c>
      <c r="AO54" s="335">
        <f t="shared" si="8"/>
        <v>-13.589195236085471</v>
      </c>
      <c r="AP54" s="335">
        <f t="shared" si="8"/>
        <v>-13.770873127676015</v>
      </c>
      <c r="AQ54" s="335">
        <f t="shared" si="8"/>
        <v>-13.957736494040413</v>
      </c>
      <c r="AR54" s="335">
        <f t="shared" si="8"/>
        <v>-14.149994711245373</v>
      </c>
      <c r="AS54" s="335">
        <f t="shared" si="8"/>
        <v>-14.347866452125949</v>
      </c>
      <c r="AT54" s="335">
        <f t="shared" si="8"/>
        <v>-14.551580109485091</v>
      </c>
      <c r="AU54" s="335">
        <f t="shared" si="8"/>
        <v>-14.761374238695939</v>
      </c>
      <c r="AV54" s="335">
        <f t="shared" si="8"/>
        <v>-14.977498020598402</v>
      </c>
      <c r="AW54" s="335">
        <f t="shared" si="8"/>
        <v>-15.200211745622523</v>
      </c>
      <c r="AX54" s="335">
        <f t="shared" si="8"/>
        <v>-15.429787320114112</v>
      </c>
      <c r="AY54" s="335">
        <f t="shared" si="8"/>
        <v>-15.666508795882891</v>
      </c>
      <c r="AZ54" s="335">
        <f t="shared" si="8"/>
        <v>-15.910672924040362</v>
      </c>
      <c r="BA54" s="335">
        <f t="shared" si="8"/>
        <v>-16.162589734243671</v>
      </c>
      <c r="BB54" s="335">
        <f t="shared" si="8"/>
        <v>-16.422583140513058</v>
      </c>
    </row>
    <row r="55" spans="1:55">
      <c r="B55" t="s">
        <v>536</v>
      </c>
      <c r="D55" s="335"/>
      <c r="E55" s="335">
        <f>E56*-0.000001</f>
        <v>-8.584E-2</v>
      </c>
      <c r="F55" s="335"/>
      <c r="G55" s="335">
        <f>G56*-0.000001</f>
        <v>-8.9307935999999991E-2</v>
      </c>
      <c r="H55" s="335"/>
      <c r="I55" s="335">
        <f>I56*-0.000001</f>
        <v>-9.29159766144E-2</v>
      </c>
      <c r="J55" s="335"/>
      <c r="K55" s="335">
        <f>K56*-0.000001</f>
        <v>-9.6669782069621762E-2</v>
      </c>
      <c r="L55" s="335"/>
      <c r="M55" s="335">
        <f>M56*-0.000001</f>
        <v>-0.10057524126523447</v>
      </c>
      <c r="N55" s="335"/>
      <c r="O55" s="335">
        <f>O56*-0.000001</f>
        <v>-0.10463848101234995</v>
      </c>
      <c r="P55" s="335"/>
      <c r="Q55" s="335">
        <f>Q56*-0.000001</f>
        <v>-0.10886587564524888</v>
      </c>
      <c r="R55" s="335"/>
      <c r="S55" s="335">
        <f>S56*-0.000001</f>
        <v>-0.11326405702131694</v>
      </c>
      <c r="T55" s="335"/>
      <c r="U55" s="335">
        <f>U56*-0.000001</f>
        <v>-0.11783992492497813</v>
      </c>
      <c r="V55" s="335"/>
      <c r="W55" s="335">
        <f>W56*-0.000001</f>
        <v>-0.12260065789194724</v>
      </c>
      <c r="X55" s="335"/>
      <c r="Y55" s="335">
        <f>Y56*-0.000001</f>
        <v>-0.12755372447078192</v>
      </c>
      <c r="Z55" s="335"/>
      <c r="AA55" s="335">
        <f>AA56*-0.000001</f>
        <v>-0.13270689493940149</v>
      </c>
      <c r="AB55" s="335"/>
      <c r="AC55" s="335">
        <f>AC56*-0.000001</f>
        <v>-0.13806825349495333</v>
      </c>
      <c r="AD55" s="335"/>
      <c r="AE55" s="335">
        <f>AE56*-0.000001</f>
        <v>-0.14364621093614943</v>
      </c>
      <c r="AF55" s="335"/>
      <c r="AG55" s="335">
        <f>AG56*-0.000001</f>
        <v>-0.14944951785796987</v>
      </c>
      <c r="AH55" s="335"/>
      <c r="AI55" s="335">
        <f>AI56*-0.000001</f>
        <v>-0.15548727837943185</v>
      </c>
      <c r="AJ55" s="335"/>
      <c r="AK55" s="335">
        <f>AK56*-0.000001</f>
        <v>-0.16176896442596089</v>
      </c>
      <c r="AL55" s="335"/>
      <c r="AM55" s="335">
        <f>AM56*-0.000001</f>
        <v>-0.16830443058876973</v>
      </c>
      <c r="AN55" s="335"/>
      <c r="AO55" s="335">
        <f>AO56*-0.000001</f>
        <v>-0.17510392958455601</v>
      </c>
      <c r="AP55" s="335"/>
      <c r="AQ55" s="335">
        <f>AQ56*-0.000001</f>
        <v>-0.18217812833977207</v>
      </c>
      <c r="AR55" s="335"/>
      <c r="AS55" s="335">
        <f>AS56*-0.000001</f>
        <v>-0.18953812472469889</v>
      </c>
      <c r="AT55" s="335"/>
      <c r="AU55" s="335">
        <f>AU56*-0.000001</f>
        <v>-0.19719546496357671</v>
      </c>
      <c r="AV55" s="335"/>
      <c r="AW55" s="335">
        <f>AW56*-0.000001</f>
        <v>-0.20516216174810523</v>
      </c>
      <c r="AX55" s="335"/>
      <c r="AY55" s="335">
        <f>AY56*-0.000001</f>
        <v>-0.21345071308272867</v>
      </c>
      <c r="AZ55" s="335"/>
      <c r="BA55" s="335">
        <f>BA56*-0.000001</f>
        <v>-0.2220741218912709</v>
      </c>
      <c r="BB55" s="335"/>
      <c r="BC55" s="335"/>
    </row>
    <row r="56" spans="1:55">
      <c r="B56" t="s">
        <v>537</v>
      </c>
      <c r="C56" s="493">
        <v>0.02</v>
      </c>
      <c r="D56" s="493"/>
      <c r="E56" s="1">
        <f>B6*(SUM(C35:C39))</f>
        <v>85840</v>
      </c>
      <c r="F56" s="336">
        <f>(E56*$C$56)+E56</f>
        <v>87556.800000000003</v>
      </c>
      <c r="G56" s="1">
        <f t="shared" ref="G56:BB56" si="9">(F56*$C$56)+F56</f>
        <v>89307.936000000002</v>
      </c>
      <c r="H56" s="336">
        <f t="shared" si="9"/>
        <v>91094.094720000008</v>
      </c>
      <c r="I56" s="1">
        <f t="shared" si="9"/>
        <v>92915.976614400002</v>
      </c>
      <c r="J56" s="336">
        <f t="shared" si="9"/>
        <v>94774.296146688008</v>
      </c>
      <c r="K56" s="1">
        <f t="shared" si="9"/>
        <v>96669.782069621768</v>
      </c>
      <c r="L56" s="336">
        <f t="shared" si="9"/>
        <v>98603.177711014199</v>
      </c>
      <c r="M56" s="1">
        <f t="shared" si="9"/>
        <v>100575.24126523448</v>
      </c>
      <c r="N56" s="336">
        <f t="shared" si="9"/>
        <v>102586.74609053916</v>
      </c>
      <c r="O56" s="1">
        <f t="shared" si="9"/>
        <v>104638.48101234995</v>
      </c>
      <c r="P56" s="336">
        <f t="shared" si="9"/>
        <v>106731.25063259694</v>
      </c>
      <c r="Q56" s="1">
        <f t="shared" si="9"/>
        <v>108865.87564524889</v>
      </c>
      <c r="R56" s="336">
        <f t="shared" si="9"/>
        <v>111043.19315815387</v>
      </c>
      <c r="S56" s="1">
        <f t="shared" si="9"/>
        <v>113264.05702131694</v>
      </c>
      <c r="T56" s="336">
        <f t="shared" si="9"/>
        <v>115529.33816174328</v>
      </c>
      <c r="U56" s="1">
        <f t="shared" si="9"/>
        <v>117839.92492497814</v>
      </c>
      <c r="V56" s="336">
        <f t="shared" si="9"/>
        <v>120196.7234234777</v>
      </c>
      <c r="W56" s="1">
        <f t="shared" si="9"/>
        <v>122600.65789194725</v>
      </c>
      <c r="X56" s="336">
        <f t="shared" si="9"/>
        <v>125052.67104978619</v>
      </c>
      <c r="Y56" s="1">
        <f t="shared" si="9"/>
        <v>127553.72447078192</v>
      </c>
      <c r="Z56" s="336">
        <f t="shared" si="9"/>
        <v>130104.79896019756</v>
      </c>
      <c r="AA56" s="1">
        <f t="shared" si="9"/>
        <v>132706.89493940151</v>
      </c>
      <c r="AB56" s="336">
        <f t="shared" si="9"/>
        <v>135361.03283818954</v>
      </c>
      <c r="AC56" s="1">
        <f t="shared" si="9"/>
        <v>138068.25349495333</v>
      </c>
      <c r="AD56" s="336">
        <f t="shared" si="9"/>
        <v>140829.6185648524</v>
      </c>
      <c r="AE56" s="1">
        <f t="shared" si="9"/>
        <v>143646.21093614944</v>
      </c>
      <c r="AF56" s="336">
        <f t="shared" si="9"/>
        <v>146519.13515487243</v>
      </c>
      <c r="AG56" s="1">
        <f t="shared" si="9"/>
        <v>149449.51785796988</v>
      </c>
      <c r="AH56" s="336">
        <f t="shared" si="9"/>
        <v>152438.50821512929</v>
      </c>
      <c r="AI56" s="1">
        <f t="shared" si="9"/>
        <v>155487.27837943187</v>
      </c>
      <c r="AJ56" s="336">
        <f t="shared" si="9"/>
        <v>158597.0239470205</v>
      </c>
      <c r="AK56" s="1">
        <f t="shared" si="9"/>
        <v>161768.9644259609</v>
      </c>
      <c r="AL56" s="336">
        <f t="shared" si="9"/>
        <v>165004.34371448011</v>
      </c>
      <c r="AM56" s="1">
        <f t="shared" si="9"/>
        <v>168304.43058876973</v>
      </c>
      <c r="AN56" s="336">
        <f t="shared" si="9"/>
        <v>171670.51920054512</v>
      </c>
      <c r="AO56" s="1">
        <f t="shared" si="9"/>
        <v>175103.92958455603</v>
      </c>
      <c r="AP56" s="336">
        <f t="shared" si="9"/>
        <v>178606.00817624715</v>
      </c>
      <c r="AQ56" s="1">
        <f t="shared" si="9"/>
        <v>182178.12833977208</v>
      </c>
      <c r="AR56" s="336">
        <f t="shared" si="9"/>
        <v>185821.69090656753</v>
      </c>
      <c r="AS56" s="1">
        <f t="shared" si="9"/>
        <v>189538.12472469889</v>
      </c>
      <c r="AT56" s="336">
        <f t="shared" si="9"/>
        <v>193328.88721919287</v>
      </c>
      <c r="AU56" s="1">
        <f t="shared" si="9"/>
        <v>197195.46496357673</v>
      </c>
      <c r="AV56" s="336">
        <f t="shared" si="9"/>
        <v>201139.37426284826</v>
      </c>
      <c r="AW56" s="1">
        <f t="shared" si="9"/>
        <v>205162.16174810522</v>
      </c>
      <c r="AX56" s="336">
        <f t="shared" si="9"/>
        <v>209265.40498306733</v>
      </c>
      <c r="AY56" s="1">
        <f t="shared" si="9"/>
        <v>213450.71308272867</v>
      </c>
      <c r="AZ56" s="336">
        <f t="shared" si="9"/>
        <v>217719.72734438325</v>
      </c>
      <c r="BA56" s="1">
        <f t="shared" si="9"/>
        <v>222074.12189127092</v>
      </c>
      <c r="BB56" s="336">
        <f t="shared" si="9"/>
        <v>226515.60432909633</v>
      </c>
    </row>
    <row r="57" spans="1:55">
      <c r="B57" t="s">
        <v>538</v>
      </c>
      <c r="C57" s="337"/>
      <c r="D57" s="337"/>
      <c r="E57" s="1">
        <f>1/5</f>
        <v>0.2</v>
      </c>
      <c r="F57" s="1">
        <f>1/5</f>
        <v>0.2</v>
      </c>
      <c r="G57" s="1">
        <f>1/5</f>
        <v>0.2</v>
      </c>
      <c r="H57" s="1">
        <f>1/5</f>
        <v>0.2</v>
      </c>
      <c r="I57" s="1">
        <f>1/5</f>
        <v>0.2</v>
      </c>
      <c r="J57" s="1">
        <f t="shared" ref="J57:BB57" si="10">E57+E57*0.01</f>
        <v>0.20200000000000001</v>
      </c>
      <c r="K57" s="1">
        <f t="shared" si="10"/>
        <v>0.20200000000000001</v>
      </c>
      <c r="L57" s="1">
        <f t="shared" si="10"/>
        <v>0.20200000000000001</v>
      </c>
      <c r="M57" s="1">
        <f t="shared" si="10"/>
        <v>0.20200000000000001</v>
      </c>
      <c r="N57" s="1">
        <f t="shared" si="10"/>
        <v>0.20200000000000001</v>
      </c>
      <c r="O57" s="1">
        <f t="shared" si="10"/>
        <v>0.20402000000000001</v>
      </c>
      <c r="P57" s="1">
        <f t="shared" si="10"/>
        <v>0.20402000000000001</v>
      </c>
      <c r="Q57" s="1">
        <f t="shared" si="10"/>
        <v>0.20402000000000001</v>
      </c>
      <c r="R57" s="1">
        <f t="shared" si="10"/>
        <v>0.20402000000000001</v>
      </c>
      <c r="S57" s="1">
        <f t="shared" si="10"/>
        <v>0.20402000000000001</v>
      </c>
      <c r="T57" s="1">
        <f t="shared" si="10"/>
        <v>0.2060602</v>
      </c>
      <c r="U57" s="1">
        <f t="shared" si="10"/>
        <v>0.2060602</v>
      </c>
      <c r="V57" s="1">
        <f t="shared" si="10"/>
        <v>0.2060602</v>
      </c>
      <c r="W57" s="1">
        <f t="shared" si="10"/>
        <v>0.2060602</v>
      </c>
      <c r="X57" s="1">
        <f t="shared" si="10"/>
        <v>0.2060602</v>
      </c>
      <c r="Y57" s="1">
        <f t="shared" si="10"/>
        <v>0.20812080199999999</v>
      </c>
      <c r="Z57" s="1">
        <f t="shared" si="10"/>
        <v>0.20812080199999999</v>
      </c>
      <c r="AA57" s="1">
        <f t="shared" si="10"/>
        <v>0.20812080199999999</v>
      </c>
      <c r="AB57" s="1">
        <f t="shared" si="10"/>
        <v>0.20812080199999999</v>
      </c>
      <c r="AC57" s="1">
        <f t="shared" si="10"/>
        <v>0.20812080199999999</v>
      </c>
      <c r="AD57" s="1">
        <f t="shared" si="10"/>
        <v>0.21020201002</v>
      </c>
      <c r="AE57" s="1">
        <f t="shared" si="10"/>
        <v>0.21020201002</v>
      </c>
      <c r="AF57" s="1">
        <f t="shared" si="10"/>
        <v>0.21020201002</v>
      </c>
      <c r="AG57" s="1">
        <f t="shared" si="10"/>
        <v>0.21020201002</v>
      </c>
      <c r="AH57" s="1">
        <f t="shared" si="10"/>
        <v>0.21020201002</v>
      </c>
      <c r="AI57" s="1">
        <f t="shared" si="10"/>
        <v>0.21230403012019999</v>
      </c>
      <c r="AJ57" s="1">
        <f t="shared" si="10"/>
        <v>0.21230403012019999</v>
      </c>
      <c r="AK57" s="1">
        <f t="shared" si="10"/>
        <v>0.21230403012019999</v>
      </c>
      <c r="AL57" s="1">
        <f t="shared" si="10"/>
        <v>0.21230403012019999</v>
      </c>
      <c r="AM57" s="1">
        <f t="shared" si="10"/>
        <v>0.21230403012019999</v>
      </c>
      <c r="AN57" s="1">
        <f t="shared" si="10"/>
        <v>0.21442707042140199</v>
      </c>
      <c r="AO57" s="1">
        <f t="shared" si="10"/>
        <v>0.21442707042140199</v>
      </c>
      <c r="AP57" s="1">
        <f t="shared" si="10"/>
        <v>0.21442707042140199</v>
      </c>
      <c r="AQ57" s="1">
        <f t="shared" si="10"/>
        <v>0.21442707042140199</v>
      </c>
      <c r="AR57" s="1">
        <f t="shared" si="10"/>
        <v>0.21442707042140199</v>
      </c>
      <c r="AS57" s="1">
        <f t="shared" si="10"/>
        <v>0.21657134112561602</v>
      </c>
      <c r="AT57" s="1">
        <f t="shared" si="10"/>
        <v>0.21657134112561602</v>
      </c>
      <c r="AU57" s="1">
        <f t="shared" si="10"/>
        <v>0.21657134112561602</v>
      </c>
      <c r="AV57" s="1">
        <f t="shared" si="10"/>
        <v>0.21657134112561602</v>
      </c>
      <c r="AW57" s="1">
        <f t="shared" si="10"/>
        <v>0.21657134112561602</v>
      </c>
      <c r="AX57" s="1">
        <f t="shared" si="10"/>
        <v>0.21873705453687217</v>
      </c>
      <c r="AY57" s="1">
        <f t="shared" si="10"/>
        <v>0.21873705453687217</v>
      </c>
      <c r="AZ57" s="1">
        <f t="shared" si="10"/>
        <v>0.21873705453687217</v>
      </c>
      <c r="BA57" s="1">
        <f t="shared" si="10"/>
        <v>0.21873705453687217</v>
      </c>
      <c r="BB57" s="1">
        <f t="shared" si="10"/>
        <v>0.21873705453687217</v>
      </c>
    </row>
    <row r="58" spans="1:55">
      <c r="B58" s="320" t="s">
        <v>539</v>
      </c>
      <c r="C58" s="493">
        <v>0.02</v>
      </c>
      <c r="D58" s="493"/>
      <c r="E58" s="336">
        <f>B7</f>
        <v>300000</v>
      </c>
      <c r="F58" s="1">
        <f t="shared" ref="F58:BB58" si="11">E58*$C$58+E58</f>
        <v>306000</v>
      </c>
      <c r="G58" s="336">
        <f t="shared" si="11"/>
        <v>312120</v>
      </c>
      <c r="H58" s="336">
        <f t="shared" si="11"/>
        <v>318362.40000000002</v>
      </c>
      <c r="I58" s="336">
        <f t="shared" si="11"/>
        <v>324729.64800000004</v>
      </c>
      <c r="J58" s="336">
        <f t="shared" si="11"/>
        <v>331224.24096000002</v>
      </c>
      <c r="K58" s="1">
        <f t="shared" si="11"/>
        <v>337848.72577920003</v>
      </c>
      <c r="L58" s="336">
        <f t="shared" si="11"/>
        <v>344605.70029478404</v>
      </c>
      <c r="M58" s="336">
        <f t="shared" si="11"/>
        <v>351497.81430067972</v>
      </c>
      <c r="N58" s="336">
        <f t="shared" si="11"/>
        <v>358527.77058669331</v>
      </c>
      <c r="O58" s="336">
        <f t="shared" si="11"/>
        <v>365698.32599842717</v>
      </c>
      <c r="P58" s="1">
        <f t="shared" si="11"/>
        <v>373012.2925183957</v>
      </c>
      <c r="Q58" s="336">
        <f t="shared" si="11"/>
        <v>380472.53836876363</v>
      </c>
      <c r="R58" s="336">
        <f t="shared" si="11"/>
        <v>388081.98913613893</v>
      </c>
      <c r="S58" s="336">
        <f t="shared" si="11"/>
        <v>395843.62891886174</v>
      </c>
      <c r="T58" s="336">
        <f t="shared" si="11"/>
        <v>403760.50149723899</v>
      </c>
      <c r="U58" s="1">
        <f t="shared" si="11"/>
        <v>411835.71152718377</v>
      </c>
      <c r="V58" s="336">
        <f t="shared" si="11"/>
        <v>420072.42575772747</v>
      </c>
      <c r="W58" s="336">
        <f t="shared" si="11"/>
        <v>428473.87427288201</v>
      </c>
      <c r="X58" s="336">
        <f t="shared" si="11"/>
        <v>437043.35175833968</v>
      </c>
      <c r="Y58" s="336">
        <f t="shared" si="11"/>
        <v>445784.21879350644</v>
      </c>
      <c r="Z58" s="1">
        <f t="shared" si="11"/>
        <v>454699.90316937654</v>
      </c>
      <c r="AA58" s="336">
        <f t="shared" si="11"/>
        <v>463793.90123276407</v>
      </c>
      <c r="AB58" s="336">
        <f t="shared" si="11"/>
        <v>473069.77925741934</v>
      </c>
      <c r="AC58" s="336">
        <f t="shared" si="11"/>
        <v>482531.17484256771</v>
      </c>
      <c r="AD58" s="336">
        <f t="shared" si="11"/>
        <v>492181.79833941907</v>
      </c>
      <c r="AE58" s="1">
        <f t="shared" si="11"/>
        <v>502025.43430620746</v>
      </c>
      <c r="AF58" s="336">
        <f t="shared" si="11"/>
        <v>512065.94299233163</v>
      </c>
      <c r="AG58" s="336">
        <f t="shared" si="11"/>
        <v>522307.26185217826</v>
      </c>
      <c r="AH58" s="336">
        <f t="shared" si="11"/>
        <v>532753.40708922187</v>
      </c>
      <c r="AI58" s="336">
        <f t="shared" si="11"/>
        <v>543408.47523100628</v>
      </c>
      <c r="AJ58" s="1">
        <f t="shared" si="11"/>
        <v>554276.64473562641</v>
      </c>
      <c r="AK58" s="336">
        <f t="shared" si="11"/>
        <v>565362.17763033893</v>
      </c>
      <c r="AL58" s="336">
        <f t="shared" si="11"/>
        <v>576669.42118294572</v>
      </c>
      <c r="AM58" s="336">
        <f t="shared" si="11"/>
        <v>588202.80960660463</v>
      </c>
      <c r="AN58" s="336">
        <f t="shared" si="11"/>
        <v>599966.86579873669</v>
      </c>
      <c r="AO58" s="1">
        <f t="shared" si="11"/>
        <v>611966.20311471145</v>
      </c>
      <c r="AP58" s="336">
        <f t="shared" si="11"/>
        <v>624205.52717700566</v>
      </c>
      <c r="AQ58" s="336">
        <f t="shared" si="11"/>
        <v>636689.63772054575</v>
      </c>
      <c r="AR58" s="336">
        <f t="shared" si="11"/>
        <v>649423.43047495664</v>
      </c>
      <c r="AS58" s="336">
        <f t="shared" si="11"/>
        <v>662411.8990844558</v>
      </c>
      <c r="AT58" s="1">
        <f t="shared" si="11"/>
        <v>675660.13706614496</v>
      </c>
      <c r="AU58" s="336">
        <f t="shared" si="11"/>
        <v>689173.33980746788</v>
      </c>
      <c r="AV58" s="336">
        <f t="shared" si="11"/>
        <v>702956.80660361727</v>
      </c>
      <c r="AW58" s="336">
        <f t="shared" si="11"/>
        <v>717015.94273568958</v>
      </c>
      <c r="AX58" s="336">
        <f t="shared" si="11"/>
        <v>731356.26159040339</v>
      </c>
      <c r="AY58" s="1">
        <f t="shared" si="11"/>
        <v>745983.38682221144</v>
      </c>
      <c r="AZ58" s="336">
        <f t="shared" si="11"/>
        <v>760903.05455865571</v>
      </c>
      <c r="BA58" s="336">
        <f t="shared" si="11"/>
        <v>776121.1156498288</v>
      </c>
      <c r="BB58" s="336">
        <f t="shared" si="11"/>
        <v>791643.53796282539</v>
      </c>
    </row>
    <row r="59" spans="1:55">
      <c r="B59" s="320" t="s">
        <v>540</v>
      </c>
      <c r="E59" s="338"/>
      <c r="F59" s="338">
        <f>F58*SUM(E57:I57)*-0.000001</f>
        <v>-0.30599999999999999</v>
      </c>
      <c r="G59" s="338"/>
      <c r="H59" s="338"/>
      <c r="I59" s="338"/>
      <c r="J59" s="338"/>
      <c r="K59" s="338">
        <f>K58*SUM(J57:N57)*-0.000001</f>
        <v>-0.34122721303699205</v>
      </c>
      <c r="L59" s="338"/>
      <c r="M59" s="338"/>
      <c r="N59" s="338"/>
      <c r="O59" s="338"/>
      <c r="P59" s="338">
        <f>P58*SUM(O57:S57)*-0.000001</f>
        <v>-0.38050983959801543</v>
      </c>
      <c r="Q59" s="338"/>
      <c r="R59" s="338"/>
      <c r="S59" s="338"/>
      <c r="T59" s="338"/>
      <c r="U59" s="338">
        <f>U58*SUM(T57:X57)*-0.000001</f>
        <v>-0.4243147454221689</v>
      </c>
      <c r="V59" s="338"/>
      <c r="W59" s="338"/>
      <c r="X59" s="338"/>
      <c r="Y59" s="338"/>
      <c r="Z59" s="338">
        <f>Z58*SUM(Y57:AC57)*-0.000001</f>
        <v>-0.47316254258466495</v>
      </c>
      <c r="AA59" s="338"/>
      <c r="AB59" s="338"/>
      <c r="AC59" s="338"/>
      <c r="AD59" s="338"/>
      <c r="AE59" s="338">
        <f>AE58*SUM(AD57:AH57)*-0.000001</f>
        <v>-0.52763377686164126</v>
      </c>
      <c r="AF59" s="338"/>
      <c r="AG59" s="338"/>
      <c r="AH59" s="338"/>
      <c r="AI59" s="338"/>
      <c r="AJ59" s="338">
        <f>AJ58*SUM(AI57:AM57)*-0.000001</f>
        <v>-0.58837582739437899</v>
      </c>
      <c r="AK59" s="338"/>
      <c r="AL59" s="338"/>
      <c r="AM59" s="338"/>
      <c r="AN59" s="338"/>
      <c r="AO59" s="338">
        <f>AO58*SUM(AN57:AR57)*-0.000001</f>
        <v>-0.65611060065398119</v>
      </c>
      <c r="AP59" s="338"/>
      <c r="AQ59" s="338"/>
      <c r="AR59" s="338"/>
      <c r="AS59" s="338"/>
      <c r="AT59" s="338">
        <f>AT58*SUM(AS57:AW57)*-0.000001</f>
        <v>-0.7316431101476627</v>
      </c>
      <c r="AU59" s="338"/>
      <c r="AV59" s="338"/>
      <c r="AW59" s="338"/>
      <c r="AX59" s="338"/>
      <c r="AY59" s="338">
        <f>AY58*SUM(AX57:BB57)*-0.000001</f>
        <v>-0.81587104383465325</v>
      </c>
      <c r="AZ59" s="338"/>
      <c r="BA59" s="338"/>
      <c r="BB59" s="338"/>
    </row>
    <row r="60" spans="1:55">
      <c r="B60" t="s">
        <v>600</v>
      </c>
      <c r="F60" s="338">
        <f>B8*-0.000001</f>
        <v>-0.17827656000000003</v>
      </c>
    </row>
    <row r="61" spans="1:55">
      <c r="C61" s="493"/>
      <c r="D61" s="493"/>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row>
    <row r="63" spans="1:55">
      <c r="E63" s="335">
        <f>F63</f>
        <v>-5.3612782522880001E-2</v>
      </c>
      <c r="F63" s="335">
        <f>G63</f>
        <v>-5.3612782522880001E-2</v>
      </c>
      <c r="G63" s="335">
        <f>H63</f>
        <v>-5.3612782522880001E-2</v>
      </c>
      <c r="H63" s="335">
        <f>I63</f>
        <v>-5.3612782522880001E-2</v>
      </c>
      <c r="I63" s="335">
        <f>SUM(E55:I55)/5</f>
        <v>-5.3612782522880001E-2</v>
      </c>
      <c r="J63" s="335">
        <f>K63</f>
        <v>-3.9449004666971245E-2</v>
      </c>
      <c r="K63" s="335">
        <f>L63</f>
        <v>-3.9449004666971245E-2</v>
      </c>
      <c r="L63" s="335">
        <f>M63</f>
        <v>-3.9449004666971245E-2</v>
      </c>
      <c r="M63" s="335">
        <f>N63</f>
        <v>-3.9449004666971245E-2</v>
      </c>
      <c r="N63" s="335">
        <f>SUM(J55:N55)/5</f>
        <v>-3.9449004666971245E-2</v>
      </c>
      <c r="O63" s="335">
        <f>N63</f>
        <v>-3.9449004666971245E-2</v>
      </c>
      <c r="P63" s="335">
        <f>O63</f>
        <v>-3.9449004666971245E-2</v>
      </c>
      <c r="Q63" s="335">
        <f>P63</f>
        <v>-3.9449004666971245E-2</v>
      </c>
      <c r="R63" s="335">
        <f>Q63</f>
        <v>-3.9449004666971245E-2</v>
      </c>
      <c r="S63" s="335">
        <f>SUM(O55:S55)/5</f>
        <v>-6.5353682735783153E-2</v>
      </c>
      <c r="T63" s="335">
        <f>S63</f>
        <v>-6.5353682735783153E-2</v>
      </c>
      <c r="U63" s="335">
        <f>T63</f>
        <v>-6.5353682735783153E-2</v>
      </c>
      <c r="V63" s="335">
        <f>U63</f>
        <v>-6.5353682735783153E-2</v>
      </c>
      <c r="W63" s="335">
        <f>V63</f>
        <v>-6.5353682735783153E-2</v>
      </c>
      <c r="X63" s="335">
        <f>SUM(T55:X55)/5</f>
        <v>-4.8088116563385075E-2</v>
      </c>
      <c r="Y63" s="335">
        <f>X63</f>
        <v>-4.8088116563385075E-2</v>
      </c>
      <c r="Z63" s="335">
        <f>Y63</f>
        <v>-4.8088116563385075E-2</v>
      </c>
      <c r="AA63" s="335">
        <f>Z63</f>
        <v>-4.8088116563385075E-2</v>
      </c>
      <c r="AB63" s="335">
        <f>AA63</f>
        <v>-4.8088116563385075E-2</v>
      </c>
      <c r="AC63" s="335">
        <f>SUM(Y55:AC55)/5</f>
        <v>-7.9665774581027346E-2</v>
      </c>
      <c r="AD63" s="335">
        <f>AC63</f>
        <v>-7.9665774581027346E-2</v>
      </c>
      <c r="AE63" s="335">
        <f>AD63</f>
        <v>-7.9665774581027346E-2</v>
      </c>
      <c r="AF63" s="335">
        <f>AE63</f>
        <v>-7.9665774581027346E-2</v>
      </c>
      <c r="AG63" s="335">
        <f>AF63</f>
        <v>-7.9665774581027346E-2</v>
      </c>
      <c r="AH63" s="335">
        <f>SUM(AD55:AH55)/5</f>
        <v>-5.8619145758823855E-2</v>
      </c>
      <c r="AI63" s="335">
        <f>AH63</f>
        <v>-5.8619145758823855E-2</v>
      </c>
      <c r="AJ63" s="335">
        <f>AI63</f>
        <v>-5.8619145758823855E-2</v>
      </c>
      <c r="AK63" s="335">
        <f>AJ63</f>
        <v>-5.8619145758823855E-2</v>
      </c>
      <c r="AL63" s="335">
        <f>AK63</f>
        <v>-5.8619145758823855E-2</v>
      </c>
      <c r="AM63" s="335">
        <f>SUM(AI55:AM55)/5</f>
        <v>-9.7112134678832507E-2</v>
      </c>
      <c r="AN63" s="335">
        <f>AM63</f>
        <v>-9.7112134678832507E-2</v>
      </c>
      <c r="AO63" s="335">
        <f>AN63</f>
        <v>-9.7112134678832507E-2</v>
      </c>
      <c r="AP63" s="335">
        <f>AO63</f>
        <v>-9.7112134678832507E-2</v>
      </c>
      <c r="AQ63" s="335">
        <f>AP63</f>
        <v>-9.7112134678832507E-2</v>
      </c>
      <c r="AR63" s="335">
        <f>SUM(AN55:AR55)/5</f>
        <v>-7.1456411584865626E-2</v>
      </c>
      <c r="AS63" s="335">
        <f>AR63</f>
        <v>-7.1456411584865626E-2</v>
      </c>
      <c r="AT63" s="335">
        <f>AS63</f>
        <v>-7.1456411584865626E-2</v>
      </c>
      <c r="AU63" s="335">
        <f>AT63</f>
        <v>-7.1456411584865626E-2</v>
      </c>
      <c r="AV63" s="335">
        <f>AU63</f>
        <v>-7.1456411584865626E-2</v>
      </c>
      <c r="AW63" s="335">
        <f>SUM(AS55:AW55)/5</f>
        <v>-0.11837915028727616</v>
      </c>
      <c r="AX63" s="335">
        <f>AW63</f>
        <v>-0.11837915028727616</v>
      </c>
      <c r="AY63" s="335">
        <f>AX63</f>
        <v>-0.11837915028727616</v>
      </c>
      <c r="AZ63" s="335">
        <f>AY63</f>
        <v>-0.11837915028727616</v>
      </c>
      <c r="BA63" s="335">
        <f>AZ63</f>
        <v>-0.11837915028727616</v>
      </c>
      <c r="BB63" s="335">
        <f>SUM(AX55:BB55)/5</f>
        <v>-8.7104966994799915E-2</v>
      </c>
    </row>
    <row r="64" spans="1:55">
      <c r="A64" s="4"/>
    </row>
    <row r="66" spans="1:20">
      <c r="A66" s="4" t="s">
        <v>541</v>
      </c>
    </row>
    <row r="67" spans="1:20">
      <c r="A67" s="491" t="s">
        <v>542</v>
      </c>
      <c r="B67" s="491"/>
      <c r="C67" s="491"/>
      <c r="D67" s="491"/>
      <c r="E67" s="491"/>
      <c r="F67" s="491"/>
      <c r="G67" s="491"/>
      <c r="H67" s="491"/>
      <c r="I67" s="491"/>
      <c r="J67" s="491"/>
      <c r="K67" s="491"/>
      <c r="L67" s="491"/>
      <c r="M67" s="491"/>
      <c r="N67" s="491"/>
      <c r="O67" s="491"/>
      <c r="P67" s="491"/>
      <c r="Q67" s="491"/>
      <c r="R67" s="491"/>
      <c r="S67" s="491"/>
      <c r="T67" s="491"/>
    </row>
    <row r="68" spans="1:20">
      <c r="A68" s="491"/>
      <c r="B68" s="491"/>
      <c r="C68" s="491"/>
      <c r="D68" s="491"/>
      <c r="E68" s="491"/>
      <c r="F68" s="491"/>
      <c r="G68" s="491"/>
      <c r="H68" s="491"/>
      <c r="I68" s="491"/>
      <c r="J68" s="491"/>
      <c r="K68" s="491"/>
      <c r="L68" s="491"/>
      <c r="M68" s="491"/>
      <c r="N68" s="491"/>
      <c r="O68" s="491"/>
      <c r="P68" s="491"/>
      <c r="Q68" s="491"/>
      <c r="R68" s="491"/>
      <c r="S68" s="491"/>
      <c r="T68" s="491"/>
    </row>
    <row r="70" spans="1:20">
      <c r="A70" s="158" t="s">
        <v>343</v>
      </c>
      <c r="B70" s="490" t="s">
        <v>543</v>
      </c>
      <c r="C70" s="490"/>
      <c r="D70" s="490"/>
      <c r="E70" s="490"/>
      <c r="F70" s="490"/>
      <c r="G70" s="490"/>
      <c r="H70" s="490"/>
      <c r="I70" s="490"/>
      <c r="J70" s="490"/>
      <c r="K70" s="490"/>
      <c r="L70" s="490"/>
      <c r="M70" s="490"/>
      <c r="N70" s="490"/>
      <c r="O70" s="490"/>
      <c r="P70" s="490"/>
      <c r="Q70" s="490"/>
      <c r="R70" s="490"/>
      <c r="S70" s="490"/>
    </row>
    <row r="71" spans="1:20">
      <c r="A71" s="158" t="s">
        <v>487</v>
      </c>
      <c r="B71" s="490" t="s">
        <v>544</v>
      </c>
      <c r="C71" s="490"/>
      <c r="D71" s="490"/>
      <c r="E71" s="490"/>
      <c r="F71" s="490"/>
      <c r="G71" s="490"/>
      <c r="H71" s="490"/>
      <c r="I71" s="490"/>
      <c r="J71" s="490"/>
      <c r="K71" s="490"/>
      <c r="L71" s="490"/>
      <c r="M71" s="490"/>
      <c r="N71" s="490"/>
      <c r="O71" s="490"/>
      <c r="P71" s="490"/>
      <c r="Q71" s="490"/>
      <c r="R71" s="490"/>
      <c r="S71" s="490"/>
    </row>
    <row r="72" spans="1:20">
      <c r="A72" s="159" t="s">
        <v>390</v>
      </c>
      <c r="B72" s="490" t="s">
        <v>174</v>
      </c>
      <c r="C72" s="490"/>
      <c r="D72" s="490"/>
      <c r="E72" s="490"/>
      <c r="F72" s="490"/>
      <c r="G72" s="490"/>
      <c r="H72" s="490"/>
      <c r="I72" s="490"/>
      <c r="J72" s="490"/>
      <c r="K72" s="490"/>
      <c r="L72" s="490"/>
      <c r="M72" s="490"/>
      <c r="N72" s="490"/>
      <c r="O72" s="490"/>
      <c r="P72" s="490"/>
      <c r="Q72" s="490"/>
      <c r="R72" s="490"/>
      <c r="S72" s="490"/>
    </row>
    <row r="73" spans="1:20">
      <c r="A73" s="159" t="s">
        <v>466</v>
      </c>
      <c r="B73" s="490" t="s">
        <v>174</v>
      </c>
      <c r="C73" s="490"/>
      <c r="D73" s="490"/>
      <c r="E73" s="490"/>
      <c r="F73" s="490"/>
      <c r="G73" s="490"/>
      <c r="H73" s="490"/>
      <c r="I73" s="490"/>
      <c r="J73" s="490"/>
      <c r="K73" s="490"/>
      <c r="L73" s="490"/>
      <c r="M73" s="490"/>
      <c r="N73" s="490"/>
      <c r="O73" s="490"/>
      <c r="P73" s="490"/>
      <c r="Q73" s="490"/>
      <c r="R73" s="490"/>
      <c r="S73" s="490"/>
    </row>
    <row r="74" spans="1:20">
      <c r="A74" s="159" t="s">
        <v>467</v>
      </c>
      <c r="B74" s="490" t="s">
        <v>174</v>
      </c>
      <c r="C74" s="490"/>
      <c r="D74" s="490"/>
      <c r="E74" s="490"/>
      <c r="F74" s="490"/>
      <c r="G74" s="490"/>
      <c r="H74" s="490"/>
      <c r="I74" s="490"/>
      <c r="J74" s="490"/>
      <c r="K74" s="490"/>
      <c r="L74" s="490"/>
      <c r="M74" s="490"/>
      <c r="N74" s="490"/>
      <c r="O74" s="490"/>
      <c r="P74" s="490"/>
      <c r="Q74" s="490"/>
      <c r="R74" s="490"/>
      <c r="S74" s="490"/>
    </row>
    <row r="78" spans="1:20">
      <c r="A78" s="4" t="s">
        <v>545</v>
      </c>
    </row>
    <row r="79" spans="1:20">
      <c r="A79" t="s">
        <v>546</v>
      </c>
    </row>
    <row r="81" spans="1:1">
      <c r="A81" s="4" t="s">
        <v>547</v>
      </c>
    </row>
  </sheetData>
  <mergeCells count="11">
    <mergeCell ref="A67:T68"/>
    <mergeCell ref="A2:T4"/>
    <mergeCell ref="A18:A46"/>
    <mergeCell ref="C56:D56"/>
    <mergeCell ref="C58:D58"/>
    <mergeCell ref="C61:D61"/>
    <mergeCell ref="B70:S70"/>
    <mergeCell ref="B71:S71"/>
    <mergeCell ref="B72:S72"/>
    <mergeCell ref="B73:S73"/>
    <mergeCell ref="B74:S74"/>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92D050"/>
    <pageSetUpPr autoPageBreaks="0"/>
  </sheetPr>
  <dimension ref="A1:BB358"/>
  <sheetViews>
    <sheetView zoomScale="85" zoomScaleNormal="85" workbookViewId="0">
      <selection activeCell="C164" sqref="C149:C164"/>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28" t="s">
        <v>335</v>
      </c>
      <c r="J2" s="429"/>
      <c r="K2" s="429"/>
      <c r="L2" s="429"/>
      <c r="M2" s="429"/>
      <c r="N2" s="429"/>
      <c r="O2" s="429"/>
      <c r="P2" s="429"/>
      <c r="Q2" s="429"/>
      <c r="R2" s="429"/>
      <c r="S2" s="429"/>
      <c r="T2" s="429"/>
      <c r="U2" s="430"/>
    </row>
    <row r="3" spans="1:21" ht="13.5" customHeight="1" outlineLevel="1" thickBot="1">
      <c r="A3" s="3"/>
      <c r="B3" s="7"/>
      <c r="F3" s="24"/>
      <c r="G3" s="10"/>
      <c r="I3" s="431" t="s">
        <v>336</v>
      </c>
      <c r="J3" s="432"/>
      <c r="K3" s="432"/>
      <c r="L3" s="432"/>
      <c r="M3" s="432"/>
      <c r="N3" s="433"/>
      <c r="O3" s="1"/>
      <c r="P3" s="437" t="s">
        <v>337</v>
      </c>
      <c r="Q3" s="438"/>
      <c r="R3" s="438"/>
      <c r="S3" s="438"/>
      <c r="T3" s="438"/>
      <c r="U3" s="439"/>
    </row>
    <row r="4" spans="1:21" ht="56.25" customHeight="1" outlineLevel="1">
      <c r="A4" s="31" t="s">
        <v>157</v>
      </c>
      <c r="B4" s="86" t="s">
        <v>167</v>
      </c>
      <c r="E4" s="53" t="s">
        <v>338</v>
      </c>
      <c r="F4" s="91">
        <v>45632</v>
      </c>
      <c r="G4" s="28"/>
      <c r="H4" s="10"/>
      <c r="I4" s="434"/>
      <c r="J4" s="435"/>
      <c r="K4" s="435"/>
      <c r="L4" s="435"/>
      <c r="M4" s="435"/>
      <c r="N4" s="436"/>
      <c r="P4" s="440"/>
      <c r="Q4" s="441"/>
      <c r="R4" s="441"/>
      <c r="S4" s="441"/>
      <c r="T4" s="441"/>
      <c r="U4" s="442"/>
    </row>
    <row r="5" spans="1:21" outlineLevel="1">
      <c r="A5" s="13" t="s">
        <v>339</v>
      </c>
      <c r="B5" s="88" t="s">
        <v>340</v>
      </c>
      <c r="E5" s="14"/>
      <c r="H5" s="10"/>
      <c r="I5" s="443" t="s">
        <v>168</v>
      </c>
      <c r="J5" s="444"/>
      <c r="K5" s="444"/>
      <c r="L5" s="444"/>
      <c r="M5" s="444"/>
      <c r="N5" s="445"/>
      <c r="P5" s="443" t="s">
        <v>601</v>
      </c>
      <c r="Q5" s="455"/>
      <c r="R5" s="455"/>
      <c r="S5" s="455"/>
      <c r="T5" s="455"/>
      <c r="U5" s="456"/>
    </row>
    <row r="6" spans="1:21" outlineLevel="1">
      <c r="A6" s="13" t="s">
        <v>342</v>
      </c>
      <c r="B6" s="88" t="s">
        <v>343</v>
      </c>
      <c r="E6" s="53" t="s">
        <v>344</v>
      </c>
      <c r="F6" s="90" t="s">
        <v>345</v>
      </c>
      <c r="H6" s="10"/>
      <c r="I6" s="446"/>
      <c r="J6" s="447"/>
      <c r="K6" s="447"/>
      <c r="L6" s="447"/>
      <c r="M6" s="447"/>
      <c r="N6" s="448"/>
      <c r="P6" s="457"/>
      <c r="Q6" s="458"/>
      <c r="R6" s="458"/>
      <c r="S6" s="458"/>
      <c r="T6" s="458"/>
      <c r="U6" s="459"/>
    </row>
    <row r="7" spans="1:21" outlineLevel="1">
      <c r="A7" s="13" t="s">
        <v>346</v>
      </c>
      <c r="B7" s="88" t="s">
        <v>173</v>
      </c>
      <c r="E7" s="14"/>
      <c r="H7" s="10"/>
      <c r="I7" s="446"/>
      <c r="J7" s="447"/>
      <c r="K7" s="447"/>
      <c r="L7" s="447"/>
      <c r="M7" s="447"/>
      <c r="N7" s="448"/>
      <c r="P7" s="457"/>
      <c r="Q7" s="458"/>
      <c r="R7" s="458"/>
      <c r="S7" s="458"/>
      <c r="T7" s="458"/>
      <c r="U7" s="459"/>
    </row>
    <row r="8" spans="1:21" ht="41" outlineLevel="1" thickBot="1">
      <c r="A8" s="34" t="s">
        <v>347</v>
      </c>
      <c r="B8" s="89" t="s">
        <v>348</v>
      </c>
      <c r="E8" s="14"/>
      <c r="H8" s="10"/>
      <c r="I8" s="446"/>
      <c r="J8" s="447"/>
      <c r="K8" s="447"/>
      <c r="L8" s="447"/>
      <c r="M8" s="447"/>
      <c r="N8" s="448"/>
      <c r="P8" s="457"/>
      <c r="Q8" s="458"/>
      <c r="R8" s="458"/>
      <c r="S8" s="458"/>
      <c r="T8" s="458"/>
      <c r="U8" s="459"/>
    </row>
    <row r="9" spans="1:21" outlineLevel="1">
      <c r="E9" s="14"/>
      <c r="H9" s="10"/>
      <c r="I9" s="446"/>
      <c r="J9" s="447"/>
      <c r="K9" s="447"/>
      <c r="L9" s="447"/>
      <c r="M9" s="447"/>
      <c r="N9" s="448"/>
      <c r="P9" s="457"/>
      <c r="Q9" s="458"/>
      <c r="R9" s="458"/>
      <c r="S9" s="458"/>
      <c r="T9" s="458"/>
      <c r="U9" s="459"/>
    </row>
    <row r="10" spans="1:21" ht="14" outlineLevel="1" thickBot="1">
      <c r="A10" s="32" t="s">
        <v>349</v>
      </c>
      <c r="B10" s="35">
        <f>Baseline!B10</f>
        <v>2027</v>
      </c>
      <c r="E10" s="14"/>
      <c r="H10" s="10"/>
      <c r="I10" s="446"/>
      <c r="J10" s="447"/>
      <c r="K10" s="447"/>
      <c r="L10" s="447"/>
      <c r="M10" s="447"/>
      <c r="N10" s="448"/>
      <c r="P10" s="457"/>
      <c r="Q10" s="458"/>
      <c r="R10" s="458"/>
      <c r="S10" s="458"/>
      <c r="T10" s="458"/>
      <c r="U10" s="459"/>
    </row>
    <row r="11" spans="1:21" outlineLevel="1">
      <c r="A11" s="16"/>
      <c r="H11" s="10"/>
      <c r="I11" s="446"/>
      <c r="J11" s="447"/>
      <c r="K11" s="447"/>
      <c r="L11" s="447"/>
      <c r="M11" s="447"/>
      <c r="N11" s="448"/>
      <c r="P11" s="457"/>
      <c r="Q11" s="458"/>
      <c r="R11" s="458"/>
      <c r="S11" s="458"/>
      <c r="T11" s="458"/>
      <c r="U11" s="459"/>
    </row>
    <row r="12" spans="1:21" ht="40.5" outlineLevel="1">
      <c r="A12" s="26" t="s">
        <v>350</v>
      </c>
      <c r="B12" s="26" t="s">
        <v>351</v>
      </c>
      <c r="C12" s="26" t="s">
        <v>352</v>
      </c>
      <c r="D12" s="26" t="s">
        <v>353</v>
      </c>
      <c r="E12" s="26" t="s">
        <v>354</v>
      </c>
      <c r="F12" s="26" t="s">
        <v>355</v>
      </c>
      <c r="G12" s="26" t="s">
        <v>356</v>
      </c>
      <c r="I12" s="446"/>
      <c r="J12" s="447"/>
      <c r="K12" s="447"/>
      <c r="L12" s="447"/>
      <c r="M12" s="447"/>
      <c r="N12" s="448"/>
      <c r="P12" s="457"/>
      <c r="Q12" s="458"/>
      <c r="R12" s="458"/>
      <c r="S12" s="458"/>
      <c r="T12" s="458"/>
      <c r="U12" s="459"/>
    </row>
    <row r="13" spans="1:21" outlineLevel="1">
      <c r="A13" s="58">
        <v>2035</v>
      </c>
      <c r="B13" s="21">
        <f t="shared" ref="B13:B18" si="0">INDEX($E$204:$AW$204,1,MATCH($A13,$E$53:$BB$53,0))</f>
        <v>-88.215175701023369</v>
      </c>
      <c r="C13" s="21">
        <f>B13-Baseline!B13</f>
        <v>-11.509846927222881</v>
      </c>
      <c r="D13" s="21">
        <f t="shared" ref="D13:D18" si="1">INDEX($E$205:$AW$205,1,MATCH($A13,$E$53:$BB$53,0))</f>
        <v>-88.215175701023369</v>
      </c>
      <c r="E13" s="21">
        <f>D13-Baseline!D13</f>
        <v>-11.509846927222881</v>
      </c>
      <c r="F13" s="21">
        <f t="shared" ref="F13:F18" si="2">INDEX($E$206:$AW$206,1,MATCH($A13,$E$53:$BB$53,0))</f>
        <v>-88.215175701023369</v>
      </c>
      <c r="G13" s="21">
        <f>F13-Baseline!F13</f>
        <v>-11.509846927222881</v>
      </c>
      <c r="I13" s="446"/>
      <c r="J13" s="447"/>
      <c r="K13" s="447"/>
      <c r="L13" s="447"/>
      <c r="M13" s="447"/>
      <c r="N13" s="448"/>
      <c r="P13" s="457"/>
      <c r="Q13" s="458"/>
      <c r="R13" s="458"/>
      <c r="S13" s="458"/>
      <c r="T13" s="458"/>
      <c r="U13" s="459"/>
    </row>
    <row r="14" spans="1:21" outlineLevel="1">
      <c r="A14" s="58">
        <v>2040</v>
      </c>
      <c r="B14" s="21">
        <f t="shared" si="0"/>
        <v>-120.054921753271</v>
      </c>
      <c r="C14" s="21">
        <f>B14-Baseline!B14</f>
        <v>-7.7077828840005083</v>
      </c>
      <c r="D14" s="21">
        <f t="shared" si="1"/>
        <v>-120.054921753271</v>
      </c>
      <c r="E14" s="21">
        <f>D14-Baseline!D14</f>
        <v>-7.7077828840005083</v>
      </c>
      <c r="F14" s="21">
        <f t="shared" si="2"/>
        <v>-120.054921753271</v>
      </c>
      <c r="G14" s="21">
        <f>F14-Baseline!F14</f>
        <v>-7.7077828840005083</v>
      </c>
      <c r="I14" s="446"/>
      <c r="J14" s="447"/>
      <c r="K14" s="447"/>
      <c r="L14" s="447"/>
      <c r="M14" s="447"/>
      <c r="N14" s="448"/>
      <c r="P14" s="457"/>
      <c r="Q14" s="458"/>
      <c r="R14" s="458"/>
      <c r="S14" s="458"/>
      <c r="T14" s="458"/>
      <c r="U14" s="459"/>
    </row>
    <row r="15" spans="1:21" outlineLevel="1">
      <c r="A15" s="58">
        <v>2045</v>
      </c>
      <c r="B15" s="21">
        <f t="shared" si="0"/>
        <v>-146.63394523437802</v>
      </c>
      <c r="C15" s="21">
        <f>B15-Baseline!B15</f>
        <v>-2.6651442072291047</v>
      </c>
      <c r="D15" s="21">
        <f t="shared" si="1"/>
        <v>-146.63394523437802</v>
      </c>
      <c r="E15" s="21">
        <f>D15-Baseline!D15</f>
        <v>-2.6651442072291047</v>
      </c>
      <c r="F15" s="21">
        <f t="shared" si="2"/>
        <v>-146.63394523437802</v>
      </c>
      <c r="G15" s="21">
        <f>F15-Baseline!F15</f>
        <v>-2.6651442072291047</v>
      </c>
      <c r="I15" s="446"/>
      <c r="J15" s="447"/>
      <c r="K15" s="447"/>
      <c r="L15" s="447"/>
      <c r="M15" s="447"/>
      <c r="N15" s="448"/>
      <c r="P15" s="457"/>
      <c r="Q15" s="458"/>
      <c r="R15" s="458"/>
      <c r="S15" s="458"/>
      <c r="T15" s="458"/>
      <c r="U15" s="459"/>
    </row>
    <row r="16" spans="1:21" outlineLevel="1">
      <c r="A16" s="58">
        <v>2050</v>
      </c>
      <c r="B16" s="21">
        <f t="shared" si="0"/>
        <v>-168.96266460561316</v>
      </c>
      <c r="C16" s="21">
        <f>B16-Baseline!B16</f>
        <v>3.0210874813239741</v>
      </c>
      <c r="D16" s="21">
        <f t="shared" si="1"/>
        <v>-168.96266460561316</v>
      </c>
      <c r="E16" s="21">
        <f>D16-Baseline!D16</f>
        <v>3.0210874813239741</v>
      </c>
      <c r="F16" s="21">
        <f t="shared" si="2"/>
        <v>-168.96266460561316</v>
      </c>
      <c r="G16" s="21">
        <f>F16-Baseline!F16</f>
        <v>3.0210874813239741</v>
      </c>
      <c r="I16" s="446"/>
      <c r="J16" s="447"/>
      <c r="K16" s="447"/>
      <c r="L16" s="447"/>
      <c r="M16" s="447"/>
      <c r="N16" s="448"/>
      <c r="P16" s="457"/>
      <c r="Q16" s="458"/>
      <c r="R16" s="458"/>
      <c r="S16" s="458"/>
      <c r="T16" s="458"/>
      <c r="U16" s="459"/>
    </row>
    <row r="17" spans="1:21" outlineLevel="1">
      <c r="A17" s="58">
        <v>2060</v>
      </c>
      <c r="B17" s="21">
        <f t="shared" si="0"/>
        <v>-204.29503229774346</v>
      </c>
      <c r="C17" s="21">
        <f>B17-Baseline!B17</f>
        <v>15.141449371837126</v>
      </c>
      <c r="D17" s="21">
        <f t="shared" si="1"/>
        <v>-204.29503229774346</v>
      </c>
      <c r="E17" s="21">
        <f>D17-Baseline!D17</f>
        <v>15.141449371837126</v>
      </c>
      <c r="F17" s="21">
        <f t="shared" si="2"/>
        <v>-204.29503229774346</v>
      </c>
      <c r="G17" s="21">
        <f>F17-Baseline!F17</f>
        <v>15.141449371837126</v>
      </c>
      <c r="I17" s="446"/>
      <c r="J17" s="447"/>
      <c r="K17" s="447"/>
      <c r="L17" s="447"/>
      <c r="M17" s="447"/>
      <c r="N17" s="448"/>
      <c r="P17" s="457"/>
      <c r="Q17" s="458"/>
      <c r="R17" s="458"/>
      <c r="S17" s="458"/>
      <c r="T17" s="458"/>
      <c r="U17" s="459"/>
    </row>
    <row r="18" spans="1:21" outlineLevel="1">
      <c r="A18" s="58">
        <v>2070</v>
      </c>
      <c r="B18" s="21">
        <f t="shared" si="0"/>
        <v>-231.37292060349725</v>
      </c>
      <c r="C18" s="21">
        <f>B18-Baseline!B18</f>
        <v>27.798504999669689</v>
      </c>
      <c r="D18" s="21">
        <f t="shared" si="1"/>
        <v>-231.37292060349725</v>
      </c>
      <c r="E18" s="21">
        <f>D18-Baseline!D18</f>
        <v>27.798504999669689</v>
      </c>
      <c r="F18" s="21">
        <f t="shared" si="2"/>
        <v>-231.37292060349725</v>
      </c>
      <c r="G18" s="21">
        <f>F18-Baseline!F18</f>
        <v>27.798504999669689</v>
      </c>
      <c r="I18" s="449"/>
      <c r="J18" s="450"/>
      <c r="K18" s="450"/>
      <c r="L18" s="450"/>
      <c r="M18" s="450"/>
      <c r="N18" s="451"/>
      <c r="P18" s="460"/>
      <c r="Q18" s="461"/>
      <c r="R18" s="461"/>
      <c r="S18" s="461"/>
      <c r="T18" s="461"/>
      <c r="U18" s="462"/>
    </row>
    <row r="19" spans="1:21" ht="14" outlineLevel="1" thickBot="1">
      <c r="A19" s="465"/>
      <c r="B19" s="465"/>
      <c r="I19" s="250"/>
      <c r="J19" s="251"/>
      <c r="K19" s="251"/>
      <c r="L19" s="251"/>
      <c r="M19" s="251"/>
      <c r="N19" s="251"/>
      <c r="P19" s="249"/>
      <c r="Q19" s="249"/>
      <c r="R19" s="249"/>
      <c r="S19" s="249"/>
      <c r="T19" s="249"/>
      <c r="U19" s="232"/>
    </row>
    <row r="20" spans="1:21" ht="26.25" customHeight="1" outlineLevel="1">
      <c r="A20" s="54" t="s">
        <v>357</v>
      </c>
      <c r="B20" s="55">
        <f>Baseline!B20</f>
        <v>0.33700000000000002</v>
      </c>
      <c r="E20" s="154"/>
      <c r="I20" s="452" t="s">
        <v>358</v>
      </c>
      <c r="J20" s="453"/>
      <c r="K20" s="453"/>
      <c r="L20" s="453"/>
      <c r="M20" s="453"/>
      <c r="N20" s="454"/>
      <c r="P20" s="452" t="s">
        <v>359</v>
      </c>
      <c r="Q20" s="453"/>
      <c r="R20" s="453"/>
      <c r="S20" s="453"/>
      <c r="T20" s="453"/>
      <c r="U20" s="454"/>
    </row>
    <row r="21" spans="1:21" ht="12.75" customHeight="1" outlineLevel="1">
      <c r="A21" s="154"/>
      <c r="B21" s="155"/>
      <c r="I21" s="443" t="s">
        <v>360</v>
      </c>
      <c r="J21" s="455"/>
      <c r="K21" s="455"/>
      <c r="L21" s="455"/>
      <c r="M21" s="455"/>
      <c r="N21" s="456"/>
      <c r="P21" s="443" t="s">
        <v>169</v>
      </c>
      <c r="Q21" s="455"/>
      <c r="R21" s="455"/>
      <c r="S21" s="455"/>
      <c r="T21" s="455"/>
      <c r="U21" s="456"/>
    </row>
    <row r="22" spans="1:21" ht="12.75" customHeight="1" outlineLevel="1">
      <c r="A22" s="154"/>
      <c r="B22" s="155"/>
      <c r="I22" s="457"/>
      <c r="J22" s="458"/>
      <c r="K22" s="458"/>
      <c r="L22" s="458"/>
      <c r="M22" s="458"/>
      <c r="N22" s="459"/>
      <c r="P22" s="457"/>
      <c r="Q22" s="458"/>
      <c r="R22" s="458"/>
      <c r="S22" s="458"/>
      <c r="T22" s="458"/>
      <c r="U22" s="459"/>
    </row>
    <row r="23" spans="1:21" outlineLevel="1">
      <c r="A23" s="154"/>
      <c r="B23" s="480" t="s">
        <v>362</v>
      </c>
      <c r="C23" s="481"/>
      <c r="D23" s="481"/>
      <c r="E23" s="481"/>
      <c r="F23" s="481"/>
      <c r="G23" s="482"/>
      <c r="I23" s="457"/>
      <c r="J23" s="458"/>
      <c r="K23" s="458"/>
      <c r="L23" s="458"/>
      <c r="M23" s="458"/>
      <c r="N23" s="459"/>
      <c r="P23" s="457"/>
      <c r="Q23" s="458"/>
      <c r="R23" s="458"/>
      <c r="S23" s="458"/>
      <c r="T23" s="458"/>
      <c r="U23" s="459"/>
    </row>
    <row r="24" spans="1:21" outlineLevel="1">
      <c r="B24" s="17">
        <v>2027</v>
      </c>
      <c r="C24" s="17">
        <v>2028</v>
      </c>
      <c r="D24" s="17">
        <v>2029</v>
      </c>
      <c r="E24" s="17">
        <v>2030</v>
      </c>
      <c r="F24" s="17">
        <v>2031</v>
      </c>
      <c r="G24" s="17" t="s">
        <v>363</v>
      </c>
      <c r="I24" s="457"/>
      <c r="J24" s="458"/>
      <c r="K24" s="458"/>
      <c r="L24" s="458"/>
      <c r="M24" s="458"/>
      <c r="N24" s="459"/>
      <c r="P24" s="457"/>
      <c r="Q24" s="458"/>
      <c r="R24" s="458"/>
      <c r="S24" s="458"/>
      <c r="T24" s="458"/>
      <c r="U24" s="459"/>
    </row>
    <row r="25" spans="1:21" ht="14" outlineLevel="1" thickBot="1">
      <c r="B25" s="30" t="s">
        <v>364</v>
      </c>
      <c r="C25" s="30" t="s">
        <v>364</v>
      </c>
      <c r="D25" s="30" t="s">
        <v>364</v>
      </c>
      <c r="E25" s="30" t="s">
        <v>364</v>
      </c>
      <c r="F25" s="30" t="s">
        <v>364</v>
      </c>
      <c r="G25" s="30" t="s">
        <v>364</v>
      </c>
      <c r="I25" s="457"/>
      <c r="J25" s="458"/>
      <c r="K25" s="458"/>
      <c r="L25" s="458"/>
      <c r="M25" s="458"/>
      <c r="N25" s="459"/>
      <c r="P25" s="457"/>
      <c r="Q25" s="458"/>
      <c r="R25" s="458"/>
      <c r="S25" s="458"/>
      <c r="T25" s="458"/>
      <c r="U25" s="459"/>
    </row>
    <row r="26" spans="1:21" outlineLevel="1">
      <c r="A26" s="54" t="s">
        <v>365</v>
      </c>
      <c r="B26" s="21">
        <f>E64</f>
        <v>-4.3069140000000008</v>
      </c>
      <c r="C26" s="21">
        <f>F64</f>
        <v>-4.3930522800000009</v>
      </c>
      <c r="D26" s="21">
        <f>G64</f>
        <v>-4.4809133256000013</v>
      </c>
      <c r="E26" s="21">
        <f>H64</f>
        <v>-4.5705315921120011</v>
      </c>
      <c r="F26" s="21">
        <f>I64</f>
        <v>-4.6619422239542407</v>
      </c>
      <c r="G26" s="21">
        <f>SUM(J64:BB64)</f>
        <v>0</v>
      </c>
      <c r="I26" s="457"/>
      <c r="J26" s="458"/>
      <c r="K26" s="458"/>
      <c r="L26" s="458"/>
      <c r="M26" s="458"/>
      <c r="N26" s="459"/>
      <c r="P26" s="457"/>
      <c r="Q26" s="458"/>
      <c r="R26" s="458"/>
      <c r="S26" s="458"/>
      <c r="T26" s="458"/>
      <c r="U26" s="459"/>
    </row>
    <row r="27" spans="1:21" outlineLevel="1">
      <c r="A27" s="54" t="s">
        <v>366</v>
      </c>
      <c r="B27" s="21">
        <f>E71+E77</f>
        <v>-8.584E-2</v>
      </c>
      <c r="C27" s="21">
        <f>F71+F77</f>
        <v>0</v>
      </c>
      <c r="D27" s="21">
        <f>G71+G77</f>
        <v>-8.9307935999999991E-2</v>
      </c>
      <c r="E27" s="21">
        <f>H71+H77</f>
        <v>0</v>
      </c>
      <c r="F27" s="21">
        <f>I71+I77</f>
        <v>-9.29159766144E-2</v>
      </c>
      <c r="G27" s="21">
        <f>SUM(J71:BB71)+SUM(J77:BB77)</f>
        <v>-1.3354725213570418</v>
      </c>
      <c r="I27" s="457"/>
      <c r="J27" s="458"/>
      <c r="K27" s="458"/>
      <c r="L27" s="458"/>
      <c r="M27" s="458"/>
      <c r="N27" s="459"/>
      <c r="P27" s="457"/>
      <c r="Q27" s="458"/>
      <c r="R27" s="458"/>
      <c r="S27" s="458"/>
      <c r="T27" s="458"/>
      <c r="U27" s="459"/>
    </row>
    <row r="28" spans="1:21" outlineLevel="1">
      <c r="A28" s="154"/>
      <c r="B28" s="248"/>
      <c r="C28" s="248"/>
      <c r="D28" s="248"/>
      <c r="E28" s="248"/>
      <c r="F28" s="248"/>
      <c r="G28" s="248"/>
      <c r="I28" s="457"/>
      <c r="J28" s="458"/>
      <c r="K28" s="458"/>
      <c r="L28" s="458"/>
      <c r="M28" s="458"/>
      <c r="N28" s="459"/>
      <c r="P28" s="457"/>
      <c r="Q28" s="458"/>
      <c r="R28" s="458"/>
      <c r="S28" s="458"/>
      <c r="T28" s="458"/>
      <c r="U28" s="459"/>
    </row>
    <row r="29" spans="1:21" ht="14" outlineLevel="1" thickBot="1">
      <c r="A29" s="154"/>
      <c r="B29" s="248"/>
      <c r="C29" s="248"/>
      <c r="D29" s="248"/>
      <c r="E29" s="248"/>
      <c r="F29" s="248"/>
      <c r="G29" s="248"/>
      <c r="I29" s="457"/>
      <c r="J29" s="458"/>
      <c r="K29" s="458"/>
      <c r="L29" s="458"/>
      <c r="M29" s="458"/>
      <c r="N29" s="459"/>
      <c r="P29" s="457"/>
      <c r="Q29" s="458"/>
      <c r="R29" s="458"/>
      <c r="S29" s="458"/>
      <c r="T29" s="458"/>
      <c r="U29" s="459"/>
    </row>
    <row r="30" spans="1:21" ht="14" outlineLevel="1" thickBot="1">
      <c r="A30" s="308"/>
      <c r="B30" s="309" t="s">
        <v>367</v>
      </c>
      <c r="C30" s="310" t="s">
        <v>368</v>
      </c>
      <c r="D30" s="484" t="s">
        <v>323</v>
      </c>
      <c r="E30" s="485"/>
      <c r="F30" s="485"/>
      <c r="G30" s="486"/>
      <c r="I30" s="457"/>
      <c r="J30" s="458"/>
      <c r="K30" s="458"/>
      <c r="L30" s="458"/>
      <c r="M30" s="458"/>
      <c r="N30" s="459"/>
      <c r="P30" s="457"/>
      <c r="Q30" s="458"/>
      <c r="R30" s="458"/>
      <c r="S30" s="458"/>
      <c r="T30" s="458"/>
      <c r="U30" s="459"/>
    </row>
    <row r="31" spans="1:21" outlineLevel="1">
      <c r="A31" s="477" t="s">
        <v>369</v>
      </c>
      <c r="B31" s="346" t="s">
        <v>370</v>
      </c>
      <c r="C31" s="307">
        <f>25*5</f>
        <v>125</v>
      </c>
      <c r="D31" s="497" t="s">
        <v>548</v>
      </c>
      <c r="E31" s="498"/>
      <c r="F31" s="498"/>
      <c r="G31" s="499"/>
      <c r="I31" s="457"/>
      <c r="J31" s="458"/>
      <c r="K31" s="458"/>
      <c r="L31" s="458"/>
      <c r="M31" s="458"/>
      <c r="N31" s="459"/>
      <c r="P31" s="457"/>
      <c r="Q31" s="458"/>
      <c r="R31" s="458"/>
      <c r="S31" s="458"/>
      <c r="T31" s="458"/>
      <c r="U31" s="459"/>
    </row>
    <row r="32" spans="1:21" outlineLevel="1">
      <c r="A32" s="477"/>
      <c r="B32" s="346" t="s">
        <v>372</v>
      </c>
      <c r="C32" s="252">
        <v>125</v>
      </c>
      <c r="D32" s="457"/>
      <c r="E32" s="458"/>
      <c r="F32" s="458"/>
      <c r="G32" s="500"/>
      <c r="I32" s="457"/>
      <c r="J32" s="458"/>
      <c r="K32" s="458"/>
      <c r="L32" s="458"/>
      <c r="M32" s="458"/>
      <c r="N32" s="459"/>
      <c r="P32" s="457"/>
      <c r="Q32" s="458"/>
      <c r="R32" s="458"/>
      <c r="S32" s="458"/>
      <c r="T32" s="458"/>
      <c r="U32" s="459"/>
    </row>
    <row r="33" spans="1:21" outlineLevel="1">
      <c r="A33" s="477"/>
      <c r="B33" s="346" t="s">
        <v>373</v>
      </c>
      <c r="C33" s="252">
        <v>5</v>
      </c>
      <c r="D33" s="460"/>
      <c r="E33" s="461"/>
      <c r="F33" s="461"/>
      <c r="G33" s="501"/>
      <c r="I33" s="457"/>
      <c r="J33" s="458"/>
      <c r="K33" s="458"/>
      <c r="L33" s="458"/>
      <c r="M33" s="458"/>
      <c r="N33" s="459"/>
      <c r="P33" s="457"/>
      <c r="Q33" s="458"/>
      <c r="R33" s="458"/>
      <c r="S33" s="458"/>
      <c r="T33" s="458"/>
      <c r="U33" s="459"/>
    </row>
    <row r="34" spans="1:21" outlineLevel="1">
      <c r="A34" s="477"/>
      <c r="B34" s="312"/>
      <c r="C34" s="252"/>
      <c r="D34" s="463"/>
      <c r="E34" s="463"/>
      <c r="F34" s="463"/>
      <c r="G34" s="464"/>
      <c r="I34" s="457"/>
      <c r="J34" s="458"/>
      <c r="K34" s="458"/>
      <c r="L34" s="458"/>
      <c r="M34" s="458"/>
      <c r="N34" s="459"/>
      <c r="P34" s="457"/>
      <c r="Q34" s="458"/>
      <c r="R34" s="458"/>
      <c r="S34" s="458"/>
      <c r="T34" s="458"/>
      <c r="U34" s="459"/>
    </row>
    <row r="35" spans="1:21" outlineLevel="1">
      <c r="A35" s="477"/>
      <c r="B35" s="312"/>
      <c r="C35" s="252"/>
      <c r="D35" s="463"/>
      <c r="E35" s="463"/>
      <c r="F35" s="463"/>
      <c r="G35" s="464"/>
      <c r="I35" s="457"/>
      <c r="J35" s="458"/>
      <c r="K35" s="458"/>
      <c r="L35" s="458"/>
      <c r="M35" s="458"/>
      <c r="N35" s="459"/>
      <c r="P35" s="457"/>
      <c r="Q35" s="458"/>
      <c r="R35" s="458"/>
      <c r="S35" s="458"/>
      <c r="T35" s="458"/>
      <c r="U35" s="459"/>
    </row>
    <row r="36" spans="1:21" outlineLevel="1">
      <c r="A36" s="477"/>
      <c r="B36" s="312"/>
      <c r="C36" s="252"/>
      <c r="D36" s="463"/>
      <c r="E36" s="463"/>
      <c r="F36" s="463"/>
      <c r="G36" s="464"/>
      <c r="I36" s="457"/>
      <c r="J36" s="458"/>
      <c r="K36" s="458"/>
      <c r="L36" s="458"/>
      <c r="M36" s="458"/>
      <c r="N36" s="459"/>
      <c r="P36" s="457"/>
      <c r="Q36" s="458"/>
      <c r="R36" s="458"/>
      <c r="S36" s="458"/>
      <c r="T36" s="458"/>
      <c r="U36" s="459"/>
    </row>
    <row r="37" spans="1:21" outlineLevel="1">
      <c r="A37" s="477"/>
      <c r="B37" s="312"/>
      <c r="C37" s="252"/>
      <c r="D37" s="463"/>
      <c r="E37" s="463"/>
      <c r="F37" s="463"/>
      <c r="G37" s="464"/>
      <c r="I37" s="457"/>
      <c r="J37" s="458"/>
      <c r="K37" s="458"/>
      <c r="L37" s="458"/>
      <c r="M37" s="458"/>
      <c r="N37" s="459"/>
      <c r="P37" s="457"/>
      <c r="Q37" s="458"/>
      <c r="R37" s="458"/>
      <c r="S37" s="458"/>
      <c r="T37" s="458"/>
      <c r="U37" s="459"/>
    </row>
    <row r="38" spans="1:21" outlineLevel="1">
      <c r="A38" s="477"/>
      <c r="B38" s="312"/>
      <c r="C38" s="252"/>
      <c r="D38" s="463"/>
      <c r="E38" s="463"/>
      <c r="F38" s="463"/>
      <c r="G38" s="464"/>
      <c r="I38" s="457"/>
      <c r="J38" s="458"/>
      <c r="K38" s="458"/>
      <c r="L38" s="458"/>
      <c r="M38" s="458"/>
      <c r="N38" s="459"/>
      <c r="P38" s="457"/>
      <c r="Q38" s="458"/>
      <c r="R38" s="458"/>
      <c r="S38" s="458"/>
      <c r="T38" s="458"/>
      <c r="U38" s="459"/>
    </row>
    <row r="39" spans="1:21" outlineLevel="1">
      <c r="A39" s="477"/>
      <c r="B39" s="312"/>
      <c r="C39" s="252"/>
      <c r="D39" s="463"/>
      <c r="E39" s="463"/>
      <c r="F39" s="463"/>
      <c r="G39" s="464"/>
      <c r="I39" s="457"/>
      <c r="J39" s="458"/>
      <c r="K39" s="458"/>
      <c r="L39" s="458"/>
      <c r="M39" s="458"/>
      <c r="N39" s="459"/>
      <c r="P39" s="457"/>
      <c r="Q39" s="458"/>
      <c r="R39" s="458"/>
      <c r="S39" s="458"/>
      <c r="T39" s="458"/>
      <c r="U39" s="459"/>
    </row>
    <row r="40" spans="1:21" ht="14" outlineLevel="1" thickBot="1">
      <c r="A40" s="478"/>
      <c r="B40" s="313"/>
      <c r="C40" s="314"/>
      <c r="D40" s="487"/>
      <c r="E40" s="487"/>
      <c r="F40" s="487"/>
      <c r="G40" s="488"/>
      <c r="I40" s="457"/>
      <c r="J40" s="458"/>
      <c r="K40" s="458"/>
      <c r="L40" s="458"/>
      <c r="M40" s="458"/>
      <c r="N40" s="459"/>
      <c r="P40" s="457"/>
      <c r="Q40" s="458"/>
      <c r="R40" s="458"/>
      <c r="S40" s="458"/>
      <c r="T40" s="458"/>
      <c r="U40" s="459"/>
    </row>
    <row r="41" spans="1:21" outlineLevel="1">
      <c r="A41" s="154"/>
      <c r="B41" s="248"/>
      <c r="C41" s="248"/>
      <c r="D41" s="248"/>
      <c r="E41" s="248"/>
      <c r="F41" s="248"/>
      <c r="G41" s="248"/>
      <c r="I41" s="457"/>
      <c r="J41" s="458"/>
      <c r="K41" s="458"/>
      <c r="L41" s="458"/>
      <c r="M41" s="458"/>
      <c r="N41" s="459"/>
      <c r="P41" s="457"/>
      <c r="Q41" s="458"/>
      <c r="R41" s="458"/>
      <c r="S41" s="458"/>
      <c r="T41" s="458"/>
      <c r="U41" s="459"/>
    </row>
    <row r="42" spans="1:21" outlineLevel="1">
      <c r="A42" s="154"/>
      <c r="B42" s="248"/>
      <c r="C42" s="248"/>
      <c r="D42" s="248"/>
      <c r="E42" s="248"/>
      <c r="F42" s="248"/>
      <c r="G42" s="248"/>
      <c r="I42" s="457"/>
      <c r="J42" s="458"/>
      <c r="K42" s="458"/>
      <c r="L42" s="458"/>
      <c r="M42" s="458"/>
      <c r="N42" s="459"/>
      <c r="P42" s="457"/>
      <c r="Q42" s="458"/>
      <c r="R42" s="458"/>
      <c r="S42" s="458"/>
      <c r="T42" s="458"/>
      <c r="U42" s="459"/>
    </row>
    <row r="43" spans="1:21" outlineLevel="1">
      <c r="A43" s="154"/>
      <c r="B43" s="248"/>
      <c r="C43" s="248"/>
      <c r="D43" s="248"/>
      <c r="E43" s="248"/>
      <c r="F43" s="248"/>
      <c r="G43" s="248"/>
      <c r="I43" s="457"/>
      <c r="J43" s="458"/>
      <c r="K43" s="458"/>
      <c r="L43" s="458"/>
      <c r="M43" s="458"/>
      <c r="N43" s="459"/>
      <c r="P43" s="457"/>
      <c r="Q43" s="458"/>
      <c r="R43" s="458"/>
      <c r="S43" s="458"/>
      <c r="T43" s="458"/>
      <c r="U43" s="459"/>
    </row>
    <row r="44" spans="1:21" outlineLevel="1">
      <c r="A44" s="154"/>
      <c r="B44" s="248"/>
      <c r="C44" s="248"/>
      <c r="D44" s="248"/>
      <c r="E44" s="248"/>
      <c r="F44" s="248"/>
      <c r="G44" s="248"/>
      <c r="I44" s="457"/>
      <c r="J44" s="458"/>
      <c r="K44" s="458"/>
      <c r="L44" s="458"/>
      <c r="M44" s="458"/>
      <c r="N44" s="459"/>
      <c r="P44" s="457"/>
      <c r="Q44" s="458"/>
      <c r="R44" s="458"/>
      <c r="S44" s="458"/>
      <c r="T44" s="458"/>
      <c r="U44" s="459"/>
    </row>
    <row r="45" spans="1:21" outlineLevel="1">
      <c r="A45" s="154"/>
      <c r="B45" s="248"/>
      <c r="C45" s="248"/>
      <c r="D45" s="248"/>
      <c r="E45" s="248"/>
      <c r="F45" s="248"/>
      <c r="G45" s="248"/>
      <c r="I45" s="460"/>
      <c r="J45" s="461"/>
      <c r="K45" s="461"/>
      <c r="L45" s="461"/>
      <c r="M45" s="461"/>
      <c r="N45" s="462"/>
      <c r="P45" s="460"/>
      <c r="Q45" s="461"/>
      <c r="R45" s="461"/>
      <c r="S45" s="461"/>
      <c r="T45" s="461"/>
      <c r="U45" s="462"/>
    </row>
    <row r="46" spans="1:21" outlineLevel="1">
      <c r="A46" s="154"/>
      <c r="B46" s="248"/>
      <c r="C46" s="248"/>
      <c r="D46" s="248"/>
      <c r="E46" s="248"/>
      <c r="F46" s="248"/>
      <c r="G46" s="248"/>
    </row>
    <row r="47" spans="1:21">
      <c r="A47" s="154"/>
      <c r="B47" s="155"/>
    </row>
    <row r="48" spans="1:21" ht="15">
      <c r="A48" s="12" t="s">
        <v>374</v>
      </c>
    </row>
    <row r="49" spans="1:54" ht="15" outlineLevel="1">
      <c r="A49" s="12"/>
    </row>
    <row r="50" spans="1:54" ht="14" outlineLevel="1" thickBot="1">
      <c r="A50" s="4" t="s">
        <v>375</v>
      </c>
    </row>
    <row r="51" spans="1:54" outlineLevel="2">
      <c r="B51" s="19"/>
      <c r="C51" s="19"/>
      <c r="D51" s="19"/>
      <c r="E51" s="489" t="s">
        <v>270</v>
      </c>
      <c r="F51" s="479"/>
      <c r="G51" s="479"/>
      <c r="H51" s="479"/>
      <c r="I51" s="479"/>
      <c r="J51" s="479" t="s">
        <v>271</v>
      </c>
      <c r="K51" s="479"/>
      <c r="L51" s="479"/>
      <c r="M51" s="479"/>
      <c r="N51" s="479"/>
      <c r="O51" s="479" t="s">
        <v>272</v>
      </c>
      <c r="P51" s="479"/>
      <c r="Q51" s="479"/>
      <c r="R51" s="479"/>
      <c r="S51" s="479"/>
      <c r="T51" s="479" t="s">
        <v>273</v>
      </c>
      <c r="U51" s="479"/>
      <c r="V51" s="479"/>
      <c r="W51" s="479"/>
      <c r="X51" s="479"/>
      <c r="Y51" s="479" t="s">
        <v>376</v>
      </c>
      <c r="Z51" s="479"/>
      <c r="AA51" s="479"/>
      <c r="AB51" s="479"/>
      <c r="AC51" s="479"/>
      <c r="AD51" s="479" t="s">
        <v>377</v>
      </c>
      <c r="AE51" s="479"/>
      <c r="AF51" s="479"/>
      <c r="AG51" s="479"/>
      <c r="AH51" s="479"/>
      <c r="AI51" s="479" t="s">
        <v>378</v>
      </c>
      <c r="AJ51" s="479"/>
      <c r="AK51" s="479"/>
      <c r="AL51" s="479"/>
      <c r="AM51" s="479"/>
      <c r="AN51" s="479" t="s">
        <v>379</v>
      </c>
      <c r="AO51" s="479"/>
      <c r="AP51" s="479"/>
      <c r="AQ51" s="479"/>
      <c r="AR51" s="479"/>
      <c r="AS51" s="479" t="s">
        <v>380</v>
      </c>
      <c r="AT51" s="479"/>
      <c r="AU51" s="479"/>
      <c r="AV51" s="479"/>
      <c r="AW51" s="479"/>
      <c r="AX51" s="479" t="s">
        <v>381</v>
      </c>
      <c r="AY51" s="479"/>
      <c r="AZ51" s="479"/>
      <c r="BA51" s="479"/>
      <c r="BB51" s="48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367</v>
      </c>
      <c r="C53" s="19" t="s">
        <v>382</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66" t="s">
        <v>383</v>
      </c>
      <c r="B54" s="36" t="s">
        <v>305</v>
      </c>
      <c r="C54" s="121" t="s">
        <v>290</v>
      </c>
      <c r="D54" s="124" t="s">
        <v>384</v>
      </c>
      <c r="E54" s="242">
        <f>'Option_2 Workings'!E67*'Option_2 Workings'!$I$11</f>
        <v>-0.74497971891891912</v>
      </c>
      <c r="F54" s="242">
        <f>'Option_2 Workings'!F67*'Option_2 Workings'!$I$11</f>
        <v>-0.75987931329729752</v>
      </c>
      <c r="G54" s="242">
        <f>'Option_2 Workings'!G67*'Option_2 Workings'!$I$11</f>
        <v>-0.77507689956324355</v>
      </c>
      <c r="H54" s="242">
        <f>'Option_2 Workings'!H67*'Option_2 Workings'!$I$11</f>
        <v>-0.7905784375545083</v>
      </c>
      <c r="I54" s="242">
        <f>'Option_2 Workings'!I67*'Option_2 Workings'!$I$11</f>
        <v>-0.80639000630559843</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67"/>
      <c r="B55" s="36" t="s">
        <v>292</v>
      </c>
      <c r="C55" s="121" t="s">
        <v>290</v>
      </c>
      <c r="D55" s="2" t="s">
        <v>384</v>
      </c>
      <c r="E55" s="241">
        <f>'Option_2 Workings'!E67*(SUM('Option_2 Workings'!$I$12:$I$14))</f>
        <v>-3.5619342810810819</v>
      </c>
      <c r="F55" s="241">
        <f>'Option_2 Workings'!F67*(SUM('Option_2 Workings'!$I$12:$I$14))</f>
        <v>-3.6331729667027033</v>
      </c>
      <c r="G55" s="241">
        <f>'Option_2 Workings'!G67*(SUM('Option_2 Workings'!$I$12:$I$14))</f>
        <v>-3.705836426036758</v>
      </c>
      <c r="H55" s="241">
        <f>'Option_2 Workings'!H67*(SUM('Option_2 Workings'!$I$12:$I$14))</f>
        <v>-3.7799531545574929</v>
      </c>
      <c r="I55" s="241">
        <f>'Option_2 Workings'!I67*(SUM('Option_2 Workings'!$I$12:$I$14))</f>
        <v>-3.8555522176486421</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67"/>
      <c r="B56" s="36"/>
      <c r="C56" s="121"/>
      <c r="D56" s="2" t="s">
        <v>384</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67"/>
      <c r="B57" s="36"/>
      <c r="C57" s="121"/>
      <c r="D57" s="2" t="s">
        <v>384</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67"/>
      <c r="B58" s="36"/>
      <c r="C58" s="121"/>
      <c r="D58" s="2" t="s">
        <v>384</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67"/>
      <c r="B59" s="36"/>
      <c r="C59" s="121"/>
      <c r="D59" s="2" t="s">
        <v>384</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67"/>
      <c r="B60" s="36"/>
      <c r="C60" s="121"/>
      <c r="D60" s="2" t="s">
        <v>384</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67"/>
      <c r="B61" s="36"/>
      <c r="C61" s="121"/>
      <c r="D61" s="2" t="s">
        <v>384</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67"/>
      <c r="B62" s="36"/>
      <c r="C62" s="121"/>
      <c r="D62" s="2" t="s">
        <v>384</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67"/>
      <c r="B63" s="36"/>
      <c r="C63" s="121"/>
      <c r="D63" s="2" t="s">
        <v>384</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68"/>
      <c r="B64" s="122" t="s">
        <v>385</v>
      </c>
      <c r="C64" s="296" t="s">
        <v>386</v>
      </c>
      <c r="D64" s="123" t="s">
        <v>384</v>
      </c>
      <c r="E64" s="23">
        <f>SUM(E54:E63)</f>
        <v>-4.3069140000000008</v>
      </c>
      <c r="F64" s="23">
        <f t="shared" ref="F64:BB64" si="3">SUM(F54:F63)</f>
        <v>-4.3930522800000009</v>
      </c>
      <c r="G64" s="23">
        <f t="shared" si="3"/>
        <v>-4.4809133256000013</v>
      </c>
      <c r="H64" s="23">
        <f t="shared" si="3"/>
        <v>-4.5705315921120011</v>
      </c>
      <c r="I64" s="23">
        <f t="shared" si="3"/>
        <v>-4.6619422239542407</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74" t="s">
        <v>387</v>
      </c>
      <c r="B66" s="266" t="s">
        <v>302</v>
      </c>
      <c r="C66" s="267" t="s">
        <v>602</v>
      </c>
      <c r="D66" s="268" t="s">
        <v>384</v>
      </c>
      <c r="E66" s="242">
        <f>'Option_2 Workings'!E62</f>
        <v>-8.584E-2</v>
      </c>
      <c r="F66" s="242">
        <f>'Option_2 Workings'!F62</f>
        <v>0</v>
      </c>
      <c r="G66" s="242">
        <f>'Option_2 Workings'!G62</f>
        <v>-8.9307935999999991E-2</v>
      </c>
      <c r="H66" s="242">
        <f>'Option_2 Workings'!H62</f>
        <v>0</v>
      </c>
      <c r="I66" s="242">
        <f>'Option_2 Workings'!I62</f>
        <v>-9.29159766144E-2</v>
      </c>
      <c r="J66" s="242">
        <f>'Option_2 Workings'!J62</f>
        <v>0</v>
      </c>
      <c r="K66" s="242">
        <f>'Option_2 Workings'!K62</f>
        <v>-9.6669782069621762E-2</v>
      </c>
      <c r="L66" s="242">
        <f>'Option_2 Workings'!L62</f>
        <v>0</v>
      </c>
      <c r="M66" s="242">
        <f>'Option_2 Workings'!M62</f>
        <v>0</v>
      </c>
      <c r="N66" s="242">
        <f>'Option_2 Workings'!N62</f>
        <v>0</v>
      </c>
      <c r="O66" s="242">
        <f>'Option_2 Workings'!O62</f>
        <v>0</v>
      </c>
      <c r="P66" s="242">
        <f>'Option_2 Workings'!P62</f>
        <v>-0.10673125063259693</v>
      </c>
      <c r="Q66" s="242">
        <f>'Option_2 Workings'!Q62</f>
        <v>0</v>
      </c>
      <c r="R66" s="242">
        <f>'Option_2 Workings'!R62</f>
        <v>0</v>
      </c>
      <c r="S66" s="242">
        <f>'Option_2 Workings'!S62</f>
        <v>0</v>
      </c>
      <c r="T66" s="242">
        <f>'Option_2 Workings'!T62</f>
        <v>0</v>
      </c>
      <c r="U66" s="242">
        <f>'Option_2 Workings'!U62</f>
        <v>-0.11783992492497813</v>
      </c>
      <c r="V66" s="242">
        <f>'Option_2 Workings'!V62</f>
        <v>0</v>
      </c>
      <c r="W66" s="242">
        <f>'Option_2 Workings'!W62</f>
        <v>0</v>
      </c>
      <c r="X66" s="242">
        <f>'Option_2 Workings'!X62</f>
        <v>0</v>
      </c>
      <c r="Y66" s="242">
        <f>'Option_2 Workings'!Y62</f>
        <v>0</v>
      </c>
      <c r="Z66" s="242">
        <f>'Option_2 Workings'!Z62</f>
        <v>-0.13010479896019755</v>
      </c>
      <c r="AA66" s="242">
        <f>'Option_2 Workings'!AA62</f>
        <v>0</v>
      </c>
      <c r="AB66" s="242">
        <f>'Option_2 Workings'!AB62</f>
        <v>0</v>
      </c>
      <c r="AC66" s="242">
        <f>'Option_2 Workings'!AC62</f>
        <v>0</v>
      </c>
      <c r="AD66" s="242">
        <f>'Option_2 Workings'!AD62</f>
        <v>0</v>
      </c>
      <c r="AE66" s="242">
        <f>'Option_2 Workings'!AE62</f>
        <v>-0.14364621093614943</v>
      </c>
      <c r="AF66" s="242">
        <f>'Option_2 Workings'!AF62</f>
        <v>0</v>
      </c>
      <c r="AG66" s="242">
        <f>'Option_2 Workings'!AG62</f>
        <v>0</v>
      </c>
      <c r="AH66" s="242">
        <f>'Option_2 Workings'!AH62</f>
        <v>0</v>
      </c>
      <c r="AI66" s="242">
        <f>'Option_2 Workings'!AI62</f>
        <v>0</v>
      </c>
      <c r="AJ66" s="242">
        <f>'Option_2 Workings'!AJ62</f>
        <v>-0.15859702394702049</v>
      </c>
      <c r="AK66" s="242">
        <f>'Option_2 Workings'!AK62</f>
        <v>0</v>
      </c>
      <c r="AL66" s="242">
        <f>'Option_2 Workings'!AL62</f>
        <v>0</v>
      </c>
      <c r="AM66" s="242">
        <f>'Option_2 Workings'!AM62</f>
        <v>0</v>
      </c>
      <c r="AN66" s="242">
        <f>'Option_2 Workings'!AN62</f>
        <v>0</v>
      </c>
      <c r="AO66" s="242">
        <f>'Option_2 Workings'!AO62</f>
        <v>-0.17510392958455601</v>
      </c>
      <c r="AP66" s="242">
        <f>'Option_2 Workings'!AP62</f>
        <v>0</v>
      </c>
      <c r="AQ66" s="242">
        <f>'Option_2 Workings'!AQ62</f>
        <v>0</v>
      </c>
      <c r="AR66" s="242">
        <f>'Option_2 Workings'!AR62</f>
        <v>0</v>
      </c>
      <c r="AS66" s="242">
        <f>'Option_2 Workings'!AS62</f>
        <v>0</v>
      </c>
      <c r="AT66" s="242">
        <f>'Option_2 Workings'!AT62</f>
        <v>-0.19332888721919286</v>
      </c>
      <c r="AU66" s="242">
        <f>'Option_2 Workings'!AU62</f>
        <v>0</v>
      </c>
      <c r="AV66" s="242">
        <f>'Option_2 Workings'!AV62</f>
        <v>0</v>
      </c>
      <c r="AW66" s="242">
        <f>'Option_2 Workings'!AW62</f>
        <v>0</v>
      </c>
      <c r="AX66" s="242">
        <f>'Option_2 Workings'!AX62</f>
        <v>0</v>
      </c>
      <c r="AY66" s="242">
        <f>'Option_2 Workings'!AY62</f>
        <v>-0.21345071308272867</v>
      </c>
      <c r="AZ66" s="242">
        <f>'Option_2 Workings'!AZ62</f>
        <v>0</v>
      </c>
      <c r="BA66" s="242">
        <f>'Option_2 Workings'!BA62</f>
        <v>0</v>
      </c>
      <c r="BB66" s="242">
        <f>'Option_2 Workings'!BB62</f>
        <v>0</v>
      </c>
    </row>
    <row r="67" spans="1:54" outlineLevel="2">
      <c r="A67" s="475"/>
      <c r="B67" s="252"/>
      <c r="C67" s="267"/>
      <c r="D67" s="269" t="s">
        <v>384</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75"/>
      <c r="B68" s="252"/>
      <c r="C68" s="267"/>
      <c r="D68" s="269" t="s">
        <v>384</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75"/>
      <c r="B69" s="252"/>
      <c r="C69" s="267"/>
      <c r="D69" s="269" t="s">
        <v>384</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75"/>
      <c r="B70" s="252"/>
      <c r="C70" s="267"/>
      <c r="D70" s="269" t="s">
        <v>384</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76"/>
      <c r="B71" s="122" t="s">
        <v>388</v>
      </c>
      <c r="C71" s="123"/>
      <c r="D71" s="270" t="s">
        <v>384</v>
      </c>
      <c r="E71" s="21">
        <f>SUM(E66:E70)</f>
        <v>-8.584E-2</v>
      </c>
      <c r="F71" s="21">
        <f t="shared" ref="F71:BB71" si="4">SUM(F66:F70)</f>
        <v>0</v>
      </c>
      <c r="G71" s="21">
        <f t="shared" si="4"/>
        <v>-8.9307935999999991E-2</v>
      </c>
      <c r="H71" s="21">
        <f t="shared" si="4"/>
        <v>0</v>
      </c>
      <c r="I71" s="21">
        <f t="shared" si="4"/>
        <v>-9.29159766144E-2</v>
      </c>
      <c r="J71" s="21">
        <f t="shared" si="4"/>
        <v>0</v>
      </c>
      <c r="K71" s="21">
        <f t="shared" si="4"/>
        <v>-9.6669782069621762E-2</v>
      </c>
      <c r="L71" s="21">
        <f t="shared" si="4"/>
        <v>0</v>
      </c>
      <c r="M71" s="21">
        <f t="shared" si="4"/>
        <v>0</v>
      </c>
      <c r="N71" s="21">
        <f t="shared" si="4"/>
        <v>0</v>
      </c>
      <c r="O71" s="21">
        <f t="shared" si="4"/>
        <v>0</v>
      </c>
      <c r="P71" s="21">
        <f t="shared" si="4"/>
        <v>-0.10673125063259693</v>
      </c>
      <c r="Q71" s="21">
        <f t="shared" si="4"/>
        <v>0</v>
      </c>
      <c r="R71" s="21">
        <f t="shared" si="4"/>
        <v>0</v>
      </c>
      <c r="S71" s="21">
        <f t="shared" si="4"/>
        <v>0</v>
      </c>
      <c r="T71" s="21">
        <f t="shared" si="4"/>
        <v>0</v>
      </c>
      <c r="U71" s="21">
        <f t="shared" si="4"/>
        <v>-0.11783992492497813</v>
      </c>
      <c r="V71" s="21">
        <f t="shared" si="4"/>
        <v>0</v>
      </c>
      <c r="W71" s="21">
        <f t="shared" si="4"/>
        <v>0</v>
      </c>
      <c r="X71" s="21">
        <f t="shared" si="4"/>
        <v>0</v>
      </c>
      <c r="Y71" s="21">
        <f t="shared" si="4"/>
        <v>0</v>
      </c>
      <c r="Z71" s="21">
        <f t="shared" si="4"/>
        <v>-0.13010479896019755</v>
      </c>
      <c r="AA71" s="21">
        <f t="shared" si="4"/>
        <v>0</v>
      </c>
      <c r="AB71" s="21">
        <f t="shared" si="4"/>
        <v>0</v>
      </c>
      <c r="AC71" s="21">
        <f t="shared" si="4"/>
        <v>0</v>
      </c>
      <c r="AD71" s="21">
        <f t="shared" si="4"/>
        <v>0</v>
      </c>
      <c r="AE71" s="21">
        <f t="shared" si="4"/>
        <v>-0.14364621093614943</v>
      </c>
      <c r="AF71" s="21">
        <f t="shared" si="4"/>
        <v>0</v>
      </c>
      <c r="AG71" s="21">
        <f t="shared" si="4"/>
        <v>0</v>
      </c>
      <c r="AH71" s="21">
        <f t="shared" si="4"/>
        <v>0</v>
      </c>
      <c r="AI71" s="21">
        <f t="shared" si="4"/>
        <v>0</v>
      </c>
      <c r="AJ71" s="21">
        <f t="shared" si="4"/>
        <v>-0.15859702394702049</v>
      </c>
      <c r="AK71" s="21">
        <f t="shared" si="4"/>
        <v>0</v>
      </c>
      <c r="AL71" s="21">
        <f t="shared" si="4"/>
        <v>0</v>
      </c>
      <c r="AM71" s="21">
        <f t="shared" si="4"/>
        <v>0</v>
      </c>
      <c r="AN71" s="21">
        <f t="shared" si="4"/>
        <v>0</v>
      </c>
      <c r="AO71" s="21">
        <f t="shared" si="4"/>
        <v>-0.17510392958455601</v>
      </c>
      <c r="AP71" s="21">
        <f t="shared" si="4"/>
        <v>0</v>
      </c>
      <c r="AQ71" s="21">
        <f t="shared" si="4"/>
        <v>0</v>
      </c>
      <c r="AR71" s="21">
        <f t="shared" si="4"/>
        <v>0</v>
      </c>
      <c r="AS71" s="21">
        <f t="shared" si="4"/>
        <v>0</v>
      </c>
      <c r="AT71" s="21">
        <f t="shared" si="4"/>
        <v>-0.19332888721919286</v>
      </c>
      <c r="AU71" s="21">
        <f t="shared" si="4"/>
        <v>0</v>
      </c>
      <c r="AV71" s="21">
        <f t="shared" si="4"/>
        <v>0</v>
      </c>
      <c r="AW71" s="21">
        <f t="shared" si="4"/>
        <v>0</v>
      </c>
      <c r="AX71" s="21">
        <f t="shared" si="4"/>
        <v>0</v>
      </c>
      <c r="AY71" s="21">
        <f t="shared" si="4"/>
        <v>-0.21345071308272867</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74" t="s">
        <v>389</v>
      </c>
      <c r="B75" s="127" t="s">
        <v>390</v>
      </c>
      <c r="C75" s="274"/>
      <c r="D75" s="124" t="s">
        <v>384</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75"/>
      <c r="B76" s="121"/>
      <c r="C76" s="272"/>
      <c r="D76" s="2" t="s">
        <v>384</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76"/>
      <c r="B77" s="273" t="s">
        <v>391</v>
      </c>
      <c r="C77" s="271"/>
      <c r="D77" s="123" t="s">
        <v>384</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392</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393</v>
      </c>
      <c r="C81" s="6" t="s">
        <v>394</v>
      </c>
      <c r="D81" t="s">
        <v>395</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396</v>
      </c>
      <c r="C82" t="s">
        <v>397</v>
      </c>
      <c r="D82" t="s">
        <v>384</v>
      </c>
      <c r="E82" s="21">
        <f t="shared" ref="E82:BB82" si="8">E64*E81</f>
        <v>-1.4514300180000004</v>
      </c>
      <c r="F82" s="21">
        <f t="shared" si="8"/>
        <v>-1.4804586183600004</v>
      </c>
      <c r="G82" s="21">
        <f t="shared" si="8"/>
        <v>-1.5100677907272007</v>
      </c>
      <c r="H82" s="21">
        <f t="shared" si="8"/>
        <v>-1.5402691465417444</v>
      </c>
      <c r="I82" s="21">
        <f t="shared" si="8"/>
        <v>-1.5710745294725792</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398</v>
      </c>
      <c r="C83" t="s">
        <v>399</v>
      </c>
      <c r="D83" t="s">
        <v>384</v>
      </c>
      <c r="E83" s="21">
        <f t="shared" ref="E83:BB83" si="9">E64-E82</f>
        <v>-2.8554839820000004</v>
      </c>
      <c r="F83" s="21">
        <f t="shared" si="9"/>
        <v>-2.9125936616400008</v>
      </c>
      <c r="G83" s="21">
        <f t="shared" si="9"/>
        <v>-2.9708455348728009</v>
      </c>
      <c r="H83" s="21">
        <f t="shared" si="9"/>
        <v>-3.0302624455702567</v>
      </c>
      <c r="I83" s="21">
        <f t="shared" si="9"/>
        <v>-3.0908676944816618</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400</v>
      </c>
      <c r="C84" t="s">
        <v>401</v>
      </c>
      <c r="D84" t="s">
        <v>384</v>
      </c>
      <c r="E84" s="21"/>
      <c r="F84" s="21">
        <f>IF($E$82&lt;0,(IF(2050-E$80&lt;=0,0,(2/(2050-E$80+1))*(1-(SUM($E84:E84)/$E$82))*$E$82*'Fixed Data'!C$52)),0)</f>
        <v>-0.12095250150000003</v>
      </c>
      <c r="G84" s="21">
        <f>IF($E$82&lt;0,(IF(2050-F$80&lt;=0,0,(2/(2050-F$80+1))*(1-(SUM($E84:F84)/$E$82))*$E$82*'Fixed Data'!D$52)),0)</f>
        <v>-0.11569369708695654</v>
      </c>
      <c r="H84" s="21">
        <f>IF($E$82&lt;0,(IF(2050-G$80&lt;=0,0,(2/(2050-G$80+1))*(1-(SUM($E84:G84)/$E$82))*$E$82*'Fixed Data'!E$52)),0)</f>
        <v>-0.11043489267391306</v>
      </c>
      <c r="I84" s="21">
        <f>IF($E$82&lt;0,(IF(2050-H$80&lt;=0,0,(2/(2050-H$80+1))*(1-(SUM($E84:H84)/$E$82))*$E$82*'Fixed Data'!F$52)),0)</f>
        <v>-0.10517608826086959</v>
      </c>
      <c r="J84" s="21">
        <f>IF($E$82&lt;0,(IF(2050-I$80&lt;=0,0,(2/(2050-I$80+1))*(1-(SUM($E84:I84)/$E$82))*$E$82*'Fixed Data'!G$52)),0)</f>
        <v>-9.991728384782611E-2</v>
      </c>
      <c r="K84" s="21">
        <f>IF($E$82&lt;0,(IF(2050-J$80&lt;=0,0,(2/(2050-J$80+1))*(1-(SUM($E84:J84)/$E$82))*$E$82*'Fixed Data'!H$52)),0)</f>
        <v>-9.4658479434782644E-2</v>
      </c>
      <c r="L84" s="21">
        <f>IF($E$82&lt;0,(IF(2050-K$80&lt;=0,0,(2/(2050-K$80+1))*(1-(SUM($E84:K84)/$E$82))*$E$82*'Fixed Data'!I$52)),0)</f>
        <v>-8.939967502173915E-2</v>
      </c>
      <c r="M84" s="21">
        <f>IF($E$82&lt;0,(IF(2050-L$80&lt;=0,0,(2/(2050-L$80+1))*(1-(SUM($E84:L84)/$E$82))*$E$82*'Fixed Data'!J$52)),0)</f>
        <v>-8.414087060869567E-2</v>
      </c>
      <c r="N84" s="21">
        <f>IF($E$82&lt;0,(IF(2050-M$80&lt;=0,0,(2/(2050-M$80+1))*(1-(SUM($E84:M84)/$E$82))*$E$82*'Fixed Data'!K$52)),0)</f>
        <v>-7.8882066195652176E-2</v>
      </c>
      <c r="O84" s="21">
        <f>IF($E$82&lt;0,(IF(2050-N$80&lt;=0,0,(2/(2050-N$80+1))*(1-(SUM($E84:N84)/$E$82))*$E$82*'Fixed Data'!L$52)),0)</f>
        <v>-7.3623261782608723E-2</v>
      </c>
      <c r="P84" s="21">
        <f>IF($E$82&lt;0,(IF(2050-O$80&lt;=0,0,(2/(2050-O$80+1))*(1-(SUM($E84:O84)/$E$82))*$E$82*'Fixed Data'!M$52)),0)</f>
        <v>-6.8364457369565243E-2</v>
      </c>
      <c r="Q84" s="21">
        <f>IF($E$82&lt;0,(IF(2050-P$80&lt;=0,0,(2/(2050-P$80+1))*(1-(SUM($E84:P84)/$E$82))*$E$82*'Fixed Data'!N$52)),0)</f>
        <v>-6.3105652956521763E-2</v>
      </c>
      <c r="R84" s="21">
        <f>IF($E$82&lt;0,(IF(2050-Q$80&lt;=0,0,(2/(2050-Q$80+1))*(1-(SUM($E84:Q84)/$E$82))*$E$82*'Fixed Data'!O$52)),0)</f>
        <v>-5.7846848543478289E-2</v>
      </c>
      <c r="S84" s="21">
        <f>IF($E$82&lt;0,(IF(2050-R$80&lt;=0,0,(2/(2050-R$80+1))*(1-(SUM($E84:R84)/$E$82))*$E$82*'Fixed Data'!P$52)),0)</f>
        <v>-5.258804413043483E-2</v>
      </c>
      <c r="T84" s="21">
        <f>IF($E$82&lt;0,(IF(2050-S$80&lt;=0,0,(2/(2050-S$80+1))*(1-(SUM($E84:S84)/$E$82))*$E$82*'Fixed Data'!Q$52)),0)</f>
        <v>-4.7329239717391308E-2</v>
      </c>
      <c r="U84" s="21">
        <f>IF($E$82&lt;0,(IF(2050-T$80&lt;=0,0,(2/(2050-T$80+1))*(1-(SUM($E84:T84)/$E$82))*$E$82*'Fixed Data'!R$52)),0)</f>
        <v>-4.2070435304347842E-2</v>
      </c>
      <c r="V84" s="21">
        <f>IF($E$82&lt;0,(IF(2050-U$80&lt;=0,0,(2/(2050-U$80+1))*(1-(SUM($E84:U84)/$E$82))*$E$82*'Fixed Data'!S$52)),0)</f>
        <v>-3.6811630891304362E-2</v>
      </c>
      <c r="W84" s="21">
        <f>IF($E$82&lt;0,(IF(2050-V$80&lt;=0,0,(2/(2050-V$80+1))*(1-(SUM($E84:V84)/$E$82))*$E$82*'Fixed Data'!T$52)),0)</f>
        <v>-3.1552826478260833E-2</v>
      </c>
      <c r="X84" s="21">
        <f>IF($E$82&lt;0,(IF(2050-W$80&lt;=0,0,(2/(2050-W$80+1))*(1-(SUM($E84:W84)/$E$82))*$E$82*'Fixed Data'!U$52)),0)</f>
        <v>-2.6294022065217405E-2</v>
      </c>
      <c r="Y84" s="21">
        <f>IF($E$82&lt;0,(IF(2050-X$80&lt;=0,0,(2/(2050-X$80+1))*(1-(SUM($E84:X84)/$E$82))*$E$82*'Fixed Data'!V$52)),0)</f>
        <v>-2.1035217652173883E-2</v>
      </c>
      <c r="Z84" s="21">
        <f>IF($E$82&lt;0,(IF(2050-Y$80&lt;=0,0,(2/(2050-Y$80+1))*(1-(SUM($E84:Y84)/$E$82))*$E$82*'Fixed Data'!W$52)),0)</f>
        <v>-1.5776413239130347E-2</v>
      </c>
      <c r="AA84" s="21">
        <f>IF($E$82&lt;0,(IF(2050-Z$80&lt;=0,0,(2/(2050-Z$80+1))*(1-(SUM($E84:Z84)/$E$82))*$E$82*'Fixed Data'!X$52)),0)</f>
        <v>-1.0517608826087006E-2</v>
      </c>
      <c r="AB84" s="21">
        <f>IF($E$82&lt;0,(IF(2050-AA$80&lt;=0,0,(2/(2050-AA$80+1))*(1-(SUM($E84:AA84)/$E$82))*$E$82*'Fixed Data'!Y$52)),0)</f>
        <v>-5.2588044130435028E-3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402</v>
      </c>
      <c r="C85" t="s">
        <v>403</v>
      </c>
      <c r="D85" t="s">
        <v>384</v>
      </c>
      <c r="E85" s="18"/>
      <c r="F85" s="18"/>
      <c r="G85" s="21">
        <f>IF($F$82&lt;0,(IF(2050-F$80&lt;=0,0,(2/(2050-F$80+1))*(1-(SUM($E85:F85)/$F$82))*$F$82*'Fixed Data'!D$52)),0)</f>
        <v>-0.12873553203130439</v>
      </c>
      <c r="H85" s="21">
        <f>IF($F$82&lt;0,(IF(2050-G$80&lt;=0,0,(2/(2050-G$80+1))*(1-(SUM($E85:G85)/$F$82))*$F$82*'Fixed Data'!E$52)),0)</f>
        <v>-0.12288391693897235</v>
      </c>
      <c r="I85" s="21">
        <f>IF($F$82&lt;0,(IF(2050-H$80&lt;=0,0,(2/(2050-H$80+1))*(1-(SUM($E85:H85)/$F$82))*$F$82*'Fixed Data'!F$52)),0)</f>
        <v>-0.11703230184664033</v>
      </c>
      <c r="J85" s="21">
        <f>IF($F$82&lt;0,(IF(2050-I$80&lt;=0,0,(2/(2050-I$80+1))*(1-(SUM($E85:I85)/$F$82))*$F$82*'Fixed Data'!G$52)),0)</f>
        <v>-0.11118068675430834</v>
      </c>
      <c r="K85" s="21">
        <f>IF($F$82&lt;0,(IF(2050-J$80&lt;=0,0,(2/(2050-J$80+1))*(1-(SUM($E85:J85)/$F$82))*$F$82*'Fixed Data'!H$52)),0)</f>
        <v>-0.1053290716619763</v>
      </c>
      <c r="L85" s="21">
        <f>IF($F$82&lt;0,(IF(2050-K$80&lt;=0,0,(2/(2050-K$80+1))*(1-(SUM($E85:K85)/$F$82))*$F$82*'Fixed Data'!I$52)),0)</f>
        <v>-9.9477456569644296E-2</v>
      </c>
      <c r="M85" s="21">
        <f>IF($F$82&lt;0,(IF(2050-L$80&lt;=0,0,(2/(2050-L$80+1))*(1-(SUM($E85:L85)/$F$82))*$F$82*'Fixed Data'!J$52)),0)</f>
        <v>-9.3625841477312274E-2</v>
      </c>
      <c r="N85" s="21">
        <f>IF($F$82&lt;0,(IF(2050-M$80&lt;=0,0,(2/(2050-M$80+1))*(1-(SUM($E85:M85)/$F$82))*$F$82*'Fixed Data'!K$52)),0)</f>
        <v>-8.7774226384980267E-2</v>
      </c>
      <c r="O85" s="21">
        <f>IF($F$82&lt;0,(IF(2050-N$80&lt;=0,0,(2/(2050-N$80+1))*(1-(SUM($E85:N85)/$F$82))*$F$82*'Fixed Data'!L$52)),0)</f>
        <v>-8.1922611292648245E-2</v>
      </c>
      <c r="P85" s="21">
        <f>IF($F$82&lt;0,(IF(2050-O$80&lt;=0,0,(2/(2050-O$80+1))*(1-(SUM($E85:O85)/$F$82))*$F$82*'Fixed Data'!M$52)),0)</f>
        <v>-7.6070996200316224E-2</v>
      </c>
      <c r="Q85" s="21">
        <f>IF($F$82&lt;0,(IF(2050-P$80&lt;=0,0,(2/(2050-P$80+1))*(1-(SUM($E85:P85)/$F$82))*$F$82*'Fixed Data'!N$52)),0)</f>
        <v>-7.021938110798423E-2</v>
      </c>
      <c r="R85" s="21">
        <f>IF($F$82&lt;0,(IF(2050-Q$80&lt;=0,0,(2/(2050-Q$80+1))*(1-(SUM($E85:Q85)/$F$82))*$F$82*'Fixed Data'!O$52)),0)</f>
        <v>-6.4367766015652195E-2</v>
      </c>
      <c r="S85" s="21">
        <f>IF($F$82&lt;0,(IF(2050-R$80&lt;=0,0,(2/(2050-R$80+1))*(1-(SUM($E85:R85)/$F$82))*$F$82*'Fixed Data'!P$52)),0)</f>
        <v>-5.8516150923320194E-2</v>
      </c>
      <c r="T85" s="21">
        <f>IF($F$82&lt;0,(IF(2050-S$80&lt;=0,0,(2/(2050-S$80+1))*(1-(SUM($E85:S85)/$F$82))*$F$82*'Fixed Data'!Q$52)),0)</f>
        <v>-5.2664535830988152E-2</v>
      </c>
      <c r="U85" s="21">
        <f>IF($F$82&lt;0,(IF(2050-T$80&lt;=0,0,(2/(2050-T$80+1))*(1-(SUM($E85:T85)/$F$82))*$F$82*'Fixed Data'!R$52)),0)</f>
        <v>-4.6812920738656158E-2</v>
      </c>
      <c r="V85" s="21">
        <f>IF($F$82&lt;0,(IF(2050-U$80&lt;=0,0,(2/(2050-U$80+1))*(1-(SUM($E85:U85)/$F$82))*$F$82*'Fixed Data'!S$52)),0)</f>
        <v>-4.0961305646324171E-2</v>
      </c>
      <c r="W85" s="21">
        <f>IF($F$82&lt;0,(IF(2050-V$80&lt;=0,0,(2/(2050-V$80+1))*(1-(SUM($E85:V85)/$F$82))*$F$82*'Fixed Data'!T$52)),0)</f>
        <v>-3.5109690553992087E-2</v>
      </c>
      <c r="X85" s="21">
        <f>IF($F$82&lt;0,(IF(2050-W$80&lt;=0,0,(2/(2050-W$80+1))*(1-(SUM($E85:W85)/$F$82))*$F$82*'Fixed Data'!U$52)),0)</f>
        <v>-2.9258075461660132E-2</v>
      </c>
      <c r="Y85" s="21">
        <f>IF($F$82&lt;0,(IF(2050-X$80&lt;=0,0,(2/(2050-X$80+1))*(1-(SUM($E85:X85)/$F$82))*$F$82*'Fixed Data'!V$52)),0)</f>
        <v>-2.3406460369328135E-2</v>
      </c>
      <c r="Z85" s="21">
        <f>IF($F$82&lt;0,(IF(2050-Y$80&lt;=0,0,(2/(2050-Y$80+1))*(1-(SUM($E85:Y85)/$F$82))*$F$82*'Fixed Data'!W$52)),0)</f>
        <v>-1.7554845276996116E-2</v>
      </c>
      <c r="AA85" s="21">
        <f>IF($F$82&lt;0,(IF(2050-Z$80&lt;=0,0,(2/(2050-Z$80+1))*(1-(SUM($E85:Z85)/$F$82))*$F$82*'Fixed Data'!X$52)),0)</f>
        <v>-1.1703230184664185E-2</v>
      </c>
      <c r="AB85" s="21">
        <f>IF($F$82&lt;0,(IF(2050-AA$80&lt;=0,0,(2/(2050-AA$80+1))*(1-(SUM($E85:AA85)/$F$82))*$F$82*'Fixed Data'!Y$52)),0)</f>
        <v>-5.8516150923319833E-3</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404</v>
      </c>
      <c r="C86" t="s">
        <v>405</v>
      </c>
      <c r="D86" t="s">
        <v>384</v>
      </c>
      <c r="E86" s="18"/>
      <c r="F86" s="18"/>
      <c r="G86" s="18"/>
      <c r="H86" s="21">
        <f>IF($G$82&lt;0,(IF(2050-G$80&lt;=0,0,(2/(2050-G$80+1))*(1-(SUM($E86:G86)/$G$82))*$G$82*'Fixed Data'!E$52)),0)</f>
        <v>-0.13727889006610916</v>
      </c>
      <c r="I86" s="21">
        <f>IF($G$82&lt;0,(IF(2050-H$80&lt;=0,0,(2/(2050-H$80+1))*(1-(SUM($E86:H86)/$G$82))*$G$82*'Fixed Data'!F$52)),0)</f>
        <v>-0.1307418000629611</v>
      </c>
      <c r="J86" s="21">
        <f>IF($G$82&lt;0,(IF(2050-I$80&lt;=0,0,(2/(2050-I$80+1))*(1-(SUM($E86:I86)/$G$82))*$G$82*'Fixed Data'!G$52)),0)</f>
        <v>-0.12420471005981305</v>
      </c>
      <c r="K86" s="21">
        <f>IF($G$82&lt;0,(IF(2050-J$80&lt;=0,0,(2/(2050-J$80+1))*(1-(SUM($E86:J86)/$G$82))*$G$82*'Fixed Data'!H$52)),0)</f>
        <v>-0.11766762005666496</v>
      </c>
      <c r="L86" s="21">
        <f>IF($G$82&lt;0,(IF(2050-K$80&lt;=0,0,(2/(2050-K$80+1))*(1-(SUM($E86:K86)/$G$82))*$G$82*'Fixed Data'!I$52)),0)</f>
        <v>-0.11113053005351692</v>
      </c>
      <c r="M86" s="21">
        <f>IF($G$82&lt;0,(IF(2050-L$80&lt;=0,0,(2/(2050-L$80+1))*(1-(SUM($E86:L86)/$G$82))*$G$82*'Fixed Data'!J$52)),0)</f>
        <v>-0.10459344005036887</v>
      </c>
      <c r="N86" s="21">
        <f>IF($G$82&lt;0,(IF(2050-M$80&lt;=0,0,(2/(2050-M$80+1))*(1-(SUM($E86:M86)/$G$82))*$G$82*'Fixed Data'!K$52)),0)</f>
        <v>-9.8056350047220811E-2</v>
      </c>
      <c r="O86" s="21">
        <f>IF($G$82&lt;0,(IF(2050-N$80&lt;=0,0,(2/(2050-N$80+1))*(1-(SUM($E86:N86)/$G$82))*$G$82*'Fixed Data'!L$52)),0)</f>
        <v>-9.1519260044072764E-2</v>
      </c>
      <c r="P86" s="21">
        <f>IF($G$82&lt;0,(IF(2050-O$80&lt;=0,0,(2/(2050-O$80+1))*(1-(SUM($E86:O86)/$G$82))*$G$82*'Fixed Data'!M$52)),0)</f>
        <v>-8.4982170040924732E-2</v>
      </c>
      <c r="Q86" s="21">
        <f>IF($G$82&lt;0,(IF(2050-P$80&lt;=0,0,(2/(2050-P$80+1))*(1-(SUM($E86:P86)/$G$82))*$G$82*'Fixed Data'!N$52)),0)</f>
        <v>-7.8445080037776657E-2</v>
      </c>
      <c r="R86" s="21">
        <f>IF($G$82&lt;0,(IF(2050-Q$80&lt;=0,0,(2/(2050-Q$80+1))*(1-(SUM($E86:Q86)/$G$82))*$G$82*'Fixed Data'!O$52)),0)</f>
        <v>-7.1907990034628597E-2</v>
      </c>
      <c r="S86" s="21">
        <f>IF($G$82&lt;0,(IF(2050-R$80&lt;=0,0,(2/(2050-R$80+1))*(1-(SUM($E86:R86)/$G$82))*$G$82*'Fixed Data'!P$52)),0)</f>
        <v>-6.5370900031480536E-2</v>
      </c>
      <c r="T86" s="21">
        <f>IF($G$82&lt;0,(IF(2050-S$80&lt;=0,0,(2/(2050-S$80+1))*(1-(SUM($E86:S86)/$G$82))*$G$82*'Fixed Data'!Q$52)),0)</f>
        <v>-5.8833810028332448E-2</v>
      </c>
      <c r="U86" s="21">
        <f>IF($G$82&lt;0,(IF(2050-T$80&lt;=0,0,(2/(2050-T$80+1))*(1-(SUM($E86:T86)/$G$82))*$G$82*'Fixed Data'!R$52)),0)</f>
        <v>-5.2296720025184373E-2</v>
      </c>
      <c r="V86" s="21">
        <f>IF($G$82&lt;0,(IF(2050-U$80&lt;=0,0,(2/(2050-U$80+1))*(1-(SUM($E86:U86)/$G$82))*$G$82*'Fixed Data'!S$52)),0)</f>
        <v>-4.5759630022036382E-2</v>
      </c>
      <c r="W86" s="21">
        <f>IF($G$82&lt;0,(IF(2050-V$80&lt;=0,0,(2/(2050-V$80+1))*(1-(SUM($E86:V86)/$G$82))*$G$82*'Fixed Data'!T$52)),0)</f>
        <v>-3.9222540018888287E-2</v>
      </c>
      <c r="X86" s="21">
        <f>IF($G$82&lt;0,(IF(2050-W$80&lt;=0,0,(2/(2050-W$80+1))*(1-(SUM($E86:W86)/$G$82))*$G$82*'Fixed Data'!U$52)),0)</f>
        <v>-3.2685450015740226E-2</v>
      </c>
      <c r="Y86" s="21">
        <f>IF($G$82&lt;0,(IF(2050-X$80&lt;=0,0,(2/(2050-X$80+1))*(1-(SUM($E86:X86)/$G$82))*$G$82*'Fixed Data'!V$52)),0)</f>
        <v>-2.6148360012592142E-2</v>
      </c>
      <c r="Z86" s="21">
        <f>IF($G$82&lt;0,(IF(2050-Y$80&lt;=0,0,(2/(2050-Y$80+1))*(1-(SUM($E86:Y86)/$G$82))*$G$82*'Fixed Data'!W$52)),0)</f>
        <v>-1.9611270009444088E-2</v>
      </c>
      <c r="AA86" s="21">
        <f>IF($G$82&lt;0,(IF(2050-Z$80&lt;=0,0,(2/(2050-Z$80+1))*(1-(SUM($E86:Z86)/$G$82))*$G$82*'Fixed Data'!X$52)),0)</f>
        <v>-1.3074180006296001E-2</v>
      </c>
      <c r="AB86" s="21">
        <f>IF($G$82&lt;0,(IF(2050-AA$80&lt;=0,0,(2/(2050-AA$80+1))*(1-(SUM($E86:AA86)/$G$82))*$G$82*'Fixed Data'!Y$52)),0)</f>
        <v>-6.5370900031480007E-3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406</v>
      </c>
      <c r="C87" t="s">
        <v>407</v>
      </c>
      <c r="D87" t="s">
        <v>384</v>
      </c>
      <c r="E87" s="18"/>
      <c r="F87" s="18"/>
      <c r="G87" s="18"/>
      <c r="H87" s="18"/>
      <c r="I87" s="21">
        <f>IF($H$82&lt;0,(IF(2050-H$80&lt;=0,0,(2/(2050-H$80+1))*(1-(SUM($E87:H87)/$H$82))*$H$82*'Fixed Data'!F$52)),0)</f>
        <v>-0.14669229967064232</v>
      </c>
      <c r="J87" s="21">
        <f>IF($H$82&lt;0,(IF(2050-I$80&lt;=0,0,(2/(2050-I$80+1))*(1-(SUM($E87:I87)/$H$82))*$H$82*'Fixed Data'!G$52)),0)</f>
        <v>-0.13935768468711024</v>
      </c>
      <c r="K87" s="21">
        <f>IF($H$82&lt;0,(IF(2050-J$80&lt;=0,0,(2/(2050-J$80+1))*(1-(SUM($E87:J87)/$H$82))*$H$82*'Fixed Data'!H$52)),0)</f>
        <v>-0.13202306970357811</v>
      </c>
      <c r="L87" s="21">
        <f>IF($H$82&lt;0,(IF(2050-K$80&lt;=0,0,(2/(2050-K$80+1))*(1-(SUM($E87:K87)/$H$82))*$H$82*'Fixed Data'!I$52)),0)</f>
        <v>-0.12468845472004596</v>
      </c>
      <c r="M87" s="21">
        <f>IF($H$82&lt;0,(IF(2050-L$80&lt;=0,0,(2/(2050-L$80+1))*(1-(SUM($E87:L87)/$H$82))*$H$82*'Fixed Data'!J$52)),0)</f>
        <v>-0.11735383973651385</v>
      </c>
      <c r="N87" s="21">
        <f>IF($H$82&lt;0,(IF(2050-M$80&lt;=0,0,(2/(2050-M$80+1))*(1-(SUM($E87:M87)/$H$82))*$H$82*'Fixed Data'!K$52)),0)</f>
        <v>-0.11001922475298173</v>
      </c>
      <c r="O87" s="21">
        <f>IF($H$82&lt;0,(IF(2050-N$80&lt;=0,0,(2/(2050-N$80+1))*(1-(SUM($E87:N87)/$H$82))*$H$82*'Fixed Data'!L$52)),0)</f>
        <v>-0.10268460976944963</v>
      </c>
      <c r="P87" s="21">
        <f>IF($H$82&lt;0,(IF(2050-O$80&lt;=0,0,(2/(2050-O$80+1))*(1-(SUM($E87:O87)/$H$82))*$H$82*'Fixed Data'!M$52)),0)</f>
        <v>-9.5349994785917519E-2</v>
      </c>
      <c r="Q87" s="21">
        <f>IF($H$82&lt;0,(IF(2050-P$80&lt;=0,0,(2/(2050-P$80+1))*(1-(SUM($E87:P87)/$H$82))*$H$82*'Fixed Data'!N$52)),0)</f>
        <v>-8.8015379802385399E-2</v>
      </c>
      <c r="R87" s="21">
        <f>IF($H$82&lt;0,(IF(2050-Q$80&lt;=0,0,(2/(2050-Q$80+1))*(1-(SUM($E87:Q87)/$H$82))*$H$82*'Fixed Data'!O$52)),0)</f>
        <v>-8.0680764818853251E-2</v>
      </c>
      <c r="S87" s="21">
        <f>IF($H$82&lt;0,(IF(2050-R$80&lt;=0,0,(2/(2050-R$80+1))*(1-(SUM($E87:R87)/$H$82))*$H$82*'Fixed Data'!P$52)),0)</f>
        <v>-7.3346149835321145E-2</v>
      </c>
      <c r="T87" s="21">
        <f>IF($H$82&lt;0,(IF(2050-S$80&lt;=0,0,(2/(2050-S$80+1))*(1-(SUM($E87:S87)/$H$82))*$H$82*'Fixed Data'!Q$52)),0)</f>
        <v>-6.6011534851789025E-2</v>
      </c>
      <c r="U87" s="21">
        <f>IF($H$82&lt;0,(IF(2050-T$80&lt;=0,0,(2/(2050-T$80+1))*(1-(SUM($E87:T87)/$H$82))*$H$82*'Fixed Data'!R$52)),0)</f>
        <v>-5.8676919868256905E-2</v>
      </c>
      <c r="V87" s="21">
        <f>IF($H$82&lt;0,(IF(2050-U$80&lt;=0,0,(2/(2050-U$80+1))*(1-(SUM($E87:U87)/$H$82))*$H$82*'Fixed Data'!S$52)),0)</f>
        <v>-5.1342304884724799E-2</v>
      </c>
      <c r="W87" s="21">
        <f>IF($H$82&lt;0,(IF(2050-V$80&lt;=0,0,(2/(2050-V$80+1))*(1-(SUM($E87:V87)/$H$82))*$H$82*'Fixed Data'!T$52)),0)</f>
        <v>-4.4007689901192686E-2</v>
      </c>
      <c r="X87" s="21">
        <f>IF($H$82&lt;0,(IF(2050-W$80&lt;=0,0,(2/(2050-W$80+1))*(1-(SUM($E87:W87)/$H$82))*$H$82*'Fixed Data'!U$52)),0)</f>
        <v>-3.6673074917660566E-2</v>
      </c>
      <c r="Y87" s="21">
        <f>IF($H$82&lt;0,(IF(2050-X$80&lt;=0,0,(2/(2050-X$80+1))*(1-(SUM($E87:X87)/$H$82))*$H$82*'Fixed Data'!V$52)),0)</f>
        <v>-2.9338459934128501E-2</v>
      </c>
      <c r="Z87" s="21">
        <f>IF($H$82&lt;0,(IF(2050-Y$80&lt;=0,0,(2/(2050-Y$80+1))*(1-(SUM($E87:Y87)/$H$82))*$H$82*'Fixed Data'!W$52)),0)</f>
        <v>-2.2003844950596357E-2</v>
      </c>
      <c r="AA87" s="21">
        <f>IF($H$82&lt;0,(IF(2050-Z$80&lt;=0,0,(2/(2050-Z$80+1))*(1-(SUM($E87:Z87)/$H$82))*$H$82*'Fixed Data'!X$52)),0)</f>
        <v>-1.4669229967064292E-2</v>
      </c>
      <c r="AB87" s="21">
        <f>IF($H$82&lt;0,(IF(2050-AA$80&lt;=0,0,(2/(2050-AA$80+1))*(1-(SUM($E87:AA87)/$H$82))*$H$82*'Fixed Data'!Y$52)),0)</f>
        <v>-7.3346149835320906E-3</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408</v>
      </c>
      <c r="C88" t="s">
        <v>409</v>
      </c>
      <c r="D88" t="s">
        <v>384</v>
      </c>
      <c r="E88" s="18"/>
      <c r="F88" s="18"/>
      <c r="G88" s="18"/>
      <c r="H88" s="18"/>
      <c r="I88" s="18"/>
      <c r="J88" s="21">
        <f>IF($I$82&lt;0,(IF(2050-I$80&lt;=0,0,(2/(2050-I$80+1))*(1-(SUM($E88:I88)/$I$82))*$I$82*'Fixed Data'!G$52)),0)</f>
        <v>-0.15710745294725792</v>
      </c>
      <c r="K88" s="21">
        <f>IF($I$82&lt;0,(IF(2050-J$80&lt;=0,0,(2/(2050-J$80+1))*(1-(SUM($E88:J88)/$I$82))*$I$82*'Fixed Data'!H$52)),0)</f>
        <v>-0.14883863963424435</v>
      </c>
      <c r="L88" s="21">
        <f>IF($I$82&lt;0,(IF(2050-K$80&lt;=0,0,(2/(2050-K$80+1))*(1-(SUM($E88:K88)/$I$82))*$I$82*'Fixed Data'!I$52)),0)</f>
        <v>-0.14056982632123075</v>
      </c>
      <c r="M88" s="21">
        <f>IF($I$82&lt;0,(IF(2050-L$80&lt;=0,0,(2/(2050-L$80+1))*(1-(SUM($E88:L88)/$I$82))*$I$82*'Fixed Data'!J$52)),0)</f>
        <v>-0.1323010130082172</v>
      </c>
      <c r="N88" s="21">
        <f>IF($I$82&lt;0,(IF(2050-M$80&lt;=0,0,(2/(2050-M$80+1))*(1-(SUM($E88:M88)/$I$82))*$I$82*'Fixed Data'!K$52)),0)</f>
        <v>-0.12403219969520361</v>
      </c>
      <c r="O88" s="21">
        <f>IF($I$82&lt;0,(IF(2050-N$80&lt;=0,0,(2/(2050-N$80+1))*(1-(SUM($E88:N88)/$I$82))*$I$82*'Fixed Data'!L$52)),0)</f>
        <v>-0.11576338638219005</v>
      </c>
      <c r="P88" s="21">
        <f>IF($I$82&lt;0,(IF(2050-O$80&lt;=0,0,(2/(2050-O$80+1))*(1-(SUM($E88:O88)/$I$82))*$I$82*'Fixed Data'!M$52)),0)</f>
        <v>-0.10749457306917648</v>
      </c>
      <c r="Q88" s="21">
        <f>IF($I$82&lt;0,(IF(2050-P$80&lt;=0,0,(2/(2050-P$80+1))*(1-(SUM($E88:P88)/$I$82))*$I$82*'Fixed Data'!N$52)),0)</f>
        <v>-9.9225759756162879E-2</v>
      </c>
      <c r="R88" s="21">
        <f>IF($I$82&lt;0,(IF(2050-Q$80&lt;=0,0,(2/(2050-Q$80+1))*(1-(SUM($E88:Q88)/$I$82))*$I$82*'Fixed Data'!O$52)),0)</f>
        <v>-9.0956946443149347E-2</v>
      </c>
      <c r="S88" s="21">
        <f>IF($I$82&lt;0,(IF(2050-R$80&lt;=0,0,(2/(2050-R$80+1))*(1-(SUM($E88:R88)/$I$82))*$I$82*'Fixed Data'!P$52)),0)</f>
        <v>-8.268813313013576E-2</v>
      </c>
      <c r="T88" s="21">
        <f>IF($I$82&lt;0,(IF(2050-S$80&lt;=0,0,(2/(2050-S$80+1))*(1-(SUM($E88:S88)/$I$82))*$I$82*'Fixed Data'!Q$52)),0)</f>
        <v>-7.4419319817122159E-2</v>
      </c>
      <c r="U88" s="21">
        <f>IF($I$82&lt;0,(IF(2050-T$80&lt;=0,0,(2/(2050-T$80+1))*(1-(SUM($E88:T88)/$I$82))*$I$82*'Fixed Data'!R$52)),0)</f>
        <v>-6.6150506504108614E-2</v>
      </c>
      <c r="V88" s="21">
        <f>IF($I$82&lt;0,(IF(2050-U$80&lt;=0,0,(2/(2050-U$80+1))*(1-(SUM($E88:U88)/$I$82))*$I$82*'Fixed Data'!S$52)),0)</f>
        <v>-5.7881693191095027E-2</v>
      </c>
      <c r="W88" s="21">
        <f>IF($I$82&lt;0,(IF(2050-V$80&lt;=0,0,(2/(2050-V$80+1))*(1-(SUM($E88:V88)/$I$82))*$I$82*'Fixed Data'!T$52)),0)</f>
        <v>-4.9612879878081446E-2</v>
      </c>
      <c r="X88" s="21">
        <f>IF($I$82&lt;0,(IF(2050-W$80&lt;=0,0,(2/(2050-W$80+1))*(1-(SUM($E88:W88)/$I$82))*$I$82*'Fixed Data'!U$52)),0)</f>
        <v>-4.134406656506788E-2</v>
      </c>
      <c r="Y88" s="21">
        <f>IF($I$82&lt;0,(IF(2050-X$80&lt;=0,0,(2/(2050-X$80+1))*(1-(SUM($E88:X88)/$I$82))*$I$82*'Fixed Data'!V$52)),0)</f>
        <v>-3.3075253252054265E-2</v>
      </c>
      <c r="Z88" s="21">
        <f>IF($I$82&lt;0,(IF(2050-Y$80&lt;=0,0,(2/(2050-Y$80+1))*(1-(SUM($E88:Y88)/$I$82))*$I$82*'Fixed Data'!W$52)),0)</f>
        <v>-2.4806439939040713E-2</v>
      </c>
      <c r="AA88" s="21">
        <f>IF($I$82&lt;0,(IF(2050-Z$80&lt;=0,0,(2/(2050-Z$80+1))*(1-(SUM($E88:Z88)/$I$82))*$I$82*'Fixed Data'!X$52)),0)</f>
        <v>-1.6537626626027202E-2</v>
      </c>
      <c r="AB88" s="21">
        <f>IF($I$82&lt;0,(IF(2050-AA$80&lt;=0,0,(2/(2050-AA$80+1))*(1-(SUM($E88:AA88)/$I$82))*$I$82*'Fixed Data'!Y$52)),0)</f>
        <v>-8.2688133130137745E-3</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410</v>
      </c>
      <c r="C89" t="s">
        <v>411</v>
      </c>
      <c r="D89" t="s">
        <v>384</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412</v>
      </c>
      <c r="C90" t="s">
        <v>413</v>
      </c>
      <c r="D90" t="s">
        <v>384</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414</v>
      </c>
      <c r="C91" t="s">
        <v>415</v>
      </c>
      <c r="D91" t="s">
        <v>384</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416</v>
      </c>
      <c r="C92" t="s">
        <v>417</v>
      </c>
      <c r="D92" t="s">
        <v>384</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418</v>
      </c>
      <c r="C93" t="s">
        <v>419</v>
      </c>
      <c r="D93" t="s">
        <v>384</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420</v>
      </c>
      <c r="C94" t="s">
        <v>421</v>
      </c>
      <c r="D94" t="s">
        <v>384</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422</v>
      </c>
      <c r="C95" t="s">
        <v>423</v>
      </c>
      <c r="D95" t="s">
        <v>384</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424</v>
      </c>
      <c r="C96" t="s">
        <v>425</v>
      </c>
      <c r="D96" t="s">
        <v>384</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426</v>
      </c>
      <c r="C97" t="s">
        <v>427</v>
      </c>
      <c r="D97" t="s">
        <v>384</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428</v>
      </c>
      <c r="C98" t="s">
        <v>429</v>
      </c>
      <c r="D98" t="s">
        <v>384</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430</v>
      </c>
      <c r="C99" t="s">
        <v>431</v>
      </c>
      <c r="D99" t="s">
        <v>384</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432</v>
      </c>
      <c r="C100" t="s">
        <v>433</v>
      </c>
      <c r="D100" t="s">
        <v>384</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434</v>
      </c>
      <c r="C101" t="s">
        <v>435</v>
      </c>
      <c r="D101" t="s">
        <v>384</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436</v>
      </c>
      <c r="C102" t="s">
        <v>437</v>
      </c>
      <c r="D102" t="s">
        <v>384</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438</v>
      </c>
      <c r="C103" t="s">
        <v>439</v>
      </c>
      <c r="D103" t="s">
        <v>384</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440</v>
      </c>
      <c r="C104" t="s">
        <v>441</v>
      </c>
      <c r="D104" t="s">
        <v>384</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442</v>
      </c>
      <c r="C105" t="s">
        <v>443</v>
      </c>
      <c r="D105" t="s">
        <v>384</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444</v>
      </c>
      <c r="C106" t="s">
        <v>445</v>
      </c>
      <c r="D106" t="s">
        <v>384</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446</v>
      </c>
      <c r="C107" t="s">
        <v>447</v>
      </c>
      <c r="D107" t="s">
        <v>384</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549</v>
      </c>
      <c r="C108" t="s">
        <v>550</v>
      </c>
      <c r="D108" t="s">
        <v>384</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551</v>
      </c>
      <c r="C109" t="s">
        <v>552</v>
      </c>
      <c r="D109" t="s">
        <v>384</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553</v>
      </c>
      <c r="C110" t="s">
        <v>554</v>
      </c>
      <c r="D110" t="s">
        <v>384</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555</v>
      </c>
      <c r="C111" t="s">
        <v>556</v>
      </c>
      <c r="D111" t="s">
        <v>384</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557</v>
      </c>
      <c r="C112" t="s">
        <v>558</v>
      </c>
      <c r="D112" t="s">
        <v>384</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559</v>
      </c>
      <c r="C113" t="s">
        <v>560</v>
      </c>
      <c r="D113" t="s">
        <v>384</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561</v>
      </c>
      <c r="C114" t="s">
        <v>562</v>
      </c>
      <c r="D114" t="s">
        <v>384</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563</v>
      </c>
      <c r="C115" t="s">
        <v>564</v>
      </c>
      <c r="D115" t="s">
        <v>384</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565</v>
      </c>
      <c r="C116" t="s">
        <v>566</v>
      </c>
      <c r="D116" t="s">
        <v>384</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567</v>
      </c>
      <c r="C117" t="s">
        <v>568</v>
      </c>
      <c r="D117" t="s">
        <v>384</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569</v>
      </c>
      <c r="C118" t="s">
        <v>570</v>
      </c>
      <c r="D118" t="s">
        <v>384</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571</v>
      </c>
      <c r="C119" t="s">
        <v>572</v>
      </c>
      <c r="D119" t="s">
        <v>384</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573</v>
      </c>
      <c r="C120" t="s">
        <v>574</v>
      </c>
      <c r="D120" t="s">
        <v>384</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575</v>
      </c>
      <c r="C121" t="s">
        <v>576</v>
      </c>
      <c r="D121" t="s">
        <v>384</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577</v>
      </c>
      <c r="C122" t="s">
        <v>578</v>
      </c>
      <c r="D122" t="s">
        <v>384</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579</v>
      </c>
      <c r="C123" t="s">
        <v>580</v>
      </c>
      <c r="D123" t="s">
        <v>384</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581</v>
      </c>
      <c r="C124" t="s">
        <v>582</v>
      </c>
      <c r="D124" t="s">
        <v>384</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583</v>
      </c>
      <c r="C125" t="s">
        <v>584</v>
      </c>
      <c r="D125" t="s">
        <v>384</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585</v>
      </c>
      <c r="C126" t="s">
        <v>586</v>
      </c>
      <c r="D126" t="s">
        <v>384</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587</v>
      </c>
      <c r="C127" t="s">
        <v>588</v>
      </c>
      <c r="D127" t="s">
        <v>384</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448</v>
      </c>
      <c r="C128" t="s">
        <v>449</v>
      </c>
      <c r="D128" t="s">
        <v>384</v>
      </c>
      <c r="E128" s="21">
        <f>SUM(E84:E127)</f>
        <v>0</v>
      </c>
      <c r="F128" s="21">
        <f t="shared" ref="F128:AW128" si="10">SUM(F84:F127)</f>
        <v>-0.12095250150000003</v>
      </c>
      <c r="G128" s="21">
        <f t="shared" si="10"/>
        <v>-0.24442922911826093</v>
      </c>
      <c r="H128" s="21">
        <f t="shared" si="10"/>
        <v>-0.37059769967899459</v>
      </c>
      <c r="I128" s="21">
        <f t="shared" si="10"/>
        <v>-0.49964248984111337</v>
      </c>
      <c r="J128" s="21">
        <f t="shared" si="10"/>
        <v>-0.63176781829631568</v>
      </c>
      <c r="K128" s="21">
        <f t="shared" si="10"/>
        <v>-0.59851688049124641</v>
      </c>
      <c r="L128" s="21">
        <f t="shared" si="10"/>
        <v>-0.56526594268617703</v>
      </c>
      <c r="M128" s="21">
        <f t="shared" si="10"/>
        <v>-0.53201500488110787</v>
      </c>
      <c r="N128" s="21">
        <f t="shared" si="10"/>
        <v>-0.4987640670760386</v>
      </c>
      <c r="O128" s="21">
        <f t="shared" si="10"/>
        <v>-0.46551312927096944</v>
      </c>
      <c r="P128" s="21">
        <f t="shared" si="10"/>
        <v>-0.43226219146590023</v>
      </c>
      <c r="Q128" s="21">
        <f t="shared" si="10"/>
        <v>-0.3990112536608309</v>
      </c>
      <c r="R128" s="21">
        <f t="shared" si="10"/>
        <v>-0.36576031585576163</v>
      </c>
      <c r="S128" s="21">
        <f t="shared" si="10"/>
        <v>-0.33250937805069247</v>
      </c>
      <c r="T128" s="21">
        <f t="shared" si="10"/>
        <v>-0.29925844024562309</v>
      </c>
      <c r="U128" s="21">
        <f t="shared" si="10"/>
        <v>-0.26600750244055393</v>
      </c>
      <c r="V128" s="21">
        <f t="shared" si="10"/>
        <v>-0.23275656463548478</v>
      </c>
      <c r="W128" s="21">
        <f t="shared" si="10"/>
        <v>-0.19950562683041534</v>
      </c>
      <c r="X128" s="21">
        <f t="shared" si="10"/>
        <v>-0.16625468902534618</v>
      </c>
      <c r="Y128" s="21">
        <f t="shared" si="10"/>
        <v>-0.13300375122027694</v>
      </c>
      <c r="Z128" s="21">
        <f t="shared" si="10"/>
        <v>-9.9752813415207614E-2</v>
      </c>
      <c r="AA128" s="21">
        <f t="shared" si="10"/>
        <v>-6.6501875610138692E-2</v>
      </c>
      <c r="AB128" s="21">
        <f t="shared" si="10"/>
        <v>-3.3250937805069353E-2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450</v>
      </c>
      <c r="C129" t="s">
        <v>451</v>
      </c>
      <c r="D129" t="s">
        <v>384</v>
      </c>
      <c r="E129" s="21">
        <v>0</v>
      </c>
      <c r="F129" s="21">
        <f>E131</f>
        <v>-1.4514300180000004</v>
      </c>
      <c r="G129" s="21">
        <f t="shared" ref="G129:AW129" si="11">F131</f>
        <v>-2.8109361348600008</v>
      </c>
      <c r="H129" s="21">
        <f t="shared" si="11"/>
        <v>-4.0765746964689402</v>
      </c>
      <c r="I129" s="21">
        <f t="shared" si="11"/>
        <v>-5.2462461433316898</v>
      </c>
      <c r="J129" s="21">
        <f t="shared" si="11"/>
        <v>-6.3176781829631556</v>
      </c>
      <c r="K129" s="21">
        <f t="shared" si="11"/>
        <v>-5.6859103646668396</v>
      </c>
      <c r="L129" s="21">
        <f t="shared" si="11"/>
        <v>-5.0873934841755934</v>
      </c>
      <c r="M129" s="21">
        <f t="shared" si="11"/>
        <v>-4.5221275414894162</v>
      </c>
      <c r="N129" s="21">
        <f t="shared" si="11"/>
        <v>-3.9901125366083083</v>
      </c>
      <c r="O129" s="21">
        <f t="shared" si="11"/>
        <v>-3.4913484695322698</v>
      </c>
      <c r="P129" s="21">
        <f t="shared" si="11"/>
        <v>-3.0258353402613003</v>
      </c>
      <c r="Q129" s="21">
        <f t="shared" si="11"/>
        <v>-2.5935731487954001</v>
      </c>
      <c r="R129" s="21">
        <f t="shared" si="11"/>
        <v>-2.1945618951345693</v>
      </c>
      <c r="S129" s="21">
        <f t="shared" si="11"/>
        <v>-1.8288015792788077</v>
      </c>
      <c r="T129" s="21">
        <f t="shared" si="11"/>
        <v>-1.4962922012281152</v>
      </c>
      <c r="U129" s="21">
        <f t="shared" si="11"/>
        <v>-1.1970337609824921</v>
      </c>
      <c r="V129" s="21">
        <f t="shared" si="11"/>
        <v>-0.93102625854193821</v>
      </c>
      <c r="W129" s="21">
        <f t="shared" si="11"/>
        <v>-0.69826969390645344</v>
      </c>
      <c r="X129" s="21">
        <f t="shared" si="11"/>
        <v>-0.4987640670760381</v>
      </c>
      <c r="Y129" s="21">
        <f t="shared" si="11"/>
        <v>-0.33250937805069192</v>
      </c>
      <c r="Z129" s="21">
        <f t="shared" si="11"/>
        <v>-0.19950562683041498</v>
      </c>
      <c r="AA129" s="21">
        <f t="shared" si="11"/>
        <v>-9.9752813415207364E-2</v>
      </c>
      <c r="AB129" s="21">
        <f t="shared" si="11"/>
        <v>-3.3250937805068673E-2</v>
      </c>
      <c r="AC129" s="21">
        <f t="shared" si="11"/>
        <v>6.8001160258290838E-16</v>
      </c>
      <c r="AD129" s="21">
        <f t="shared" si="11"/>
        <v>6.8001160258290838E-16</v>
      </c>
      <c r="AE129" s="21">
        <f t="shared" si="11"/>
        <v>6.8001160258290838E-16</v>
      </c>
      <c r="AF129" s="21">
        <f t="shared" si="11"/>
        <v>6.8001160258290838E-16</v>
      </c>
      <c r="AG129" s="21">
        <f t="shared" si="11"/>
        <v>6.8001160258290838E-16</v>
      </c>
      <c r="AH129" s="21">
        <f t="shared" si="11"/>
        <v>6.8001160258290838E-16</v>
      </c>
      <c r="AI129" s="21">
        <f t="shared" si="11"/>
        <v>6.8001160258290838E-16</v>
      </c>
      <c r="AJ129" s="21">
        <f t="shared" si="11"/>
        <v>6.8001160258290838E-16</v>
      </c>
      <c r="AK129" s="21">
        <f t="shared" si="11"/>
        <v>6.8001160258290838E-16</v>
      </c>
      <c r="AL129" s="21">
        <f t="shared" si="11"/>
        <v>6.8001160258290838E-16</v>
      </c>
      <c r="AM129" s="21">
        <f t="shared" si="11"/>
        <v>6.8001160258290838E-16</v>
      </c>
      <c r="AN129" s="21">
        <f t="shared" si="11"/>
        <v>6.8001160258290838E-16</v>
      </c>
      <c r="AO129" s="21">
        <f t="shared" si="11"/>
        <v>6.8001160258290838E-16</v>
      </c>
      <c r="AP129" s="21">
        <f t="shared" si="11"/>
        <v>6.8001160258290838E-16</v>
      </c>
      <c r="AQ129" s="21">
        <f t="shared" si="11"/>
        <v>6.8001160258290838E-16</v>
      </c>
      <c r="AR129" s="21">
        <f t="shared" si="11"/>
        <v>6.8001160258290838E-16</v>
      </c>
      <c r="AS129" s="21">
        <f t="shared" si="11"/>
        <v>6.8001160258290838E-16</v>
      </c>
      <c r="AT129" s="21">
        <f t="shared" si="11"/>
        <v>6.8001160258290838E-16</v>
      </c>
      <c r="AU129" s="21">
        <f t="shared" si="11"/>
        <v>6.8001160258290838E-16</v>
      </c>
      <c r="AV129" s="21">
        <f t="shared" si="11"/>
        <v>6.8001160258290838E-16</v>
      </c>
      <c r="AW129" s="21">
        <f t="shared" si="11"/>
        <v>6.8001160258290838E-16</v>
      </c>
      <c r="AX129" s="21">
        <f>AW131</f>
        <v>6.8001160258290838E-16</v>
      </c>
      <c r="AY129" s="21">
        <f>AX131</f>
        <v>6.8001160258290838E-16</v>
      </c>
      <c r="AZ129" s="21">
        <f>AY131</f>
        <v>6.8001160258290838E-16</v>
      </c>
      <c r="BA129" s="21">
        <f>AZ131</f>
        <v>6.8001160258290838E-16</v>
      </c>
      <c r="BB129" s="21">
        <f>BA131</f>
        <v>6.8001160258290838E-16</v>
      </c>
    </row>
    <row r="130" spans="1:54" ht="15" customHeight="1" outlineLevel="2">
      <c r="A130" s="8"/>
      <c r="B130" t="s">
        <v>452</v>
      </c>
      <c r="C130" t="s">
        <v>453</v>
      </c>
      <c r="D130" t="s">
        <v>384</v>
      </c>
      <c r="E130" s="21">
        <f>E131*(1/(1+'Fixed Data'!$B$10))</f>
        <v>-1.396680155889146</v>
      </c>
      <c r="F130" s="21">
        <f>F131*(1/(1+'Fixed Data'!$B$10))</f>
        <v>-2.7049039019053129</v>
      </c>
      <c r="G130" s="21">
        <f>G131*(1/(1+'Fixed Data'!$B$10))</f>
        <v>-3.9228009011440923</v>
      </c>
      <c r="H130" s="21">
        <f>H131*(1/(1+'Fixed Data'!$B$10))</f>
        <v>-5.0483507922745288</v>
      </c>
      <c r="I130" s="21">
        <f>I131*(1/(1+'Fixed Data'!$B$10))</f>
        <v>-6.0793669966927988</v>
      </c>
      <c r="J130" s="21">
        <f>J131*(1/(1+'Fixed Data'!$B$10))</f>
        <v>-5.4714302970235185</v>
      </c>
      <c r="K130" s="21">
        <f>K131*(1/(1+'Fixed Data'!$B$10))</f>
        <v>-4.8954902657578847</v>
      </c>
      <c r="L130" s="21">
        <f>L131*(1/(1+'Fixed Data'!$B$10))</f>
        <v>-4.3515469028958975</v>
      </c>
      <c r="M130" s="21">
        <f>M131*(1/(1+'Fixed Data'!$B$10))</f>
        <v>-3.8396002084375565</v>
      </c>
      <c r="N130" s="21">
        <f>N131*(1/(1+'Fixed Data'!$B$10))</f>
        <v>-3.3596501823828619</v>
      </c>
      <c r="O130" s="21">
        <f>O131*(1/(1+'Fixed Data'!$B$10))</f>
        <v>-2.9116968247318136</v>
      </c>
      <c r="P130" s="21">
        <f>P131*(1/(1+'Fixed Data'!$B$10))</f>
        <v>-2.4957401354844113</v>
      </c>
      <c r="Q130" s="21">
        <f>Q131*(1/(1+'Fixed Data'!$B$10))</f>
        <v>-2.1117801146406561</v>
      </c>
      <c r="R130" s="21">
        <f>R131*(1/(1+'Fixed Data'!$B$10))</f>
        <v>-1.7598167622005465</v>
      </c>
      <c r="S130" s="21">
        <f>S131*(1/(1+'Fixed Data'!$B$10))</f>
        <v>-1.4398500781640833</v>
      </c>
      <c r="T130" s="21">
        <f>T131*(1/(1+'Fixed Data'!$B$10))</f>
        <v>-1.1518800625312666</v>
      </c>
      <c r="U130" s="21">
        <f>U131*(1/(1+'Fixed Data'!$B$10))</f>
        <v>-0.8959067153020962</v>
      </c>
      <c r="V130" s="21">
        <f>V131*(1/(1+'Fixed Data'!$B$10))</f>
        <v>-0.6719300364765719</v>
      </c>
      <c r="W130" s="21">
        <f>W131*(1/(1+'Fixed Data'!$B$10))</f>
        <v>-0.47995002605469417</v>
      </c>
      <c r="X130" s="21">
        <f>X131*(1/(1+'Fixed Data'!$B$10))</f>
        <v>-0.31996668403646261</v>
      </c>
      <c r="Y130" s="21">
        <f>Y131*(1/(1+'Fixed Data'!$B$10))</f>
        <v>-0.1919800104218774</v>
      </c>
      <c r="Z130" s="21">
        <f>Z131*(1/(1+'Fixed Data'!$B$10))</f>
        <v>-9.5990005210938589E-2</v>
      </c>
      <c r="AA130" s="21">
        <f>AA131*(1/(1+'Fixed Data'!$B$10))</f>
        <v>-3.1996668403645762E-2</v>
      </c>
      <c r="AB130" s="21">
        <f>AB131*(1/(1+'Fixed Data'!$B$10))</f>
        <v>6.5436066453320677E-16</v>
      </c>
      <c r="AC130" s="21">
        <f>AC131*(1/(1+'Fixed Data'!$B$10))</f>
        <v>6.5436066453320677E-16</v>
      </c>
      <c r="AD130" s="21">
        <f>AD131*(1/(1+'Fixed Data'!$B$10))</f>
        <v>6.5436066453320677E-16</v>
      </c>
      <c r="AE130" s="21">
        <f>AE131*(1/(1+'Fixed Data'!$B$10))</f>
        <v>6.5436066453320677E-16</v>
      </c>
      <c r="AF130" s="21">
        <f>AF131*(1/(1+'Fixed Data'!$B$10))</f>
        <v>6.5436066453320677E-16</v>
      </c>
      <c r="AG130" s="21">
        <f>AG131*(1/(1+'Fixed Data'!$B$10))</f>
        <v>6.5436066453320677E-16</v>
      </c>
      <c r="AH130" s="21">
        <f>AH131*(1/(1+'Fixed Data'!$B$10))</f>
        <v>6.5436066453320677E-16</v>
      </c>
      <c r="AI130" s="21">
        <f>AI131*(1/(1+'Fixed Data'!$B$10))</f>
        <v>6.5436066453320677E-16</v>
      </c>
      <c r="AJ130" s="21">
        <f>AJ131*(1/(1+'Fixed Data'!$B$10))</f>
        <v>6.5436066453320677E-16</v>
      </c>
      <c r="AK130" s="21">
        <f>AK131*(1/(1+'Fixed Data'!$B$10))</f>
        <v>6.5436066453320677E-16</v>
      </c>
      <c r="AL130" s="21">
        <f>AL131*(1/(1+'Fixed Data'!$B$10))</f>
        <v>6.5436066453320677E-16</v>
      </c>
      <c r="AM130" s="21">
        <f>AM131*(1/(1+'Fixed Data'!$B$10))</f>
        <v>6.5436066453320677E-16</v>
      </c>
      <c r="AN130" s="21">
        <f>AN131*(1/(1+'Fixed Data'!$B$10))</f>
        <v>6.5436066453320677E-16</v>
      </c>
      <c r="AO130" s="21">
        <f>AO131*(1/(1+'Fixed Data'!$B$10))</f>
        <v>6.5436066453320677E-16</v>
      </c>
      <c r="AP130" s="21">
        <f>AP131*(1/(1+'Fixed Data'!$B$10))</f>
        <v>6.5436066453320677E-16</v>
      </c>
      <c r="AQ130" s="21">
        <f>AQ131*(1/(1+'Fixed Data'!$B$10))</f>
        <v>6.5436066453320677E-16</v>
      </c>
      <c r="AR130" s="21">
        <f>AR131*(1/(1+'Fixed Data'!$B$10))</f>
        <v>6.5436066453320677E-16</v>
      </c>
      <c r="AS130" s="21">
        <f>AS131*(1/(1+'Fixed Data'!$B$10))</f>
        <v>6.5436066453320677E-16</v>
      </c>
      <c r="AT130" s="21">
        <f>AT131*(1/(1+'Fixed Data'!$B$10))</f>
        <v>6.5436066453320677E-16</v>
      </c>
      <c r="AU130" s="21">
        <f>AU131*(1/(1+'Fixed Data'!$B$10))</f>
        <v>6.5436066453320677E-16</v>
      </c>
      <c r="AV130" s="21">
        <f>AV131*(1/(1+'Fixed Data'!$B$10))</f>
        <v>6.5436066453320677E-16</v>
      </c>
      <c r="AW130" s="21">
        <f>AW131*(1/(1+'Fixed Data'!$B$10))</f>
        <v>6.5436066453320677E-16</v>
      </c>
      <c r="AX130" s="21">
        <f>AX131*(1/(1+'Fixed Data'!$B$10))</f>
        <v>6.5436066453320677E-16</v>
      </c>
      <c r="AY130" s="21">
        <f>AY131*(1/(1+'Fixed Data'!$B$10))</f>
        <v>6.5436066453320677E-16</v>
      </c>
      <c r="AZ130" s="21">
        <f>AZ131*(1/(1+'Fixed Data'!$B$10))</f>
        <v>6.5436066453320677E-16</v>
      </c>
      <c r="BA130" s="21">
        <f>BA131*(1/(1+'Fixed Data'!$B$10))</f>
        <v>6.5436066453320677E-16</v>
      </c>
      <c r="BB130" s="21">
        <f>BB131*(1/(1+'Fixed Data'!$B$10))</f>
        <v>6.5436066453320677E-16</v>
      </c>
    </row>
    <row r="131" spans="1:54" ht="13.9" customHeight="1" outlineLevel="2">
      <c r="A131" s="8"/>
      <c r="B131" t="s">
        <v>454</v>
      </c>
      <c r="C131" t="s">
        <v>455</v>
      </c>
      <c r="D131" t="s">
        <v>384</v>
      </c>
      <c r="E131" s="21">
        <f t="shared" ref="E131:BB131" si="12">E82-E128+E129</f>
        <v>-1.4514300180000004</v>
      </c>
      <c r="F131" s="21">
        <f t="shared" si="12"/>
        <v>-2.8109361348600008</v>
      </c>
      <c r="G131" s="21">
        <f t="shared" si="12"/>
        <v>-4.0765746964689402</v>
      </c>
      <c r="H131" s="21">
        <f t="shared" si="12"/>
        <v>-5.2462461433316898</v>
      </c>
      <c r="I131" s="21">
        <f t="shared" si="12"/>
        <v>-6.3176781829631556</v>
      </c>
      <c r="J131" s="21">
        <f t="shared" si="12"/>
        <v>-5.6859103646668396</v>
      </c>
      <c r="K131" s="21">
        <f t="shared" si="12"/>
        <v>-5.0873934841755934</v>
      </c>
      <c r="L131" s="21">
        <f t="shared" si="12"/>
        <v>-4.5221275414894162</v>
      </c>
      <c r="M131" s="21">
        <f t="shared" si="12"/>
        <v>-3.9901125366083083</v>
      </c>
      <c r="N131" s="21">
        <f t="shared" si="12"/>
        <v>-3.4913484695322698</v>
      </c>
      <c r="O131" s="21">
        <f t="shared" si="12"/>
        <v>-3.0258353402613003</v>
      </c>
      <c r="P131" s="21">
        <f t="shared" si="12"/>
        <v>-2.5935731487954001</v>
      </c>
      <c r="Q131" s="21">
        <f t="shared" si="12"/>
        <v>-2.1945618951345693</v>
      </c>
      <c r="R131" s="21">
        <f t="shared" si="12"/>
        <v>-1.8288015792788077</v>
      </c>
      <c r="S131" s="21">
        <f t="shared" si="12"/>
        <v>-1.4962922012281152</v>
      </c>
      <c r="T131" s="21">
        <f t="shared" si="12"/>
        <v>-1.1970337609824921</v>
      </c>
      <c r="U131" s="21">
        <f t="shared" si="12"/>
        <v>-0.93102625854193821</v>
      </c>
      <c r="V131" s="21">
        <f t="shared" si="12"/>
        <v>-0.69826969390645344</v>
      </c>
      <c r="W131" s="21">
        <f t="shared" si="12"/>
        <v>-0.4987640670760381</v>
      </c>
      <c r="X131" s="21">
        <f t="shared" si="12"/>
        <v>-0.33250937805069192</v>
      </c>
      <c r="Y131" s="21">
        <f t="shared" si="12"/>
        <v>-0.19950562683041498</v>
      </c>
      <c r="Z131" s="21">
        <f t="shared" si="12"/>
        <v>-9.9752813415207364E-2</v>
      </c>
      <c r="AA131" s="21">
        <f t="shared" si="12"/>
        <v>-3.3250937805068673E-2</v>
      </c>
      <c r="AB131" s="21">
        <f t="shared" si="12"/>
        <v>6.8001160258290838E-16</v>
      </c>
      <c r="AC131" s="21">
        <f t="shared" si="12"/>
        <v>6.8001160258290838E-16</v>
      </c>
      <c r="AD131" s="21">
        <f t="shared" si="12"/>
        <v>6.8001160258290838E-16</v>
      </c>
      <c r="AE131" s="21">
        <f t="shared" si="12"/>
        <v>6.8001160258290838E-16</v>
      </c>
      <c r="AF131" s="21">
        <f t="shared" si="12"/>
        <v>6.8001160258290838E-16</v>
      </c>
      <c r="AG131" s="21">
        <f t="shared" si="12"/>
        <v>6.8001160258290838E-16</v>
      </c>
      <c r="AH131" s="21">
        <f t="shared" si="12"/>
        <v>6.8001160258290838E-16</v>
      </c>
      <c r="AI131" s="21">
        <f t="shared" si="12"/>
        <v>6.8001160258290838E-16</v>
      </c>
      <c r="AJ131" s="21">
        <f t="shared" si="12"/>
        <v>6.8001160258290838E-16</v>
      </c>
      <c r="AK131" s="21">
        <f t="shared" si="12"/>
        <v>6.8001160258290838E-16</v>
      </c>
      <c r="AL131" s="21">
        <f t="shared" si="12"/>
        <v>6.8001160258290838E-16</v>
      </c>
      <c r="AM131" s="21">
        <f t="shared" si="12"/>
        <v>6.8001160258290838E-16</v>
      </c>
      <c r="AN131" s="21">
        <f t="shared" si="12"/>
        <v>6.8001160258290838E-16</v>
      </c>
      <c r="AO131" s="21">
        <f t="shared" si="12"/>
        <v>6.8001160258290838E-16</v>
      </c>
      <c r="AP131" s="21">
        <f t="shared" si="12"/>
        <v>6.8001160258290838E-16</v>
      </c>
      <c r="AQ131" s="21">
        <f t="shared" si="12"/>
        <v>6.8001160258290838E-16</v>
      </c>
      <c r="AR131" s="21">
        <f t="shared" si="12"/>
        <v>6.8001160258290838E-16</v>
      </c>
      <c r="AS131" s="21">
        <f t="shared" si="12"/>
        <v>6.8001160258290838E-16</v>
      </c>
      <c r="AT131" s="21">
        <f t="shared" si="12"/>
        <v>6.8001160258290838E-16</v>
      </c>
      <c r="AU131" s="21">
        <f t="shared" si="12"/>
        <v>6.8001160258290838E-16</v>
      </c>
      <c r="AV131" s="21">
        <f t="shared" si="12"/>
        <v>6.8001160258290838E-16</v>
      </c>
      <c r="AW131" s="21">
        <f t="shared" si="12"/>
        <v>6.8001160258290838E-16</v>
      </c>
      <c r="AX131" s="21">
        <f t="shared" si="12"/>
        <v>6.8001160258290838E-16</v>
      </c>
      <c r="AY131" s="21">
        <f t="shared" si="12"/>
        <v>6.8001160258290838E-16</v>
      </c>
      <c r="AZ131" s="21">
        <f t="shared" si="12"/>
        <v>6.8001160258290838E-16</v>
      </c>
      <c r="BA131" s="21">
        <f t="shared" si="12"/>
        <v>6.8001160258290838E-16</v>
      </c>
      <c r="BB131" s="21">
        <f t="shared" si="12"/>
        <v>6.8001160258290838E-16</v>
      </c>
    </row>
    <row r="132" spans="1:54" ht="14.5" outlineLevel="2">
      <c r="A132" s="8"/>
      <c r="B132" t="s">
        <v>456</v>
      </c>
      <c r="C132" t="s">
        <v>457</v>
      </c>
      <c r="D132" t="s">
        <v>384</v>
      </c>
      <c r="E132" s="21">
        <f>AVERAGE(E129:E130)*'Fixed Data'!$B$10</f>
        <v>-2.7374931055427258E-2</v>
      </c>
      <c r="F132" s="21">
        <f>AVERAGE(F129:F130)*'Fixed Data'!$B$10</f>
        <v>-8.1464144830144136E-2</v>
      </c>
      <c r="G132" s="21">
        <f>AVERAGE(G129:G130)*'Fixed Data'!$B$10</f>
        <v>-0.13198124590568022</v>
      </c>
      <c r="H132" s="21">
        <f>AVERAGE(H129:H130)*'Fixed Data'!$B$10</f>
        <v>-0.17884853957937197</v>
      </c>
      <c r="I132" s="21">
        <f>AVERAGE(I129:I130)*'Fixed Data'!$B$10</f>
        <v>-0.22198201754447996</v>
      </c>
      <c r="J132" s="21">
        <f>AVERAGE(J129:J130)*'Fixed Data'!$B$10</f>
        <v>-0.23106652620773879</v>
      </c>
      <c r="K132" s="21">
        <f>AVERAGE(K129:K130)*'Fixed Data'!$B$10</f>
        <v>-0.20739545235632459</v>
      </c>
      <c r="L132" s="21">
        <f>AVERAGE(L129:L130)*'Fixed Data'!$B$10</f>
        <v>-0.1850032315866012</v>
      </c>
      <c r="M132" s="21">
        <f>AVERAGE(M129:M130)*'Fixed Data'!$B$10</f>
        <v>-0.16388986389856866</v>
      </c>
      <c r="N132" s="21">
        <f>AVERAGE(N129:N130)*'Fixed Data'!$B$10</f>
        <v>-0.14405534929222694</v>
      </c>
      <c r="O132" s="21">
        <f>AVERAGE(O129:O130)*'Fixed Data'!$B$10</f>
        <v>-0.12549968776757603</v>
      </c>
      <c r="P132" s="21">
        <f>AVERAGE(P129:P130)*'Fixed Data'!$B$10</f>
        <v>-0.10822287932461594</v>
      </c>
      <c r="Q132" s="21">
        <f>AVERAGE(Q129:Q130)*'Fixed Data'!$B$10</f>
        <v>-9.2224923963346694E-2</v>
      </c>
      <c r="R132" s="21">
        <f>AVERAGE(R129:R130)*'Fixed Data'!$B$10</f>
        <v>-7.7505821683768267E-2</v>
      </c>
      <c r="S132" s="21">
        <f>AVERAGE(S129:S130)*'Fixed Data'!$B$10</f>
        <v>-6.4065572485880656E-2</v>
      </c>
      <c r="T132" s="21">
        <f>AVERAGE(T129:T130)*'Fixed Data'!$B$10</f>
        <v>-5.1904176369683884E-2</v>
      </c>
      <c r="U132" s="21">
        <f>AVERAGE(U129:U130)*'Fixed Data'!$B$10</f>
        <v>-4.1021633335177929E-2</v>
      </c>
      <c r="V132" s="21">
        <f>AVERAGE(V129:V130)*'Fixed Data'!$B$10</f>
        <v>-3.1417943382362798E-2</v>
      </c>
      <c r="W132" s="21">
        <f>AVERAGE(W129:W130)*'Fixed Data'!$B$10</f>
        <v>-2.3093106511238491E-2</v>
      </c>
      <c r="X132" s="21">
        <f>AVERAGE(X129:X130)*'Fixed Data'!$B$10</f>
        <v>-1.6047122721805012E-2</v>
      </c>
      <c r="Y132" s="21">
        <f>AVERAGE(Y129:Y130)*'Fixed Data'!$B$10</f>
        <v>-1.0279992014062359E-2</v>
      </c>
      <c r="Z132" s="21">
        <f>AVERAGE(Z129:Z130)*'Fixed Data'!$B$10</f>
        <v>-5.791714388010529E-3</v>
      </c>
      <c r="AA132" s="21">
        <f>AVERAGE(AA129:AA130)*'Fixed Data'!$B$10</f>
        <v>-2.5822898436495211E-3</v>
      </c>
      <c r="AB132" s="21">
        <f>AVERAGE(AB129:AB130)*'Fixed Data'!$B$10</f>
        <v>-6.5171838097933317E-4</v>
      </c>
      <c r="AC132" s="21">
        <f>AVERAGE(AC129:AC130)*'Fixed Data'!$B$10</f>
        <v>2.6153696435475855E-17</v>
      </c>
      <c r="AD132" s="21">
        <f>AVERAGE(AD129:AD130)*'Fixed Data'!$B$10</f>
        <v>2.6153696435475855E-17</v>
      </c>
      <c r="AE132" s="21">
        <f>AVERAGE(AE129:AE130)*'Fixed Data'!$B$10</f>
        <v>2.6153696435475855E-17</v>
      </c>
      <c r="AF132" s="21">
        <f>AVERAGE(AF129:AF130)*'Fixed Data'!$B$10</f>
        <v>2.6153696435475855E-17</v>
      </c>
      <c r="AG132" s="21">
        <f>AVERAGE(AG129:AG130)*'Fixed Data'!$B$10</f>
        <v>2.6153696435475855E-17</v>
      </c>
      <c r="AH132" s="21">
        <f>AVERAGE(AH129:AH130)*'Fixed Data'!$B$10</f>
        <v>2.6153696435475855E-17</v>
      </c>
      <c r="AI132" s="21">
        <f>AVERAGE(AI129:AI130)*'Fixed Data'!$B$10</f>
        <v>2.6153696435475855E-17</v>
      </c>
      <c r="AJ132" s="21">
        <f>AVERAGE(AJ129:AJ130)*'Fixed Data'!$B$10</f>
        <v>2.6153696435475855E-17</v>
      </c>
      <c r="AK132" s="21">
        <f>AVERAGE(AK129:AK130)*'Fixed Data'!$B$10</f>
        <v>2.6153696435475855E-17</v>
      </c>
      <c r="AL132" s="21">
        <f>AVERAGE(AL129:AL130)*'Fixed Data'!$B$10</f>
        <v>2.6153696435475855E-17</v>
      </c>
      <c r="AM132" s="21">
        <f>AVERAGE(AM129:AM130)*'Fixed Data'!$B$10</f>
        <v>2.6153696435475855E-17</v>
      </c>
      <c r="AN132" s="21">
        <f>AVERAGE(AN129:AN130)*'Fixed Data'!$B$10</f>
        <v>2.6153696435475855E-17</v>
      </c>
      <c r="AO132" s="21">
        <f>AVERAGE(AO129:AO130)*'Fixed Data'!$B$10</f>
        <v>2.6153696435475855E-17</v>
      </c>
      <c r="AP132" s="21">
        <f>AVERAGE(AP129:AP130)*'Fixed Data'!$B$10</f>
        <v>2.6153696435475855E-17</v>
      </c>
      <c r="AQ132" s="21">
        <f>AVERAGE(AQ129:AQ130)*'Fixed Data'!$B$10</f>
        <v>2.6153696435475855E-17</v>
      </c>
      <c r="AR132" s="21">
        <f>AVERAGE(AR129:AR130)*'Fixed Data'!$B$10</f>
        <v>2.6153696435475855E-17</v>
      </c>
      <c r="AS132" s="21">
        <f>AVERAGE(AS129:AS130)*'Fixed Data'!$B$10</f>
        <v>2.6153696435475855E-17</v>
      </c>
      <c r="AT132" s="21">
        <f>AVERAGE(AT129:AT130)*'Fixed Data'!$B$10</f>
        <v>2.6153696435475855E-17</v>
      </c>
      <c r="AU132" s="21">
        <f>AVERAGE(AU129:AU130)*'Fixed Data'!$B$10</f>
        <v>2.6153696435475855E-17</v>
      </c>
      <c r="AV132" s="21">
        <f>AVERAGE(AV129:AV130)*'Fixed Data'!$B$10</f>
        <v>2.6153696435475855E-17</v>
      </c>
      <c r="AW132" s="21">
        <f>AVERAGE(AW129:AW130)*'Fixed Data'!$B$10</f>
        <v>2.6153696435475855E-17</v>
      </c>
      <c r="AX132" s="21">
        <f>AVERAGE(AX129:AX130)*'Fixed Data'!$B$10</f>
        <v>2.6153696435475855E-17</v>
      </c>
      <c r="AY132" s="21">
        <f>AVERAGE(AY129:AY130)*'Fixed Data'!$B$10</f>
        <v>2.6153696435475855E-17</v>
      </c>
      <c r="AZ132" s="21">
        <f>AVERAGE(AZ129:AZ130)*'Fixed Data'!$B$10</f>
        <v>2.6153696435475855E-17</v>
      </c>
      <c r="BA132" s="21">
        <f>AVERAGE(BA129:BA130)*'Fixed Data'!$B$10</f>
        <v>2.6153696435475855E-17</v>
      </c>
      <c r="BB132" s="21">
        <f>AVERAGE(BB129:BB130)*'Fixed Data'!$B$10</f>
        <v>2.6153696435475855E-17</v>
      </c>
    </row>
    <row r="133" spans="1:54" ht="14" outlineLevel="2" thickBot="1">
      <c r="A133" s="9"/>
      <c r="B133" s="3" t="s">
        <v>458</v>
      </c>
      <c r="C133" s="7" t="s">
        <v>459</v>
      </c>
      <c r="D133" s="7" t="s">
        <v>384</v>
      </c>
      <c r="E133" s="21">
        <f>E128+E132</f>
        <v>-2.7374931055427258E-2</v>
      </c>
      <c r="F133" s="21">
        <f t="shared" ref="F133:BB133" si="13">F128+F132</f>
        <v>-0.20241664633014417</v>
      </c>
      <c r="G133" s="21">
        <f t="shared" si="13"/>
        <v>-0.37641047502394115</v>
      </c>
      <c r="H133" s="21">
        <f t="shared" si="13"/>
        <v>-0.54944623925836655</v>
      </c>
      <c r="I133" s="21">
        <f t="shared" si="13"/>
        <v>-0.72162450738559336</v>
      </c>
      <c r="J133" s="21">
        <f t="shared" si="13"/>
        <v>-0.8628343445040545</v>
      </c>
      <c r="K133" s="21">
        <f t="shared" si="13"/>
        <v>-0.80591233284757102</v>
      </c>
      <c r="L133" s="21">
        <f t="shared" si="13"/>
        <v>-0.75026917427277828</v>
      </c>
      <c r="M133" s="21">
        <f t="shared" si="13"/>
        <v>-0.6959048687796765</v>
      </c>
      <c r="N133" s="21">
        <f t="shared" si="13"/>
        <v>-0.64281941636826556</v>
      </c>
      <c r="O133" s="21">
        <f t="shared" si="13"/>
        <v>-0.59101281703854547</v>
      </c>
      <c r="P133" s="21">
        <f t="shared" si="13"/>
        <v>-0.54048507079051622</v>
      </c>
      <c r="Q133" s="21">
        <f t="shared" si="13"/>
        <v>-0.49123617762417759</v>
      </c>
      <c r="R133" s="21">
        <f t="shared" si="13"/>
        <v>-0.44326613753952993</v>
      </c>
      <c r="S133" s="21">
        <f t="shared" si="13"/>
        <v>-0.3965749505365731</v>
      </c>
      <c r="T133" s="21">
        <f t="shared" si="13"/>
        <v>-0.35116261661530696</v>
      </c>
      <c r="U133" s="21">
        <f t="shared" si="13"/>
        <v>-0.30702913577573188</v>
      </c>
      <c r="V133" s="21">
        <f t="shared" si="13"/>
        <v>-0.26417450801784759</v>
      </c>
      <c r="W133" s="21">
        <f t="shared" si="13"/>
        <v>-0.22259873334165384</v>
      </c>
      <c r="X133" s="21">
        <f t="shared" si="13"/>
        <v>-0.18230181174715118</v>
      </c>
      <c r="Y133" s="21">
        <f t="shared" si="13"/>
        <v>-0.14328374323433929</v>
      </c>
      <c r="Z133" s="21">
        <f t="shared" si="13"/>
        <v>-0.10554452780321814</v>
      </c>
      <c r="AA133" s="21">
        <f t="shared" si="13"/>
        <v>-6.9084165453788218E-2</v>
      </c>
      <c r="AB133" s="21">
        <f t="shared" si="13"/>
        <v>-3.3902656186048687E-2</v>
      </c>
      <c r="AC133" s="21">
        <f t="shared" si="13"/>
        <v>2.6153696435475855E-17</v>
      </c>
      <c r="AD133" s="21">
        <f t="shared" si="13"/>
        <v>2.6153696435475855E-17</v>
      </c>
      <c r="AE133" s="21">
        <f t="shared" si="13"/>
        <v>2.6153696435475855E-17</v>
      </c>
      <c r="AF133" s="21">
        <f t="shared" si="13"/>
        <v>2.6153696435475855E-17</v>
      </c>
      <c r="AG133" s="21">
        <f t="shared" si="13"/>
        <v>2.6153696435475855E-17</v>
      </c>
      <c r="AH133" s="21">
        <f t="shared" si="13"/>
        <v>2.6153696435475855E-17</v>
      </c>
      <c r="AI133" s="21">
        <f t="shared" si="13"/>
        <v>2.6153696435475855E-17</v>
      </c>
      <c r="AJ133" s="21">
        <f t="shared" si="13"/>
        <v>2.6153696435475855E-17</v>
      </c>
      <c r="AK133" s="21">
        <f t="shared" si="13"/>
        <v>2.6153696435475855E-17</v>
      </c>
      <c r="AL133" s="21">
        <f t="shared" si="13"/>
        <v>2.6153696435475855E-17</v>
      </c>
      <c r="AM133" s="21">
        <f t="shared" si="13"/>
        <v>2.6153696435475855E-17</v>
      </c>
      <c r="AN133" s="21">
        <f t="shared" si="13"/>
        <v>2.6153696435475855E-17</v>
      </c>
      <c r="AO133" s="21">
        <f t="shared" si="13"/>
        <v>2.6153696435475855E-17</v>
      </c>
      <c r="AP133" s="21">
        <f t="shared" si="13"/>
        <v>2.6153696435475855E-17</v>
      </c>
      <c r="AQ133" s="21">
        <f t="shared" si="13"/>
        <v>2.6153696435475855E-17</v>
      </c>
      <c r="AR133" s="21">
        <f t="shared" si="13"/>
        <v>2.6153696435475855E-17</v>
      </c>
      <c r="AS133" s="21">
        <f t="shared" si="13"/>
        <v>2.6153696435475855E-17</v>
      </c>
      <c r="AT133" s="21">
        <f t="shared" si="13"/>
        <v>2.6153696435475855E-17</v>
      </c>
      <c r="AU133" s="21">
        <f t="shared" si="13"/>
        <v>2.6153696435475855E-17</v>
      </c>
      <c r="AV133" s="21">
        <f t="shared" si="13"/>
        <v>2.6153696435475855E-17</v>
      </c>
      <c r="AW133" s="21">
        <f t="shared" si="13"/>
        <v>2.6153696435475855E-17</v>
      </c>
      <c r="AX133" s="21">
        <f t="shared" si="13"/>
        <v>2.6153696435475855E-17</v>
      </c>
      <c r="AY133" s="21">
        <f t="shared" si="13"/>
        <v>2.6153696435475855E-17</v>
      </c>
      <c r="AZ133" s="21">
        <f t="shared" si="13"/>
        <v>2.6153696435475855E-17</v>
      </c>
      <c r="BA133" s="21">
        <f t="shared" si="13"/>
        <v>2.6153696435475855E-17</v>
      </c>
      <c r="BB133" s="21">
        <f t="shared" si="13"/>
        <v>2.6153696435475855E-17</v>
      </c>
    </row>
    <row r="134" spans="1:54" ht="14" outlineLevel="2" thickBot="1">
      <c r="A134" s="139"/>
      <c r="B134" s="142" t="s">
        <v>460</v>
      </c>
      <c r="C134" s="143"/>
      <c r="D134" s="243"/>
      <c r="E134" s="245">
        <f t="shared" ref="E134:AJ134" si="14">E83+E77+E71</f>
        <v>-2.9413239820000006</v>
      </c>
      <c r="F134" s="245">
        <f t="shared" si="14"/>
        <v>-2.9125936616400008</v>
      </c>
      <c r="G134" s="245">
        <f t="shared" si="14"/>
        <v>-3.0601534708728009</v>
      </c>
      <c r="H134" s="245">
        <f t="shared" si="14"/>
        <v>-3.0302624455702567</v>
      </c>
      <c r="I134" s="245">
        <f t="shared" si="14"/>
        <v>-3.1837836710960619</v>
      </c>
      <c r="J134" s="245">
        <f t="shared" si="14"/>
        <v>0</v>
      </c>
      <c r="K134" s="245">
        <f t="shared" si="14"/>
        <v>-9.6669782069621762E-2</v>
      </c>
      <c r="L134" s="245">
        <f t="shared" si="14"/>
        <v>0</v>
      </c>
      <c r="M134" s="245">
        <f t="shared" si="14"/>
        <v>0</v>
      </c>
      <c r="N134" s="245">
        <f t="shared" si="14"/>
        <v>0</v>
      </c>
      <c r="O134" s="245">
        <f t="shared" si="14"/>
        <v>0</v>
      </c>
      <c r="P134" s="245">
        <f t="shared" si="14"/>
        <v>-0.10673125063259693</v>
      </c>
      <c r="Q134" s="245">
        <f t="shared" si="14"/>
        <v>0</v>
      </c>
      <c r="R134" s="245">
        <f t="shared" si="14"/>
        <v>0</v>
      </c>
      <c r="S134" s="245">
        <f t="shared" si="14"/>
        <v>0</v>
      </c>
      <c r="T134" s="245">
        <f t="shared" si="14"/>
        <v>0</v>
      </c>
      <c r="U134" s="245">
        <f t="shared" si="14"/>
        <v>-0.11783992492497813</v>
      </c>
      <c r="V134" s="245">
        <f t="shared" si="14"/>
        <v>0</v>
      </c>
      <c r="W134" s="245">
        <f t="shared" si="14"/>
        <v>0</v>
      </c>
      <c r="X134" s="245">
        <f t="shared" si="14"/>
        <v>0</v>
      </c>
      <c r="Y134" s="245">
        <f t="shared" si="14"/>
        <v>0</v>
      </c>
      <c r="Z134" s="245">
        <f t="shared" si="14"/>
        <v>-0.13010479896019755</v>
      </c>
      <c r="AA134" s="245">
        <f t="shared" si="14"/>
        <v>0</v>
      </c>
      <c r="AB134" s="245">
        <f t="shared" si="14"/>
        <v>0</v>
      </c>
      <c r="AC134" s="245">
        <f t="shared" si="14"/>
        <v>0</v>
      </c>
      <c r="AD134" s="245">
        <f t="shared" si="14"/>
        <v>0</v>
      </c>
      <c r="AE134" s="245">
        <f t="shared" si="14"/>
        <v>-0.14364621093614943</v>
      </c>
      <c r="AF134" s="245">
        <f t="shared" si="14"/>
        <v>0</v>
      </c>
      <c r="AG134" s="245">
        <f t="shared" si="14"/>
        <v>0</v>
      </c>
      <c r="AH134" s="245">
        <f t="shared" si="14"/>
        <v>0</v>
      </c>
      <c r="AI134" s="245">
        <f t="shared" si="14"/>
        <v>0</v>
      </c>
      <c r="AJ134" s="245">
        <f t="shared" si="14"/>
        <v>-0.15859702394702049</v>
      </c>
      <c r="AK134" s="245">
        <f t="shared" ref="AK134:BB134" si="15">AK83+AK77+AK71</f>
        <v>0</v>
      </c>
      <c r="AL134" s="245">
        <f t="shared" si="15"/>
        <v>0</v>
      </c>
      <c r="AM134" s="245">
        <f t="shared" si="15"/>
        <v>0</v>
      </c>
      <c r="AN134" s="245">
        <f t="shared" si="15"/>
        <v>0</v>
      </c>
      <c r="AO134" s="245">
        <f t="shared" si="15"/>
        <v>-0.17510392958455601</v>
      </c>
      <c r="AP134" s="245">
        <f t="shared" si="15"/>
        <v>0</v>
      </c>
      <c r="AQ134" s="245">
        <f t="shared" si="15"/>
        <v>0</v>
      </c>
      <c r="AR134" s="245">
        <f t="shared" si="15"/>
        <v>0</v>
      </c>
      <c r="AS134" s="245">
        <f t="shared" si="15"/>
        <v>0</v>
      </c>
      <c r="AT134" s="245">
        <f t="shared" si="15"/>
        <v>-0.19332888721919286</v>
      </c>
      <c r="AU134" s="245">
        <f t="shared" si="15"/>
        <v>0</v>
      </c>
      <c r="AV134" s="245">
        <f t="shared" si="15"/>
        <v>0</v>
      </c>
      <c r="AW134" s="245">
        <f t="shared" si="15"/>
        <v>0</v>
      </c>
      <c r="AX134" s="245">
        <f t="shared" si="15"/>
        <v>0</v>
      </c>
      <c r="AY134" s="245">
        <f t="shared" si="15"/>
        <v>-0.21345071308272867</v>
      </c>
      <c r="AZ134" s="245">
        <f t="shared" si="15"/>
        <v>0</v>
      </c>
      <c r="BA134" s="245">
        <f t="shared" si="15"/>
        <v>0</v>
      </c>
      <c r="BB134" s="245">
        <f t="shared" si="15"/>
        <v>0</v>
      </c>
    </row>
    <row r="135" spans="1:54" ht="14" outlineLevel="2" thickBot="1">
      <c r="A135" s="138"/>
      <c r="B135" s="140" t="s">
        <v>461</v>
      </c>
      <c r="C135" s="141"/>
      <c r="D135" s="244"/>
      <c r="E135" s="245">
        <f>E133+E134</f>
        <v>-2.968698913055428</v>
      </c>
      <c r="F135" s="245">
        <f t="shared" ref="F135:AW135" si="16">F133+F134</f>
        <v>-3.1150103079701448</v>
      </c>
      <c r="G135" s="245">
        <f t="shared" si="16"/>
        <v>-3.4365639458967419</v>
      </c>
      <c r="H135" s="245">
        <f t="shared" si="16"/>
        <v>-3.5797086848286233</v>
      </c>
      <c r="I135" s="245">
        <f t="shared" si="16"/>
        <v>-3.9054081784816552</v>
      </c>
      <c r="J135" s="245">
        <f t="shared" si="16"/>
        <v>-0.8628343445040545</v>
      </c>
      <c r="K135" s="245">
        <f t="shared" si="16"/>
        <v>-0.90258211491719276</v>
      </c>
      <c r="L135" s="245">
        <f t="shared" si="16"/>
        <v>-0.75026917427277828</v>
      </c>
      <c r="M135" s="245">
        <f t="shared" si="16"/>
        <v>-0.6959048687796765</v>
      </c>
      <c r="N135" s="245">
        <f t="shared" si="16"/>
        <v>-0.64281941636826556</v>
      </c>
      <c r="O135" s="245">
        <f t="shared" si="16"/>
        <v>-0.59101281703854547</v>
      </c>
      <c r="P135" s="245">
        <f t="shared" si="16"/>
        <v>-0.64721632142311314</v>
      </c>
      <c r="Q135" s="245">
        <f t="shared" si="16"/>
        <v>-0.49123617762417759</v>
      </c>
      <c r="R135" s="245">
        <f t="shared" si="16"/>
        <v>-0.44326613753952993</v>
      </c>
      <c r="S135" s="245">
        <f t="shared" si="16"/>
        <v>-0.3965749505365731</v>
      </c>
      <c r="T135" s="245">
        <f t="shared" si="16"/>
        <v>-0.35116261661530696</v>
      </c>
      <c r="U135" s="245">
        <f t="shared" si="16"/>
        <v>-0.42486906070071001</v>
      </c>
      <c r="V135" s="245">
        <f t="shared" si="16"/>
        <v>-0.26417450801784759</v>
      </c>
      <c r="W135" s="245">
        <f t="shared" si="16"/>
        <v>-0.22259873334165384</v>
      </c>
      <c r="X135" s="245">
        <f t="shared" si="16"/>
        <v>-0.18230181174715118</v>
      </c>
      <c r="Y135" s="245">
        <f t="shared" si="16"/>
        <v>-0.14328374323433929</v>
      </c>
      <c r="Z135" s="245">
        <f t="shared" si="16"/>
        <v>-0.23564932676341571</v>
      </c>
      <c r="AA135" s="245">
        <f t="shared" si="16"/>
        <v>-6.9084165453788218E-2</v>
      </c>
      <c r="AB135" s="245">
        <f t="shared" si="16"/>
        <v>-3.3902656186048687E-2</v>
      </c>
      <c r="AC135" s="245">
        <f t="shared" si="16"/>
        <v>2.6153696435475855E-17</v>
      </c>
      <c r="AD135" s="245">
        <f t="shared" si="16"/>
        <v>2.6153696435475855E-17</v>
      </c>
      <c r="AE135" s="245">
        <f t="shared" si="16"/>
        <v>-0.1436462109361494</v>
      </c>
      <c r="AF135" s="245">
        <f t="shared" si="16"/>
        <v>2.6153696435475855E-17</v>
      </c>
      <c r="AG135" s="245">
        <f t="shared" si="16"/>
        <v>2.6153696435475855E-17</v>
      </c>
      <c r="AH135" s="245">
        <f t="shared" si="16"/>
        <v>2.6153696435475855E-17</v>
      </c>
      <c r="AI135" s="245">
        <f t="shared" si="16"/>
        <v>2.6153696435475855E-17</v>
      </c>
      <c r="AJ135" s="245">
        <f t="shared" si="16"/>
        <v>-0.15859702394702047</v>
      </c>
      <c r="AK135" s="245">
        <f t="shared" si="16"/>
        <v>2.6153696435475855E-17</v>
      </c>
      <c r="AL135" s="245">
        <f t="shared" si="16"/>
        <v>2.6153696435475855E-17</v>
      </c>
      <c r="AM135" s="245">
        <f t="shared" si="16"/>
        <v>2.6153696435475855E-17</v>
      </c>
      <c r="AN135" s="245">
        <f t="shared" si="16"/>
        <v>2.6153696435475855E-17</v>
      </c>
      <c r="AO135" s="245">
        <f t="shared" si="16"/>
        <v>-0.17510392958455598</v>
      </c>
      <c r="AP135" s="245">
        <f t="shared" si="16"/>
        <v>2.6153696435475855E-17</v>
      </c>
      <c r="AQ135" s="245">
        <f t="shared" si="16"/>
        <v>2.6153696435475855E-17</v>
      </c>
      <c r="AR135" s="245">
        <f t="shared" si="16"/>
        <v>2.6153696435475855E-17</v>
      </c>
      <c r="AS135" s="245">
        <f t="shared" si="16"/>
        <v>2.6153696435475855E-17</v>
      </c>
      <c r="AT135" s="245">
        <f t="shared" si="16"/>
        <v>-0.19332888721919284</v>
      </c>
      <c r="AU135" s="245">
        <f t="shared" si="16"/>
        <v>2.6153696435475855E-17</v>
      </c>
      <c r="AV135" s="245">
        <f t="shared" si="16"/>
        <v>2.6153696435475855E-17</v>
      </c>
      <c r="AW135" s="245">
        <f t="shared" si="16"/>
        <v>2.6153696435475855E-17</v>
      </c>
      <c r="AX135" s="245">
        <f>AX133+AX134</f>
        <v>2.6153696435475855E-17</v>
      </c>
      <c r="AY135" s="245">
        <f>AY133+AY134</f>
        <v>-0.21345071308272864</v>
      </c>
      <c r="AZ135" s="245">
        <f>AZ133+AZ134</f>
        <v>2.6153696435475855E-17</v>
      </c>
      <c r="BA135" s="245">
        <f>BA133+BA134</f>
        <v>2.6153696435475855E-17</v>
      </c>
      <c r="BB135" s="245">
        <f>BB133+BB134</f>
        <v>2.6153696435475855E-17</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462</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463</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464</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69" t="s">
        <v>465</v>
      </c>
      <c r="B143" s="135" t="s">
        <v>282</v>
      </c>
      <c r="C143" s="135" t="s">
        <v>390</v>
      </c>
      <c r="D143" s="135" t="s">
        <v>384</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70"/>
      <c r="B144" s="135" t="s">
        <v>282</v>
      </c>
      <c r="C144" s="135"/>
      <c r="D144" s="135" t="s">
        <v>384</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70"/>
      <c r="B145" s="135" t="s">
        <v>282</v>
      </c>
      <c r="C145" s="135"/>
      <c r="D145" s="135" t="s">
        <v>384</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70"/>
      <c r="B146" s="135" t="s">
        <v>285</v>
      </c>
      <c r="C146" s="135" t="s">
        <v>466</v>
      </c>
      <c r="D146" s="135" t="s">
        <v>384</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70"/>
      <c r="B147" s="135" t="s">
        <v>285</v>
      </c>
      <c r="C147" s="135" t="s">
        <v>467</v>
      </c>
      <c r="D147" s="135" t="s">
        <v>384</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70"/>
      <c r="B148" s="135" t="s">
        <v>285</v>
      </c>
      <c r="C148" s="135"/>
      <c r="D148" s="135" t="s">
        <v>384</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70"/>
      <c r="B149" s="135" t="s">
        <v>285</v>
      </c>
      <c r="C149" s="135"/>
      <c r="D149" s="135" t="s">
        <v>384</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70"/>
      <c r="B150" s="135" t="s">
        <v>288</v>
      </c>
      <c r="C150" s="135" t="s">
        <v>468</v>
      </c>
      <c r="D150" s="135" t="s">
        <v>384</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70"/>
      <c r="B151" s="135" t="s">
        <v>288</v>
      </c>
      <c r="C151" s="135" t="s">
        <v>469</v>
      </c>
      <c r="D151" s="135" t="s">
        <v>384</v>
      </c>
      <c r="E151" s="279">
        <f>'Option_2 Workings'!E55</f>
        <v>-9.2970000000000006</v>
      </c>
      <c r="F151" s="279">
        <f>'Option_2 Workings'!F55</f>
        <v>-9.1138027499999978</v>
      </c>
      <c r="G151" s="279">
        <f>'Option_2 Workings'!G55</f>
        <v>-8.9009549414999984</v>
      </c>
      <c r="H151" s="279">
        <f>'Option_2 Workings'!H55</f>
        <v>-8.8088580884396244</v>
      </c>
      <c r="I151" s="279">
        <f>'Option_2 Workings'!I55</f>
        <v>-8.7558707036821986</v>
      </c>
      <c r="J151" s="279">
        <f>'Option_2 Workings'!J55</f>
        <v>-8.6956530985360114</v>
      </c>
      <c r="K151" s="279">
        <f>'Option_2 Workings'!K55</f>
        <v>-8.6902608994032438</v>
      </c>
      <c r="L151" s="279">
        <f>'Option_2 Workings'!L55</f>
        <v>-8.6949198342359377</v>
      </c>
      <c r="M151" s="279">
        <f>'Option_2 Workings'!M55</f>
        <v>-8.6982568444490145</v>
      </c>
      <c r="N151" s="279">
        <f>'Option_2 Workings'!N55</f>
        <v>-8.7002545677333956</v>
      </c>
      <c r="O151" s="279">
        <f>'Option_2 Workings'!O55</f>
        <v>-8.7008954874124207</v>
      </c>
      <c r="P151" s="279">
        <f>'Option_2 Workings'!P55</f>
        <v>-8.7001619312863312</v>
      </c>
      <c r="Q151" s="279">
        <f>'Option_2 Workings'!Q55</f>
        <v>-8.7335094777272584</v>
      </c>
      <c r="R151" s="279">
        <f>'Option_2 Workings'!R55</f>
        <v>-8.7684435156381664</v>
      </c>
      <c r="S151" s="279">
        <f>'Option_2 Workings'!S55</f>
        <v>-8.8035172897007214</v>
      </c>
      <c r="T151" s="279">
        <f>'Option_2 Workings'!T55</f>
        <v>-8.8387313588595244</v>
      </c>
      <c r="U151" s="279">
        <f>'Option_2 Workings'!U55</f>
        <v>-8.8740862842949628</v>
      </c>
      <c r="V151" s="279">
        <f>'Option_2 Workings'!V55</f>
        <v>-8.9095826294321423</v>
      </c>
      <c r="W151" s="279">
        <f>'Option_2 Workings'!W55</f>
        <v>-8.9452209599498715</v>
      </c>
      <c r="X151" s="279">
        <f>'Option_2 Workings'!X55</f>
        <v>-8.9810018437896701</v>
      </c>
      <c r="Y151" s="279">
        <f>'Option_2 Workings'!Y55</f>
        <v>-9.0169258511648298</v>
      </c>
      <c r="Z151" s="279">
        <f>'Option_2 Workings'!Z55</f>
        <v>-9.0529935545694897</v>
      </c>
      <c r="AA151" s="279">
        <f>'Option_2 Workings'!AA55</f>
        <v>-9.0892055287877689</v>
      </c>
      <c r="AB151" s="279">
        <f>'Option_2 Workings'!AB55</f>
        <v>-9.1255623509029178</v>
      </c>
      <c r="AC151" s="279">
        <f>'Option_2 Workings'!AC55</f>
        <v>-9.1620646003065307</v>
      </c>
      <c r="AD151" s="279">
        <f>'Option_2 Workings'!AD55</f>
        <v>-9.1987128587077578</v>
      </c>
      <c r="AE151" s="279">
        <f>'Option_2 Workings'!AE55</f>
        <v>-9.2355077101425884</v>
      </c>
      <c r="AF151" s="279">
        <f>'Option_2 Workings'!AF55</f>
        <v>-9.2724497409831574</v>
      </c>
      <c r="AG151" s="279">
        <f>'Option_2 Workings'!AG55</f>
        <v>-9.3095395399470924</v>
      </c>
      <c r="AH151" s="279">
        <f>'Option_2 Workings'!AH55</f>
        <v>-9.3467776981068802</v>
      </c>
      <c r="AI151" s="279">
        <f>'Option_2 Workings'!AI55</f>
        <v>-9.3841648088993104</v>
      </c>
      <c r="AJ151" s="279">
        <f>'Option_2 Workings'!AJ55</f>
        <v>-9.4217014681349056</v>
      </c>
      <c r="AK151" s="279">
        <f>'Option_2 Workings'!AK55</f>
        <v>-9.4593882740074449</v>
      </c>
      <c r="AL151" s="279">
        <f>'Option_2 Workings'!AL55</f>
        <v>-9.497225827103474</v>
      </c>
      <c r="AM151" s="279">
        <f>'Option_2 Workings'!AM55</f>
        <v>-9.5352147304118891</v>
      </c>
      <c r="AN151" s="279">
        <f>'Option_2 Workings'!AN55</f>
        <v>-9.5733555893335343</v>
      </c>
      <c r="AO151" s="279">
        <f>'Option_2 Workings'!AO55</f>
        <v>-9.6116490116908704</v>
      </c>
      <c r="AP151" s="279">
        <f>'Option_2 Workings'!AP55</f>
        <v>-9.6500956077376348</v>
      </c>
      <c r="AQ151" s="279">
        <f>'Option_2 Workings'!AQ55</f>
        <v>-9.6886959901685845</v>
      </c>
      <c r="AR151" s="279">
        <f>'Option_2 Workings'!AR55</f>
        <v>-9.7274507741292595</v>
      </c>
      <c r="AS151" s="279">
        <f>'Option_2 Workings'!AS55</f>
        <v>-9.7663605772257753</v>
      </c>
      <c r="AT151" s="279">
        <f>'Option_2 Workings'!AT55</f>
        <v>-9.8054260195346785</v>
      </c>
      <c r="AU151" s="279">
        <f>'Option_2 Workings'!AU55</f>
        <v>-9.844647723612816</v>
      </c>
      <c r="AV151" s="279">
        <f>'Option_2 Workings'!AV55</f>
        <v>-9.8840263145072669</v>
      </c>
      <c r="AW151" s="279">
        <f>'Option_2 Workings'!AW55</f>
        <v>-9.9235624197652967</v>
      </c>
      <c r="AX151" s="279">
        <f>'Option_2 Workings'!AX55</f>
        <v>-9.9632566694443572</v>
      </c>
      <c r="AY151" s="279">
        <f>'Option_2 Workings'!AY55</f>
        <v>-10.003109696122136</v>
      </c>
      <c r="AZ151" s="279">
        <f>'Option_2 Workings'!AZ55</f>
        <v>-10.043122134906623</v>
      </c>
      <c r="BA151" s="279">
        <f>'Option_2 Workings'!BA55</f>
        <v>-10.08329462344625</v>
      </c>
      <c r="BB151" s="279">
        <f>'Option_2 Workings'!BB55</f>
        <v>-10.123627801940035</v>
      </c>
    </row>
    <row r="152" spans="1:54" outlineLevel="2">
      <c r="A152" s="470"/>
      <c r="B152" s="135" t="s">
        <v>288</v>
      </c>
      <c r="C152" s="135" t="s">
        <v>470</v>
      </c>
      <c r="D152" s="135" t="s">
        <v>384</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70"/>
      <c r="B153" s="135" t="s">
        <v>471</v>
      </c>
      <c r="C153" s="135"/>
      <c r="D153" s="135" t="s">
        <v>384</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1"/>
      <c r="B154" s="135" t="s">
        <v>471</v>
      </c>
      <c r="C154" s="135"/>
      <c r="D154" s="135" t="s">
        <v>384</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375</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464</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69" t="s">
        <v>472</v>
      </c>
      <c r="B158" s="135" t="s">
        <v>282</v>
      </c>
      <c r="C158" s="135" t="s">
        <v>390</v>
      </c>
      <c r="D158" s="135" t="s">
        <v>473</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70"/>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70"/>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70"/>
      <c r="B161" s="135" t="s">
        <v>285</v>
      </c>
      <c r="C161" s="135" t="s">
        <v>466</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70"/>
      <c r="B162" s="135" t="s">
        <v>285</v>
      </c>
      <c r="C162" s="135" t="s">
        <v>467</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70"/>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70"/>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70"/>
      <c r="B165" s="135" t="s">
        <v>471</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70"/>
      <c r="B166" s="135" t="s">
        <v>471</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70"/>
      <c r="B167" s="135" t="s">
        <v>471</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70"/>
      <c r="B168" s="135" t="s">
        <v>471</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1"/>
      <c r="B169" s="135" t="s">
        <v>471</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476</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69" t="s">
        <v>477</v>
      </c>
      <c r="B172" s="135" t="s">
        <v>282</v>
      </c>
      <c r="C172" s="135" t="s">
        <v>390</v>
      </c>
      <c r="D172" s="135" t="s">
        <v>384</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70"/>
      <c r="B173" s="135" t="s">
        <v>282</v>
      </c>
      <c r="C173" s="135"/>
      <c r="D173" s="135" t="s">
        <v>384</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1"/>
      <c r="B174" s="135" t="s">
        <v>282</v>
      </c>
      <c r="C174" s="135"/>
      <c r="D174" s="135" t="s">
        <v>384</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69" t="s">
        <v>478</v>
      </c>
      <c r="B176" s="135" t="s">
        <v>282</v>
      </c>
      <c r="C176" s="135" t="s">
        <v>390</v>
      </c>
      <c r="D176" s="135" t="s">
        <v>384</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70"/>
      <c r="B177" s="135" t="s">
        <v>282</v>
      </c>
      <c r="C177" s="135"/>
      <c r="D177" s="135" t="s">
        <v>384</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1"/>
      <c r="B178" s="135" t="s">
        <v>282</v>
      </c>
      <c r="C178" s="135"/>
      <c r="D178" s="135" t="s">
        <v>384</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479</v>
      </c>
      <c r="B182" s="19"/>
      <c r="C182" s="19"/>
      <c r="D182" s="19"/>
      <c r="E182" s="15"/>
    </row>
    <row r="183" spans="1:54" ht="15" outlineLevel="1">
      <c r="A183" s="12"/>
      <c r="B183" s="19"/>
      <c r="C183" s="19"/>
      <c r="D183" s="19"/>
      <c r="E183" s="15"/>
    </row>
    <row r="184" spans="1:54" s="4" customFormat="1" outlineLevel="1">
      <c r="A184" s="4" t="s">
        <v>480</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2" t="s">
        <v>481</v>
      </c>
      <c r="B186" s="150" t="s">
        <v>482</v>
      </c>
      <c r="C186" s="6" t="s">
        <v>483</v>
      </c>
      <c r="D186" s="10" t="s">
        <v>395</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3"/>
      <c r="B187" s="150" t="s">
        <v>484</v>
      </c>
      <c r="C187" s="6" t="s">
        <v>485</v>
      </c>
      <c r="D187" s="10" t="s">
        <v>395</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69" t="s">
        <v>486</v>
      </c>
      <c r="B190" s="150" t="s">
        <v>343</v>
      </c>
      <c r="C190" s="19"/>
      <c r="D190" s="135" t="s">
        <v>384</v>
      </c>
      <c r="E190" s="21">
        <f>(E133+E83)*E186</f>
        <v>-2.8828589130554279</v>
      </c>
      <c r="F190" s="21">
        <f t="shared" ref="F190:BB190" si="17">(F133+F83)*F186</f>
        <v>-3.0096717951402367</v>
      </c>
      <c r="G190" s="21">
        <f t="shared" si="17"/>
        <v>-3.1246993021043594</v>
      </c>
      <c r="H190" s="21">
        <f t="shared" si="17"/>
        <v>-3.2286921366976462</v>
      </c>
      <c r="I190" s="21">
        <f t="shared" si="17"/>
        <v>-3.3223666974786363</v>
      </c>
      <c r="J190" s="21">
        <f t="shared" si="17"/>
        <v>-0.7264833655163776</v>
      </c>
      <c r="K190" s="21">
        <f t="shared" si="17"/>
        <v>-0.65561020202706322</v>
      </c>
      <c r="L190" s="21">
        <f t="shared" si="17"/>
        <v>-0.58970478905811674</v>
      </c>
      <c r="M190" s="21">
        <f t="shared" si="17"/>
        <v>-0.52847819937843976</v>
      </c>
      <c r="N190" s="21">
        <f t="shared" si="17"/>
        <v>-0.47165651531424785</v>
      </c>
      <c r="O190" s="21">
        <f t="shared" si="17"/>
        <v>-0.41898010514223627</v>
      </c>
      <c r="P190" s="21">
        <f t="shared" si="17"/>
        <v>-0.37020293257261355</v>
      </c>
      <c r="Q190" s="21">
        <f t="shared" si="17"/>
        <v>-0.32509189786707265</v>
      </c>
      <c r="R190" s="21">
        <f t="shared" si="17"/>
        <v>-0.28342620919883371</v>
      </c>
      <c r="S190" s="21">
        <f t="shared" si="17"/>
        <v>-0.24499678292136717</v>
      </c>
      <c r="T190" s="21">
        <f t="shared" si="17"/>
        <v>-0.20960567146941578</v>
      </c>
      <c r="U190" s="21">
        <f t="shared" si="17"/>
        <v>-0.17706551767054673</v>
      </c>
      <c r="V190" s="21">
        <f t="shared" si="17"/>
        <v>-0.14719903429781472</v>
      </c>
      <c r="W190" s="21">
        <f t="shared" si="17"/>
        <v>-0.11983850774426974</v>
      </c>
      <c r="X190" s="21">
        <f t="shared" si="17"/>
        <v>-9.4825324748100057E-2</v>
      </c>
      <c r="Y190" s="21">
        <f t="shared" si="17"/>
        <v>-7.200952114324613E-2</v>
      </c>
      <c r="Z190" s="21">
        <f t="shared" si="17"/>
        <v>-5.1249351654441923E-2</v>
      </c>
      <c r="AA190" s="21">
        <f t="shared" si="17"/>
        <v>-3.2410879797901422E-2</v>
      </c>
      <c r="AB190" s="21">
        <f t="shared" si="17"/>
        <v>-1.5367586989363196E-2</v>
      </c>
      <c r="AC190" s="21">
        <f t="shared" si="17"/>
        <v>1.1454197931626196E-17</v>
      </c>
      <c r="AD190" s="21">
        <f t="shared" si="17"/>
        <v>1.1066857904952847E-17</v>
      </c>
      <c r="AE190" s="21">
        <f t="shared" si="17"/>
        <v>1.0692616333287774E-17</v>
      </c>
      <c r="AF190" s="21">
        <f t="shared" si="17"/>
        <v>1.0331030273707995E-17</v>
      </c>
      <c r="AG190" s="21">
        <f t="shared" si="17"/>
        <v>9.9816717620367102E-18</v>
      </c>
      <c r="AH190" s="21">
        <f t="shared" si="17"/>
        <v>9.6441273063156649E-18</v>
      </c>
      <c r="AI190" s="21">
        <f t="shared" si="17"/>
        <v>9.3179973974064388E-18</v>
      </c>
      <c r="AJ190" s="21">
        <f t="shared" si="17"/>
        <v>9.0465994149577071E-18</v>
      </c>
      <c r="AK190" s="21">
        <f t="shared" si="17"/>
        <v>8.7831062281142786E-18</v>
      </c>
      <c r="AL190" s="21">
        <f t="shared" si="17"/>
        <v>8.5272876001109494E-18</v>
      </c>
      <c r="AM190" s="21">
        <f t="shared" si="17"/>
        <v>8.2789200001077174E-18</v>
      </c>
      <c r="AN190" s="21">
        <f t="shared" si="17"/>
        <v>8.0377864078715712E-18</v>
      </c>
      <c r="AO190" s="21">
        <f t="shared" si="17"/>
        <v>7.8036761241471565E-18</v>
      </c>
      <c r="AP190" s="21">
        <f t="shared" si="17"/>
        <v>7.5763845865506367E-18</v>
      </c>
      <c r="AQ190" s="21">
        <f t="shared" si="17"/>
        <v>7.3557131908258612E-18</v>
      </c>
      <c r="AR190" s="21">
        <f t="shared" si="17"/>
        <v>7.1414691173066609E-18</v>
      </c>
      <c r="AS190" s="21">
        <f t="shared" si="17"/>
        <v>6.9334651624336521E-18</v>
      </c>
      <c r="AT190" s="21">
        <f t="shared" si="17"/>
        <v>6.731519575178303E-18</v>
      </c>
      <c r="AU190" s="21">
        <f t="shared" si="17"/>
        <v>6.5354558982313622E-18</v>
      </c>
      <c r="AV190" s="21">
        <f t="shared" si="17"/>
        <v>6.3451028138168566E-18</v>
      </c>
      <c r="AW190" s="21">
        <f t="shared" si="17"/>
        <v>6.1602939939969481E-18</v>
      </c>
      <c r="AX190" s="21">
        <f t="shared" si="17"/>
        <v>5.9808679553368423E-18</v>
      </c>
      <c r="AY190" s="21">
        <f t="shared" si="17"/>
        <v>5.8066679178027593E-18</v>
      </c>
      <c r="AZ190" s="21">
        <f t="shared" si="17"/>
        <v>5.6375416677696695E-18</v>
      </c>
      <c r="BA190" s="21">
        <f t="shared" si="17"/>
        <v>5.4733414250190966E-18</v>
      </c>
      <c r="BB190" s="21">
        <f t="shared" si="17"/>
        <v>5.3139237136107727E-18</v>
      </c>
    </row>
    <row r="191" spans="1:54" outlineLevel="2">
      <c r="A191" s="470"/>
      <c r="B191" s="150" t="s">
        <v>487</v>
      </c>
      <c r="C191" s="19"/>
      <c r="D191" s="135" t="s">
        <v>384</v>
      </c>
      <c r="E191" s="21">
        <f>E71*E186</f>
        <v>-8.584E-2</v>
      </c>
      <c r="F191" s="21">
        <f t="shared" ref="F191:BB191" si="18">F71*F186</f>
        <v>0</v>
      </c>
      <c r="G191" s="21">
        <f t="shared" si="18"/>
        <v>-8.3369913883637889E-2</v>
      </c>
      <c r="H191" s="21">
        <f t="shared" si="18"/>
        <v>0</v>
      </c>
      <c r="I191" s="21">
        <f t="shared" si="18"/>
        <v>-8.0970905649641198E-2</v>
      </c>
      <c r="J191" s="21">
        <f t="shared" si="18"/>
        <v>0</v>
      </c>
      <c r="K191" s="21">
        <f t="shared" si="18"/>
        <v>-7.8640929998727349E-2</v>
      </c>
      <c r="L191" s="21">
        <f t="shared" si="18"/>
        <v>0</v>
      </c>
      <c r="M191" s="21">
        <f t="shared" si="18"/>
        <v>0</v>
      </c>
      <c r="N191" s="21">
        <f t="shared" si="18"/>
        <v>0</v>
      </c>
      <c r="O191" s="21">
        <f t="shared" si="18"/>
        <v>0</v>
      </c>
      <c r="P191" s="21">
        <f t="shared" si="18"/>
        <v>-7.3105112641759409E-2</v>
      </c>
      <c r="Q191" s="21">
        <f t="shared" si="18"/>
        <v>0</v>
      </c>
      <c r="R191" s="21">
        <f t="shared" si="18"/>
        <v>0</v>
      </c>
      <c r="S191" s="21">
        <f t="shared" si="18"/>
        <v>0</v>
      </c>
      <c r="T191" s="21">
        <f t="shared" si="18"/>
        <v>0</v>
      </c>
      <c r="U191" s="21">
        <f t="shared" si="18"/>
        <v>-6.7958981340261626E-2</v>
      </c>
      <c r="V191" s="21">
        <f t="shared" si="18"/>
        <v>0</v>
      </c>
      <c r="W191" s="21">
        <f t="shared" si="18"/>
        <v>0</v>
      </c>
      <c r="X191" s="21">
        <f t="shared" si="18"/>
        <v>0</v>
      </c>
      <c r="Y191" s="21">
        <f t="shared" si="18"/>
        <v>0</v>
      </c>
      <c r="Z191" s="21">
        <f t="shared" si="18"/>
        <v>-6.3175104693948214E-2</v>
      </c>
      <c r="AA191" s="21">
        <f t="shared" si="18"/>
        <v>0</v>
      </c>
      <c r="AB191" s="21">
        <f t="shared" si="18"/>
        <v>0</v>
      </c>
      <c r="AC191" s="21">
        <f t="shared" si="18"/>
        <v>0</v>
      </c>
      <c r="AD191" s="21">
        <f t="shared" si="18"/>
        <v>0</v>
      </c>
      <c r="AE191" s="21">
        <f t="shared" si="18"/>
        <v>-5.8727982297268964E-2</v>
      </c>
      <c r="AF191" s="21">
        <f t="shared" si="18"/>
        <v>0</v>
      </c>
      <c r="AG191" s="21">
        <f t="shared" si="18"/>
        <v>0</v>
      </c>
      <c r="AH191" s="21">
        <f t="shared" si="18"/>
        <v>0</v>
      </c>
      <c r="AI191" s="21">
        <f t="shared" si="18"/>
        <v>0</v>
      </c>
      <c r="AJ191" s="21">
        <f t="shared" si="18"/>
        <v>-5.4858927784562861E-2</v>
      </c>
      <c r="AK191" s="21">
        <f t="shared" si="18"/>
        <v>0</v>
      </c>
      <c r="AL191" s="21">
        <f t="shared" si="18"/>
        <v>0</v>
      </c>
      <c r="AM191" s="21">
        <f t="shared" si="18"/>
        <v>0</v>
      </c>
      <c r="AN191" s="21">
        <f t="shared" si="18"/>
        <v>0</v>
      </c>
      <c r="AO191" s="21">
        <f t="shared" si="18"/>
        <v>-5.2247083234086736E-2</v>
      </c>
      <c r="AP191" s="21">
        <f t="shared" si="18"/>
        <v>0</v>
      </c>
      <c r="AQ191" s="21">
        <f t="shared" si="18"/>
        <v>0</v>
      </c>
      <c r="AR191" s="21">
        <f t="shared" si="18"/>
        <v>0</v>
      </c>
      <c r="AS191" s="21">
        <f t="shared" si="18"/>
        <v>0</v>
      </c>
      <c r="AT191" s="21">
        <f t="shared" si="18"/>
        <v>-4.9759589126306875E-2</v>
      </c>
      <c r="AU191" s="21">
        <f t="shared" si="18"/>
        <v>0</v>
      </c>
      <c r="AV191" s="21">
        <f t="shared" si="18"/>
        <v>0</v>
      </c>
      <c r="AW191" s="21">
        <f t="shared" si="18"/>
        <v>0</v>
      </c>
      <c r="AX191" s="21">
        <f t="shared" si="18"/>
        <v>0</v>
      </c>
      <c r="AY191" s="21">
        <f t="shared" si="18"/>
        <v>-4.7390525111715487E-2</v>
      </c>
      <c r="AZ191" s="21">
        <f t="shared" si="18"/>
        <v>0</v>
      </c>
      <c r="BA191" s="21">
        <f t="shared" si="18"/>
        <v>0</v>
      </c>
      <c r="BB191" s="21">
        <f t="shared" si="18"/>
        <v>0</v>
      </c>
    </row>
    <row r="192" spans="1:54" outlineLevel="2">
      <c r="A192" s="470"/>
      <c r="B192" s="150" t="s">
        <v>591</v>
      </c>
      <c r="C192" s="19"/>
      <c r="D192" s="135" t="s">
        <v>384</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70"/>
      <c r="B193" s="150" t="s">
        <v>488</v>
      </c>
      <c r="C193" s="19"/>
      <c r="D193" s="135" t="s">
        <v>384</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70"/>
      <c r="B194" s="150" t="s">
        <v>489</v>
      </c>
      <c r="C194" s="19"/>
      <c r="D194" s="135" t="s">
        <v>384</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70"/>
      <c r="B195" s="150" t="s">
        <v>490</v>
      </c>
      <c r="C195" s="19"/>
      <c r="D195" s="135" t="s">
        <v>384</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70"/>
      <c r="B196" s="150" t="s">
        <v>285</v>
      </c>
      <c r="C196" s="19"/>
      <c r="D196" s="135" t="s">
        <v>384</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70"/>
      <c r="B197" s="150" t="s">
        <v>288</v>
      </c>
      <c r="C197" s="19"/>
      <c r="D197" s="135" t="s">
        <v>384</v>
      </c>
      <c r="E197" s="21">
        <f>SUMIF($B$143:$B$154,"Financial",E$143:E$154)*E186</f>
        <v>-9.2970000000000006</v>
      </c>
      <c r="F197" s="21">
        <f t="shared" ref="F197:BB197" si="24">SUMIF($B$143:$B$154,"Financial",F$143:F$154)*F186</f>
        <v>-8.8056065217391293</v>
      </c>
      <c r="G197" s="21">
        <f t="shared" si="24"/>
        <v>-8.3091366813694592</v>
      </c>
      <c r="H197" s="21">
        <f t="shared" si="24"/>
        <v>-7.9450852981328781</v>
      </c>
      <c r="I197" s="21">
        <f t="shared" si="24"/>
        <v>-7.6302354714574818</v>
      </c>
      <c r="J197" s="21">
        <f t="shared" si="24"/>
        <v>-7.3215065772775043</v>
      </c>
      <c r="K197" s="21">
        <f t="shared" si="24"/>
        <v>-7.0695328408670104</v>
      </c>
      <c r="L197" s="21">
        <f t="shared" si="24"/>
        <v>-6.8341283935798982</v>
      </c>
      <c r="M197" s="21">
        <f t="shared" si="24"/>
        <v>-6.605556766611679</v>
      </c>
      <c r="N197" s="21">
        <f t="shared" si="24"/>
        <v>-6.3836462422801556</v>
      </c>
      <c r="O197" s="21">
        <f t="shared" si="24"/>
        <v>-6.1682285071491227</v>
      </c>
      <c r="P197" s="21">
        <f t="shared" si="24"/>
        <v>-5.9591386235849528</v>
      </c>
      <c r="Q197" s="21">
        <f t="shared" si="24"/>
        <v>-5.7796907078097135</v>
      </c>
      <c r="R197" s="21">
        <f t="shared" si="24"/>
        <v>-5.6065791986869113</v>
      </c>
      <c r="S197" s="21">
        <f t="shared" si="24"/>
        <v>-5.4386526719629558</v>
      </c>
      <c r="T197" s="21">
        <f t="shared" si="24"/>
        <v>-5.2757558286481245</v>
      </c>
      <c r="U197" s="21">
        <f t="shared" si="24"/>
        <v>-5.117738021220017</v>
      </c>
      <c r="V197" s="21">
        <f t="shared" si="24"/>
        <v>-4.9644531143042485</v>
      </c>
      <c r="W197" s="21">
        <f t="shared" si="24"/>
        <v>-4.8157593495279869</v>
      </c>
      <c r="X197" s="21">
        <f t="shared" si="24"/>
        <v>-4.6715192144213518</v>
      </c>
      <c r="Y197" s="21">
        <f t="shared" si="24"/>
        <v>-4.5315993152454466</v>
      </c>
      <c r="Z197" s="21">
        <f t="shared" si="24"/>
        <v>-4.3958702536294014</v>
      </c>
      <c r="AA197" s="21">
        <f t="shared" si="24"/>
        <v>-4.2642065069023376</v>
      </c>
      <c r="AB197" s="21">
        <f t="shared" si="24"/>
        <v>-4.1364863120096098</v>
      </c>
      <c r="AC197" s="21">
        <f t="shared" si="24"/>
        <v>-4.0125915529059419</v>
      </c>
      <c r="AD197" s="21">
        <f t="shared" si="24"/>
        <v>-3.8924076513213199</v>
      </c>
      <c r="AE197" s="21">
        <f t="shared" si="24"/>
        <v>-3.7758234607986521</v>
      </c>
      <c r="AF197" s="21">
        <f t="shared" si="24"/>
        <v>-3.6627311639051654</v>
      </c>
      <c r="AG197" s="21">
        <f t="shared" si="24"/>
        <v>-3.5530261725224994</v>
      </c>
      <c r="AH197" s="21">
        <f t="shared" si="24"/>
        <v>-3.4466070311232757</v>
      </c>
      <c r="AI197" s="21">
        <f t="shared" si="24"/>
        <v>-3.3433753229447047</v>
      </c>
      <c r="AJ197" s="21">
        <f t="shared" si="24"/>
        <v>-3.2589794410062938</v>
      </c>
      <c r="AK197" s="21">
        <f t="shared" si="24"/>
        <v>-3.1767139405537077</v>
      </c>
      <c r="AL197" s="21">
        <f t="shared" si="24"/>
        <v>-3.0965250449669148</v>
      </c>
      <c r="AM197" s="21">
        <f t="shared" si="24"/>
        <v>-3.0183603350939641</v>
      </c>
      <c r="AN197" s="21">
        <f t="shared" si="24"/>
        <v>-2.942168714984795</v>
      </c>
      <c r="AO197" s="21">
        <f t="shared" si="24"/>
        <v>-2.8679003784900341</v>
      </c>
      <c r="AP197" s="21">
        <f t="shared" si="24"/>
        <v>-2.7955067767029069</v>
      </c>
      <c r="AQ197" s="21">
        <f t="shared" si="24"/>
        <v>-2.7249405862230276</v>
      </c>
      <c r="AR197" s="21">
        <f t="shared" si="24"/>
        <v>-2.6561556782212818</v>
      </c>
      <c r="AS197" s="21">
        <f t="shared" si="24"/>
        <v>-2.5891070882855982</v>
      </c>
      <c r="AT197" s="21">
        <f t="shared" si="24"/>
        <v>-2.523750987027904</v>
      </c>
      <c r="AU197" s="21">
        <f t="shared" si="24"/>
        <v>-2.4600446514330243</v>
      </c>
      <c r="AV197" s="21">
        <f t="shared" si="24"/>
        <v>-2.3979464369308316</v>
      </c>
      <c r="AW197" s="21">
        <f t="shared" si="24"/>
        <v>-2.3374157501733541</v>
      </c>
      <c r="AX197" s="21">
        <f t="shared" si="24"/>
        <v>-2.2784130224990751</v>
      </c>
      <c r="AY197" s="21">
        <f t="shared" si="24"/>
        <v>-2.2208996840670601</v>
      </c>
      <c r="AZ197" s="21">
        <f t="shared" si="24"/>
        <v>-2.1648381386440074</v>
      </c>
      <c r="BA197" s="21">
        <f t="shared" si="24"/>
        <v>-2.1101917390277509</v>
      </c>
      <c r="BB197" s="21">
        <f t="shared" si="24"/>
        <v>-2.056924763091128</v>
      </c>
    </row>
    <row r="198" spans="1:54" outlineLevel="2">
      <c r="A198" s="471"/>
      <c r="B198" s="150" t="s">
        <v>471</v>
      </c>
      <c r="C198" s="19"/>
      <c r="D198" s="135" t="s">
        <v>384</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69" t="s">
        <v>491</v>
      </c>
      <c r="B200" s="150" t="s">
        <v>492</v>
      </c>
      <c r="C200" s="19"/>
      <c r="D200" s="135" t="s">
        <v>384</v>
      </c>
      <c r="E200" s="21">
        <f>SUM(E190:E193,E196:E198)</f>
        <v>-12.265698913055429</v>
      </c>
      <c r="F200" s="21">
        <f t="shared" ref="F200:BB200" si="26">SUM(F190:F193,F196:F198)</f>
        <v>-11.815278316879366</v>
      </c>
      <c r="G200" s="21">
        <f t="shared" si="26"/>
        <v>-11.517205897357456</v>
      </c>
      <c r="H200" s="21">
        <f t="shared" si="26"/>
        <v>-11.173777434830525</v>
      </c>
      <c r="I200" s="21">
        <f t="shared" si="26"/>
        <v>-11.03357307458576</v>
      </c>
      <c r="J200" s="21">
        <f t="shared" si="26"/>
        <v>-8.0479899427938815</v>
      </c>
      <c r="K200" s="21">
        <f t="shared" si="26"/>
        <v>-7.8037839728928011</v>
      </c>
      <c r="L200" s="21">
        <f t="shared" si="26"/>
        <v>-7.4238331826380151</v>
      </c>
      <c r="M200" s="21">
        <f t="shared" si="26"/>
        <v>-7.1340349659901188</v>
      </c>
      <c r="N200" s="21">
        <f t="shared" si="26"/>
        <v>-6.8553027575944032</v>
      </c>
      <c r="O200" s="21">
        <f t="shared" si="26"/>
        <v>-6.5872086122913593</v>
      </c>
      <c r="P200" s="21">
        <f t="shared" si="26"/>
        <v>-6.4024466687993256</v>
      </c>
      <c r="Q200" s="21">
        <f t="shared" si="26"/>
        <v>-6.1047826056767862</v>
      </c>
      <c r="R200" s="21">
        <f t="shared" si="26"/>
        <v>-5.8900054078857451</v>
      </c>
      <c r="S200" s="21">
        <f t="shared" si="26"/>
        <v>-5.683649454884323</v>
      </c>
      <c r="T200" s="21">
        <f t="shared" si="26"/>
        <v>-5.4853615001175404</v>
      </c>
      <c r="U200" s="21">
        <f t="shared" si="26"/>
        <v>-5.3627625202308256</v>
      </c>
      <c r="V200" s="21">
        <f t="shared" si="26"/>
        <v>-5.1116521486020634</v>
      </c>
      <c r="W200" s="21">
        <f t="shared" si="26"/>
        <v>-4.9355978572722563</v>
      </c>
      <c r="X200" s="21">
        <f t="shared" si="26"/>
        <v>-4.7663445391694514</v>
      </c>
      <c r="Y200" s="21">
        <f t="shared" si="26"/>
        <v>-4.6036088363886929</v>
      </c>
      <c r="Z200" s="21">
        <f t="shared" si="26"/>
        <v>-4.5102947099777912</v>
      </c>
      <c r="AA200" s="21">
        <f t="shared" si="26"/>
        <v>-4.2966173867002393</v>
      </c>
      <c r="AB200" s="21">
        <f t="shared" si="26"/>
        <v>-4.1518538989989731</v>
      </c>
      <c r="AC200" s="21">
        <f t="shared" si="26"/>
        <v>-4.0125915529059419</v>
      </c>
      <c r="AD200" s="21">
        <f t="shared" si="26"/>
        <v>-3.8924076513213199</v>
      </c>
      <c r="AE200" s="21">
        <f t="shared" si="26"/>
        <v>-3.8345514430959211</v>
      </c>
      <c r="AF200" s="21">
        <f t="shared" si="26"/>
        <v>-3.6627311639051654</v>
      </c>
      <c r="AG200" s="21">
        <f t="shared" si="26"/>
        <v>-3.5530261725224994</v>
      </c>
      <c r="AH200" s="21">
        <f t="shared" si="26"/>
        <v>-3.4466070311232757</v>
      </c>
      <c r="AI200" s="21">
        <f t="shared" si="26"/>
        <v>-3.3433753229447047</v>
      </c>
      <c r="AJ200" s="21">
        <f t="shared" si="26"/>
        <v>-3.3138383687908566</v>
      </c>
      <c r="AK200" s="21">
        <f t="shared" si="26"/>
        <v>-3.1767139405537077</v>
      </c>
      <c r="AL200" s="21">
        <f t="shared" si="26"/>
        <v>-3.0965250449669148</v>
      </c>
      <c r="AM200" s="21">
        <f t="shared" si="26"/>
        <v>-3.0183603350939641</v>
      </c>
      <c r="AN200" s="21">
        <f t="shared" si="26"/>
        <v>-2.942168714984795</v>
      </c>
      <c r="AO200" s="21">
        <f t="shared" si="26"/>
        <v>-2.9201474617241208</v>
      </c>
      <c r="AP200" s="21">
        <f t="shared" si="26"/>
        <v>-2.7955067767029069</v>
      </c>
      <c r="AQ200" s="21">
        <f t="shared" si="26"/>
        <v>-2.7249405862230276</v>
      </c>
      <c r="AR200" s="21">
        <f t="shared" si="26"/>
        <v>-2.6561556782212818</v>
      </c>
      <c r="AS200" s="21">
        <f t="shared" si="26"/>
        <v>-2.5891070882855982</v>
      </c>
      <c r="AT200" s="21">
        <f t="shared" si="26"/>
        <v>-2.5735105761542107</v>
      </c>
      <c r="AU200" s="21">
        <f t="shared" si="26"/>
        <v>-2.4600446514330243</v>
      </c>
      <c r="AV200" s="21">
        <f t="shared" si="26"/>
        <v>-2.3979464369308316</v>
      </c>
      <c r="AW200" s="21">
        <f t="shared" si="26"/>
        <v>-2.3374157501733541</v>
      </c>
      <c r="AX200" s="21">
        <f t="shared" si="26"/>
        <v>-2.2784130224990751</v>
      </c>
      <c r="AY200" s="21">
        <f t="shared" si="26"/>
        <v>-2.2682902091787756</v>
      </c>
      <c r="AZ200" s="21">
        <f t="shared" si="26"/>
        <v>-2.1648381386440074</v>
      </c>
      <c r="BA200" s="21">
        <f t="shared" si="26"/>
        <v>-2.1101917390277509</v>
      </c>
      <c r="BB200" s="21">
        <f t="shared" si="26"/>
        <v>-2.056924763091128</v>
      </c>
    </row>
    <row r="201" spans="1:54" outlineLevel="2">
      <c r="A201" s="470"/>
      <c r="B201" s="150" t="s">
        <v>493</v>
      </c>
      <c r="C201" s="19"/>
      <c r="D201" s="135" t="s">
        <v>384</v>
      </c>
      <c r="E201" s="21">
        <f>SUM(E190:E192,E194,E196:E198)</f>
        <v>-12.265698913055429</v>
      </c>
      <c r="F201" s="21">
        <f t="shared" ref="F201:BB201" si="27">SUM(F190:F192,F194,F196:F198)</f>
        <v>-11.815278316879366</v>
      </c>
      <c r="G201" s="21">
        <f t="shared" si="27"/>
        <v>-11.517205897357456</v>
      </c>
      <c r="H201" s="21">
        <f t="shared" si="27"/>
        <v>-11.173777434830525</v>
      </c>
      <c r="I201" s="21">
        <f t="shared" si="27"/>
        <v>-11.03357307458576</v>
      </c>
      <c r="J201" s="21">
        <f t="shared" si="27"/>
        <v>-8.0479899427938815</v>
      </c>
      <c r="K201" s="21">
        <f t="shared" si="27"/>
        <v>-7.8037839728928011</v>
      </c>
      <c r="L201" s="21">
        <f t="shared" si="27"/>
        <v>-7.4238331826380151</v>
      </c>
      <c r="M201" s="21">
        <f t="shared" si="27"/>
        <v>-7.1340349659901188</v>
      </c>
      <c r="N201" s="21">
        <f t="shared" si="27"/>
        <v>-6.8553027575944032</v>
      </c>
      <c r="O201" s="21">
        <f t="shared" si="27"/>
        <v>-6.5872086122913593</v>
      </c>
      <c r="P201" s="21">
        <f t="shared" si="27"/>
        <v>-6.4024466687993256</v>
      </c>
      <c r="Q201" s="21">
        <f t="shared" si="27"/>
        <v>-6.1047826056767862</v>
      </c>
      <c r="R201" s="21">
        <f t="shared" si="27"/>
        <v>-5.8900054078857451</v>
      </c>
      <c r="S201" s="21">
        <f t="shared" si="27"/>
        <v>-5.683649454884323</v>
      </c>
      <c r="T201" s="21">
        <f t="shared" si="27"/>
        <v>-5.4853615001175404</v>
      </c>
      <c r="U201" s="21">
        <f t="shared" si="27"/>
        <v>-5.3627625202308256</v>
      </c>
      <c r="V201" s="21">
        <f t="shared" si="27"/>
        <v>-5.1116521486020634</v>
      </c>
      <c r="W201" s="21">
        <f t="shared" si="27"/>
        <v>-4.9355978572722563</v>
      </c>
      <c r="X201" s="21">
        <f t="shared" si="27"/>
        <v>-4.7663445391694514</v>
      </c>
      <c r="Y201" s="21">
        <f t="shared" si="27"/>
        <v>-4.6036088363886929</v>
      </c>
      <c r="Z201" s="21">
        <f t="shared" si="27"/>
        <v>-4.5102947099777912</v>
      </c>
      <c r="AA201" s="21">
        <f t="shared" si="27"/>
        <v>-4.2966173867002393</v>
      </c>
      <c r="AB201" s="21">
        <f t="shared" si="27"/>
        <v>-4.1518538989989731</v>
      </c>
      <c r="AC201" s="21">
        <f t="shared" si="27"/>
        <v>-4.0125915529059419</v>
      </c>
      <c r="AD201" s="21">
        <f t="shared" si="27"/>
        <v>-3.8924076513213199</v>
      </c>
      <c r="AE201" s="21">
        <f t="shared" si="27"/>
        <v>-3.8345514430959211</v>
      </c>
      <c r="AF201" s="21">
        <f t="shared" si="27"/>
        <v>-3.6627311639051654</v>
      </c>
      <c r="AG201" s="21">
        <f t="shared" si="27"/>
        <v>-3.5530261725224994</v>
      </c>
      <c r="AH201" s="21">
        <f t="shared" si="27"/>
        <v>-3.4466070311232757</v>
      </c>
      <c r="AI201" s="21">
        <f t="shared" si="27"/>
        <v>-3.3433753229447047</v>
      </c>
      <c r="AJ201" s="21">
        <f t="shared" si="27"/>
        <v>-3.3138383687908566</v>
      </c>
      <c r="AK201" s="21">
        <f t="shared" si="27"/>
        <v>-3.1767139405537077</v>
      </c>
      <c r="AL201" s="21">
        <f t="shared" si="27"/>
        <v>-3.0965250449669148</v>
      </c>
      <c r="AM201" s="21">
        <f t="shared" si="27"/>
        <v>-3.0183603350939641</v>
      </c>
      <c r="AN201" s="21">
        <f t="shared" si="27"/>
        <v>-2.942168714984795</v>
      </c>
      <c r="AO201" s="21">
        <f t="shared" si="27"/>
        <v>-2.9201474617241208</v>
      </c>
      <c r="AP201" s="21">
        <f t="shared" si="27"/>
        <v>-2.7955067767029069</v>
      </c>
      <c r="AQ201" s="21">
        <f t="shared" si="27"/>
        <v>-2.7249405862230276</v>
      </c>
      <c r="AR201" s="21">
        <f t="shared" si="27"/>
        <v>-2.6561556782212818</v>
      </c>
      <c r="AS201" s="21">
        <f t="shared" si="27"/>
        <v>-2.5891070882855982</v>
      </c>
      <c r="AT201" s="21">
        <f t="shared" si="27"/>
        <v>-2.5735105761542107</v>
      </c>
      <c r="AU201" s="21">
        <f t="shared" si="27"/>
        <v>-2.4600446514330243</v>
      </c>
      <c r="AV201" s="21">
        <f t="shared" si="27"/>
        <v>-2.3979464369308316</v>
      </c>
      <c r="AW201" s="21">
        <f t="shared" si="27"/>
        <v>-2.3374157501733541</v>
      </c>
      <c r="AX201" s="21">
        <f t="shared" si="27"/>
        <v>-2.2784130224990751</v>
      </c>
      <c r="AY201" s="21">
        <f t="shared" si="27"/>
        <v>-2.2682902091787756</v>
      </c>
      <c r="AZ201" s="21">
        <f t="shared" si="27"/>
        <v>-2.1648381386440074</v>
      </c>
      <c r="BA201" s="21">
        <f t="shared" si="27"/>
        <v>-2.1101917390277509</v>
      </c>
      <c r="BB201" s="21">
        <f t="shared" si="27"/>
        <v>-2.056924763091128</v>
      </c>
    </row>
    <row r="202" spans="1:54" outlineLevel="2">
      <c r="A202" s="471"/>
      <c r="B202" s="150" t="s">
        <v>494</v>
      </c>
      <c r="C202" s="19"/>
      <c r="D202" s="135" t="s">
        <v>384</v>
      </c>
      <c r="E202" s="21">
        <f>SUM(E190:E192,E195:E198)</f>
        <v>-12.265698913055429</v>
      </c>
      <c r="F202" s="21">
        <f t="shared" ref="F202:BB202" si="28">SUM(F190:F192,F195:F198)</f>
        <v>-11.815278316879366</v>
      </c>
      <c r="G202" s="21">
        <f t="shared" si="28"/>
        <v>-11.517205897357456</v>
      </c>
      <c r="H202" s="21">
        <f t="shared" si="28"/>
        <v>-11.173777434830525</v>
      </c>
      <c r="I202" s="21">
        <f t="shared" si="28"/>
        <v>-11.03357307458576</v>
      </c>
      <c r="J202" s="21">
        <f t="shared" si="28"/>
        <v>-8.0479899427938815</v>
      </c>
      <c r="K202" s="21">
        <f t="shared" si="28"/>
        <v>-7.8037839728928011</v>
      </c>
      <c r="L202" s="21">
        <f t="shared" si="28"/>
        <v>-7.4238331826380151</v>
      </c>
      <c r="M202" s="21">
        <f t="shared" si="28"/>
        <v>-7.1340349659901188</v>
      </c>
      <c r="N202" s="21">
        <f t="shared" si="28"/>
        <v>-6.8553027575944032</v>
      </c>
      <c r="O202" s="21">
        <f t="shared" si="28"/>
        <v>-6.5872086122913593</v>
      </c>
      <c r="P202" s="21">
        <f t="shared" si="28"/>
        <v>-6.4024466687993256</v>
      </c>
      <c r="Q202" s="21">
        <f t="shared" si="28"/>
        <v>-6.1047826056767862</v>
      </c>
      <c r="R202" s="21">
        <f t="shared" si="28"/>
        <v>-5.8900054078857451</v>
      </c>
      <c r="S202" s="21">
        <f t="shared" si="28"/>
        <v>-5.683649454884323</v>
      </c>
      <c r="T202" s="21">
        <f t="shared" si="28"/>
        <v>-5.4853615001175404</v>
      </c>
      <c r="U202" s="21">
        <f t="shared" si="28"/>
        <v>-5.3627625202308256</v>
      </c>
      <c r="V202" s="21">
        <f t="shared" si="28"/>
        <v>-5.1116521486020634</v>
      </c>
      <c r="W202" s="21">
        <f t="shared" si="28"/>
        <v>-4.9355978572722563</v>
      </c>
      <c r="X202" s="21">
        <f t="shared" si="28"/>
        <v>-4.7663445391694514</v>
      </c>
      <c r="Y202" s="21">
        <f t="shared" si="28"/>
        <v>-4.6036088363886929</v>
      </c>
      <c r="Z202" s="21">
        <f t="shared" si="28"/>
        <v>-4.5102947099777912</v>
      </c>
      <c r="AA202" s="21">
        <f t="shared" si="28"/>
        <v>-4.2966173867002393</v>
      </c>
      <c r="AB202" s="21">
        <f t="shared" si="28"/>
        <v>-4.1518538989989731</v>
      </c>
      <c r="AC202" s="21">
        <f t="shared" si="28"/>
        <v>-4.0125915529059419</v>
      </c>
      <c r="AD202" s="21">
        <f t="shared" si="28"/>
        <v>-3.8924076513213199</v>
      </c>
      <c r="AE202" s="21">
        <f t="shared" si="28"/>
        <v>-3.8345514430959211</v>
      </c>
      <c r="AF202" s="21">
        <f t="shared" si="28"/>
        <v>-3.6627311639051654</v>
      </c>
      <c r="AG202" s="21">
        <f t="shared" si="28"/>
        <v>-3.5530261725224994</v>
      </c>
      <c r="AH202" s="21">
        <f t="shared" si="28"/>
        <v>-3.4466070311232757</v>
      </c>
      <c r="AI202" s="21">
        <f t="shared" si="28"/>
        <v>-3.3433753229447047</v>
      </c>
      <c r="AJ202" s="21">
        <f t="shared" si="28"/>
        <v>-3.3138383687908566</v>
      </c>
      <c r="AK202" s="21">
        <f t="shared" si="28"/>
        <v>-3.1767139405537077</v>
      </c>
      <c r="AL202" s="21">
        <f t="shared" si="28"/>
        <v>-3.0965250449669148</v>
      </c>
      <c r="AM202" s="21">
        <f t="shared" si="28"/>
        <v>-3.0183603350939641</v>
      </c>
      <c r="AN202" s="21">
        <f t="shared" si="28"/>
        <v>-2.942168714984795</v>
      </c>
      <c r="AO202" s="21">
        <f t="shared" si="28"/>
        <v>-2.9201474617241208</v>
      </c>
      <c r="AP202" s="21">
        <f t="shared" si="28"/>
        <v>-2.7955067767029069</v>
      </c>
      <c r="AQ202" s="21">
        <f t="shared" si="28"/>
        <v>-2.7249405862230276</v>
      </c>
      <c r="AR202" s="21">
        <f t="shared" si="28"/>
        <v>-2.6561556782212818</v>
      </c>
      <c r="AS202" s="21">
        <f t="shared" si="28"/>
        <v>-2.5891070882855982</v>
      </c>
      <c r="AT202" s="21">
        <f t="shared" si="28"/>
        <v>-2.5735105761542107</v>
      </c>
      <c r="AU202" s="21">
        <f t="shared" si="28"/>
        <v>-2.4600446514330243</v>
      </c>
      <c r="AV202" s="21">
        <f t="shared" si="28"/>
        <v>-2.3979464369308316</v>
      </c>
      <c r="AW202" s="21">
        <f t="shared" si="28"/>
        <v>-2.3374157501733541</v>
      </c>
      <c r="AX202" s="21">
        <f t="shared" si="28"/>
        <v>-2.2784130224990751</v>
      </c>
      <c r="AY202" s="21">
        <f t="shared" si="28"/>
        <v>-2.2682902091787756</v>
      </c>
      <c r="AZ202" s="21">
        <f t="shared" si="28"/>
        <v>-2.1648381386440074</v>
      </c>
      <c r="BA202" s="21">
        <f t="shared" si="28"/>
        <v>-2.1101917390277509</v>
      </c>
      <c r="BB202" s="21">
        <f t="shared" si="28"/>
        <v>-2.056924763091128</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69" t="s">
        <v>495</v>
      </c>
      <c r="B204" s="150" t="s">
        <v>496</v>
      </c>
      <c r="C204" s="19"/>
      <c r="D204" s="135" t="s">
        <v>384</v>
      </c>
      <c r="E204" s="21">
        <f>E200</f>
        <v>-12.265698913055429</v>
      </c>
      <c r="F204" s="21">
        <f>F200+E204</f>
        <v>-24.080977229934796</v>
      </c>
      <c r="G204" s="21">
        <f t="shared" ref="G204:BB206" si="29">G200+F204</f>
        <v>-35.598183127292252</v>
      </c>
      <c r="H204" s="21">
        <f t="shared" si="29"/>
        <v>-46.771960562122779</v>
      </c>
      <c r="I204" s="21">
        <f t="shared" si="29"/>
        <v>-57.805533636708539</v>
      </c>
      <c r="J204" s="21">
        <f t="shared" si="29"/>
        <v>-65.853523579502422</v>
      </c>
      <c r="K204" s="21">
        <f t="shared" si="29"/>
        <v>-73.657307552395224</v>
      </c>
      <c r="L204" s="21">
        <f t="shared" si="29"/>
        <v>-81.081140735033244</v>
      </c>
      <c r="M204" s="21">
        <f t="shared" si="29"/>
        <v>-88.215175701023369</v>
      </c>
      <c r="N204" s="21">
        <f t="shared" si="29"/>
        <v>-95.070478458617771</v>
      </c>
      <c r="O204" s="21">
        <f t="shared" si="29"/>
        <v>-101.65768707090913</v>
      </c>
      <c r="P204" s="21">
        <f t="shared" si="29"/>
        <v>-108.06013373970846</v>
      </c>
      <c r="Q204" s="21">
        <f t="shared" si="29"/>
        <v>-114.16491634538525</v>
      </c>
      <c r="R204" s="21">
        <f t="shared" si="29"/>
        <v>-120.054921753271</v>
      </c>
      <c r="S204" s="21">
        <f t="shared" si="29"/>
        <v>-125.73857120815532</v>
      </c>
      <c r="T204" s="21">
        <f t="shared" si="29"/>
        <v>-131.22393270827286</v>
      </c>
      <c r="U204" s="21">
        <f t="shared" si="29"/>
        <v>-136.58669522850369</v>
      </c>
      <c r="V204" s="21">
        <f t="shared" si="29"/>
        <v>-141.69834737710576</v>
      </c>
      <c r="W204" s="21">
        <f t="shared" si="29"/>
        <v>-146.63394523437802</v>
      </c>
      <c r="X204" s="21">
        <f t="shared" si="29"/>
        <v>-151.40028977354746</v>
      </c>
      <c r="Y204" s="21">
        <f t="shared" si="29"/>
        <v>-156.00389860993616</v>
      </c>
      <c r="Z204" s="21">
        <f t="shared" si="29"/>
        <v>-160.51419331991394</v>
      </c>
      <c r="AA204" s="21">
        <f t="shared" si="29"/>
        <v>-164.81081070661418</v>
      </c>
      <c r="AB204" s="21">
        <f t="shared" si="29"/>
        <v>-168.96266460561316</v>
      </c>
      <c r="AC204" s="21">
        <f t="shared" si="29"/>
        <v>-172.9752561585191</v>
      </c>
      <c r="AD204" s="21">
        <f t="shared" si="29"/>
        <v>-176.86766380984042</v>
      </c>
      <c r="AE204" s="21">
        <f t="shared" si="29"/>
        <v>-180.70221525293636</v>
      </c>
      <c r="AF204" s="21">
        <f t="shared" si="29"/>
        <v>-184.36494641684152</v>
      </c>
      <c r="AG204" s="21">
        <f t="shared" si="29"/>
        <v>-187.91797258936401</v>
      </c>
      <c r="AH204" s="21">
        <f t="shared" si="29"/>
        <v>-191.36457962048729</v>
      </c>
      <c r="AI204" s="21">
        <f t="shared" si="29"/>
        <v>-194.70795494343199</v>
      </c>
      <c r="AJ204" s="21">
        <f t="shared" si="29"/>
        <v>-198.02179331222285</v>
      </c>
      <c r="AK204" s="21">
        <f t="shared" si="29"/>
        <v>-201.19850725277655</v>
      </c>
      <c r="AL204" s="21">
        <f t="shared" si="29"/>
        <v>-204.29503229774346</v>
      </c>
      <c r="AM204" s="21">
        <f t="shared" si="29"/>
        <v>-207.31339263283743</v>
      </c>
      <c r="AN204" s="21">
        <f t="shared" si="29"/>
        <v>-210.25556134782224</v>
      </c>
      <c r="AO204" s="21">
        <f t="shared" si="29"/>
        <v>-213.17570880954636</v>
      </c>
      <c r="AP204" s="21">
        <f t="shared" si="29"/>
        <v>-215.97121558624926</v>
      </c>
      <c r="AQ204" s="21">
        <f t="shared" si="29"/>
        <v>-218.69615617247229</v>
      </c>
      <c r="AR204" s="21">
        <f t="shared" si="29"/>
        <v>-221.35231185069358</v>
      </c>
      <c r="AS204" s="21">
        <f t="shared" si="29"/>
        <v>-223.94141893897918</v>
      </c>
      <c r="AT204" s="21">
        <f t="shared" si="29"/>
        <v>-226.51492951513339</v>
      </c>
      <c r="AU204" s="21">
        <f t="shared" si="29"/>
        <v>-228.97497416656643</v>
      </c>
      <c r="AV204" s="21">
        <f t="shared" si="29"/>
        <v>-231.37292060349725</v>
      </c>
      <c r="AW204" s="21">
        <f t="shared" si="29"/>
        <v>-233.71033635367061</v>
      </c>
      <c r="AX204" s="21">
        <f t="shared" si="29"/>
        <v>-235.98874937616969</v>
      </c>
      <c r="AY204" s="21">
        <f t="shared" si="29"/>
        <v>-238.25703958534848</v>
      </c>
      <c r="AZ204" s="21">
        <f t="shared" si="29"/>
        <v>-240.42187772399248</v>
      </c>
      <c r="BA204" s="21">
        <f t="shared" si="29"/>
        <v>-242.53206946302024</v>
      </c>
      <c r="BB204" s="21">
        <f t="shared" si="29"/>
        <v>-244.58899422611137</v>
      </c>
    </row>
    <row r="205" spans="1:54" outlineLevel="2">
      <c r="A205" s="470"/>
      <c r="B205" s="150" t="s">
        <v>497</v>
      </c>
      <c r="C205" s="19"/>
      <c r="D205" s="135" t="s">
        <v>384</v>
      </c>
      <c r="E205" s="21">
        <f>E201</f>
        <v>-12.265698913055429</v>
      </c>
      <c r="F205" s="21">
        <f t="shared" ref="F205:U206" si="30">F201+E205</f>
        <v>-24.080977229934796</v>
      </c>
      <c r="G205" s="21">
        <f t="shared" si="30"/>
        <v>-35.598183127292252</v>
      </c>
      <c r="H205" s="21">
        <f t="shared" si="30"/>
        <v>-46.771960562122779</v>
      </c>
      <c r="I205" s="21">
        <f t="shared" si="30"/>
        <v>-57.805533636708539</v>
      </c>
      <c r="J205" s="21">
        <f t="shared" si="30"/>
        <v>-65.853523579502422</v>
      </c>
      <c r="K205" s="21">
        <f t="shared" si="30"/>
        <v>-73.657307552395224</v>
      </c>
      <c r="L205" s="21">
        <f t="shared" si="30"/>
        <v>-81.081140735033244</v>
      </c>
      <c r="M205" s="21">
        <f t="shared" si="30"/>
        <v>-88.215175701023369</v>
      </c>
      <c r="N205" s="21">
        <f t="shared" si="30"/>
        <v>-95.070478458617771</v>
      </c>
      <c r="O205" s="21">
        <f t="shared" si="30"/>
        <v>-101.65768707090913</v>
      </c>
      <c r="P205" s="21">
        <f t="shared" si="30"/>
        <v>-108.06013373970846</v>
      </c>
      <c r="Q205" s="21">
        <f t="shared" si="30"/>
        <v>-114.16491634538525</v>
      </c>
      <c r="R205" s="21">
        <f t="shared" si="30"/>
        <v>-120.054921753271</v>
      </c>
      <c r="S205" s="21">
        <f t="shared" si="30"/>
        <v>-125.73857120815532</v>
      </c>
      <c r="T205" s="21">
        <f t="shared" si="30"/>
        <v>-131.22393270827286</v>
      </c>
      <c r="U205" s="21">
        <f t="shared" si="30"/>
        <v>-136.58669522850369</v>
      </c>
      <c r="V205" s="21">
        <f t="shared" si="29"/>
        <v>-141.69834737710576</v>
      </c>
      <c r="W205" s="21">
        <f t="shared" si="29"/>
        <v>-146.63394523437802</v>
      </c>
      <c r="X205" s="21">
        <f t="shared" si="29"/>
        <v>-151.40028977354746</v>
      </c>
      <c r="Y205" s="21">
        <f t="shared" si="29"/>
        <v>-156.00389860993616</v>
      </c>
      <c r="Z205" s="21">
        <f t="shared" si="29"/>
        <v>-160.51419331991394</v>
      </c>
      <c r="AA205" s="21">
        <f t="shared" si="29"/>
        <v>-164.81081070661418</v>
      </c>
      <c r="AB205" s="21">
        <f t="shared" si="29"/>
        <v>-168.96266460561316</v>
      </c>
      <c r="AC205" s="21">
        <f t="shared" si="29"/>
        <v>-172.9752561585191</v>
      </c>
      <c r="AD205" s="21">
        <f t="shared" si="29"/>
        <v>-176.86766380984042</v>
      </c>
      <c r="AE205" s="21">
        <f t="shared" si="29"/>
        <v>-180.70221525293636</v>
      </c>
      <c r="AF205" s="21">
        <f t="shared" si="29"/>
        <v>-184.36494641684152</v>
      </c>
      <c r="AG205" s="21">
        <f t="shared" si="29"/>
        <v>-187.91797258936401</v>
      </c>
      <c r="AH205" s="21">
        <f t="shared" si="29"/>
        <v>-191.36457962048729</v>
      </c>
      <c r="AI205" s="21">
        <f t="shared" si="29"/>
        <v>-194.70795494343199</v>
      </c>
      <c r="AJ205" s="21">
        <f t="shared" si="29"/>
        <v>-198.02179331222285</v>
      </c>
      <c r="AK205" s="21">
        <f t="shared" si="29"/>
        <v>-201.19850725277655</v>
      </c>
      <c r="AL205" s="21">
        <f t="shared" si="29"/>
        <v>-204.29503229774346</v>
      </c>
      <c r="AM205" s="21">
        <f t="shared" si="29"/>
        <v>-207.31339263283743</v>
      </c>
      <c r="AN205" s="21">
        <f t="shared" si="29"/>
        <v>-210.25556134782224</v>
      </c>
      <c r="AO205" s="21">
        <f t="shared" si="29"/>
        <v>-213.17570880954636</v>
      </c>
      <c r="AP205" s="21">
        <f t="shared" si="29"/>
        <v>-215.97121558624926</v>
      </c>
      <c r="AQ205" s="21">
        <f t="shared" si="29"/>
        <v>-218.69615617247229</v>
      </c>
      <c r="AR205" s="21">
        <f t="shared" si="29"/>
        <v>-221.35231185069358</v>
      </c>
      <c r="AS205" s="21">
        <f t="shared" si="29"/>
        <v>-223.94141893897918</v>
      </c>
      <c r="AT205" s="21">
        <f t="shared" si="29"/>
        <v>-226.51492951513339</v>
      </c>
      <c r="AU205" s="21">
        <f t="shared" si="29"/>
        <v>-228.97497416656643</v>
      </c>
      <c r="AV205" s="21">
        <f t="shared" si="29"/>
        <v>-231.37292060349725</v>
      </c>
      <c r="AW205" s="21">
        <f t="shared" si="29"/>
        <v>-233.71033635367061</v>
      </c>
      <c r="AX205" s="21">
        <f t="shared" si="29"/>
        <v>-235.98874937616969</v>
      </c>
      <c r="AY205" s="21">
        <f t="shared" si="29"/>
        <v>-238.25703958534848</v>
      </c>
      <c r="AZ205" s="21">
        <f t="shared" si="29"/>
        <v>-240.42187772399248</v>
      </c>
      <c r="BA205" s="21">
        <f t="shared" si="29"/>
        <v>-242.53206946302024</v>
      </c>
      <c r="BB205" s="21">
        <f t="shared" si="29"/>
        <v>-244.58899422611137</v>
      </c>
    </row>
    <row r="206" spans="1:54" outlineLevel="2">
      <c r="A206" s="471"/>
      <c r="B206" s="150" t="s">
        <v>498</v>
      </c>
      <c r="C206" s="19"/>
      <c r="D206" s="135" t="s">
        <v>384</v>
      </c>
      <c r="E206" s="21">
        <f>E202</f>
        <v>-12.265698913055429</v>
      </c>
      <c r="F206" s="21">
        <f t="shared" si="30"/>
        <v>-24.080977229934796</v>
      </c>
      <c r="G206" s="21">
        <f t="shared" si="29"/>
        <v>-35.598183127292252</v>
      </c>
      <c r="H206" s="21">
        <f t="shared" si="29"/>
        <v>-46.771960562122779</v>
      </c>
      <c r="I206" s="21">
        <f t="shared" si="29"/>
        <v>-57.805533636708539</v>
      </c>
      <c r="J206" s="21">
        <f t="shared" si="29"/>
        <v>-65.853523579502422</v>
      </c>
      <c r="K206" s="21">
        <f t="shared" si="29"/>
        <v>-73.657307552395224</v>
      </c>
      <c r="L206" s="21">
        <f t="shared" si="29"/>
        <v>-81.081140735033244</v>
      </c>
      <c r="M206" s="21">
        <f t="shared" si="29"/>
        <v>-88.215175701023369</v>
      </c>
      <c r="N206" s="21">
        <f t="shared" si="29"/>
        <v>-95.070478458617771</v>
      </c>
      <c r="O206" s="21">
        <f t="shared" si="29"/>
        <v>-101.65768707090913</v>
      </c>
      <c r="P206" s="21">
        <f t="shared" si="29"/>
        <v>-108.06013373970846</v>
      </c>
      <c r="Q206" s="21">
        <f t="shared" si="29"/>
        <v>-114.16491634538525</v>
      </c>
      <c r="R206" s="21">
        <f t="shared" si="29"/>
        <v>-120.054921753271</v>
      </c>
      <c r="S206" s="21">
        <f t="shared" si="29"/>
        <v>-125.73857120815532</v>
      </c>
      <c r="T206" s="21">
        <f t="shared" si="29"/>
        <v>-131.22393270827286</v>
      </c>
      <c r="U206" s="21">
        <f t="shared" si="29"/>
        <v>-136.58669522850369</v>
      </c>
      <c r="V206" s="21">
        <f t="shared" si="29"/>
        <v>-141.69834737710576</v>
      </c>
      <c r="W206" s="21">
        <f t="shared" si="29"/>
        <v>-146.63394523437802</v>
      </c>
      <c r="X206" s="21">
        <f t="shared" si="29"/>
        <v>-151.40028977354746</v>
      </c>
      <c r="Y206" s="21">
        <f t="shared" si="29"/>
        <v>-156.00389860993616</v>
      </c>
      <c r="Z206" s="21">
        <f t="shared" si="29"/>
        <v>-160.51419331991394</v>
      </c>
      <c r="AA206" s="21">
        <f t="shared" si="29"/>
        <v>-164.81081070661418</v>
      </c>
      <c r="AB206" s="21">
        <f t="shared" si="29"/>
        <v>-168.96266460561316</v>
      </c>
      <c r="AC206" s="21">
        <f t="shared" si="29"/>
        <v>-172.9752561585191</v>
      </c>
      <c r="AD206" s="21">
        <f t="shared" si="29"/>
        <v>-176.86766380984042</v>
      </c>
      <c r="AE206" s="21">
        <f t="shared" si="29"/>
        <v>-180.70221525293636</v>
      </c>
      <c r="AF206" s="21">
        <f t="shared" si="29"/>
        <v>-184.36494641684152</v>
      </c>
      <c r="AG206" s="21">
        <f t="shared" si="29"/>
        <v>-187.91797258936401</v>
      </c>
      <c r="AH206" s="21">
        <f t="shared" si="29"/>
        <v>-191.36457962048729</v>
      </c>
      <c r="AI206" s="21">
        <f t="shared" si="29"/>
        <v>-194.70795494343199</v>
      </c>
      <c r="AJ206" s="21">
        <f t="shared" si="29"/>
        <v>-198.02179331222285</v>
      </c>
      <c r="AK206" s="21">
        <f t="shared" si="29"/>
        <v>-201.19850725277655</v>
      </c>
      <c r="AL206" s="21">
        <f t="shared" si="29"/>
        <v>-204.29503229774346</v>
      </c>
      <c r="AM206" s="21">
        <f t="shared" si="29"/>
        <v>-207.31339263283743</v>
      </c>
      <c r="AN206" s="21">
        <f t="shared" si="29"/>
        <v>-210.25556134782224</v>
      </c>
      <c r="AO206" s="21">
        <f t="shared" si="29"/>
        <v>-213.17570880954636</v>
      </c>
      <c r="AP206" s="21">
        <f t="shared" si="29"/>
        <v>-215.97121558624926</v>
      </c>
      <c r="AQ206" s="21">
        <f t="shared" si="29"/>
        <v>-218.69615617247229</v>
      </c>
      <c r="AR206" s="21">
        <f t="shared" si="29"/>
        <v>-221.35231185069358</v>
      </c>
      <c r="AS206" s="21">
        <f t="shared" si="29"/>
        <v>-223.94141893897918</v>
      </c>
      <c r="AT206" s="21">
        <f t="shared" si="29"/>
        <v>-226.51492951513339</v>
      </c>
      <c r="AU206" s="21">
        <f t="shared" si="29"/>
        <v>-228.97497416656643</v>
      </c>
      <c r="AV206" s="21">
        <f t="shared" si="29"/>
        <v>-231.37292060349725</v>
      </c>
      <c r="AW206" s="21">
        <f t="shared" si="29"/>
        <v>-233.71033635367061</v>
      </c>
      <c r="AX206" s="21">
        <f t="shared" si="29"/>
        <v>-235.98874937616969</v>
      </c>
      <c r="AY206" s="21">
        <f t="shared" si="29"/>
        <v>-238.25703958534848</v>
      </c>
      <c r="AZ206" s="21">
        <f t="shared" si="29"/>
        <v>-240.42187772399248</v>
      </c>
      <c r="BA206" s="21">
        <f t="shared" si="29"/>
        <v>-242.53206946302024</v>
      </c>
      <c r="BB206" s="21">
        <f t="shared" si="29"/>
        <v>-244.58899422611137</v>
      </c>
    </row>
    <row r="207" spans="1:54" outlineLevel="1">
      <c r="B207" s="150"/>
      <c r="C207" s="19"/>
      <c r="D207" s="19"/>
      <c r="E207" s="15"/>
    </row>
    <row r="208" spans="1:54" outlineLevel="1">
      <c r="A208" s="4" t="s">
        <v>592</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94" t="s">
        <v>486</v>
      </c>
      <c r="B210" s="150" t="s">
        <v>593</v>
      </c>
      <c r="C210" s="19"/>
      <c r="D210" s="135" t="s">
        <v>384</v>
      </c>
      <c r="E210" s="21">
        <f>E190-Baseline!E190</f>
        <v>-2.8828589130554279</v>
      </c>
      <c r="F210" s="21">
        <f>F190-Baseline!F190</f>
        <v>-3.0096717951402367</v>
      </c>
      <c r="G210" s="21">
        <f>G190-Baseline!G190</f>
        <v>-3.1246993021043594</v>
      </c>
      <c r="H210" s="21">
        <f>H190-Baseline!H190</f>
        <v>-3.2286921366976462</v>
      </c>
      <c r="I210" s="21">
        <f>I190-Baseline!I190</f>
        <v>-3.3223666974786363</v>
      </c>
      <c r="J210" s="21">
        <f>J190-Baseline!J190</f>
        <v>-0.7264833655163776</v>
      </c>
      <c r="K210" s="21">
        <f>K190-Baseline!K190</f>
        <v>-0.65561020202706322</v>
      </c>
      <c r="L210" s="21">
        <f>L190-Baseline!L190</f>
        <v>-0.58970478905811674</v>
      </c>
      <c r="M210" s="21">
        <f>M190-Baseline!M190</f>
        <v>-0.52847819937843976</v>
      </c>
      <c r="N210" s="21">
        <f>N190-Baseline!N190</f>
        <v>-0.47165651531424785</v>
      </c>
      <c r="O210" s="21">
        <f>O190-Baseline!O190</f>
        <v>-0.41898010514223627</v>
      </c>
      <c r="P210" s="21">
        <f>P190-Baseline!P190</f>
        <v>-0.37020293257261355</v>
      </c>
      <c r="Q210" s="21">
        <f>Q190-Baseline!Q190</f>
        <v>-0.32509189786707265</v>
      </c>
      <c r="R210" s="21">
        <f>R190-Baseline!R190</f>
        <v>-0.28342620919883371</v>
      </c>
      <c r="S210" s="21">
        <f>S190-Baseline!S190</f>
        <v>-0.24499678292136717</v>
      </c>
      <c r="T210" s="21">
        <f>T190-Baseline!T190</f>
        <v>-0.20960567146941578</v>
      </c>
      <c r="U210" s="21">
        <f>U190-Baseline!U190</f>
        <v>-0.17706551767054673</v>
      </c>
      <c r="V210" s="21">
        <f>V190-Baseline!V190</f>
        <v>-0.14719903429781472</v>
      </c>
      <c r="W210" s="21">
        <f>W190-Baseline!W190</f>
        <v>-0.11983850774426974</v>
      </c>
      <c r="X210" s="21">
        <f>X190-Baseline!X190</f>
        <v>-9.4825324748100057E-2</v>
      </c>
      <c r="Y210" s="21">
        <f>Y190-Baseline!Y190</f>
        <v>-7.200952114324613E-2</v>
      </c>
      <c r="Z210" s="21">
        <f>Z190-Baseline!Z190</f>
        <v>-5.1249351654441923E-2</v>
      </c>
      <c r="AA210" s="21">
        <f>AA190-Baseline!AA190</f>
        <v>-3.2410879797901422E-2</v>
      </c>
      <c r="AB210" s="21">
        <f>AB190-Baseline!AB190</f>
        <v>-1.5367586989363196E-2</v>
      </c>
      <c r="AC210" s="21">
        <f>AC190-Baseline!AC190</f>
        <v>1.1454197931626196E-17</v>
      </c>
      <c r="AD210" s="21">
        <f>AD190-Baseline!AD190</f>
        <v>1.1066857904952847E-17</v>
      </c>
      <c r="AE210" s="21">
        <f>AE190-Baseline!AE190</f>
        <v>1.0692616333287774E-17</v>
      </c>
      <c r="AF210" s="21">
        <f>AF190-Baseline!AF190</f>
        <v>1.0331030273707995E-17</v>
      </c>
      <c r="AG210" s="21">
        <f>AG190-Baseline!AG190</f>
        <v>9.9816717620367102E-18</v>
      </c>
      <c r="AH210" s="21">
        <f>AH190-Baseline!AH190</f>
        <v>9.6441273063156649E-18</v>
      </c>
      <c r="AI210" s="21">
        <f>AI190-Baseline!AI190</f>
        <v>9.3179973974064388E-18</v>
      </c>
      <c r="AJ210" s="21">
        <f>AJ190-Baseline!AJ190</f>
        <v>9.0465994149577071E-18</v>
      </c>
      <c r="AK210" s="21">
        <f>AK190-Baseline!AK190</f>
        <v>8.7831062281142786E-18</v>
      </c>
      <c r="AL210" s="21">
        <f>AL190-Baseline!AL190</f>
        <v>8.5272876001109494E-18</v>
      </c>
      <c r="AM210" s="21">
        <f>AM190-Baseline!AM190</f>
        <v>8.2789200001077174E-18</v>
      </c>
      <c r="AN210" s="21">
        <f>AN190-Baseline!AN190</f>
        <v>8.0377864078715712E-18</v>
      </c>
      <c r="AO210" s="21">
        <f>AO190-Baseline!AO190</f>
        <v>7.8036761241471565E-18</v>
      </c>
      <c r="AP210" s="21">
        <f>AP190-Baseline!AP190</f>
        <v>7.5763845865506367E-18</v>
      </c>
      <c r="AQ210" s="21">
        <f>AQ190-Baseline!AQ190</f>
        <v>7.3557131908258612E-18</v>
      </c>
      <c r="AR210" s="21">
        <f>AR190-Baseline!AR190</f>
        <v>7.1414691173066609E-18</v>
      </c>
      <c r="AS210" s="21">
        <f>AS190-Baseline!AS190</f>
        <v>6.9334651624336521E-18</v>
      </c>
      <c r="AT210" s="21">
        <f>AT190-Baseline!AT190</f>
        <v>6.731519575178303E-18</v>
      </c>
      <c r="AU210" s="21">
        <f>AU190-Baseline!AU190</f>
        <v>6.5354558982313622E-18</v>
      </c>
      <c r="AV210" s="21">
        <f>AV190-Baseline!AV190</f>
        <v>6.3451028138168566E-18</v>
      </c>
      <c r="AW210" s="21">
        <f>AW190-Baseline!AW190</f>
        <v>6.1602939939969481E-18</v>
      </c>
      <c r="AX210" s="21">
        <f>AX190-Baseline!AX190</f>
        <v>5.9808679553368423E-18</v>
      </c>
      <c r="AY210" s="21">
        <f>AY190-Baseline!AY190</f>
        <v>5.8066679178027593E-18</v>
      </c>
      <c r="AZ210" s="21">
        <f>AZ190-Baseline!AZ190</f>
        <v>5.6375416677696695E-18</v>
      </c>
      <c r="BA210" s="21">
        <f>BA190-Baseline!BA190</f>
        <v>5.4733414250190966E-18</v>
      </c>
      <c r="BB210" s="21">
        <f>BB190-Baseline!BB190</f>
        <v>5.3139237136107727E-18</v>
      </c>
    </row>
    <row r="211" spans="1:54" outlineLevel="2">
      <c r="A211" s="495"/>
      <c r="B211" s="150" t="s">
        <v>487</v>
      </c>
      <c r="C211" s="19"/>
      <c r="D211" s="135" t="s">
        <v>384</v>
      </c>
      <c r="E211" s="21">
        <f>E191-Baseline!E191</f>
        <v>0</v>
      </c>
      <c r="F211" s="21">
        <f>F191-Baseline!F191</f>
        <v>0.29565217391304349</v>
      </c>
      <c r="G211" s="21">
        <f>G191-Baseline!G191</f>
        <v>0</v>
      </c>
      <c r="H211" s="21">
        <f>H191-Baseline!H191</f>
        <v>0</v>
      </c>
      <c r="I211" s="21">
        <f>I191-Baseline!I191</f>
        <v>0</v>
      </c>
      <c r="J211" s="21">
        <f>J191-Baseline!J191</f>
        <v>0</v>
      </c>
      <c r="K211" s="21">
        <f>K191-Baseline!K191</f>
        <v>0.27758855766093188</v>
      </c>
      <c r="L211" s="21">
        <f>L191-Baseline!L191</f>
        <v>0</v>
      </c>
      <c r="M211" s="21">
        <f>M191-Baseline!M191</f>
        <v>7.6378000486056571E-2</v>
      </c>
      <c r="N211" s="21">
        <f>N191-Baseline!N191</f>
        <v>0</v>
      </c>
      <c r="O211" s="21">
        <f>O191-Baseline!O191</f>
        <v>7.4180187827667637E-2</v>
      </c>
      <c r="P211" s="21">
        <f>P191-Baseline!P191</f>
        <v>0.18752347102270517</v>
      </c>
      <c r="Q211" s="21">
        <f>Q191-Baseline!Q191</f>
        <v>7.2045618255646968E-2</v>
      </c>
      <c r="R211" s="21">
        <f>R191-Baseline!R191</f>
        <v>0</v>
      </c>
      <c r="S211" s="21">
        <f>S191-Baseline!S191</f>
        <v>6.997247192062836E-2</v>
      </c>
      <c r="T211" s="21">
        <f>T191-Baseline!T191</f>
        <v>0</v>
      </c>
      <c r="U211" s="21">
        <f>U191-Baseline!U191</f>
        <v>0.24470482211271988</v>
      </c>
      <c r="V211" s="21">
        <f>V191-Baseline!V191</f>
        <v>0</v>
      </c>
      <c r="W211" s="21">
        <f>W191-Baseline!W191</f>
        <v>6.6003429892327187E-2</v>
      </c>
      <c r="X211" s="21">
        <f>X191-Baseline!X191</f>
        <v>0</v>
      </c>
      <c r="Y211" s="21">
        <f>Y191-Baseline!Y191</f>
        <v>6.4104150351212141E-2</v>
      </c>
      <c r="Z211" s="21">
        <f>Z191-Baseline!Z191</f>
        <v>0.16657885829542396</v>
      </c>
      <c r="AA211" s="21">
        <f>AA191-Baseline!AA191</f>
        <v>6.2259523466499676E-2</v>
      </c>
      <c r="AB211" s="21">
        <f>AB191-Baseline!AB191</f>
        <v>0</v>
      </c>
      <c r="AC211" s="21">
        <f>AC191-Baseline!AC191</f>
        <v>6.0467976582460538E-2</v>
      </c>
      <c r="AD211" s="21">
        <f>AD191-Baseline!AD191</f>
        <v>0</v>
      </c>
      <c r="AE211" s="21">
        <f>AE191-Baseline!AE191</f>
        <v>0.21571656436343631</v>
      </c>
      <c r="AF211" s="21">
        <f>AF191-Baseline!AF191</f>
        <v>0</v>
      </c>
      <c r="AG211" s="21">
        <f>AG191-Baseline!AG191</f>
        <v>5.7038057160800605E-2</v>
      </c>
      <c r="AH211" s="21">
        <f>AH191-Baseline!AH191</f>
        <v>0</v>
      </c>
      <c r="AI211" s="21">
        <f>AI191-Baseline!AI191</f>
        <v>5.5396760409901713E-2</v>
      </c>
      <c r="AJ211" s="21">
        <f>AJ191-Baseline!AJ191</f>
        <v>0.14866107670173223</v>
      </c>
      <c r="AK211" s="21">
        <f>AK191-Baseline!AK191</f>
        <v>5.4326316835198174E-2</v>
      </c>
      <c r="AL211" s="21">
        <f>AL191-Baseline!AL191</f>
        <v>0</v>
      </c>
      <c r="AM211" s="21">
        <f>AM191-Baseline!AM191</f>
        <v>5.3276557673051353E-2</v>
      </c>
      <c r="AN211" s="21">
        <f>AN191-Baseline!AN191</f>
        <v>0</v>
      </c>
      <c r="AO211" s="21">
        <f>AO191-Baseline!AO191</f>
        <v>0.19576868003171671</v>
      </c>
      <c r="AP211" s="21">
        <f>AP191-Baseline!AP191</f>
        <v>0</v>
      </c>
      <c r="AQ211" s="21">
        <f>AQ191-Baseline!AQ191</f>
        <v>5.1237501552214008E-2</v>
      </c>
      <c r="AR211" s="21">
        <f>AR191-Baseline!AR191</f>
        <v>0</v>
      </c>
      <c r="AS211" s="21">
        <f>AS191-Baseline!AS191</f>
        <v>5.024742823538831E-2</v>
      </c>
      <c r="AT211" s="21">
        <f>AT191-Baseline!AT191</f>
        <v>0.1385529857387427</v>
      </c>
      <c r="AU211" s="21">
        <f>AU191-Baseline!AU191</f>
        <v>4.9276486319255346E-2</v>
      </c>
      <c r="AV211" s="21">
        <f>AV191-Baseline!AV191</f>
        <v>0</v>
      </c>
      <c r="AW211" s="21">
        <f>AW191-Baseline!AW191</f>
        <v>4.8324306123624532E-2</v>
      </c>
      <c r="AX211" s="21">
        <f>AX191-Baseline!AX191</f>
        <v>0</v>
      </c>
      <c r="AY211" s="21">
        <f>AY191-Baseline!AY191</f>
        <v>0.18114044517519207</v>
      </c>
      <c r="AZ211" s="21">
        <f>AZ191-Baseline!AZ191</f>
        <v>0</v>
      </c>
      <c r="BA211" s="21">
        <f>BA191-Baseline!BA191</f>
        <v>4.6474787752124415E-2</v>
      </c>
      <c r="BB211" s="21">
        <f>BB191-Baseline!BB191</f>
        <v>0</v>
      </c>
    </row>
    <row r="212" spans="1:54" outlineLevel="2">
      <c r="A212" s="495"/>
      <c r="B212" s="150" t="s">
        <v>591</v>
      </c>
      <c r="C212" s="19"/>
      <c r="D212" s="135" t="s">
        <v>384</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0</v>
      </c>
      <c r="L212" s="21">
        <f>L77*L186-Baseline!L77*Baseline!L186</f>
        <v>0</v>
      </c>
      <c r="M212" s="21">
        <f>M77*M186-Baseline!M77*Baseline!M186</f>
        <v>0</v>
      </c>
      <c r="N212" s="21">
        <f>N77*N186-Baseline!N77*Baseline!N186</f>
        <v>0</v>
      </c>
      <c r="O212" s="21">
        <f>O77*O186-Baseline!O77*Baseline!O186</f>
        <v>0</v>
      </c>
      <c r="P212" s="21">
        <f>P77*P186-Baseline!P77*Baseline!P186</f>
        <v>0</v>
      </c>
      <c r="Q212" s="21">
        <f>Q77*Q186-Baseline!Q77*Baseline!Q186</f>
        <v>0</v>
      </c>
      <c r="R212" s="21">
        <f>R77*R186-Baseline!R77*Baseline!R186</f>
        <v>0</v>
      </c>
      <c r="S212" s="21">
        <f>S77*S186-Baseline!S77*Baseline!S186</f>
        <v>0</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495"/>
      <c r="B213" s="150" t="s">
        <v>488</v>
      </c>
      <c r="C213" s="19"/>
      <c r="D213" s="135" t="s">
        <v>384</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495"/>
      <c r="B214" s="150" t="s">
        <v>489</v>
      </c>
      <c r="C214" s="19"/>
      <c r="D214" s="135" t="s">
        <v>384</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495"/>
      <c r="B215" s="150" t="s">
        <v>490</v>
      </c>
      <c r="C215" s="19"/>
      <c r="D215" s="135" t="s">
        <v>384</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495"/>
      <c r="B216" s="150" t="s">
        <v>285</v>
      </c>
      <c r="C216" s="19"/>
      <c r="D216" s="135" t="s">
        <v>384</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495"/>
      <c r="B217" s="150" t="s">
        <v>288</v>
      </c>
      <c r="C217" s="19"/>
      <c r="D217" s="135"/>
      <c r="E217" s="21">
        <f>E197-Baseline!E197</f>
        <v>0</v>
      </c>
      <c r="F217" s="21">
        <f>F197-Baseline!F197</f>
        <v>0.25580652173913165</v>
      </c>
      <c r="G217" s="21">
        <f>G197-Baseline!G197</f>
        <v>0.5233257340894788</v>
      </c>
      <c r="H217" s="21">
        <f>H197-Baseline!H197</f>
        <v>0.66487970104015393</v>
      </c>
      <c r="I217" s="21">
        <f>I197-Baseline!I197</f>
        <v>0.76350738114296313</v>
      </c>
      <c r="J217" s="21">
        <f>J197-Baseline!J197</f>
        <v>0.86211648449540323</v>
      </c>
      <c r="K217" s="21">
        <f>K197-Baseline!K197</f>
        <v>0.90990475740309229</v>
      </c>
      <c r="L217" s="21">
        <f>L197-Baseline!L197</f>
        <v>0.94689478720862574</v>
      </c>
      <c r="M217" s="21">
        <f>M197-Baseline!M197</f>
        <v>0.98266437405455509</v>
      </c>
      <c r="N217" s="21">
        <f>N197-Baseline!N197</f>
        <v>1.017231048969796</v>
      </c>
      <c r="O217" s="21">
        <f>O197-Baseline!O197</f>
        <v>1.0506132938450783</v>
      </c>
      <c r="P217" s="21">
        <f>P197-Baseline!P197</f>
        <v>1.0828304466005001</v>
      </c>
      <c r="Q217" s="21">
        <f>Q197-Baseline!Q197</f>
        <v>1.0904269033775478</v>
      </c>
      <c r="R217" s="21">
        <f>R197-Baseline!R197</f>
        <v>1.0965707334184449</v>
      </c>
      <c r="S217" s="21">
        <f>S197-Baseline!S197</f>
        <v>1.1022797518116869</v>
      </c>
      <c r="T217" s="21">
        <f>T197-Baseline!T197</f>
        <v>1.1075794213247256</v>
      </c>
      <c r="U217" s="21">
        <f>U197-Baseline!U197</f>
        <v>1.1124942195482213</v>
      </c>
      <c r="V217" s="21">
        <f>V197-Baseline!V197</f>
        <v>1.1170476746073419</v>
      </c>
      <c r="W217" s="21">
        <f>W197-Baseline!W197</f>
        <v>1.1212623996571933</v>
      </c>
      <c r="X217" s="21">
        <f>X197-Baseline!X197</f>
        <v>1.1251601262026112</v>
      </c>
      <c r="Y217" s="21">
        <f>Y197-Baseline!Y197</f>
        <v>1.1287617362812421</v>
      </c>
      <c r="Z217" s="21">
        <f>Z197-Baseline!Z197</f>
        <v>1.1320872935475883</v>
      </c>
      <c r="AA217" s="21">
        <f>AA197-Baseline!AA197</f>
        <v>1.1351560732944534</v>
      </c>
      <c r="AB217" s="21">
        <f>AB197-Baseline!AB197</f>
        <v>1.1379865914470599</v>
      </c>
      <c r="AC217" s="21">
        <f>AC197-Baseline!AC197</f>
        <v>1.1405966325639465</v>
      </c>
      <c r="AD217" s="21">
        <f>AD197-Baseline!AD197</f>
        <v>1.1430032768776774</v>
      </c>
      <c r="AE217" s="21">
        <f>AE197-Baseline!AE197</f>
        <v>1.145222926407286</v>
      </c>
      <c r="AF217" s="21">
        <f>AF197-Baseline!AF197</f>
        <v>1.1472713301733601</v>
      </c>
      <c r="AG217" s="21">
        <f>AG197-Baseline!AG197</f>
        <v>1.1491636085456749</v>
      </c>
      <c r="AH217" s="21">
        <f>AH197-Baseline!AH197</f>
        <v>1.1509142767522924</v>
      </c>
      <c r="AI217" s="21">
        <f>AI197-Baseline!AI197</f>
        <v>1.1525372675781087</v>
      </c>
      <c r="AJ217" s="21">
        <f>AJ197-Baseline!AJ197</f>
        <v>1.1596481181016811</v>
      </c>
      <c r="AK217" s="21">
        <f>AK197-Baseline!AK197</f>
        <v>1.1666983867901304</v>
      </c>
      <c r="AL217" s="21">
        <f>AL197-Baseline!AL197</f>
        <v>1.1736993146694537</v>
      </c>
      <c r="AM217" s="21">
        <f>AM197-Baseline!AM197</f>
        <v>1.1806618632267933</v>
      </c>
      <c r="AN217" s="21">
        <f>AN197-Baseline!AN197</f>
        <v>1.1875967243918564</v>
      </c>
      <c r="AO217" s="21">
        <f>AO197-Baseline!AO197</f>
        <v>1.1945143302539161</v>
      </c>
      <c r="AP217" s="21">
        <f>AP197-Baseline!AP197</f>
        <v>1.2014248625221104</v>
      </c>
      <c r="AQ217" s="21">
        <f>AQ197-Baseline!AQ197</f>
        <v>1.2083382617364893</v>
      </c>
      <c r="AR217" s="21">
        <f>AR197-Baseline!AR197</f>
        <v>1.2152642362371191</v>
      </c>
      <c r="AS217" s="21">
        <f>AS197-Baseline!AS197</f>
        <v>1.2222122708983347</v>
      </c>
      <c r="AT217" s="21">
        <f>AT197-Baseline!AT197</f>
        <v>1.2291916356350212</v>
      </c>
      <c r="AU217" s="21">
        <f>AU197-Baseline!AU197</f>
        <v>1.2362113936876917</v>
      </c>
      <c r="AV217" s="21">
        <f>AV197-Baseline!AV197</f>
        <v>1.2432804096928556</v>
      </c>
      <c r="AW217" s="21">
        <f>AW197-Baseline!AW197</f>
        <v>1.2504073575450847</v>
      </c>
      <c r="AX217" s="21">
        <f>AX197-Baseline!AX197</f>
        <v>1.2576007280569708</v>
      </c>
      <c r="AY217" s="21">
        <f>AY197-Baseline!AY197</f>
        <v>1.2648688364229974</v>
      </c>
      <c r="AZ217" s="21">
        <f>AZ197-Baseline!AZ197</f>
        <v>1.2722198294932419</v>
      </c>
      <c r="BA217" s="21">
        <f>BA197-Baseline!BA197</f>
        <v>1.2796616928625899</v>
      </c>
      <c r="BB217" s="21">
        <f>BB197-Baseline!BB197</f>
        <v>1.2872022577810811</v>
      </c>
    </row>
    <row r="218" spans="1:54" outlineLevel="2">
      <c r="A218" s="496"/>
      <c r="B218" s="150" t="s">
        <v>471</v>
      </c>
      <c r="C218" s="19"/>
      <c r="D218" s="135" t="s">
        <v>384</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94" t="s">
        <v>491</v>
      </c>
      <c r="B220" s="150" t="s">
        <v>492</v>
      </c>
      <c r="C220" s="19"/>
      <c r="D220" s="135" t="s">
        <v>384</v>
      </c>
      <c r="E220" s="21">
        <f>E200-Baseline!E200</f>
        <v>-2.8828589130554292</v>
      </c>
      <c r="F220" s="21">
        <f>F200-Baseline!F200</f>
        <v>-2.4582130994880629</v>
      </c>
      <c r="G220" s="21">
        <f>G200-Baseline!G200</f>
        <v>-2.6013735680148802</v>
      </c>
      <c r="H220" s="21">
        <f>H200-Baseline!H200</f>
        <v>-2.5638124356574927</v>
      </c>
      <c r="I220" s="21">
        <f>I200-Baseline!I200</f>
        <v>-2.5588593163356741</v>
      </c>
      <c r="J220" s="21">
        <f>J200-Baseline!J200</f>
        <v>0.13563311897902608</v>
      </c>
      <c r="K220" s="21">
        <f>K200-Baseline!K200</f>
        <v>0.53188311303696079</v>
      </c>
      <c r="L220" s="21">
        <f>L200-Baseline!L200</f>
        <v>0.35718999815050889</v>
      </c>
      <c r="M220" s="21">
        <f>M200-Baseline!M200</f>
        <v>0.53056417516217191</v>
      </c>
      <c r="N220" s="21">
        <f>N200-Baseline!N200</f>
        <v>0.54557453365554842</v>
      </c>
      <c r="O220" s="21">
        <f>O200-Baseline!O200</f>
        <v>0.70581337653050902</v>
      </c>
      <c r="P220" s="21">
        <f>P200-Baseline!P200</f>
        <v>0.90015098505059221</v>
      </c>
      <c r="Q220" s="21">
        <f>Q200-Baseline!Q200</f>
        <v>0.83738062376612188</v>
      </c>
      <c r="R220" s="21">
        <f>R200-Baseline!R200</f>
        <v>0.81314452421961114</v>
      </c>
      <c r="S220" s="21">
        <f>S200-Baseline!S200</f>
        <v>0.92725544081094835</v>
      </c>
      <c r="T220" s="21">
        <f>T200-Baseline!T200</f>
        <v>0.89797374985530976</v>
      </c>
      <c r="U220" s="21">
        <f>U200-Baseline!U200</f>
        <v>1.1801335239903938</v>
      </c>
      <c r="V220" s="21">
        <f>V200-Baseline!V200</f>
        <v>0.969848640309527</v>
      </c>
      <c r="W220" s="21">
        <f>W200-Baseline!W200</f>
        <v>1.0674273218052512</v>
      </c>
      <c r="X220" s="21">
        <f>X200-Baseline!X200</f>
        <v>1.0303348014545115</v>
      </c>
      <c r="Y220" s="21">
        <f>Y200-Baseline!Y200</f>
        <v>1.1208563654892076</v>
      </c>
      <c r="Z220" s="21">
        <f>Z200-Baseline!Z200</f>
        <v>1.2474168001885708</v>
      </c>
      <c r="AA220" s="21">
        <f>AA200-Baseline!AA200</f>
        <v>1.1650047169630513</v>
      </c>
      <c r="AB220" s="21">
        <f>AB200-Baseline!AB200</f>
        <v>1.1226190044576967</v>
      </c>
      <c r="AC220" s="21">
        <f>AC200-Baseline!AC200</f>
        <v>1.2010646091464068</v>
      </c>
      <c r="AD220" s="21">
        <f>AD200-Baseline!AD200</f>
        <v>1.1430032768776774</v>
      </c>
      <c r="AE220" s="21">
        <f>AE200-Baseline!AE200</f>
        <v>1.360939490770722</v>
      </c>
      <c r="AF220" s="21">
        <f>AF200-Baseline!AF200</f>
        <v>1.1472713301733601</v>
      </c>
      <c r="AG220" s="21">
        <f>AG200-Baseline!AG200</f>
        <v>1.2062016657064758</v>
      </c>
      <c r="AH220" s="21">
        <f>AH200-Baseline!AH200</f>
        <v>1.1509142767522924</v>
      </c>
      <c r="AI220" s="21">
        <f>AI200-Baseline!AI200</f>
        <v>1.2079340279880109</v>
      </c>
      <c r="AJ220" s="21">
        <f>AJ200-Baseline!AJ200</f>
        <v>1.3083091948034133</v>
      </c>
      <c r="AK220" s="21">
        <f>AK200-Baseline!AK200</f>
        <v>1.2210247036253281</v>
      </c>
      <c r="AL220" s="21">
        <f>AL200-Baseline!AL200</f>
        <v>1.1736993146694537</v>
      </c>
      <c r="AM220" s="21">
        <f>AM200-Baseline!AM200</f>
        <v>1.2339384208998445</v>
      </c>
      <c r="AN220" s="21">
        <f>AN200-Baseline!AN200</f>
        <v>1.1875967243918564</v>
      </c>
      <c r="AO220" s="21">
        <f>AO200-Baseline!AO200</f>
        <v>1.3902830102856325</v>
      </c>
      <c r="AP220" s="21">
        <f>AP200-Baseline!AP200</f>
        <v>1.2014248625221104</v>
      </c>
      <c r="AQ220" s="21">
        <f>AQ200-Baseline!AQ200</f>
        <v>1.2595757632887032</v>
      </c>
      <c r="AR220" s="21">
        <f>AR200-Baseline!AR200</f>
        <v>1.2152642362371191</v>
      </c>
      <c r="AS220" s="21">
        <f>AS200-Baseline!AS200</f>
        <v>1.2724596991337229</v>
      </c>
      <c r="AT220" s="21">
        <f>AT200-Baseline!AT200</f>
        <v>1.3677446213737641</v>
      </c>
      <c r="AU220" s="21">
        <f>AU200-Baseline!AU200</f>
        <v>1.2854878800069471</v>
      </c>
      <c r="AV220" s="21">
        <f>AV200-Baseline!AV200</f>
        <v>1.2432804096928556</v>
      </c>
      <c r="AW220" s="21">
        <f>AW200-Baseline!AW200</f>
        <v>1.2987316636687094</v>
      </c>
      <c r="AX220" s="21">
        <f>AX200-Baseline!AX200</f>
        <v>1.2576007280569708</v>
      </c>
      <c r="AY220" s="21">
        <f>AY200-Baseline!AY200</f>
        <v>1.4460092815981893</v>
      </c>
      <c r="AZ220" s="21">
        <f>AZ200-Baseline!AZ200</f>
        <v>1.2722198294932419</v>
      </c>
      <c r="BA220" s="21">
        <f>BA200-Baseline!BA200</f>
        <v>1.3261364806147142</v>
      </c>
      <c r="BB220" s="21">
        <f>BB200-Baseline!BB200</f>
        <v>1.2872022577810811</v>
      </c>
    </row>
    <row r="221" spans="1:54" outlineLevel="2">
      <c r="A221" s="495"/>
      <c r="B221" s="150" t="s">
        <v>493</v>
      </c>
      <c r="C221" s="19"/>
      <c r="D221" s="135" t="s">
        <v>384</v>
      </c>
      <c r="E221" s="21">
        <f>E201-Baseline!E201</f>
        <v>-2.8828589130554292</v>
      </c>
      <c r="F221" s="21">
        <f>F201-Baseline!F201</f>
        <v>-2.4582130994880629</v>
      </c>
      <c r="G221" s="21">
        <f>G201-Baseline!G201</f>
        <v>-2.6013735680148802</v>
      </c>
      <c r="H221" s="21">
        <f>H201-Baseline!H201</f>
        <v>-2.5638124356574927</v>
      </c>
      <c r="I221" s="21">
        <f>I201-Baseline!I201</f>
        <v>-2.5588593163356741</v>
      </c>
      <c r="J221" s="21">
        <f>J201-Baseline!J201</f>
        <v>0.13563311897902608</v>
      </c>
      <c r="K221" s="21">
        <f>K201-Baseline!K201</f>
        <v>0.53188311303696079</v>
      </c>
      <c r="L221" s="21">
        <f>L201-Baseline!L201</f>
        <v>0.35718999815050889</v>
      </c>
      <c r="M221" s="21">
        <f>M201-Baseline!M201</f>
        <v>0.53056417516217191</v>
      </c>
      <c r="N221" s="21">
        <f>N201-Baseline!N201</f>
        <v>0.54557453365554842</v>
      </c>
      <c r="O221" s="21">
        <f>O201-Baseline!O201</f>
        <v>0.70581337653050902</v>
      </c>
      <c r="P221" s="21">
        <f>P201-Baseline!P201</f>
        <v>0.90015098505059221</v>
      </c>
      <c r="Q221" s="21">
        <f>Q201-Baseline!Q201</f>
        <v>0.83738062376612188</v>
      </c>
      <c r="R221" s="21">
        <f>R201-Baseline!R201</f>
        <v>0.81314452421961114</v>
      </c>
      <c r="S221" s="21">
        <f>S201-Baseline!S201</f>
        <v>0.92725544081094835</v>
      </c>
      <c r="T221" s="21">
        <f>T201-Baseline!T201</f>
        <v>0.89797374985530976</v>
      </c>
      <c r="U221" s="21">
        <f>U201-Baseline!U201</f>
        <v>1.1801335239903938</v>
      </c>
      <c r="V221" s="21">
        <f>V201-Baseline!V201</f>
        <v>0.969848640309527</v>
      </c>
      <c r="W221" s="21">
        <f>W201-Baseline!W201</f>
        <v>1.0674273218052512</v>
      </c>
      <c r="X221" s="21">
        <f>X201-Baseline!X201</f>
        <v>1.0303348014545115</v>
      </c>
      <c r="Y221" s="21">
        <f>Y201-Baseline!Y201</f>
        <v>1.1208563654892076</v>
      </c>
      <c r="Z221" s="21">
        <f>Z201-Baseline!Z201</f>
        <v>1.2474168001885708</v>
      </c>
      <c r="AA221" s="21">
        <f>AA201-Baseline!AA201</f>
        <v>1.1650047169630513</v>
      </c>
      <c r="AB221" s="21">
        <f>AB201-Baseline!AB201</f>
        <v>1.1226190044576967</v>
      </c>
      <c r="AC221" s="21">
        <f>AC201-Baseline!AC201</f>
        <v>1.2010646091464068</v>
      </c>
      <c r="AD221" s="21">
        <f>AD201-Baseline!AD201</f>
        <v>1.1430032768776774</v>
      </c>
      <c r="AE221" s="21">
        <f>AE201-Baseline!AE201</f>
        <v>1.360939490770722</v>
      </c>
      <c r="AF221" s="21">
        <f>AF201-Baseline!AF201</f>
        <v>1.1472713301733601</v>
      </c>
      <c r="AG221" s="21">
        <f>AG201-Baseline!AG201</f>
        <v>1.2062016657064758</v>
      </c>
      <c r="AH221" s="21">
        <f>AH201-Baseline!AH201</f>
        <v>1.1509142767522924</v>
      </c>
      <c r="AI221" s="21">
        <f>AI201-Baseline!AI201</f>
        <v>1.2079340279880109</v>
      </c>
      <c r="AJ221" s="21">
        <f>AJ201-Baseline!AJ201</f>
        <v>1.3083091948034133</v>
      </c>
      <c r="AK221" s="21">
        <f>AK201-Baseline!AK201</f>
        <v>1.2210247036253281</v>
      </c>
      <c r="AL221" s="21">
        <f>AL201-Baseline!AL201</f>
        <v>1.1736993146694537</v>
      </c>
      <c r="AM221" s="21">
        <f>AM201-Baseline!AM201</f>
        <v>1.2339384208998445</v>
      </c>
      <c r="AN221" s="21">
        <f>AN201-Baseline!AN201</f>
        <v>1.1875967243918564</v>
      </c>
      <c r="AO221" s="21">
        <f>AO201-Baseline!AO201</f>
        <v>1.3902830102856325</v>
      </c>
      <c r="AP221" s="21">
        <f>AP201-Baseline!AP201</f>
        <v>1.2014248625221104</v>
      </c>
      <c r="AQ221" s="21">
        <f>AQ201-Baseline!AQ201</f>
        <v>1.2595757632887032</v>
      </c>
      <c r="AR221" s="21">
        <f>AR201-Baseline!AR201</f>
        <v>1.2152642362371191</v>
      </c>
      <c r="AS221" s="21">
        <f>AS201-Baseline!AS201</f>
        <v>1.2724596991337229</v>
      </c>
      <c r="AT221" s="21">
        <f>AT201-Baseline!AT201</f>
        <v>1.3677446213737641</v>
      </c>
      <c r="AU221" s="21">
        <f>AU201-Baseline!AU201</f>
        <v>1.2854878800069471</v>
      </c>
      <c r="AV221" s="21">
        <f>AV201-Baseline!AV201</f>
        <v>1.2432804096928556</v>
      </c>
      <c r="AW221" s="21">
        <f>AW201-Baseline!AW201</f>
        <v>1.2987316636687094</v>
      </c>
      <c r="AX221" s="21">
        <f>AX201-Baseline!AX201</f>
        <v>1.2576007280569708</v>
      </c>
      <c r="AY221" s="21">
        <f>AY201-Baseline!AY201</f>
        <v>1.4460092815981893</v>
      </c>
      <c r="AZ221" s="21">
        <f>AZ201-Baseline!AZ201</f>
        <v>1.2722198294932419</v>
      </c>
      <c r="BA221" s="21">
        <f>BA201-Baseline!BA201</f>
        <v>1.3261364806147142</v>
      </c>
      <c r="BB221" s="21">
        <f>BB201-Baseline!BB201</f>
        <v>1.2872022577810811</v>
      </c>
    </row>
    <row r="222" spans="1:54" outlineLevel="2">
      <c r="A222" s="496"/>
      <c r="B222" s="150" t="s">
        <v>494</v>
      </c>
      <c r="C222" s="19"/>
      <c r="D222" s="135" t="s">
        <v>384</v>
      </c>
      <c r="E222" s="21">
        <f>E202-Baseline!E202</f>
        <v>-2.8828589130554292</v>
      </c>
      <c r="F222" s="21">
        <f>F202-Baseline!F202</f>
        <v>-2.4582130994880629</v>
      </c>
      <c r="G222" s="21">
        <f>G202-Baseline!G202</f>
        <v>-2.6013735680148802</v>
      </c>
      <c r="H222" s="21">
        <f>H202-Baseline!H202</f>
        <v>-2.5638124356574927</v>
      </c>
      <c r="I222" s="21">
        <f>I202-Baseline!I202</f>
        <v>-2.5588593163356741</v>
      </c>
      <c r="J222" s="21">
        <f>J202-Baseline!J202</f>
        <v>0.13563311897902608</v>
      </c>
      <c r="K222" s="21">
        <f>K202-Baseline!K202</f>
        <v>0.53188311303696079</v>
      </c>
      <c r="L222" s="21">
        <f>L202-Baseline!L202</f>
        <v>0.35718999815050889</v>
      </c>
      <c r="M222" s="21">
        <f>M202-Baseline!M202</f>
        <v>0.53056417516217191</v>
      </c>
      <c r="N222" s="21">
        <f>N202-Baseline!N202</f>
        <v>0.54557453365554842</v>
      </c>
      <c r="O222" s="21">
        <f>O202-Baseline!O202</f>
        <v>0.70581337653050902</v>
      </c>
      <c r="P222" s="21">
        <f>P202-Baseline!P202</f>
        <v>0.90015098505059221</v>
      </c>
      <c r="Q222" s="21">
        <f>Q202-Baseline!Q202</f>
        <v>0.83738062376612188</v>
      </c>
      <c r="R222" s="21">
        <f>R202-Baseline!R202</f>
        <v>0.81314452421961114</v>
      </c>
      <c r="S222" s="21">
        <f>S202-Baseline!S202</f>
        <v>0.92725544081094835</v>
      </c>
      <c r="T222" s="21">
        <f>T202-Baseline!T202</f>
        <v>0.89797374985530976</v>
      </c>
      <c r="U222" s="21">
        <f>U202-Baseline!U202</f>
        <v>1.1801335239903938</v>
      </c>
      <c r="V222" s="21">
        <f>V202-Baseline!V202</f>
        <v>0.969848640309527</v>
      </c>
      <c r="W222" s="21">
        <f>W202-Baseline!W202</f>
        <v>1.0674273218052512</v>
      </c>
      <c r="X222" s="21">
        <f>X202-Baseline!X202</f>
        <v>1.0303348014545115</v>
      </c>
      <c r="Y222" s="21">
        <f>Y202-Baseline!Y202</f>
        <v>1.1208563654892076</v>
      </c>
      <c r="Z222" s="21">
        <f>Z202-Baseline!Z202</f>
        <v>1.2474168001885708</v>
      </c>
      <c r="AA222" s="21">
        <f>AA202-Baseline!AA202</f>
        <v>1.1650047169630513</v>
      </c>
      <c r="AB222" s="21">
        <f>AB202-Baseline!AB202</f>
        <v>1.1226190044576967</v>
      </c>
      <c r="AC222" s="21">
        <f>AC202-Baseline!AC202</f>
        <v>1.2010646091464068</v>
      </c>
      <c r="AD222" s="21">
        <f>AD202-Baseline!AD202</f>
        <v>1.1430032768776774</v>
      </c>
      <c r="AE222" s="21">
        <f>AE202-Baseline!AE202</f>
        <v>1.360939490770722</v>
      </c>
      <c r="AF222" s="21">
        <f>AF202-Baseline!AF202</f>
        <v>1.1472713301733601</v>
      </c>
      <c r="AG222" s="21">
        <f>AG202-Baseline!AG202</f>
        <v>1.2062016657064758</v>
      </c>
      <c r="AH222" s="21">
        <f>AH202-Baseline!AH202</f>
        <v>1.1509142767522924</v>
      </c>
      <c r="AI222" s="21">
        <f>AI202-Baseline!AI202</f>
        <v>1.2079340279880109</v>
      </c>
      <c r="AJ222" s="21">
        <f>AJ202-Baseline!AJ202</f>
        <v>1.3083091948034133</v>
      </c>
      <c r="AK222" s="21">
        <f>AK202-Baseline!AK202</f>
        <v>1.2210247036253281</v>
      </c>
      <c r="AL222" s="21">
        <f>AL202-Baseline!AL202</f>
        <v>1.1736993146694537</v>
      </c>
      <c r="AM222" s="21">
        <f>AM202-Baseline!AM202</f>
        <v>1.2339384208998445</v>
      </c>
      <c r="AN222" s="21">
        <f>AN202-Baseline!AN202</f>
        <v>1.1875967243918564</v>
      </c>
      <c r="AO222" s="21">
        <f>AO202-Baseline!AO202</f>
        <v>1.3902830102856325</v>
      </c>
      <c r="AP222" s="21">
        <f>AP202-Baseline!AP202</f>
        <v>1.2014248625221104</v>
      </c>
      <c r="AQ222" s="21">
        <f>AQ202-Baseline!AQ202</f>
        <v>1.2595757632887032</v>
      </c>
      <c r="AR222" s="21">
        <f>AR202-Baseline!AR202</f>
        <v>1.2152642362371191</v>
      </c>
      <c r="AS222" s="21">
        <f>AS202-Baseline!AS202</f>
        <v>1.2724596991337229</v>
      </c>
      <c r="AT222" s="21">
        <f>AT202-Baseline!AT202</f>
        <v>1.3677446213737641</v>
      </c>
      <c r="AU222" s="21">
        <f>AU202-Baseline!AU202</f>
        <v>1.2854878800069471</v>
      </c>
      <c r="AV222" s="21">
        <f>AV202-Baseline!AV202</f>
        <v>1.2432804096928556</v>
      </c>
      <c r="AW222" s="21">
        <f>AW202-Baseline!AW202</f>
        <v>1.2987316636687094</v>
      </c>
      <c r="AX222" s="21">
        <f>AX202-Baseline!AX202</f>
        <v>1.2576007280569708</v>
      </c>
      <c r="AY222" s="21">
        <f>AY202-Baseline!AY202</f>
        <v>1.4460092815981893</v>
      </c>
      <c r="AZ222" s="21">
        <f>AZ202-Baseline!AZ202</f>
        <v>1.2722198294932419</v>
      </c>
      <c r="BA222" s="21">
        <f>BA202-Baseline!BA202</f>
        <v>1.3261364806147142</v>
      </c>
      <c r="BB222" s="21">
        <f>BB202-Baseline!BB202</f>
        <v>1.2872022577810811</v>
      </c>
    </row>
    <row r="223" spans="1:54" outlineLevel="2">
      <c r="B223" s="19"/>
      <c r="C223" s="19"/>
      <c r="D223" s="19"/>
      <c r="E223" s="15"/>
    </row>
    <row r="224" spans="1:54" outlineLevel="2">
      <c r="A224" s="494" t="s">
        <v>495</v>
      </c>
      <c r="B224" s="150" t="s">
        <v>492</v>
      </c>
      <c r="C224" s="19"/>
      <c r="D224" s="135" t="s">
        <v>384</v>
      </c>
      <c r="E224" s="21">
        <f>E204-Baseline!E204</f>
        <v>-2.8828589130554292</v>
      </c>
      <c r="F224" s="21">
        <f>F204-Baseline!F204</f>
        <v>-5.3410720125434921</v>
      </c>
      <c r="G224" s="21">
        <f>G204-Baseline!G204</f>
        <v>-7.9424455805583705</v>
      </c>
      <c r="H224" s="21">
        <f>H204-Baseline!H204</f>
        <v>-10.506258016215867</v>
      </c>
      <c r="I224" s="21">
        <f>I204-Baseline!I204</f>
        <v>-13.065117332551544</v>
      </c>
      <c r="J224" s="21">
        <f>J204-Baseline!J204</f>
        <v>-12.929484213572522</v>
      </c>
      <c r="K224" s="21">
        <f>K204-Baseline!K204</f>
        <v>-12.39760110053556</v>
      </c>
      <c r="L224" s="21">
        <f>L204-Baseline!L204</f>
        <v>-12.04041110238505</v>
      </c>
      <c r="M224" s="21">
        <f>M204-Baseline!M204</f>
        <v>-11.509846927222881</v>
      </c>
      <c r="N224" s="21">
        <f>N204-Baseline!N204</f>
        <v>-10.964272393567327</v>
      </c>
      <c r="O224" s="21">
        <f>O204-Baseline!O204</f>
        <v>-10.258459017036827</v>
      </c>
      <c r="P224" s="21">
        <f>P204-Baseline!P204</f>
        <v>-9.3583080319862404</v>
      </c>
      <c r="Q224" s="21">
        <f>Q204-Baseline!Q204</f>
        <v>-8.5209274082201176</v>
      </c>
      <c r="R224" s="21">
        <f>R204-Baseline!R204</f>
        <v>-7.7077828840005083</v>
      </c>
      <c r="S224" s="21">
        <f>S204-Baseline!S204</f>
        <v>-6.7805274431895555</v>
      </c>
      <c r="T224" s="21">
        <f>T204-Baseline!T204</f>
        <v>-5.8825536933342448</v>
      </c>
      <c r="U224" s="21">
        <f>U204-Baseline!U204</f>
        <v>-4.702420169343867</v>
      </c>
      <c r="V224" s="21">
        <f>V204-Baseline!V204</f>
        <v>-3.7325715290343453</v>
      </c>
      <c r="W224" s="21">
        <f>W204-Baseline!W204</f>
        <v>-2.6651442072291047</v>
      </c>
      <c r="X224" s="21">
        <f>X204-Baseline!X204</f>
        <v>-1.6348094057745755</v>
      </c>
      <c r="Y224" s="21">
        <f>Y204-Baseline!Y204</f>
        <v>-0.51395304028537225</v>
      </c>
      <c r="Z224" s="21">
        <f>Z204-Baseline!Z204</f>
        <v>0.73346375990320212</v>
      </c>
      <c r="AA224" s="21">
        <f>AA204-Baseline!AA204</f>
        <v>1.8984684768662703</v>
      </c>
      <c r="AB224" s="21">
        <f>AB204-Baseline!AB204</f>
        <v>3.0210874813239741</v>
      </c>
      <c r="AC224" s="21">
        <f>AC204-Baseline!AC204</f>
        <v>4.222152090470388</v>
      </c>
      <c r="AD224" s="21">
        <f>AD204-Baseline!AD204</f>
        <v>5.3651553673480521</v>
      </c>
      <c r="AE224" s="21">
        <f>AE204-Baseline!AE204</f>
        <v>6.7260948581187563</v>
      </c>
      <c r="AF224" s="21">
        <f>AF204-Baseline!AF204</f>
        <v>7.873366188292124</v>
      </c>
      <c r="AG224" s="21">
        <f>AG204-Baseline!AG204</f>
        <v>9.0795678539986113</v>
      </c>
      <c r="AH224" s="21">
        <f>AH204-Baseline!AH204</f>
        <v>10.230482130750914</v>
      </c>
      <c r="AI224" s="21">
        <f>AI204-Baseline!AI204</f>
        <v>11.438416158738931</v>
      </c>
      <c r="AJ224" s="21">
        <f>AJ204-Baseline!AJ204</f>
        <v>12.746725353542331</v>
      </c>
      <c r="AK224" s="21">
        <f>AK204-Baseline!AK204</f>
        <v>13.967750057167677</v>
      </c>
      <c r="AL224" s="21">
        <f>AL204-Baseline!AL204</f>
        <v>15.141449371837126</v>
      </c>
      <c r="AM224" s="21">
        <f>AM204-Baseline!AM204</f>
        <v>16.375387792736973</v>
      </c>
      <c r="AN224" s="21">
        <f>AN204-Baseline!AN204</f>
        <v>17.562984517128825</v>
      </c>
      <c r="AO224" s="21">
        <f>AO204-Baseline!AO204</f>
        <v>18.953267527414454</v>
      </c>
      <c r="AP224" s="21">
        <f>AP204-Baseline!AP204</f>
        <v>20.154692389936571</v>
      </c>
      <c r="AQ224" s="21">
        <f>AQ204-Baseline!AQ204</f>
        <v>21.414268153225265</v>
      </c>
      <c r="AR224" s="21">
        <f>AR204-Baseline!AR204</f>
        <v>22.629532389462383</v>
      </c>
      <c r="AS224" s="21">
        <f>AS204-Baseline!AS204</f>
        <v>23.901992088596103</v>
      </c>
      <c r="AT224" s="21">
        <f>AT204-Baseline!AT204</f>
        <v>25.269736709969862</v>
      </c>
      <c r="AU224" s="21">
        <f>AU204-Baseline!AU204</f>
        <v>26.555224589976802</v>
      </c>
      <c r="AV224" s="21">
        <f>AV204-Baseline!AV204</f>
        <v>27.798504999669689</v>
      </c>
      <c r="AW224" s="21">
        <f>AW204-Baseline!AW204</f>
        <v>29.097236663338407</v>
      </c>
      <c r="AX224" s="21">
        <f>AX204-Baseline!AX204</f>
        <v>30.354837391395364</v>
      </c>
      <c r="AY224" s="21">
        <f>AY204-Baseline!AY204</f>
        <v>31.800846672993544</v>
      </c>
      <c r="AZ224" s="21">
        <f>AZ204-Baseline!AZ204</f>
        <v>33.073066502486796</v>
      </c>
      <c r="BA224" s="21">
        <f>BA204-Baseline!BA204</f>
        <v>34.399202983101503</v>
      </c>
      <c r="BB224" s="21">
        <f>BB204-Baseline!BB204</f>
        <v>35.686405240882607</v>
      </c>
    </row>
    <row r="225" spans="1:54" outlineLevel="2">
      <c r="A225" s="495"/>
      <c r="B225" s="150" t="s">
        <v>493</v>
      </c>
      <c r="C225" s="19"/>
      <c r="D225" s="135" t="s">
        <v>384</v>
      </c>
      <c r="E225" s="21">
        <f>E205-Baseline!E205</f>
        <v>-2.8828589130554292</v>
      </c>
      <c r="F225" s="21">
        <f>F205-Baseline!F205</f>
        <v>-5.3410720125434921</v>
      </c>
      <c r="G225" s="21">
        <f>G205-Baseline!G205</f>
        <v>-7.9424455805583705</v>
      </c>
      <c r="H225" s="21">
        <f>H205-Baseline!H205</f>
        <v>-10.506258016215867</v>
      </c>
      <c r="I225" s="21">
        <f>I205-Baseline!I205</f>
        <v>-13.065117332551544</v>
      </c>
      <c r="J225" s="21">
        <f>J205-Baseline!J205</f>
        <v>-12.929484213572522</v>
      </c>
      <c r="K225" s="21">
        <f>K205-Baseline!K205</f>
        <v>-12.39760110053556</v>
      </c>
      <c r="L225" s="21">
        <f>L205-Baseline!L205</f>
        <v>-12.04041110238505</v>
      </c>
      <c r="M225" s="21">
        <f>M205-Baseline!M205</f>
        <v>-11.509846927222881</v>
      </c>
      <c r="N225" s="21">
        <f>N205-Baseline!N205</f>
        <v>-10.964272393567327</v>
      </c>
      <c r="O225" s="21">
        <f>O205-Baseline!O205</f>
        <v>-10.258459017036827</v>
      </c>
      <c r="P225" s="21">
        <f>P205-Baseline!P205</f>
        <v>-9.3583080319862404</v>
      </c>
      <c r="Q225" s="21">
        <f>Q205-Baseline!Q205</f>
        <v>-8.5209274082201176</v>
      </c>
      <c r="R225" s="21">
        <f>R205-Baseline!R205</f>
        <v>-7.7077828840005083</v>
      </c>
      <c r="S225" s="21">
        <f>S205-Baseline!S205</f>
        <v>-6.7805274431895555</v>
      </c>
      <c r="T225" s="21">
        <f>T205-Baseline!T205</f>
        <v>-5.8825536933342448</v>
      </c>
      <c r="U225" s="21">
        <f>U205-Baseline!U205</f>
        <v>-4.702420169343867</v>
      </c>
      <c r="V225" s="21">
        <f>V205-Baseline!V205</f>
        <v>-3.7325715290343453</v>
      </c>
      <c r="W225" s="21">
        <f>W205-Baseline!W205</f>
        <v>-2.6651442072291047</v>
      </c>
      <c r="X225" s="21">
        <f>X205-Baseline!X205</f>
        <v>-1.6348094057745755</v>
      </c>
      <c r="Y225" s="21">
        <f>Y205-Baseline!Y205</f>
        <v>-0.51395304028537225</v>
      </c>
      <c r="Z225" s="21">
        <f>Z205-Baseline!Z205</f>
        <v>0.73346375990320212</v>
      </c>
      <c r="AA225" s="21">
        <f>AA205-Baseline!AA205</f>
        <v>1.8984684768662703</v>
      </c>
      <c r="AB225" s="21">
        <f>AB205-Baseline!AB205</f>
        <v>3.0210874813239741</v>
      </c>
      <c r="AC225" s="21">
        <f>AC205-Baseline!AC205</f>
        <v>4.222152090470388</v>
      </c>
      <c r="AD225" s="21">
        <f>AD205-Baseline!AD205</f>
        <v>5.3651553673480521</v>
      </c>
      <c r="AE225" s="21">
        <f>AE205-Baseline!AE205</f>
        <v>6.7260948581187563</v>
      </c>
      <c r="AF225" s="21">
        <f>AF205-Baseline!AF205</f>
        <v>7.873366188292124</v>
      </c>
      <c r="AG225" s="21">
        <f>AG205-Baseline!AG205</f>
        <v>9.0795678539986113</v>
      </c>
      <c r="AH225" s="21">
        <f>AH205-Baseline!AH205</f>
        <v>10.230482130750914</v>
      </c>
      <c r="AI225" s="21">
        <f>AI205-Baseline!AI205</f>
        <v>11.438416158738931</v>
      </c>
      <c r="AJ225" s="21">
        <f>AJ205-Baseline!AJ205</f>
        <v>12.746725353542331</v>
      </c>
      <c r="AK225" s="21">
        <f>AK205-Baseline!AK205</f>
        <v>13.967750057167677</v>
      </c>
      <c r="AL225" s="21">
        <f>AL205-Baseline!AL205</f>
        <v>15.141449371837126</v>
      </c>
      <c r="AM225" s="21">
        <f>AM205-Baseline!AM205</f>
        <v>16.375387792736973</v>
      </c>
      <c r="AN225" s="21">
        <f>AN205-Baseline!AN205</f>
        <v>17.562984517128825</v>
      </c>
      <c r="AO225" s="21">
        <f>AO205-Baseline!AO205</f>
        <v>18.953267527414454</v>
      </c>
      <c r="AP225" s="21">
        <f>AP205-Baseline!AP205</f>
        <v>20.154692389936571</v>
      </c>
      <c r="AQ225" s="21">
        <f>AQ205-Baseline!AQ205</f>
        <v>21.414268153225265</v>
      </c>
      <c r="AR225" s="21">
        <f>AR205-Baseline!AR205</f>
        <v>22.629532389462383</v>
      </c>
      <c r="AS225" s="21">
        <f>AS205-Baseline!AS205</f>
        <v>23.901992088596103</v>
      </c>
      <c r="AT225" s="21">
        <f>AT205-Baseline!AT205</f>
        <v>25.269736709969862</v>
      </c>
      <c r="AU225" s="21">
        <f>AU205-Baseline!AU205</f>
        <v>26.555224589976802</v>
      </c>
      <c r="AV225" s="21">
        <f>AV205-Baseline!AV205</f>
        <v>27.798504999669689</v>
      </c>
      <c r="AW225" s="21">
        <f>AW205-Baseline!AW205</f>
        <v>29.097236663338407</v>
      </c>
      <c r="AX225" s="21">
        <f>AX205-Baseline!AX205</f>
        <v>30.354837391395364</v>
      </c>
      <c r="AY225" s="21">
        <f>AY205-Baseline!AY205</f>
        <v>31.800846672993544</v>
      </c>
      <c r="AZ225" s="21">
        <f>AZ205-Baseline!AZ205</f>
        <v>33.073066502486796</v>
      </c>
      <c r="BA225" s="21">
        <f>BA205-Baseline!BA205</f>
        <v>34.399202983101503</v>
      </c>
      <c r="BB225" s="21">
        <f>BB205-Baseline!BB205</f>
        <v>35.686405240882607</v>
      </c>
    </row>
    <row r="226" spans="1:54" outlineLevel="2">
      <c r="A226" s="496"/>
      <c r="B226" s="150" t="s">
        <v>494</v>
      </c>
      <c r="C226" s="19"/>
      <c r="D226" s="135" t="s">
        <v>384</v>
      </c>
      <c r="E226" s="21">
        <f>E206-Baseline!E206</f>
        <v>-2.8828589130554292</v>
      </c>
      <c r="F226" s="21">
        <f>F206-Baseline!F206</f>
        <v>-5.3410720125434921</v>
      </c>
      <c r="G226" s="21">
        <f>G206-Baseline!G206</f>
        <v>-7.9424455805583705</v>
      </c>
      <c r="H226" s="21">
        <f>H206-Baseline!H206</f>
        <v>-10.506258016215867</v>
      </c>
      <c r="I226" s="21">
        <f>I206-Baseline!I206</f>
        <v>-13.065117332551544</v>
      </c>
      <c r="J226" s="21">
        <f>J206-Baseline!J206</f>
        <v>-12.929484213572522</v>
      </c>
      <c r="K226" s="21">
        <f>K206-Baseline!K206</f>
        <v>-12.39760110053556</v>
      </c>
      <c r="L226" s="21">
        <f>L206-Baseline!L206</f>
        <v>-12.04041110238505</v>
      </c>
      <c r="M226" s="21">
        <f>M206-Baseline!M206</f>
        <v>-11.509846927222881</v>
      </c>
      <c r="N226" s="21">
        <f>N206-Baseline!N206</f>
        <v>-10.964272393567327</v>
      </c>
      <c r="O226" s="21">
        <f>O206-Baseline!O206</f>
        <v>-10.258459017036827</v>
      </c>
      <c r="P226" s="21">
        <f>P206-Baseline!P206</f>
        <v>-9.3583080319862404</v>
      </c>
      <c r="Q226" s="21">
        <f>Q206-Baseline!Q206</f>
        <v>-8.5209274082201176</v>
      </c>
      <c r="R226" s="21">
        <f>R206-Baseline!R206</f>
        <v>-7.7077828840005083</v>
      </c>
      <c r="S226" s="21">
        <f>S206-Baseline!S206</f>
        <v>-6.7805274431895555</v>
      </c>
      <c r="T226" s="21">
        <f>T206-Baseline!T206</f>
        <v>-5.8825536933342448</v>
      </c>
      <c r="U226" s="21">
        <f>U206-Baseline!U206</f>
        <v>-4.702420169343867</v>
      </c>
      <c r="V226" s="21">
        <f>V206-Baseline!V206</f>
        <v>-3.7325715290343453</v>
      </c>
      <c r="W226" s="21">
        <f>W206-Baseline!W206</f>
        <v>-2.6651442072291047</v>
      </c>
      <c r="X226" s="21">
        <f>X206-Baseline!X206</f>
        <v>-1.6348094057745755</v>
      </c>
      <c r="Y226" s="21">
        <f>Y206-Baseline!Y206</f>
        <v>-0.51395304028537225</v>
      </c>
      <c r="Z226" s="21">
        <f>Z206-Baseline!Z206</f>
        <v>0.73346375990320212</v>
      </c>
      <c r="AA226" s="21">
        <f>AA206-Baseline!AA206</f>
        <v>1.8984684768662703</v>
      </c>
      <c r="AB226" s="21">
        <f>AB206-Baseline!AB206</f>
        <v>3.0210874813239741</v>
      </c>
      <c r="AC226" s="21">
        <f>AC206-Baseline!AC206</f>
        <v>4.222152090470388</v>
      </c>
      <c r="AD226" s="21">
        <f>AD206-Baseline!AD206</f>
        <v>5.3651553673480521</v>
      </c>
      <c r="AE226" s="21">
        <f>AE206-Baseline!AE206</f>
        <v>6.7260948581187563</v>
      </c>
      <c r="AF226" s="21">
        <f>AF206-Baseline!AF206</f>
        <v>7.873366188292124</v>
      </c>
      <c r="AG226" s="21">
        <f>AG206-Baseline!AG206</f>
        <v>9.0795678539986113</v>
      </c>
      <c r="AH226" s="21">
        <f>AH206-Baseline!AH206</f>
        <v>10.230482130750914</v>
      </c>
      <c r="AI226" s="21">
        <f>AI206-Baseline!AI206</f>
        <v>11.438416158738931</v>
      </c>
      <c r="AJ226" s="21">
        <f>AJ206-Baseline!AJ206</f>
        <v>12.746725353542331</v>
      </c>
      <c r="AK226" s="21">
        <f>AK206-Baseline!AK206</f>
        <v>13.967750057167677</v>
      </c>
      <c r="AL226" s="21">
        <f>AL206-Baseline!AL206</f>
        <v>15.141449371837126</v>
      </c>
      <c r="AM226" s="21">
        <f>AM206-Baseline!AM206</f>
        <v>16.375387792736973</v>
      </c>
      <c r="AN226" s="21">
        <f>AN206-Baseline!AN206</f>
        <v>17.562984517128825</v>
      </c>
      <c r="AO226" s="21">
        <f>AO206-Baseline!AO206</f>
        <v>18.953267527414454</v>
      </c>
      <c r="AP226" s="21">
        <f>AP206-Baseline!AP206</f>
        <v>20.154692389936571</v>
      </c>
      <c r="AQ226" s="21">
        <f>AQ206-Baseline!AQ206</f>
        <v>21.414268153225265</v>
      </c>
      <c r="AR226" s="21">
        <f>AR206-Baseline!AR206</f>
        <v>22.629532389462383</v>
      </c>
      <c r="AS226" s="21">
        <f>AS206-Baseline!AS206</f>
        <v>23.901992088596103</v>
      </c>
      <c r="AT226" s="21">
        <f>AT206-Baseline!AT206</f>
        <v>25.269736709969862</v>
      </c>
      <c r="AU226" s="21">
        <f>AU206-Baseline!AU206</f>
        <v>26.555224589976802</v>
      </c>
      <c r="AV226" s="21">
        <f>AV206-Baseline!AV206</f>
        <v>27.798504999669689</v>
      </c>
      <c r="AW226" s="21">
        <f>AW206-Baseline!AW206</f>
        <v>29.097236663338407</v>
      </c>
      <c r="AX226" s="21">
        <f>AX206-Baseline!AX206</f>
        <v>30.354837391395364</v>
      </c>
      <c r="AY226" s="21">
        <f>AY206-Baseline!AY206</f>
        <v>31.800846672993544</v>
      </c>
      <c r="AZ226" s="21">
        <f>AZ206-Baseline!AZ206</f>
        <v>33.073066502486796</v>
      </c>
      <c r="BA226" s="21">
        <f>BA206-Baseline!BA206</f>
        <v>34.399202983101503</v>
      </c>
      <c r="BB226" s="21">
        <f>BB206-Baseline!BB206</f>
        <v>35.686405240882607</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499</v>
      </c>
      <c r="C229" s="57"/>
      <c r="D229" s="56" t="s">
        <v>384</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5">
    <mergeCell ref="A66:A71"/>
    <mergeCell ref="A75:A77"/>
    <mergeCell ref="D37:G37"/>
    <mergeCell ref="D38:G38"/>
    <mergeCell ref="D39:G39"/>
    <mergeCell ref="D40:G40"/>
    <mergeCell ref="A143:A154"/>
    <mergeCell ref="A158:A169"/>
    <mergeCell ref="A172:A174"/>
    <mergeCell ref="A176:A178"/>
    <mergeCell ref="A186:A187"/>
    <mergeCell ref="A204:A206"/>
    <mergeCell ref="A210:A218"/>
    <mergeCell ref="A220:A222"/>
    <mergeCell ref="A224:A226"/>
    <mergeCell ref="A190:A198"/>
    <mergeCell ref="A200:A202"/>
    <mergeCell ref="AI51:AM51"/>
    <mergeCell ref="AN51:AR51"/>
    <mergeCell ref="AS51:AW51"/>
    <mergeCell ref="AX51:BB51"/>
    <mergeCell ref="A54:A64"/>
    <mergeCell ref="J51:N51"/>
    <mergeCell ref="O51:S51"/>
    <mergeCell ref="T51:X51"/>
    <mergeCell ref="Y51:AC51"/>
    <mergeCell ref="AD51:AH51"/>
    <mergeCell ref="E51:I51"/>
    <mergeCell ref="I2:U2"/>
    <mergeCell ref="I3:N4"/>
    <mergeCell ref="P3:U4"/>
    <mergeCell ref="I5:N18"/>
    <mergeCell ref="P5:U18"/>
    <mergeCell ref="A19:B19"/>
    <mergeCell ref="I20:N20"/>
    <mergeCell ref="P20:U20"/>
    <mergeCell ref="I21:N45"/>
    <mergeCell ref="P21:U45"/>
    <mergeCell ref="B23:G23"/>
    <mergeCell ref="D30:G30"/>
    <mergeCell ref="A31:A40"/>
    <mergeCell ref="D31:G33"/>
    <mergeCell ref="D34:G34"/>
    <mergeCell ref="D35:G35"/>
    <mergeCell ref="D36:G36"/>
  </mergeCells>
  <dataValidations count="1">
    <dataValidation type="list" allowBlank="1" showInputMessage="1" showErrorMessage="1" sqref="B7" xr:uid="{6934659D-0FD1-4D7A-AACD-208BFF8FE3BA}">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A81205E-F481-4342-8984-8F9F2E1A31DC}">
          <x14:formula1>
            <xm:f>'Fixed Data'!$E$55:$E$58</xm:f>
          </x14:formula1>
          <xm:sqref>B158:B169 B143:B154</xm:sqref>
        </x14:dataValidation>
        <x14:dataValidation type="list" allowBlank="1" showInputMessage="1" showErrorMessage="1" xr:uid="{ABC265C7-EAF2-4D3B-85CC-7574538D3412}">
          <x14:formula1>
            <xm:f>'Fixed Data'!$C$64:$C$65</xm:f>
          </x14:formula1>
          <xm:sqref>B67:B70</xm:sqref>
        </x14:dataValidation>
        <x14:dataValidation type="list" allowBlank="1" showInputMessage="1" showErrorMessage="1" xr:uid="{CF2147B3-4D2E-4562-9C4E-511240D5416D}">
          <x14:formula1>
            <xm:f>'Fixed Data'!$C$55:$C$61</xm:f>
          </x14:formula1>
          <xm:sqref>C56:C63</xm:sqref>
        </x14:dataValidation>
        <x14:dataValidation type="list" allowBlank="1" showInputMessage="1" showErrorMessage="1" xr:uid="{DA5739E6-469C-4F19-957F-09F85BFD0526}">
          <x14:formula1>
            <xm:f>'Fixed Data'!$A$55:$A$78</xm:f>
          </x14:formula1>
          <xm:sqref>B56:B63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FD3DA-9240-4CB3-80C0-4881D8359D9B}">
  <sheetPr>
    <tabColor theme="9" tint="0.59999389629810485"/>
  </sheetPr>
  <dimension ref="A1:BC88"/>
  <sheetViews>
    <sheetView topLeftCell="A62" zoomScale="85" zoomScaleNormal="85" workbookViewId="0">
      <selection activeCell="A77" sqref="A77:XFD88"/>
    </sheetView>
  </sheetViews>
  <sheetFormatPr defaultRowHeight="13.5"/>
  <cols>
    <col min="1" max="1" width="17.4609375" customWidth="1"/>
    <col min="2" max="2" width="34.15234375" customWidth="1"/>
    <col min="3" max="4" width="16.15234375" customWidth="1"/>
    <col min="5" max="5" width="12" bestFit="1" customWidth="1"/>
    <col min="6" max="6" width="10.3828125" bestFit="1" customWidth="1"/>
    <col min="7" max="7" width="9.15234375" bestFit="1" customWidth="1"/>
    <col min="8" max="8" width="10.765625" bestFit="1" customWidth="1"/>
    <col min="9" max="9" width="12" bestFit="1" customWidth="1"/>
    <col min="10" max="10" width="9.15234375" bestFit="1" customWidth="1"/>
    <col min="11" max="11" width="15" customWidth="1"/>
    <col min="12" max="13" width="9.15234375" bestFit="1" customWidth="1"/>
    <col min="14" max="14" width="12.765625" bestFit="1" customWidth="1"/>
    <col min="15" max="31" width="9.15234375" bestFit="1" customWidth="1"/>
    <col min="32" max="37" width="10.15234375" bestFit="1" customWidth="1"/>
    <col min="38" max="43" width="11.15234375" bestFit="1" customWidth="1"/>
    <col min="44" max="49" width="12.15234375" bestFit="1" customWidth="1"/>
    <col min="50" max="54" width="14" bestFit="1" customWidth="1"/>
  </cols>
  <sheetData>
    <row r="1" spans="1:20">
      <c r="A1" s="4" t="s">
        <v>501</v>
      </c>
    </row>
    <row r="2" spans="1:20">
      <c r="A2" s="491" t="s">
        <v>502</v>
      </c>
      <c r="B2" s="491"/>
      <c r="C2" s="491"/>
      <c r="D2" s="491"/>
      <c r="E2" s="491"/>
      <c r="F2" s="491"/>
      <c r="G2" s="491"/>
      <c r="H2" s="491"/>
      <c r="I2" s="491"/>
      <c r="J2" s="491"/>
      <c r="K2" s="491"/>
      <c r="L2" s="491"/>
      <c r="M2" s="491"/>
      <c r="N2" s="491"/>
      <c r="O2" s="491"/>
      <c r="P2" s="491"/>
      <c r="Q2" s="491"/>
      <c r="R2" s="491"/>
      <c r="S2" s="491"/>
      <c r="T2" s="491"/>
    </row>
    <row r="3" spans="1:20">
      <c r="A3" s="491"/>
      <c r="B3" s="491"/>
      <c r="C3" s="491"/>
      <c r="D3" s="491"/>
      <c r="E3" s="491"/>
      <c r="F3" s="491"/>
      <c r="G3" s="491"/>
      <c r="H3" s="491"/>
      <c r="I3" s="491"/>
      <c r="J3" s="491"/>
      <c r="K3" s="491"/>
      <c r="L3" s="491"/>
      <c r="M3" s="491"/>
      <c r="N3" s="491"/>
      <c r="O3" s="491"/>
      <c r="P3" s="491"/>
      <c r="Q3" s="491"/>
      <c r="R3" s="491"/>
      <c r="S3" s="491"/>
      <c r="T3" s="491"/>
    </row>
    <row r="4" spans="1:20">
      <c r="A4" s="491"/>
      <c r="B4" s="491"/>
      <c r="C4" s="491"/>
      <c r="D4" s="491"/>
      <c r="E4" s="491"/>
      <c r="F4" s="491"/>
      <c r="G4" s="491"/>
      <c r="H4" s="491"/>
      <c r="I4" s="491"/>
      <c r="J4" s="491"/>
      <c r="K4" s="491"/>
      <c r="L4" s="491"/>
      <c r="M4" s="491"/>
      <c r="N4" s="491"/>
      <c r="O4" s="491"/>
      <c r="P4" s="491"/>
      <c r="Q4" s="491"/>
      <c r="R4" s="491"/>
      <c r="S4" s="491"/>
      <c r="T4" s="491"/>
    </row>
    <row r="5" spans="1:20">
      <c r="A5" s="316"/>
      <c r="B5" s="316"/>
      <c r="C5" s="316"/>
      <c r="D5" s="316"/>
    </row>
    <row r="6" spans="1:20" s="318" customFormat="1" ht="67.5">
      <c r="A6" s="317" t="s">
        <v>503</v>
      </c>
      <c r="B6" s="318">
        <v>232</v>
      </c>
      <c r="C6" s="318" t="s">
        <v>504</v>
      </c>
      <c r="D6" s="318" t="s">
        <v>505</v>
      </c>
      <c r="E6" s="318" t="s">
        <v>603</v>
      </c>
    </row>
    <row r="7" spans="1:20" s="318" customFormat="1" ht="94.5">
      <c r="A7" s="317" t="s">
        <v>506</v>
      </c>
      <c r="B7" s="318">
        <v>300000</v>
      </c>
      <c r="C7" s="318" t="s">
        <v>507</v>
      </c>
      <c r="D7" s="318" t="s">
        <v>508</v>
      </c>
    </row>
    <row r="8" spans="1:20" s="318" customFormat="1" ht="54">
      <c r="A8" s="317" t="s">
        <v>594</v>
      </c>
      <c r="B8" s="318">
        <f>169855.64+8420.92</f>
        <v>178276.56000000003</v>
      </c>
      <c r="C8" s="318" t="s">
        <v>595</v>
      </c>
    </row>
    <row r="9" spans="1:20" s="318" customFormat="1" ht="27">
      <c r="A9" s="317" t="s">
        <v>604</v>
      </c>
      <c r="B9" s="318">
        <v>15000</v>
      </c>
      <c r="C9" s="318" t="s">
        <v>605</v>
      </c>
      <c r="D9" s="318" t="s">
        <v>606</v>
      </c>
    </row>
    <row r="10" spans="1:20" s="318" customFormat="1" ht="27">
      <c r="A10" s="317"/>
      <c r="B10" s="317" t="s">
        <v>596</v>
      </c>
      <c r="C10" s="317" t="s">
        <v>597</v>
      </c>
      <c r="G10" s="318" t="s">
        <v>607</v>
      </c>
      <c r="H10" s="318" t="s">
        <v>608</v>
      </c>
      <c r="I10" s="318" t="s">
        <v>609</v>
      </c>
    </row>
    <row r="11" spans="1:20" s="318" customFormat="1" ht="27">
      <c r="A11" s="317" t="s">
        <v>524</v>
      </c>
      <c r="B11" s="339">
        <v>94</v>
      </c>
      <c r="C11" s="339">
        <v>12</v>
      </c>
      <c r="G11" s="318" t="s">
        <v>610</v>
      </c>
      <c r="H11" s="318">
        <v>64</v>
      </c>
      <c r="I11" s="318">
        <f>H11/(SUM(H11:H14))</f>
        <v>0.17297297297297298</v>
      </c>
    </row>
    <row r="12" spans="1:20" s="318" customFormat="1" ht="27">
      <c r="A12" s="317" t="s">
        <v>526</v>
      </c>
      <c r="B12" s="339">
        <v>147</v>
      </c>
      <c r="C12" s="339">
        <v>41</v>
      </c>
      <c r="G12" s="318" t="s">
        <v>611</v>
      </c>
      <c r="H12" s="318">
        <v>28</v>
      </c>
      <c r="I12" s="318">
        <f>H12/(SUM(H11:H14))</f>
        <v>7.567567567567568E-2</v>
      </c>
    </row>
    <row r="13" spans="1:20" s="318" customFormat="1" ht="27">
      <c r="A13" s="317" t="s">
        <v>527</v>
      </c>
      <c r="B13" s="339">
        <v>87</v>
      </c>
      <c r="C13" s="339">
        <v>10</v>
      </c>
      <c r="G13" s="318" t="s">
        <v>612</v>
      </c>
      <c r="H13" s="318">
        <v>158</v>
      </c>
      <c r="I13" s="318">
        <f>H13/(SUM(H11:H14))</f>
        <v>0.42702702702702705</v>
      </c>
    </row>
    <row r="14" spans="1:20" s="318" customFormat="1" ht="27">
      <c r="A14" s="317" t="s">
        <v>528</v>
      </c>
      <c r="B14" s="339">
        <v>36</v>
      </c>
      <c r="C14" s="318">
        <v>1</v>
      </c>
      <c r="G14" s="318" t="s">
        <v>613</v>
      </c>
      <c r="H14" s="318">
        <v>120</v>
      </c>
      <c r="I14" s="318">
        <f>H14/(SUM(H11:H14))</f>
        <v>0.32432432432432434</v>
      </c>
    </row>
    <row r="15" spans="1:20" s="318" customFormat="1" ht="27">
      <c r="A15" s="317" t="s">
        <v>529</v>
      </c>
      <c r="B15" s="339">
        <v>6</v>
      </c>
      <c r="C15" s="339">
        <v>0</v>
      </c>
    </row>
    <row r="16" spans="1:20" s="318" customFormat="1">
      <c r="A16" s="317"/>
    </row>
    <row r="17" spans="1:54">
      <c r="A17" s="317"/>
      <c r="C17" s="4"/>
    </row>
    <row r="19" spans="1:54">
      <c r="A19" s="492" t="s">
        <v>614</v>
      </c>
      <c r="B19" s="319" t="s">
        <v>615</v>
      </c>
      <c r="C19" s="320"/>
      <c r="D19" s="320"/>
      <c r="E19" s="320"/>
      <c r="F19" s="320"/>
      <c r="G19" s="320"/>
      <c r="H19" s="320"/>
      <c r="I19" s="320"/>
      <c r="J19" s="320"/>
      <c r="K19" s="320"/>
      <c r="L19" s="320"/>
      <c r="M19" s="320"/>
      <c r="N19" s="320"/>
      <c r="O19" s="320"/>
      <c r="P19" s="320"/>
      <c r="Q19" s="320"/>
      <c r="R19" s="320"/>
      <c r="S19" s="320"/>
      <c r="T19" s="320"/>
      <c r="U19" s="320"/>
      <c r="V19" s="320"/>
      <c r="W19" s="320"/>
      <c r="X19" s="320"/>
      <c r="Y19" s="320"/>
      <c r="Z19" s="320"/>
      <c r="AA19" s="320"/>
      <c r="AB19" s="320"/>
      <c r="AC19" s="320"/>
      <c r="AD19" s="320"/>
      <c r="AE19" s="320"/>
      <c r="AF19" s="320"/>
      <c r="AG19" s="320"/>
      <c r="AH19" s="320"/>
      <c r="AI19" s="320"/>
      <c r="AJ19" s="320"/>
      <c r="AK19" s="320"/>
      <c r="AL19" s="320"/>
      <c r="AM19" s="320"/>
      <c r="AN19" s="320"/>
      <c r="AO19" s="320"/>
      <c r="AP19" s="320"/>
      <c r="AQ19" s="320"/>
      <c r="AR19" s="320"/>
      <c r="AS19" s="320"/>
      <c r="AT19" s="320"/>
      <c r="AU19" s="320"/>
      <c r="AV19" s="320"/>
      <c r="AW19" s="320"/>
      <c r="AX19" s="320"/>
      <c r="AY19" s="320"/>
      <c r="AZ19" s="320"/>
      <c r="BA19" s="320"/>
      <c r="BB19" s="320"/>
    </row>
    <row r="20" spans="1:54">
      <c r="A20" s="492"/>
      <c r="B20" s="320"/>
      <c r="C20" s="320"/>
      <c r="D20" s="320"/>
      <c r="E20" s="320"/>
      <c r="F20" s="320"/>
      <c r="G20" s="320"/>
      <c r="H20" s="320"/>
      <c r="I20" s="320"/>
      <c r="J20" s="320"/>
      <c r="K20" s="320"/>
      <c r="L20" s="320"/>
      <c r="M20" s="320"/>
      <c r="N20" s="320"/>
      <c r="O20" s="320"/>
      <c r="P20" s="320"/>
      <c r="Q20" s="320"/>
      <c r="R20" s="320"/>
      <c r="S20" s="320"/>
      <c r="T20" s="320"/>
      <c r="U20" s="320"/>
      <c r="V20" s="320"/>
      <c r="W20" s="320"/>
      <c r="X20" s="320"/>
      <c r="Y20" s="320"/>
      <c r="Z20" s="320"/>
      <c r="AA20" s="320"/>
      <c r="AB20" s="320"/>
      <c r="AC20" s="320"/>
      <c r="AD20" s="320"/>
      <c r="AE20" s="320"/>
      <c r="AF20" s="320"/>
      <c r="AG20" s="320"/>
      <c r="AH20" s="320"/>
      <c r="AI20" s="320"/>
      <c r="AJ20" s="320"/>
      <c r="AK20" s="320"/>
      <c r="AL20" s="320"/>
      <c r="AM20" s="320"/>
      <c r="AN20" s="320"/>
      <c r="AO20" s="320"/>
      <c r="AP20" s="320"/>
      <c r="AQ20" s="320"/>
      <c r="AR20" s="320"/>
      <c r="AS20" s="320"/>
      <c r="AT20" s="320"/>
      <c r="AU20" s="320"/>
      <c r="AV20" s="320"/>
      <c r="AW20" s="320"/>
      <c r="AX20" s="320"/>
      <c r="AY20" s="320"/>
      <c r="AZ20" s="320"/>
      <c r="BA20" s="320"/>
      <c r="BB20" s="320"/>
    </row>
    <row r="21" spans="1:54">
      <c r="A21" s="492"/>
      <c r="B21" s="320" t="s">
        <v>510</v>
      </c>
      <c r="C21" s="320"/>
      <c r="D21" s="320"/>
      <c r="E21" s="320"/>
      <c r="F21" s="320"/>
      <c r="G21" s="320"/>
      <c r="H21" s="320"/>
      <c r="I21" s="320"/>
      <c r="J21" s="320"/>
      <c r="K21" s="320"/>
      <c r="L21" s="320"/>
      <c r="M21" s="320"/>
      <c r="N21" s="320"/>
      <c r="O21" s="320"/>
      <c r="P21" s="320"/>
      <c r="Q21" s="320"/>
      <c r="R21" s="320"/>
      <c r="S21" s="320"/>
      <c r="T21" s="320"/>
      <c r="U21" s="320"/>
      <c r="V21" s="320"/>
      <c r="W21" s="320"/>
      <c r="X21" s="320"/>
      <c r="Y21" s="320"/>
      <c r="Z21" s="320"/>
      <c r="AA21" s="320"/>
      <c r="AB21" s="320"/>
      <c r="AC21" s="320"/>
      <c r="AD21" s="320"/>
      <c r="AE21" s="320"/>
      <c r="AF21" s="320"/>
      <c r="AG21" s="320"/>
      <c r="AH21" s="320"/>
      <c r="AI21" s="320"/>
      <c r="AJ21" s="320"/>
      <c r="AK21" s="320"/>
      <c r="AL21" s="320"/>
      <c r="AM21" s="320"/>
      <c r="AN21" s="320"/>
      <c r="AO21" s="320"/>
      <c r="AP21" s="320"/>
      <c r="AQ21" s="320"/>
      <c r="AR21" s="320"/>
      <c r="AS21" s="320"/>
      <c r="AT21" s="320"/>
      <c r="AU21" s="320"/>
      <c r="AV21" s="320"/>
      <c r="AW21" s="320"/>
      <c r="AX21" s="320"/>
      <c r="AY21" s="320"/>
      <c r="AZ21" s="320"/>
      <c r="BA21" s="320"/>
      <c r="BB21" s="320"/>
    </row>
    <row r="22" spans="1:54">
      <c r="A22" s="492"/>
      <c r="B22" s="320"/>
      <c r="C22" s="320"/>
      <c r="D22" s="320"/>
      <c r="E22" s="320"/>
      <c r="F22" s="320"/>
      <c r="G22" s="320"/>
      <c r="H22" s="320"/>
      <c r="I22" s="320"/>
      <c r="J22" s="320"/>
      <c r="K22" s="320"/>
      <c r="L22" s="320"/>
      <c r="M22" s="320"/>
      <c r="N22" s="320"/>
      <c r="O22" s="320"/>
      <c r="P22" s="320"/>
      <c r="Q22" s="320"/>
      <c r="R22" s="320"/>
      <c r="S22" s="320"/>
      <c r="T22" s="320"/>
      <c r="U22" s="320"/>
      <c r="V22" s="320"/>
      <c r="W22" s="320"/>
      <c r="X22" s="320"/>
      <c r="Y22" s="320"/>
      <c r="Z22" s="320"/>
      <c r="AA22" s="320"/>
      <c r="AB22" s="320"/>
      <c r="AC22" s="320"/>
      <c r="AD22" s="320"/>
      <c r="AE22" s="320"/>
      <c r="AF22" s="320"/>
      <c r="AG22" s="320"/>
      <c r="AH22" s="320"/>
      <c r="AI22" s="320"/>
      <c r="AJ22" s="320"/>
      <c r="AK22" s="320"/>
      <c r="AL22" s="320"/>
      <c r="AM22" s="320"/>
      <c r="AN22" s="320"/>
      <c r="AO22" s="320"/>
      <c r="AP22" s="320"/>
      <c r="AQ22" s="320"/>
      <c r="AR22" s="320"/>
      <c r="AS22" s="320"/>
      <c r="AT22" s="320"/>
      <c r="AU22" s="320"/>
      <c r="AV22" s="320"/>
      <c r="AW22" s="320"/>
      <c r="AX22" s="320"/>
      <c r="AY22" s="320"/>
      <c r="AZ22" s="320"/>
      <c r="BA22" s="320"/>
      <c r="BB22" s="320"/>
    </row>
    <row r="23" spans="1:54">
      <c r="A23" s="492"/>
      <c r="B23" s="320"/>
      <c r="C23" s="320"/>
      <c r="D23" s="320"/>
      <c r="E23" s="320"/>
      <c r="F23" s="320"/>
      <c r="G23" s="320"/>
      <c r="H23" s="320"/>
      <c r="I23" s="320"/>
      <c r="J23" s="320"/>
      <c r="K23" s="320"/>
      <c r="L23" s="320"/>
      <c r="M23" s="320"/>
      <c r="N23" s="320"/>
      <c r="O23" s="320"/>
      <c r="P23" s="320"/>
      <c r="Q23" s="320"/>
      <c r="R23" s="320"/>
      <c r="S23" s="320"/>
      <c r="T23" s="320"/>
      <c r="U23" s="320"/>
      <c r="V23" s="320"/>
      <c r="W23" s="320"/>
      <c r="X23" s="320"/>
      <c r="Y23" s="320"/>
      <c r="Z23" s="320"/>
      <c r="AA23" s="320"/>
      <c r="AB23" s="320"/>
      <c r="AC23" s="320"/>
      <c r="AD23" s="320"/>
      <c r="AE23" s="320"/>
      <c r="AF23" s="320"/>
      <c r="AG23" s="320"/>
      <c r="AH23" s="320"/>
      <c r="AI23" s="320"/>
      <c r="AJ23" s="320"/>
      <c r="AK23" s="320"/>
      <c r="AL23" s="320"/>
      <c r="AM23" s="320"/>
      <c r="AN23" s="320"/>
      <c r="AO23" s="320"/>
      <c r="AP23" s="320"/>
      <c r="AQ23" s="320"/>
      <c r="AR23" s="320"/>
      <c r="AS23" s="320"/>
      <c r="AT23" s="320"/>
      <c r="AU23" s="320"/>
      <c r="AV23" s="320"/>
      <c r="AW23" s="320"/>
      <c r="AX23" s="320"/>
      <c r="AY23" s="320"/>
      <c r="AZ23" s="320"/>
      <c r="BA23" s="320"/>
      <c r="BB23" s="320"/>
    </row>
    <row r="24" spans="1:54">
      <c r="A24" s="492"/>
      <c r="B24" s="320"/>
      <c r="C24" s="320"/>
      <c r="D24" s="320"/>
      <c r="E24" s="320"/>
      <c r="F24" s="320"/>
      <c r="G24" s="320"/>
      <c r="H24" s="320"/>
      <c r="I24" s="320"/>
      <c r="J24" s="320"/>
      <c r="K24" s="320"/>
      <c r="L24" s="320"/>
      <c r="M24" s="320"/>
      <c r="N24" s="320"/>
      <c r="O24" s="320"/>
      <c r="P24" s="320"/>
      <c r="Q24" s="320"/>
      <c r="R24" s="320"/>
      <c r="S24" s="320"/>
      <c r="T24" s="320"/>
      <c r="U24" s="320"/>
      <c r="V24" s="320"/>
      <c r="W24" s="320"/>
      <c r="X24" s="320"/>
      <c r="Y24" s="320"/>
      <c r="Z24" s="320"/>
      <c r="AA24" s="320"/>
      <c r="AB24" s="320"/>
      <c r="AC24" s="320"/>
      <c r="AD24" s="320"/>
      <c r="AE24" s="320"/>
      <c r="AF24" s="320"/>
      <c r="AG24" s="320"/>
      <c r="AH24" s="320"/>
      <c r="AI24" s="320"/>
      <c r="AJ24" s="320"/>
      <c r="AK24" s="320"/>
      <c r="AL24" s="320"/>
      <c r="AM24" s="320"/>
      <c r="AN24" s="320"/>
      <c r="AO24" s="320"/>
      <c r="AP24" s="320"/>
      <c r="AQ24" s="320"/>
      <c r="AR24" s="320"/>
      <c r="AS24" s="320"/>
      <c r="AT24" s="320"/>
      <c r="AU24" s="320"/>
      <c r="AV24" s="320"/>
      <c r="AW24" s="320"/>
      <c r="AX24" s="320"/>
      <c r="AY24" s="320"/>
      <c r="AZ24" s="320"/>
      <c r="BA24" s="320"/>
      <c r="BB24" s="320"/>
    </row>
    <row r="25" spans="1:54">
      <c r="A25" s="492"/>
      <c r="B25" s="320"/>
      <c r="C25" s="320"/>
      <c r="D25" s="320"/>
      <c r="E25" s="320"/>
      <c r="F25" s="320"/>
      <c r="G25" s="320"/>
      <c r="H25" s="320"/>
      <c r="I25" s="320"/>
      <c r="J25" s="320"/>
      <c r="K25" s="320"/>
      <c r="L25" s="320"/>
      <c r="M25" s="320"/>
      <c r="N25" s="320"/>
      <c r="O25" s="320"/>
      <c r="P25" s="320"/>
      <c r="Q25" s="320"/>
      <c r="R25" s="320"/>
      <c r="S25" s="320"/>
      <c r="T25" s="320"/>
      <c r="U25" s="320"/>
      <c r="V25" s="320"/>
      <c r="W25" s="320"/>
      <c r="X25" s="320"/>
      <c r="Y25" s="320"/>
      <c r="Z25" s="320"/>
      <c r="AA25" s="320"/>
      <c r="AB25" s="320"/>
      <c r="AC25" s="320"/>
      <c r="AD25" s="320"/>
      <c r="AE25" s="320"/>
      <c r="AF25" s="320"/>
      <c r="AG25" s="320"/>
      <c r="AH25" s="320"/>
      <c r="AI25" s="320"/>
      <c r="AJ25" s="320"/>
      <c r="AK25" s="320"/>
      <c r="AL25" s="320"/>
      <c r="AM25" s="320"/>
      <c r="AN25" s="320"/>
      <c r="AO25" s="320"/>
      <c r="AP25" s="320"/>
      <c r="AQ25" s="320"/>
      <c r="AR25" s="320"/>
      <c r="AS25" s="320"/>
      <c r="AT25" s="320"/>
      <c r="AU25" s="320"/>
      <c r="AV25" s="320"/>
      <c r="AW25" s="320"/>
      <c r="AX25" s="320"/>
      <c r="AY25" s="320"/>
      <c r="AZ25" s="320"/>
      <c r="BA25" s="320"/>
      <c r="BB25" s="320"/>
    </row>
    <row r="26" spans="1:54" ht="14.5">
      <c r="A26" s="492"/>
      <c r="B26" s="321" t="s">
        <v>511</v>
      </c>
      <c r="C26" s="322">
        <v>0.01</v>
      </c>
      <c r="D26" s="322"/>
      <c r="E26" s="320" t="s">
        <v>512</v>
      </c>
      <c r="F26" s="320"/>
      <c r="G26" s="320"/>
      <c r="H26" s="320"/>
      <c r="I26" s="320"/>
      <c r="J26" s="320"/>
      <c r="K26" s="320"/>
      <c r="L26" s="320"/>
      <c r="M26" s="320"/>
      <c r="N26" s="322"/>
      <c r="O26" s="320"/>
      <c r="P26" s="320"/>
      <c r="Q26" s="320"/>
      <c r="R26" s="320"/>
      <c r="S26" s="320"/>
      <c r="T26" s="320"/>
      <c r="U26" s="320"/>
      <c r="V26" s="320"/>
      <c r="W26" s="320"/>
      <c r="X26" s="320"/>
      <c r="Y26" s="320"/>
      <c r="Z26" s="320"/>
      <c r="AA26" s="320"/>
      <c r="AB26" s="320"/>
      <c r="AC26" s="320"/>
      <c r="AD26" s="320"/>
      <c r="AE26" s="320"/>
      <c r="AF26" s="320"/>
      <c r="AG26" s="320"/>
      <c r="AH26" s="320"/>
      <c r="AI26" s="320"/>
      <c r="AJ26" s="320"/>
      <c r="AK26" s="320"/>
      <c r="AL26" s="320"/>
      <c r="AM26" s="320"/>
      <c r="AN26" s="320"/>
      <c r="AO26" s="320"/>
      <c r="AP26" s="320"/>
      <c r="AQ26" s="320"/>
      <c r="AR26" s="320"/>
      <c r="AS26" s="320"/>
      <c r="AT26" s="320"/>
      <c r="AU26" s="320"/>
      <c r="AV26" s="320"/>
      <c r="AW26" s="320"/>
      <c r="AX26" s="320"/>
      <c r="AY26" s="320"/>
      <c r="AZ26" s="320"/>
      <c r="BA26" s="320"/>
      <c r="BB26" s="320"/>
    </row>
    <row r="27" spans="1:54" ht="14.5">
      <c r="A27" s="492"/>
      <c r="B27" s="321" t="s">
        <v>513</v>
      </c>
      <c r="C27" s="322">
        <v>1.0500000000000001E-2</v>
      </c>
      <c r="D27" s="322"/>
      <c r="E27" s="320" t="s">
        <v>512</v>
      </c>
      <c r="F27" s="320"/>
      <c r="G27" s="320"/>
      <c r="H27" s="320"/>
      <c r="I27" s="320"/>
      <c r="J27" s="320"/>
      <c r="K27" s="320"/>
      <c r="L27" s="320"/>
      <c r="M27" s="320"/>
      <c r="N27" s="322"/>
      <c r="O27" s="320"/>
      <c r="P27" s="320"/>
      <c r="Q27" s="320"/>
      <c r="R27" s="320"/>
      <c r="S27" s="320"/>
      <c r="T27" s="320"/>
      <c r="U27" s="320"/>
      <c r="V27" s="320"/>
      <c r="W27" s="320"/>
      <c r="X27" s="320"/>
      <c r="Y27" s="320"/>
      <c r="Z27" s="320"/>
      <c r="AA27" s="320"/>
      <c r="AB27" s="320"/>
      <c r="AC27" s="320"/>
      <c r="AD27" s="320"/>
      <c r="AE27" s="320"/>
      <c r="AF27" s="320"/>
      <c r="AG27" s="320"/>
      <c r="AH27" s="320"/>
      <c r="AI27" s="320"/>
      <c r="AJ27" s="320"/>
      <c r="AK27" s="320"/>
      <c r="AL27" s="320"/>
      <c r="AM27" s="320"/>
      <c r="AN27" s="320"/>
      <c r="AO27" s="320"/>
      <c r="AP27" s="320"/>
      <c r="AQ27" s="320"/>
      <c r="AR27" s="320"/>
      <c r="AS27" s="320"/>
      <c r="AT27" s="320"/>
      <c r="AU27" s="320"/>
      <c r="AV27" s="320"/>
      <c r="AW27" s="320"/>
      <c r="AX27" s="320"/>
      <c r="AY27" s="320"/>
      <c r="AZ27" s="320"/>
      <c r="BA27" s="320"/>
      <c r="BB27" s="320"/>
    </row>
    <row r="28" spans="1:54" ht="14.5">
      <c r="A28" s="492"/>
      <c r="B28" s="321" t="s">
        <v>514</v>
      </c>
      <c r="C28" s="322">
        <v>1.15E-2</v>
      </c>
      <c r="D28" s="322"/>
      <c r="E28" s="320" t="s">
        <v>512</v>
      </c>
      <c r="F28" s="320"/>
      <c r="G28" s="320"/>
      <c r="H28" s="320"/>
      <c r="I28" s="320"/>
      <c r="J28" s="320"/>
      <c r="K28" s="320"/>
      <c r="L28" s="320"/>
      <c r="M28" s="320"/>
      <c r="N28" s="322"/>
      <c r="O28" s="320"/>
      <c r="P28" s="320"/>
      <c r="Q28" s="320"/>
      <c r="R28" s="320"/>
      <c r="S28" s="320"/>
      <c r="T28" s="320"/>
      <c r="U28" s="320"/>
      <c r="V28" s="320"/>
      <c r="W28" s="320"/>
      <c r="X28" s="320"/>
      <c r="Y28" s="320"/>
      <c r="Z28" s="320"/>
      <c r="AA28" s="320"/>
      <c r="AB28" s="320"/>
      <c r="AC28" s="320"/>
      <c r="AD28" s="320"/>
      <c r="AE28" s="320"/>
      <c r="AF28" s="320"/>
      <c r="AG28" s="320"/>
      <c r="AH28" s="320"/>
      <c r="AI28" s="320"/>
      <c r="AJ28" s="320"/>
      <c r="AK28" s="320"/>
      <c r="AL28" s="320"/>
      <c r="AM28" s="320"/>
      <c r="AN28" s="320"/>
      <c r="AO28" s="320"/>
      <c r="AP28" s="320"/>
      <c r="AQ28" s="320"/>
      <c r="AR28" s="320"/>
      <c r="AS28" s="320"/>
      <c r="AT28" s="320"/>
      <c r="AU28" s="320"/>
      <c r="AV28" s="320"/>
      <c r="AW28" s="320"/>
      <c r="AX28" s="320"/>
      <c r="AY28" s="320"/>
      <c r="AZ28" s="320"/>
      <c r="BA28" s="320"/>
      <c r="BB28" s="320"/>
    </row>
    <row r="29" spans="1:54" ht="14.5">
      <c r="A29" s="492"/>
      <c r="B29" s="321" t="s">
        <v>515</v>
      </c>
      <c r="C29" s="322">
        <v>1.2999999999999999E-2</v>
      </c>
      <c r="D29" s="322"/>
      <c r="E29" s="320" t="s">
        <v>512</v>
      </c>
      <c r="F29" s="320"/>
      <c r="G29" s="320"/>
      <c r="H29" s="320"/>
      <c r="I29" s="320"/>
      <c r="J29" s="320"/>
      <c r="K29" s="320"/>
      <c r="L29" s="320"/>
      <c r="M29" s="320"/>
      <c r="N29" s="320"/>
      <c r="O29" s="320"/>
      <c r="P29" s="320"/>
      <c r="Q29" s="320"/>
      <c r="R29" s="320"/>
      <c r="S29" s="320"/>
      <c r="T29" s="320"/>
      <c r="U29" s="320"/>
      <c r="V29" s="320"/>
      <c r="W29" s="320"/>
      <c r="X29" s="320"/>
      <c r="Y29" s="320"/>
      <c r="Z29" s="320"/>
      <c r="AA29" s="320"/>
      <c r="AB29" s="320"/>
      <c r="AC29" s="320"/>
      <c r="AD29" s="320"/>
      <c r="AE29" s="320"/>
      <c r="AF29" s="320"/>
      <c r="AG29" s="320"/>
      <c r="AH29" s="320"/>
      <c r="AI29" s="320"/>
      <c r="AJ29" s="320"/>
      <c r="AK29" s="320"/>
      <c r="AL29" s="320"/>
      <c r="AM29" s="320"/>
      <c r="AN29" s="320"/>
      <c r="AO29" s="320"/>
      <c r="AP29" s="320"/>
      <c r="AQ29" s="320"/>
      <c r="AR29" s="320"/>
      <c r="AS29" s="320"/>
      <c r="AT29" s="320"/>
      <c r="AU29" s="320"/>
      <c r="AV29" s="320"/>
      <c r="AW29" s="320"/>
      <c r="AX29" s="320"/>
      <c r="AY29" s="320"/>
      <c r="AZ29" s="320"/>
      <c r="BA29" s="320"/>
      <c r="BB29" s="320"/>
    </row>
    <row r="30" spans="1:54" ht="14.5">
      <c r="A30" s="492"/>
      <c r="B30" s="321" t="s">
        <v>516</v>
      </c>
      <c r="C30" s="322">
        <v>0.03</v>
      </c>
      <c r="D30" s="322"/>
      <c r="E30" s="320" t="s">
        <v>512</v>
      </c>
      <c r="F30" s="320"/>
      <c r="G30" s="320"/>
      <c r="H30" s="320"/>
      <c r="I30" s="320"/>
      <c r="J30" s="320"/>
      <c r="K30" s="320"/>
      <c r="L30" s="320"/>
      <c r="M30" s="320"/>
      <c r="N30" s="322"/>
      <c r="O30" s="320"/>
      <c r="P30" s="320"/>
      <c r="Q30" s="320"/>
      <c r="R30" s="320"/>
      <c r="S30" s="320"/>
      <c r="T30" s="320"/>
      <c r="U30" s="320"/>
      <c r="V30" s="320"/>
      <c r="W30" s="320"/>
      <c r="X30" s="320"/>
      <c r="Y30" s="320"/>
      <c r="Z30" s="320"/>
      <c r="AA30" s="320"/>
      <c r="AB30" s="320"/>
      <c r="AC30" s="320"/>
      <c r="AD30" s="320"/>
      <c r="AE30" s="320"/>
      <c r="AF30" s="320"/>
      <c r="AG30" s="320"/>
      <c r="AH30" s="320"/>
      <c r="AI30" s="320"/>
      <c r="AJ30" s="320"/>
      <c r="AK30" s="320"/>
      <c r="AL30" s="320"/>
      <c r="AM30" s="320"/>
      <c r="AN30" s="320"/>
      <c r="AO30" s="320"/>
      <c r="AP30" s="320"/>
      <c r="AQ30" s="320"/>
      <c r="AR30" s="320"/>
      <c r="AS30" s="320"/>
      <c r="AT30" s="320"/>
      <c r="AU30" s="320"/>
      <c r="AV30" s="320"/>
      <c r="AW30" s="320"/>
      <c r="AX30" s="320"/>
      <c r="AY30" s="320"/>
      <c r="AZ30" s="320"/>
      <c r="BA30" s="320"/>
      <c r="BB30" s="320"/>
    </row>
    <row r="31" spans="1:54" ht="14.5">
      <c r="A31" s="492"/>
      <c r="B31" s="321" t="s">
        <v>517</v>
      </c>
      <c r="C31" s="323">
        <v>0.5</v>
      </c>
      <c r="D31" s="323"/>
      <c r="E31" s="320" t="s">
        <v>512</v>
      </c>
      <c r="F31" s="320"/>
      <c r="G31" s="320"/>
      <c r="H31" s="320"/>
      <c r="I31" s="320"/>
      <c r="J31" s="320"/>
      <c r="K31" s="320"/>
      <c r="L31" s="320"/>
      <c r="M31" s="320"/>
      <c r="N31" s="320"/>
      <c r="O31" s="320"/>
      <c r="P31" s="320"/>
      <c r="Q31" s="320"/>
      <c r="R31" s="320"/>
      <c r="S31" s="320"/>
      <c r="T31" s="320"/>
      <c r="U31" s="320"/>
      <c r="V31" s="320"/>
      <c r="W31" s="320"/>
      <c r="X31" s="320"/>
      <c r="Y31" s="320"/>
      <c r="Z31" s="320"/>
      <c r="AA31" s="320"/>
      <c r="AB31" s="320"/>
      <c r="AC31" s="320"/>
      <c r="AD31" s="320"/>
      <c r="AE31" s="320"/>
      <c r="AF31" s="320"/>
      <c r="AG31" s="320"/>
      <c r="AH31" s="320"/>
      <c r="AI31" s="320"/>
      <c r="AJ31" s="320"/>
      <c r="AK31" s="320"/>
      <c r="AL31" s="320"/>
      <c r="AM31" s="320"/>
      <c r="AN31" s="320"/>
      <c r="AO31" s="320"/>
      <c r="AP31" s="320"/>
      <c r="AQ31" s="320"/>
      <c r="AR31" s="320"/>
      <c r="AS31" s="320"/>
      <c r="AT31" s="320"/>
      <c r="AU31" s="320"/>
      <c r="AV31" s="320"/>
      <c r="AW31" s="320"/>
      <c r="AX31" s="320"/>
      <c r="AY31" s="320"/>
      <c r="AZ31" s="320"/>
      <c r="BA31" s="320"/>
      <c r="BB31" s="320"/>
    </row>
    <row r="32" spans="1:54" ht="12.75" customHeight="1">
      <c r="A32" s="492"/>
      <c r="B32" s="321" t="s">
        <v>518</v>
      </c>
      <c r="C32" s="324">
        <v>5000</v>
      </c>
      <c r="D32" s="324"/>
      <c r="E32" s="324" t="s">
        <v>519</v>
      </c>
      <c r="F32" s="320"/>
      <c r="G32" s="320"/>
      <c r="H32" s="320"/>
      <c r="I32" s="320"/>
      <c r="J32" s="320"/>
      <c r="K32" s="320"/>
      <c r="L32" s="320"/>
      <c r="M32" s="320"/>
      <c r="N32" s="320"/>
      <c r="O32" s="320"/>
      <c r="P32" s="320"/>
      <c r="Q32" s="320"/>
      <c r="R32" s="320"/>
      <c r="S32" s="320"/>
      <c r="T32" s="320"/>
      <c r="U32" s="320"/>
      <c r="V32" s="320"/>
      <c r="W32" s="320"/>
      <c r="X32" s="320"/>
      <c r="Y32" s="320"/>
      <c r="Z32" s="320"/>
      <c r="AA32" s="320"/>
      <c r="AB32" s="320"/>
      <c r="AC32" s="320"/>
      <c r="AD32" s="320"/>
      <c r="AE32" s="320"/>
      <c r="AF32" s="320"/>
      <c r="AG32" s="320"/>
      <c r="AH32" s="320"/>
      <c r="AI32" s="320"/>
      <c r="AJ32" s="320"/>
      <c r="AK32" s="320"/>
      <c r="AL32" s="320"/>
      <c r="AM32" s="320"/>
      <c r="AN32" s="320"/>
      <c r="AO32" s="320"/>
      <c r="AP32" s="320"/>
      <c r="AQ32" s="320"/>
      <c r="AR32" s="320"/>
      <c r="AS32" s="320"/>
      <c r="AT32" s="320"/>
      <c r="AU32" s="320"/>
      <c r="AV32" s="320"/>
      <c r="AW32" s="320"/>
      <c r="AX32" s="320"/>
      <c r="AY32" s="320"/>
      <c r="AZ32" s="320"/>
      <c r="BA32" s="320"/>
      <c r="BB32" s="320"/>
    </row>
    <row r="33" spans="1:54" ht="25.5" customHeight="1">
      <c r="A33" s="492"/>
      <c r="B33" s="321" t="s">
        <v>520</v>
      </c>
      <c r="C33" s="325">
        <v>300</v>
      </c>
      <c r="D33" s="322"/>
      <c r="E33" s="322" t="s">
        <v>521</v>
      </c>
      <c r="F33" s="320"/>
      <c r="G33" s="320"/>
      <c r="H33" s="320"/>
      <c r="I33" s="320"/>
      <c r="J33" s="320"/>
      <c r="K33" s="320"/>
      <c r="L33" s="320"/>
      <c r="M33" s="320"/>
      <c r="N33" s="320"/>
      <c r="O33" s="320"/>
      <c r="P33" s="320"/>
      <c r="Q33" s="320"/>
      <c r="R33" s="320"/>
      <c r="S33" s="320"/>
      <c r="T33" s="320"/>
      <c r="U33" s="320"/>
      <c r="V33" s="320"/>
      <c r="W33" s="320"/>
      <c r="X33" s="320"/>
      <c r="Y33" s="320"/>
      <c r="Z33" s="320"/>
      <c r="AA33" s="320"/>
      <c r="AB33" s="320"/>
      <c r="AC33" s="320"/>
      <c r="AD33" s="320"/>
      <c r="AE33" s="320"/>
      <c r="AF33" s="320"/>
      <c r="AG33" s="320"/>
      <c r="AH33" s="320"/>
      <c r="AI33" s="320"/>
      <c r="AJ33" s="320"/>
      <c r="AK33" s="320"/>
      <c r="AL33" s="320"/>
      <c r="AM33" s="320"/>
      <c r="AN33" s="320"/>
      <c r="AO33" s="320"/>
      <c r="AP33" s="320"/>
      <c r="AQ33" s="320"/>
      <c r="AR33" s="320"/>
      <c r="AS33" s="320"/>
      <c r="AT33" s="320"/>
      <c r="AU33" s="320"/>
      <c r="AV33" s="320"/>
      <c r="AW33" s="320"/>
      <c r="AX33" s="320"/>
      <c r="AY33" s="320"/>
      <c r="AZ33" s="320"/>
      <c r="BA33" s="320"/>
      <c r="BB33" s="320"/>
    </row>
    <row r="34" spans="1:54" ht="14.5">
      <c r="A34" s="492"/>
      <c r="B34" s="321"/>
      <c r="C34" s="320"/>
      <c r="D34" s="320"/>
      <c r="E34" s="320"/>
      <c r="F34" s="320"/>
      <c r="G34" s="320"/>
      <c r="H34" s="320"/>
      <c r="I34" s="320"/>
      <c r="J34" s="320"/>
      <c r="K34" s="320"/>
      <c r="L34" s="320"/>
      <c r="M34" s="320"/>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320"/>
      <c r="AK34" s="320"/>
      <c r="AL34" s="320"/>
      <c r="AM34" s="320"/>
      <c r="AN34" s="320"/>
      <c r="AO34" s="320"/>
      <c r="AP34" s="320"/>
      <c r="AQ34" s="320"/>
      <c r="AR34" s="320"/>
      <c r="AS34" s="320"/>
      <c r="AT34" s="320"/>
      <c r="AU34" s="320"/>
      <c r="AV34" s="320"/>
      <c r="AW34" s="320"/>
      <c r="AX34" s="320"/>
      <c r="AY34" s="320"/>
      <c r="AZ34" s="320"/>
      <c r="BA34" s="320"/>
      <c r="BB34" s="320"/>
    </row>
    <row r="35" spans="1:54" ht="14.5">
      <c r="A35" s="492"/>
      <c r="B35" s="321" t="s">
        <v>522</v>
      </c>
      <c r="C35" s="320">
        <v>3</v>
      </c>
      <c r="D35" s="320"/>
      <c r="E35" s="320" t="s">
        <v>523</v>
      </c>
      <c r="F35" s="320"/>
      <c r="G35" s="320"/>
      <c r="H35" s="320"/>
      <c r="I35" s="320"/>
      <c r="J35" s="320"/>
      <c r="K35" s="320"/>
      <c r="L35" s="320"/>
      <c r="M35" s="320"/>
      <c r="N35" s="320"/>
      <c r="O35" s="320"/>
      <c r="P35" s="320"/>
      <c r="Q35" s="320"/>
      <c r="R35" s="320"/>
      <c r="S35" s="320"/>
      <c r="T35" s="320"/>
      <c r="U35" s="320"/>
      <c r="V35" s="320"/>
      <c r="W35" s="320"/>
      <c r="X35" s="320"/>
      <c r="Y35" s="320"/>
      <c r="Z35" s="320"/>
      <c r="AA35" s="320"/>
      <c r="AB35" s="320"/>
      <c r="AC35" s="320"/>
      <c r="AD35" s="320"/>
      <c r="AE35" s="320"/>
      <c r="AF35" s="320"/>
      <c r="AG35" s="320"/>
      <c r="AH35" s="320"/>
      <c r="AI35" s="320"/>
      <c r="AJ35" s="320"/>
      <c r="AK35" s="320"/>
      <c r="AL35" s="320"/>
      <c r="AM35" s="320"/>
      <c r="AN35" s="320"/>
      <c r="AO35" s="320"/>
      <c r="AP35" s="320"/>
      <c r="AQ35" s="320"/>
      <c r="AR35" s="320"/>
      <c r="AS35" s="320"/>
      <c r="AT35" s="320"/>
      <c r="AU35" s="320"/>
      <c r="AV35" s="320"/>
      <c r="AW35" s="320"/>
      <c r="AX35" s="320"/>
      <c r="AY35" s="320"/>
      <c r="AZ35" s="320"/>
      <c r="BA35" s="320"/>
      <c r="BB35" s="320"/>
    </row>
    <row r="36" spans="1:54" ht="14.5">
      <c r="A36" s="492"/>
      <c r="B36" s="321" t="s">
        <v>524</v>
      </c>
      <c r="C36" s="320">
        <v>94</v>
      </c>
      <c r="D36" s="340">
        <f>C36/(SUM(C36:C40))</f>
        <v>0.25405405405405407</v>
      </c>
      <c r="E36" s="320" t="s">
        <v>525</v>
      </c>
      <c r="F36" s="320"/>
      <c r="G36" s="320"/>
      <c r="H36" s="320"/>
      <c r="I36" s="320"/>
      <c r="J36" s="320"/>
      <c r="K36" s="320"/>
      <c r="L36" s="320"/>
      <c r="M36" s="320"/>
      <c r="N36" s="320"/>
      <c r="O36" s="320"/>
      <c r="P36" s="320"/>
      <c r="Q36" s="320"/>
      <c r="R36" s="320"/>
      <c r="S36" s="320"/>
      <c r="T36" s="320"/>
      <c r="U36" s="320"/>
      <c r="V36" s="320"/>
      <c r="W36" s="320"/>
      <c r="X36" s="320"/>
      <c r="Y36" s="320"/>
      <c r="Z36" s="320"/>
      <c r="AA36" s="320"/>
      <c r="AB36" s="320"/>
      <c r="AC36" s="320"/>
      <c r="AD36" s="320"/>
      <c r="AE36" s="320"/>
      <c r="AF36" s="320"/>
      <c r="AG36" s="320"/>
      <c r="AH36" s="320"/>
      <c r="AI36" s="320"/>
      <c r="AJ36" s="320"/>
      <c r="AK36" s="320"/>
      <c r="AL36" s="320"/>
      <c r="AM36" s="320"/>
      <c r="AN36" s="320"/>
      <c r="AO36" s="320"/>
      <c r="AP36" s="320"/>
      <c r="AQ36" s="320"/>
      <c r="AR36" s="320"/>
      <c r="AS36" s="320"/>
      <c r="AT36" s="320"/>
      <c r="AU36" s="320"/>
      <c r="AV36" s="320"/>
      <c r="AW36" s="320"/>
      <c r="AX36" s="320"/>
      <c r="AY36" s="320"/>
      <c r="AZ36" s="320"/>
      <c r="BA36" s="320"/>
      <c r="BB36" s="320"/>
    </row>
    <row r="37" spans="1:54" ht="14.5">
      <c r="A37" s="492"/>
      <c r="B37" s="321" t="s">
        <v>526</v>
      </c>
      <c r="C37" s="320">
        <v>147</v>
      </c>
      <c r="D37" s="340">
        <f>C37/(SUM(C36:C40))</f>
        <v>0.39729729729729729</v>
      </c>
      <c r="E37" s="320" t="s">
        <v>525</v>
      </c>
      <c r="F37" s="320"/>
      <c r="G37" s="320"/>
      <c r="H37" s="320"/>
      <c r="I37" s="320"/>
      <c r="J37" s="320"/>
      <c r="K37" s="320"/>
      <c r="L37" s="320"/>
      <c r="M37" s="320"/>
      <c r="N37" s="320"/>
      <c r="O37" s="320"/>
      <c r="P37" s="320"/>
      <c r="Q37" s="320"/>
      <c r="R37" s="320"/>
      <c r="S37" s="320"/>
      <c r="T37" s="320"/>
      <c r="U37" s="320"/>
      <c r="V37" s="320"/>
      <c r="W37" s="320"/>
      <c r="X37" s="320"/>
      <c r="Y37" s="320"/>
      <c r="Z37" s="320"/>
      <c r="AA37" s="320"/>
      <c r="AB37" s="320"/>
      <c r="AC37" s="320"/>
      <c r="AD37" s="320"/>
      <c r="AE37" s="320"/>
      <c r="AF37" s="320"/>
      <c r="AG37" s="320"/>
      <c r="AH37" s="320"/>
      <c r="AI37" s="320"/>
      <c r="AJ37" s="320"/>
      <c r="AK37" s="320"/>
      <c r="AL37" s="320"/>
      <c r="AM37" s="320"/>
      <c r="AN37" s="320"/>
      <c r="AO37" s="320"/>
      <c r="AP37" s="320"/>
      <c r="AQ37" s="320"/>
      <c r="AR37" s="320"/>
      <c r="AS37" s="320"/>
      <c r="AT37" s="320"/>
      <c r="AU37" s="320"/>
      <c r="AV37" s="320"/>
      <c r="AW37" s="320"/>
      <c r="AX37" s="320"/>
      <c r="AY37" s="320"/>
      <c r="AZ37" s="320"/>
      <c r="BA37" s="320"/>
      <c r="BB37" s="320"/>
    </row>
    <row r="38" spans="1:54" ht="14.5">
      <c r="A38" s="492"/>
      <c r="B38" s="321" t="s">
        <v>527</v>
      </c>
      <c r="C38" s="320">
        <v>87</v>
      </c>
      <c r="D38" s="340">
        <f>C38/(SUM(C36:C40))</f>
        <v>0.23513513513513515</v>
      </c>
      <c r="E38" s="320" t="s">
        <v>525</v>
      </c>
      <c r="F38" s="320"/>
      <c r="G38" s="320"/>
      <c r="H38" s="320"/>
      <c r="I38" s="320"/>
      <c r="J38" s="320"/>
      <c r="K38" s="320"/>
      <c r="L38" s="320"/>
      <c r="M38" s="320"/>
      <c r="N38" s="320"/>
      <c r="O38" s="320"/>
      <c r="P38" s="320"/>
      <c r="Q38" s="320"/>
      <c r="R38" s="320"/>
      <c r="S38" s="320"/>
      <c r="T38" s="320"/>
      <c r="U38" s="320"/>
      <c r="V38" s="320"/>
      <c r="W38" s="320"/>
      <c r="X38" s="320"/>
      <c r="Y38" s="320"/>
      <c r="Z38" s="320"/>
      <c r="AA38" s="320"/>
      <c r="AB38" s="320"/>
      <c r="AC38" s="320"/>
      <c r="AD38" s="320"/>
      <c r="AE38" s="320"/>
      <c r="AF38" s="320"/>
      <c r="AG38" s="320"/>
      <c r="AH38" s="320"/>
      <c r="AI38" s="320"/>
      <c r="AJ38" s="320"/>
      <c r="AK38" s="320"/>
      <c r="AL38" s="320"/>
      <c r="AM38" s="320"/>
      <c r="AN38" s="320"/>
      <c r="AO38" s="320"/>
      <c r="AP38" s="320"/>
      <c r="AQ38" s="320"/>
      <c r="AR38" s="320"/>
      <c r="AS38" s="320"/>
      <c r="AT38" s="320"/>
      <c r="AU38" s="320"/>
      <c r="AV38" s="320"/>
      <c r="AW38" s="320"/>
      <c r="AX38" s="320"/>
      <c r="AY38" s="320"/>
      <c r="AZ38" s="320"/>
      <c r="BA38" s="320"/>
      <c r="BB38" s="320"/>
    </row>
    <row r="39" spans="1:54" ht="14.5">
      <c r="A39" s="492"/>
      <c r="B39" s="321" t="s">
        <v>528</v>
      </c>
      <c r="C39" s="320">
        <v>36</v>
      </c>
      <c r="D39" s="340">
        <f>C39/(SUM(C36:C40))</f>
        <v>9.7297297297297303E-2</v>
      </c>
      <c r="E39" s="320" t="s">
        <v>525</v>
      </c>
      <c r="F39" s="320"/>
      <c r="G39" s="320"/>
      <c r="H39" s="320"/>
      <c r="I39" s="320"/>
      <c r="J39" s="320"/>
      <c r="K39" s="320"/>
      <c r="L39" s="320"/>
      <c r="M39" s="320"/>
      <c r="N39" s="320"/>
      <c r="O39" s="320"/>
      <c r="P39" s="320"/>
      <c r="Q39" s="320"/>
      <c r="R39" s="320"/>
      <c r="S39" s="320"/>
      <c r="T39" s="320"/>
      <c r="U39" s="320"/>
      <c r="V39" s="320"/>
      <c r="W39" s="320"/>
      <c r="X39" s="320"/>
      <c r="Y39" s="320"/>
      <c r="Z39" s="320"/>
      <c r="AA39" s="320"/>
      <c r="AB39" s="320"/>
      <c r="AC39" s="320"/>
      <c r="AD39" s="320"/>
      <c r="AE39" s="320"/>
      <c r="AF39" s="320"/>
      <c r="AG39" s="320"/>
      <c r="AH39" s="320"/>
      <c r="AI39" s="320"/>
      <c r="AJ39" s="320"/>
      <c r="AK39" s="320"/>
      <c r="AL39" s="320"/>
      <c r="AM39" s="320"/>
      <c r="AN39" s="320"/>
      <c r="AO39" s="320"/>
      <c r="AP39" s="320"/>
      <c r="AQ39" s="320"/>
      <c r="AR39" s="320"/>
      <c r="AS39" s="320"/>
      <c r="AT39" s="320"/>
      <c r="AU39" s="320"/>
      <c r="AV39" s="320"/>
      <c r="AW39" s="320"/>
      <c r="AX39" s="320"/>
      <c r="AY39" s="320"/>
      <c r="AZ39" s="320"/>
      <c r="BA39" s="320"/>
      <c r="BB39" s="320"/>
    </row>
    <row r="40" spans="1:54" ht="14.5">
      <c r="A40" s="492"/>
      <c r="B40" s="321" t="s">
        <v>529</v>
      </c>
      <c r="C40" s="320">
        <v>6</v>
      </c>
      <c r="D40" s="341">
        <f>C40/(SUM(C36:C40))</f>
        <v>1.6216216216216217E-2</v>
      </c>
      <c r="E40" s="320" t="s">
        <v>525</v>
      </c>
      <c r="F40" s="320"/>
      <c r="G40" s="320"/>
      <c r="H40" s="320"/>
      <c r="I40" s="320"/>
      <c r="J40" s="320"/>
      <c r="K40" s="320"/>
      <c r="L40" s="320"/>
      <c r="M40" s="320"/>
      <c r="N40" s="320"/>
      <c r="O40" s="320"/>
      <c r="P40" s="320"/>
      <c r="Q40" s="320"/>
      <c r="R40" s="320"/>
      <c r="S40" s="320"/>
      <c r="T40" s="320"/>
      <c r="U40" s="320"/>
      <c r="V40" s="320"/>
      <c r="W40" s="320"/>
      <c r="X40" s="320"/>
      <c r="Y40" s="320"/>
      <c r="Z40" s="320"/>
      <c r="AA40" s="320"/>
      <c r="AB40" s="320"/>
      <c r="AC40" s="320"/>
      <c r="AD40" s="320"/>
      <c r="AE40" s="320"/>
      <c r="AF40" s="320"/>
      <c r="AG40" s="320"/>
      <c r="AH40" s="320"/>
      <c r="AI40" s="320"/>
      <c r="AJ40" s="320"/>
      <c r="AK40" s="320"/>
      <c r="AL40" s="320"/>
      <c r="AM40" s="320"/>
      <c r="AN40" s="320"/>
      <c r="AO40" s="320"/>
      <c r="AP40" s="320"/>
      <c r="AQ40" s="320"/>
      <c r="AR40" s="320"/>
      <c r="AS40" s="320"/>
      <c r="AT40" s="320"/>
      <c r="AU40" s="320"/>
      <c r="AV40" s="320"/>
      <c r="AW40" s="320"/>
      <c r="AX40" s="320"/>
      <c r="AY40" s="320"/>
      <c r="AZ40" s="320"/>
      <c r="BA40" s="320"/>
      <c r="BB40" s="320"/>
    </row>
    <row r="41" spans="1:54">
      <c r="A41" s="492"/>
      <c r="B41" s="320"/>
      <c r="C41" s="320"/>
      <c r="D41" s="320"/>
      <c r="E41" s="320"/>
      <c r="F41" s="320"/>
      <c r="G41" s="320"/>
      <c r="H41" s="320"/>
      <c r="I41" s="320"/>
      <c r="J41" s="320"/>
      <c r="K41" s="320"/>
      <c r="L41" s="320"/>
      <c r="M41" s="320"/>
      <c r="N41" s="320"/>
      <c r="O41" s="320"/>
      <c r="P41" s="320"/>
      <c r="Q41" s="320"/>
      <c r="R41" s="320"/>
      <c r="S41" s="320"/>
      <c r="T41" s="320"/>
      <c r="U41" s="320"/>
      <c r="V41" s="320"/>
      <c r="W41" s="320"/>
      <c r="X41" s="320"/>
      <c r="Y41" s="320"/>
      <c r="Z41" s="320"/>
      <c r="AA41" s="320"/>
      <c r="AB41" s="320"/>
      <c r="AC41" s="320"/>
      <c r="AD41" s="320"/>
      <c r="AE41" s="320"/>
      <c r="AF41" s="320"/>
      <c r="AG41" s="320"/>
      <c r="AH41" s="320"/>
      <c r="AI41" s="320"/>
      <c r="AJ41" s="320"/>
      <c r="AK41" s="320"/>
      <c r="AL41" s="320"/>
      <c r="AM41" s="320"/>
      <c r="AN41" s="320"/>
      <c r="AO41" s="320"/>
      <c r="AP41" s="320"/>
      <c r="AQ41" s="320"/>
      <c r="AR41" s="320"/>
      <c r="AS41" s="320"/>
      <c r="AT41" s="320"/>
      <c r="AU41" s="320"/>
      <c r="AV41" s="320"/>
      <c r="AW41" s="320"/>
      <c r="AX41" s="320"/>
      <c r="AY41" s="320"/>
      <c r="AZ41" s="320"/>
      <c r="BA41" s="320"/>
      <c r="BB41" s="320"/>
    </row>
    <row r="42" spans="1:54">
      <c r="A42" s="492"/>
      <c r="B42" s="320"/>
      <c r="C42" s="320"/>
      <c r="D42" s="320"/>
      <c r="E42" s="326"/>
      <c r="F42" s="326"/>
      <c r="G42" s="326"/>
      <c r="H42" s="326"/>
      <c r="I42" s="326"/>
      <c r="J42" s="326"/>
      <c r="K42" s="326"/>
      <c r="L42" s="326"/>
      <c r="M42" s="326"/>
      <c r="N42" s="326"/>
      <c r="O42" s="326"/>
      <c r="P42" s="326"/>
      <c r="Q42" s="326"/>
      <c r="R42" s="326"/>
      <c r="S42" s="326"/>
      <c r="T42" s="326"/>
      <c r="U42" s="326"/>
      <c r="V42" s="326"/>
      <c r="W42" s="326"/>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6"/>
      <c r="AX42" s="326"/>
      <c r="AY42" s="326"/>
      <c r="AZ42" s="326"/>
      <c r="BA42" s="326"/>
      <c r="BB42" s="326"/>
    </row>
    <row r="43" spans="1:54">
      <c r="A43" s="492"/>
      <c r="B43" s="320"/>
      <c r="C43" s="320"/>
      <c r="D43" s="320"/>
      <c r="E43" s="326"/>
      <c r="F43" s="326"/>
      <c r="G43" s="326"/>
      <c r="H43" s="326"/>
      <c r="I43" s="326"/>
      <c r="J43" s="326"/>
      <c r="K43" s="326"/>
      <c r="L43" s="326"/>
      <c r="M43" s="326"/>
      <c r="N43" s="326"/>
      <c r="O43" s="326"/>
      <c r="P43" s="326"/>
      <c r="Q43" s="326"/>
      <c r="R43" s="326"/>
      <c r="S43" s="326"/>
      <c r="T43" s="326"/>
      <c r="U43" s="326"/>
      <c r="V43" s="326"/>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6"/>
      <c r="AX43" s="326"/>
      <c r="AY43" s="326"/>
      <c r="AZ43" s="326"/>
      <c r="BA43" s="326"/>
      <c r="BB43" s="326"/>
    </row>
    <row r="44" spans="1:54">
      <c r="A44" s="492"/>
      <c r="B44" s="320"/>
      <c r="C44" s="319"/>
      <c r="D44" s="319"/>
      <c r="E44" s="327">
        <v>2027</v>
      </c>
      <c r="F44" s="327">
        <v>2028</v>
      </c>
      <c r="G44" s="327">
        <v>2029</v>
      </c>
      <c r="H44" s="327">
        <v>2030</v>
      </c>
      <c r="I44" s="327">
        <v>2031</v>
      </c>
      <c r="J44" s="327">
        <v>2032</v>
      </c>
      <c r="K44" s="327">
        <v>2033</v>
      </c>
      <c r="L44" s="327">
        <v>2034</v>
      </c>
      <c r="M44" s="327">
        <v>2035</v>
      </c>
      <c r="N44" s="327">
        <v>2036</v>
      </c>
      <c r="O44" s="327">
        <v>2037</v>
      </c>
      <c r="P44" s="327">
        <v>2038</v>
      </c>
      <c r="Q44" s="327">
        <v>2039</v>
      </c>
      <c r="R44" s="327">
        <v>2040</v>
      </c>
      <c r="S44" s="327">
        <v>2041</v>
      </c>
      <c r="T44" s="327">
        <v>2042</v>
      </c>
      <c r="U44" s="327">
        <v>2043</v>
      </c>
      <c r="V44" s="327">
        <v>2044</v>
      </c>
      <c r="W44" s="327">
        <v>2045</v>
      </c>
      <c r="X44" s="327">
        <v>2046</v>
      </c>
      <c r="Y44" s="327">
        <v>2047</v>
      </c>
      <c r="Z44" s="327">
        <v>2048</v>
      </c>
      <c r="AA44" s="327">
        <v>2049</v>
      </c>
      <c r="AB44" s="327">
        <v>2050</v>
      </c>
      <c r="AC44" s="327">
        <v>2051</v>
      </c>
      <c r="AD44" s="327">
        <v>2052</v>
      </c>
      <c r="AE44" s="327">
        <v>2053</v>
      </c>
      <c r="AF44" s="327">
        <v>2054</v>
      </c>
      <c r="AG44" s="327">
        <v>2055</v>
      </c>
      <c r="AH44" s="327">
        <v>2056</v>
      </c>
      <c r="AI44" s="328">
        <v>2057</v>
      </c>
      <c r="AJ44" s="327">
        <v>2058</v>
      </c>
      <c r="AK44" s="327">
        <v>2059</v>
      </c>
      <c r="AL44" s="327">
        <v>2060</v>
      </c>
      <c r="AM44" s="327">
        <v>2061</v>
      </c>
      <c r="AN44" s="327">
        <v>2062</v>
      </c>
      <c r="AO44" s="327">
        <v>2063</v>
      </c>
      <c r="AP44" s="327">
        <v>2064</v>
      </c>
      <c r="AQ44" s="327">
        <v>2065</v>
      </c>
      <c r="AR44" s="327">
        <v>2066</v>
      </c>
      <c r="AS44" s="327">
        <v>2067</v>
      </c>
      <c r="AT44" s="327">
        <v>2068</v>
      </c>
      <c r="AU44" s="327">
        <v>2069</v>
      </c>
      <c r="AV44" s="327">
        <v>2070</v>
      </c>
      <c r="AW44" s="327">
        <v>2071</v>
      </c>
      <c r="AX44" s="327">
        <v>2072</v>
      </c>
      <c r="AY44" s="327">
        <v>2073</v>
      </c>
      <c r="AZ44" s="327">
        <v>2074</v>
      </c>
      <c r="BA44" s="327">
        <v>2075</v>
      </c>
      <c r="BB44" s="327">
        <v>2076</v>
      </c>
    </row>
    <row r="45" spans="1:54">
      <c r="A45" s="492"/>
      <c r="B45" s="320" t="s">
        <v>530</v>
      </c>
      <c r="C45" s="329">
        <v>4.0000000000000001E-3</v>
      </c>
      <c r="D45" s="330"/>
      <c r="E45" s="331">
        <f>C26</f>
        <v>0.01</v>
      </c>
      <c r="F45" s="331">
        <f>E45*(1+$C$45)</f>
        <v>1.004E-2</v>
      </c>
      <c r="G45" s="331">
        <f t="shared" ref="G45:BB45" si="0">F45*(1+$C$45)</f>
        <v>1.0080160000000001E-2</v>
      </c>
      <c r="H45" s="331">
        <f t="shared" si="0"/>
        <v>1.0120480640000002E-2</v>
      </c>
      <c r="I45" s="331">
        <f t="shared" si="0"/>
        <v>1.0160962562560003E-2</v>
      </c>
      <c r="J45" s="331">
        <f t="shared" si="0"/>
        <v>1.0201606412810243E-2</v>
      </c>
      <c r="K45" s="331">
        <f t="shared" si="0"/>
        <v>1.0242412838461484E-2</v>
      </c>
      <c r="L45" s="331">
        <f t="shared" si="0"/>
        <v>1.028338248981533E-2</v>
      </c>
      <c r="M45" s="331">
        <f t="shared" si="0"/>
        <v>1.0324516019774591E-2</v>
      </c>
      <c r="N45" s="331">
        <f t="shared" si="0"/>
        <v>1.0365814083853689E-2</v>
      </c>
      <c r="O45" s="331">
        <f t="shared" si="0"/>
        <v>1.0407277340189104E-2</v>
      </c>
      <c r="P45" s="331">
        <f t="shared" si="0"/>
        <v>1.044890644954986E-2</v>
      </c>
      <c r="Q45" s="331">
        <f t="shared" si="0"/>
        <v>1.0490702075348059E-2</v>
      </c>
      <c r="R45" s="331">
        <f t="shared" si="0"/>
        <v>1.0532664883649451E-2</v>
      </c>
      <c r="S45" s="331">
        <f t="shared" si="0"/>
        <v>1.057479554318405E-2</v>
      </c>
      <c r="T45" s="331">
        <f t="shared" si="0"/>
        <v>1.0617094725356786E-2</v>
      </c>
      <c r="U45" s="331">
        <f t="shared" si="0"/>
        <v>1.0659563104258214E-2</v>
      </c>
      <c r="V45" s="331">
        <f t="shared" si="0"/>
        <v>1.0702201356675246E-2</v>
      </c>
      <c r="W45" s="331">
        <f t="shared" si="0"/>
        <v>1.0745010162101947E-2</v>
      </c>
      <c r="X45" s="331">
        <f t="shared" si="0"/>
        <v>1.0787990202750355E-2</v>
      </c>
      <c r="Y45" s="331">
        <f t="shared" si="0"/>
        <v>1.0831142163561357E-2</v>
      </c>
      <c r="Z45" s="331">
        <f t="shared" si="0"/>
        <v>1.0874466732215603E-2</v>
      </c>
      <c r="AA45" s="331">
        <f t="shared" si="0"/>
        <v>1.0917964599144465E-2</v>
      </c>
      <c r="AB45" s="331">
        <f t="shared" si="0"/>
        <v>1.0961636457541044E-2</v>
      </c>
      <c r="AC45" s="331">
        <f t="shared" si="0"/>
        <v>1.1005483003371208E-2</v>
      </c>
      <c r="AD45" s="331">
        <f t="shared" si="0"/>
        <v>1.1049504935384693E-2</v>
      </c>
      <c r="AE45" s="331">
        <f t="shared" si="0"/>
        <v>1.1093702955126232E-2</v>
      </c>
      <c r="AF45" s="331">
        <f t="shared" si="0"/>
        <v>1.1138077766946737E-2</v>
      </c>
      <c r="AG45" s="331">
        <f t="shared" si="0"/>
        <v>1.1182630078014524E-2</v>
      </c>
      <c r="AH45" s="331">
        <f t="shared" si="0"/>
        <v>1.1227360598326583E-2</v>
      </c>
      <c r="AI45" s="331">
        <f t="shared" si="0"/>
        <v>1.127227004071989E-2</v>
      </c>
      <c r="AJ45" s="331">
        <f t="shared" si="0"/>
        <v>1.131735912088277E-2</v>
      </c>
      <c r="AK45" s="331">
        <f t="shared" si="0"/>
        <v>1.13626285573663E-2</v>
      </c>
      <c r="AL45" s="331">
        <f t="shared" si="0"/>
        <v>1.1408079071595766E-2</v>
      </c>
      <c r="AM45" s="331">
        <f t="shared" si="0"/>
        <v>1.1453711387882148E-2</v>
      </c>
      <c r="AN45" s="331">
        <f t="shared" si="0"/>
        <v>1.1499526233433676E-2</v>
      </c>
      <c r="AO45" s="331">
        <f t="shared" si="0"/>
        <v>1.1545524338367412E-2</v>
      </c>
      <c r="AP45" s="331">
        <f t="shared" si="0"/>
        <v>1.1591706435720881E-2</v>
      </c>
      <c r="AQ45" s="331">
        <f t="shared" si="0"/>
        <v>1.1638073261463764E-2</v>
      </c>
      <c r="AR45" s="331">
        <f t="shared" si="0"/>
        <v>1.1684625554509619E-2</v>
      </c>
      <c r="AS45" s="331">
        <f t="shared" si="0"/>
        <v>1.1731364056727658E-2</v>
      </c>
      <c r="AT45" s="331">
        <f t="shared" si="0"/>
        <v>1.1778289512954569E-2</v>
      </c>
      <c r="AU45" s="331">
        <f t="shared" si="0"/>
        <v>1.1825402671006386E-2</v>
      </c>
      <c r="AV45" s="331">
        <f t="shared" si="0"/>
        <v>1.1872704281690412E-2</v>
      </c>
      <c r="AW45" s="331">
        <f t="shared" si="0"/>
        <v>1.1920195098817173E-2</v>
      </c>
      <c r="AX45" s="331">
        <f t="shared" si="0"/>
        <v>1.1967875879212442E-2</v>
      </c>
      <c r="AY45" s="331">
        <f t="shared" si="0"/>
        <v>1.2015747382729291E-2</v>
      </c>
      <c r="AZ45" s="331">
        <f t="shared" si="0"/>
        <v>1.2063810372260208E-2</v>
      </c>
      <c r="BA45" s="331">
        <f t="shared" si="0"/>
        <v>1.2112065613749249E-2</v>
      </c>
      <c r="BB45" s="331">
        <f t="shared" si="0"/>
        <v>1.2160513876204246E-2</v>
      </c>
    </row>
    <row r="46" spans="1:54">
      <c r="A46" s="492"/>
      <c r="B46" s="320" t="s">
        <v>531</v>
      </c>
      <c r="C46" s="329">
        <v>5.0000000000000001E-3</v>
      </c>
      <c r="D46" s="330"/>
      <c r="E46" s="331">
        <f>C27</f>
        <v>1.0500000000000001E-2</v>
      </c>
      <c r="F46" s="331">
        <f>E46*(1+$C$46)</f>
        <v>1.0552499999999999E-2</v>
      </c>
      <c r="G46" s="331">
        <f t="shared" ref="G46:BB46" si="1">F46*(1+$C$46)</f>
        <v>1.0605262499999999E-2</v>
      </c>
      <c r="H46" s="331">
        <f t="shared" si="1"/>
        <v>1.0658288812499998E-2</v>
      </c>
      <c r="I46" s="331">
        <f t="shared" si="1"/>
        <v>1.0711580256562497E-2</v>
      </c>
      <c r="J46" s="331">
        <f t="shared" si="1"/>
        <v>1.0765138157845308E-2</v>
      </c>
      <c r="K46" s="331">
        <f t="shared" si="1"/>
        <v>1.0818963848634533E-2</v>
      </c>
      <c r="L46" s="331">
        <f t="shared" si="1"/>
        <v>1.0873058667877704E-2</v>
      </c>
      <c r="M46" s="331">
        <f t="shared" si="1"/>
        <v>1.0927423961217092E-2</v>
      </c>
      <c r="N46" s="331">
        <f t="shared" si="1"/>
        <v>1.0982061081023177E-2</v>
      </c>
      <c r="O46" s="331">
        <f t="shared" si="1"/>
        <v>1.1036971386428292E-2</v>
      </c>
      <c r="P46" s="331">
        <f t="shared" si="1"/>
        <v>1.1092156243360431E-2</v>
      </c>
      <c r="Q46" s="331">
        <f t="shared" si="1"/>
        <v>1.1147617024577233E-2</v>
      </c>
      <c r="R46" s="331">
        <f t="shared" si="1"/>
        <v>1.1203355109700119E-2</v>
      </c>
      <c r="S46" s="331">
        <f t="shared" si="1"/>
        <v>1.1259371885248618E-2</v>
      </c>
      <c r="T46" s="331">
        <f t="shared" si="1"/>
        <v>1.1315668744674859E-2</v>
      </c>
      <c r="U46" s="331">
        <f t="shared" si="1"/>
        <v>1.1372247088398232E-2</v>
      </c>
      <c r="V46" s="331">
        <f t="shared" si="1"/>
        <v>1.1429108323840222E-2</v>
      </c>
      <c r="W46" s="331">
        <f t="shared" si="1"/>
        <v>1.1486253865459423E-2</v>
      </c>
      <c r="X46" s="331">
        <f t="shared" si="1"/>
        <v>1.154368513478672E-2</v>
      </c>
      <c r="Y46" s="331">
        <f t="shared" si="1"/>
        <v>1.1601403560460652E-2</v>
      </c>
      <c r="Z46" s="331">
        <f t="shared" si="1"/>
        <v>1.1659410578262953E-2</v>
      </c>
      <c r="AA46" s="331">
        <f t="shared" si="1"/>
        <v>1.1717707631154267E-2</v>
      </c>
      <c r="AB46" s="331">
        <f t="shared" si="1"/>
        <v>1.1776296169310037E-2</v>
      </c>
      <c r="AC46" s="331">
        <f t="shared" si="1"/>
        <v>1.1835177650156585E-2</v>
      </c>
      <c r="AD46" s="331">
        <f t="shared" si="1"/>
        <v>1.1894353538407367E-2</v>
      </c>
      <c r="AE46" s="331">
        <f t="shared" si="1"/>
        <v>1.1953825306099402E-2</v>
      </c>
      <c r="AF46" s="331">
        <f t="shared" si="1"/>
        <v>1.2013594432629898E-2</v>
      </c>
      <c r="AG46" s="331">
        <f t="shared" si="1"/>
        <v>1.2073662404793047E-2</v>
      </c>
      <c r="AH46" s="331">
        <f t="shared" si="1"/>
        <v>1.2134030716817011E-2</v>
      </c>
      <c r="AI46" s="331">
        <f t="shared" si="1"/>
        <v>1.2194700870401094E-2</v>
      </c>
      <c r="AJ46" s="331">
        <f t="shared" si="1"/>
        <v>1.2255674374753098E-2</v>
      </c>
      <c r="AK46" s="331">
        <f t="shared" si="1"/>
        <v>1.2316952746626862E-2</v>
      </c>
      <c r="AL46" s="331">
        <f t="shared" si="1"/>
        <v>1.2378537510359994E-2</v>
      </c>
      <c r="AM46" s="331">
        <f t="shared" si="1"/>
        <v>1.2440430197911793E-2</v>
      </c>
      <c r="AN46" s="331">
        <f t="shared" si="1"/>
        <v>1.2502632348901352E-2</v>
      </c>
      <c r="AO46" s="331">
        <f t="shared" si="1"/>
        <v>1.2565145510645857E-2</v>
      </c>
      <c r="AP46" s="331">
        <f t="shared" si="1"/>
        <v>1.2627971238199085E-2</v>
      </c>
      <c r="AQ46" s="331">
        <f t="shared" si="1"/>
        <v>1.2691111094390079E-2</v>
      </c>
      <c r="AR46" s="331">
        <f t="shared" si="1"/>
        <v>1.2754566649862027E-2</v>
      </c>
      <c r="AS46" s="331">
        <f t="shared" si="1"/>
        <v>1.2818339483111335E-2</v>
      </c>
      <c r="AT46" s="331">
        <f t="shared" si="1"/>
        <v>1.288243118052689E-2</v>
      </c>
      <c r="AU46" s="331">
        <f t="shared" si="1"/>
        <v>1.2946843336429523E-2</v>
      </c>
      <c r="AV46" s="331">
        <f t="shared" si="1"/>
        <v>1.3011577553111669E-2</v>
      </c>
      <c r="AW46" s="331">
        <f t="shared" si="1"/>
        <v>1.3076635440877227E-2</v>
      </c>
      <c r="AX46" s="331">
        <f t="shared" si="1"/>
        <v>1.3142018618081612E-2</v>
      </c>
      <c r="AY46" s="331">
        <f t="shared" si="1"/>
        <v>1.3207728711172019E-2</v>
      </c>
      <c r="AZ46" s="331">
        <f t="shared" si="1"/>
        <v>1.3273767354727878E-2</v>
      </c>
      <c r="BA46" s="331">
        <f t="shared" si="1"/>
        <v>1.3340136191501515E-2</v>
      </c>
      <c r="BB46" s="331">
        <f t="shared" si="1"/>
        <v>1.3406836872459022E-2</v>
      </c>
    </row>
    <row r="47" spans="1:54">
      <c r="A47" s="492"/>
      <c r="B47" s="320" t="s">
        <v>532</v>
      </c>
      <c r="C47" s="329">
        <v>8.9999999999999993E-3</v>
      </c>
      <c r="D47" s="330"/>
      <c r="E47" s="332">
        <f>C28</f>
        <v>1.15E-2</v>
      </c>
      <c r="F47" s="331">
        <f>E47*(1+$C$47)</f>
        <v>1.1603499999999999E-2</v>
      </c>
      <c r="G47" s="331">
        <f t="shared" ref="G47:BB47" si="2">F47*(1+$C$47)</f>
        <v>1.1707931499999998E-2</v>
      </c>
      <c r="H47" s="331">
        <f t="shared" si="2"/>
        <v>1.1813302883499997E-2</v>
      </c>
      <c r="I47" s="331">
        <f t="shared" si="2"/>
        <v>1.1919622609451496E-2</v>
      </c>
      <c r="J47" s="331">
        <f t="shared" si="2"/>
        <v>1.2026899212936558E-2</v>
      </c>
      <c r="K47" s="331">
        <f t="shared" si="2"/>
        <v>1.2135141305852986E-2</v>
      </c>
      <c r="L47" s="331">
        <f t="shared" si="2"/>
        <v>1.2244357577605662E-2</v>
      </c>
      <c r="M47" s="331">
        <f t="shared" si="2"/>
        <v>1.2354556795804111E-2</v>
      </c>
      <c r="N47" s="331">
        <f t="shared" si="2"/>
        <v>1.2465747806966347E-2</v>
      </c>
      <c r="O47" s="331">
        <f t="shared" si="2"/>
        <v>1.2577939537229042E-2</v>
      </c>
      <c r="P47" s="331">
        <f t="shared" si="2"/>
        <v>1.2691140993064103E-2</v>
      </c>
      <c r="Q47" s="331">
        <f t="shared" si="2"/>
        <v>1.2805361262001679E-2</v>
      </c>
      <c r="R47" s="331">
        <f t="shared" si="2"/>
        <v>1.2920609513359693E-2</v>
      </c>
      <c r="S47" s="331">
        <f t="shared" si="2"/>
        <v>1.3036894998979929E-2</v>
      </c>
      <c r="T47" s="331">
        <f t="shared" si="2"/>
        <v>1.3154227053970747E-2</v>
      </c>
      <c r="U47" s="331">
        <f t="shared" si="2"/>
        <v>1.3272615097456482E-2</v>
      </c>
      <c r="V47" s="331">
        <f t="shared" si="2"/>
        <v>1.3392068633333589E-2</v>
      </c>
      <c r="W47" s="331">
        <f t="shared" si="2"/>
        <v>1.3512597251033589E-2</v>
      </c>
      <c r="X47" s="331">
        <f t="shared" si="2"/>
        <v>1.363421062629289E-2</v>
      </c>
      <c r="Y47" s="331">
        <f t="shared" si="2"/>
        <v>1.3756918521929524E-2</v>
      </c>
      <c r="Z47" s="331">
        <f t="shared" si="2"/>
        <v>1.3880730788626889E-2</v>
      </c>
      <c r="AA47" s="331">
        <f t="shared" si="2"/>
        <v>1.400565736572453E-2</v>
      </c>
      <c r="AB47" s="331">
        <f t="shared" si="2"/>
        <v>1.4131708282016049E-2</v>
      </c>
      <c r="AC47" s="331">
        <f t="shared" si="2"/>
        <v>1.4258893656554193E-2</v>
      </c>
      <c r="AD47" s="331">
        <f t="shared" si="2"/>
        <v>1.4387223699463179E-2</v>
      </c>
      <c r="AE47" s="331">
        <f t="shared" si="2"/>
        <v>1.4516708712758347E-2</v>
      </c>
      <c r="AF47" s="331">
        <f t="shared" si="2"/>
        <v>1.464735909117317E-2</v>
      </c>
      <c r="AG47" s="331">
        <f t="shared" si="2"/>
        <v>1.4779185322993727E-2</v>
      </c>
      <c r="AH47" s="331">
        <f t="shared" si="2"/>
        <v>1.4912197990900669E-2</v>
      </c>
      <c r="AI47" s="331">
        <f t="shared" si="2"/>
        <v>1.5046407772818774E-2</v>
      </c>
      <c r="AJ47" s="331">
        <f t="shared" si="2"/>
        <v>1.5181825442774141E-2</v>
      </c>
      <c r="AK47" s="331">
        <f t="shared" si="2"/>
        <v>1.5318461871759108E-2</v>
      </c>
      <c r="AL47" s="331">
        <f t="shared" si="2"/>
        <v>1.5456328028604938E-2</v>
      </c>
      <c r="AM47" s="331">
        <f t="shared" si="2"/>
        <v>1.5595434980862381E-2</v>
      </c>
      <c r="AN47" s="331">
        <f t="shared" si="2"/>
        <v>1.5735793895690142E-2</v>
      </c>
      <c r="AO47" s="331">
        <f t="shared" si="2"/>
        <v>1.5877416040751352E-2</v>
      </c>
      <c r="AP47" s="331">
        <f t="shared" si="2"/>
        <v>1.6020312785118111E-2</v>
      </c>
      <c r="AQ47" s="331">
        <f t="shared" si="2"/>
        <v>1.6164495600184174E-2</v>
      </c>
      <c r="AR47" s="331">
        <f t="shared" si="2"/>
        <v>1.6309976060585828E-2</v>
      </c>
      <c r="AS47" s="331">
        <f t="shared" si="2"/>
        <v>1.6456765845131099E-2</v>
      </c>
      <c r="AT47" s="331">
        <f t="shared" si="2"/>
        <v>1.6604876737737279E-2</v>
      </c>
      <c r="AU47" s="331">
        <f t="shared" si="2"/>
        <v>1.6754320628376913E-2</v>
      </c>
      <c r="AV47" s="331">
        <f t="shared" si="2"/>
        <v>1.6905109514032304E-2</v>
      </c>
      <c r="AW47" s="331">
        <f t="shared" si="2"/>
        <v>1.7057255499658593E-2</v>
      </c>
      <c r="AX47" s="331">
        <f t="shared" si="2"/>
        <v>1.721077079915552E-2</v>
      </c>
      <c r="AY47" s="331">
        <f t="shared" si="2"/>
        <v>1.7365667736347918E-2</v>
      </c>
      <c r="AZ47" s="331">
        <f t="shared" si="2"/>
        <v>1.7521958745975046E-2</v>
      </c>
      <c r="BA47" s="331">
        <f t="shared" si="2"/>
        <v>1.767965637468882E-2</v>
      </c>
      <c r="BB47" s="331">
        <f t="shared" si="2"/>
        <v>1.7838773282061019E-2</v>
      </c>
    </row>
    <row r="48" spans="1:54">
      <c r="B48" s="320" t="s">
        <v>533</v>
      </c>
      <c r="C48" s="329">
        <v>1.6E-2</v>
      </c>
      <c r="D48" s="330"/>
      <c r="E48" s="333">
        <f>C29</f>
        <v>1.2999999999999999E-2</v>
      </c>
      <c r="F48" s="331">
        <f>E48*(1+$C$48)</f>
        <v>1.3207999999999999E-2</v>
      </c>
      <c r="G48" s="331">
        <f t="shared" ref="G48:BB48" si="3">F48*(1+$C$48)</f>
        <v>1.3419327999999999E-2</v>
      </c>
      <c r="H48" s="331">
        <f t="shared" si="3"/>
        <v>1.3634037247999999E-2</v>
      </c>
      <c r="I48" s="331">
        <f t="shared" si="3"/>
        <v>1.3852181843968E-2</v>
      </c>
      <c r="J48" s="331">
        <f t="shared" si="3"/>
        <v>1.4073816753471488E-2</v>
      </c>
      <c r="K48" s="331">
        <f t="shared" si="3"/>
        <v>1.4298997821527031E-2</v>
      </c>
      <c r="L48" s="331">
        <f t="shared" si="3"/>
        <v>1.4527781786671464E-2</v>
      </c>
      <c r="M48" s="331">
        <f t="shared" si="3"/>
        <v>1.4760226295258208E-2</v>
      </c>
      <c r="N48" s="331">
        <f t="shared" si="3"/>
        <v>1.4996389915982339E-2</v>
      </c>
      <c r="O48" s="331">
        <f t="shared" si="3"/>
        <v>1.5236332154638058E-2</v>
      </c>
      <c r="P48" s="331">
        <f t="shared" si="3"/>
        <v>1.5480113469112267E-2</v>
      </c>
      <c r="Q48" s="331">
        <f t="shared" si="3"/>
        <v>1.5727795284618065E-2</v>
      </c>
      <c r="R48" s="331">
        <f t="shared" si="3"/>
        <v>1.5979440009171952E-2</v>
      </c>
      <c r="S48" s="331">
        <f t="shared" si="3"/>
        <v>1.6235111049318705E-2</v>
      </c>
      <c r="T48" s="331">
        <f t="shared" si="3"/>
        <v>1.6494872826107804E-2</v>
      </c>
      <c r="U48" s="331">
        <f t="shared" si="3"/>
        <v>1.6758790791325529E-2</v>
      </c>
      <c r="V48" s="331">
        <f t="shared" si="3"/>
        <v>1.7026931443986738E-2</v>
      </c>
      <c r="W48" s="331">
        <f t="shared" si="3"/>
        <v>1.7299362347090525E-2</v>
      </c>
      <c r="X48" s="331">
        <f t="shared" si="3"/>
        <v>1.7576152144643975E-2</v>
      </c>
      <c r="Y48" s="331">
        <f t="shared" si="3"/>
        <v>1.7857370578958278E-2</v>
      </c>
      <c r="Z48" s="331">
        <f t="shared" si="3"/>
        <v>1.8143088508221612E-2</v>
      </c>
      <c r="AA48" s="331">
        <f t="shared" si="3"/>
        <v>1.8433377924353157E-2</v>
      </c>
      <c r="AB48" s="331">
        <f t="shared" si="3"/>
        <v>1.8728311971142809E-2</v>
      </c>
      <c r="AC48" s="331">
        <f t="shared" si="3"/>
        <v>1.9027964962681096E-2</v>
      </c>
      <c r="AD48" s="331">
        <f t="shared" si="3"/>
        <v>1.9332412402083995E-2</v>
      </c>
      <c r="AE48" s="331">
        <f t="shared" si="3"/>
        <v>1.9641731000517339E-2</v>
      </c>
      <c r="AF48" s="331">
        <f t="shared" si="3"/>
        <v>1.9955998696525618E-2</v>
      </c>
      <c r="AG48" s="331">
        <f t="shared" si="3"/>
        <v>2.0275294675670026E-2</v>
      </c>
      <c r="AH48" s="331">
        <f t="shared" si="3"/>
        <v>2.0599699390480748E-2</v>
      </c>
      <c r="AI48" s="331">
        <f t="shared" si="3"/>
        <v>2.0929294580728439E-2</v>
      </c>
      <c r="AJ48" s="331">
        <f t="shared" si="3"/>
        <v>2.1264163294020096E-2</v>
      </c>
      <c r="AK48" s="331">
        <f t="shared" si="3"/>
        <v>2.1604389906724416E-2</v>
      </c>
      <c r="AL48" s="331">
        <f t="shared" si="3"/>
        <v>2.1950060145232007E-2</v>
      </c>
      <c r="AM48" s="331">
        <f t="shared" si="3"/>
        <v>2.2301261107555721E-2</v>
      </c>
      <c r="AN48" s="331">
        <f t="shared" si="3"/>
        <v>2.2658081285276611E-2</v>
      </c>
      <c r="AO48" s="331">
        <f t="shared" si="3"/>
        <v>2.3020610585841039E-2</v>
      </c>
      <c r="AP48" s="331">
        <f t="shared" si="3"/>
        <v>2.3388940355214497E-2</v>
      </c>
      <c r="AQ48" s="331">
        <f t="shared" si="3"/>
        <v>2.376316340089793E-2</v>
      </c>
      <c r="AR48" s="331">
        <f t="shared" si="3"/>
        <v>2.4143374015312295E-2</v>
      </c>
      <c r="AS48" s="331">
        <f t="shared" si="3"/>
        <v>2.4529667999557293E-2</v>
      </c>
      <c r="AT48" s="331">
        <f t="shared" si="3"/>
        <v>2.4922142687550209E-2</v>
      </c>
      <c r="AU48" s="331">
        <f t="shared" si="3"/>
        <v>2.5320896970551014E-2</v>
      </c>
      <c r="AV48" s="331">
        <f t="shared" si="3"/>
        <v>2.5726031322079831E-2</v>
      </c>
      <c r="AW48" s="331">
        <f t="shared" si="3"/>
        <v>2.613764782323311E-2</v>
      </c>
      <c r="AX48" s="331">
        <f t="shared" si="3"/>
        <v>2.6555850188404839E-2</v>
      </c>
      <c r="AY48" s="331">
        <f t="shared" si="3"/>
        <v>2.6980743791419317E-2</v>
      </c>
      <c r="AZ48" s="331">
        <f t="shared" si="3"/>
        <v>2.7412435692082026E-2</v>
      </c>
      <c r="BA48" s="331">
        <f t="shared" si="3"/>
        <v>2.785103466315534E-2</v>
      </c>
      <c r="BB48" s="331">
        <f t="shared" si="3"/>
        <v>2.8296651217765825E-2</v>
      </c>
    </row>
    <row r="49" spans="2:55">
      <c r="B49" s="320" t="s">
        <v>534</v>
      </c>
      <c r="C49" s="329">
        <v>4.5999999999999999E-2</v>
      </c>
      <c r="D49" s="330"/>
      <c r="E49" s="333">
        <f>C30</f>
        <v>0.03</v>
      </c>
      <c r="F49" s="331">
        <f>E49*(1+$C$49)</f>
        <v>3.1379999999999998E-2</v>
      </c>
      <c r="G49" s="331">
        <f t="shared" ref="G49:BB49" si="4">F49*(1+$C$49)</f>
        <v>3.2823480000000002E-2</v>
      </c>
      <c r="H49" s="331">
        <f t="shared" si="4"/>
        <v>3.4333360080000007E-2</v>
      </c>
      <c r="I49" s="331">
        <f t="shared" si="4"/>
        <v>3.5912694643680007E-2</v>
      </c>
      <c r="J49" s="331">
        <f t="shared" si="4"/>
        <v>3.7564678597289292E-2</v>
      </c>
      <c r="K49" s="331">
        <f t="shared" si="4"/>
        <v>3.9292653812764602E-2</v>
      </c>
      <c r="L49" s="331">
        <f t="shared" si="4"/>
        <v>4.1100115888151774E-2</v>
      </c>
      <c r="M49" s="331">
        <f t="shared" si="4"/>
        <v>4.299072121900676E-2</v>
      </c>
      <c r="N49" s="331">
        <f t="shared" si="4"/>
        <v>4.4968294395081071E-2</v>
      </c>
      <c r="O49" s="331">
        <f t="shared" si="4"/>
        <v>4.7036835937254801E-2</v>
      </c>
      <c r="P49" s="331">
        <f t="shared" si="4"/>
        <v>4.9200530390368521E-2</v>
      </c>
      <c r="Q49" s="331">
        <f t="shared" si="4"/>
        <v>5.1463754788325475E-2</v>
      </c>
      <c r="R49" s="331">
        <f t="shared" si="4"/>
        <v>5.3831087508588449E-2</v>
      </c>
      <c r="S49" s="331">
        <f t="shared" si="4"/>
        <v>5.630731753398352E-2</v>
      </c>
      <c r="T49" s="331">
        <f t="shared" si="4"/>
        <v>5.8897454140546764E-2</v>
      </c>
      <c r="U49" s="331">
        <f t="shared" si="4"/>
        <v>6.1606737031011917E-2</v>
      </c>
      <c r="V49" s="331">
        <f t="shared" si="4"/>
        <v>6.4440646934438461E-2</v>
      </c>
      <c r="W49" s="331">
        <f t="shared" si="4"/>
        <v>6.7404916693422634E-2</v>
      </c>
      <c r="X49" s="331">
        <f t="shared" si="4"/>
        <v>7.0505542861320075E-2</v>
      </c>
      <c r="Y49" s="331">
        <f t="shared" si="4"/>
        <v>7.3748797832940804E-2</v>
      </c>
      <c r="Z49" s="331">
        <f t="shared" si="4"/>
        <v>7.7141242533256091E-2</v>
      </c>
      <c r="AA49" s="331">
        <f t="shared" si="4"/>
        <v>8.0689739689785878E-2</v>
      </c>
      <c r="AB49" s="331">
        <f t="shared" si="4"/>
        <v>8.4401467715516029E-2</v>
      </c>
      <c r="AC49" s="331">
        <f t="shared" si="4"/>
        <v>8.8283935230429766E-2</v>
      </c>
      <c r="AD49" s="331">
        <f t="shared" si="4"/>
        <v>9.2344996251029543E-2</v>
      </c>
      <c r="AE49" s="331">
        <f t="shared" si="4"/>
        <v>9.6592866078576908E-2</v>
      </c>
      <c r="AF49" s="331">
        <f t="shared" si="4"/>
        <v>0.10103613791819145</v>
      </c>
      <c r="AG49" s="331">
        <f t="shared" si="4"/>
        <v>0.10568380026242827</v>
      </c>
      <c r="AH49" s="331">
        <f t="shared" si="4"/>
        <v>0.11054525507449997</v>
      </c>
      <c r="AI49" s="331">
        <f t="shared" si="4"/>
        <v>0.11563033680792698</v>
      </c>
      <c r="AJ49" s="331">
        <f t="shared" si="4"/>
        <v>0.12094933230109162</v>
      </c>
      <c r="AK49" s="331">
        <f t="shared" si="4"/>
        <v>0.12651300158694184</v>
      </c>
      <c r="AL49" s="331">
        <f t="shared" si="4"/>
        <v>0.13233259965994118</v>
      </c>
      <c r="AM49" s="331">
        <f t="shared" si="4"/>
        <v>0.13841989924429848</v>
      </c>
      <c r="AN49" s="331">
        <f t="shared" si="4"/>
        <v>0.14478721460953622</v>
      </c>
      <c r="AO49" s="331">
        <f t="shared" si="4"/>
        <v>0.15144742648157489</v>
      </c>
      <c r="AP49" s="331">
        <f t="shared" si="4"/>
        <v>0.15841400809972733</v>
      </c>
      <c r="AQ49" s="331">
        <f t="shared" si="4"/>
        <v>0.16570105247231479</v>
      </c>
      <c r="AR49" s="331">
        <f t="shared" si="4"/>
        <v>0.17332330088604128</v>
      </c>
      <c r="AS49" s="331">
        <f t="shared" si="4"/>
        <v>0.18129617272679918</v>
      </c>
      <c r="AT49" s="331">
        <f t="shared" si="4"/>
        <v>0.18963579667223196</v>
      </c>
      <c r="AU49" s="331">
        <f t="shared" si="4"/>
        <v>0.19835904331915463</v>
      </c>
      <c r="AV49" s="331">
        <f t="shared" si="4"/>
        <v>0.20748355931183576</v>
      </c>
      <c r="AW49" s="331">
        <f t="shared" si="4"/>
        <v>0.21702780304018021</v>
      </c>
      <c r="AX49" s="331">
        <f t="shared" si="4"/>
        <v>0.22701108198002851</v>
      </c>
      <c r="AY49" s="331">
        <f t="shared" si="4"/>
        <v>0.23745359175110983</v>
      </c>
      <c r="AZ49" s="331">
        <f t="shared" si="4"/>
        <v>0.24837645697166089</v>
      </c>
      <c r="BA49" s="331">
        <f t="shared" si="4"/>
        <v>0.25980177399235732</v>
      </c>
      <c r="BB49" s="331">
        <f t="shared" si="4"/>
        <v>0.27175265559600575</v>
      </c>
    </row>
    <row r="50" spans="2:55">
      <c r="B50" s="320" t="s">
        <v>524</v>
      </c>
      <c r="C50" s="330"/>
      <c r="D50" s="330"/>
      <c r="E50">
        <f>$C$36</f>
        <v>94</v>
      </c>
      <c r="F50">
        <f>$C$36+E61</f>
        <v>119</v>
      </c>
      <c r="G50">
        <f t="shared" ref="G50:P50" si="5">F50+F61</f>
        <v>144</v>
      </c>
      <c r="H50">
        <f t="shared" si="5"/>
        <v>169</v>
      </c>
      <c r="I50">
        <f t="shared" si="5"/>
        <v>194</v>
      </c>
      <c r="J50">
        <f t="shared" si="5"/>
        <v>219</v>
      </c>
      <c r="K50">
        <f t="shared" si="5"/>
        <v>244</v>
      </c>
      <c r="L50">
        <f t="shared" si="5"/>
        <v>269</v>
      </c>
      <c r="M50">
        <f t="shared" si="5"/>
        <v>294</v>
      </c>
      <c r="N50">
        <f t="shared" si="5"/>
        <v>319</v>
      </c>
      <c r="O50">
        <f t="shared" si="5"/>
        <v>344</v>
      </c>
      <c r="P50">
        <f t="shared" si="5"/>
        <v>369</v>
      </c>
      <c r="Q50">
        <f>P50+P57</f>
        <v>370</v>
      </c>
      <c r="R50">
        <f t="shared" ref="R50:BB50" si="6">Q50</f>
        <v>370</v>
      </c>
      <c r="S50">
        <f t="shared" si="6"/>
        <v>370</v>
      </c>
      <c r="T50">
        <f t="shared" si="6"/>
        <v>370</v>
      </c>
      <c r="U50">
        <f t="shared" si="6"/>
        <v>370</v>
      </c>
      <c r="V50">
        <f t="shared" si="6"/>
        <v>370</v>
      </c>
      <c r="W50">
        <f t="shared" si="6"/>
        <v>370</v>
      </c>
      <c r="X50">
        <f t="shared" si="6"/>
        <v>370</v>
      </c>
      <c r="Y50">
        <f t="shared" si="6"/>
        <v>370</v>
      </c>
      <c r="Z50">
        <f t="shared" si="6"/>
        <v>370</v>
      </c>
      <c r="AA50">
        <f t="shared" si="6"/>
        <v>370</v>
      </c>
      <c r="AB50">
        <f t="shared" si="6"/>
        <v>370</v>
      </c>
      <c r="AC50">
        <f t="shared" si="6"/>
        <v>370</v>
      </c>
      <c r="AD50">
        <f t="shared" si="6"/>
        <v>370</v>
      </c>
      <c r="AE50">
        <f t="shared" si="6"/>
        <v>370</v>
      </c>
      <c r="AF50">
        <f t="shared" si="6"/>
        <v>370</v>
      </c>
      <c r="AG50">
        <f t="shared" si="6"/>
        <v>370</v>
      </c>
      <c r="AH50">
        <f t="shared" si="6"/>
        <v>370</v>
      </c>
      <c r="AI50">
        <f t="shared" si="6"/>
        <v>370</v>
      </c>
      <c r="AJ50">
        <f t="shared" si="6"/>
        <v>370</v>
      </c>
      <c r="AK50">
        <f t="shared" si="6"/>
        <v>370</v>
      </c>
      <c r="AL50">
        <f t="shared" si="6"/>
        <v>370</v>
      </c>
      <c r="AM50">
        <f t="shared" si="6"/>
        <v>370</v>
      </c>
      <c r="AN50">
        <f t="shared" si="6"/>
        <v>370</v>
      </c>
      <c r="AO50">
        <f t="shared" si="6"/>
        <v>370</v>
      </c>
      <c r="AP50">
        <f t="shared" si="6"/>
        <v>370</v>
      </c>
      <c r="AQ50">
        <f t="shared" si="6"/>
        <v>370</v>
      </c>
      <c r="AR50">
        <f t="shared" si="6"/>
        <v>370</v>
      </c>
      <c r="AS50">
        <f t="shared" si="6"/>
        <v>370</v>
      </c>
      <c r="AT50">
        <f t="shared" si="6"/>
        <v>370</v>
      </c>
      <c r="AU50">
        <f t="shared" si="6"/>
        <v>370</v>
      </c>
      <c r="AV50">
        <f t="shared" si="6"/>
        <v>370</v>
      </c>
      <c r="AW50">
        <f t="shared" si="6"/>
        <v>370</v>
      </c>
      <c r="AX50">
        <f t="shared" si="6"/>
        <v>370</v>
      </c>
      <c r="AY50">
        <f t="shared" si="6"/>
        <v>370</v>
      </c>
      <c r="AZ50">
        <f t="shared" si="6"/>
        <v>370</v>
      </c>
      <c r="BA50">
        <f t="shared" si="6"/>
        <v>370</v>
      </c>
      <c r="BB50">
        <f t="shared" si="6"/>
        <v>370</v>
      </c>
    </row>
    <row r="51" spans="2:55">
      <c r="B51" s="320" t="s">
        <v>526</v>
      </c>
      <c r="C51" s="330"/>
      <c r="D51" s="330"/>
      <c r="E51">
        <f>$C$37</f>
        <v>147</v>
      </c>
      <c r="F51">
        <f>$C$37-E57</f>
        <v>147</v>
      </c>
      <c r="G51">
        <f t="shared" ref="G51:BB54" si="7">F51-F57</f>
        <v>147</v>
      </c>
      <c r="H51">
        <f t="shared" si="7"/>
        <v>147</v>
      </c>
      <c r="I51">
        <f t="shared" si="7"/>
        <v>147</v>
      </c>
      <c r="J51">
        <f t="shared" si="7"/>
        <v>147</v>
      </c>
      <c r="K51">
        <f t="shared" si="7"/>
        <v>126</v>
      </c>
      <c r="L51">
        <f t="shared" si="7"/>
        <v>101</v>
      </c>
      <c r="M51">
        <f t="shared" si="7"/>
        <v>76</v>
      </c>
      <c r="N51">
        <f t="shared" si="7"/>
        <v>51</v>
      </c>
      <c r="O51">
        <f t="shared" si="7"/>
        <v>26</v>
      </c>
      <c r="P51">
        <f t="shared" si="7"/>
        <v>1</v>
      </c>
      <c r="Q51">
        <f t="shared" si="7"/>
        <v>0</v>
      </c>
      <c r="R51">
        <f t="shared" si="7"/>
        <v>0</v>
      </c>
      <c r="S51">
        <f t="shared" si="7"/>
        <v>0</v>
      </c>
      <c r="T51">
        <f t="shared" si="7"/>
        <v>0</v>
      </c>
      <c r="U51">
        <f t="shared" si="7"/>
        <v>0</v>
      </c>
      <c r="V51">
        <f t="shared" si="7"/>
        <v>0</v>
      </c>
      <c r="W51">
        <f t="shared" si="7"/>
        <v>0</v>
      </c>
      <c r="X51">
        <f t="shared" si="7"/>
        <v>0</v>
      </c>
      <c r="Y51">
        <f t="shared" si="7"/>
        <v>0</v>
      </c>
      <c r="Z51">
        <f t="shared" si="7"/>
        <v>0</v>
      </c>
      <c r="AA51">
        <f t="shared" si="7"/>
        <v>0</v>
      </c>
      <c r="AB51">
        <f t="shared" si="7"/>
        <v>0</v>
      </c>
      <c r="AC51">
        <f t="shared" si="7"/>
        <v>0</v>
      </c>
      <c r="AD51">
        <f t="shared" si="7"/>
        <v>0</v>
      </c>
      <c r="AE51">
        <f t="shared" si="7"/>
        <v>0</v>
      </c>
      <c r="AF51">
        <f t="shared" si="7"/>
        <v>0</v>
      </c>
      <c r="AG51">
        <f t="shared" si="7"/>
        <v>0</v>
      </c>
      <c r="AH51">
        <f t="shared" si="7"/>
        <v>0</v>
      </c>
      <c r="AI51">
        <f t="shared" si="7"/>
        <v>0</v>
      </c>
      <c r="AJ51">
        <f t="shared" si="7"/>
        <v>0</v>
      </c>
      <c r="AK51">
        <f t="shared" si="7"/>
        <v>0</v>
      </c>
      <c r="AL51">
        <f t="shared" si="7"/>
        <v>0</v>
      </c>
      <c r="AM51">
        <f t="shared" si="7"/>
        <v>0</v>
      </c>
      <c r="AN51">
        <f t="shared" si="7"/>
        <v>0</v>
      </c>
      <c r="AO51">
        <f t="shared" si="7"/>
        <v>0</v>
      </c>
      <c r="AP51">
        <f t="shared" si="7"/>
        <v>0</v>
      </c>
      <c r="AQ51">
        <f t="shared" si="7"/>
        <v>0</v>
      </c>
      <c r="AR51">
        <f t="shared" si="7"/>
        <v>0</v>
      </c>
      <c r="AS51">
        <f t="shared" si="7"/>
        <v>0</v>
      </c>
      <c r="AT51">
        <f t="shared" si="7"/>
        <v>0</v>
      </c>
      <c r="AU51">
        <f t="shared" si="7"/>
        <v>0</v>
      </c>
      <c r="AV51">
        <f t="shared" si="7"/>
        <v>0</v>
      </c>
      <c r="AW51">
        <f t="shared" si="7"/>
        <v>0</v>
      </c>
      <c r="AX51">
        <f t="shared" si="7"/>
        <v>0</v>
      </c>
      <c r="AY51">
        <f t="shared" si="7"/>
        <v>0</v>
      </c>
      <c r="AZ51">
        <f t="shared" si="7"/>
        <v>0</v>
      </c>
      <c r="BA51">
        <f t="shared" si="7"/>
        <v>0</v>
      </c>
      <c r="BB51">
        <f t="shared" si="7"/>
        <v>0</v>
      </c>
    </row>
    <row r="52" spans="2:55">
      <c r="B52" s="320" t="s">
        <v>527</v>
      </c>
      <c r="C52" s="330"/>
      <c r="D52" s="330"/>
      <c r="E52">
        <f>$C$38</f>
        <v>87</v>
      </c>
      <c r="F52">
        <f>$C$38-E58</f>
        <v>77</v>
      </c>
      <c r="G52">
        <f t="shared" si="7"/>
        <v>67</v>
      </c>
      <c r="H52">
        <f t="shared" si="7"/>
        <v>54</v>
      </c>
      <c r="I52">
        <f t="shared" si="7"/>
        <v>29</v>
      </c>
      <c r="J52">
        <f t="shared" si="7"/>
        <v>4</v>
      </c>
      <c r="K52">
        <f t="shared" si="7"/>
        <v>0</v>
      </c>
      <c r="L52">
        <f t="shared" si="7"/>
        <v>0</v>
      </c>
      <c r="M52">
        <f t="shared" si="7"/>
        <v>0</v>
      </c>
      <c r="N52">
        <f t="shared" si="7"/>
        <v>0</v>
      </c>
      <c r="O52">
        <f t="shared" si="7"/>
        <v>0</v>
      </c>
      <c r="P52">
        <f t="shared" si="7"/>
        <v>0</v>
      </c>
      <c r="Q52">
        <f t="shared" si="7"/>
        <v>0</v>
      </c>
      <c r="R52">
        <f t="shared" si="7"/>
        <v>0</v>
      </c>
      <c r="S52">
        <f t="shared" si="7"/>
        <v>0</v>
      </c>
      <c r="T52">
        <f t="shared" si="7"/>
        <v>0</v>
      </c>
      <c r="U52">
        <f t="shared" si="7"/>
        <v>0</v>
      </c>
      <c r="V52">
        <f t="shared" si="7"/>
        <v>0</v>
      </c>
      <c r="W52">
        <f t="shared" si="7"/>
        <v>0</v>
      </c>
      <c r="X52">
        <f t="shared" si="7"/>
        <v>0</v>
      </c>
      <c r="Y52">
        <f t="shared" si="7"/>
        <v>0</v>
      </c>
      <c r="Z52">
        <f t="shared" si="7"/>
        <v>0</v>
      </c>
      <c r="AA52">
        <f t="shared" si="7"/>
        <v>0</v>
      </c>
      <c r="AB52">
        <f t="shared" si="7"/>
        <v>0</v>
      </c>
      <c r="AC52">
        <f t="shared" si="7"/>
        <v>0</v>
      </c>
      <c r="AD52">
        <f t="shared" si="7"/>
        <v>0</v>
      </c>
      <c r="AE52">
        <f t="shared" si="7"/>
        <v>0</v>
      </c>
      <c r="AF52">
        <f t="shared" si="7"/>
        <v>0</v>
      </c>
      <c r="AG52">
        <f t="shared" si="7"/>
        <v>0</v>
      </c>
      <c r="AH52">
        <f t="shared" si="7"/>
        <v>0</v>
      </c>
      <c r="AI52">
        <f t="shared" si="7"/>
        <v>0</v>
      </c>
      <c r="AJ52">
        <f t="shared" si="7"/>
        <v>0</v>
      </c>
      <c r="AK52">
        <f t="shared" si="7"/>
        <v>0</v>
      </c>
      <c r="AL52">
        <f t="shared" si="7"/>
        <v>0</v>
      </c>
      <c r="AM52">
        <f t="shared" si="7"/>
        <v>0</v>
      </c>
      <c r="AN52">
        <f t="shared" si="7"/>
        <v>0</v>
      </c>
      <c r="AO52">
        <f t="shared" si="7"/>
        <v>0</v>
      </c>
      <c r="AP52">
        <f t="shared" si="7"/>
        <v>0</v>
      </c>
      <c r="AQ52">
        <f t="shared" si="7"/>
        <v>0</v>
      </c>
      <c r="AR52">
        <f t="shared" si="7"/>
        <v>0</v>
      </c>
      <c r="AS52">
        <f t="shared" si="7"/>
        <v>0</v>
      </c>
      <c r="AT52">
        <f t="shared" si="7"/>
        <v>0</v>
      </c>
      <c r="AU52">
        <f t="shared" si="7"/>
        <v>0</v>
      </c>
      <c r="AV52">
        <f t="shared" si="7"/>
        <v>0</v>
      </c>
      <c r="AW52">
        <f t="shared" si="7"/>
        <v>0</v>
      </c>
      <c r="AX52">
        <f t="shared" si="7"/>
        <v>0</v>
      </c>
      <c r="AY52">
        <f t="shared" si="7"/>
        <v>0</v>
      </c>
      <c r="AZ52">
        <f t="shared" si="7"/>
        <v>0</v>
      </c>
      <c r="BA52">
        <f t="shared" si="7"/>
        <v>0</v>
      </c>
      <c r="BB52">
        <f t="shared" si="7"/>
        <v>0</v>
      </c>
    </row>
    <row r="53" spans="2:55">
      <c r="B53" s="320" t="s">
        <v>528</v>
      </c>
      <c r="C53" s="330"/>
      <c r="D53" s="330"/>
      <c r="E53">
        <f>$C$39</f>
        <v>36</v>
      </c>
      <c r="F53">
        <f>$C$39-E59</f>
        <v>24</v>
      </c>
      <c r="G53">
        <f t="shared" si="7"/>
        <v>12</v>
      </c>
      <c r="H53">
        <f t="shared" si="7"/>
        <v>0</v>
      </c>
      <c r="I53">
        <f t="shared" si="7"/>
        <v>0</v>
      </c>
      <c r="J53">
        <f t="shared" si="7"/>
        <v>0</v>
      </c>
      <c r="K53">
        <f t="shared" si="7"/>
        <v>0</v>
      </c>
      <c r="L53">
        <f t="shared" si="7"/>
        <v>0</v>
      </c>
      <c r="M53">
        <f t="shared" si="7"/>
        <v>0</v>
      </c>
      <c r="N53">
        <f t="shared" si="7"/>
        <v>0</v>
      </c>
      <c r="O53">
        <f t="shared" si="7"/>
        <v>0</v>
      </c>
      <c r="P53">
        <f t="shared" si="7"/>
        <v>0</v>
      </c>
      <c r="Q53">
        <f t="shared" si="7"/>
        <v>0</v>
      </c>
      <c r="R53">
        <f t="shared" si="7"/>
        <v>0</v>
      </c>
      <c r="S53">
        <f t="shared" si="7"/>
        <v>0</v>
      </c>
      <c r="T53">
        <f t="shared" si="7"/>
        <v>0</v>
      </c>
      <c r="U53">
        <f t="shared" si="7"/>
        <v>0</v>
      </c>
      <c r="V53">
        <f t="shared" si="7"/>
        <v>0</v>
      </c>
      <c r="W53">
        <f t="shared" si="7"/>
        <v>0</v>
      </c>
      <c r="X53">
        <f t="shared" si="7"/>
        <v>0</v>
      </c>
      <c r="Y53">
        <f t="shared" si="7"/>
        <v>0</v>
      </c>
      <c r="Z53">
        <f t="shared" si="7"/>
        <v>0</v>
      </c>
      <c r="AA53">
        <f t="shared" si="7"/>
        <v>0</v>
      </c>
      <c r="AB53">
        <f t="shared" si="7"/>
        <v>0</v>
      </c>
      <c r="AC53">
        <f t="shared" si="7"/>
        <v>0</v>
      </c>
      <c r="AD53">
        <f t="shared" si="7"/>
        <v>0</v>
      </c>
      <c r="AE53">
        <f t="shared" si="7"/>
        <v>0</v>
      </c>
      <c r="AF53">
        <f t="shared" si="7"/>
        <v>0</v>
      </c>
      <c r="AG53">
        <f t="shared" si="7"/>
        <v>0</v>
      </c>
      <c r="AH53">
        <f t="shared" si="7"/>
        <v>0</v>
      </c>
      <c r="AI53">
        <f t="shared" si="7"/>
        <v>0</v>
      </c>
      <c r="AJ53">
        <f t="shared" si="7"/>
        <v>0</v>
      </c>
      <c r="AK53">
        <f t="shared" si="7"/>
        <v>0</v>
      </c>
      <c r="AL53">
        <f t="shared" si="7"/>
        <v>0</v>
      </c>
      <c r="AM53">
        <f t="shared" si="7"/>
        <v>0</v>
      </c>
      <c r="AN53">
        <f t="shared" si="7"/>
        <v>0</v>
      </c>
      <c r="AO53">
        <f t="shared" si="7"/>
        <v>0</v>
      </c>
      <c r="AP53">
        <f t="shared" si="7"/>
        <v>0</v>
      </c>
      <c r="AQ53">
        <f t="shared" si="7"/>
        <v>0</v>
      </c>
      <c r="AR53">
        <f t="shared" si="7"/>
        <v>0</v>
      </c>
      <c r="AS53">
        <f t="shared" si="7"/>
        <v>0</v>
      </c>
      <c r="AT53">
        <f t="shared" si="7"/>
        <v>0</v>
      </c>
      <c r="AU53">
        <f t="shared" si="7"/>
        <v>0</v>
      </c>
      <c r="AV53">
        <f t="shared" si="7"/>
        <v>0</v>
      </c>
      <c r="AW53">
        <f t="shared" si="7"/>
        <v>0</v>
      </c>
      <c r="AX53">
        <f t="shared" si="7"/>
        <v>0</v>
      </c>
      <c r="AY53">
        <f t="shared" si="7"/>
        <v>0</v>
      </c>
      <c r="AZ53">
        <f t="shared" si="7"/>
        <v>0</v>
      </c>
      <c r="BA53">
        <f t="shared" si="7"/>
        <v>0</v>
      </c>
      <c r="BB53">
        <f t="shared" si="7"/>
        <v>0</v>
      </c>
    </row>
    <row r="54" spans="2:55">
      <c r="B54" s="320" t="s">
        <v>529</v>
      </c>
      <c r="C54" s="330"/>
      <c r="D54" s="330"/>
      <c r="E54">
        <f>$C$40</f>
        <v>6</v>
      </c>
      <c r="F54">
        <f>$C$40-E60</f>
        <v>3</v>
      </c>
      <c r="G54">
        <f t="shared" si="7"/>
        <v>0</v>
      </c>
      <c r="H54">
        <f t="shared" si="7"/>
        <v>0</v>
      </c>
      <c r="I54">
        <f t="shared" si="7"/>
        <v>0</v>
      </c>
      <c r="J54">
        <f t="shared" si="7"/>
        <v>0</v>
      </c>
      <c r="K54">
        <f t="shared" si="7"/>
        <v>0</v>
      </c>
      <c r="L54">
        <f t="shared" si="7"/>
        <v>0</v>
      </c>
      <c r="M54">
        <f t="shared" si="7"/>
        <v>0</v>
      </c>
      <c r="N54">
        <f t="shared" si="7"/>
        <v>0</v>
      </c>
      <c r="O54">
        <f t="shared" si="7"/>
        <v>0</v>
      </c>
      <c r="P54">
        <f t="shared" si="7"/>
        <v>0</v>
      </c>
      <c r="Q54">
        <f t="shared" si="7"/>
        <v>0</v>
      </c>
      <c r="R54">
        <f t="shared" si="7"/>
        <v>0</v>
      </c>
      <c r="S54">
        <f t="shared" si="7"/>
        <v>0</v>
      </c>
      <c r="T54">
        <f t="shared" si="7"/>
        <v>0</v>
      </c>
      <c r="U54">
        <f t="shared" si="7"/>
        <v>0</v>
      </c>
      <c r="V54">
        <f t="shared" si="7"/>
        <v>0</v>
      </c>
      <c r="W54">
        <f t="shared" si="7"/>
        <v>0</v>
      </c>
      <c r="X54">
        <f t="shared" si="7"/>
        <v>0</v>
      </c>
      <c r="Y54">
        <f t="shared" si="7"/>
        <v>0</v>
      </c>
      <c r="Z54">
        <f t="shared" si="7"/>
        <v>0</v>
      </c>
      <c r="AA54">
        <f t="shared" si="7"/>
        <v>0</v>
      </c>
      <c r="AB54">
        <f t="shared" si="7"/>
        <v>0</v>
      </c>
      <c r="AC54">
        <f t="shared" si="7"/>
        <v>0</v>
      </c>
      <c r="AD54">
        <f t="shared" si="7"/>
        <v>0</v>
      </c>
      <c r="AE54">
        <f t="shared" si="7"/>
        <v>0</v>
      </c>
      <c r="AF54">
        <f t="shared" si="7"/>
        <v>0</v>
      </c>
      <c r="AG54">
        <f t="shared" si="7"/>
        <v>0</v>
      </c>
      <c r="AH54">
        <f t="shared" si="7"/>
        <v>0</v>
      </c>
      <c r="AI54">
        <f t="shared" si="7"/>
        <v>0</v>
      </c>
      <c r="AJ54">
        <f t="shared" si="7"/>
        <v>0</v>
      </c>
      <c r="AK54">
        <f t="shared" si="7"/>
        <v>0</v>
      </c>
      <c r="AL54">
        <f t="shared" si="7"/>
        <v>0</v>
      </c>
      <c r="AM54">
        <f t="shared" si="7"/>
        <v>0</v>
      </c>
      <c r="AN54">
        <f t="shared" si="7"/>
        <v>0</v>
      </c>
      <c r="AO54">
        <f t="shared" si="7"/>
        <v>0</v>
      </c>
      <c r="AP54">
        <f t="shared" si="7"/>
        <v>0</v>
      </c>
      <c r="AQ54">
        <f t="shared" si="7"/>
        <v>0</v>
      </c>
      <c r="AR54">
        <f t="shared" si="7"/>
        <v>0</v>
      </c>
      <c r="AS54">
        <f t="shared" si="7"/>
        <v>0</v>
      </c>
      <c r="AT54">
        <f t="shared" si="7"/>
        <v>0</v>
      </c>
      <c r="AU54">
        <f t="shared" si="7"/>
        <v>0</v>
      </c>
      <c r="AV54">
        <f t="shared" si="7"/>
        <v>0</v>
      </c>
      <c r="AW54">
        <f t="shared" si="7"/>
        <v>0</v>
      </c>
      <c r="AX54">
        <f t="shared" si="7"/>
        <v>0</v>
      </c>
      <c r="AY54">
        <f t="shared" si="7"/>
        <v>0</v>
      </c>
      <c r="AZ54">
        <f t="shared" si="7"/>
        <v>0</v>
      </c>
      <c r="BA54">
        <f t="shared" si="7"/>
        <v>0</v>
      </c>
      <c r="BB54">
        <f t="shared" si="7"/>
        <v>0</v>
      </c>
    </row>
    <row r="55" spans="2:55" ht="14.5">
      <c r="B55" s="334" t="s">
        <v>535</v>
      </c>
      <c r="D55" s="335"/>
      <c r="E55" s="335">
        <f t="shared" ref="E55:BB55" si="8">((((((E45*$C$31*$C$32*$C$33*$C$35)/-1000000)*E50)+((E46*$C$31*$C$32*$C$33*$C$35)/-1000000)*E51)+((E47*$C$31*$C$32*$C$33*$C$35)/-1000000)*E52)+((E48*$C$31*$C$32*$C$33*$C$35)/-1000000)*E53)+((E49*$C$31*$C$32*$C$33*$C$35)/-1000000)*E54</f>
        <v>-9.2970000000000006</v>
      </c>
      <c r="F55" s="335">
        <f t="shared" si="8"/>
        <v>-9.1138027499999978</v>
      </c>
      <c r="G55" s="335">
        <f t="shared" si="8"/>
        <v>-8.9009549414999984</v>
      </c>
      <c r="H55" s="335">
        <f t="shared" si="8"/>
        <v>-8.8088580884396244</v>
      </c>
      <c r="I55" s="335">
        <f t="shared" si="8"/>
        <v>-8.7558707036821986</v>
      </c>
      <c r="J55" s="335">
        <f t="shared" si="8"/>
        <v>-8.6956530985360114</v>
      </c>
      <c r="K55" s="335">
        <f t="shared" si="8"/>
        <v>-8.6902608994032438</v>
      </c>
      <c r="L55" s="335">
        <f t="shared" si="8"/>
        <v>-8.6949198342359377</v>
      </c>
      <c r="M55" s="335">
        <f t="shared" si="8"/>
        <v>-8.6982568444490145</v>
      </c>
      <c r="N55" s="335">
        <f t="shared" si="8"/>
        <v>-8.7002545677333956</v>
      </c>
      <c r="O55" s="335">
        <f t="shared" si="8"/>
        <v>-8.7008954874124207</v>
      </c>
      <c r="P55" s="335">
        <f t="shared" si="8"/>
        <v>-8.7001619312863312</v>
      </c>
      <c r="Q55" s="335">
        <f t="shared" si="8"/>
        <v>-8.7335094777272584</v>
      </c>
      <c r="R55" s="335">
        <f t="shared" si="8"/>
        <v>-8.7684435156381664</v>
      </c>
      <c r="S55" s="335">
        <f t="shared" si="8"/>
        <v>-8.8035172897007214</v>
      </c>
      <c r="T55" s="335">
        <f t="shared" si="8"/>
        <v>-8.8387313588595244</v>
      </c>
      <c r="U55" s="335">
        <f t="shared" si="8"/>
        <v>-8.8740862842949628</v>
      </c>
      <c r="V55" s="335">
        <f t="shared" si="8"/>
        <v>-8.9095826294321423</v>
      </c>
      <c r="W55" s="335">
        <f t="shared" si="8"/>
        <v>-8.9452209599498715</v>
      </c>
      <c r="X55" s="335">
        <f t="shared" si="8"/>
        <v>-8.9810018437896701</v>
      </c>
      <c r="Y55" s="335">
        <f t="shared" si="8"/>
        <v>-9.0169258511648298</v>
      </c>
      <c r="Z55" s="335">
        <f t="shared" si="8"/>
        <v>-9.0529935545694897</v>
      </c>
      <c r="AA55" s="335">
        <f t="shared" si="8"/>
        <v>-9.0892055287877689</v>
      </c>
      <c r="AB55" s="335">
        <f t="shared" si="8"/>
        <v>-9.1255623509029178</v>
      </c>
      <c r="AC55" s="335">
        <f t="shared" si="8"/>
        <v>-9.1620646003065307</v>
      </c>
      <c r="AD55" s="335">
        <f t="shared" si="8"/>
        <v>-9.1987128587077578</v>
      </c>
      <c r="AE55" s="335">
        <f t="shared" si="8"/>
        <v>-9.2355077101425884</v>
      </c>
      <c r="AF55" s="335">
        <f t="shared" si="8"/>
        <v>-9.2724497409831574</v>
      </c>
      <c r="AG55" s="335">
        <f t="shared" si="8"/>
        <v>-9.3095395399470924</v>
      </c>
      <c r="AH55" s="335">
        <f t="shared" si="8"/>
        <v>-9.3467776981068802</v>
      </c>
      <c r="AI55" s="335">
        <f t="shared" si="8"/>
        <v>-9.3841648088993104</v>
      </c>
      <c r="AJ55" s="335">
        <f t="shared" si="8"/>
        <v>-9.4217014681349056</v>
      </c>
      <c r="AK55" s="335">
        <f t="shared" si="8"/>
        <v>-9.4593882740074449</v>
      </c>
      <c r="AL55" s="335">
        <f t="shared" si="8"/>
        <v>-9.497225827103474</v>
      </c>
      <c r="AM55" s="335">
        <f t="shared" si="8"/>
        <v>-9.5352147304118891</v>
      </c>
      <c r="AN55" s="335">
        <f t="shared" si="8"/>
        <v>-9.5733555893335343</v>
      </c>
      <c r="AO55" s="335">
        <f t="shared" si="8"/>
        <v>-9.6116490116908704</v>
      </c>
      <c r="AP55" s="335">
        <f t="shared" si="8"/>
        <v>-9.6500956077376348</v>
      </c>
      <c r="AQ55" s="335">
        <f t="shared" si="8"/>
        <v>-9.6886959901685845</v>
      </c>
      <c r="AR55" s="335">
        <f t="shared" si="8"/>
        <v>-9.7274507741292595</v>
      </c>
      <c r="AS55" s="335">
        <f t="shared" si="8"/>
        <v>-9.7663605772257753</v>
      </c>
      <c r="AT55" s="335">
        <f t="shared" si="8"/>
        <v>-9.8054260195346785</v>
      </c>
      <c r="AU55" s="335">
        <f t="shared" si="8"/>
        <v>-9.844647723612816</v>
      </c>
      <c r="AV55" s="335">
        <f t="shared" si="8"/>
        <v>-9.8840263145072669</v>
      </c>
      <c r="AW55" s="335">
        <f t="shared" si="8"/>
        <v>-9.9235624197652967</v>
      </c>
      <c r="AX55" s="335">
        <f t="shared" si="8"/>
        <v>-9.9632566694443572</v>
      </c>
      <c r="AY55" s="335">
        <f t="shared" si="8"/>
        <v>-10.003109696122136</v>
      </c>
      <c r="AZ55" s="335">
        <f t="shared" si="8"/>
        <v>-10.043122134906623</v>
      </c>
      <c r="BA55" s="335">
        <f t="shared" si="8"/>
        <v>-10.08329462344625</v>
      </c>
      <c r="BB55" s="335">
        <f t="shared" si="8"/>
        <v>-10.123627801940035</v>
      </c>
    </row>
    <row r="56" spans="2:55">
      <c r="B56" s="320" t="s">
        <v>616</v>
      </c>
      <c r="C56" s="330"/>
      <c r="D56" s="330"/>
      <c r="E56">
        <v>0</v>
      </c>
      <c r="F56">
        <v>0</v>
      </c>
      <c r="G56">
        <v>0</v>
      </c>
      <c r="H56">
        <v>0</v>
      </c>
      <c r="I56">
        <v>0</v>
      </c>
      <c r="J56">
        <v>0</v>
      </c>
      <c r="K56">
        <v>0</v>
      </c>
      <c r="L56">
        <v>0</v>
      </c>
      <c r="M56">
        <v>0</v>
      </c>
      <c r="N56">
        <v>0</v>
      </c>
      <c r="O56">
        <v>0</v>
      </c>
      <c r="P56">
        <v>25</v>
      </c>
      <c r="Q56">
        <v>25</v>
      </c>
      <c r="R56">
        <v>25</v>
      </c>
      <c r="S56">
        <v>25</v>
      </c>
      <c r="T56">
        <v>25</v>
      </c>
      <c r="U56">
        <v>25</v>
      </c>
      <c r="V56">
        <v>25</v>
      </c>
      <c r="W56">
        <v>25</v>
      </c>
      <c r="X56">
        <v>25</v>
      </c>
      <c r="Y56">
        <v>25</v>
      </c>
      <c r="Z56">
        <v>25</v>
      </c>
      <c r="AA56">
        <v>25</v>
      </c>
      <c r="AB56">
        <v>25</v>
      </c>
      <c r="AC56">
        <v>25</v>
      </c>
      <c r="AD56">
        <v>25</v>
      </c>
      <c r="AE56">
        <v>25</v>
      </c>
      <c r="AF56">
        <v>25</v>
      </c>
      <c r="AG56">
        <v>25</v>
      </c>
      <c r="AH56">
        <v>25</v>
      </c>
      <c r="AI56">
        <v>25</v>
      </c>
      <c r="AJ56">
        <v>25</v>
      </c>
      <c r="AK56">
        <v>25</v>
      </c>
      <c r="AL56">
        <v>25</v>
      </c>
      <c r="AM56">
        <v>25</v>
      </c>
      <c r="AN56">
        <v>25</v>
      </c>
      <c r="AO56">
        <v>25</v>
      </c>
      <c r="AP56">
        <v>25</v>
      </c>
      <c r="AQ56">
        <v>25</v>
      </c>
      <c r="AR56">
        <v>25</v>
      </c>
      <c r="AS56">
        <v>25</v>
      </c>
      <c r="AT56">
        <v>25</v>
      </c>
      <c r="AU56">
        <v>25</v>
      </c>
      <c r="AV56">
        <v>25</v>
      </c>
      <c r="AW56">
        <v>25</v>
      </c>
      <c r="AX56">
        <v>25</v>
      </c>
      <c r="AY56">
        <v>25</v>
      </c>
      <c r="AZ56">
        <v>25</v>
      </c>
      <c r="BA56">
        <v>25</v>
      </c>
      <c r="BB56">
        <v>25</v>
      </c>
    </row>
    <row r="57" spans="2:55">
      <c r="B57" s="320" t="s">
        <v>617</v>
      </c>
      <c r="C57" s="330"/>
      <c r="D57" s="330"/>
      <c r="E57">
        <v>0</v>
      </c>
      <c r="F57">
        <v>0</v>
      </c>
      <c r="G57">
        <v>0</v>
      </c>
      <c r="H57">
        <v>0</v>
      </c>
      <c r="I57">
        <v>0</v>
      </c>
      <c r="J57">
        <v>21</v>
      </c>
      <c r="K57">
        <v>25</v>
      </c>
      <c r="L57">
        <v>25</v>
      </c>
      <c r="M57">
        <v>25</v>
      </c>
      <c r="N57">
        <v>25</v>
      </c>
      <c r="O57">
        <v>25</v>
      </c>
      <c r="P57">
        <v>1</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row>
    <row r="58" spans="2:55">
      <c r="B58" s="320" t="s">
        <v>618</v>
      </c>
      <c r="C58" s="330"/>
      <c r="D58" s="330"/>
      <c r="E58">
        <v>10</v>
      </c>
      <c r="F58">
        <v>10</v>
      </c>
      <c r="G58">
        <v>13</v>
      </c>
      <c r="H58">
        <v>25</v>
      </c>
      <c r="I58">
        <v>25</v>
      </c>
      <c r="J58">
        <v>4</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row>
    <row r="59" spans="2:55">
      <c r="B59" s="320" t="s">
        <v>619</v>
      </c>
      <c r="C59" s="330"/>
      <c r="D59" s="330"/>
      <c r="E59">
        <v>12</v>
      </c>
      <c r="F59">
        <v>12</v>
      </c>
      <c r="G59">
        <f>36-24</f>
        <v>12</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row>
    <row r="60" spans="2:55">
      <c r="B60" s="320" t="s">
        <v>620</v>
      </c>
      <c r="C60" s="330"/>
      <c r="D60" s="330"/>
      <c r="E60">
        <v>3</v>
      </c>
      <c r="F60">
        <v>3</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row>
    <row r="61" spans="2:55" ht="14.5">
      <c r="B61" s="334" t="s">
        <v>621</v>
      </c>
      <c r="D61" s="335"/>
      <c r="E61">
        <v>25</v>
      </c>
      <c r="F61">
        <f t="shared" ref="F61:BB61" si="9">E61</f>
        <v>25</v>
      </c>
      <c r="G61">
        <f t="shared" si="9"/>
        <v>25</v>
      </c>
      <c r="H61">
        <f t="shared" si="9"/>
        <v>25</v>
      </c>
      <c r="I61">
        <f t="shared" si="9"/>
        <v>25</v>
      </c>
      <c r="J61">
        <f t="shared" si="9"/>
        <v>25</v>
      </c>
      <c r="K61">
        <f t="shared" si="9"/>
        <v>25</v>
      </c>
      <c r="L61">
        <f t="shared" si="9"/>
        <v>25</v>
      </c>
      <c r="M61">
        <f t="shared" si="9"/>
        <v>25</v>
      </c>
      <c r="N61">
        <f t="shared" si="9"/>
        <v>25</v>
      </c>
      <c r="O61">
        <f t="shared" si="9"/>
        <v>25</v>
      </c>
      <c r="P61">
        <f t="shared" si="9"/>
        <v>25</v>
      </c>
      <c r="Q61">
        <f t="shared" si="9"/>
        <v>25</v>
      </c>
      <c r="R61">
        <f t="shared" si="9"/>
        <v>25</v>
      </c>
      <c r="S61">
        <f t="shared" si="9"/>
        <v>25</v>
      </c>
      <c r="T61">
        <f t="shared" si="9"/>
        <v>25</v>
      </c>
      <c r="U61">
        <f t="shared" si="9"/>
        <v>25</v>
      </c>
      <c r="V61">
        <f t="shared" si="9"/>
        <v>25</v>
      </c>
      <c r="W61">
        <f t="shared" si="9"/>
        <v>25</v>
      </c>
      <c r="X61">
        <f t="shared" si="9"/>
        <v>25</v>
      </c>
      <c r="Y61">
        <f t="shared" si="9"/>
        <v>25</v>
      </c>
      <c r="Z61">
        <f t="shared" si="9"/>
        <v>25</v>
      </c>
      <c r="AA61">
        <f t="shared" si="9"/>
        <v>25</v>
      </c>
      <c r="AB61">
        <f t="shared" si="9"/>
        <v>25</v>
      </c>
      <c r="AC61">
        <f t="shared" si="9"/>
        <v>25</v>
      </c>
      <c r="AD61">
        <f t="shared" si="9"/>
        <v>25</v>
      </c>
      <c r="AE61">
        <f t="shared" si="9"/>
        <v>25</v>
      </c>
      <c r="AF61">
        <f t="shared" si="9"/>
        <v>25</v>
      </c>
      <c r="AG61">
        <f t="shared" si="9"/>
        <v>25</v>
      </c>
      <c r="AH61">
        <f t="shared" si="9"/>
        <v>25</v>
      </c>
      <c r="AI61">
        <f t="shared" si="9"/>
        <v>25</v>
      </c>
      <c r="AJ61">
        <f t="shared" si="9"/>
        <v>25</v>
      </c>
      <c r="AK61">
        <f t="shared" si="9"/>
        <v>25</v>
      </c>
      <c r="AL61">
        <f t="shared" si="9"/>
        <v>25</v>
      </c>
      <c r="AM61">
        <f t="shared" si="9"/>
        <v>25</v>
      </c>
      <c r="AN61">
        <f t="shared" si="9"/>
        <v>25</v>
      </c>
      <c r="AO61">
        <f t="shared" si="9"/>
        <v>25</v>
      </c>
      <c r="AP61">
        <f t="shared" si="9"/>
        <v>25</v>
      </c>
      <c r="AQ61">
        <f t="shared" si="9"/>
        <v>25</v>
      </c>
      <c r="AR61">
        <f t="shared" si="9"/>
        <v>25</v>
      </c>
      <c r="AS61">
        <f t="shared" si="9"/>
        <v>25</v>
      </c>
      <c r="AT61">
        <f t="shared" si="9"/>
        <v>25</v>
      </c>
      <c r="AU61">
        <f t="shared" si="9"/>
        <v>25</v>
      </c>
      <c r="AV61">
        <f t="shared" si="9"/>
        <v>25</v>
      </c>
      <c r="AW61">
        <f t="shared" si="9"/>
        <v>25</v>
      </c>
      <c r="AX61">
        <f t="shared" si="9"/>
        <v>25</v>
      </c>
      <c r="AY61">
        <f t="shared" si="9"/>
        <v>25</v>
      </c>
      <c r="AZ61">
        <f t="shared" si="9"/>
        <v>25</v>
      </c>
      <c r="BA61">
        <f t="shared" si="9"/>
        <v>25</v>
      </c>
      <c r="BB61">
        <f t="shared" si="9"/>
        <v>25</v>
      </c>
    </row>
    <row r="62" spans="2:55">
      <c r="B62" t="s">
        <v>536</v>
      </c>
      <c r="D62" s="335"/>
      <c r="E62" s="335">
        <f>E63*-0.000001</f>
        <v>-8.584E-2</v>
      </c>
      <c r="F62" s="335"/>
      <c r="G62" s="335">
        <f>G63*-0.000001</f>
        <v>-8.9307935999999991E-2</v>
      </c>
      <c r="H62" s="335"/>
      <c r="I62" s="335">
        <f>I63*-0.000001</f>
        <v>-9.29159766144E-2</v>
      </c>
      <c r="J62" s="335"/>
      <c r="K62" s="335">
        <f>K63*-0.000001</f>
        <v>-9.6669782069621762E-2</v>
      </c>
      <c r="L62" s="335"/>
      <c r="M62" s="335"/>
      <c r="N62" s="335"/>
      <c r="O62" s="335"/>
      <c r="P62" s="335">
        <f>P63*-0.000001</f>
        <v>-0.10673125063259693</v>
      </c>
      <c r="Q62" s="335"/>
      <c r="R62" s="335"/>
      <c r="S62" s="335"/>
      <c r="T62" s="335"/>
      <c r="U62" s="335">
        <f>U63*-0.000001</f>
        <v>-0.11783992492497813</v>
      </c>
      <c r="V62" s="335"/>
      <c r="W62" s="335"/>
      <c r="X62" s="335"/>
      <c r="Y62" s="335"/>
      <c r="Z62" s="335">
        <f>Z63*-0.000001</f>
        <v>-0.13010479896019755</v>
      </c>
      <c r="AA62" s="335"/>
      <c r="AB62" s="335"/>
      <c r="AC62" s="335"/>
      <c r="AD62" s="335"/>
      <c r="AE62" s="335">
        <f>AE63*-0.000001</f>
        <v>-0.14364621093614943</v>
      </c>
      <c r="AF62" s="335"/>
      <c r="AG62" s="335"/>
      <c r="AH62" s="335"/>
      <c r="AI62" s="335"/>
      <c r="AJ62" s="335">
        <f>AJ63*-0.000001</f>
        <v>-0.15859702394702049</v>
      </c>
      <c r="AK62" s="335"/>
      <c r="AL62" s="335"/>
      <c r="AM62" s="335"/>
      <c r="AN62" s="335"/>
      <c r="AO62" s="335">
        <f>AO63*-0.000001</f>
        <v>-0.17510392958455601</v>
      </c>
      <c r="AP62" s="335"/>
      <c r="AQ62" s="335"/>
      <c r="AR62" s="335"/>
      <c r="AS62" s="335"/>
      <c r="AT62" s="335">
        <f>AT63*-0.000001</f>
        <v>-0.19332888721919286</v>
      </c>
      <c r="AU62" s="335"/>
      <c r="AV62" s="335"/>
      <c r="AW62" s="335"/>
      <c r="AX62" s="335"/>
      <c r="AY62" s="335">
        <f>AY63*-0.000001</f>
        <v>-0.21345071308272867</v>
      </c>
      <c r="AZ62" s="335"/>
      <c r="BA62" s="335"/>
      <c r="BB62" s="335"/>
      <c r="BC62" s="335"/>
    </row>
    <row r="63" spans="2:55">
      <c r="B63" t="s">
        <v>537</v>
      </c>
      <c r="C63" s="493">
        <v>0.02</v>
      </c>
      <c r="D63" s="493"/>
      <c r="E63" s="1">
        <f>B6*(SUM(C36:C40))</f>
        <v>85840</v>
      </c>
      <c r="F63" s="336">
        <f>(E63*$C$63)+E63</f>
        <v>87556.800000000003</v>
      </c>
      <c r="G63" s="1">
        <f t="shared" ref="G63:BB63" si="10">(F63*$C$63)+F63</f>
        <v>89307.936000000002</v>
      </c>
      <c r="H63" s="336">
        <f t="shared" si="10"/>
        <v>91094.094720000008</v>
      </c>
      <c r="I63" s="1">
        <f t="shared" si="10"/>
        <v>92915.976614400002</v>
      </c>
      <c r="J63" s="336">
        <f t="shared" si="10"/>
        <v>94774.296146688008</v>
      </c>
      <c r="K63" s="1">
        <f t="shared" si="10"/>
        <v>96669.782069621768</v>
      </c>
      <c r="L63" s="336">
        <f t="shared" si="10"/>
        <v>98603.177711014199</v>
      </c>
      <c r="M63" s="1">
        <f t="shared" si="10"/>
        <v>100575.24126523448</v>
      </c>
      <c r="N63" s="336">
        <f t="shared" si="10"/>
        <v>102586.74609053916</v>
      </c>
      <c r="O63" s="1">
        <f t="shared" si="10"/>
        <v>104638.48101234995</v>
      </c>
      <c r="P63" s="336">
        <f t="shared" si="10"/>
        <v>106731.25063259694</v>
      </c>
      <c r="Q63" s="1">
        <f t="shared" si="10"/>
        <v>108865.87564524889</v>
      </c>
      <c r="R63" s="336">
        <f t="shared" si="10"/>
        <v>111043.19315815387</v>
      </c>
      <c r="S63" s="1">
        <f t="shared" si="10"/>
        <v>113264.05702131694</v>
      </c>
      <c r="T63" s="336">
        <f t="shared" si="10"/>
        <v>115529.33816174328</v>
      </c>
      <c r="U63" s="1">
        <f t="shared" si="10"/>
        <v>117839.92492497814</v>
      </c>
      <c r="V63" s="336">
        <f t="shared" si="10"/>
        <v>120196.7234234777</v>
      </c>
      <c r="W63" s="1">
        <f t="shared" si="10"/>
        <v>122600.65789194725</v>
      </c>
      <c r="X63" s="336">
        <f t="shared" si="10"/>
        <v>125052.67104978619</v>
      </c>
      <c r="Y63" s="1">
        <f t="shared" si="10"/>
        <v>127553.72447078192</v>
      </c>
      <c r="Z63" s="336">
        <f t="shared" si="10"/>
        <v>130104.79896019756</v>
      </c>
      <c r="AA63" s="1">
        <f t="shared" si="10"/>
        <v>132706.89493940151</v>
      </c>
      <c r="AB63" s="336">
        <f t="shared" si="10"/>
        <v>135361.03283818954</v>
      </c>
      <c r="AC63" s="1">
        <f t="shared" si="10"/>
        <v>138068.25349495333</v>
      </c>
      <c r="AD63" s="336">
        <f t="shared" si="10"/>
        <v>140829.6185648524</v>
      </c>
      <c r="AE63" s="1">
        <f t="shared" si="10"/>
        <v>143646.21093614944</v>
      </c>
      <c r="AF63" s="336">
        <f t="shared" si="10"/>
        <v>146519.13515487243</v>
      </c>
      <c r="AG63" s="1">
        <f t="shared" si="10"/>
        <v>149449.51785796988</v>
      </c>
      <c r="AH63" s="336">
        <f t="shared" si="10"/>
        <v>152438.50821512929</v>
      </c>
      <c r="AI63" s="1">
        <f t="shared" si="10"/>
        <v>155487.27837943187</v>
      </c>
      <c r="AJ63" s="336">
        <f t="shared" si="10"/>
        <v>158597.0239470205</v>
      </c>
      <c r="AK63" s="1">
        <f t="shared" si="10"/>
        <v>161768.9644259609</v>
      </c>
      <c r="AL63" s="336">
        <f t="shared" si="10"/>
        <v>165004.34371448011</v>
      </c>
      <c r="AM63" s="1">
        <f t="shared" si="10"/>
        <v>168304.43058876973</v>
      </c>
      <c r="AN63" s="336">
        <f t="shared" si="10"/>
        <v>171670.51920054512</v>
      </c>
      <c r="AO63" s="1">
        <f t="shared" si="10"/>
        <v>175103.92958455603</v>
      </c>
      <c r="AP63" s="336">
        <f t="shared" si="10"/>
        <v>178606.00817624715</v>
      </c>
      <c r="AQ63" s="1">
        <f t="shared" si="10"/>
        <v>182178.12833977208</v>
      </c>
      <c r="AR63" s="336">
        <f t="shared" si="10"/>
        <v>185821.69090656753</v>
      </c>
      <c r="AS63" s="1">
        <f t="shared" si="10"/>
        <v>189538.12472469889</v>
      </c>
      <c r="AT63" s="336">
        <f t="shared" si="10"/>
        <v>193328.88721919287</v>
      </c>
      <c r="AU63" s="1">
        <f t="shared" si="10"/>
        <v>197195.46496357673</v>
      </c>
      <c r="AV63" s="336">
        <f t="shared" si="10"/>
        <v>201139.37426284826</v>
      </c>
      <c r="AW63" s="1">
        <f t="shared" si="10"/>
        <v>205162.16174810522</v>
      </c>
      <c r="AX63" s="336">
        <f t="shared" si="10"/>
        <v>209265.40498306733</v>
      </c>
      <c r="AY63" s="1">
        <f t="shared" si="10"/>
        <v>213450.71308272867</v>
      </c>
      <c r="AZ63" s="336">
        <f t="shared" si="10"/>
        <v>217719.72734438325</v>
      </c>
      <c r="BA63" s="1">
        <f t="shared" si="10"/>
        <v>222074.12189127092</v>
      </c>
      <c r="BB63" s="336">
        <f t="shared" si="10"/>
        <v>226515.60432909633</v>
      </c>
    </row>
    <row r="64" spans="2:55">
      <c r="B64" t="s">
        <v>538</v>
      </c>
      <c r="C64" s="337"/>
      <c r="D64" s="337"/>
      <c r="E64" s="1">
        <v>0</v>
      </c>
      <c r="F64" s="1">
        <v>0</v>
      </c>
      <c r="G64" s="1">
        <v>0</v>
      </c>
      <c r="H64" s="1">
        <v>0</v>
      </c>
      <c r="I64" s="1">
        <v>0</v>
      </c>
      <c r="J64" s="1">
        <f t="shared" ref="J64:BB64" si="11">E64+E64*0.01</f>
        <v>0</v>
      </c>
      <c r="K64" s="1">
        <f t="shared" si="11"/>
        <v>0</v>
      </c>
      <c r="L64" s="1">
        <f t="shared" si="11"/>
        <v>0</v>
      </c>
      <c r="M64" s="1">
        <f t="shared" si="11"/>
        <v>0</v>
      </c>
      <c r="N64" s="1">
        <f t="shared" si="11"/>
        <v>0</v>
      </c>
      <c r="O64" s="1">
        <f t="shared" si="11"/>
        <v>0</v>
      </c>
      <c r="P64" s="1">
        <f t="shared" si="11"/>
        <v>0</v>
      </c>
      <c r="Q64" s="1">
        <f t="shared" si="11"/>
        <v>0</v>
      </c>
      <c r="R64" s="1">
        <f t="shared" si="11"/>
        <v>0</v>
      </c>
      <c r="S64" s="1">
        <f t="shared" si="11"/>
        <v>0</v>
      </c>
      <c r="T64" s="1">
        <f t="shared" si="11"/>
        <v>0</v>
      </c>
      <c r="U64" s="1">
        <f t="shared" si="11"/>
        <v>0</v>
      </c>
      <c r="V64" s="1">
        <f t="shared" si="11"/>
        <v>0</v>
      </c>
      <c r="W64" s="1">
        <f t="shared" si="11"/>
        <v>0</v>
      </c>
      <c r="X64" s="1">
        <f t="shared" si="11"/>
        <v>0</v>
      </c>
      <c r="Y64" s="1">
        <f t="shared" si="11"/>
        <v>0</v>
      </c>
      <c r="Z64" s="1">
        <f t="shared" si="11"/>
        <v>0</v>
      </c>
      <c r="AA64" s="1">
        <f t="shared" si="11"/>
        <v>0</v>
      </c>
      <c r="AB64" s="1">
        <f>W64+W64*0.01</f>
        <v>0</v>
      </c>
      <c r="AC64" s="1">
        <f t="shared" si="11"/>
        <v>0</v>
      </c>
      <c r="AD64" s="1">
        <f t="shared" si="11"/>
        <v>0</v>
      </c>
      <c r="AE64" s="1">
        <f t="shared" si="11"/>
        <v>0</v>
      </c>
      <c r="AF64" s="1">
        <f t="shared" si="11"/>
        <v>0</v>
      </c>
      <c r="AG64" s="1">
        <f t="shared" si="11"/>
        <v>0</v>
      </c>
      <c r="AH64" s="1">
        <f t="shared" si="11"/>
        <v>0</v>
      </c>
      <c r="AI64" s="1">
        <f t="shared" si="11"/>
        <v>0</v>
      </c>
      <c r="AJ64" s="1">
        <f t="shared" si="11"/>
        <v>0</v>
      </c>
      <c r="AK64" s="1">
        <f t="shared" si="11"/>
        <v>0</v>
      </c>
      <c r="AL64" s="1">
        <f t="shared" si="11"/>
        <v>0</v>
      </c>
      <c r="AM64" s="1">
        <f t="shared" si="11"/>
        <v>0</v>
      </c>
      <c r="AN64" s="1">
        <f t="shared" si="11"/>
        <v>0</v>
      </c>
      <c r="AO64" s="1">
        <f t="shared" si="11"/>
        <v>0</v>
      </c>
      <c r="AP64" s="1">
        <f t="shared" si="11"/>
        <v>0</v>
      </c>
      <c r="AQ64" s="1">
        <f t="shared" si="11"/>
        <v>0</v>
      </c>
      <c r="AR64" s="1">
        <f t="shared" si="11"/>
        <v>0</v>
      </c>
      <c r="AS64" s="1">
        <f t="shared" si="11"/>
        <v>0</v>
      </c>
      <c r="AT64" s="1">
        <f t="shared" si="11"/>
        <v>0</v>
      </c>
      <c r="AU64" s="1">
        <f t="shared" si="11"/>
        <v>0</v>
      </c>
      <c r="AV64" s="1">
        <f t="shared" si="11"/>
        <v>0</v>
      </c>
      <c r="AW64" s="1">
        <f t="shared" si="11"/>
        <v>0</v>
      </c>
      <c r="AX64" s="1">
        <f t="shared" si="11"/>
        <v>0</v>
      </c>
      <c r="AY64" s="1">
        <f t="shared" si="11"/>
        <v>0</v>
      </c>
      <c r="AZ64" s="1">
        <f t="shared" si="11"/>
        <v>0</v>
      </c>
      <c r="BA64" s="1">
        <f t="shared" si="11"/>
        <v>0</v>
      </c>
      <c r="BB64" s="1">
        <f t="shared" si="11"/>
        <v>0</v>
      </c>
    </row>
    <row r="65" spans="1:54">
      <c r="B65" s="320" t="s">
        <v>539</v>
      </c>
      <c r="C65" s="493">
        <v>0.02</v>
      </c>
      <c r="D65" s="493"/>
      <c r="E65" s="336">
        <f>B7</f>
        <v>300000</v>
      </c>
      <c r="F65" s="1">
        <f>E65*$C$65+E65</f>
        <v>306000</v>
      </c>
      <c r="G65" s="336">
        <f t="shared" ref="G65:BB65" si="12">F65*$C$65+F65</f>
        <v>312120</v>
      </c>
      <c r="H65" s="336">
        <f t="shared" si="12"/>
        <v>318362.40000000002</v>
      </c>
      <c r="I65" s="336">
        <f t="shared" si="12"/>
        <v>324729.64800000004</v>
      </c>
      <c r="J65" s="336">
        <f t="shared" si="12"/>
        <v>331224.24096000002</v>
      </c>
      <c r="K65" s="1">
        <f t="shared" si="12"/>
        <v>337848.72577920003</v>
      </c>
      <c r="L65" s="336">
        <f t="shared" si="12"/>
        <v>344605.70029478404</v>
      </c>
      <c r="M65" s="336">
        <f t="shared" si="12"/>
        <v>351497.81430067972</v>
      </c>
      <c r="N65" s="336">
        <f t="shared" si="12"/>
        <v>358527.77058669331</v>
      </c>
      <c r="O65" s="336">
        <f t="shared" si="12"/>
        <v>365698.32599842717</v>
      </c>
      <c r="P65" s="1">
        <f t="shared" si="12"/>
        <v>373012.2925183957</v>
      </c>
      <c r="Q65" s="336">
        <f t="shared" si="12"/>
        <v>380472.53836876363</v>
      </c>
      <c r="R65" s="336">
        <f t="shared" si="12"/>
        <v>388081.98913613893</v>
      </c>
      <c r="S65" s="336">
        <f t="shared" si="12"/>
        <v>395843.62891886174</v>
      </c>
      <c r="T65" s="336">
        <f t="shared" si="12"/>
        <v>403760.50149723899</v>
      </c>
      <c r="U65" s="1">
        <f t="shared" si="12"/>
        <v>411835.71152718377</v>
      </c>
      <c r="V65" s="336">
        <f t="shared" si="12"/>
        <v>420072.42575772747</v>
      </c>
      <c r="W65" s="336">
        <f t="shared" si="12"/>
        <v>428473.87427288201</v>
      </c>
      <c r="X65" s="336">
        <f t="shared" si="12"/>
        <v>437043.35175833968</v>
      </c>
      <c r="Y65" s="336">
        <f t="shared" si="12"/>
        <v>445784.21879350644</v>
      </c>
      <c r="Z65" s="1">
        <f t="shared" si="12"/>
        <v>454699.90316937654</v>
      </c>
      <c r="AA65" s="336">
        <f t="shared" si="12"/>
        <v>463793.90123276407</v>
      </c>
      <c r="AB65" s="336">
        <f t="shared" si="12"/>
        <v>473069.77925741934</v>
      </c>
      <c r="AC65" s="336">
        <f t="shared" si="12"/>
        <v>482531.17484256771</v>
      </c>
      <c r="AD65" s="336">
        <f t="shared" si="12"/>
        <v>492181.79833941907</v>
      </c>
      <c r="AE65" s="1">
        <f t="shared" si="12"/>
        <v>502025.43430620746</v>
      </c>
      <c r="AF65" s="336">
        <f t="shared" si="12"/>
        <v>512065.94299233163</v>
      </c>
      <c r="AG65" s="336">
        <f t="shared" si="12"/>
        <v>522307.26185217826</v>
      </c>
      <c r="AH65" s="336">
        <f t="shared" si="12"/>
        <v>532753.40708922187</v>
      </c>
      <c r="AI65" s="336">
        <f t="shared" si="12"/>
        <v>543408.47523100628</v>
      </c>
      <c r="AJ65" s="1">
        <f t="shared" si="12"/>
        <v>554276.64473562641</v>
      </c>
      <c r="AK65" s="336">
        <f t="shared" si="12"/>
        <v>565362.17763033893</v>
      </c>
      <c r="AL65" s="336">
        <f t="shared" si="12"/>
        <v>576669.42118294572</v>
      </c>
      <c r="AM65" s="336">
        <f t="shared" si="12"/>
        <v>588202.80960660463</v>
      </c>
      <c r="AN65" s="336">
        <f t="shared" si="12"/>
        <v>599966.86579873669</v>
      </c>
      <c r="AO65" s="1">
        <f t="shared" si="12"/>
        <v>611966.20311471145</v>
      </c>
      <c r="AP65" s="336">
        <f t="shared" si="12"/>
        <v>624205.52717700566</v>
      </c>
      <c r="AQ65" s="336">
        <f t="shared" si="12"/>
        <v>636689.63772054575</v>
      </c>
      <c r="AR65" s="336">
        <f t="shared" si="12"/>
        <v>649423.43047495664</v>
      </c>
      <c r="AS65" s="336">
        <f t="shared" si="12"/>
        <v>662411.8990844558</v>
      </c>
      <c r="AT65" s="1">
        <f t="shared" si="12"/>
        <v>675660.13706614496</v>
      </c>
      <c r="AU65" s="336">
        <f t="shared" si="12"/>
        <v>689173.33980746788</v>
      </c>
      <c r="AV65" s="336">
        <f t="shared" si="12"/>
        <v>702956.80660361727</v>
      </c>
      <c r="AW65" s="336">
        <f t="shared" si="12"/>
        <v>717015.94273568958</v>
      </c>
      <c r="AX65" s="336">
        <f t="shared" si="12"/>
        <v>731356.26159040339</v>
      </c>
      <c r="AY65" s="1">
        <f t="shared" si="12"/>
        <v>745983.38682221144</v>
      </c>
      <c r="AZ65" s="336">
        <f t="shared" si="12"/>
        <v>760903.05455865571</v>
      </c>
      <c r="BA65" s="336">
        <f t="shared" si="12"/>
        <v>776121.1156498288</v>
      </c>
      <c r="BB65" s="336">
        <f t="shared" si="12"/>
        <v>791643.53796282539</v>
      </c>
    </row>
    <row r="66" spans="1:54">
      <c r="B66" s="320" t="s">
        <v>540</v>
      </c>
      <c r="E66" s="338"/>
      <c r="F66" s="338">
        <f>F65*SUM(E64:I64)*-0.000001</f>
        <v>0</v>
      </c>
      <c r="G66" s="338"/>
      <c r="H66" s="338"/>
      <c r="I66" s="338"/>
      <c r="J66" s="338"/>
      <c r="K66" s="338">
        <f>K65*SUM(J64:N64)*-0.000001</f>
        <v>0</v>
      </c>
      <c r="L66" s="338"/>
      <c r="M66" s="338"/>
      <c r="N66" s="338"/>
      <c r="O66" s="338"/>
      <c r="P66" s="338">
        <f>P65*SUM(O64:S64)*-0.000001</f>
        <v>0</v>
      </c>
      <c r="Q66" s="338"/>
      <c r="R66" s="338"/>
      <c r="S66" s="338"/>
      <c r="T66" s="338"/>
      <c r="U66" s="338">
        <f>U65*SUM(T64:X64)*-0.000001</f>
        <v>0</v>
      </c>
      <c r="V66" s="338"/>
      <c r="W66" s="338"/>
      <c r="X66" s="338"/>
      <c r="Y66" s="338"/>
      <c r="Z66" s="338">
        <f>Z65*SUM(Y64:AC64)*-0.000001</f>
        <v>0</v>
      </c>
      <c r="AA66" s="338"/>
      <c r="AB66" s="338"/>
      <c r="AC66" s="338"/>
      <c r="AD66" s="338"/>
      <c r="AE66" s="338">
        <f>AE65*SUM(AD64:AH64)*-0.000001</f>
        <v>0</v>
      </c>
      <c r="AF66" s="338"/>
      <c r="AG66" s="338"/>
      <c r="AH66" s="338"/>
      <c r="AI66" s="338"/>
      <c r="AJ66" s="338">
        <f>AJ65*SUM(AI64:AM64)*-0.000001</f>
        <v>0</v>
      </c>
      <c r="AK66" s="338"/>
      <c r="AL66" s="338"/>
      <c r="AM66" s="338"/>
      <c r="AN66" s="338"/>
      <c r="AO66" s="338">
        <f>AO65*SUM(AN64:AR64)*-0.000001</f>
        <v>0</v>
      </c>
      <c r="AP66" s="338"/>
      <c r="AQ66" s="338"/>
      <c r="AR66" s="338"/>
      <c r="AS66" s="338"/>
      <c r="AT66" s="338">
        <f>AT65*SUM(AS64:AW64)*-0.000001</f>
        <v>0</v>
      </c>
      <c r="AU66" s="338"/>
      <c r="AV66" s="338"/>
      <c r="AW66" s="338"/>
      <c r="AX66" s="338"/>
      <c r="AY66" s="338">
        <f>AY65*SUM(AX64:BB64)*-0.000001</f>
        <v>0</v>
      </c>
      <c r="AZ66" s="338"/>
      <c r="BA66" s="338"/>
      <c r="BB66" s="338"/>
    </row>
    <row r="67" spans="1:54" ht="13" customHeight="1">
      <c r="B67" t="s">
        <v>622</v>
      </c>
      <c r="C67" s="493">
        <v>0.02</v>
      </c>
      <c r="D67" s="493"/>
      <c r="E67" s="338">
        <f>B8*-0.000001*E61+(B9*0.00001)</f>
        <v>-4.3069140000000008</v>
      </c>
      <c r="F67" s="338">
        <f>(E67*$C$67)+E67</f>
        <v>-4.3930522800000009</v>
      </c>
      <c r="G67" s="338">
        <f>F67*$C$67+F67</f>
        <v>-4.4809133256000013</v>
      </c>
      <c r="H67" s="338">
        <f t="shared" ref="H67:BB67" si="13">G67*$C$67+G67</f>
        <v>-4.5705315921120011</v>
      </c>
      <c r="I67" s="338">
        <f>H67*$C$67+H67</f>
        <v>-4.6619422239542407</v>
      </c>
      <c r="J67" s="338">
        <f t="shared" si="13"/>
        <v>-4.7551810684333251</v>
      </c>
      <c r="K67" s="338">
        <f t="shared" si="13"/>
        <v>-4.8502846898019918</v>
      </c>
      <c r="L67" s="338">
        <f t="shared" si="13"/>
        <v>-4.9472903835980313</v>
      </c>
      <c r="M67" s="338">
        <f t="shared" si="13"/>
        <v>-5.0462361912699922</v>
      </c>
      <c r="N67" s="338">
        <f t="shared" si="13"/>
        <v>-5.1471609150953919</v>
      </c>
      <c r="O67" s="338">
        <f t="shared" si="13"/>
        <v>-5.2501041333972998</v>
      </c>
      <c r="P67" s="338">
        <f t="shared" si="13"/>
        <v>-5.3551062160652458</v>
      </c>
      <c r="Q67" s="338">
        <f t="shared" si="13"/>
        <v>-5.4622083403865505</v>
      </c>
      <c r="R67" s="338">
        <f t="shared" si="13"/>
        <v>-5.5714525071942811</v>
      </c>
      <c r="S67" s="338">
        <f t="shared" si="13"/>
        <v>-5.6828815573381668</v>
      </c>
      <c r="T67" s="338">
        <f t="shared" si="13"/>
        <v>-5.79653918848493</v>
      </c>
      <c r="U67" s="338">
        <f t="shared" si="13"/>
        <v>-5.9124699722546286</v>
      </c>
      <c r="V67" s="338">
        <f t="shared" si="13"/>
        <v>-6.0307193716997212</v>
      </c>
      <c r="W67" s="338">
        <f t="shared" si="13"/>
        <v>-6.1513337591337152</v>
      </c>
      <c r="X67" s="338">
        <f t="shared" si="13"/>
        <v>-6.2743604343163897</v>
      </c>
      <c r="Y67" s="338">
        <f t="shared" si="13"/>
        <v>-6.3998476430027171</v>
      </c>
      <c r="Z67" s="338">
        <f t="shared" si="13"/>
        <v>-6.5278445958627715</v>
      </c>
      <c r="AA67" s="338">
        <f t="shared" si="13"/>
        <v>-6.6584014877800266</v>
      </c>
      <c r="AB67" s="338">
        <f t="shared" si="13"/>
        <v>-6.7915695175356268</v>
      </c>
      <c r="AC67" s="338">
        <f t="shared" si="13"/>
        <v>-6.927400907886339</v>
      </c>
      <c r="AD67" s="338">
        <f t="shared" si="13"/>
        <v>-7.065948926044066</v>
      </c>
      <c r="AE67" s="338">
        <f t="shared" si="13"/>
        <v>-7.2072679045649473</v>
      </c>
      <c r="AF67" s="338">
        <f t="shared" si="13"/>
        <v>-7.3514132626562461</v>
      </c>
      <c r="AG67" s="338">
        <f t="shared" si="13"/>
        <v>-7.498441527909371</v>
      </c>
      <c r="AH67" s="338">
        <f t="shared" si="13"/>
        <v>-7.648410358467558</v>
      </c>
      <c r="AI67" s="338">
        <f t="shared" si="13"/>
        <v>-7.8013785656369095</v>
      </c>
      <c r="AJ67" s="338">
        <f t="shared" si="13"/>
        <v>-7.9574061369496478</v>
      </c>
      <c r="AK67" s="338">
        <f t="shared" si="13"/>
        <v>-8.1165542596886411</v>
      </c>
      <c r="AL67" s="338">
        <f t="shared" si="13"/>
        <v>-8.2788853448824131</v>
      </c>
      <c r="AM67" s="338">
        <f t="shared" si="13"/>
        <v>-8.4444630517800618</v>
      </c>
      <c r="AN67" s="338">
        <f t="shared" si="13"/>
        <v>-8.6133523128156639</v>
      </c>
      <c r="AO67" s="338">
        <f t="shared" si="13"/>
        <v>-8.785619359071978</v>
      </c>
      <c r="AP67" s="338">
        <f t="shared" si="13"/>
        <v>-8.9613317462534177</v>
      </c>
      <c r="AQ67" s="338">
        <f t="shared" si="13"/>
        <v>-9.1405583811784865</v>
      </c>
      <c r="AR67" s="338">
        <f t="shared" si="13"/>
        <v>-9.3233695488020558</v>
      </c>
      <c r="AS67" s="338">
        <f t="shared" si="13"/>
        <v>-9.5098369397780971</v>
      </c>
      <c r="AT67" s="338">
        <f t="shared" si="13"/>
        <v>-9.7000336785736589</v>
      </c>
      <c r="AU67" s="338">
        <f t="shared" si="13"/>
        <v>-9.8940343521451322</v>
      </c>
      <c r="AV67" s="338">
        <f t="shared" si="13"/>
        <v>-10.091915039188034</v>
      </c>
      <c r="AW67" s="338">
        <f t="shared" si="13"/>
        <v>-10.293753339971795</v>
      </c>
      <c r="AX67" s="338">
        <f t="shared" si="13"/>
        <v>-10.499628406771231</v>
      </c>
      <c r="AY67" s="338">
        <f t="shared" si="13"/>
        <v>-10.709620974906656</v>
      </c>
      <c r="AZ67" s="338">
        <f t="shared" si="13"/>
        <v>-10.923813394404789</v>
      </c>
      <c r="BA67" s="338">
        <f t="shared" si="13"/>
        <v>-11.142289662292885</v>
      </c>
      <c r="BB67" s="338">
        <f t="shared" si="13"/>
        <v>-11.365135455538743</v>
      </c>
    </row>
    <row r="68" spans="1:54">
      <c r="C68" s="493"/>
      <c r="D68" s="493"/>
      <c r="E68" s="1"/>
      <c r="F68" s="342"/>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row>
    <row r="73" spans="1:54">
      <c r="A73" s="4" t="s">
        <v>541</v>
      </c>
    </row>
    <row r="74" spans="1:54">
      <c r="A74" s="491" t="s">
        <v>542</v>
      </c>
      <c r="B74" s="491"/>
      <c r="C74" s="491"/>
      <c r="D74" s="491"/>
      <c r="E74" s="491"/>
      <c r="F74" s="491"/>
      <c r="G74" s="491"/>
      <c r="H74" s="491"/>
      <c r="I74" s="491"/>
      <c r="J74" s="491"/>
      <c r="K74" s="491"/>
      <c r="L74" s="491"/>
      <c r="M74" s="491"/>
      <c r="N74" s="491"/>
      <c r="O74" s="491"/>
      <c r="P74" s="491"/>
      <c r="Q74" s="491"/>
      <c r="R74" s="491"/>
      <c r="S74" s="491"/>
      <c r="T74" s="491"/>
    </row>
    <row r="75" spans="1:54">
      <c r="A75" s="491"/>
      <c r="B75" s="491"/>
      <c r="C75" s="491"/>
      <c r="D75" s="491"/>
      <c r="E75" s="491"/>
      <c r="F75" s="491"/>
      <c r="G75" s="491"/>
      <c r="H75" s="491"/>
      <c r="I75" s="491"/>
      <c r="J75" s="491"/>
      <c r="K75" s="491"/>
      <c r="L75" s="491"/>
      <c r="M75" s="491"/>
      <c r="N75" s="491"/>
      <c r="O75" s="491"/>
      <c r="P75" s="491"/>
      <c r="Q75" s="491"/>
      <c r="R75" s="491"/>
      <c r="S75" s="491"/>
      <c r="T75" s="491"/>
    </row>
    <row r="77" spans="1:54">
      <c r="A77" s="158" t="s">
        <v>343</v>
      </c>
      <c r="B77" s="490" t="s">
        <v>543</v>
      </c>
      <c r="C77" s="490"/>
      <c r="D77" s="490"/>
      <c r="E77" s="490"/>
      <c r="F77" s="490"/>
      <c r="G77" s="490"/>
      <c r="H77" s="490"/>
      <c r="I77" s="490"/>
      <c r="J77" s="490"/>
      <c r="K77" s="490"/>
      <c r="L77" s="490"/>
      <c r="M77" s="490"/>
      <c r="N77" s="490"/>
      <c r="O77" s="490"/>
      <c r="P77" s="490"/>
      <c r="Q77" s="490"/>
      <c r="R77" s="490"/>
      <c r="S77" s="490"/>
    </row>
    <row r="78" spans="1:54">
      <c r="A78" s="158" t="s">
        <v>487</v>
      </c>
      <c r="B78" s="490" t="s">
        <v>544</v>
      </c>
      <c r="C78" s="490"/>
      <c r="D78" s="490"/>
      <c r="E78" s="490"/>
      <c r="F78" s="490"/>
      <c r="G78" s="490"/>
      <c r="H78" s="490"/>
      <c r="I78" s="490"/>
      <c r="J78" s="490"/>
      <c r="K78" s="490"/>
      <c r="L78" s="490"/>
      <c r="M78" s="490"/>
      <c r="N78" s="490"/>
      <c r="O78" s="490"/>
      <c r="P78" s="490"/>
      <c r="Q78" s="490"/>
      <c r="R78" s="490"/>
      <c r="S78" s="490"/>
    </row>
    <row r="79" spans="1:54">
      <c r="A79" s="159" t="s">
        <v>390</v>
      </c>
      <c r="B79" s="490" t="s">
        <v>174</v>
      </c>
      <c r="C79" s="490"/>
      <c r="D79" s="490"/>
      <c r="E79" s="490"/>
      <c r="F79" s="490"/>
      <c r="G79" s="490"/>
      <c r="H79" s="490"/>
      <c r="I79" s="490"/>
      <c r="J79" s="490"/>
      <c r="K79" s="490"/>
      <c r="L79" s="490"/>
      <c r="M79" s="490"/>
      <c r="N79" s="490"/>
      <c r="O79" s="490"/>
      <c r="P79" s="490"/>
      <c r="Q79" s="490"/>
      <c r="R79" s="490"/>
      <c r="S79" s="490"/>
    </row>
    <row r="80" spans="1:54">
      <c r="A80" s="159" t="s">
        <v>466</v>
      </c>
      <c r="B80" s="490" t="s">
        <v>174</v>
      </c>
      <c r="C80" s="490"/>
      <c r="D80" s="490"/>
      <c r="E80" s="490"/>
      <c r="F80" s="490"/>
      <c r="G80" s="490"/>
      <c r="H80" s="490"/>
      <c r="I80" s="490"/>
      <c r="J80" s="490"/>
      <c r="K80" s="490"/>
      <c r="L80" s="490"/>
      <c r="M80" s="490"/>
      <c r="N80" s="490"/>
      <c r="O80" s="490"/>
      <c r="P80" s="490"/>
      <c r="Q80" s="490"/>
      <c r="R80" s="490"/>
      <c r="S80" s="490"/>
    </row>
    <row r="81" spans="1:19">
      <c r="A81" s="159" t="s">
        <v>467</v>
      </c>
      <c r="B81" s="490" t="s">
        <v>174</v>
      </c>
      <c r="C81" s="490"/>
      <c r="D81" s="490"/>
      <c r="E81" s="490"/>
      <c r="F81" s="490"/>
      <c r="G81" s="490"/>
      <c r="H81" s="490"/>
      <c r="I81" s="490"/>
      <c r="J81" s="490"/>
      <c r="K81" s="490"/>
      <c r="L81" s="490"/>
      <c r="M81" s="490"/>
      <c r="N81" s="490"/>
      <c r="O81" s="490"/>
      <c r="P81" s="490"/>
      <c r="Q81" s="490"/>
      <c r="R81" s="490"/>
      <c r="S81" s="490"/>
    </row>
    <row r="85" spans="1:19">
      <c r="A85" s="4" t="s">
        <v>545</v>
      </c>
    </row>
    <row r="86" spans="1:19">
      <c r="A86" t="s">
        <v>546</v>
      </c>
    </row>
    <row r="88" spans="1:19">
      <c r="A88" s="4" t="s">
        <v>547</v>
      </c>
    </row>
  </sheetData>
  <mergeCells count="12">
    <mergeCell ref="B81:S81"/>
    <mergeCell ref="A2:T4"/>
    <mergeCell ref="A19:A47"/>
    <mergeCell ref="C63:D63"/>
    <mergeCell ref="C65:D65"/>
    <mergeCell ref="C67:D67"/>
    <mergeCell ref="C68:D68"/>
    <mergeCell ref="A74:T75"/>
    <mergeCell ref="B77:S77"/>
    <mergeCell ref="B78:S78"/>
    <mergeCell ref="B79:S79"/>
    <mergeCell ref="B80:S80"/>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tabColor rgb="FF92D050"/>
    <pageSetUpPr autoPageBreaks="0"/>
  </sheetPr>
  <dimension ref="A1:BB358"/>
  <sheetViews>
    <sheetView zoomScale="85" zoomScaleNormal="85" workbookViewId="0">
      <selection activeCell="C167" sqref="C148:C167"/>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28" t="s">
        <v>335</v>
      </c>
      <c r="J2" s="429"/>
      <c r="K2" s="429"/>
      <c r="L2" s="429"/>
      <c r="M2" s="429"/>
      <c r="N2" s="429"/>
      <c r="O2" s="429"/>
      <c r="P2" s="429"/>
      <c r="Q2" s="429"/>
      <c r="R2" s="429"/>
      <c r="S2" s="429"/>
      <c r="T2" s="429"/>
      <c r="U2" s="430"/>
    </row>
    <row r="3" spans="1:21" ht="13.5" customHeight="1" outlineLevel="1" thickBot="1">
      <c r="A3" s="3"/>
      <c r="B3" s="7"/>
      <c r="F3" s="24"/>
      <c r="G3" s="10"/>
      <c r="I3" s="431" t="s">
        <v>336</v>
      </c>
      <c r="J3" s="432"/>
      <c r="K3" s="432"/>
      <c r="L3" s="432"/>
      <c r="M3" s="432"/>
      <c r="N3" s="433"/>
      <c r="O3" s="1"/>
      <c r="P3" s="437" t="s">
        <v>337</v>
      </c>
      <c r="Q3" s="438"/>
      <c r="R3" s="438"/>
      <c r="S3" s="438"/>
      <c r="T3" s="438"/>
      <c r="U3" s="439"/>
    </row>
    <row r="4" spans="1:21" ht="56.25" customHeight="1" outlineLevel="1">
      <c r="A4" s="31" t="s">
        <v>157</v>
      </c>
      <c r="B4" s="86" t="s">
        <v>623</v>
      </c>
      <c r="E4" s="53" t="s">
        <v>338</v>
      </c>
      <c r="F4" s="91">
        <v>45632</v>
      </c>
      <c r="G4" s="28"/>
      <c r="H4" s="10"/>
      <c r="I4" s="434"/>
      <c r="J4" s="435"/>
      <c r="K4" s="435"/>
      <c r="L4" s="435"/>
      <c r="M4" s="435"/>
      <c r="N4" s="436"/>
      <c r="P4" s="440"/>
      <c r="Q4" s="441"/>
      <c r="R4" s="441"/>
      <c r="S4" s="441"/>
      <c r="T4" s="441"/>
      <c r="U4" s="442"/>
    </row>
    <row r="5" spans="1:21" outlineLevel="1">
      <c r="A5" s="13" t="s">
        <v>339</v>
      </c>
      <c r="B5" s="88" t="s">
        <v>340</v>
      </c>
      <c r="E5" s="14"/>
      <c r="H5" s="10"/>
      <c r="I5" s="443" t="s">
        <v>171</v>
      </c>
      <c r="J5" s="455"/>
      <c r="K5" s="455"/>
      <c r="L5" s="455"/>
      <c r="M5" s="455"/>
      <c r="N5" s="456"/>
      <c r="P5" s="443" t="s">
        <v>624</v>
      </c>
      <c r="Q5" s="455"/>
      <c r="R5" s="455"/>
      <c r="S5" s="455"/>
      <c r="T5" s="455"/>
      <c r="U5" s="456"/>
    </row>
    <row r="6" spans="1:21" outlineLevel="1">
      <c r="A6" s="13" t="s">
        <v>342</v>
      </c>
      <c r="B6" s="88" t="s">
        <v>343</v>
      </c>
      <c r="E6" s="53" t="s">
        <v>344</v>
      </c>
      <c r="F6" s="90" t="s">
        <v>345</v>
      </c>
      <c r="H6" s="10"/>
      <c r="I6" s="457"/>
      <c r="J6" s="458"/>
      <c r="K6" s="458"/>
      <c r="L6" s="458"/>
      <c r="M6" s="458"/>
      <c r="N6" s="459"/>
      <c r="P6" s="457"/>
      <c r="Q6" s="458"/>
      <c r="R6" s="458"/>
      <c r="S6" s="458"/>
      <c r="T6" s="458"/>
      <c r="U6" s="459"/>
    </row>
    <row r="7" spans="1:21" outlineLevel="1">
      <c r="A7" s="13" t="s">
        <v>346</v>
      </c>
      <c r="B7" s="88" t="s">
        <v>160</v>
      </c>
      <c r="E7" s="14"/>
      <c r="H7" s="10"/>
      <c r="I7" s="457"/>
      <c r="J7" s="458"/>
      <c r="K7" s="458"/>
      <c r="L7" s="458"/>
      <c r="M7" s="458"/>
      <c r="N7" s="459"/>
      <c r="P7" s="457"/>
      <c r="Q7" s="458"/>
      <c r="R7" s="458"/>
      <c r="S7" s="458"/>
      <c r="T7" s="458"/>
      <c r="U7" s="459"/>
    </row>
    <row r="8" spans="1:21" ht="41" outlineLevel="1" thickBot="1">
      <c r="A8" s="34" t="s">
        <v>347</v>
      </c>
      <c r="B8" s="89" t="s">
        <v>348</v>
      </c>
      <c r="E8" s="14"/>
      <c r="H8" s="10"/>
      <c r="I8" s="457"/>
      <c r="J8" s="458"/>
      <c r="K8" s="458"/>
      <c r="L8" s="458"/>
      <c r="M8" s="458"/>
      <c r="N8" s="459"/>
      <c r="P8" s="457"/>
      <c r="Q8" s="458"/>
      <c r="R8" s="458"/>
      <c r="S8" s="458"/>
      <c r="T8" s="458"/>
      <c r="U8" s="459"/>
    </row>
    <row r="9" spans="1:21" outlineLevel="1">
      <c r="E9" s="14"/>
      <c r="H9" s="10"/>
      <c r="I9" s="457"/>
      <c r="J9" s="458"/>
      <c r="K9" s="458"/>
      <c r="L9" s="458"/>
      <c r="M9" s="458"/>
      <c r="N9" s="459"/>
      <c r="P9" s="457"/>
      <c r="Q9" s="458"/>
      <c r="R9" s="458"/>
      <c r="S9" s="458"/>
      <c r="T9" s="458"/>
      <c r="U9" s="459"/>
    </row>
    <row r="10" spans="1:21" ht="14" outlineLevel="1" thickBot="1">
      <c r="A10" s="32" t="s">
        <v>349</v>
      </c>
      <c r="B10" s="35">
        <f>Baseline!B10</f>
        <v>2027</v>
      </c>
      <c r="E10" s="14"/>
      <c r="H10" s="10"/>
      <c r="I10" s="457"/>
      <c r="J10" s="458"/>
      <c r="K10" s="458"/>
      <c r="L10" s="458"/>
      <c r="M10" s="458"/>
      <c r="N10" s="459"/>
      <c r="P10" s="457"/>
      <c r="Q10" s="458"/>
      <c r="R10" s="458"/>
      <c r="S10" s="458"/>
      <c r="T10" s="458"/>
      <c r="U10" s="459"/>
    </row>
    <row r="11" spans="1:21" outlineLevel="1">
      <c r="A11" s="16"/>
      <c r="H11" s="10"/>
      <c r="I11" s="457"/>
      <c r="J11" s="458"/>
      <c r="K11" s="458"/>
      <c r="L11" s="458"/>
      <c r="M11" s="458"/>
      <c r="N11" s="459"/>
      <c r="P11" s="457"/>
      <c r="Q11" s="458"/>
      <c r="R11" s="458"/>
      <c r="S11" s="458"/>
      <c r="T11" s="458"/>
      <c r="U11" s="459"/>
    </row>
    <row r="12" spans="1:21" ht="40.5" outlineLevel="1">
      <c r="A12" s="26" t="s">
        <v>350</v>
      </c>
      <c r="B12" s="26" t="s">
        <v>351</v>
      </c>
      <c r="C12" s="26" t="s">
        <v>352</v>
      </c>
      <c r="D12" s="26" t="s">
        <v>353</v>
      </c>
      <c r="E12" s="26" t="s">
        <v>354</v>
      </c>
      <c r="F12" s="26" t="s">
        <v>355</v>
      </c>
      <c r="G12" s="26" t="s">
        <v>356</v>
      </c>
      <c r="I12" s="457"/>
      <c r="J12" s="458"/>
      <c r="K12" s="458"/>
      <c r="L12" s="458"/>
      <c r="M12" s="458"/>
      <c r="N12" s="459"/>
      <c r="P12" s="457"/>
      <c r="Q12" s="458"/>
      <c r="R12" s="458"/>
      <c r="S12" s="458"/>
      <c r="T12" s="458"/>
      <c r="U12" s="459"/>
    </row>
    <row r="13" spans="1:21" outlineLevel="1">
      <c r="A13" s="58">
        <v>2035</v>
      </c>
      <c r="B13" s="21">
        <f t="shared" ref="B13:B18" si="0">INDEX($E$204:$AW$204,1,MATCH($A13,$E$53:$BB$53,0))</f>
        <v>-77.783555482507865</v>
      </c>
      <c r="C13" s="21">
        <f>B13-Baseline!B13</f>
        <v>-1.0782267087073762</v>
      </c>
      <c r="D13" s="21">
        <f t="shared" ref="D13:D18" si="1">INDEX($E$205:$AW$205,1,MATCH($A13,$E$53:$BB$53,0))</f>
        <v>-77.783555482507865</v>
      </c>
      <c r="E13" s="21">
        <f>D13-Baseline!D13</f>
        <v>-1.0782267087073762</v>
      </c>
      <c r="F13" s="21">
        <f t="shared" ref="F13:F18" si="2">INDEX($E$206:$AW$206,1,MATCH($A13,$E$53:$BB$53,0))</f>
        <v>-77.783555482507865</v>
      </c>
      <c r="G13" s="21">
        <f>F13-Baseline!F13</f>
        <v>-1.0782267087073762</v>
      </c>
      <c r="I13" s="457"/>
      <c r="J13" s="458"/>
      <c r="K13" s="458"/>
      <c r="L13" s="458"/>
      <c r="M13" s="458"/>
      <c r="N13" s="459"/>
      <c r="P13" s="457"/>
      <c r="Q13" s="458"/>
      <c r="R13" s="458"/>
      <c r="S13" s="458"/>
      <c r="T13" s="458"/>
      <c r="U13" s="459"/>
    </row>
    <row r="14" spans="1:21" outlineLevel="1">
      <c r="A14" s="58">
        <v>2040</v>
      </c>
      <c r="B14" s="21">
        <f t="shared" si="0"/>
        <v>-110.56226708359522</v>
      </c>
      <c r="C14" s="21">
        <f>B14-Baseline!B14</f>
        <v>1.7848717856752785</v>
      </c>
      <c r="D14" s="21">
        <f t="shared" si="1"/>
        <v>-110.56226708359522</v>
      </c>
      <c r="E14" s="21">
        <f>D14-Baseline!D14</f>
        <v>1.7848717856752785</v>
      </c>
      <c r="F14" s="21">
        <f t="shared" si="2"/>
        <v>-110.56226708359522</v>
      </c>
      <c r="G14" s="21">
        <f>F14-Baseline!F14</f>
        <v>1.7848717856752785</v>
      </c>
      <c r="I14" s="457"/>
      <c r="J14" s="458"/>
      <c r="K14" s="458"/>
      <c r="L14" s="458"/>
      <c r="M14" s="458"/>
      <c r="N14" s="459"/>
      <c r="P14" s="457"/>
      <c r="Q14" s="458"/>
      <c r="R14" s="458"/>
      <c r="S14" s="458"/>
      <c r="T14" s="458"/>
      <c r="U14" s="459"/>
    </row>
    <row r="15" spans="1:21" outlineLevel="1">
      <c r="A15" s="58">
        <v>2045</v>
      </c>
      <c r="B15" s="21">
        <f t="shared" si="0"/>
        <v>-138.73306587637188</v>
      </c>
      <c r="C15" s="21">
        <f>B15-Baseline!B15</f>
        <v>5.2357351507770318</v>
      </c>
      <c r="D15" s="21">
        <f t="shared" si="1"/>
        <v>-138.73306587637188</v>
      </c>
      <c r="E15" s="21">
        <f>D15-Baseline!D15</f>
        <v>5.2357351507770318</v>
      </c>
      <c r="F15" s="21">
        <f t="shared" si="2"/>
        <v>-138.73306587637188</v>
      </c>
      <c r="G15" s="21">
        <f>F15-Baseline!F15</f>
        <v>5.2357351507770318</v>
      </c>
      <c r="I15" s="457"/>
      <c r="J15" s="458"/>
      <c r="K15" s="458"/>
      <c r="L15" s="458"/>
      <c r="M15" s="458"/>
      <c r="N15" s="459"/>
      <c r="P15" s="457"/>
      <c r="Q15" s="458"/>
      <c r="R15" s="458"/>
      <c r="S15" s="458"/>
      <c r="T15" s="458"/>
      <c r="U15" s="459"/>
    </row>
    <row r="16" spans="1:21" outlineLevel="1">
      <c r="A16" s="58">
        <v>2050</v>
      </c>
      <c r="B16" s="21">
        <f t="shared" si="0"/>
        <v>-162.98204577960664</v>
      </c>
      <c r="C16" s="21">
        <f>B16-Baseline!B16</f>
        <v>9.0017063073304939</v>
      </c>
      <c r="D16" s="21">
        <f t="shared" si="1"/>
        <v>-162.98204577960664</v>
      </c>
      <c r="E16" s="21">
        <f>D16-Baseline!D16</f>
        <v>9.0017063073304939</v>
      </c>
      <c r="F16" s="21">
        <f t="shared" si="2"/>
        <v>-162.98204577960664</v>
      </c>
      <c r="G16" s="21">
        <f>F16-Baseline!F16</f>
        <v>9.0017063073304939</v>
      </c>
      <c r="I16" s="457"/>
      <c r="J16" s="458"/>
      <c r="K16" s="458"/>
      <c r="L16" s="458"/>
      <c r="M16" s="458"/>
      <c r="N16" s="459"/>
      <c r="P16" s="457"/>
      <c r="Q16" s="458"/>
      <c r="R16" s="458"/>
      <c r="S16" s="458"/>
      <c r="T16" s="458"/>
      <c r="U16" s="459"/>
    </row>
    <row r="17" spans="1:21" outlineLevel="1">
      <c r="A17" s="58">
        <v>2060</v>
      </c>
      <c r="B17" s="21">
        <f t="shared" si="0"/>
        <v>-202.18997616837021</v>
      </c>
      <c r="C17" s="21">
        <f>B17-Baseline!B17</f>
        <v>17.246505501210379</v>
      </c>
      <c r="D17" s="21">
        <f t="shared" si="1"/>
        <v>-202.18997616837021</v>
      </c>
      <c r="E17" s="21">
        <f>D17-Baseline!D17</f>
        <v>17.246505501210379</v>
      </c>
      <c r="F17" s="21">
        <f t="shared" si="2"/>
        <v>-202.18997616837021</v>
      </c>
      <c r="G17" s="21">
        <f>F17-Baseline!F17</f>
        <v>17.246505501210379</v>
      </c>
      <c r="I17" s="457"/>
      <c r="J17" s="458"/>
      <c r="K17" s="458"/>
      <c r="L17" s="458"/>
      <c r="M17" s="458"/>
      <c r="N17" s="459"/>
      <c r="P17" s="457"/>
      <c r="Q17" s="458"/>
      <c r="R17" s="458"/>
      <c r="S17" s="458"/>
      <c r="T17" s="458"/>
      <c r="U17" s="459"/>
    </row>
    <row r="18" spans="1:21" outlineLevel="1">
      <c r="A18" s="58">
        <v>2070</v>
      </c>
      <c r="B18" s="21">
        <f t="shared" si="0"/>
        <v>-232.79812914885932</v>
      </c>
      <c r="C18" s="21">
        <f>B18-Baseline!B18</f>
        <v>26.373296454307621</v>
      </c>
      <c r="D18" s="21">
        <f t="shared" si="1"/>
        <v>-232.79812914885932</v>
      </c>
      <c r="E18" s="21">
        <f>D18-Baseline!D18</f>
        <v>26.373296454307621</v>
      </c>
      <c r="F18" s="21">
        <f t="shared" si="2"/>
        <v>-232.79812914885932</v>
      </c>
      <c r="G18" s="21">
        <f>F18-Baseline!F18</f>
        <v>26.373296454307621</v>
      </c>
      <c r="I18" s="460"/>
      <c r="J18" s="461"/>
      <c r="K18" s="461"/>
      <c r="L18" s="461"/>
      <c r="M18" s="461"/>
      <c r="N18" s="462"/>
      <c r="P18" s="460"/>
      <c r="Q18" s="461"/>
      <c r="R18" s="461"/>
      <c r="S18" s="461"/>
      <c r="T18" s="461"/>
      <c r="U18" s="462"/>
    </row>
    <row r="19" spans="1:21" ht="14" outlineLevel="1" thickBot="1">
      <c r="A19" s="465"/>
      <c r="B19" s="465"/>
      <c r="I19" s="250"/>
      <c r="J19" s="251"/>
      <c r="K19" s="251"/>
      <c r="L19" s="251"/>
      <c r="M19" s="251"/>
      <c r="N19" s="251"/>
      <c r="P19" s="249"/>
      <c r="Q19" s="249"/>
      <c r="R19" s="249"/>
      <c r="S19" s="249"/>
      <c r="T19" s="249"/>
      <c r="U19" s="232"/>
    </row>
    <row r="20" spans="1:21" ht="26.25" customHeight="1" outlineLevel="1">
      <c r="A20" s="54" t="s">
        <v>357</v>
      </c>
      <c r="B20" s="55">
        <f>Baseline!B20</f>
        <v>0.33700000000000002</v>
      </c>
      <c r="E20" s="154"/>
      <c r="I20" s="452" t="s">
        <v>358</v>
      </c>
      <c r="J20" s="453"/>
      <c r="K20" s="453"/>
      <c r="L20" s="453"/>
      <c r="M20" s="453"/>
      <c r="N20" s="454"/>
      <c r="P20" s="452" t="s">
        <v>359</v>
      </c>
      <c r="Q20" s="453"/>
      <c r="R20" s="453"/>
      <c r="S20" s="453"/>
      <c r="T20" s="453"/>
      <c r="U20" s="454"/>
    </row>
    <row r="21" spans="1:21" ht="12.75" customHeight="1" outlineLevel="1">
      <c r="A21" s="154"/>
      <c r="B21" s="155"/>
      <c r="I21" s="443" t="s">
        <v>360</v>
      </c>
      <c r="J21" s="455"/>
      <c r="K21" s="455"/>
      <c r="L21" s="455"/>
      <c r="M21" s="455"/>
      <c r="N21" s="456"/>
      <c r="P21" s="443" t="s">
        <v>172</v>
      </c>
      <c r="Q21" s="455"/>
      <c r="R21" s="455"/>
      <c r="S21" s="455"/>
      <c r="T21" s="455"/>
      <c r="U21" s="456"/>
    </row>
    <row r="22" spans="1:21" ht="12.75" customHeight="1" outlineLevel="1">
      <c r="A22" s="154"/>
      <c r="B22" s="155"/>
      <c r="I22" s="457"/>
      <c r="J22" s="458"/>
      <c r="K22" s="458"/>
      <c r="L22" s="458"/>
      <c r="M22" s="458"/>
      <c r="N22" s="459"/>
      <c r="P22" s="457"/>
      <c r="Q22" s="458"/>
      <c r="R22" s="458"/>
      <c r="S22" s="458"/>
      <c r="T22" s="458"/>
      <c r="U22" s="459"/>
    </row>
    <row r="23" spans="1:21" outlineLevel="1">
      <c r="A23" s="154"/>
      <c r="B23" s="480" t="s">
        <v>362</v>
      </c>
      <c r="C23" s="481"/>
      <c r="D23" s="481"/>
      <c r="E23" s="481"/>
      <c r="F23" s="481"/>
      <c r="G23" s="482"/>
      <c r="I23" s="457"/>
      <c r="J23" s="458"/>
      <c r="K23" s="458"/>
      <c r="L23" s="458"/>
      <c r="M23" s="458"/>
      <c r="N23" s="459"/>
      <c r="P23" s="457"/>
      <c r="Q23" s="458"/>
      <c r="R23" s="458"/>
      <c r="S23" s="458"/>
      <c r="T23" s="458"/>
      <c r="U23" s="459"/>
    </row>
    <row r="24" spans="1:21" outlineLevel="1">
      <c r="B24" s="17">
        <v>2027</v>
      </c>
      <c r="C24" s="17">
        <v>2028</v>
      </c>
      <c r="D24" s="17">
        <v>2029</v>
      </c>
      <c r="E24" s="17">
        <v>2030</v>
      </c>
      <c r="F24" s="17">
        <v>2031</v>
      </c>
      <c r="G24" s="17" t="s">
        <v>363</v>
      </c>
      <c r="I24" s="457"/>
      <c r="J24" s="458"/>
      <c r="K24" s="458"/>
      <c r="L24" s="458"/>
      <c r="M24" s="458"/>
      <c r="N24" s="459"/>
      <c r="P24" s="457"/>
      <c r="Q24" s="458"/>
      <c r="R24" s="458"/>
      <c r="S24" s="458"/>
      <c r="T24" s="458"/>
      <c r="U24" s="459"/>
    </row>
    <row r="25" spans="1:21" ht="14" outlineLevel="1" thickBot="1">
      <c r="B25" s="30" t="s">
        <v>364</v>
      </c>
      <c r="C25" s="30" t="s">
        <v>364</v>
      </c>
      <c r="D25" s="30" t="s">
        <v>364</v>
      </c>
      <c r="E25" s="30" t="s">
        <v>364</v>
      </c>
      <c r="F25" s="30" t="s">
        <v>364</v>
      </c>
      <c r="G25" s="30" t="s">
        <v>364</v>
      </c>
      <c r="I25" s="457"/>
      <c r="J25" s="458"/>
      <c r="K25" s="458"/>
      <c r="L25" s="458"/>
      <c r="M25" s="458"/>
      <c r="N25" s="459"/>
      <c r="P25" s="457"/>
      <c r="Q25" s="458"/>
      <c r="R25" s="458"/>
      <c r="S25" s="458"/>
      <c r="T25" s="458"/>
      <c r="U25" s="459"/>
    </row>
    <row r="26" spans="1:21" outlineLevel="1">
      <c r="A26" s="54" t="s">
        <v>365</v>
      </c>
      <c r="B26" s="21">
        <f>E64</f>
        <v>-0.39870800000000001</v>
      </c>
      <c r="C26" s="21">
        <f>F64</f>
        <v>-0.63607106000000002</v>
      </c>
      <c r="D26" s="21">
        <f>G64</f>
        <v>-1.94962378</v>
      </c>
      <c r="E26" s="21">
        <f>H64</f>
        <v>-2.1739366900000001</v>
      </c>
      <c r="F26" s="21">
        <f>I64</f>
        <v>-1.8732049200000001</v>
      </c>
      <c r="G26" s="21">
        <f>SUM(J64:BB64)</f>
        <v>0</v>
      </c>
      <c r="I26" s="457"/>
      <c r="J26" s="458"/>
      <c r="K26" s="458"/>
      <c r="L26" s="458"/>
      <c r="M26" s="458"/>
      <c r="N26" s="459"/>
      <c r="P26" s="457"/>
      <c r="Q26" s="458"/>
      <c r="R26" s="458"/>
      <c r="S26" s="458"/>
      <c r="T26" s="458"/>
      <c r="U26" s="459"/>
    </row>
    <row r="27" spans="1:21" outlineLevel="1">
      <c r="A27" s="54" t="s">
        <v>366</v>
      </c>
      <c r="B27" s="21">
        <f>E71+E77</f>
        <v>-8.584E-2</v>
      </c>
      <c r="C27" s="21">
        <f>F71+F77</f>
        <v>0</v>
      </c>
      <c r="D27" s="21">
        <f>G71+G77</f>
        <v>-8.9307935999999991E-2</v>
      </c>
      <c r="E27" s="21">
        <f>H71+H77</f>
        <v>0</v>
      </c>
      <c r="F27" s="21">
        <f>I71+I77</f>
        <v>-9.29159766144E-2</v>
      </c>
      <c r="G27" s="21">
        <f>SUM(J71:BB71)+SUM(J77:BB77)</f>
        <v>-1.3354725213570418</v>
      </c>
      <c r="I27" s="457"/>
      <c r="J27" s="458"/>
      <c r="K27" s="458"/>
      <c r="L27" s="458"/>
      <c r="M27" s="458"/>
      <c r="N27" s="459"/>
      <c r="P27" s="457"/>
      <c r="Q27" s="458"/>
      <c r="R27" s="458"/>
      <c r="S27" s="458"/>
      <c r="T27" s="458"/>
      <c r="U27" s="459"/>
    </row>
    <row r="28" spans="1:21" outlineLevel="1">
      <c r="A28" s="154"/>
      <c r="B28" s="248"/>
      <c r="C28" s="248"/>
      <c r="D28" s="248"/>
      <c r="E28" s="248"/>
      <c r="F28" s="248"/>
      <c r="G28" s="248"/>
      <c r="I28" s="457"/>
      <c r="J28" s="458"/>
      <c r="K28" s="458"/>
      <c r="L28" s="458"/>
      <c r="M28" s="458"/>
      <c r="N28" s="459"/>
      <c r="P28" s="457"/>
      <c r="Q28" s="458"/>
      <c r="R28" s="458"/>
      <c r="S28" s="458"/>
      <c r="T28" s="458"/>
      <c r="U28" s="459"/>
    </row>
    <row r="29" spans="1:21" ht="14" outlineLevel="1" thickBot="1">
      <c r="A29" s="154"/>
      <c r="B29" s="248"/>
      <c r="C29" s="248"/>
      <c r="D29" s="248"/>
      <c r="E29" s="248"/>
      <c r="F29" s="248"/>
      <c r="G29" s="248"/>
      <c r="I29" s="457"/>
      <c r="J29" s="458"/>
      <c r="K29" s="458"/>
      <c r="L29" s="458"/>
      <c r="M29" s="458"/>
      <c r="N29" s="459"/>
      <c r="P29" s="457"/>
      <c r="Q29" s="458"/>
      <c r="R29" s="458"/>
      <c r="S29" s="458"/>
      <c r="T29" s="458"/>
      <c r="U29" s="459"/>
    </row>
    <row r="30" spans="1:21" ht="14" outlineLevel="1" thickBot="1">
      <c r="A30" s="308"/>
      <c r="B30" s="309" t="s">
        <v>367</v>
      </c>
      <c r="C30" s="310" t="s">
        <v>368</v>
      </c>
      <c r="D30" s="484" t="s">
        <v>323</v>
      </c>
      <c r="E30" s="485"/>
      <c r="F30" s="485"/>
      <c r="G30" s="486"/>
      <c r="I30" s="457"/>
      <c r="J30" s="458"/>
      <c r="K30" s="458"/>
      <c r="L30" s="458"/>
      <c r="M30" s="458"/>
      <c r="N30" s="459"/>
      <c r="P30" s="457"/>
      <c r="Q30" s="458"/>
      <c r="R30" s="458"/>
      <c r="S30" s="458"/>
      <c r="T30" s="458"/>
      <c r="U30" s="459"/>
    </row>
    <row r="31" spans="1:21" outlineLevel="1">
      <c r="A31" s="477" t="s">
        <v>369</v>
      </c>
      <c r="B31" s="346" t="s">
        <v>370</v>
      </c>
      <c r="C31" s="307">
        <v>41</v>
      </c>
      <c r="D31" s="497" t="s">
        <v>548</v>
      </c>
      <c r="E31" s="498"/>
      <c r="F31" s="498"/>
      <c r="G31" s="499"/>
      <c r="I31" s="457"/>
      <c r="J31" s="458"/>
      <c r="K31" s="458"/>
      <c r="L31" s="458"/>
      <c r="M31" s="458"/>
      <c r="N31" s="459"/>
      <c r="P31" s="457"/>
      <c r="Q31" s="458"/>
      <c r="R31" s="458"/>
      <c r="S31" s="458"/>
      <c r="T31" s="458"/>
      <c r="U31" s="459"/>
    </row>
    <row r="32" spans="1:21" outlineLevel="1">
      <c r="A32" s="477"/>
      <c r="B32" s="346" t="s">
        <v>372</v>
      </c>
      <c r="C32" s="252">
        <v>60</v>
      </c>
      <c r="D32" s="457"/>
      <c r="E32" s="458"/>
      <c r="F32" s="458"/>
      <c r="G32" s="500"/>
      <c r="I32" s="457"/>
      <c r="J32" s="458"/>
      <c r="K32" s="458"/>
      <c r="L32" s="458"/>
      <c r="M32" s="458"/>
      <c r="N32" s="459"/>
      <c r="P32" s="457"/>
      <c r="Q32" s="458"/>
      <c r="R32" s="458"/>
      <c r="S32" s="458"/>
      <c r="T32" s="458"/>
      <c r="U32" s="459"/>
    </row>
    <row r="33" spans="1:21" outlineLevel="1">
      <c r="A33" s="477"/>
      <c r="B33" s="346" t="s">
        <v>373</v>
      </c>
      <c r="C33" s="252">
        <v>5</v>
      </c>
      <c r="D33" s="460"/>
      <c r="E33" s="461"/>
      <c r="F33" s="461"/>
      <c r="G33" s="501"/>
      <c r="I33" s="457"/>
      <c r="J33" s="458"/>
      <c r="K33" s="458"/>
      <c r="L33" s="458"/>
      <c r="M33" s="458"/>
      <c r="N33" s="459"/>
      <c r="P33" s="457"/>
      <c r="Q33" s="458"/>
      <c r="R33" s="458"/>
      <c r="S33" s="458"/>
      <c r="T33" s="458"/>
      <c r="U33" s="459"/>
    </row>
    <row r="34" spans="1:21" outlineLevel="1">
      <c r="A34" s="477"/>
      <c r="B34" s="312"/>
      <c r="C34" s="252"/>
      <c r="D34" s="463"/>
      <c r="E34" s="463"/>
      <c r="F34" s="463"/>
      <c r="G34" s="464"/>
      <c r="I34" s="457"/>
      <c r="J34" s="458"/>
      <c r="K34" s="458"/>
      <c r="L34" s="458"/>
      <c r="M34" s="458"/>
      <c r="N34" s="459"/>
      <c r="P34" s="457"/>
      <c r="Q34" s="458"/>
      <c r="R34" s="458"/>
      <c r="S34" s="458"/>
      <c r="T34" s="458"/>
      <c r="U34" s="459"/>
    </row>
    <row r="35" spans="1:21" outlineLevel="1">
      <c r="A35" s="477"/>
      <c r="B35" s="312"/>
      <c r="C35" s="252"/>
      <c r="D35" s="463"/>
      <c r="E35" s="463"/>
      <c r="F35" s="463"/>
      <c r="G35" s="464"/>
      <c r="I35" s="457"/>
      <c r="J35" s="458"/>
      <c r="K35" s="458"/>
      <c r="L35" s="458"/>
      <c r="M35" s="458"/>
      <c r="N35" s="459"/>
      <c r="P35" s="457"/>
      <c r="Q35" s="458"/>
      <c r="R35" s="458"/>
      <c r="S35" s="458"/>
      <c r="T35" s="458"/>
      <c r="U35" s="459"/>
    </row>
    <row r="36" spans="1:21" outlineLevel="1">
      <c r="A36" s="477"/>
      <c r="B36" s="312"/>
      <c r="C36" s="252"/>
      <c r="D36" s="463"/>
      <c r="E36" s="463"/>
      <c r="F36" s="463"/>
      <c r="G36" s="464"/>
      <c r="I36" s="457"/>
      <c r="J36" s="458"/>
      <c r="K36" s="458"/>
      <c r="L36" s="458"/>
      <c r="M36" s="458"/>
      <c r="N36" s="459"/>
      <c r="P36" s="457"/>
      <c r="Q36" s="458"/>
      <c r="R36" s="458"/>
      <c r="S36" s="458"/>
      <c r="T36" s="458"/>
      <c r="U36" s="459"/>
    </row>
    <row r="37" spans="1:21" outlineLevel="1">
      <c r="A37" s="477"/>
      <c r="B37" s="312"/>
      <c r="C37" s="252"/>
      <c r="D37" s="463"/>
      <c r="E37" s="463"/>
      <c r="F37" s="463"/>
      <c r="G37" s="464"/>
      <c r="I37" s="457"/>
      <c r="J37" s="458"/>
      <c r="K37" s="458"/>
      <c r="L37" s="458"/>
      <c r="M37" s="458"/>
      <c r="N37" s="459"/>
      <c r="P37" s="457"/>
      <c r="Q37" s="458"/>
      <c r="R37" s="458"/>
      <c r="S37" s="458"/>
      <c r="T37" s="458"/>
      <c r="U37" s="459"/>
    </row>
    <row r="38" spans="1:21" outlineLevel="1">
      <c r="A38" s="477"/>
      <c r="B38" s="312"/>
      <c r="C38" s="252"/>
      <c r="D38" s="463"/>
      <c r="E38" s="463"/>
      <c r="F38" s="463"/>
      <c r="G38" s="464"/>
      <c r="I38" s="457"/>
      <c r="J38" s="458"/>
      <c r="K38" s="458"/>
      <c r="L38" s="458"/>
      <c r="M38" s="458"/>
      <c r="N38" s="459"/>
      <c r="P38" s="457"/>
      <c r="Q38" s="458"/>
      <c r="R38" s="458"/>
      <c r="S38" s="458"/>
      <c r="T38" s="458"/>
      <c r="U38" s="459"/>
    </row>
    <row r="39" spans="1:21" outlineLevel="1">
      <c r="A39" s="477"/>
      <c r="B39" s="312"/>
      <c r="C39" s="252"/>
      <c r="D39" s="463"/>
      <c r="E39" s="463"/>
      <c r="F39" s="463"/>
      <c r="G39" s="464"/>
      <c r="I39" s="457"/>
      <c r="J39" s="458"/>
      <c r="K39" s="458"/>
      <c r="L39" s="458"/>
      <c r="M39" s="458"/>
      <c r="N39" s="459"/>
      <c r="P39" s="457"/>
      <c r="Q39" s="458"/>
      <c r="R39" s="458"/>
      <c r="S39" s="458"/>
      <c r="T39" s="458"/>
      <c r="U39" s="459"/>
    </row>
    <row r="40" spans="1:21" ht="14" outlineLevel="1" thickBot="1">
      <c r="A40" s="478"/>
      <c r="B40" s="313"/>
      <c r="C40" s="314"/>
      <c r="D40" s="487"/>
      <c r="E40" s="487"/>
      <c r="F40" s="487"/>
      <c r="G40" s="488"/>
      <c r="I40" s="457"/>
      <c r="J40" s="458"/>
      <c r="K40" s="458"/>
      <c r="L40" s="458"/>
      <c r="M40" s="458"/>
      <c r="N40" s="459"/>
      <c r="P40" s="457"/>
      <c r="Q40" s="458"/>
      <c r="R40" s="458"/>
      <c r="S40" s="458"/>
      <c r="T40" s="458"/>
      <c r="U40" s="459"/>
    </row>
    <row r="41" spans="1:21" outlineLevel="1">
      <c r="A41" s="154"/>
      <c r="B41" s="248"/>
      <c r="C41" s="248"/>
      <c r="D41" s="248"/>
      <c r="E41" s="248"/>
      <c r="F41" s="248"/>
      <c r="G41" s="248"/>
      <c r="I41" s="457"/>
      <c r="J41" s="458"/>
      <c r="K41" s="458"/>
      <c r="L41" s="458"/>
      <c r="M41" s="458"/>
      <c r="N41" s="459"/>
      <c r="P41" s="457"/>
      <c r="Q41" s="458"/>
      <c r="R41" s="458"/>
      <c r="S41" s="458"/>
      <c r="T41" s="458"/>
      <c r="U41" s="459"/>
    </row>
    <row r="42" spans="1:21" outlineLevel="1">
      <c r="A42" s="154"/>
      <c r="B42" s="248"/>
      <c r="C42" s="248"/>
      <c r="D42" s="248"/>
      <c r="E42" s="248"/>
      <c r="F42" s="248"/>
      <c r="G42" s="248"/>
      <c r="I42" s="457"/>
      <c r="J42" s="458"/>
      <c r="K42" s="458"/>
      <c r="L42" s="458"/>
      <c r="M42" s="458"/>
      <c r="N42" s="459"/>
      <c r="P42" s="457"/>
      <c r="Q42" s="458"/>
      <c r="R42" s="458"/>
      <c r="S42" s="458"/>
      <c r="T42" s="458"/>
      <c r="U42" s="459"/>
    </row>
    <row r="43" spans="1:21" outlineLevel="1">
      <c r="A43" s="154"/>
      <c r="B43" s="248"/>
      <c r="C43" s="248"/>
      <c r="D43" s="248"/>
      <c r="E43" s="248"/>
      <c r="F43" s="248"/>
      <c r="G43" s="248"/>
      <c r="I43" s="457"/>
      <c r="J43" s="458"/>
      <c r="K43" s="458"/>
      <c r="L43" s="458"/>
      <c r="M43" s="458"/>
      <c r="N43" s="459"/>
      <c r="P43" s="457"/>
      <c r="Q43" s="458"/>
      <c r="R43" s="458"/>
      <c r="S43" s="458"/>
      <c r="T43" s="458"/>
      <c r="U43" s="459"/>
    </row>
    <row r="44" spans="1:21" outlineLevel="1">
      <c r="A44" s="154"/>
      <c r="B44" s="248"/>
      <c r="C44" s="248"/>
      <c r="D44" s="248"/>
      <c r="E44" s="248"/>
      <c r="F44" s="248"/>
      <c r="G44" s="248"/>
      <c r="I44" s="457"/>
      <c r="J44" s="458"/>
      <c r="K44" s="458"/>
      <c r="L44" s="458"/>
      <c r="M44" s="458"/>
      <c r="N44" s="459"/>
      <c r="P44" s="457"/>
      <c r="Q44" s="458"/>
      <c r="R44" s="458"/>
      <c r="S44" s="458"/>
      <c r="T44" s="458"/>
      <c r="U44" s="459"/>
    </row>
    <row r="45" spans="1:21" outlineLevel="1">
      <c r="A45" s="154"/>
      <c r="B45" s="248"/>
      <c r="C45" s="248"/>
      <c r="D45" s="248"/>
      <c r="E45" s="248"/>
      <c r="F45" s="248"/>
      <c r="G45" s="248"/>
      <c r="I45" s="460"/>
      <c r="J45" s="461"/>
      <c r="K45" s="461"/>
      <c r="L45" s="461"/>
      <c r="M45" s="461"/>
      <c r="N45" s="462"/>
      <c r="P45" s="460"/>
      <c r="Q45" s="461"/>
      <c r="R45" s="461"/>
      <c r="S45" s="461"/>
      <c r="T45" s="461"/>
      <c r="U45" s="462"/>
    </row>
    <row r="46" spans="1:21" outlineLevel="1">
      <c r="A46" s="154"/>
      <c r="B46" s="248"/>
      <c r="C46" s="248"/>
      <c r="D46" s="248"/>
      <c r="E46" s="248"/>
      <c r="F46" s="248"/>
      <c r="G46" s="248"/>
    </row>
    <row r="47" spans="1:21">
      <c r="A47" s="154"/>
      <c r="B47" s="155"/>
    </row>
    <row r="48" spans="1:21" ht="15">
      <c r="A48" s="12" t="s">
        <v>374</v>
      </c>
    </row>
    <row r="49" spans="1:54" ht="15" outlineLevel="1">
      <c r="A49" s="12"/>
    </row>
    <row r="50" spans="1:54" ht="14" outlineLevel="1" thickBot="1">
      <c r="A50" s="4" t="s">
        <v>375</v>
      </c>
    </row>
    <row r="51" spans="1:54" outlineLevel="2">
      <c r="B51" s="19"/>
      <c r="C51" s="19"/>
      <c r="D51" s="19"/>
      <c r="E51" s="489" t="s">
        <v>270</v>
      </c>
      <c r="F51" s="479"/>
      <c r="G51" s="479"/>
      <c r="H51" s="479"/>
      <c r="I51" s="479"/>
      <c r="J51" s="479" t="s">
        <v>271</v>
      </c>
      <c r="K51" s="479"/>
      <c r="L51" s="479"/>
      <c r="M51" s="479"/>
      <c r="N51" s="479"/>
      <c r="O51" s="479" t="s">
        <v>272</v>
      </c>
      <c r="P51" s="479"/>
      <c r="Q51" s="479"/>
      <c r="R51" s="479"/>
      <c r="S51" s="479"/>
      <c r="T51" s="479" t="s">
        <v>273</v>
      </c>
      <c r="U51" s="479"/>
      <c r="V51" s="479"/>
      <c r="W51" s="479"/>
      <c r="X51" s="479"/>
      <c r="Y51" s="479" t="s">
        <v>376</v>
      </c>
      <c r="Z51" s="479"/>
      <c r="AA51" s="479"/>
      <c r="AB51" s="479"/>
      <c r="AC51" s="479"/>
      <c r="AD51" s="479" t="s">
        <v>377</v>
      </c>
      <c r="AE51" s="479"/>
      <c r="AF51" s="479"/>
      <c r="AG51" s="479"/>
      <c r="AH51" s="479"/>
      <c r="AI51" s="479" t="s">
        <v>378</v>
      </c>
      <c r="AJ51" s="479"/>
      <c r="AK51" s="479"/>
      <c r="AL51" s="479"/>
      <c r="AM51" s="479"/>
      <c r="AN51" s="479" t="s">
        <v>379</v>
      </c>
      <c r="AO51" s="479"/>
      <c r="AP51" s="479"/>
      <c r="AQ51" s="479"/>
      <c r="AR51" s="479"/>
      <c r="AS51" s="479" t="s">
        <v>380</v>
      </c>
      <c r="AT51" s="479"/>
      <c r="AU51" s="479"/>
      <c r="AV51" s="479"/>
      <c r="AW51" s="479"/>
      <c r="AX51" s="479" t="s">
        <v>381</v>
      </c>
      <c r="AY51" s="479"/>
      <c r="AZ51" s="479"/>
      <c r="BA51" s="479"/>
      <c r="BB51" s="48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367</v>
      </c>
      <c r="C53" s="19" t="s">
        <v>382</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66" t="s">
        <v>383</v>
      </c>
      <c r="B54" s="127" t="s">
        <v>305</v>
      </c>
      <c r="C54" s="345" t="s">
        <v>290</v>
      </c>
      <c r="D54" s="124" t="s">
        <v>384</v>
      </c>
      <c r="E54" s="242">
        <f>'Option_3 Workings'!E65*'Option_3 Workings'!$I$9</f>
        <v>-6.8965708108108106E-2</v>
      </c>
      <c r="F54" s="242">
        <f>'Option_3 Workings'!F65*'Option_3 Workings'!$I$9</f>
        <v>-0.11002310227027028</v>
      </c>
      <c r="G54" s="242">
        <f>'Option_3 Workings'!G65*'Option_3 Workings'!$I$9</f>
        <v>-0.33723222140540543</v>
      </c>
      <c r="H54" s="242">
        <f>'Option_3 Workings'!H65*'Option_3 Workings'!$I$9</f>
        <v>-0.37603229232432439</v>
      </c>
      <c r="I54" s="242">
        <f>'Option_3 Workings'!I65*'Option_3 Workings'!$I$9</f>
        <v>-0.32401382400000001</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67"/>
      <c r="B55" s="36" t="s">
        <v>292</v>
      </c>
      <c r="C55" s="121" t="s">
        <v>290</v>
      </c>
      <c r="D55" s="2" t="s">
        <v>384</v>
      </c>
      <c r="E55" s="241">
        <f>'Option_3 Workings'!E65*(SUM('Option_3 Workings'!$I$10:$I$12))</f>
        <v>-0.32974229189189191</v>
      </c>
      <c r="F55" s="241">
        <f>'Option_3 Workings'!F65*(SUM('Option_3 Workings'!$I$10:$I$12))</f>
        <v>-0.52604795772972979</v>
      </c>
      <c r="G55" s="241">
        <f>'Option_3 Workings'!G65*(SUM('Option_3 Workings'!$I$10:$I$12))</f>
        <v>-1.6123915585945947</v>
      </c>
      <c r="H55" s="241">
        <f>'Option_3 Workings'!H65*(SUM('Option_3 Workings'!$I$10:$I$12))</f>
        <v>-1.7979043976756757</v>
      </c>
      <c r="I55" s="241">
        <f>'Option_3 Workings'!I65*(SUM('Option_3 Workings'!$I$10:$I$12))</f>
        <v>-1.5491910959999999</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67"/>
      <c r="B56" s="36"/>
      <c r="C56" s="121"/>
      <c r="D56" s="2" t="s">
        <v>384</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67"/>
      <c r="B57" s="36"/>
      <c r="C57" s="121"/>
      <c r="D57" s="2" t="s">
        <v>384</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67"/>
      <c r="B58" s="36"/>
      <c r="C58" s="121"/>
      <c r="D58" s="2" t="s">
        <v>384</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67"/>
      <c r="B59" s="36"/>
      <c r="C59" s="121"/>
      <c r="D59" s="2" t="s">
        <v>384</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67"/>
      <c r="B60" s="36"/>
      <c r="C60" s="121"/>
      <c r="D60" s="2" t="s">
        <v>384</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67"/>
      <c r="B61" s="36"/>
      <c r="C61" s="121"/>
      <c r="D61" s="2" t="s">
        <v>384</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67"/>
      <c r="B62" s="36"/>
      <c r="C62" s="121"/>
      <c r="D62" s="2" t="s">
        <v>384</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67"/>
      <c r="B63" s="36"/>
      <c r="C63" s="121"/>
      <c r="D63" s="2" t="s">
        <v>384</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68"/>
      <c r="B64" s="122" t="s">
        <v>385</v>
      </c>
      <c r="C64" s="296" t="s">
        <v>386</v>
      </c>
      <c r="D64" s="123" t="s">
        <v>384</v>
      </c>
      <c r="E64" s="23">
        <f>SUM(E54:E63)</f>
        <v>-0.39870800000000001</v>
      </c>
      <c r="F64" s="23">
        <f t="shared" ref="F64:BB64" si="3">SUM(F54:F63)</f>
        <v>-0.63607106000000002</v>
      </c>
      <c r="G64" s="23">
        <f t="shared" si="3"/>
        <v>-1.94962378</v>
      </c>
      <c r="H64" s="23">
        <f t="shared" si="3"/>
        <v>-2.1739366900000001</v>
      </c>
      <c r="I64" s="23">
        <f t="shared" si="3"/>
        <v>-1.8732049200000001</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74" t="s">
        <v>387</v>
      </c>
      <c r="B66" s="266" t="s">
        <v>302</v>
      </c>
      <c r="C66" s="267" t="s">
        <v>602</v>
      </c>
      <c r="D66" s="268" t="s">
        <v>384</v>
      </c>
      <c r="E66" s="242">
        <f>'Option_3 Workings'!E60</f>
        <v>-8.584E-2</v>
      </c>
      <c r="F66" s="242">
        <f>'Option_3 Workings'!F60</f>
        <v>0</v>
      </c>
      <c r="G66" s="242">
        <f>'Option_3 Workings'!G60</f>
        <v>-8.9307935999999991E-2</v>
      </c>
      <c r="H66" s="242">
        <f>'Option_3 Workings'!H60</f>
        <v>0</v>
      </c>
      <c r="I66" s="242">
        <f>'Option_3 Workings'!I60</f>
        <v>-9.29159766144E-2</v>
      </c>
      <c r="J66" s="242">
        <f>'Option_3 Workings'!J60</f>
        <v>0</v>
      </c>
      <c r="K66" s="242">
        <f>'Option_3 Workings'!K60</f>
        <v>-9.6669782069621762E-2</v>
      </c>
      <c r="L66" s="242">
        <f>'Option_3 Workings'!L60</f>
        <v>0</v>
      </c>
      <c r="M66" s="242">
        <f>'Option_3 Workings'!M60</f>
        <v>0</v>
      </c>
      <c r="N66" s="242">
        <f>'Option_3 Workings'!N60</f>
        <v>0</v>
      </c>
      <c r="O66" s="242">
        <f>'Option_3 Workings'!O60</f>
        <v>0</v>
      </c>
      <c r="P66" s="242">
        <f>'Option_3 Workings'!P60</f>
        <v>-0.10673125063259693</v>
      </c>
      <c r="Q66" s="242">
        <f>'Option_3 Workings'!Q60</f>
        <v>0</v>
      </c>
      <c r="R66" s="242">
        <f>'Option_3 Workings'!R60</f>
        <v>0</v>
      </c>
      <c r="S66" s="242">
        <f>'Option_3 Workings'!S60</f>
        <v>0</v>
      </c>
      <c r="T66" s="242">
        <f>'Option_3 Workings'!T60</f>
        <v>0</v>
      </c>
      <c r="U66" s="242">
        <f>'Option_3 Workings'!U60</f>
        <v>-0.11783992492497813</v>
      </c>
      <c r="V66" s="242">
        <f>'Option_3 Workings'!V60</f>
        <v>0</v>
      </c>
      <c r="W66" s="242">
        <f>'Option_3 Workings'!W60</f>
        <v>0</v>
      </c>
      <c r="X66" s="242">
        <f>'Option_3 Workings'!X60</f>
        <v>0</v>
      </c>
      <c r="Y66" s="242">
        <f>'Option_3 Workings'!Y60</f>
        <v>0</v>
      </c>
      <c r="Z66" s="242">
        <f>'Option_3 Workings'!Z60</f>
        <v>-0.13010479896019755</v>
      </c>
      <c r="AA66" s="242">
        <f>'Option_3 Workings'!AA60</f>
        <v>0</v>
      </c>
      <c r="AB66" s="242">
        <f>'Option_3 Workings'!AB60</f>
        <v>0</v>
      </c>
      <c r="AC66" s="242">
        <f>'Option_3 Workings'!AC60</f>
        <v>0</v>
      </c>
      <c r="AD66" s="242">
        <f>'Option_3 Workings'!AD60</f>
        <v>0</v>
      </c>
      <c r="AE66" s="242">
        <f>'Option_3 Workings'!AE60</f>
        <v>-0.14364621093614943</v>
      </c>
      <c r="AF66" s="242">
        <f>'Option_3 Workings'!AF60</f>
        <v>0</v>
      </c>
      <c r="AG66" s="242">
        <f>'Option_3 Workings'!AG60</f>
        <v>0</v>
      </c>
      <c r="AH66" s="242">
        <f>'Option_3 Workings'!AH60</f>
        <v>0</v>
      </c>
      <c r="AI66" s="242">
        <f>'Option_3 Workings'!AI60</f>
        <v>0</v>
      </c>
      <c r="AJ66" s="242">
        <f>'Option_3 Workings'!AJ60</f>
        <v>-0.15859702394702049</v>
      </c>
      <c r="AK66" s="242">
        <f>'Option_3 Workings'!AK60</f>
        <v>0</v>
      </c>
      <c r="AL66" s="242">
        <f>'Option_3 Workings'!AL60</f>
        <v>0</v>
      </c>
      <c r="AM66" s="242">
        <f>'Option_3 Workings'!AM60</f>
        <v>0</v>
      </c>
      <c r="AN66" s="242">
        <f>'Option_3 Workings'!AN60</f>
        <v>0</v>
      </c>
      <c r="AO66" s="242">
        <f>'Option_3 Workings'!AO60</f>
        <v>-0.17510392958455601</v>
      </c>
      <c r="AP66" s="242">
        <f>'Option_3 Workings'!AP60</f>
        <v>0</v>
      </c>
      <c r="AQ66" s="242">
        <f>'Option_3 Workings'!AQ60</f>
        <v>0</v>
      </c>
      <c r="AR66" s="242">
        <f>'Option_3 Workings'!AR60</f>
        <v>0</v>
      </c>
      <c r="AS66" s="242">
        <f>'Option_3 Workings'!AS60</f>
        <v>0</v>
      </c>
      <c r="AT66" s="242">
        <f>'Option_3 Workings'!AT60</f>
        <v>-0.19332888721919286</v>
      </c>
      <c r="AU66" s="242">
        <f>'Option_3 Workings'!AU60</f>
        <v>0</v>
      </c>
      <c r="AV66" s="242">
        <f>'Option_3 Workings'!AV60</f>
        <v>0</v>
      </c>
      <c r="AW66" s="242">
        <f>'Option_3 Workings'!AW60</f>
        <v>0</v>
      </c>
      <c r="AX66" s="242">
        <f>'Option_3 Workings'!AX60</f>
        <v>0</v>
      </c>
      <c r="AY66" s="242">
        <f>'Option_3 Workings'!AY60</f>
        <v>-0.21345071308272867</v>
      </c>
      <c r="AZ66" s="242">
        <f>'Option_3 Workings'!AZ60</f>
        <v>0</v>
      </c>
      <c r="BA66" s="242">
        <f>'Option_3 Workings'!BA60</f>
        <v>0</v>
      </c>
      <c r="BB66" s="242">
        <f>'Option_3 Workings'!BB60</f>
        <v>0</v>
      </c>
    </row>
    <row r="67" spans="1:54" outlineLevel="2">
      <c r="A67" s="475"/>
      <c r="B67" s="252"/>
      <c r="C67" s="267"/>
      <c r="D67" s="269" t="s">
        <v>384</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75"/>
      <c r="B68" s="252"/>
      <c r="C68" s="267"/>
      <c r="D68" s="269" t="s">
        <v>384</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75"/>
      <c r="B69" s="252"/>
      <c r="C69" s="267"/>
      <c r="D69" s="269" t="s">
        <v>384</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75"/>
      <c r="B70" s="252"/>
      <c r="C70" s="267"/>
      <c r="D70" s="269" t="s">
        <v>384</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76"/>
      <c r="B71" s="122" t="s">
        <v>388</v>
      </c>
      <c r="C71" s="123"/>
      <c r="D71" s="270" t="s">
        <v>384</v>
      </c>
      <c r="E71" s="21">
        <f>SUM(E66:E70)</f>
        <v>-8.584E-2</v>
      </c>
      <c r="F71" s="21">
        <f t="shared" ref="F71:BB71" si="4">SUM(F66:F70)</f>
        <v>0</v>
      </c>
      <c r="G71" s="21">
        <f t="shared" si="4"/>
        <v>-8.9307935999999991E-2</v>
      </c>
      <c r="H71" s="21">
        <f t="shared" si="4"/>
        <v>0</v>
      </c>
      <c r="I71" s="21">
        <f t="shared" si="4"/>
        <v>-9.29159766144E-2</v>
      </c>
      <c r="J71" s="21">
        <f t="shared" si="4"/>
        <v>0</v>
      </c>
      <c r="K71" s="21">
        <f t="shared" si="4"/>
        <v>-9.6669782069621762E-2</v>
      </c>
      <c r="L71" s="21">
        <f t="shared" si="4"/>
        <v>0</v>
      </c>
      <c r="M71" s="21">
        <f t="shared" si="4"/>
        <v>0</v>
      </c>
      <c r="N71" s="21">
        <f t="shared" si="4"/>
        <v>0</v>
      </c>
      <c r="O71" s="21">
        <f t="shared" si="4"/>
        <v>0</v>
      </c>
      <c r="P71" s="21">
        <f t="shared" si="4"/>
        <v>-0.10673125063259693</v>
      </c>
      <c r="Q71" s="21">
        <f t="shared" si="4"/>
        <v>0</v>
      </c>
      <c r="R71" s="21">
        <f t="shared" si="4"/>
        <v>0</v>
      </c>
      <c r="S71" s="21">
        <f t="shared" si="4"/>
        <v>0</v>
      </c>
      <c r="T71" s="21">
        <f t="shared" si="4"/>
        <v>0</v>
      </c>
      <c r="U71" s="21">
        <f t="shared" si="4"/>
        <v>-0.11783992492497813</v>
      </c>
      <c r="V71" s="21">
        <f t="shared" si="4"/>
        <v>0</v>
      </c>
      <c r="W71" s="21">
        <f t="shared" si="4"/>
        <v>0</v>
      </c>
      <c r="X71" s="21">
        <f t="shared" si="4"/>
        <v>0</v>
      </c>
      <c r="Y71" s="21">
        <f t="shared" si="4"/>
        <v>0</v>
      </c>
      <c r="Z71" s="21">
        <f t="shared" si="4"/>
        <v>-0.13010479896019755</v>
      </c>
      <c r="AA71" s="21">
        <f t="shared" si="4"/>
        <v>0</v>
      </c>
      <c r="AB71" s="21">
        <f t="shared" si="4"/>
        <v>0</v>
      </c>
      <c r="AC71" s="21">
        <f t="shared" si="4"/>
        <v>0</v>
      </c>
      <c r="AD71" s="21">
        <f t="shared" si="4"/>
        <v>0</v>
      </c>
      <c r="AE71" s="21">
        <f t="shared" si="4"/>
        <v>-0.14364621093614943</v>
      </c>
      <c r="AF71" s="21">
        <f t="shared" si="4"/>
        <v>0</v>
      </c>
      <c r="AG71" s="21">
        <f t="shared" si="4"/>
        <v>0</v>
      </c>
      <c r="AH71" s="21">
        <f t="shared" si="4"/>
        <v>0</v>
      </c>
      <c r="AI71" s="21">
        <f t="shared" si="4"/>
        <v>0</v>
      </c>
      <c r="AJ71" s="21">
        <f t="shared" si="4"/>
        <v>-0.15859702394702049</v>
      </c>
      <c r="AK71" s="21">
        <f t="shared" si="4"/>
        <v>0</v>
      </c>
      <c r="AL71" s="21">
        <f t="shared" si="4"/>
        <v>0</v>
      </c>
      <c r="AM71" s="21">
        <f t="shared" si="4"/>
        <v>0</v>
      </c>
      <c r="AN71" s="21">
        <f t="shared" si="4"/>
        <v>0</v>
      </c>
      <c r="AO71" s="21">
        <f t="shared" si="4"/>
        <v>-0.17510392958455601</v>
      </c>
      <c r="AP71" s="21">
        <f t="shared" si="4"/>
        <v>0</v>
      </c>
      <c r="AQ71" s="21">
        <f t="shared" si="4"/>
        <v>0</v>
      </c>
      <c r="AR71" s="21">
        <f t="shared" si="4"/>
        <v>0</v>
      </c>
      <c r="AS71" s="21">
        <f t="shared" si="4"/>
        <v>0</v>
      </c>
      <c r="AT71" s="21">
        <f t="shared" si="4"/>
        <v>-0.19332888721919286</v>
      </c>
      <c r="AU71" s="21">
        <f t="shared" si="4"/>
        <v>0</v>
      </c>
      <c r="AV71" s="21">
        <f t="shared" si="4"/>
        <v>0</v>
      </c>
      <c r="AW71" s="21">
        <f t="shared" si="4"/>
        <v>0</v>
      </c>
      <c r="AX71" s="21">
        <f t="shared" si="4"/>
        <v>0</v>
      </c>
      <c r="AY71" s="21">
        <f t="shared" si="4"/>
        <v>-0.21345071308272867</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74" t="s">
        <v>389</v>
      </c>
      <c r="B75" s="127" t="s">
        <v>390</v>
      </c>
      <c r="C75" s="274"/>
      <c r="D75" s="124" t="s">
        <v>384</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75"/>
      <c r="B76" s="121"/>
      <c r="C76" s="272"/>
      <c r="D76" s="2" t="s">
        <v>384</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76"/>
      <c r="B77" s="273" t="s">
        <v>391</v>
      </c>
      <c r="C77" s="271"/>
      <c r="D77" s="123" t="s">
        <v>384</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392</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393</v>
      </c>
      <c r="C81" s="6" t="s">
        <v>394</v>
      </c>
      <c r="D81" t="s">
        <v>395</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396</v>
      </c>
      <c r="C82" t="s">
        <v>397</v>
      </c>
      <c r="D82" t="s">
        <v>384</v>
      </c>
      <c r="E82" s="21">
        <f t="shared" ref="E82:BB82" si="8">E64*E81</f>
        <v>-0.134364596</v>
      </c>
      <c r="F82" s="21">
        <f t="shared" si="8"/>
        <v>-0.21435594722000001</v>
      </c>
      <c r="G82" s="21">
        <f t="shared" si="8"/>
        <v>-0.65702321386000007</v>
      </c>
      <c r="H82" s="21">
        <f t="shared" si="8"/>
        <v>-0.73261666453000007</v>
      </c>
      <c r="I82" s="21">
        <f t="shared" si="8"/>
        <v>-0.63127005804000003</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398</v>
      </c>
      <c r="C83" t="s">
        <v>399</v>
      </c>
      <c r="D83" t="s">
        <v>384</v>
      </c>
      <c r="E83" s="21">
        <f t="shared" ref="E83:BB83" si="9">E64-E82</f>
        <v>-0.264343404</v>
      </c>
      <c r="F83" s="21">
        <f t="shared" si="9"/>
        <v>-0.42171511278000001</v>
      </c>
      <c r="G83" s="21">
        <f t="shared" si="9"/>
        <v>-1.29260056614</v>
      </c>
      <c r="H83" s="21">
        <f t="shared" si="9"/>
        <v>-1.44132002547</v>
      </c>
      <c r="I83" s="21">
        <f t="shared" si="9"/>
        <v>-1.2419348619599999</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400</v>
      </c>
      <c r="C84" t="s">
        <v>401</v>
      </c>
      <c r="D84" t="s">
        <v>384</v>
      </c>
      <c r="E84" s="21"/>
      <c r="F84" s="21">
        <f>IF($E$82&lt;0,(IF(2050-E$80&lt;=0,0,(2/(2050-E$80+1))*(1-(SUM($E84:E84)/$E$82))*$E$82*'Fixed Data'!C$52)),0)</f>
        <v>-1.1197049666666667E-2</v>
      </c>
      <c r="G84" s="21">
        <f>IF($E$82&lt;0,(IF(2050-F$80&lt;=0,0,(2/(2050-F$80+1))*(1-(SUM($E84:F84)/$E$82))*$E$82*'Fixed Data'!D$52)),0)</f>
        <v>-1.0710221420289854E-2</v>
      </c>
      <c r="H84" s="21">
        <f>IF($E$82&lt;0,(IF(2050-G$80&lt;=0,0,(2/(2050-G$80+1))*(1-(SUM($E84:G84)/$E$82))*$E$82*'Fixed Data'!E$52)),0)</f>
        <v>-1.0223393173913043E-2</v>
      </c>
      <c r="I84" s="21">
        <f>IF($E$82&lt;0,(IF(2050-H$80&lt;=0,0,(2/(2050-H$80+1))*(1-(SUM($E84:H84)/$E$82))*$E$82*'Fixed Data'!F$52)),0)</f>
        <v>-9.7365649275362332E-3</v>
      </c>
      <c r="J84" s="21">
        <f>IF($E$82&lt;0,(IF(2050-I$80&lt;=0,0,(2/(2050-I$80+1))*(1-(SUM($E84:I84)/$E$82))*$E$82*'Fixed Data'!G$52)),0)</f>
        <v>-9.2497366811594203E-3</v>
      </c>
      <c r="K84" s="21">
        <f>IF($E$82&lt;0,(IF(2050-J$80&lt;=0,0,(2/(2050-J$80+1))*(1-(SUM($E84:J84)/$E$82))*$E$82*'Fixed Data'!H$52)),0)</f>
        <v>-8.762908434782609E-3</v>
      </c>
      <c r="L84" s="21">
        <f>IF($E$82&lt;0,(IF(2050-K$80&lt;=0,0,(2/(2050-K$80+1))*(1-(SUM($E84:K84)/$E$82))*$E$82*'Fixed Data'!I$52)),0)</f>
        <v>-8.2760801884057961E-3</v>
      </c>
      <c r="M84" s="21">
        <f>IF($E$82&lt;0,(IF(2050-L$80&lt;=0,0,(2/(2050-L$80+1))*(1-(SUM($E84:L84)/$E$82))*$E$82*'Fixed Data'!J$52)),0)</f>
        <v>-7.7892519420289866E-3</v>
      </c>
      <c r="N84" s="21">
        <f>IF($E$82&lt;0,(IF(2050-M$80&lt;=0,0,(2/(2050-M$80+1))*(1-(SUM($E84:M84)/$E$82))*$E$82*'Fixed Data'!K$52)),0)</f>
        <v>-7.3024236956521727E-3</v>
      </c>
      <c r="O84" s="21">
        <f>IF($E$82&lt;0,(IF(2050-N$80&lt;=0,0,(2/(2050-N$80+1))*(1-(SUM($E84:N84)/$E$82))*$E$82*'Fixed Data'!L$52)),0)</f>
        <v>-6.8155954492753607E-3</v>
      </c>
      <c r="P84" s="21">
        <f>IF($E$82&lt;0,(IF(2050-O$80&lt;=0,0,(2/(2050-O$80+1))*(1-(SUM($E84:O84)/$E$82))*$E$82*'Fixed Data'!M$52)),0)</f>
        <v>-6.3287672028985494E-3</v>
      </c>
      <c r="Q84" s="21">
        <f>IF($E$82&lt;0,(IF(2050-P$80&lt;=0,0,(2/(2050-P$80+1))*(1-(SUM($E84:P84)/$E$82))*$E$82*'Fixed Data'!N$52)),0)</f>
        <v>-5.8419389565217399E-3</v>
      </c>
      <c r="R84" s="21">
        <f>IF($E$82&lt;0,(IF(2050-Q$80&lt;=0,0,(2/(2050-Q$80+1))*(1-(SUM($E84:Q84)/$E$82))*$E$82*'Fixed Data'!O$52)),0)</f>
        <v>-5.3551107101449261E-3</v>
      </c>
      <c r="S84" s="21">
        <f>IF($E$82&lt;0,(IF(2050-R$80&lt;=0,0,(2/(2050-R$80+1))*(1-(SUM($E84:R84)/$E$82))*$E$82*'Fixed Data'!P$52)),0)</f>
        <v>-4.8682824637681166E-3</v>
      </c>
      <c r="T84" s="21">
        <f>IF($E$82&lt;0,(IF(2050-S$80&lt;=0,0,(2/(2050-S$80+1))*(1-(SUM($E84:S84)/$E$82))*$E$82*'Fixed Data'!Q$52)),0)</f>
        <v>-4.3814542173913036E-3</v>
      </c>
      <c r="U84" s="21">
        <f>IF($E$82&lt;0,(IF(2050-T$80&lt;=0,0,(2/(2050-T$80+1))*(1-(SUM($E84:T84)/$E$82))*$E$82*'Fixed Data'!R$52)),0)</f>
        <v>-3.8946259710144903E-3</v>
      </c>
      <c r="V84" s="21">
        <f>IF($E$82&lt;0,(IF(2050-U$80&lt;=0,0,(2/(2050-U$80+1))*(1-(SUM($E84:U84)/$E$82))*$E$82*'Fixed Data'!S$52)),0)</f>
        <v>-3.4077977246376816E-3</v>
      </c>
      <c r="W84" s="21">
        <f>IF($E$82&lt;0,(IF(2050-V$80&lt;=0,0,(2/(2050-V$80+1))*(1-(SUM($E84:V84)/$E$82))*$E$82*'Fixed Data'!T$52)),0)</f>
        <v>-2.9209694782608652E-3</v>
      </c>
      <c r="X84" s="21">
        <f>IF($E$82&lt;0,(IF(2050-W$80&lt;=0,0,(2/(2050-W$80+1))*(1-(SUM($E84:W84)/$E$82))*$E$82*'Fixed Data'!U$52)),0)</f>
        <v>-2.4341412318840587E-3</v>
      </c>
      <c r="Y84" s="21">
        <f>IF($E$82&lt;0,(IF(2050-X$80&lt;=0,0,(2/(2050-X$80+1))*(1-(SUM($E84:X84)/$E$82))*$E$82*'Fixed Data'!V$52)),0)</f>
        <v>-1.9473129855072432E-3</v>
      </c>
      <c r="Z84" s="21">
        <f>IF($E$82&lt;0,(IF(2050-Y$80&lt;=0,0,(2/(2050-Y$80+1))*(1-(SUM($E84:Y84)/$E$82))*$E$82*'Fixed Data'!W$52)),0)</f>
        <v>-1.4604847391304339E-3</v>
      </c>
      <c r="AA84" s="21">
        <f>IF($E$82&lt;0,(IF(2050-Z$80&lt;=0,0,(2/(2050-Z$80+1))*(1-(SUM($E84:Z84)/$E$82))*$E$82*'Fixed Data'!X$52)),0)</f>
        <v>-9.7365649275362755E-4</v>
      </c>
      <c r="AB84" s="21">
        <f>IF($E$82&lt;0,(IF(2050-AA$80&lt;=0,0,(2/(2050-AA$80+1))*(1-(SUM($E84:AA84)/$E$82))*$E$82*'Fixed Data'!Y$52)),0)</f>
        <v>-4.8682824637679887E-4</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402</v>
      </c>
      <c r="C85" t="s">
        <v>403</v>
      </c>
      <c r="D85" t="s">
        <v>384</v>
      </c>
      <c r="E85" s="18"/>
      <c r="F85" s="18"/>
      <c r="G85" s="21">
        <f>IF($F$82&lt;0,(IF(2050-F$80&lt;=0,0,(2/(2050-F$80+1))*(1-(SUM($E85:F85)/$F$82))*$F$82*'Fixed Data'!D$52)),0)</f>
        <v>-1.8639647584347826E-2</v>
      </c>
      <c r="H85" s="21">
        <f>IF($F$82&lt;0,(IF(2050-G$80&lt;=0,0,(2/(2050-G$80+1))*(1-(SUM($E85:G85)/$F$82))*$F$82*'Fixed Data'!E$52)),0)</f>
        <v>-1.7792390875968383E-2</v>
      </c>
      <c r="I85" s="21">
        <f>IF($F$82&lt;0,(IF(2050-H$80&lt;=0,0,(2/(2050-H$80+1))*(1-(SUM($E85:H85)/$F$82))*$F$82*'Fixed Data'!F$52)),0)</f>
        <v>-1.6945134167588929E-2</v>
      </c>
      <c r="J85" s="21">
        <f>IF($F$82&lt;0,(IF(2050-I$80&lt;=0,0,(2/(2050-I$80+1))*(1-(SUM($E85:I85)/$F$82))*$F$82*'Fixed Data'!G$52)),0)</f>
        <v>-1.609787745920949E-2</v>
      </c>
      <c r="K85" s="21">
        <f>IF($F$82&lt;0,(IF(2050-J$80&lt;=0,0,(2/(2050-J$80+1))*(1-(SUM($E85:J85)/$F$82))*$F$82*'Fixed Data'!H$52)),0)</f>
        <v>-1.5250620750830038E-2</v>
      </c>
      <c r="L85" s="21">
        <f>IF($F$82&lt;0,(IF(2050-K$80&lt;=0,0,(2/(2050-K$80+1))*(1-(SUM($E85:K85)/$F$82))*$F$82*'Fixed Data'!I$52)),0)</f>
        <v>-1.440336404245059E-2</v>
      </c>
      <c r="M85" s="21">
        <f>IF($F$82&lt;0,(IF(2050-L$80&lt;=0,0,(2/(2050-L$80+1))*(1-(SUM($E85:L85)/$F$82))*$F$82*'Fixed Data'!J$52)),0)</f>
        <v>-1.3556107334071145E-2</v>
      </c>
      <c r="N85" s="21">
        <f>IF($F$82&lt;0,(IF(2050-M$80&lt;=0,0,(2/(2050-M$80+1))*(1-(SUM($E85:M85)/$F$82))*$F$82*'Fixed Data'!K$52)),0)</f>
        <v>-1.2708850625691701E-2</v>
      </c>
      <c r="O85" s="21">
        <f>IF($F$82&lt;0,(IF(2050-N$80&lt;=0,0,(2/(2050-N$80+1))*(1-(SUM($E85:N85)/$F$82))*$F$82*'Fixed Data'!L$52)),0)</f>
        <v>-1.1861593917312252E-2</v>
      </c>
      <c r="P85" s="21">
        <f>IF($F$82&lt;0,(IF(2050-O$80&lt;=0,0,(2/(2050-O$80+1))*(1-(SUM($E85:O85)/$F$82))*$F$82*'Fixed Data'!M$52)),0)</f>
        <v>-1.1014337208932804E-2</v>
      </c>
      <c r="Q85" s="21">
        <f>IF($F$82&lt;0,(IF(2050-P$80&lt;=0,0,(2/(2050-P$80+1))*(1-(SUM($E85:P85)/$F$82))*$F$82*'Fixed Data'!N$52)),0)</f>
        <v>-1.0167080500553361E-2</v>
      </c>
      <c r="R85" s="21">
        <f>IF($F$82&lt;0,(IF(2050-Q$80&lt;=0,0,(2/(2050-Q$80+1))*(1-(SUM($E85:Q85)/$F$82))*$F$82*'Fixed Data'!O$52)),0)</f>
        <v>-9.3198237921739095E-3</v>
      </c>
      <c r="S85" s="21">
        <f>IF($F$82&lt;0,(IF(2050-R$80&lt;=0,0,(2/(2050-R$80+1))*(1-(SUM($E85:R85)/$F$82))*$F$82*'Fixed Data'!P$52)),0)</f>
        <v>-8.4725670837944612E-3</v>
      </c>
      <c r="T85" s="21">
        <f>IF($F$82&lt;0,(IF(2050-S$80&lt;=0,0,(2/(2050-S$80+1))*(1-(SUM($E85:S85)/$F$82))*$F$82*'Fixed Data'!Q$52)),0)</f>
        <v>-7.6253103754150191E-3</v>
      </c>
      <c r="U85" s="21">
        <f>IF($F$82&lt;0,(IF(2050-T$80&lt;=0,0,(2/(2050-T$80+1))*(1-(SUM($E85:T85)/$F$82))*$F$82*'Fixed Data'!R$52)),0)</f>
        <v>-6.7780536670355718E-3</v>
      </c>
      <c r="V85" s="21">
        <f>IF($F$82&lt;0,(IF(2050-U$80&lt;=0,0,(2/(2050-U$80+1))*(1-(SUM($E85:U85)/$F$82))*$F$82*'Fixed Data'!S$52)),0)</f>
        <v>-5.9307969586561218E-3</v>
      </c>
      <c r="W85" s="21">
        <f>IF($F$82&lt;0,(IF(2050-V$80&lt;=0,0,(2/(2050-V$80+1))*(1-(SUM($E85:V85)/$F$82))*$F$82*'Fixed Data'!T$52)),0)</f>
        <v>-5.0835402502766771E-3</v>
      </c>
      <c r="X85" s="21">
        <f>IF($F$82&lt;0,(IF(2050-W$80&lt;=0,0,(2/(2050-W$80+1))*(1-(SUM($E85:W85)/$F$82))*$F$82*'Fixed Data'!U$52)),0)</f>
        <v>-4.2362835418972324E-3</v>
      </c>
      <c r="Y85" s="21">
        <f>IF($F$82&lt;0,(IF(2050-X$80&lt;=0,0,(2/(2050-X$80+1))*(1-(SUM($E85:X85)/$F$82))*$F$82*'Fixed Data'!V$52)),0)</f>
        <v>-3.3890268335177863E-3</v>
      </c>
      <c r="Z85" s="21">
        <f>IF($F$82&lt;0,(IF(2050-Y$80&lt;=0,0,(2/(2050-Y$80+1))*(1-(SUM($E85:Y85)/$F$82))*$F$82*'Fixed Data'!W$52)),0)</f>
        <v>-2.5417701251383255E-3</v>
      </c>
      <c r="AA85" s="21">
        <f>IF($F$82&lt;0,(IF(2050-Z$80&lt;=0,0,(2/(2050-Z$80+1))*(1-(SUM($E85:Z85)/$F$82))*$F$82*'Fixed Data'!X$52)),0)</f>
        <v>-1.6945134167588992E-3</v>
      </c>
      <c r="AB85" s="21">
        <f>IF($F$82&lt;0,(IF(2050-AA$80&lt;=0,0,(2/(2050-AA$80+1))*(1-(SUM($E85:AA85)/$F$82))*$F$82*'Fixed Data'!Y$52)),0)</f>
        <v>-8.4725670837946555E-4</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404</v>
      </c>
      <c r="C86" t="s">
        <v>405</v>
      </c>
      <c r="D86" t="s">
        <v>384</v>
      </c>
      <c r="E86" s="18"/>
      <c r="F86" s="18"/>
      <c r="G86" s="18"/>
      <c r="H86" s="21">
        <f>IF($G$82&lt;0,(IF(2050-G$80&lt;=0,0,(2/(2050-G$80+1))*(1-(SUM($E86:G86)/$G$82))*$G$82*'Fixed Data'!E$52)),0)</f>
        <v>-5.9729383078181826E-2</v>
      </c>
      <c r="I86" s="21">
        <f>IF($G$82&lt;0,(IF(2050-H$80&lt;=0,0,(2/(2050-H$80+1))*(1-(SUM($E86:H86)/$G$82))*$G$82*'Fixed Data'!F$52)),0)</f>
        <v>-5.6885126741125544E-2</v>
      </c>
      <c r="J86" s="21">
        <f>IF($G$82&lt;0,(IF(2050-I$80&lt;=0,0,(2/(2050-I$80+1))*(1-(SUM($E86:I86)/$G$82))*$G$82*'Fixed Data'!G$52)),0)</f>
        <v>-5.4040870404069269E-2</v>
      </c>
      <c r="K86" s="21">
        <f>IF($G$82&lt;0,(IF(2050-J$80&lt;=0,0,(2/(2050-J$80+1))*(1-(SUM($E86:J86)/$G$82))*$G$82*'Fixed Data'!H$52)),0)</f>
        <v>-5.119661406701298E-2</v>
      </c>
      <c r="L86" s="21">
        <f>IF($G$82&lt;0,(IF(2050-K$80&lt;=0,0,(2/(2050-K$80+1))*(1-(SUM($E86:K86)/$G$82))*$G$82*'Fixed Data'!I$52)),0)</f>
        <v>-4.8352357729956712E-2</v>
      </c>
      <c r="M86" s="21">
        <f>IF($G$82&lt;0,(IF(2050-L$80&lt;=0,0,(2/(2050-L$80+1))*(1-(SUM($E86:L86)/$G$82))*$G$82*'Fixed Data'!J$52)),0)</f>
        <v>-4.5508101392900437E-2</v>
      </c>
      <c r="N86" s="21">
        <f>IF($G$82&lt;0,(IF(2050-M$80&lt;=0,0,(2/(2050-M$80+1))*(1-(SUM($E86:M86)/$G$82))*$G$82*'Fixed Data'!K$52)),0)</f>
        <v>-4.2663845055844155E-2</v>
      </c>
      <c r="O86" s="21">
        <f>IF($G$82&lt;0,(IF(2050-N$80&lt;=0,0,(2/(2050-N$80+1))*(1-(SUM($E86:N86)/$G$82))*$G$82*'Fixed Data'!L$52)),0)</f>
        <v>-3.9819588718787886E-2</v>
      </c>
      <c r="P86" s="21">
        <f>IF($G$82&lt;0,(IF(2050-O$80&lt;=0,0,(2/(2050-O$80+1))*(1-(SUM($E86:O86)/$G$82))*$G$82*'Fixed Data'!M$52)),0)</f>
        <v>-3.6975332381731611E-2</v>
      </c>
      <c r="Q86" s="21">
        <f>IF($G$82&lt;0,(IF(2050-P$80&lt;=0,0,(2/(2050-P$80+1))*(1-(SUM($E86:P86)/$G$82))*$G$82*'Fixed Data'!N$52)),0)</f>
        <v>-3.4131076044675329E-2</v>
      </c>
      <c r="R86" s="21">
        <f>IF($G$82&lt;0,(IF(2050-Q$80&lt;=0,0,(2/(2050-Q$80+1))*(1-(SUM($E86:Q86)/$G$82))*$G$82*'Fixed Data'!O$52)),0)</f>
        <v>-3.1286819707619061E-2</v>
      </c>
      <c r="S86" s="21">
        <f>IF($G$82&lt;0,(IF(2050-R$80&lt;=0,0,(2/(2050-R$80+1))*(1-(SUM($E86:R86)/$G$82))*$G$82*'Fixed Data'!P$52)),0)</f>
        <v>-2.8442563370562782E-2</v>
      </c>
      <c r="T86" s="21">
        <f>IF($G$82&lt;0,(IF(2050-S$80&lt;=0,0,(2/(2050-S$80+1))*(1-(SUM($E86:S86)/$G$82))*$G$82*'Fixed Data'!Q$52)),0)</f>
        <v>-2.559830703350649E-2</v>
      </c>
      <c r="U86" s="21">
        <f>IF($G$82&lt;0,(IF(2050-T$80&lt;=0,0,(2/(2050-T$80+1))*(1-(SUM($E86:T86)/$G$82))*$G$82*'Fixed Data'!R$52)),0)</f>
        <v>-2.2754050696450208E-2</v>
      </c>
      <c r="V86" s="21">
        <f>IF($G$82&lt;0,(IF(2050-U$80&lt;=0,0,(2/(2050-U$80+1))*(1-(SUM($E86:U86)/$G$82))*$G$82*'Fixed Data'!S$52)),0)</f>
        <v>-1.9909794359393943E-2</v>
      </c>
      <c r="W86" s="21">
        <f>IF($G$82&lt;0,(IF(2050-V$80&lt;=0,0,(2/(2050-V$80+1))*(1-(SUM($E86:V86)/$G$82))*$G$82*'Fixed Data'!T$52)),0)</f>
        <v>-1.7065538022337647E-2</v>
      </c>
      <c r="X86" s="21">
        <f>IF($G$82&lt;0,(IF(2050-W$80&lt;=0,0,(2/(2050-W$80+1))*(1-(SUM($E86:W86)/$G$82))*$G$82*'Fixed Data'!U$52)),0)</f>
        <v>-1.4221281685281365E-2</v>
      </c>
      <c r="Y86" s="21">
        <f>IF($G$82&lt;0,(IF(2050-X$80&lt;=0,0,(2/(2050-X$80+1))*(1-(SUM($E86:X86)/$G$82))*$G$82*'Fixed Data'!V$52)),0)</f>
        <v>-1.1377025348225104E-2</v>
      </c>
      <c r="Z86" s="21">
        <f>IF($G$82&lt;0,(IF(2050-Y$80&lt;=0,0,(2/(2050-Y$80+1))*(1-(SUM($E86:Y86)/$G$82))*$G$82*'Fixed Data'!W$52)),0)</f>
        <v>-8.5327690111687976E-3</v>
      </c>
      <c r="AA86" s="21">
        <f>IF($G$82&lt;0,(IF(2050-Z$80&lt;=0,0,(2/(2050-Z$80+1))*(1-(SUM($E86:Z86)/$G$82))*$G$82*'Fixed Data'!X$52)),0)</f>
        <v>-5.6885126741125077E-3</v>
      </c>
      <c r="AB86" s="21">
        <f>IF($G$82&lt;0,(IF(2050-AA$80&lt;=0,0,(2/(2050-AA$80+1))*(1-(SUM($E86:AA86)/$G$82))*$G$82*'Fixed Data'!Y$52)),0)</f>
        <v>-2.844256337056181E-3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406</v>
      </c>
      <c r="C87" t="s">
        <v>407</v>
      </c>
      <c r="D87" t="s">
        <v>384</v>
      </c>
      <c r="E87" s="18"/>
      <c r="F87" s="18"/>
      <c r="G87" s="18"/>
      <c r="H87" s="18"/>
      <c r="I87" s="21">
        <f>IF($H$82&lt;0,(IF(2050-H$80&lt;=0,0,(2/(2050-H$80+1))*(1-(SUM($E87:H87)/$H$82))*$H$82*'Fixed Data'!F$52)),0)</f>
        <v>-6.9773015669523819E-2</v>
      </c>
      <c r="J87" s="21">
        <f>IF($H$82&lt;0,(IF(2050-I$80&lt;=0,0,(2/(2050-I$80+1))*(1-(SUM($E87:I87)/$H$82))*$H$82*'Fixed Data'!G$52)),0)</f>
        <v>-6.6284364886047636E-2</v>
      </c>
      <c r="K87" s="21">
        <f>IF($H$82&lt;0,(IF(2050-J$80&lt;=0,0,(2/(2050-J$80+1))*(1-(SUM($E87:J87)/$H$82))*$H$82*'Fixed Data'!H$52)),0)</f>
        <v>-6.279571410257144E-2</v>
      </c>
      <c r="L87" s="21">
        <f>IF($H$82&lt;0,(IF(2050-K$80&lt;=0,0,(2/(2050-K$80+1))*(1-(SUM($E87:K87)/$H$82))*$H$82*'Fixed Data'!I$52)),0)</f>
        <v>-5.9307063319095243E-2</v>
      </c>
      <c r="M87" s="21">
        <f>IF($H$82&lt;0,(IF(2050-L$80&lt;=0,0,(2/(2050-L$80+1))*(1-(SUM($E87:L87)/$H$82))*$H$82*'Fixed Data'!J$52)),0)</f>
        <v>-5.5818412535619047E-2</v>
      </c>
      <c r="N87" s="21">
        <f>IF($H$82&lt;0,(IF(2050-M$80&lt;=0,0,(2/(2050-M$80+1))*(1-(SUM($E87:M87)/$H$82))*$H$82*'Fixed Data'!K$52)),0)</f>
        <v>-5.2329761752142857E-2</v>
      </c>
      <c r="O87" s="21">
        <f>IF($H$82&lt;0,(IF(2050-N$80&lt;=0,0,(2/(2050-N$80+1))*(1-(SUM($E87:N87)/$H$82))*$H$82*'Fixed Data'!L$52)),0)</f>
        <v>-4.8841110968666668E-2</v>
      </c>
      <c r="P87" s="21">
        <f>IF($H$82&lt;0,(IF(2050-O$80&lt;=0,0,(2/(2050-O$80+1))*(1-(SUM($E87:O87)/$H$82))*$H$82*'Fixed Data'!M$52)),0)</f>
        <v>-4.5352460185190485E-2</v>
      </c>
      <c r="Q87" s="21">
        <f>IF($H$82&lt;0,(IF(2050-P$80&lt;=0,0,(2/(2050-P$80+1))*(1-(SUM($E87:P87)/$H$82))*$H$82*'Fixed Data'!N$52)),0)</f>
        <v>-4.1863809401714296E-2</v>
      </c>
      <c r="R87" s="21">
        <f>IF($H$82&lt;0,(IF(2050-Q$80&lt;=0,0,(2/(2050-Q$80+1))*(1-(SUM($E87:Q87)/$H$82))*$H$82*'Fixed Data'!O$52)),0)</f>
        <v>-3.8375158618238092E-2</v>
      </c>
      <c r="S87" s="21">
        <f>IF($H$82&lt;0,(IF(2050-R$80&lt;=0,0,(2/(2050-R$80+1))*(1-(SUM($E87:R87)/$H$82))*$H$82*'Fixed Data'!P$52)),0)</f>
        <v>-3.4886507834761916E-2</v>
      </c>
      <c r="T87" s="21">
        <f>IF($H$82&lt;0,(IF(2050-S$80&lt;=0,0,(2/(2050-S$80+1))*(1-(SUM($E87:S87)/$H$82))*$H$82*'Fixed Data'!Q$52)),0)</f>
        <v>-3.139785705128572E-2</v>
      </c>
      <c r="U87" s="21">
        <f>IF($H$82&lt;0,(IF(2050-T$80&lt;=0,0,(2/(2050-T$80+1))*(1-(SUM($E87:T87)/$H$82))*$H$82*'Fixed Data'!R$52)),0)</f>
        <v>-2.7909206267809534E-2</v>
      </c>
      <c r="V87" s="21">
        <f>IF($H$82&lt;0,(IF(2050-U$80&lt;=0,0,(2/(2050-U$80+1))*(1-(SUM($E87:U87)/$H$82))*$H$82*'Fixed Data'!S$52)),0)</f>
        <v>-2.442055548433333E-2</v>
      </c>
      <c r="W87" s="21">
        <f>IF($H$82&lt;0,(IF(2050-V$80&lt;=0,0,(2/(2050-V$80+1))*(1-(SUM($E87:V87)/$H$82))*$H$82*'Fixed Data'!T$52)),0)</f>
        <v>-2.0931904700857141E-2</v>
      </c>
      <c r="X87" s="21">
        <f>IF($H$82&lt;0,(IF(2050-W$80&lt;=0,0,(2/(2050-W$80+1))*(1-(SUM($E87:W87)/$H$82))*$H$82*'Fixed Data'!U$52)),0)</f>
        <v>-1.7443253917380944E-2</v>
      </c>
      <c r="Y87" s="21">
        <f>IF($H$82&lt;0,(IF(2050-X$80&lt;=0,0,(2/(2050-X$80+1))*(1-(SUM($E87:X87)/$H$82))*$H$82*'Fixed Data'!V$52)),0)</f>
        <v>-1.3954603133904746E-2</v>
      </c>
      <c r="Z87" s="21">
        <f>IF($H$82&lt;0,(IF(2050-Y$80&lt;=0,0,(2/(2050-Y$80+1))*(1-(SUM($E87:Y87)/$H$82))*$H$82*'Fixed Data'!W$52)),0)</f>
        <v>-1.0465952350428576E-2</v>
      </c>
      <c r="AA87" s="21">
        <f>IF($H$82&lt;0,(IF(2050-Z$80&lt;=0,0,(2/(2050-Z$80+1))*(1-(SUM($E87:Z87)/$H$82))*$H$82*'Fixed Data'!X$52)),0)</f>
        <v>-6.9773015669523566E-3</v>
      </c>
      <c r="AB87" s="21">
        <f>IF($H$82&lt;0,(IF(2050-AA$80&lt;=0,0,(2/(2050-AA$80+1))*(1-(SUM($E87:AA87)/$H$82))*$H$82*'Fixed Data'!Y$52)),0)</f>
        <v>-3.4886507834762598E-3</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408</v>
      </c>
      <c r="C88" t="s">
        <v>409</v>
      </c>
      <c r="D88" t="s">
        <v>384</v>
      </c>
      <c r="E88" s="18"/>
      <c r="F88" s="18"/>
      <c r="G88" s="18"/>
      <c r="H88" s="18"/>
      <c r="I88" s="18"/>
      <c r="J88" s="21">
        <f>IF($I$82&lt;0,(IF(2050-I$80&lt;=0,0,(2/(2050-I$80+1))*(1-(SUM($E88:I88)/$I$82))*$I$82*'Fixed Data'!G$52)),0)</f>
        <v>-6.3127005804000005E-2</v>
      </c>
      <c r="K88" s="21">
        <f>IF($I$82&lt;0,(IF(2050-J$80&lt;=0,0,(2/(2050-J$80+1))*(1-(SUM($E88:J88)/$I$82))*$I$82*'Fixed Data'!H$52)),0)</f>
        <v>-5.9804531814315796E-2</v>
      </c>
      <c r="L88" s="21">
        <f>IF($I$82&lt;0,(IF(2050-K$80&lt;=0,0,(2/(2050-K$80+1))*(1-(SUM($E88:K88)/$I$82))*$I$82*'Fixed Data'!I$52)),0)</f>
        <v>-5.648205782463158E-2</v>
      </c>
      <c r="M88" s="21">
        <f>IF($I$82&lt;0,(IF(2050-L$80&lt;=0,0,(2/(2050-L$80+1))*(1-(SUM($E88:L88)/$I$82))*$I$82*'Fixed Data'!J$52)),0)</f>
        <v>-5.3159583834947371E-2</v>
      </c>
      <c r="N88" s="21">
        <f>IF($I$82&lt;0,(IF(2050-M$80&lt;=0,0,(2/(2050-M$80+1))*(1-(SUM($E88:M88)/$I$82))*$I$82*'Fixed Data'!K$52)),0)</f>
        <v>-4.9837109845263156E-2</v>
      </c>
      <c r="O88" s="21">
        <f>IF($I$82&lt;0,(IF(2050-N$80&lt;=0,0,(2/(2050-N$80+1))*(1-(SUM($E88:N88)/$I$82))*$I$82*'Fixed Data'!L$52)),0)</f>
        <v>-4.6514635855578947E-2</v>
      </c>
      <c r="P88" s="21">
        <f>IF($I$82&lt;0,(IF(2050-O$80&lt;=0,0,(2/(2050-O$80+1))*(1-(SUM($E88:O88)/$I$82))*$I$82*'Fixed Data'!M$52)),0)</f>
        <v>-4.3192161865894731E-2</v>
      </c>
      <c r="Q88" s="21">
        <f>IF($I$82&lt;0,(IF(2050-P$80&lt;=0,0,(2/(2050-P$80+1))*(1-(SUM($E88:P88)/$I$82))*$I$82*'Fixed Data'!N$52)),0)</f>
        <v>-3.9869687876210522E-2</v>
      </c>
      <c r="R88" s="21">
        <f>IF($I$82&lt;0,(IF(2050-Q$80&lt;=0,0,(2/(2050-Q$80+1))*(1-(SUM($E88:Q88)/$I$82))*$I$82*'Fixed Data'!O$52)),0)</f>
        <v>-3.6547213886526313E-2</v>
      </c>
      <c r="S88" s="21">
        <f>IF($I$82&lt;0,(IF(2050-R$80&lt;=0,0,(2/(2050-R$80+1))*(1-(SUM($E88:R88)/$I$82))*$I$82*'Fixed Data'!P$52)),0)</f>
        <v>-3.3224739896842097E-2</v>
      </c>
      <c r="T88" s="21">
        <f>IF($I$82&lt;0,(IF(2050-S$80&lt;=0,0,(2/(2050-S$80+1))*(1-(SUM($E88:S88)/$I$82))*$I$82*'Fixed Data'!Q$52)),0)</f>
        <v>-2.9902265907157891E-2</v>
      </c>
      <c r="U88" s="21">
        <f>IF($I$82&lt;0,(IF(2050-T$80&lt;=0,0,(2/(2050-T$80+1))*(1-(SUM($E88:T88)/$I$82))*$I$82*'Fixed Data'!R$52)),0)</f>
        <v>-2.6579791917473672E-2</v>
      </c>
      <c r="V88" s="21">
        <f>IF($I$82&lt;0,(IF(2050-U$80&lt;=0,0,(2/(2050-U$80+1))*(1-(SUM($E88:U88)/$I$82))*$I$82*'Fixed Data'!S$52)),0)</f>
        <v>-2.3257317927789477E-2</v>
      </c>
      <c r="W88" s="21">
        <f>IF($I$82&lt;0,(IF(2050-V$80&lt;=0,0,(2/(2050-V$80+1))*(1-(SUM($E88:V88)/$I$82))*$I$82*'Fixed Data'!T$52)),0)</f>
        <v>-1.9934843938105264E-2</v>
      </c>
      <c r="X88" s="21">
        <f>IF($I$82&lt;0,(IF(2050-W$80&lt;=0,0,(2/(2050-W$80+1))*(1-(SUM($E88:W88)/$I$82))*$I$82*'Fixed Data'!U$52)),0)</f>
        <v>-1.6612369948421035E-2</v>
      </c>
      <c r="Y88" s="21">
        <f>IF($I$82&lt;0,(IF(2050-X$80&lt;=0,0,(2/(2050-X$80+1))*(1-(SUM($E88:X88)/$I$82))*$I$82*'Fixed Data'!V$52)),0)</f>
        <v>-1.3289895958736829E-2</v>
      </c>
      <c r="Z88" s="21">
        <f>IF($I$82&lt;0,(IF(2050-Y$80&lt;=0,0,(2/(2050-Y$80+1))*(1-(SUM($E88:Y88)/$I$82))*$I$82*'Fixed Data'!W$52)),0)</f>
        <v>-9.9674219690525923E-3</v>
      </c>
      <c r="AA88" s="21">
        <f>IF($I$82&lt;0,(IF(2050-Z$80&lt;=0,0,(2/(2050-Z$80+1))*(1-(SUM($E88:Z88)/$I$82))*$I$82*'Fixed Data'!X$52)),0)</f>
        <v>-6.6449479793683477E-3</v>
      </c>
      <c r="AB88" s="21">
        <f>IF($I$82&lt;0,(IF(2050-AA$80&lt;=0,0,(2/(2050-AA$80+1))*(1-(SUM($E88:AA88)/$I$82))*$I$82*'Fixed Data'!Y$52)),0)</f>
        <v>-3.3224739896842211E-3</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410</v>
      </c>
      <c r="C89" t="s">
        <v>411</v>
      </c>
      <c r="D89" t="s">
        <v>384</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412</v>
      </c>
      <c r="C90" t="s">
        <v>413</v>
      </c>
      <c r="D90" t="s">
        <v>384</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414</v>
      </c>
      <c r="C91" t="s">
        <v>415</v>
      </c>
      <c r="D91" t="s">
        <v>384</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416</v>
      </c>
      <c r="C92" t="s">
        <v>417</v>
      </c>
      <c r="D92" t="s">
        <v>384</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418</v>
      </c>
      <c r="C93" t="s">
        <v>419</v>
      </c>
      <c r="D93" t="s">
        <v>384</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420</v>
      </c>
      <c r="C94" t="s">
        <v>421</v>
      </c>
      <c r="D94" t="s">
        <v>384</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422</v>
      </c>
      <c r="C95" t="s">
        <v>423</v>
      </c>
      <c r="D95" t="s">
        <v>384</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424</v>
      </c>
      <c r="C96" t="s">
        <v>425</v>
      </c>
      <c r="D96" t="s">
        <v>384</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426</v>
      </c>
      <c r="C97" t="s">
        <v>427</v>
      </c>
      <c r="D97" t="s">
        <v>384</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428</v>
      </c>
      <c r="C98" t="s">
        <v>429</v>
      </c>
      <c r="D98" t="s">
        <v>384</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430</v>
      </c>
      <c r="C99" t="s">
        <v>431</v>
      </c>
      <c r="D99" t="s">
        <v>384</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432</v>
      </c>
      <c r="C100" t="s">
        <v>433</v>
      </c>
      <c r="D100" t="s">
        <v>384</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434</v>
      </c>
      <c r="C101" t="s">
        <v>435</v>
      </c>
      <c r="D101" t="s">
        <v>384</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436</v>
      </c>
      <c r="C102" t="s">
        <v>437</v>
      </c>
      <c r="D102" t="s">
        <v>384</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438</v>
      </c>
      <c r="C103" t="s">
        <v>439</v>
      </c>
      <c r="D103" t="s">
        <v>384</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440</v>
      </c>
      <c r="C104" t="s">
        <v>441</v>
      </c>
      <c r="D104" t="s">
        <v>384</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442</v>
      </c>
      <c r="C105" t="s">
        <v>443</v>
      </c>
      <c r="D105" t="s">
        <v>384</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444</v>
      </c>
      <c r="C106" t="s">
        <v>445</v>
      </c>
      <c r="D106" t="s">
        <v>384</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446</v>
      </c>
      <c r="C107" t="s">
        <v>447</v>
      </c>
      <c r="D107" t="s">
        <v>384</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549</v>
      </c>
      <c r="C108" t="s">
        <v>550</v>
      </c>
      <c r="D108" t="s">
        <v>384</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551</v>
      </c>
      <c r="C109" t="s">
        <v>552</v>
      </c>
      <c r="D109" t="s">
        <v>384</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553</v>
      </c>
      <c r="C110" t="s">
        <v>554</v>
      </c>
      <c r="D110" t="s">
        <v>384</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555</v>
      </c>
      <c r="C111" t="s">
        <v>556</v>
      </c>
      <c r="D111" t="s">
        <v>384</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557</v>
      </c>
      <c r="C112" t="s">
        <v>558</v>
      </c>
      <c r="D112" t="s">
        <v>384</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559</v>
      </c>
      <c r="C113" t="s">
        <v>560</v>
      </c>
      <c r="D113" t="s">
        <v>384</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561</v>
      </c>
      <c r="C114" t="s">
        <v>562</v>
      </c>
      <c r="D114" t="s">
        <v>384</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563</v>
      </c>
      <c r="C115" t="s">
        <v>564</v>
      </c>
      <c r="D115" t="s">
        <v>384</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565</v>
      </c>
      <c r="C116" t="s">
        <v>566</v>
      </c>
      <c r="D116" t="s">
        <v>384</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567</v>
      </c>
      <c r="C117" t="s">
        <v>568</v>
      </c>
      <c r="D117" t="s">
        <v>384</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569</v>
      </c>
      <c r="C118" t="s">
        <v>570</v>
      </c>
      <c r="D118" t="s">
        <v>384</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571</v>
      </c>
      <c r="C119" t="s">
        <v>572</v>
      </c>
      <c r="D119" t="s">
        <v>384</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573</v>
      </c>
      <c r="C120" t="s">
        <v>574</v>
      </c>
      <c r="D120" t="s">
        <v>384</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575</v>
      </c>
      <c r="C121" t="s">
        <v>576</v>
      </c>
      <c r="D121" t="s">
        <v>384</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577</v>
      </c>
      <c r="C122" t="s">
        <v>578</v>
      </c>
      <c r="D122" t="s">
        <v>384</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579</v>
      </c>
      <c r="C123" t="s">
        <v>580</v>
      </c>
      <c r="D123" t="s">
        <v>384</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581</v>
      </c>
      <c r="C124" t="s">
        <v>582</v>
      </c>
      <c r="D124" t="s">
        <v>384</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583</v>
      </c>
      <c r="C125" t="s">
        <v>584</v>
      </c>
      <c r="D125" t="s">
        <v>384</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585</v>
      </c>
      <c r="C126" t="s">
        <v>586</v>
      </c>
      <c r="D126" t="s">
        <v>384</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587</v>
      </c>
      <c r="C127" t="s">
        <v>588</v>
      </c>
      <c r="D127" t="s">
        <v>384</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448</v>
      </c>
      <c r="C128" t="s">
        <v>449</v>
      </c>
      <c r="D128" t="s">
        <v>384</v>
      </c>
      <c r="E128" s="21">
        <f>SUM(E84:E127)</f>
        <v>0</v>
      </c>
      <c r="F128" s="21">
        <f t="shared" ref="F128:AW128" si="10">SUM(F84:F127)</f>
        <v>-1.1197049666666667E-2</v>
      </c>
      <c r="G128" s="21">
        <f t="shared" si="10"/>
        <v>-2.934986900463768E-2</v>
      </c>
      <c r="H128" s="21">
        <f t="shared" si="10"/>
        <v>-8.7745167128063253E-2</v>
      </c>
      <c r="I128" s="21">
        <f t="shared" si="10"/>
        <v>-0.15333984150577451</v>
      </c>
      <c r="J128" s="21">
        <f t="shared" si="10"/>
        <v>-0.2087998552344858</v>
      </c>
      <c r="K128" s="21">
        <f t="shared" si="10"/>
        <v>-0.19781038916951285</v>
      </c>
      <c r="L128" s="21">
        <f t="shared" si="10"/>
        <v>-0.18682092310453993</v>
      </c>
      <c r="M128" s="21">
        <f t="shared" si="10"/>
        <v>-0.17583145703956699</v>
      </c>
      <c r="N128" s="21">
        <f t="shared" si="10"/>
        <v>-0.16484199097459404</v>
      </c>
      <c r="O128" s="21">
        <f t="shared" si="10"/>
        <v>-0.15385252490962112</v>
      </c>
      <c r="P128" s="21">
        <f t="shared" si="10"/>
        <v>-0.14286305884464817</v>
      </c>
      <c r="Q128" s="21">
        <f t="shared" si="10"/>
        <v>-0.13187359277967525</v>
      </c>
      <c r="R128" s="21">
        <f t="shared" si="10"/>
        <v>-0.12088412671470231</v>
      </c>
      <c r="S128" s="21">
        <f t="shared" si="10"/>
        <v>-0.10989466064972939</v>
      </c>
      <c r="T128" s="21">
        <f t="shared" si="10"/>
        <v>-9.8905194584756412E-2</v>
      </c>
      <c r="U128" s="21">
        <f t="shared" si="10"/>
        <v>-8.7915728519783479E-2</v>
      </c>
      <c r="V128" s="21">
        <f t="shared" si="10"/>
        <v>-7.6926262454810546E-2</v>
      </c>
      <c r="W128" s="21">
        <f t="shared" si="10"/>
        <v>-6.5936796389837599E-2</v>
      </c>
      <c r="X128" s="21">
        <f t="shared" si="10"/>
        <v>-5.4947330324864638E-2</v>
      </c>
      <c r="Y128" s="21">
        <f t="shared" si="10"/>
        <v>-4.3957864259891705E-2</v>
      </c>
      <c r="Z128" s="21">
        <f t="shared" si="10"/>
        <v>-3.2968398194918723E-2</v>
      </c>
      <c r="AA128" s="21">
        <f t="shared" si="10"/>
        <v>-2.1978932129945738E-2</v>
      </c>
      <c r="AB128" s="21">
        <f t="shared" si="10"/>
        <v>-1.0989466064972926E-2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450</v>
      </c>
      <c r="C129" t="s">
        <v>451</v>
      </c>
      <c r="D129" t="s">
        <v>384</v>
      </c>
      <c r="E129" s="21">
        <v>0</v>
      </c>
      <c r="F129" s="21">
        <f>E131</f>
        <v>-0.134364596</v>
      </c>
      <c r="G129" s="21">
        <f t="shared" ref="G129:AW129" si="11">F131</f>
        <v>-0.33752349355333333</v>
      </c>
      <c r="H129" s="21">
        <f t="shared" si="11"/>
        <v>-0.96519683840869575</v>
      </c>
      <c r="I129" s="21">
        <f t="shared" si="11"/>
        <v>-1.6100683358106327</v>
      </c>
      <c r="J129" s="21">
        <f t="shared" si="11"/>
        <v>-2.0879985523448581</v>
      </c>
      <c r="K129" s="21">
        <f t="shared" si="11"/>
        <v>-1.8791986971103722</v>
      </c>
      <c r="L129" s="21">
        <f t="shared" si="11"/>
        <v>-1.6813883079408594</v>
      </c>
      <c r="M129" s="21">
        <f t="shared" si="11"/>
        <v>-1.4945673848363195</v>
      </c>
      <c r="N129" s="21">
        <f t="shared" si="11"/>
        <v>-1.3187359277967525</v>
      </c>
      <c r="O129" s="21">
        <f t="shared" si="11"/>
        <v>-1.1538939368221586</v>
      </c>
      <c r="P129" s="21">
        <f t="shared" si="11"/>
        <v>-1.0000414119125374</v>
      </c>
      <c r="Q129" s="21">
        <f t="shared" si="11"/>
        <v>-0.85717835306788914</v>
      </c>
      <c r="R129" s="21">
        <f t="shared" si="11"/>
        <v>-0.72530476028821389</v>
      </c>
      <c r="S129" s="21">
        <f t="shared" si="11"/>
        <v>-0.60442063357351161</v>
      </c>
      <c r="T129" s="21">
        <f t="shared" si="11"/>
        <v>-0.4945259729237822</v>
      </c>
      <c r="U129" s="21">
        <f t="shared" si="11"/>
        <v>-0.39562077833902576</v>
      </c>
      <c r="V129" s="21">
        <f t="shared" si="11"/>
        <v>-0.30770504981924229</v>
      </c>
      <c r="W129" s="21">
        <f t="shared" si="11"/>
        <v>-0.23077878736443175</v>
      </c>
      <c r="X129" s="21">
        <f t="shared" si="11"/>
        <v>-0.16484199097459415</v>
      </c>
      <c r="Y129" s="21">
        <f t="shared" si="11"/>
        <v>-0.10989466064972951</v>
      </c>
      <c r="Z129" s="21">
        <f t="shared" si="11"/>
        <v>-6.5936796389837807E-2</v>
      </c>
      <c r="AA129" s="21">
        <f t="shared" si="11"/>
        <v>-3.2968398194919084E-2</v>
      </c>
      <c r="AB129" s="21">
        <f t="shared" si="11"/>
        <v>-1.0989466064973346E-2</v>
      </c>
      <c r="AC129" s="21">
        <f t="shared" si="11"/>
        <v>-4.1980308118638732E-16</v>
      </c>
      <c r="AD129" s="21">
        <f t="shared" si="11"/>
        <v>-4.1980308118638732E-16</v>
      </c>
      <c r="AE129" s="21">
        <f t="shared" si="11"/>
        <v>-4.1980308118638732E-16</v>
      </c>
      <c r="AF129" s="21">
        <f t="shared" si="11"/>
        <v>-4.1980308118638732E-16</v>
      </c>
      <c r="AG129" s="21">
        <f t="shared" si="11"/>
        <v>-4.1980308118638732E-16</v>
      </c>
      <c r="AH129" s="21">
        <f t="shared" si="11"/>
        <v>-4.1980308118638732E-16</v>
      </c>
      <c r="AI129" s="21">
        <f t="shared" si="11"/>
        <v>-4.1980308118638732E-16</v>
      </c>
      <c r="AJ129" s="21">
        <f t="shared" si="11"/>
        <v>-4.1980308118638732E-16</v>
      </c>
      <c r="AK129" s="21">
        <f t="shared" si="11"/>
        <v>-4.1980308118638732E-16</v>
      </c>
      <c r="AL129" s="21">
        <f t="shared" si="11"/>
        <v>-4.1980308118638732E-16</v>
      </c>
      <c r="AM129" s="21">
        <f t="shared" si="11"/>
        <v>-4.1980308118638732E-16</v>
      </c>
      <c r="AN129" s="21">
        <f t="shared" si="11"/>
        <v>-4.1980308118638732E-16</v>
      </c>
      <c r="AO129" s="21">
        <f t="shared" si="11"/>
        <v>-4.1980308118638732E-16</v>
      </c>
      <c r="AP129" s="21">
        <f t="shared" si="11"/>
        <v>-4.1980308118638732E-16</v>
      </c>
      <c r="AQ129" s="21">
        <f t="shared" si="11"/>
        <v>-4.1980308118638732E-16</v>
      </c>
      <c r="AR129" s="21">
        <f t="shared" si="11"/>
        <v>-4.1980308118638732E-16</v>
      </c>
      <c r="AS129" s="21">
        <f t="shared" si="11"/>
        <v>-4.1980308118638732E-16</v>
      </c>
      <c r="AT129" s="21">
        <f t="shared" si="11"/>
        <v>-4.1980308118638732E-16</v>
      </c>
      <c r="AU129" s="21">
        <f t="shared" si="11"/>
        <v>-4.1980308118638732E-16</v>
      </c>
      <c r="AV129" s="21">
        <f t="shared" si="11"/>
        <v>-4.1980308118638732E-16</v>
      </c>
      <c r="AW129" s="21">
        <f t="shared" si="11"/>
        <v>-4.1980308118638732E-16</v>
      </c>
      <c r="AX129" s="21">
        <f>AW131</f>
        <v>-4.1980308118638732E-16</v>
      </c>
      <c r="AY129" s="21">
        <f>AX131</f>
        <v>-4.1980308118638732E-16</v>
      </c>
      <c r="AZ129" s="21">
        <f>AY131</f>
        <v>-4.1980308118638732E-16</v>
      </c>
      <c r="BA129" s="21">
        <f>AZ131</f>
        <v>-4.1980308118638732E-16</v>
      </c>
      <c r="BB129" s="21">
        <f>BA131</f>
        <v>-4.1980308118638732E-16</v>
      </c>
    </row>
    <row r="130" spans="1:54" ht="15" customHeight="1" outlineLevel="2">
      <c r="A130" s="8"/>
      <c r="B130" t="s">
        <v>452</v>
      </c>
      <c r="C130" t="s">
        <v>453</v>
      </c>
      <c r="D130" t="s">
        <v>384</v>
      </c>
      <c r="E130" s="21">
        <f>E131*(1/(1+'Fixed Data'!$B$10))</f>
        <v>-0.12929618552732874</v>
      </c>
      <c r="F130" s="21">
        <f>F131*(1/(1+'Fixed Data'!$B$10))</f>
        <v>-0.32479166046317687</v>
      </c>
      <c r="G130" s="21">
        <f>G131*(1/(1+'Fixed Data'!$B$10))</f>
        <v>-0.92878833565117003</v>
      </c>
      <c r="H130" s="21">
        <f>H131*(1/(1+'Fixed Data'!$B$10))</f>
        <v>-1.5493344262996853</v>
      </c>
      <c r="I130" s="21">
        <f>I131*(1/(1+'Fixed Data'!$B$10))</f>
        <v>-2.0092364822410107</v>
      </c>
      <c r="J130" s="21">
        <f>J131*(1/(1+'Fixed Data'!$B$10))</f>
        <v>-1.8083128340169097</v>
      </c>
      <c r="K130" s="21">
        <f>K131*(1/(1+'Fixed Data'!$B$10))</f>
        <v>-1.6179641146467085</v>
      </c>
      <c r="L130" s="21">
        <f>L131*(1/(1+'Fixed Data'!$B$10))</f>
        <v>-1.4381903241304077</v>
      </c>
      <c r="M130" s="21">
        <f>M131*(1/(1+'Fixed Data'!$B$10))</f>
        <v>-1.2689914624680068</v>
      </c>
      <c r="N130" s="21">
        <f>N131*(1/(1+'Fixed Data'!$B$10))</f>
        <v>-1.1103675296595061</v>
      </c>
      <c r="O130" s="21">
        <f>O131*(1/(1+'Fixed Data'!$B$10))</f>
        <v>-0.96231852570490517</v>
      </c>
      <c r="P130" s="21">
        <f>P131*(1/(1+'Fixed Data'!$B$10))</f>
        <v>-0.82484445060420442</v>
      </c>
      <c r="Q130" s="21">
        <f>Q131*(1/(1+'Fixed Data'!$B$10))</f>
        <v>-0.69794530435740376</v>
      </c>
      <c r="R130" s="21">
        <f>R131*(1/(1+'Fixed Data'!$B$10))</f>
        <v>-0.58162108696450321</v>
      </c>
      <c r="S130" s="21">
        <f>S131*(1/(1+'Fixed Data'!$B$10))</f>
        <v>-0.47587179842550253</v>
      </c>
      <c r="T130" s="21">
        <f>T131*(1/(1+'Fixed Data'!$B$10))</f>
        <v>-0.38069743874040207</v>
      </c>
      <c r="U130" s="21">
        <f>U131*(1/(1+'Fixed Data'!$B$10))</f>
        <v>-0.29609800790920165</v>
      </c>
      <c r="V130" s="21">
        <f>V131*(1/(1+'Fixed Data'!$B$10))</f>
        <v>-0.22207350593190125</v>
      </c>
      <c r="W130" s="21">
        <f>W131*(1/(1+'Fixed Data'!$B$10))</f>
        <v>-0.15862393280850093</v>
      </c>
      <c r="X130" s="21">
        <f>X131*(1/(1+'Fixed Data'!$B$10))</f>
        <v>-0.1057492885390007</v>
      </c>
      <c r="Y130" s="21">
        <f>Y131*(1/(1+'Fixed Data'!$B$10))</f>
        <v>-6.3449573123400521E-2</v>
      </c>
      <c r="Z130" s="21">
        <f>Z131*(1/(1+'Fixed Data'!$B$10))</f>
        <v>-3.1724786561700434E-2</v>
      </c>
      <c r="AA130" s="21">
        <f>AA131*(1/(1+'Fixed Data'!$B$10))</f>
        <v>-1.0574928853900449E-2</v>
      </c>
      <c r="AB130" s="21">
        <f>AB131*(1/(1+'Fixed Data'!$B$10))</f>
        <v>-4.0396755310468376E-16</v>
      </c>
      <c r="AC130" s="21">
        <f>AC131*(1/(1+'Fixed Data'!$B$10))</f>
        <v>-4.0396755310468376E-16</v>
      </c>
      <c r="AD130" s="21">
        <f>AD131*(1/(1+'Fixed Data'!$B$10))</f>
        <v>-4.0396755310468376E-16</v>
      </c>
      <c r="AE130" s="21">
        <f>AE131*(1/(1+'Fixed Data'!$B$10))</f>
        <v>-4.0396755310468376E-16</v>
      </c>
      <c r="AF130" s="21">
        <f>AF131*(1/(1+'Fixed Data'!$B$10))</f>
        <v>-4.0396755310468376E-16</v>
      </c>
      <c r="AG130" s="21">
        <f>AG131*(1/(1+'Fixed Data'!$B$10))</f>
        <v>-4.0396755310468376E-16</v>
      </c>
      <c r="AH130" s="21">
        <f>AH131*(1/(1+'Fixed Data'!$B$10))</f>
        <v>-4.0396755310468376E-16</v>
      </c>
      <c r="AI130" s="21">
        <f>AI131*(1/(1+'Fixed Data'!$B$10))</f>
        <v>-4.0396755310468376E-16</v>
      </c>
      <c r="AJ130" s="21">
        <f>AJ131*(1/(1+'Fixed Data'!$B$10))</f>
        <v>-4.0396755310468376E-16</v>
      </c>
      <c r="AK130" s="21">
        <f>AK131*(1/(1+'Fixed Data'!$B$10))</f>
        <v>-4.0396755310468376E-16</v>
      </c>
      <c r="AL130" s="21">
        <f>AL131*(1/(1+'Fixed Data'!$B$10))</f>
        <v>-4.0396755310468376E-16</v>
      </c>
      <c r="AM130" s="21">
        <f>AM131*(1/(1+'Fixed Data'!$B$10))</f>
        <v>-4.0396755310468376E-16</v>
      </c>
      <c r="AN130" s="21">
        <f>AN131*(1/(1+'Fixed Data'!$B$10))</f>
        <v>-4.0396755310468376E-16</v>
      </c>
      <c r="AO130" s="21">
        <f>AO131*(1/(1+'Fixed Data'!$B$10))</f>
        <v>-4.0396755310468376E-16</v>
      </c>
      <c r="AP130" s="21">
        <f>AP131*(1/(1+'Fixed Data'!$B$10))</f>
        <v>-4.0396755310468376E-16</v>
      </c>
      <c r="AQ130" s="21">
        <f>AQ131*(1/(1+'Fixed Data'!$B$10))</f>
        <v>-4.0396755310468376E-16</v>
      </c>
      <c r="AR130" s="21">
        <f>AR131*(1/(1+'Fixed Data'!$B$10))</f>
        <v>-4.0396755310468376E-16</v>
      </c>
      <c r="AS130" s="21">
        <f>AS131*(1/(1+'Fixed Data'!$B$10))</f>
        <v>-4.0396755310468376E-16</v>
      </c>
      <c r="AT130" s="21">
        <f>AT131*(1/(1+'Fixed Data'!$B$10))</f>
        <v>-4.0396755310468376E-16</v>
      </c>
      <c r="AU130" s="21">
        <f>AU131*(1/(1+'Fixed Data'!$B$10))</f>
        <v>-4.0396755310468376E-16</v>
      </c>
      <c r="AV130" s="21">
        <f>AV131*(1/(1+'Fixed Data'!$B$10))</f>
        <v>-4.0396755310468376E-16</v>
      </c>
      <c r="AW130" s="21">
        <f>AW131*(1/(1+'Fixed Data'!$B$10))</f>
        <v>-4.0396755310468376E-16</v>
      </c>
      <c r="AX130" s="21">
        <f>AX131*(1/(1+'Fixed Data'!$B$10))</f>
        <v>-4.0396755310468376E-16</v>
      </c>
      <c r="AY130" s="21">
        <f>AY131*(1/(1+'Fixed Data'!$B$10))</f>
        <v>-4.0396755310468376E-16</v>
      </c>
      <c r="AZ130" s="21">
        <f>AZ131*(1/(1+'Fixed Data'!$B$10))</f>
        <v>-4.0396755310468376E-16</v>
      </c>
      <c r="BA130" s="21">
        <f>BA131*(1/(1+'Fixed Data'!$B$10))</f>
        <v>-4.0396755310468376E-16</v>
      </c>
      <c r="BB130" s="21">
        <f>BB131*(1/(1+'Fixed Data'!$B$10))</f>
        <v>-4.0396755310468376E-16</v>
      </c>
    </row>
    <row r="131" spans="1:54" ht="13.9" customHeight="1" outlineLevel="2">
      <c r="A131" s="8"/>
      <c r="B131" t="s">
        <v>454</v>
      </c>
      <c r="C131" t="s">
        <v>455</v>
      </c>
      <c r="D131" t="s">
        <v>384</v>
      </c>
      <c r="E131" s="21">
        <f t="shared" ref="E131:BB131" si="12">E82-E128+E129</f>
        <v>-0.134364596</v>
      </c>
      <c r="F131" s="21">
        <f t="shared" si="12"/>
        <v>-0.33752349355333333</v>
      </c>
      <c r="G131" s="21">
        <f t="shared" si="12"/>
        <v>-0.96519683840869575</v>
      </c>
      <c r="H131" s="21">
        <f t="shared" si="12"/>
        <v>-1.6100683358106327</v>
      </c>
      <c r="I131" s="21">
        <f t="shared" si="12"/>
        <v>-2.0879985523448581</v>
      </c>
      <c r="J131" s="21">
        <f t="shared" si="12"/>
        <v>-1.8791986971103722</v>
      </c>
      <c r="K131" s="21">
        <f t="shared" si="12"/>
        <v>-1.6813883079408594</v>
      </c>
      <c r="L131" s="21">
        <f t="shared" si="12"/>
        <v>-1.4945673848363195</v>
      </c>
      <c r="M131" s="21">
        <f t="shared" si="12"/>
        <v>-1.3187359277967525</v>
      </c>
      <c r="N131" s="21">
        <f t="shared" si="12"/>
        <v>-1.1538939368221586</v>
      </c>
      <c r="O131" s="21">
        <f t="shared" si="12"/>
        <v>-1.0000414119125374</v>
      </c>
      <c r="P131" s="21">
        <f t="shared" si="12"/>
        <v>-0.85717835306788914</v>
      </c>
      <c r="Q131" s="21">
        <f t="shared" si="12"/>
        <v>-0.72530476028821389</v>
      </c>
      <c r="R131" s="21">
        <f t="shared" si="12"/>
        <v>-0.60442063357351161</v>
      </c>
      <c r="S131" s="21">
        <f t="shared" si="12"/>
        <v>-0.4945259729237822</v>
      </c>
      <c r="T131" s="21">
        <f t="shared" si="12"/>
        <v>-0.39562077833902576</v>
      </c>
      <c r="U131" s="21">
        <f t="shared" si="12"/>
        <v>-0.30770504981924229</v>
      </c>
      <c r="V131" s="21">
        <f t="shared" si="12"/>
        <v>-0.23077878736443175</v>
      </c>
      <c r="W131" s="21">
        <f t="shared" si="12"/>
        <v>-0.16484199097459415</v>
      </c>
      <c r="X131" s="21">
        <f t="shared" si="12"/>
        <v>-0.10989466064972951</v>
      </c>
      <c r="Y131" s="21">
        <f t="shared" si="12"/>
        <v>-6.5936796389837807E-2</v>
      </c>
      <c r="Z131" s="21">
        <f t="shared" si="12"/>
        <v>-3.2968398194919084E-2</v>
      </c>
      <c r="AA131" s="21">
        <f t="shared" si="12"/>
        <v>-1.0989466064973346E-2</v>
      </c>
      <c r="AB131" s="21">
        <f t="shared" si="12"/>
        <v>-4.1980308118638732E-16</v>
      </c>
      <c r="AC131" s="21">
        <f t="shared" si="12"/>
        <v>-4.1980308118638732E-16</v>
      </c>
      <c r="AD131" s="21">
        <f t="shared" si="12"/>
        <v>-4.1980308118638732E-16</v>
      </c>
      <c r="AE131" s="21">
        <f t="shared" si="12"/>
        <v>-4.1980308118638732E-16</v>
      </c>
      <c r="AF131" s="21">
        <f t="shared" si="12"/>
        <v>-4.1980308118638732E-16</v>
      </c>
      <c r="AG131" s="21">
        <f t="shared" si="12"/>
        <v>-4.1980308118638732E-16</v>
      </c>
      <c r="AH131" s="21">
        <f t="shared" si="12"/>
        <v>-4.1980308118638732E-16</v>
      </c>
      <c r="AI131" s="21">
        <f t="shared" si="12"/>
        <v>-4.1980308118638732E-16</v>
      </c>
      <c r="AJ131" s="21">
        <f t="shared" si="12"/>
        <v>-4.1980308118638732E-16</v>
      </c>
      <c r="AK131" s="21">
        <f t="shared" si="12"/>
        <v>-4.1980308118638732E-16</v>
      </c>
      <c r="AL131" s="21">
        <f t="shared" si="12"/>
        <v>-4.1980308118638732E-16</v>
      </c>
      <c r="AM131" s="21">
        <f t="shared" si="12"/>
        <v>-4.1980308118638732E-16</v>
      </c>
      <c r="AN131" s="21">
        <f t="shared" si="12"/>
        <v>-4.1980308118638732E-16</v>
      </c>
      <c r="AO131" s="21">
        <f t="shared" si="12"/>
        <v>-4.1980308118638732E-16</v>
      </c>
      <c r="AP131" s="21">
        <f t="shared" si="12"/>
        <v>-4.1980308118638732E-16</v>
      </c>
      <c r="AQ131" s="21">
        <f t="shared" si="12"/>
        <v>-4.1980308118638732E-16</v>
      </c>
      <c r="AR131" s="21">
        <f t="shared" si="12"/>
        <v>-4.1980308118638732E-16</v>
      </c>
      <c r="AS131" s="21">
        <f t="shared" si="12"/>
        <v>-4.1980308118638732E-16</v>
      </c>
      <c r="AT131" s="21">
        <f t="shared" si="12"/>
        <v>-4.1980308118638732E-16</v>
      </c>
      <c r="AU131" s="21">
        <f t="shared" si="12"/>
        <v>-4.1980308118638732E-16</v>
      </c>
      <c r="AV131" s="21">
        <f t="shared" si="12"/>
        <v>-4.1980308118638732E-16</v>
      </c>
      <c r="AW131" s="21">
        <f t="shared" si="12"/>
        <v>-4.1980308118638732E-16</v>
      </c>
      <c r="AX131" s="21">
        <f t="shared" si="12"/>
        <v>-4.1980308118638732E-16</v>
      </c>
      <c r="AY131" s="21">
        <f t="shared" si="12"/>
        <v>-4.1980308118638732E-16</v>
      </c>
      <c r="AZ131" s="21">
        <f t="shared" si="12"/>
        <v>-4.1980308118638732E-16</v>
      </c>
      <c r="BA131" s="21">
        <f t="shared" si="12"/>
        <v>-4.1980308118638732E-16</v>
      </c>
      <c r="BB131" s="21">
        <f t="shared" si="12"/>
        <v>-4.1980308118638732E-16</v>
      </c>
    </row>
    <row r="132" spans="1:54" ht="14.5" outlineLevel="2">
      <c r="A132" s="8"/>
      <c r="B132" t="s">
        <v>456</v>
      </c>
      <c r="C132" t="s">
        <v>457</v>
      </c>
      <c r="D132" t="s">
        <v>384</v>
      </c>
      <c r="E132" s="21">
        <f>AVERAGE(E129:E130)*'Fixed Data'!$B$10</f>
        <v>-2.5342052363356432E-3</v>
      </c>
      <c r="F132" s="21">
        <f>AVERAGE(F129:F130)*'Fixed Data'!$B$10</f>
        <v>-8.9994626266782663E-3</v>
      </c>
      <c r="G132" s="21">
        <f>AVERAGE(G129:G130)*'Fixed Data'!$B$10</f>
        <v>-2.4819711852408263E-2</v>
      </c>
      <c r="H132" s="21">
        <f>AVERAGE(H129:H130)*'Fixed Data'!$B$10</f>
        <v>-4.9284812788284268E-2</v>
      </c>
      <c r="I132" s="21">
        <f>AVERAGE(I129:I130)*'Fixed Data'!$B$10</f>
        <v>-7.0938374433812207E-2</v>
      </c>
      <c r="J132" s="21">
        <f>AVERAGE(J129:J130)*'Fixed Data'!$B$10</f>
        <v>-7.6367703172690649E-2</v>
      </c>
      <c r="K132" s="21">
        <f>AVERAGE(K129:K130)*'Fixed Data'!$B$10</f>
        <v>-6.8544391110438779E-2</v>
      </c>
      <c r="L132" s="21">
        <f>AVERAGE(L129:L130)*'Fixed Data'!$B$10</f>
        <v>-6.1143741188596834E-2</v>
      </c>
      <c r="M132" s="21">
        <f>AVERAGE(M129:M130)*'Fixed Data'!$B$10</f>
        <v>-5.4165753407164785E-2</v>
      </c>
      <c r="N132" s="21">
        <f>AVERAGE(N129:N130)*'Fixed Data'!$B$10</f>
        <v>-4.7610427766142667E-2</v>
      </c>
      <c r="O132" s="21">
        <f>AVERAGE(O129:O130)*'Fixed Data'!$B$10</f>
        <v>-4.1477764265530445E-2</v>
      </c>
      <c r="P132" s="21">
        <f>AVERAGE(P129:P130)*'Fixed Data'!$B$10</f>
        <v>-3.5767762905328133E-2</v>
      </c>
      <c r="Q132" s="21">
        <f>AVERAGE(Q129:Q130)*'Fixed Data'!$B$10</f>
        <v>-3.0480423685535739E-2</v>
      </c>
      <c r="R132" s="21">
        <f>AVERAGE(R129:R130)*'Fixed Data'!$B$10</f>
        <v>-2.5615746606153251E-2</v>
      </c>
      <c r="S132" s="21">
        <f>AVERAGE(S129:S130)*'Fixed Data'!$B$10</f>
        <v>-2.1173731667180676E-2</v>
      </c>
      <c r="T132" s="21">
        <f>AVERAGE(T129:T130)*'Fixed Data'!$B$10</f>
        <v>-1.7154378868618012E-2</v>
      </c>
      <c r="U132" s="21">
        <f>AVERAGE(U129:U130)*'Fixed Data'!$B$10</f>
        <v>-1.3557688210465258E-2</v>
      </c>
      <c r="V132" s="21">
        <f>AVERAGE(V129:V130)*'Fixed Data'!$B$10</f>
        <v>-1.0383659692722412E-2</v>
      </c>
      <c r="W132" s="21">
        <f>AVERAGE(W129:W130)*'Fixed Data'!$B$10</f>
        <v>-7.6322933153894794E-3</v>
      </c>
      <c r="X132" s="21">
        <f>AVERAGE(X129:X130)*'Fixed Data'!$B$10</f>
        <v>-5.3035890784664591E-3</v>
      </c>
      <c r="Y132" s="21">
        <f>AVERAGE(Y129:Y130)*'Fixed Data'!$B$10</f>
        <v>-3.397546981953348E-3</v>
      </c>
      <c r="Z132" s="21">
        <f>AVERAGE(Z129:Z130)*'Fixed Data'!$B$10</f>
        <v>-1.9141670258501493E-3</v>
      </c>
      <c r="AA132" s="21">
        <f>AVERAGE(AA129:AA130)*'Fixed Data'!$B$10</f>
        <v>-8.5344921015686277E-4</v>
      </c>
      <c r="AB132" s="21">
        <f>AVERAGE(AB129:AB130)*'Fixed Data'!$B$10</f>
        <v>-2.1539353487348548E-4</v>
      </c>
      <c r="AC132" s="21">
        <f>AVERAGE(AC129:AC130)*'Fixed Data'!$B$10</f>
        <v>-1.6145904432104993E-17</v>
      </c>
      <c r="AD132" s="21">
        <f>AVERAGE(AD129:AD130)*'Fixed Data'!$B$10</f>
        <v>-1.6145904432104993E-17</v>
      </c>
      <c r="AE132" s="21">
        <f>AVERAGE(AE129:AE130)*'Fixed Data'!$B$10</f>
        <v>-1.6145904432104993E-17</v>
      </c>
      <c r="AF132" s="21">
        <f>AVERAGE(AF129:AF130)*'Fixed Data'!$B$10</f>
        <v>-1.6145904432104993E-17</v>
      </c>
      <c r="AG132" s="21">
        <f>AVERAGE(AG129:AG130)*'Fixed Data'!$B$10</f>
        <v>-1.6145904432104993E-17</v>
      </c>
      <c r="AH132" s="21">
        <f>AVERAGE(AH129:AH130)*'Fixed Data'!$B$10</f>
        <v>-1.6145904432104993E-17</v>
      </c>
      <c r="AI132" s="21">
        <f>AVERAGE(AI129:AI130)*'Fixed Data'!$B$10</f>
        <v>-1.6145904432104993E-17</v>
      </c>
      <c r="AJ132" s="21">
        <f>AVERAGE(AJ129:AJ130)*'Fixed Data'!$B$10</f>
        <v>-1.6145904432104993E-17</v>
      </c>
      <c r="AK132" s="21">
        <f>AVERAGE(AK129:AK130)*'Fixed Data'!$B$10</f>
        <v>-1.6145904432104993E-17</v>
      </c>
      <c r="AL132" s="21">
        <f>AVERAGE(AL129:AL130)*'Fixed Data'!$B$10</f>
        <v>-1.6145904432104993E-17</v>
      </c>
      <c r="AM132" s="21">
        <f>AVERAGE(AM129:AM130)*'Fixed Data'!$B$10</f>
        <v>-1.6145904432104993E-17</v>
      </c>
      <c r="AN132" s="21">
        <f>AVERAGE(AN129:AN130)*'Fixed Data'!$B$10</f>
        <v>-1.6145904432104993E-17</v>
      </c>
      <c r="AO132" s="21">
        <f>AVERAGE(AO129:AO130)*'Fixed Data'!$B$10</f>
        <v>-1.6145904432104993E-17</v>
      </c>
      <c r="AP132" s="21">
        <f>AVERAGE(AP129:AP130)*'Fixed Data'!$B$10</f>
        <v>-1.6145904432104993E-17</v>
      </c>
      <c r="AQ132" s="21">
        <f>AVERAGE(AQ129:AQ130)*'Fixed Data'!$B$10</f>
        <v>-1.6145904432104993E-17</v>
      </c>
      <c r="AR132" s="21">
        <f>AVERAGE(AR129:AR130)*'Fixed Data'!$B$10</f>
        <v>-1.6145904432104993E-17</v>
      </c>
      <c r="AS132" s="21">
        <f>AVERAGE(AS129:AS130)*'Fixed Data'!$B$10</f>
        <v>-1.6145904432104993E-17</v>
      </c>
      <c r="AT132" s="21">
        <f>AVERAGE(AT129:AT130)*'Fixed Data'!$B$10</f>
        <v>-1.6145904432104993E-17</v>
      </c>
      <c r="AU132" s="21">
        <f>AVERAGE(AU129:AU130)*'Fixed Data'!$B$10</f>
        <v>-1.6145904432104993E-17</v>
      </c>
      <c r="AV132" s="21">
        <f>AVERAGE(AV129:AV130)*'Fixed Data'!$B$10</f>
        <v>-1.6145904432104993E-17</v>
      </c>
      <c r="AW132" s="21">
        <f>AVERAGE(AW129:AW130)*'Fixed Data'!$B$10</f>
        <v>-1.6145904432104993E-17</v>
      </c>
      <c r="AX132" s="21">
        <f>AVERAGE(AX129:AX130)*'Fixed Data'!$B$10</f>
        <v>-1.6145904432104993E-17</v>
      </c>
      <c r="AY132" s="21">
        <f>AVERAGE(AY129:AY130)*'Fixed Data'!$B$10</f>
        <v>-1.6145904432104993E-17</v>
      </c>
      <c r="AZ132" s="21">
        <f>AVERAGE(AZ129:AZ130)*'Fixed Data'!$B$10</f>
        <v>-1.6145904432104993E-17</v>
      </c>
      <c r="BA132" s="21">
        <f>AVERAGE(BA129:BA130)*'Fixed Data'!$B$10</f>
        <v>-1.6145904432104993E-17</v>
      </c>
      <c r="BB132" s="21">
        <f>AVERAGE(BB129:BB130)*'Fixed Data'!$B$10</f>
        <v>-1.6145904432104993E-17</v>
      </c>
    </row>
    <row r="133" spans="1:54" ht="14" outlineLevel="2" thickBot="1">
      <c r="A133" s="9"/>
      <c r="B133" s="3" t="s">
        <v>458</v>
      </c>
      <c r="C133" s="7" t="s">
        <v>459</v>
      </c>
      <c r="D133" s="7" t="s">
        <v>384</v>
      </c>
      <c r="E133" s="21">
        <f>E128+E132</f>
        <v>-2.5342052363356432E-3</v>
      </c>
      <c r="F133" s="21">
        <f t="shared" ref="F133:BB133" si="13">F128+F132</f>
        <v>-2.0196512293344931E-2</v>
      </c>
      <c r="G133" s="21">
        <f t="shared" si="13"/>
        <v>-5.4169580857045943E-2</v>
      </c>
      <c r="H133" s="21">
        <f t="shared" si="13"/>
        <v>-0.13702997991634752</v>
      </c>
      <c r="I133" s="21">
        <f t="shared" si="13"/>
        <v>-0.22427821593958672</v>
      </c>
      <c r="J133" s="21">
        <f t="shared" si="13"/>
        <v>-0.28516755840717645</v>
      </c>
      <c r="K133" s="21">
        <f t="shared" si="13"/>
        <v>-0.26635478027995163</v>
      </c>
      <c r="L133" s="21">
        <f t="shared" si="13"/>
        <v>-0.24796466429313677</v>
      </c>
      <c r="M133" s="21">
        <f t="shared" si="13"/>
        <v>-0.22999721044673177</v>
      </c>
      <c r="N133" s="21">
        <f t="shared" si="13"/>
        <v>-0.2124524187407367</v>
      </c>
      <c r="O133" s="21">
        <f t="shared" si="13"/>
        <v>-0.19533028917515155</v>
      </c>
      <c r="P133" s="21">
        <f t="shared" si="13"/>
        <v>-0.1786308217499763</v>
      </c>
      <c r="Q133" s="21">
        <f t="shared" si="13"/>
        <v>-0.162354016465211</v>
      </c>
      <c r="R133" s="21">
        <f t="shared" si="13"/>
        <v>-0.14649987332085557</v>
      </c>
      <c r="S133" s="21">
        <f t="shared" si="13"/>
        <v>-0.13106839231691006</v>
      </c>
      <c r="T133" s="21">
        <f t="shared" si="13"/>
        <v>-0.11605957345337442</v>
      </c>
      <c r="U133" s="21">
        <f t="shared" si="13"/>
        <v>-0.10147341673024873</v>
      </c>
      <c r="V133" s="21">
        <f t="shared" si="13"/>
        <v>-8.7309922147532956E-2</v>
      </c>
      <c r="W133" s="21">
        <f t="shared" si="13"/>
        <v>-7.3569089705227075E-2</v>
      </c>
      <c r="X133" s="21">
        <f t="shared" si="13"/>
        <v>-6.0250919403331098E-2</v>
      </c>
      <c r="Y133" s="21">
        <f t="shared" si="13"/>
        <v>-4.7355411241845051E-2</v>
      </c>
      <c r="Z133" s="21">
        <f t="shared" si="13"/>
        <v>-3.4882565220768873E-2</v>
      </c>
      <c r="AA133" s="21">
        <f t="shared" si="13"/>
        <v>-2.2832381340102601E-2</v>
      </c>
      <c r="AB133" s="21">
        <f t="shared" si="13"/>
        <v>-1.1204859599846411E-2</v>
      </c>
      <c r="AC133" s="21">
        <f t="shared" si="13"/>
        <v>-1.6145904432104993E-17</v>
      </c>
      <c r="AD133" s="21">
        <f t="shared" si="13"/>
        <v>-1.6145904432104993E-17</v>
      </c>
      <c r="AE133" s="21">
        <f t="shared" si="13"/>
        <v>-1.6145904432104993E-17</v>
      </c>
      <c r="AF133" s="21">
        <f t="shared" si="13"/>
        <v>-1.6145904432104993E-17</v>
      </c>
      <c r="AG133" s="21">
        <f t="shared" si="13"/>
        <v>-1.6145904432104993E-17</v>
      </c>
      <c r="AH133" s="21">
        <f t="shared" si="13"/>
        <v>-1.6145904432104993E-17</v>
      </c>
      <c r="AI133" s="21">
        <f t="shared" si="13"/>
        <v>-1.6145904432104993E-17</v>
      </c>
      <c r="AJ133" s="21">
        <f t="shared" si="13"/>
        <v>-1.6145904432104993E-17</v>
      </c>
      <c r="AK133" s="21">
        <f t="shared" si="13"/>
        <v>-1.6145904432104993E-17</v>
      </c>
      <c r="AL133" s="21">
        <f t="shared" si="13"/>
        <v>-1.6145904432104993E-17</v>
      </c>
      <c r="AM133" s="21">
        <f t="shared" si="13"/>
        <v>-1.6145904432104993E-17</v>
      </c>
      <c r="AN133" s="21">
        <f t="shared" si="13"/>
        <v>-1.6145904432104993E-17</v>
      </c>
      <c r="AO133" s="21">
        <f t="shared" si="13"/>
        <v>-1.6145904432104993E-17</v>
      </c>
      <c r="AP133" s="21">
        <f t="shared" si="13"/>
        <v>-1.6145904432104993E-17</v>
      </c>
      <c r="AQ133" s="21">
        <f t="shared" si="13"/>
        <v>-1.6145904432104993E-17</v>
      </c>
      <c r="AR133" s="21">
        <f t="shared" si="13"/>
        <v>-1.6145904432104993E-17</v>
      </c>
      <c r="AS133" s="21">
        <f t="shared" si="13"/>
        <v>-1.6145904432104993E-17</v>
      </c>
      <c r="AT133" s="21">
        <f t="shared" si="13"/>
        <v>-1.6145904432104993E-17</v>
      </c>
      <c r="AU133" s="21">
        <f t="shared" si="13"/>
        <v>-1.6145904432104993E-17</v>
      </c>
      <c r="AV133" s="21">
        <f t="shared" si="13"/>
        <v>-1.6145904432104993E-17</v>
      </c>
      <c r="AW133" s="21">
        <f t="shared" si="13"/>
        <v>-1.6145904432104993E-17</v>
      </c>
      <c r="AX133" s="21">
        <f t="shared" si="13"/>
        <v>-1.6145904432104993E-17</v>
      </c>
      <c r="AY133" s="21">
        <f t="shared" si="13"/>
        <v>-1.6145904432104993E-17</v>
      </c>
      <c r="AZ133" s="21">
        <f t="shared" si="13"/>
        <v>-1.6145904432104993E-17</v>
      </c>
      <c r="BA133" s="21">
        <f t="shared" si="13"/>
        <v>-1.6145904432104993E-17</v>
      </c>
      <c r="BB133" s="21">
        <f t="shared" si="13"/>
        <v>-1.6145904432104993E-17</v>
      </c>
    </row>
    <row r="134" spans="1:54" ht="14" outlineLevel="2" thickBot="1">
      <c r="A134" s="139"/>
      <c r="B134" s="142" t="s">
        <v>460</v>
      </c>
      <c r="C134" s="143"/>
      <c r="D134" s="243"/>
      <c r="E134" s="245">
        <f t="shared" ref="E134:AJ134" si="14">E83+E77+E71</f>
        <v>-0.35018340400000003</v>
      </c>
      <c r="F134" s="245">
        <f t="shared" si="14"/>
        <v>-0.42171511278000001</v>
      </c>
      <c r="G134" s="245">
        <f t="shared" si="14"/>
        <v>-1.3819085021399999</v>
      </c>
      <c r="H134" s="245">
        <f t="shared" si="14"/>
        <v>-1.44132002547</v>
      </c>
      <c r="I134" s="245">
        <f t="shared" si="14"/>
        <v>-1.3348508385744</v>
      </c>
      <c r="J134" s="245">
        <f t="shared" si="14"/>
        <v>0</v>
      </c>
      <c r="K134" s="245">
        <f t="shared" si="14"/>
        <v>-9.6669782069621762E-2</v>
      </c>
      <c r="L134" s="245">
        <f t="shared" si="14"/>
        <v>0</v>
      </c>
      <c r="M134" s="245">
        <f t="shared" si="14"/>
        <v>0</v>
      </c>
      <c r="N134" s="245">
        <f t="shared" si="14"/>
        <v>0</v>
      </c>
      <c r="O134" s="245">
        <f t="shared" si="14"/>
        <v>0</v>
      </c>
      <c r="P134" s="245">
        <f t="shared" si="14"/>
        <v>-0.10673125063259693</v>
      </c>
      <c r="Q134" s="245">
        <f t="shared" si="14"/>
        <v>0</v>
      </c>
      <c r="R134" s="245">
        <f t="shared" si="14"/>
        <v>0</v>
      </c>
      <c r="S134" s="245">
        <f t="shared" si="14"/>
        <v>0</v>
      </c>
      <c r="T134" s="245">
        <f t="shared" si="14"/>
        <v>0</v>
      </c>
      <c r="U134" s="245">
        <f t="shared" si="14"/>
        <v>-0.11783992492497813</v>
      </c>
      <c r="V134" s="245">
        <f t="shared" si="14"/>
        <v>0</v>
      </c>
      <c r="W134" s="245">
        <f t="shared" si="14"/>
        <v>0</v>
      </c>
      <c r="X134" s="245">
        <f t="shared" si="14"/>
        <v>0</v>
      </c>
      <c r="Y134" s="245">
        <f t="shared" si="14"/>
        <v>0</v>
      </c>
      <c r="Z134" s="245">
        <f t="shared" si="14"/>
        <v>-0.13010479896019755</v>
      </c>
      <c r="AA134" s="245">
        <f t="shared" si="14"/>
        <v>0</v>
      </c>
      <c r="AB134" s="245">
        <f t="shared" si="14"/>
        <v>0</v>
      </c>
      <c r="AC134" s="245">
        <f t="shared" si="14"/>
        <v>0</v>
      </c>
      <c r="AD134" s="245">
        <f t="shared" si="14"/>
        <v>0</v>
      </c>
      <c r="AE134" s="245">
        <f t="shared" si="14"/>
        <v>-0.14364621093614943</v>
      </c>
      <c r="AF134" s="245">
        <f t="shared" si="14"/>
        <v>0</v>
      </c>
      <c r="AG134" s="245">
        <f t="shared" si="14"/>
        <v>0</v>
      </c>
      <c r="AH134" s="245">
        <f t="shared" si="14"/>
        <v>0</v>
      </c>
      <c r="AI134" s="245">
        <f t="shared" si="14"/>
        <v>0</v>
      </c>
      <c r="AJ134" s="245">
        <f t="shared" si="14"/>
        <v>-0.15859702394702049</v>
      </c>
      <c r="AK134" s="245">
        <f t="shared" ref="AK134:BB134" si="15">AK83+AK77+AK71</f>
        <v>0</v>
      </c>
      <c r="AL134" s="245">
        <f t="shared" si="15"/>
        <v>0</v>
      </c>
      <c r="AM134" s="245">
        <f t="shared" si="15"/>
        <v>0</v>
      </c>
      <c r="AN134" s="245">
        <f t="shared" si="15"/>
        <v>0</v>
      </c>
      <c r="AO134" s="245">
        <f t="shared" si="15"/>
        <v>-0.17510392958455601</v>
      </c>
      <c r="AP134" s="245">
        <f t="shared" si="15"/>
        <v>0</v>
      </c>
      <c r="AQ134" s="245">
        <f t="shared" si="15"/>
        <v>0</v>
      </c>
      <c r="AR134" s="245">
        <f t="shared" si="15"/>
        <v>0</v>
      </c>
      <c r="AS134" s="245">
        <f t="shared" si="15"/>
        <v>0</v>
      </c>
      <c r="AT134" s="245">
        <f t="shared" si="15"/>
        <v>-0.19332888721919286</v>
      </c>
      <c r="AU134" s="245">
        <f t="shared" si="15"/>
        <v>0</v>
      </c>
      <c r="AV134" s="245">
        <f t="shared" si="15"/>
        <v>0</v>
      </c>
      <c r="AW134" s="245">
        <f t="shared" si="15"/>
        <v>0</v>
      </c>
      <c r="AX134" s="245">
        <f t="shared" si="15"/>
        <v>0</v>
      </c>
      <c r="AY134" s="245">
        <f t="shared" si="15"/>
        <v>-0.21345071308272867</v>
      </c>
      <c r="AZ134" s="245">
        <f t="shared" si="15"/>
        <v>0</v>
      </c>
      <c r="BA134" s="245">
        <f t="shared" si="15"/>
        <v>0</v>
      </c>
      <c r="BB134" s="245">
        <f t="shared" si="15"/>
        <v>0</v>
      </c>
    </row>
    <row r="135" spans="1:54" ht="14" outlineLevel="2" thickBot="1">
      <c r="A135" s="138"/>
      <c r="B135" s="140" t="s">
        <v>461</v>
      </c>
      <c r="C135" s="141"/>
      <c r="D135" s="244"/>
      <c r="E135" s="245">
        <f>E133+E134</f>
        <v>-0.35271760923633566</v>
      </c>
      <c r="F135" s="245">
        <f t="shared" ref="F135:AW135" si="16">F133+F134</f>
        <v>-0.44191162507334492</v>
      </c>
      <c r="G135" s="245">
        <f t="shared" si="16"/>
        <v>-1.4360780829970459</v>
      </c>
      <c r="H135" s="245">
        <f t="shared" si="16"/>
        <v>-1.5783500053863475</v>
      </c>
      <c r="I135" s="245">
        <f t="shared" si="16"/>
        <v>-1.5591290545139866</v>
      </c>
      <c r="J135" s="245">
        <f t="shared" si="16"/>
        <v>-0.28516755840717645</v>
      </c>
      <c r="K135" s="245">
        <f t="shared" si="16"/>
        <v>-0.36302456234957337</v>
      </c>
      <c r="L135" s="245">
        <f t="shared" si="16"/>
        <v>-0.24796466429313677</v>
      </c>
      <c r="M135" s="245">
        <f t="shared" si="16"/>
        <v>-0.22999721044673177</v>
      </c>
      <c r="N135" s="245">
        <f t="shared" si="16"/>
        <v>-0.2124524187407367</v>
      </c>
      <c r="O135" s="245">
        <f t="shared" si="16"/>
        <v>-0.19533028917515155</v>
      </c>
      <c r="P135" s="245">
        <f t="shared" si="16"/>
        <v>-0.28536207238257322</v>
      </c>
      <c r="Q135" s="245">
        <f t="shared" si="16"/>
        <v>-0.162354016465211</v>
      </c>
      <c r="R135" s="245">
        <f t="shared" si="16"/>
        <v>-0.14649987332085557</v>
      </c>
      <c r="S135" s="245">
        <f t="shared" si="16"/>
        <v>-0.13106839231691006</v>
      </c>
      <c r="T135" s="245">
        <f t="shared" si="16"/>
        <v>-0.11605957345337442</v>
      </c>
      <c r="U135" s="245">
        <f t="shared" si="16"/>
        <v>-0.21931334165522687</v>
      </c>
      <c r="V135" s="245">
        <f t="shared" si="16"/>
        <v>-8.7309922147532956E-2</v>
      </c>
      <c r="W135" s="245">
        <f t="shared" si="16"/>
        <v>-7.3569089705227075E-2</v>
      </c>
      <c r="X135" s="245">
        <f t="shared" si="16"/>
        <v>-6.0250919403331098E-2</v>
      </c>
      <c r="Y135" s="245">
        <f t="shared" si="16"/>
        <v>-4.7355411241845051E-2</v>
      </c>
      <c r="Z135" s="245">
        <f t="shared" si="16"/>
        <v>-0.16498736418096643</v>
      </c>
      <c r="AA135" s="245">
        <f t="shared" si="16"/>
        <v>-2.2832381340102601E-2</v>
      </c>
      <c r="AB135" s="245">
        <f t="shared" si="16"/>
        <v>-1.1204859599846411E-2</v>
      </c>
      <c r="AC135" s="245">
        <f t="shared" si="16"/>
        <v>-1.6145904432104993E-17</v>
      </c>
      <c r="AD135" s="245">
        <f t="shared" si="16"/>
        <v>-1.6145904432104993E-17</v>
      </c>
      <c r="AE135" s="245">
        <f t="shared" si="16"/>
        <v>-0.14364621093614946</v>
      </c>
      <c r="AF135" s="245">
        <f t="shared" si="16"/>
        <v>-1.6145904432104993E-17</v>
      </c>
      <c r="AG135" s="245">
        <f t="shared" si="16"/>
        <v>-1.6145904432104993E-17</v>
      </c>
      <c r="AH135" s="245">
        <f t="shared" si="16"/>
        <v>-1.6145904432104993E-17</v>
      </c>
      <c r="AI135" s="245">
        <f t="shared" si="16"/>
        <v>-1.6145904432104993E-17</v>
      </c>
      <c r="AJ135" s="245">
        <f t="shared" si="16"/>
        <v>-0.15859702394702052</v>
      </c>
      <c r="AK135" s="245">
        <f t="shared" si="16"/>
        <v>-1.6145904432104993E-17</v>
      </c>
      <c r="AL135" s="245">
        <f t="shared" si="16"/>
        <v>-1.6145904432104993E-17</v>
      </c>
      <c r="AM135" s="245">
        <f t="shared" si="16"/>
        <v>-1.6145904432104993E-17</v>
      </c>
      <c r="AN135" s="245">
        <f t="shared" si="16"/>
        <v>-1.6145904432104993E-17</v>
      </c>
      <c r="AO135" s="245">
        <f t="shared" si="16"/>
        <v>-0.17510392958455603</v>
      </c>
      <c r="AP135" s="245">
        <f t="shared" si="16"/>
        <v>-1.6145904432104993E-17</v>
      </c>
      <c r="AQ135" s="245">
        <f t="shared" si="16"/>
        <v>-1.6145904432104993E-17</v>
      </c>
      <c r="AR135" s="245">
        <f t="shared" si="16"/>
        <v>-1.6145904432104993E-17</v>
      </c>
      <c r="AS135" s="245">
        <f t="shared" si="16"/>
        <v>-1.6145904432104993E-17</v>
      </c>
      <c r="AT135" s="245">
        <f t="shared" si="16"/>
        <v>-0.19332888721919289</v>
      </c>
      <c r="AU135" s="245">
        <f t="shared" si="16"/>
        <v>-1.6145904432104993E-17</v>
      </c>
      <c r="AV135" s="245">
        <f t="shared" si="16"/>
        <v>-1.6145904432104993E-17</v>
      </c>
      <c r="AW135" s="245">
        <f t="shared" si="16"/>
        <v>-1.6145904432104993E-17</v>
      </c>
      <c r="AX135" s="245">
        <f>AX133+AX134</f>
        <v>-1.6145904432104993E-17</v>
      </c>
      <c r="AY135" s="245">
        <f>AY133+AY134</f>
        <v>-0.2134507130827287</v>
      </c>
      <c r="AZ135" s="245">
        <f>AZ133+AZ134</f>
        <v>-1.6145904432104993E-17</v>
      </c>
      <c r="BA135" s="245">
        <f>BA133+BA134</f>
        <v>-1.6145904432104993E-17</v>
      </c>
      <c r="BB135" s="245">
        <f>BB133+BB134</f>
        <v>-1.6145904432104993E-17</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462</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463</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464</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69" t="s">
        <v>465</v>
      </c>
      <c r="B143" s="135" t="s">
        <v>282</v>
      </c>
      <c r="C143" s="135" t="s">
        <v>390</v>
      </c>
      <c r="D143" s="135" t="s">
        <v>384</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70"/>
      <c r="B144" s="135" t="s">
        <v>282</v>
      </c>
      <c r="C144" s="135"/>
      <c r="D144" s="135" t="s">
        <v>384</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70"/>
      <c r="B145" s="135" t="s">
        <v>282</v>
      </c>
      <c r="C145" s="135"/>
      <c r="D145" s="135" t="s">
        <v>384</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70"/>
      <c r="B146" s="135" t="s">
        <v>285</v>
      </c>
      <c r="C146" s="135" t="s">
        <v>466</v>
      </c>
      <c r="D146" s="135" t="s">
        <v>384</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70"/>
      <c r="B147" s="135" t="s">
        <v>285</v>
      </c>
      <c r="C147" s="135" t="s">
        <v>467</v>
      </c>
      <c r="D147" s="135" t="s">
        <v>384</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70"/>
      <c r="B148" s="135" t="s">
        <v>285</v>
      </c>
      <c r="C148" s="135"/>
      <c r="D148" s="135" t="s">
        <v>384</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70"/>
      <c r="B149" s="135" t="s">
        <v>285</v>
      </c>
      <c r="C149" s="135"/>
      <c r="D149" s="135" t="s">
        <v>384</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70"/>
      <c r="B150" s="135" t="s">
        <v>288</v>
      </c>
      <c r="C150" s="135" t="s">
        <v>468</v>
      </c>
      <c r="D150" s="135" t="s">
        <v>384</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70"/>
      <c r="B151" s="135" t="s">
        <v>288</v>
      </c>
      <c r="C151" s="135" t="s">
        <v>469</v>
      </c>
      <c r="D151" s="135" t="s">
        <v>384</v>
      </c>
      <c r="E151" s="279">
        <f>'Option_3 Workings'!E53</f>
        <v>-9.2970000000000006</v>
      </c>
      <c r="F151" s="279">
        <f>'Option_3 Workings'!F53</f>
        <v>-9.1865024999999996</v>
      </c>
      <c r="G151" s="279">
        <f>'Option_3 Workings'!G53</f>
        <v>-9.1094409629999991</v>
      </c>
      <c r="H151" s="279">
        <f>'Option_3 Workings'!H53</f>
        <v>-9.092660187379499</v>
      </c>
      <c r="I151" s="279">
        <f>'Option_3 Workings'!I53</f>
        <v>-9.0684282736332165</v>
      </c>
      <c r="J151" s="279">
        <f>'Option_3 Workings'!J53</f>
        <v>-9.0452390022260865</v>
      </c>
      <c r="K151" s="279">
        <f>'Option_3 Workings'!K53</f>
        <v>-9.0971318483377051</v>
      </c>
      <c r="L151" s="279">
        <f>'Option_3 Workings'!L53</f>
        <v>-9.1493620905182773</v>
      </c>
      <c r="M151" s="279">
        <f>'Option_3 Workings'!M53</f>
        <v>-9.2019322181220709</v>
      </c>
      <c r="N151" s="279">
        <f>'Option_3 Workings'!N53</f>
        <v>-9.2548447410435966</v>
      </c>
      <c r="O151" s="279">
        <f>'Option_3 Workings'!O53</f>
        <v>-9.308102189904119</v>
      </c>
      <c r="P151" s="279">
        <f>'Option_3 Workings'!P53</f>
        <v>-9.3617071162400318</v>
      </c>
      <c r="Q151" s="279">
        <f>'Option_3 Workings'!Q53</f>
        <v>-9.4156620926931112</v>
      </c>
      <c r="R151" s="279">
        <f>'Option_3 Workings'!R53</f>
        <v>-9.4699697132026301</v>
      </c>
      <c r="S151" s="279">
        <f>'Option_3 Workings'!S53</f>
        <v>-9.524632593199426</v>
      </c>
      <c r="T151" s="279">
        <f>'Option_3 Workings'!T53</f>
        <v>-9.5796533698018518</v>
      </c>
      <c r="U151" s="279">
        <f>'Option_3 Workings'!U53</f>
        <v>-9.635034702013737</v>
      </c>
      <c r="V151" s="279">
        <f>'Option_3 Workings'!V53</f>
        <v>-9.6907792709242795</v>
      </c>
      <c r="W151" s="279">
        <f>'Option_3 Workings'!W53</f>
        <v>-9.7468897799099494</v>
      </c>
      <c r="X151" s="279">
        <f>'Option_3 Workings'!X53</f>
        <v>-9.80336895483841</v>
      </c>
      <c r="Y151" s="279">
        <f>'Option_3 Workings'!Y53</f>
        <v>-9.8602195442744822</v>
      </c>
      <c r="Z151" s="279">
        <f>'Option_3 Workings'!Z53</f>
        <v>-9.9174443196881725</v>
      </c>
      <c r="AA151" s="279">
        <f>'Option_3 Workings'!AA53</f>
        <v>-9.9750460756647783</v>
      </c>
      <c r="AB151" s="279">
        <f>'Option_3 Workings'!AB53</f>
        <v>-10.033027630117099</v>
      </c>
      <c r="AC151" s="279">
        <f>'Option_3 Workings'!AC53</f>
        <v>-10.09139182449981</v>
      </c>
      <c r="AD151" s="279">
        <f>'Option_3 Workings'!AD53</f>
        <v>-10.150141524025944</v>
      </c>
      <c r="AE151" s="279">
        <f>'Option_3 Workings'!AE53</f>
        <v>-10.209279617885581</v>
      </c>
      <c r="AF151" s="279">
        <f>'Option_3 Workings'!AF53</f>
        <v>-10.26880901946674</v>
      </c>
      <c r="AG151" s="279">
        <f>'Option_3 Workings'!AG53</f>
        <v>-10.328732666578494</v>
      </c>
      <c r="AH151" s="279">
        <f>'Option_3 Workings'!AH53</f>
        <v>-10.389053521676313</v>
      </c>
      <c r="AI151" s="279">
        <f>'Option_3 Workings'!AI53</f>
        <v>-10.449774572089742</v>
      </c>
      <c r="AJ151" s="279">
        <f>'Option_3 Workings'!AJ53</f>
        <v>-10.510898830252312</v>
      </c>
      <c r="AK151" s="279">
        <f>'Option_3 Workings'!AK53</f>
        <v>-10.572429333933822</v>
      </c>
      <c r="AL151" s="279">
        <f>'Option_3 Workings'!AL53</f>
        <v>-10.634369146474969</v>
      </c>
      <c r="AM151" s="279">
        <f>'Option_3 Workings'!AM53</f>
        <v>-10.696721357024341</v>
      </c>
      <c r="AN151" s="279">
        <f>'Option_3 Workings'!AN53</f>
        <v>-10.759489080777819</v>
      </c>
      <c r="AO151" s="279">
        <f>'Option_3 Workings'!AO53</f>
        <v>-10.822675459220438</v>
      </c>
      <c r="AP151" s="279">
        <f>'Option_3 Workings'!AP53</f>
        <v>-10.886283660370667</v>
      </c>
      <c r="AQ151" s="279">
        <f>'Option_3 Workings'!AQ53</f>
        <v>-10.950316879027211</v>
      </c>
      <c r="AR151" s="279">
        <f>'Option_3 Workings'!AR53</f>
        <v>-11.01477833701829</v>
      </c>
      <c r="AS151" s="279">
        <f>'Option_3 Workings'!AS53</f>
        <v>-11.079671283453518</v>
      </c>
      <c r="AT151" s="279">
        <f>'Option_3 Workings'!AT53</f>
        <v>-11.144998994978279</v>
      </c>
      <c r="AU151" s="279">
        <f>'Option_3 Workings'!AU53</f>
        <v>-11.210764776030775</v>
      </c>
      <c r="AV151" s="279">
        <f>'Option_3 Workings'!AV53</f>
        <v>-11.276971959101649</v>
      </c>
      <c r="AW151" s="279">
        <f>'Option_3 Workings'!AW53</f>
        <v>-11.343623904996301</v>
      </c>
      <c r="AX151" s="279">
        <f>'Option_3 Workings'!AX53</f>
        <v>-11.410724003099876</v>
      </c>
      <c r="AY151" s="279">
        <f>'Option_3 Workings'!AY53</f>
        <v>-11.478275671644967</v>
      </c>
      <c r="AZ151" s="279">
        <f>'Option_3 Workings'!AZ53</f>
        <v>-11.546282357982083</v>
      </c>
      <c r="BA151" s="279">
        <f>'Option_3 Workings'!BA53</f>
        <v>-11.614747538852896</v>
      </c>
      <c r="BB151" s="279">
        <f>'Option_3 Workings'!BB53</f>
        <v>-11.683674720666277</v>
      </c>
    </row>
    <row r="152" spans="1:54" outlineLevel="2">
      <c r="A152" s="470"/>
      <c r="B152" s="135" t="s">
        <v>288</v>
      </c>
      <c r="C152" s="135" t="s">
        <v>470</v>
      </c>
      <c r="D152" s="135" t="s">
        <v>384</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70"/>
      <c r="B153" s="135" t="s">
        <v>471</v>
      </c>
      <c r="C153" s="135"/>
      <c r="D153" s="135" t="s">
        <v>384</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1"/>
      <c r="B154" s="135" t="s">
        <v>471</v>
      </c>
      <c r="C154" s="135"/>
      <c r="D154" s="135" t="s">
        <v>384</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375</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464</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69" t="s">
        <v>472</v>
      </c>
      <c r="B158" s="135" t="s">
        <v>282</v>
      </c>
      <c r="C158" s="135" t="s">
        <v>390</v>
      </c>
      <c r="D158" s="135" t="s">
        <v>473</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70"/>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70"/>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70"/>
      <c r="B161" s="135" t="s">
        <v>285</v>
      </c>
      <c r="C161" s="135" t="s">
        <v>466</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70"/>
      <c r="B162" s="135" t="s">
        <v>285</v>
      </c>
      <c r="C162" s="135" t="s">
        <v>467</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70"/>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70"/>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70"/>
      <c r="B165" s="135" t="s">
        <v>471</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70"/>
      <c r="B166" s="135" t="s">
        <v>471</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70"/>
      <c r="B167" s="135" t="s">
        <v>471</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70"/>
      <c r="B168" s="135" t="s">
        <v>471</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1"/>
      <c r="B169" s="135" t="s">
        <v>471</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476</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69" t="s">
        <v>477</v>
      </c>
      <c r="B172" s="135" t="s">
        <v>282</v>
      </c>
      <c r="C172" s="135" t="s">
        <v>390</v>
      </c>
      <c r="D172" s="135" t="s">
        <v>384</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70"/>
      <c r="B173" s="135" t="s">
        <v>282</v>
      </c>
      <c r="C173" s="135"/>
      <c r="D173" s="135" t="s">
        <v>384</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1"/>
      <c r="B174" s="135" t="s">
        <v>282</v>
      </c>
      <c r="C174" s="135"/>
      <c r="D174" s="135" t="s">
        <v>384</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69" t="s">
        <v>478</v>
      </c>
      <c r="B176" s="135" t="s">
        <v>282</v>
      </c>
      <c r="C176" s="135" t="s">
        <v>390</v>
      </c>
      <c r="D176" s="135" t="s">
        <v>384</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70"/>
      <c r="B177" s="135" t="s">
        <v>282</v>
      </c>
      <c r="C177" s="135"/>
      <c r="D177" s="135" t="s">
        <v>384</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1"/>
      <c r="B178" s="135" t="s">
        <v>282</v>
      </c>
      <c r="C178" s="135"/>
      <c r="D178" s="135" t="s">
        <v>384</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479</v>
      </c>
      <c r="B182" s="19"/>
      <c r="C182" s="19"/>
      <c r="D182" s="19"/>
      <c r="E182" s="15"/>
    </row>
    <row r="183" spans="1:54" ht="15" outlineLevel="1">
      <c r="A183" s="12"/>
      <c r="B183" s="19"/>
      <c r="C183" s="19"/>
      <c r="D183" s="19"/>
      <c r="E183" s="15"/>
    </row>
    <row r="184" spans="1:54" s="4" customFormat="1" outlineLevel="1">
      <c r="A184" s="4" t="s">
        <v>480</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2" t="s">
        <v>481</v>
      </c>
      <c r="B186" s="150" t="s">
        <v>482</v>
      </c>
      <c r="C186" s="6" t="s">
        <v>483</v>
      </c>
      <c r="D186" s="10" t="s">
        <v>395</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3"/>
      <c r="B187" s="150" t="s">
        <v>484</v>
      </c>
      <c r="C187" s="6" t="s">
        <v>485</v>
      </c>
      <c r="D187" s="10" t="s">
        <v>395</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69" t="s">
        <v>486</v>
      </c>
      <c r="B190" s="150" t="s">
        <v>343</v>
      </c>
      <c r="C190" s="19"/>
      <c r="D190" s="135" t="s">
        <v>384</v>
      </c>
      <c r="E190" s="21">
        <f>(E133+E83)*E186</f>
        <v>-0.26687760923633563</v>
      </c>
      <c r="F190" s="21">
        <f t="shared" ref="F190:BB190" si="17">(F133+F83)*F186</f>
        <v>-0.4269677536940531</v>
      </c>
      <c r="G190" s="21">
        <f t="shared" si="17"/>
        <v>-1.2572243431557759</v>
      </c>
      <c r="H190" s="21">
        <f t="shared" si="17"/>
        <v>-1.4235812743492999</v>
      </c>
      <c r="I190" s="21">
        <f t="shared" si="17"/>
        <v>-1.2777199908855961</v>
      </c>
      <c r="J190" s="21">
        <f t="shared" si="17"/>
        <v>-0.24010343223740352</v>
      </c>
      <c r="K190" s="21">
        <f t="shared" si="17"/>
        <v>-0.2166797853721906</v>
      </c>
      <c r="L190" s="21">
        <f t="shared" si="17"/>
        <v>-0.19489798470340328</v>
      </c>
      <c r="M190" s="21">
        <f t="shared" si="17"/>
        <v>-0.17466253951074906</v>
      </c>
      <c r="N190" s="21">
        <f t="shared" si="17"/>
        <v>-0.15588291974667573</v>
      </c>
      <c r="O190" s="21">
        <f t="shared" si="17"/>
        <v>-0.13847331688363518</v>
      </c>
      <c r="P190" s="21">
        <f t="shared" si="17"/>
        <v>-0.12235241569757968</v>
      </c>
      <c r="Q190" s="21">
        <f t="shared" si="17"/>
        <v>-0.10744317650683488</v>
      </c>
      <c r="R190" s="21">
        <f t="shared" si="17"/>
        <v>-9.367262740600521E-2</v>
      </c>
      <c r="S190" s="21">
        <f t="shared" si="17"/>
        <v>-8.0971666054226038E-2</v>
      </c>
      <c r="T190" s="21">
        <f t="shared" si="17"/>
        <v>-6.9274870595915652E-2</v>
      </c>
      <c r="U190" s="21">
        <f t="shared" si="17"/>
        <v>-5.852031931023266E-2</v>
      </c>
      <c r="V190" s="21">
        <f t="shared" si="17"/>
        <v>-4.864941860274407E-2</v>
      </c>
      <c r="W190" s="21">
        <f t="shared" si="17"/>
        <v>-3.9606738969385491E-2</v>
      </c>
      <c r="X190" s="21">
        <f t="shared" si="17"/>
        <v>-3.1339858578677875E-2</v>
      </c>
      <c r="Y190" s="21">
        <f t="shared" si="17"/>
        <v>-2.3799214133383335E-2</v>
      </c>
      <c r="Z190" s="21">
        <f t="shared" si="17"/>
        <v>-1.6937958687363426E-2</v>
      </c>
      <c r="AA190" s="21">
        <f t="shared" si="17"/>
        <v>-1.0711826107372251E-2</v>
      </c>
      <c r="AB190" s="21">
        <f t="shared" si="17"/>
        <v>-5.0790018828996584E-3</v>
      </c>
      <c r="AC190" s="21">
        <f t="shared" si="17"/>
        <v>-7.071214029218213E-18</v>
      </c>
      <c r="AD190" s="21">
        <f t="shared" si="17"/>
        <v>-6.8320908494861965E-18</v>
      </c>
      <c r="AE190" s="21">
        <f t="shared" si="17"/>
        <v>-6.6010539608562284E-18</v>
      </c>
      <c r="AF190" s="21">
        <f t="shared" si="17"/>
        <v>-6.377829913870752E-18</v>
      </c>
      <c r="AG190" s="21">
        <f t="shared" si="17"/>
        <v>-6.1621545061553161E-18</v>
      </c>
      <c r="AH190" s="21">
        <f t="shared" si="17"/>
        <v>-5.9537724697152834E-18</v>
      </c>
      <c r="AI190" s="21">
        <f t="shared" si="17"/>
        <v>-5.7524371688070362E-18</v>
      </c>
      <c r="AJ190" s="21">
        <f t="shared" si="17"/>
        <v>-5.584890455152462E-18</v>
      </c>
      <c r="AK190" s="21">
        <f t="shared" si="17"/>
        <v>-5.4222237428664686E-18</v>
      </c>
      <c r="AL190" s="21">
        <f t="shared" si="17"/>
        <v>-5.2642948959868622E-18</v>
      </c>
      <c r="AM190" s="21">
        <f t="shared" si="17"/>
        <v>-5.1109659184338466E-18</v>
      </c>
      <c r="AN190" s="21">
        <f t="shared" si="17"/>
        <v>-4.962102833430919E-18</v>
      </c>
      <c r="AO190" s="21">
        <f t="shared" si="17"/>
        <v>-4.8175755664377854E-18</v>
      </c>
      <c r="AP190" s="21">
        <f t="shared" si="17"/>
        <v>-4.6772578314929954E-18</v>
      </c>
      <c r="AQ190" s="21">
        <f t="shared" si="17"/>
        <v>-4.5410270208669863E-18</v>
      </c>
      <c r="AR190" s="21">
        <f t="shared" si="17"/>
        <v>-4.4087640979291125E-18</v>
      </c>
      <c r="AS190" s="21">
        <f t="shared" si="17"/>
        <v>-4.2803534931350608E-18</v>
      </c>
      <c r="AT190" s="21">
        <f t="shared" si="17"/>
        <v>-4.1556830030437481E-18</v>
      </c>
      <c r="AU190" s="21">
        <f t="shared" si="17"/>
        <v>-4.0346436922754837E-18</v>
      </c>
      <c r="AV190" s="21">
        <f t="shared" si="17"/>
        <v>-3.9171297983257125E-18</v>
      </c>
      <c r="AW190" s="21">
        <f t="shared" si="17"/>
        <v>-3.8030386391511773E-18</v>
      </c>
      <c r="AX190" s="21">
        <f t="shared" si="17"/>
        <v>-3.6922705234477446E-18</v>
      </c>
      <c r="AY190" s="21">
        <f t="shared" si="17"/>
        <v>-3.5847286635414997E-18</v>
      </c>
      <c r="AZ190" s="21">
        <f t="shared" si="17"/>
        <v>-3.4803190908169899E-18</v>
      </c>
      <c r="BA190" s="21">
        <f t="shared" si="17"/>
        <v>-3.378950573608728E-18</v>
      </c>
      <c r="BB190" s="21">
        <f t="shared" si="17"/>
        <v>-3.2805345374842017E-18</v>
      </c>
    </row>
    <row r="191" spans="1:54" outlineLevel="2">
      <c r="A191" s="470"/>
      <c r="B191" s="150" t="s">
        <v>487</v>
      </c>
      <c r="C191" s="19"/>
      <c r="D191" s="135" t="s">
        <v>384</v>
      </c>
      <c r="E191" s="21">
        <f>E71*E186</f>
        <v>-8.584E-2</v>
      </c>
      <c r="F191" s="21">
        <f t="shared" ref="F191:BB191" si="18">F71*F186</f>
        <v>0</v>
      </c>
      <c r="G191" s="21">
        <f t="shared" si="18"/>
        <v>-8.3369913883637889E-2</v>
      </c>
      <c r="H191" s="21">
        <f t="shared" si="18"/>
        <v>0</v>
      </c>
      <c r="I191" s="21">
        <f t="shared" si="18"/>
        <v>-8.0970905649641198E-2</v>
      </c>
      <c r="J191" s="21">
        <f t="shared" si="18"/>
        <v>0</v>
      </c>
      <c r="K191" s="21">
        <f t="shared" si="18"/>
        <v>-7.8640929998727349E-2</v>
      </c>
      <c r="L191" s="21">
        <f t="shared" si="18"/>
        <v>0</v>
      </c>
      <c r="M191" s="21">
        <f t="shared" si="18"/>
        <v>0</v>
      </c>
      <c r="N191" s="21">
        <f t="shared" si="18"/>
        <v>0</v>
      </c>
      <c r="O191" s="21">
        <f t="shared" si="18"/>
        <v>0</v>
      </c>
      <c r="P191" s="21">
        <f t="shared" si="18"/>
        <v>-7.3105112641759409E-2</v>
      </c>
      <c r="Q191" s="21">
        <f t="shared" si="18"/>
        <v>0</v>
      </c>
      <c r="R191" s="21">
        <f t="shared" si="18"/>
        <v>0</v>
      </c>
      <c r="S191" s="21">
        <f t="shared" si="18"/>
        <v>0</v>
      </c>
      <c r="T191" s="21">
        <f t="shared" si="18"/>
        <v>0</v>
      </c>
      <c r="U191" s="21">
        <f t="shared" si="18"/>
        <v>-6.7958981340261626E-2</v>
      </c>
      <c r="V191" s="21">
        <f t="shared" si="18"/>
        <v>0</v>
      </c>
      <c r="W191" s="21">
        <f t="shared" si="18"/>
        <v>0</v>
      </c>
      <c r="X191" s="21">
        <f t="shared" si="18"/>
        <v>0</v>
      </c>
      <c r="Y191" s="21">
        <f t="shared" si="18"/>
        <v>0</v>
      </c>
      <c r="Z191" s="21">
        <f t="shared" si="18"/>
        <v>-6.3175104693948214E-2</v>
      </c>
      <c r="AA191" s="21">
        <f t="shared" si="18"/>
        <v>0</v>
      </c>
      <c r="AB191" s="21">
        <f t="shared" si="18"/>
        <v>0</v>
      </c>
      <c r="AC191" s="21">
        <f t="shared" si="18"/>
        <v>0</v>
      </c>
      <c r="AD191" s="21">
        <f t="shared" si="18"/>
        <v>0</v>
      </c>
      <c r="AE191" s="21">
        <f t="shared" si="18"/>
        <v>-5.8727982297268964E-2</v>
      </c>
      <c r="AF191" s="21">
        <f t="shared" si="18"/>
        <v>0</v>
      </c>
      <c r="AG191" s="21">
        <f t="shared" si="18"/>
        <v>0</v>
      </c>
      <c r="AH191" s="21">
        <f t="shared" si="18"/>
        <v>0</v>
      </c>
      <c r="AI191" s="21">
        <f t="shared" si="18"/>
        <v>0</v>
      </c>
      <c r="AJ191" s="21">
        <f t="shared" si="18"/>
        <v>-5.4858927784562861E-2</v>
      </c>
      <c r="AK191" s="21">
        <f t="shared" si="18"/>
        <v>0</v>
      </c>
      <c r="AL191" s="21">
        <f t="shared" si="18"/>
        <v>0</v>
      </c>
      <c r="AM191" s="21">
        <f t="shared" si="18"/>
        <v>0</v>
      </c>
      <c r="AN191" s="21">
        <f t="shared" si="18"/>
        <v>0</v>
      </c>
      <c r="AO191" s="21">
        <f t="shared" si="18"/>
        <v>-5.2247083234086736E-2</v>
      </c>
      <c r="AP191" s="21">
        <f t="shared" si="18"/>
        <v>0</v>
      </c>
      <c r="AQ191" s="21">
        <f t="shared" si="18"/>
        <v>0</v>
      </c>
      <c r="AR191" s="21">
        <f t="shared" si="18"/>
        <v>0</v>
      </c>
      <c r="AS191" s="21">
        <f t="shared" si="18"/>
        <v>0</v>
      </c>
      <c r="AT191" s="21">
        <f t="shared" si="18"/>
        <v>-4.9759589126306875E-2</v>
      </c>
      <c r="AU191" s="21">
        <f t="shared" si="18"/>
        <v>0</v>
      </c>
      <c r="AV191" s="21">
        <f t="shared" si="18"/>
        <v>0</v>
      </c>
      <c r="AW191" s="21">
        <f t="shared" si="18"/>
        <v>0</v>
      </c>
      <c r="AX191" s="21">
        <f t="shared" si="18"/>
        <v>0</v>
      </c>
      <c r="AY191" s="21">
        <f t="shared" si="18"/>
        <v>-4.7390525111715487E-2</v>
      </c>
      <c r="AZ191" s="21">
        <f t="shared" si="18"/>
        <v>0</v>
      </c>
      <c r="BA191" s="21">
        <f t="shared" si="18"/>
        <v>0</v>
      </c>
      <c r="BB191" s="21">
        <f t="shared" si="18"/>
        <v>0</v>
      </c>
    </row>
    <row r="192" spans="1:54" outlineLevel="2">
      <c r="A192" s="470"/>
      <c r="B192" s="150" t="s">
        <v>591</v>
      </c>
      <c r="C192" s="19"/>
      <c r="D192" s="135" t="s">
        <v>384</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70"/>
      <c r="B193" s="150" t="s">
        <v>488</v>
      </c>
      <c r="C193" s="19"/>
      <c r="D193" s="135" t="s">
        <v>384</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70"/>
      <c r="B194" s="150" t="s">
        <v>489</v>
      </c>
      <c r="C194" s="19"/>
      <c r="D194" s="135" t="s">
        <v>384</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70"/>
      <c r="B195" s="150" t="s">
        <v>490</v>
      </c>
      <c r="C195" s="19"/>
      <c r="D195" s="135" t="s">
        <v>384</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70"/>
      <c r="B196" s="150" t="s">
        <v>285</v>
      </c>
      <c r="C196" s="19"/>
      <c r="D196" s="135" t="s">
        <v>384</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70"/>
      <c r="B197" s="150" t="s">
        <v>288</v>
      </c>
      <c r="C197" s="19"/>
      <c r="D197" s="135" t="s">
        <v>384</v>
      </c>
      <c r="E197" s="21">
        <f>SUMIF($B$143:$B$154,"Financial",E$143:E$154)*E186</f>
        <v>-9.2970000000000006</v>
      </c>
      <c r="F197" s="21">
        <f t="shared" ref="F197:BB197" si="24">SUMIF($B$143:$B$154,"Financial",F$143:F$154)*F186</f>
        <v>-8.8758478260869573</v>
      </c>
      <c r="G197" s="21">
        <f t="shared" si="24"/>
        <v>-8.5037606133165298</v>
      </c>
      <c r="H197" s="21">
        <f t="shared" si="24"/>
        <v>-8.2010585311249731</v>
      </c>
      <c r="I197" s="21">
        <f t="shared" si="24"/>
        <v>-7.9026113364996489</v>
      </c>
      <c r="J197" s="21">
        <f t="shared" si="24"/>
        <v>-7.615848527696536</v>
      </c>
      <c r="K197" s="21">
        <f t="shared" si="24"/>
        <v>-7.4005226199753009</v>
      </c>
      <c r="L197" s="21">
        <f t="shared" si="24"/>
        <v>-7.1913158991705766</v>
      </c>
      <c r="M197" s="21">
        <f t="shared" si="24"/>
        <v>-6.9880536659605363</v>
      </c>
      <c r="N197" s="21">
        <f t="shared" si="24"/>
        <v>-6.7905662293098557</v>
      </c>
      <c r="O197" s="21">
        <f t="shared" si="24"/>
        <v>-6.5986887623561605</v>
      </c>
      <c r="P197" s="21">
        <f t="shared" si="24"/>
        <v>-6.412261162457213</v>
      </c>
      <c r="Q197" s="21">
        <f t="shared" si="24"/>
        <v>-6.2311279152783694</v>
      </c>
      <c r="R197" s="21">
        <f t="shared" si="24"/>
        <v>-6.05513796280328</v>
      </c>
      <c r="S197" s="21">
        <f t="shared" si="24"/>
        <v>-5.8841445751542922</v>
      </c>
      <c r="T197" s="21">
        <f t="shared" si="24"/>
        <v>-5.7180052261122247</v>
      </c>
      <c r="U197" s="21">
        <f t="shared" si="24"/>
        <v>-5.5565814722284479</v>
      </c>
      <c r="V197" s="21">
        <f t="shared" si="24"/>
        <v>-5.399738835425266</v>
      </c>
      <c r="W197" s="21">
        <f t="shared" si="24"/>
        <v>-5.2473466889836518</v>
      </c>
      <c r="X197" s="21">
        <f t="shared" si="24"/>
        <v>-5.0992781468202901</v>
      </c>
      <c r="Y197" s="21">
        <f t="shared" si="24"/>
        <v>-4.955409955958749</v>
      </c>
      <c r="Z197" s="21">
        <f t="shared" si="24"/>
        <v>-4.8156223921023535</v>
      </c>
      <c r="AA197" s="21">
        <f t="shared" si="24"/>
        <v>-4.6797991582189882</v>
      </c>
      <c r="AB197" s="21">
        <f t="shared" si="24"/>
        <v>-4.5478272860507358</v>
      </c>
      <c r="AC197" s="21">
        <f t="shared" si="24"/>
        <v>-4.4195970404637048</v>
      </c>
      <c r="AD197" s="21">
        <f t="shared" si="24"/>
        <v>-4.2950018265558745</v>
      </c>
      <c r="AE197" s="21">
        <f t="shared" si="24"/>
        <v>-4.1739380994432329</v>
      </c>
      <c r="AF197" s="21">
        <f t="shared" si="24"/>
        <v>-4.0563052766466958</v>
      </c>
      <c r="AG197" s="21">
        <f t="shared" si="24"/>
        <v>-3.9420056530046232</v>
      </c>
      <c r="AH197" s="21">
        <f t="shared" si="24"/>
        <v>-3.8309443180378673</v>
      </c>
      <c r="AI197" s="21">
        <f t="shared" si="24"/>
        <v>-3.7230290756964877</v>
      </c>
      <c r="AJ197" s="21">
        <f t="shared" si="24"/>
        <v>-3.635734300236789</v>
      </c>
      <c r="AK197" s="21">
        <f t="shared" si="24"/>
        <v>-3.550502704589594</v>
      </c>
      <c r="AL197" s="21">
        <f t="shared" si="24"/>
        <v>-3.4672851840068599</v>
      </c>
      <c r="AM197" s="21">
        <f t="shared" si="24"/>
        <v>-3.3860338096654568</v>
      </c>
      <c r="AN197" s="21">
        <f t="shared" si="24"/>
        <v>-3.3067018003547086</v>
      </c>
      <c r="AO197" s="21">
        <f t="shared" si="24"/>
        <v>-3.2292434948488475</v>
      </c>
      <c r="AP197" s="21">
        <f t="shared" si="24"/>
        <v>-3.1536143249477044</v>
      </c>
      <c r="AQ197" s="21">
        <f t="shared" si="24"/>
        <v>-3.0797707891694435</v>
      </c>
      <c r="AR197" s="21">
        <f t="shared" si="24"/>
        <v>-3.0076704270794727</v>
      </c>
      <c r="AS197" s="21">
        <f t="shared" si="24"/>
        <v>-2.9372717942401168</v>
      </c>
      <c r="AT197" s="21">
        <f t="shared" si="24"/>
        <v>-2.8685344377659399</v>
      </c>
      <c r="AU197" s="21">
        <f t="shared" si="24"/>
        <v>-2.8014188724700495</v>
      </c>
      <c r="AV197" s="21">
        <f t="shared" si="24"/>
        <v>-2.7358865575870088</v>
      </c>
      <c r="AW197" s="21">
        <f t="shared" si="24"/>
        <v>-2.6718998740583753</v>
      </c>
      <c r="AX197" s="21">
        <f t="shared" si="24"/>
        <v>-2.6094221023672013</v>
      </c>
      <c r="AY197" s="21">
        <f t="shared" si="24"/>
        <v>-2.5484174009081739</v>
      </c>
      <c r="AZ197" s="21">
        <f t="shared" si="24"/>
        <v>-2.4888507848804009</v>
      </c>
      <c r="BA197" s="21">
        <f t="shared" si="24"/>
        <v>-2.4306881056901544</v>
      </c>
      <c r="BB197" s="21">
        <f t="shared" si="24"/>
        <v>-2.3738960308511978</v>
      </c>
    </row>
    <row r="198" spans="1:54" outlineLevel="2">
      <c r="A198" s="471"/>
      <c r="B198" s="150" t="s">
        <v>471</v>
      </c>
      <c r="C198" s="19"/>
      <c r="D198" s="135" t="s">
        <v>384</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69" t="s">
        <v>491</v>
      </c>
      <c r="B200" s="150" t="s">
        <v>492</v>
      </c>
      <c r="C200" s="19"/>
      <c r="D200" s="135" t="s">
        <v>384</v>
      </c>
      <c r="E200" s="21">
        <f>SUM(E190:E193,E196:E198)</f>
        <v>-9.6497176092363368</v>
      </c>
      <c r="F200" s="21">
        <f t="shared" ref="F200:BB200" si="26">SUM(F190:F193,F196:F198)</f>
        <v>-9.3028155797810097</v>
      </c>
      <c r="G200" s="21">
        <f t="shared" si="26"/>
        <v>-9.8443548703559429</v>
      </c>
      <c r="H200" s="21">
        <f t="shared" si="26"/>
        <v>-9.6246398054742723</v>
      </c>
      <c r="I200" s="21">
        <f t="shared" si="26"/>
        <v>-9.2613022330348862</v>
      </c>
      <c r="J200" s="21">
        <f t="shared" si="26"/>
        <v>-7.8559519599339396</v>
      </c>
      <c r="K200" s="21">
        <f t="shared" si="26"/>
        <v>-7.6958433353462192</v>
      </c>
      <c r="L200" s="21">
        <f t="shared" si="26"/>
        <v>-7.3862138838739799</v>
      </c>
      <c r="M200" s="21">
        <f t="shared" si="26"/>
        <v>-7.1627162054712858</v>
      </c>
      <c r="N200" s="21">
        <f t="shared" si="26"/>
        <v>-6.946449149056531</v>
      </c>
      <c r="O200" s="21">
        <f t="shared" si="26"/>
        <v>-6.7371620792397957</v>
      </c>
      <c r="P200" s="21">
        <f t="shared" si="26"/>
        <v>-6.6077186907965517</v>
      </c>
      <c r="Q200" s="21">
        <f t="shared" si="26"/>
        <v>-6.3385710917852043</v>
      </c>
      <c r="R200" s="21">
        <f t="shared" si="26"/>
        <v>-6.1488105902092851</v>
      </c>
      <c r="S200" s="21">
        <f t="shared" si="26"/>
        <v>-5.9651162412085181</v>
      </c>
      <c r="T200" s="21">
        <f t="shared" si="26"/>
        <v>-5.7872800967081401</v>
      </c>
      <c r="U200" s="21">
        <f t="shared" si="26"/>
        <v>-5.6830607728789424</v>
      </c>
      <c r="V200" s="21">
        <f t="shared" si="26"/>
        <v>-5.4483882540280097</v>
      </c>
      <c r="W200" s="21">
        <f t="shared" si="26"/>
        <v>-5.286953427953037</v>
      </c>
      <c r="X200" s="21">
        <f t="shared" si="26"/>
        <v>-5.1306180053989676</v>
      </c>
      <c r="Y200" s="21">
        <f t="shared" si="26"/>
        <v>-4.9792091700921324</v>
      </c>
      <c r="Z200" s="21">
        <f t="shared" si="26"/>
        <v>-4.8957354554836652</v>
      </c>
      <c r="AA200" s="21">
        <f t="shared" si="26"/>
        <v>-4.6905109843263606</v>
      </c>
      <c r="AB200" s="21">
        <f t="shared" si="26"/>
        <v>-4.5529062879336353</v>
      </c>
      <c r="AC200" s="21">
        <f t="shared" si="26"/>
        <v>-4.4195970404637048</v>
      </c>
      <c r="AD200" s="21">
        <f t="shared" si="26"/>
        <v>-4.2950018265558745</v>
      </c>
      <c r="AE200" s="21">
        <f t="shared" si="26"/>
        <v>-4.2326660817405015</v>
      </c>
      <c r="AF200" s="21">
        <f t="shared" si="26"/>
        <v>-4.0563052766466958</v>
      </c>
      <c r="AG200" s="21">
        <f t="shared" si="26"/>
        <v>-3.9420056530046232</v>
      </c>
      <c r="AH200" s="21">
        <f t="shared" si="26"/>
        <v>-3.8309443180378673</v>
      </c>
      <c r="AI200" s="21">
        <f t="shared" si="26"/>
        <v>-3.7230290756964877</v>
      </c>
      <c r="AJ200" s="21">
        <f t="shared" si="26"/>
        <v>-3.6905932280213518</v>
      </c>
      <c r="AK200" s="21">
        <f t="shared" si="26"/>
        <v>-3.550502704589594</v>
      </c>
      <c r="AL200" s="21">
        <f t="shared" si="26"/>
        <v>-3.4672851840068599</v>
      </c>
      <c r="AM200" s="21">
        <f t="shared" si="26"/>
        <v>-3.3860338096654568</v>
      </c>
      <c r="AN200" s="21">
        <f t="shared" si="26"/>
        <v>-3.3067018003547086</v>
      </c>
      <c r="AO200" s="21">
        <f t="shared" si="26"/>
        <v>-3.2814905780829342</v>
      </c>
      <c r="AP200" s="21">
        <f t="shared" si="26"/>
        <v>-3.1536143249477044</v>
      </c>
      <c r="AQ200" s="21">
        <f t="shared" si="26"/>
        <v>-3.0797707891694435</v>
      </c>
      <c r="AR200" s="21">
        <f t="shared" si="26"/>
        <v>-3.0076704270794727</v>
      </c>
      <c r="AS200" s="21">
        <f t="shared" si="26"/>
        <v>-2.9372717942401168</v>
      </c>
      <c r="AT200" s="21">
        <f t="shared" si="26"/>
        <v>-2.9182940268922466</v>
      </c>
      <c r="AU200" s="21">
        <f t="shared" si="26"/>
        <v>-2.8014188724700495</v>
      </c>
      <c r="AV200" s="21">
        <f t="shared" si="26"/>
        <v>-2.7358865575870088</v>
      </c>
      <c r="AW200" s="21">
        <f t="shared" si="26"/>
        <v>-2.6718998740583753</v>
      </c>
      <c r="AX200" s="21">
        <f t="shared" si="26"/>
        <v>-2.6094221023672013</v>
      </c>
      <c r="AY200" s="21">
        <f t="shared" si="26"/>
        <v>-2.5958079260198894</v>
      </c>
      <c r="AZ200" s="21">
        <f t="shared" si="26"/>
        <v>-2.4888507848804009</v>
      </c>
      <c r="BA200" s="21">
        <f t="shared" si="26"/>
        <v>-2.4306881056901544</v>
      </c>
      <c r="BB200" s="21">
        <f t="shared" si="26"/>
        <v>-2.3738960308511978</v>
      </c>
    </row>
    <row r="201" spans="1:54" outlineLevel="2">
      <c r="A201" s="470"/>
      <c r="B201" s="150" t="s">
        <v>493</v>
      </c>
      <c r="C201" s="19"/>
      <c r="D201" s="135" t="s">
        <v>384</v>
      </c>
      <c r="E201" s="21">
        <f>SUM(E190:E192,E194,E196:E198)</f>
        <v>-9.6497176092363368</v>
      </c>
      <c r="F201" s="21">
        <f t="shared" ref="F201:BB201" si="27">SUM(F190:F192,F194,F196:F198)</f>
        <v>-9.3028155797810097</v>
      </c>
      <c r="G201" s="21">
        <f t="shared" si="27"/>
        <v>-9.8443548703559429</v>
      </c>
      <c r="H201" s="21">
        <f t="shared" si="27"/>
        <v>-9.6246398054742723</v>
      </c>
      <c r="I201" s="21">
        <f t="shared" si="27"/>
        <v>-9.2613022330348862</v>
      </c>
      <c r="J201" s="21">
        <f t="shared" si="27"/>
        <v>-7.8559519599339396</v>
      </c>
      <c r="K201" s="21">
        <f t="shared" si="27"/>
        <v>-7.6958433353462192</v>
      </c>
      <c r="L201" s="21">
        <f t="shared" si="27"/>
        <v>-7.3862138838739799</v>
      </c>
      <c r="M201" s="21">
        <f t="shared" si="27"/>
        <v>-7.1627162054712858</v>
      </c>
      <c r="N201" s="21">
        <f t="shared" si="27"/>
        <v>-6.946449149056531</v>
      </c>
      <c r="O201" s="21">
        <f t="shared" si="27"/>
        <v>-6.7371620792397957</v>
      </c>
      <c r="P201" s="21">
        <f t="shared" si="27"/>
        <v>-6.6077186907965517</v>
      </c>
      <c r="Q201" s="21">
        <f t="shared" si="27"/>
        <v>-6.3385710917852043</v>
      </c>
      <c r="R201" s="21">
        <f t="shared" si="27"/>
        <v>-6.1488105902092851</v>
      </c>
      <c r="S201" s="21">
        <f t="shared" si="27"/>
        <v>-5.9651162412085181</v>
      </c>
      <c r="T201" s="21">
        <f t="shared" si="27"/>
        <v>-5.7872800967081401</v>
      </c>
      <c r="U201" s="21">
        <f t="shared" si="27"/>
        <v>-5.6830607728789424</v>
      </c>
      <c r="V201" s="21">
        <f t="shared" si="27"/>
        <v>-5.4483882540280097</v>
      </c>
      <c r="W201" s="21">
        <f t="shared" si="27"/>
        <v>-5.286953427953037</v>
      </c>
      <c r="X201" s="21">
        <f t="shared" si="27"/>
        <v>-5.1306180053989676</v>
      </c>
      <c r="Y201" s="21">
        <f t="shared" si="27"/>
        <v>-4.9792091700921324</v>
      </c>
      <c r="Z201" s="21">
        <f t="shared" si="27"/>
        <v>-4.8957354554836652</v>
      </c>
      <c r="AA201" s="21">
        <f t="shared" si="27"/>
        <v>-4.6905109843263606</v>
      </c>
      <c r="AB201" s="21">
        <f t="shared" si="27"/>
        <v>-4.5529062879336353</v>
      </c>
      <c r="AC201" s="21">
        <f t="shared" si="27"/>
        <v>-4.4195970404637048</v>
      </c>
      <c r="AD201" s="21">
        <f t="shared" si="27"/>
        <v>-4.2950018265558745</v>
      </c>
      <c r="AE201" s="21">
        <f t="shared" si="27"/>
        <v>-4.2326660817405015</v>
      </c>
      <c r="AF201" s="21">
        <f t="shared" si="27"/>
        <v>-4.0563052766466958</v>
      </c>
      <c r="AG201" s="21">
        <f t="shared" si="27"/>
        <v>-3.9420056530046232</v>
      </c>
      <c r="AH201" s="21">
        <f t="shared" si="27"/>
        <v>-3.8309443180378673</v>
      </c>
      <c r="AI201" s="21">
        <f t="shared" si="27"/>
        <v>-3.7230290756964877</v>
      </c>
      <c r="AJ201" s="21">
        <f t="shared" si="27"/>
        <v>-3.6905932280213518</v>
      </c>
      <c r="AK201" s="21">
        <f t="shared" si="27"/>
        <v>-3.550502704589594</v>
      </c>
      <c r="AL201" s="21">
        <f t="shared" si="27"/>
        <v>-3.4672851840068599</v>
      </c>
      <c r="AM201" s="21">
        <f t="shared" si="27"/>
        <v>-3.3860338096654568</v>
      </c>
      <c r="AN201" s="21">
        <f t="shared" si="27"/>
        <v>-3.3067018003547086</v>
      </c>
      <c r="AO201" s="21">
        <f t="shared" si="27"/>
        <v>-3.2814905780829342</v>
      </c>
      <c r="AP201" s="21">
        <f t="shared" si="27"/>
        <v>-3.1536143249477044</v>
      </c>
      <c r="AQ201" s="21">
        <f t="shared" si="27"/>
        <v>-3.0797707891694435</v>
      </c>
      <c r="AR201" s="21">
        <f t="shared" si="27"/>
        <v>-3.0076704270794727</v>
      </c>
      <c r="AS201" s="21">
        <f t="shared" si="27"/>
        <v>-2.9372717942401168</v>
      </c>
      <c r="AT201" s="21">
        <f t="shared" si="27"/>
        <v>-2.9182940268922466</v>
      </c>
      <c r="AU201" s="21">
        <f t="shared" si="27"/>
        <v>-2.8014188724700495</v>
      </c>
      <c r="AV201" s="21">
        <f t="shared" si="27"/>
        <v>-2.7358865575870088</v>
      </c>
      <c r="AW201" s="21">
        <f t="shared" si="27"/>
        <v>-2.6718998740583753</v>
      </c>
      <c r="AX201" s="21">
        <f t="shared" si="27"/>
        <v>-2.6094221023672013</v>
      </c>
      <c r="AY201" s="21">
        <f t="shared" si="27"/>
        <v>-2.5958079260198894</v>
      </c>
      <c r="AZ201" s="21">
        <f t="shared" si="27"/>
        <v>-2.4888507848804009</v>
      </c>
      <c r="BA201" s="21">
        <f t="shared" si="27"/>
        <v>-2.4306881056901544</v>
      </c>
      <c r="BB201" s="21">
        <f t="shared" si="27"/>
        <v>-2.3738960308511978</v>
      </c>
    </row>
    <row r="202" spans="1:54" outlineLevel="2">
      <c r="A202" s="471"/>
      <c r="B202" s="150" t="s">
        <v>494</v>
      </c>
      <c r="C202" s="19"/>
      <c r="D202" s="135" t="s">
        <v>384</v>
      </c>
      <c r="E202" s="21">
        <f>SUM(E190:E192,E195:E198)</f>
        <v>-9.6497176092363368</v>
      </c>
      <c r="F202" s="21">
        <f t="shared" ref="F202:BB202" si="28">SUM(F190:F192,F195:F198)</f>
        <v>-9.3028155797810097</v>
      </c>
      <c r="G202" s="21">
        <f t="shared" si="28"/>
        <v>-9.8443548703559429</v>
      </c>
      <c r="H202" s="21">
        <f t="shared" si="28"/>
        <v>-9.6246398054742723</v>
      </c>
      <c r="I202" s="21">
        <f t="shared" si="28"/>
        <v>-9.2613022330348862</v>
      </c>
      <c r="J202" s="21">
        <f t="shared" si="28"/>
        <v>-7.8559519599339396</v>
      </c>
      <c r="K202" s="21">
        <f t="shared" si="28"/>
        <v>-7.6958433353462192</v>
      </c>
      <c r="L202" s="21">
        <f t="shared" si="28"/>
        <v>-7.3862138838739799</v>
      </c>
      <c r="M202" s="21">
        <f t="shared" si="28"/>
        <v>-7.1627162054712858</v>
      </c>
      <c r="N202" s="21">
        <f t="shared" si="28"/>
        <v>-6.946449149056531</v>
      </c>
      <c r="O202" s="21">
        <f t="shared" si="28"/>
        <v>-6.7371620792397957</v>
      </c>
      <c r="P202" s="21">
        <f t="shared" si="28"/>
        <v>-6.6077186907965517</v>
      </c>
      <c r="Q202" s="21">
        <f t="shared" si="28"/>
        <v>-6.3385710917852043</v>
      </c>
      <c r="R202" s="21">
        <f t="shared" si="28"/>
        <v>-6.1488105902092851</v>
      </c>
      <c r="S202" s="21">
        <f t="shared" si="28"/>
        <v>-5.9651162412085181</v>
      </c>
      <c r="T202" s="21">
        <f t="shared" si="28"/>
        <v>-5.7872800967081401</v>
      </c>
      <c r="U202" s="21">
        <f t="shared" si="28"/>
        <v>-5.6830607728789424</v>
      </c>
      <c r="V202" s="21">
        <f t="shared" si="28"/>
        <v>-5.4483882540280097</v>
      </c>
      <c r="W202" s="21">
        <f t="shared" si="28"/>
        <v>-5.286953427953037</v>
      </c>
      <c r="X202" s="21">
        <f t="shared" si="28"/>
        <v>-5.1306180053989676</v>
      </c>
      <c r="Y202" s="21">
        <f t="shared" si="28"/>
        <v>-4.9792091700921324</v>
      </c>
      <c r="Z202" s="21">
        <f t="shared" si="28"/>
        <v>-4.8957354554836652</v>
      </c>
      <c r="AA202" s="21">
        <f t="shared" si="28"/>
        <v>-4.6905109843263606</v>
      </c>
      <c r="AB202" s="21">
        <f t="shared" si="28"/>
        <v>-4.5529062879336353</v>
      </c>
      <c r="AC202" s="21">
        <f t="shared" si="28"/>
        <v>-4.4195970404637048</v>
      </c>
      <c r="AD202" s="21">
        <f t="shared" si="28"/>
        <v>-4.2950018265558745</v>
      </c>
      <c r="AE202" s="21">
        <f t="shared" si="28"/>
        <v>-4.2326660817405015</v>
      </c>
      <c r="AF202" s="21">
        <f t="shared" si="28"/>
        <v>-4.0563052766466958</v>
      </c>
      <c r="AG202" s="21">
        <f t="shared" si="28"/>
        <v>-3.9420056530046232</v>
      </c>
      <c r="AH202" s="21">
        <f t="shared" si="28"/>
        <v>-3.8309443180378673</v>
      </c>
      <c r="AI202" s="21">
        <f t="shared" si="28"/>
        <v>-3.7230290756964877</v>
      </c>
      <c r="AJ202" s="21">
        <f t="shared" si="28"/>
        <v>-3.6905932280213518</v>
      </c>
      <c r="AK202" s="21">
        <f t="shared" si="28"/>
        <v>-3.550502704589594</v>
      </c>
      <c r="AL202" s="21">
        <f t="shared" si="28"/>
        <v>-3.4672851840068599</v>
      </c>
      <c r="AM202" s="21">
        <f t="shared" si="28"/>
        <v>-3.3860338096654568</v>
      </c>
      <c r="AN202" s="21">
        <f t="shared" si="28"/>
        <v>-3.3067018003547086</v>
      </c>
      <c r="AO202" s="21">
        <f t="shared" si="28"/>
        <v>-3.2814905780829342</v>
      </c>
      <c r="AP202" s="21">
        <f t="shared" si="28"/>
        <v>-3.1536143249477044</v>
      </c>
      <c r="AQ202" s="21">
        <f t="shared" si="28"/>
        <v>-3.0797707891694435</v>
      </c>
      <c r="AR202" s="21">
        <f t="shared" si="28"/>
        <v>-3.0076704270794727</v>
      </c>
      <c r="AS202" s="21">
        <f t="shared" si="28"/>
        <v>-2.9372717942401168</v>
      </c>
      <c r="AT202" s="21">
        <f t="shared" si="28"/>
        <v>-2.9182940268922466</v>
      </c>
      <c r="AU202" s="21">
        <f t="shared" si="28"/>
        <v>-2.8014188724700495</v>
      </c>
      <c r="AV202" s="21">
        <f t="shared" si="28"/>
        <v>-2.7358865575870088</v>
      </c>
      <c r="AW202" s="21">
        <f t="shared" si="28"/>
        <v>-2.6718998740583753</v>
      </c>
      <c r="AX202" s="21">
        <f t="shared" si="28"/>
        <v>-2.6094221023672013</v>
      </c>
      <c r="AY202" s="21">
        <f t="shared" si="28"/>
        <v>-2.5958079260198894</v>
      </c>
      <c r="AZ202" s="21">
        <f t="shared" si="28"/>
        <v>-2.4888507848804009</v>
      </c>
      <c r="BA202" s="21">
        <f t="shared" si="28"/>
        <v>-2.4306881056901544</v>
      </c>
      <c r="BB202" s="21">
        <f t="shared" si="28"/>
        <v>-2.3738960308511978</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69" t="s">
        <v>495</v>
      </c>
      <c r="B204" s="150" t="s">
        <v>496</v>
      </c>
      <c r="C204" s="19"/>
      <c r="D204" s="135" t="s">
        <v>384</v>
      </c>
      <c r="E204" s="21">
        <f>E200</f>
        <v>-9.6497176092363368</v>
      </c>
      <c r="F204" s="21">
        <f>F200+E204</f>
        <v>-18.952533189017345</v>
      </c>
      <c r="G204" s="21">
        <f t="shared" ref="G204:BB206" si="29">G200+F204</f>
        <v>-28.796888059373288</v>
      </c>
      <c r="H204" s="21">
        <f t="shared" si="29"/>
        <v>-38.421527864847562</v>
      </c>
      <c r="I204" s="21">
        <f t="shared" si="29"/>
        <v>-47.682830097882444</v>
      </c>
      <c r="J204" s="21">
        <f t="shared" si="29"/>
        <v>-55.538782057816384</v>
      </c>
      <c r="K204" s="21">
        <f t="shared" si="29"/>
        <v>-63.234625393162602</v>
      </c>
      <c r="L204" s="21">
        <f t="shared" si="29"/>
        <v>-70.62083927703658</v>
      </c>
      <c r="M204" s="21">
        <f t="shared" si="29"/>
        <v>-77.783555482507865</v>
      </c>
      <c r="N204" s="21">
        <f t="shared" si="29"/>
        <v>-84.730004631564398</v>
      </c>
      <c r="O204" s="21">
        <f t="shared" si="29"/>
        <v>-91.467166710804193</v>
      </c>
      <c r="P204" s="21">
        <f t="shared" si="29"/>
        <v>-98.074885401600739</v>
      </c>
      <c r="Q204" s="21">
        <f t="shared" si="29"/>
        <v>-104.41345649338594</v>
      </c>
      <c r="R204" s="21">
        <f t="shared" si="29"/>
        <v>-110.56226708359522</v>
      </c>
      <c r="S204" s="21">
        <f t="shared" si="29"/>
        <v>-116.52738332480374</v>
      </c>
      <c r="T204" s="21">
        <f t="shared" si="29"/>
        <v>-122.31466342151188</v>
      </c>
      <c r="U204" s="21">
        <f t="shared" si="29"/>
        <v>-127.99772419439083</v>
      </c>
      <c r="V204" s="21">
        <f t="shared" si="29"/>
        <v>-133.44611244841883</v>
      </c>
      <c r="W204" s="21">
        <f t="shared" si="29"/>
        <v>-138.73306587637188</v>
      </c>
      <c r="X204" s="21">
        <f t="shared" si="29"/>
        <v>-143.86368388177084</v>
      </c>
      <c r="Y204" s="21">
        <f t="shared" si="29"/>
        <v>-148.84289305186297</v>
      </c>
      <c r="Z204" s="21">
        <f t="shared" si="29"/>
        <v>-153.73862850734665</v>
      </c>
      <c r="AA204" s="21">
        <f t="shared" si="29"/>
        <v>-158.429139491673</v>
      </c>
      <c r="AB204" s="21">
        <f t="shared" si="29"/>
        <v>-162.98204577960664</v>
      </c>
      <c r="AC204" s="21">
        <f t="shared" si="29"/>
        <v>-167.40164282007035</v>
      </c>
      <c r="AD204" s="21">
        <f t="shared" si="29"/>
        <v>-171.69664464662623</v>
      </c>
      <c r="AE204" s="21">
        <f t="shared" si="29"/>
        <v>-175.92931072836672</v>
      </c>
      <c r="AF204" s="21">
        <f t="shared" si="29"/>
        <v>-179.98561600501341</v>
      </c>
      <c r="AG204" s="21">
        <f t="shared" si="29"/>
        <v>-183.92762165801804</v>
      </c>
      <c r="AH204" s="21">
        <f t="shared" si="29"/>
        <v>-187.75856597605591</v>
      </c>
      <c r="AI204" s="21">
        <f t="shared" si="29"/>
        <v>-191.48159505175238</v>
      </c>
      <c r="AJ204" s="21">
        <f t="shared" si="29"/>
        <v>-195.17218827977374</v>
      </c>
      <c r="AK204" s="21">
        <f t="shared" si="29"/>
        <v>-198.72269098436334</v>
      </c>
      <c r="AL204" s="21">
        <f t="shared" si="29"/>
        <v>-202.18997616837021</v>
      </c>
      <c r="AM204" s="21">
        <f t="shared" si="29"/>
        <v>-205.57600997803567</v>
      </c>
      <c r="AN204" s="21">
        <f t="shared" si="29"/>
        <v>-208.88271177839039</v>
      </c>
      <c r="AO204" s="21">
        <f t="shared" si="29"/>
        <v>-212.16420235647331</v>
      </c>
      <c r="AP204" s="21">
        <f t="shared" si="29"/>
        <v>-215.31781668142102</v>
      </c>
      <c r="AQ204" s="21">
        <f t="shared" si="29"/>
        <v>-218.39758747059045</v>
      </c>
      <c r="AR204" s="21">
        <f t="shared" si="29"/>
        <v>-221.40525789766991</v>
      </c>
      <c r="AS204" s="21">
        <f t="shared" si="29"/>
        <v>-224.34252969191002</v>
      </c>
      <c r="AT204" s="21">
        <f t="shared" si="29"/>
        <v>-227.26082371880227</v>
      </c>
      <c r="AU204" s="21">
        <f t="shared" si="29"/>
        <v>-230.06224259127231</v>
      </c>
      <c r="AV204" s="21">
        <f t="shared" si="29"/>
        <v>-232.79812914885932</v>
      </c>
      <c r="AW204" s="21">
        <f t="shared" si="29"/>
        <v>-235.47002902291769</v>
      </c>
      <c r="AX204" s="21">
        <f t="shared" si="29"/>
        <v>-238.07945112528489</v>
      </c>
      <c r="AY204" s="21">
        <f t="shared" si="29"/>
        <v>-240.67525905130478</v>
      </c>
      <c r="AZ204" s="21">
        <f t="shared" si="29"/>
        <v>-243.16410983618519</v>
      </c>
      <c r="BA204" s="21">
        <f t="shared" si="29"/>
        <v>-245.59479794187536</v>
      </c>
      <c r="BB204" s="21">
        <f t="shared" si="29"/>
        <v>-247.96869397272656</v>
      </c>
    </row>
    <row r="205" spans="1:54" outlineLevel="2">
      <c r="A205" s="470"/>
      <c r="B205" s="150" t="s">
        <v>497</v>
      </c>
      <c r="C205" s="19"/>
      <c r="D205" s="135" t="s">
        <v>384</v>
      </c>
      <c r="E205" s="21">
        <f>E201</f>
        <v>-9.6497176092363368</v>
      </c>
      <c r="F205" s="21">
        <f t="shared" ref="F205:U206" si="30">F201+E205</f>
        <v>-18.952533189017345</v>
      </c>
      <c r="G205" s="21">
        <f t="shared" si="30"/>
        <v>-28.796888059373288</v>
      </c>
      <c r="H205" s="21">
        <f t="shared" si="30"/>
        <v>-38.421527864847562</v>
      </c>
      <c r="I205" s="21">
        <f t="shared" si="30"/>
        <v>-47.682830097882444</v>
      </c>
      <c r="J205" s="21">
        <f t="shared" si="30"/>
        <v>-55.538782057816384</v>
      </c>
      <c r="K205" s="21">
        <f t="shared" si="30"/>
        <v>-63.234625393162602</v>
      </c>
      <c r="L205" s="21">
        <f t="shared" si="30"/>
        <v>-70.62083927703658</v>
      </c>
      <c r="M205" s="21">
        <f t="shared" si="30"/>
        <v>-77.783555482507865</v>
      </c>
      <c r="N205" s="21">
        <f t="shared" si="30"/>
        <v>-84.730004631564398</v>
      </c>
      <c r="O205" s="21">
        <f t="shared" si="30"/>
        <v>-91.467166710804193</v>
      </c>
      <c r="P205" s="21">
        <f t="shared" si="30"/>
        <v>-98.074885401600739</v>
      </c>
      <c r="Q205" s="21">
        <f t="shared" si="30"/>
        <v>-104.41345649338594</v>
      </c>
      <c r="R205" s="21">
        <f t="shared" si="30"/>
        <v>-110.56226708359522</v>
      </c>
      <c r="S205" s="21">
        <f t="shared" si="30"/>
        <v>-116.52738332480374</v>
      </c>
      <c r="T205" s="21">
        <f t="shared" si="30"/>
        <v>-122.31466342151188</v>
      </c>
      <c r="U205" s="21">
        <f t="shared" si="30"/>
        <v>-127.99772419439083</v>
      </c>
      <c r="V205" s="21">
        <f t="shared" si="29"/>
        <v>-133.44611244841883</v>
      </c>
      <c r="W205" s="21">
        <f t="shared" si="29"/>
        <v>-138.73306587637188</v>
      </c>
      <c r="X205" s="21">
        <f t="shared" si="29"/>
        <v>-143.86368388177084</v>
      </c>
      <c r="Y205" s="21">
        <f t="shared" si="29"/>
        <v>-148.84289305186297</v>
      </c>
      <c r="Z205" s="21">
        <f t="shared" si="29"/>
        <v>-153.73862850734665</v>
      </c>
      <c r="AA205" s="21">
        <f t="shared" si="29"/>
        <v>-158.429139491673</v>
      </c>
      <c r="AB205" s="21">
        <f t="shared" si="29"/>
        <v>-162.98204577960664</v>
      </c>
      <c r="AC205" s="21">
        <f t="shared" si="29"/>
        <v>-167.40164282007035</v>
      </c>
      <c r="AD205" s="21">
        <f t="shared" si="29"/>
        <v>-171.69664464662623</v>
      </c>
      <c r="AE205" s="21">
        <f t="shared" si="29"/>
        <v>-175.92931072836672</v>
      </c>
      <c r="AF205" s="21">
        <f t="shared" si="29"/>
        <v>-179.98561600501341</v>
      </c>
      <c r="AG205" s="21">
        <f t="shared" si="29"/>
        <v>-183.92762165801804</v>
      </c>
      <c r="AH205" s="21">
        <f t="shared" si="29"/>
        <v>-187.75856597605591</v>
      </c>
      <c r="AI205" s="21">
        <f t="shared" si="29"/>
        <v>-191.48159505175238</v>
      </c>
      <c r="AJ205" s="21">
        <f t="shared" si="29"/>
        <v>-195.17218827977374</v>
      </c>
      <c r="AK205" s="21">
        <f t="shared" si="29"/>
        <v>-198.72269098436334</v>
      </c>
      <c r="AL205" s="21">
        <f t="shared" si="29"/>
        <v>-202.18997616837021</v>
      </c>
      <c r="AM205" s="21">
        <f t="shared" si="29"/>
        <v>-205.57600997803567</v>
      </c>
      <c r="AN205" s="21">
        <f t="shared" si="29"/>
        <v>-208.88271177839039</v>
      </c>
      <c r="AO205" s="21">
        <f t="shared" si="29"/>
        <v>-212.16420235647331</v>
      </c>
      <c r="AP205" s="21">
        <f t="shared" si="29"/>
        <v>-215.31781668142102</v>
      </c>
      <c r="AQ205" s="21">
        <f t="shared" si="29"/>
        <v>-218.39758747059045</v>
      </c>
      <c r="AR205" s="21">
        <f t="shared" si="29"/>
        <v>-221.40525789766991</v>
      </c>
      <c r="AS205" s="21">
        <f t="shared" si="29"/>
        <v>-224.34252969191002</v>
      </c>
      <c r="AT205" s="21">
        <f t="shared" si="29"/>
        <v>-227.26082371880227</v>
      </c>
      <c r="AU205" s="21">
        <f t="shared" si="29"/>
        <v>-230.06224259127231</v>
      </c>
      <c r="AV205" s="21">
        <f t="shared" si="29"/>
        <v>-232.79812914885932</v>
      </c>
      <c r="AW205" s="21">
        <f t="shared" si="29"/>
        <v>-235.47002902291769</v>
      </c>
      <c r="AX205" s="21">
        <f t="shared" si="29"/>
        <v>-238.07945112528489</v>
      </c>
      <c r="AY205" s="21">
        <f t="shared" si="29"/>
        <v>-240.67525905130478</v>
      </c>
      <c r="AZ205" s="21">
        <f t="shared" si="29"/>
        <v>-243.16410983618519</v>
      </c>
      <c r="BA205" s="21">
        <f t="shared" si="29"/>
        <v>-245.59479794187536</v>
      </c>
      <c r="BB205" s="21">
        <f t="shared" si="29"/>
        <v>-247.96869397272656</v>
      </c>
    </row>
    <row r="206" spans="1:54" outlineLevel="2">
      <c r="A206" s="471"/>
      <c r="B206" s="150" t="s">
        <v>498</v>
      </c>
      <c r="C206" s="19"/>
      <c r="D206" s="135" t="s">
        <v>384</v>
      </c>
      <c r="E206" s="21">
        <f>E202</f>
        <v>-9.6497176092363368</v>
      </c>
      <c r="F206" s="21">
        <f t="shared" si="30"/>
        <v>-18.952533189017345</v>
      </c>
      <c r="G206" s="21">
        <f t="shared" si="29"/>
        <v>-28.796888059373288</v>
      </c>
      <c r="H206" s="21">
        <f t="shared" si="29"/>
        <v>-38.421527864847562</v>
      </c>
      <c r="I206" s="21">
        <f t="shared" si="29"/>
        <v>-47.682830097882444</v>
      </c>
      <c r="J206" s="21">
        <f t="shared" si="29"/>
        <v>-55.538782057816384</v>
      </c>
      <c r="K206" s="21">
        <f t="shared" si="29"/>
        <v>-63.234625393162602</v>
      </c>
      <c r="L206" s="21">
        <f t="shared" si="29"/>
        <v>-70.62083927703658</v>
      </c>
      <c r="M206" s="21">
        <f t="shared" si="29"/>
        <v>-77.783555482507865</v>
      </c>
      <c r="N206" s="21">
        <f t="shared" si="29"/>
        <v>-84.730004631564398</v>
      </c>
      <c r="O206" s="21">
        <f t="shared" si="29"/>
        <v>-91.467166710804193</v>
      </c>
      <c r="P206" s="21">
        <f t="shared" si="29"/>
        <v>-98.074885401600739</v>
      </c>
      <c r="Q206" s="21">
        <f t="shared" si="29"/>
        <v>-104.41345649338594</v>
      </c>
      <c r="R206" s="21">
        <f t="shared" si="29"/>
        <v>-110.56226708359522</v>
      </c>
      <c r="S206" s="21">
        <f t="shared" si="29"/>
        <v>-116.52738332480374</v>
      </c>
      <c r="T206" s="21">
        <f t="shared" si="29"/>
        <v>-122.31466342151188</v>
      </c>
      <c r="U206" s="21">
        <f t="shared" si="29"/>
        <v>-127.99772419439083</v>
      </c>
      <c r="V206" s="21">
        <f t="shared" si="29"/>
        <v>-133.44611244841883</v>
      </c>
      <c r="W206" s="21">
        <f t="shared" si="29"/>
        <v>-138.73306587637188</v>
      </c>
      <c r="X206" s="21">
        <f t="shared" si="29"/>
        <v>-143.86368388177084</v>
      </c>
      <c r="Y206" s="21">
        <f t="shared" si="29"/>
        <v>-148.84289305186297</v>
      </c>
      <c r="Z206" s="21">
        <f t="shared" si="29"/>
        <v>-153.73862850734665</v>
      </c>
      <c r="AA206" s="21">
        <f t="shared" si="29"/>
        <v>-158.429139491673</v>
      </c>
      <c r="AB206" s="21">
        <f t="shared" si="29"/>
        <v>-162.98204577960664</v>
      </c>
      <c r="AC206" s="21">
        <f t="shared" si="29"/>
        <v>-167.40164282007035</v>
      </c>
      <c r="AD206" s="21">
        <f t="shared" si="29"/>
        <v>-171.69664464662623</v>
      </c>
      <c r="AE206" s="21">
        <f t="shared" si="29"/>
        <v>-175.92931072836672</v>
      </c>
      <c r="AF206" s="21">
        <f t="shared" si="29"/>
        <v>-179.98561600501341</v>
      </c>
      <c r="AG206" s="21">
        <f t="shared" si="29"/>
        <v>-183.92762165801804</v>
      </c>
      <c r="AH206" s="21">
        <f t="shared" si="29"/>
        <v>-187.75856597605591</v>
      </c>
      <c r="AI206" s="21">
        <f t="shared" si="29"/>
        <v>-191.48159505175238</v>
      </c>
      <c r="AJ206" s="21">
        <f t="shared" si="29"/>
        <v>-195.17218827977374</v>
      </c>
      <c r="AK206" s="21">
        <f t="shared" si="29"/>
        <v>-198.72269098436334</v>
      </c>
      <c r="AL206" s="21">
        <f t="shared" si="29"/>
        <v>-202.18997616837021</v>
      </c>
      <c r="AM206" s="21">
        <f t="shared" si="29"/>
        <v>-205.57600997803567</v>
      </c>
      <c r="AN206" s="21">
        <f t="shared" si="29"/>
        <v>-208.88271177839039</v>
      </c>
      <c r="AO206" s="21">
        <f t="shared" si="29"/>
        <v>-212.16420235647331</v>
      </c>
      <c r="AP206" s="21">
        <f t="shared" si="29"/>
        <v>-215.31781668142102</v>
      </c>
      <c r="AQ206" s="21">
        <f t="shared" si="29"/>
        <v>-218.39758747059045</v>
      </c>
      <c r="AR206" s="21">
        <f t="shared" si="29"/>
        <v>-221.40525789766991</v>
      </c>
      <c r="AS206" s="21">
        <f t="shared" si="29"/>
        <v>-224.34252969191002</v>
      </c>
      <c r="AT206" s="21">
        <f t="shared" si="29"/>
        <v>-227.26082371880227</v>
      </c>
      <c r="AU206" s="21">
        <f t="shared" si="29"/>
        <v>-230.06224259127231</v>
      </c>
      <c r="AV206" s="21">
        <f t="shared" si="29"/>
        <v>-232.79812914885932</v>
      </c>
      <c r="AW206" s="21">
        <f t="shared" si="29"/>
        <v>-235.47002902291769</v>
      </c>
      <c r="AX206" s="21">
        <f t="shared" si="29"/>
        <v>-238.07945112528489</v>
      </c>
      <c r="AY206" s="21">
        <f t="shared" si="29"/>
        <v>-240.67525905130478</v>
      </c>
      <c r="AZ206" s="21">
        <f t="shared" si="29"/>
        <v>-243.16410983618519</v>
      </c>
      <c r="BA206" s="21">
        <f t="shared" si="29"/>
        <v>-245.59479794187536</v>
      </c>
      <c r="BB206" s="21">
        <f t="shared" si="29"/>
        <v>-247.96869397272656</v>
      </c>
    </row>
    <row r="207" spans="1:54" outlineLevel="1">
      <c r="B207" s="150"/>
      <c r="C207" s="19"/>
      <c r="D207" s="19"/>
      <c r="E207" s="15"/>
    </row>
    <row r="208" spans="1:54" outlineLevel="1">
      <c r="A208" s="4" t="s">
        <v>592</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94" t="s">
        <v>486</v>
      </c>
      <c r="B210" s="150" t="s">
        <v>593</v>
      </c>
      <c r="C210" s="19"/>
      <c r="D210" s="135" t="s">
        <v>384</v>
      </c>
      <c r="E210" s="21">
        <f>E190-Baseline!E190</f>
        <v>-0.26687760923633563</v>
      </c>
      <c r="F210" s="21">
        <f>F190-Baseline!F190</f>
        <v>-0.4269677536940531</v>
      </c>
      <c r="G210" s="21">
        <f>G190-Baseline!G190</f>
        <v>-1.2572243431557759</v>
      </c>
      <c r="H210" s="21">
        <f>H190-Baseline!H190</f>
        <v>-1.4235812743492999</v>
      </c>
      <c r="I210" s="21">
        <f>I190-Baseline!I190</f>
        <v>-1.2777199908855961</v>
      </c>
      <c r="J210" s="21">
        <f>J190-Baseline!J190</f>
        <v>-0.24010343223740352</v>
      </c>
      <c r="K210" s="21">
        <f>K190-Baseline!K190</f>
        <v>-0.2166797853721906</v>
      </c>
      <c r="L210" s="21">
        <f>L190-Baseline!L190</f>
        <v>-0.19489798470340328</v>
      </c>
      <c r="M210" s="21">
        <f>M190-Baseline!M190</f>
        <v>-0.17466253951074906</v>
      </c>
      <c r="N210" s="21">
        <f>N190-Baseline!N190</f>
        <v>-0.15588291974667573</v>
      </c>
      <c r="O210" s="21">
        <f>O190-Baseline!O190</f>
        <v>-0.13847331688363518</v>
      </c>
      <c r="P210" s="21">
        <f>P190-Baseline!P190</f>
        <v>-0.12235241569757968</v>
      </c>
      <c r="Q210" s="21">
        <f>Q190-Baseline!Q190</f>
        <v>-0.10744317650683488</v>
      </c>
      <c r="R210" s="21">
        <f>R190-Baseline!R190</f>
        <v>-9.367262740600521E-2</v>
      </c>
      <c r="S210" s="21">
        <f>S190-Baseline!S190</f>
        <v>-8.0971666054226038E-2</v>
      </c>
      <c r="T210" s="21">
        <f>T190-Baseline!T190</f>
        <v>-6.9274870595915652E-2</v>
      </c>
      <c r="U210" s="21">
        <f>U190-Baseline!U190</f>
        <v>-5.852031931023266E-2</v>
      </c>
      <c r="V210" s="21">
        <f>V190-Baseline!V190</f>
        <v>-4.864941860274407E-2</v>
      </c>
      <c r="W210" s="21">
        <f>W190-Baseline!W190</f>
        <v>-3.9606738969385491E-2</v>
      </c>
      <c r="X210" s="21">
        <f>X190-Baseline!X190</f>
        <v>-3.1339858578677875E-2</v>
      </c>
      <c r="Y210" s="21">
        <f>Y190-Baseline!Y190</f>
        <v>-2.3799214133383335E-2</v>
      </c>
      <c r="Z210" s="21">
        <f>Z190-Baseline!Z190</f>
        <v>-1.6937958687363426E-2</v>
      </c>
      <c r="AA210" s="21">
        <f>AA190-Baseline!AA190</f>
        <v>-1.0711826107372251E-2</v>
      </c>
      <c r="AB210" s="21">
        <f>AB190-Baseline!AB190</f>
        <v>-5.0790018828996584E-3</v>
      </c>
      <c r="AC210" s="21">
        <f>AC190-Baseline!AC190</f>
        <v>-7.071214029218213E-18</v>
      </c>
      <c r="AD210" s="21">
        <f>AD190-Baseline!AD190</f>
        <v>-6.8320908494861965E-18</v>
      </c>
      <c r="AE210" s="21">
        <f>AE190-Baseline!AE190</f>
        <v>-6.6010539608562284E-18</v>
      </c>
      <c r="AF210" s="21">
        <f>AF190-Baseline!AF190</f>
        <v>-6.377829913870752E-18</v>
      </c>
      <c r="AG210" s="21">
        <f>AG190-Baseline!AG190</f>
        <v>-6.1621545061553161E-18</v>
      </c>
      <c r="AH210" s="21">
        <f>AH190-Baseline!AH190</f>
        <v>-5.9537724697152834E-18</v>
      </c>
      <c r="AI210" s="21">
        <f>AI190-Baseline!AI190</f>
        <v>-5.7524371688070362E-18</v>
      </c>
      <c r="AJ210" s="21">
        <f>AJ190-Baseline!AJ190</f>
        <v>-5.584890455152462E-18</v>
      </c>
      <c r="AK210" s="21">
        <f>AK190-Baseline!AK190</f>
        <v>-5.4222237428664686E-18</v>
      </c>
      <c r="AL210" s="21">
        <f>AL190-Baseline!AL190</f>
        <v>-5.2642948959868622E-18</v>
      </c>
      <c r="AM210" s="21">
        <f>AM190-Baseline!AM190</f>
        <v>-5.1109659184338466E-18</v>
      </c>
      <c r="AN210" s="21">
        <f>AN190-Baseline!AN190</f>
        <v>-4.962102833430919E-18</v>
      </c>
      <c r="AO210" s="21">
        <f>AO190-Baseline!AO190</f>
        <v>-4.8175755664377854E-18</v>
      </c>
      <c r="AP210" s="21">
        <f>AP190-Baseline!AP190</f>
        <v>-4.6772578314929954E-18</v>
      </c>
      <c r="AQ210" s="21">
        <f>AQ190-Baseline!AQ190</f>
        <v>-4.5410270208669863E-18</v>
      </c>
      <c r="AR210" s="21">
        <f>AR190-Baseline!AR190</f>
        <v>-4.4087640979291125E-18</v>
      </c>
      <c r="AS210" s="21">
        <f>AS190-Baseline!AS190</f>
        <v>-4.2803534931350608E-18</v>
      </c>
      <c r="AT210" s="21">
        <f>AT190-Baseline!AT190</f>
        <v>-4.1556830030437481E-18</v>
      </c>
      <c r="AU210" s="21">
        <f>AU190-Baseline!AU190</f>
        <v>-4.0346436922754837E-18</v>
      </c>
      <c r="AV210" s="21">
        <f>AV190-Baseline!AV190</f>
        <v>-3.9171297983257125E-18</v>
      </c>
      <c r="AW210" s="21">
        <f>AW190-Baseline!AW190</f>
        <v>-3.8030386391511773E-18</v>
      </c>
      <c r="AX210" s="21">
        <f>AX190-Baseline!AX190</f>
        <v>-3.6922705234477446E-18</v>
      </c>
      <c r="AY210" s="21">
        <f>AY190-Baseline!AY190</f>
        <v>-3.5847286635414997E-18</v>
      </c>
      <c r="AZ210" s="21">
        <f>AZ190-Baseline!AZ190</f>
        <v>-3.4803190908169899E-18</v>
      </c>
      <c r="BA210" s="21">
        <f>BA190-Baseline!BA190</f>
        <v>-3.378950573608728E-18</v>
      </c>
      <c r="BB210" s="21">
        <f>BB190-Baseline!BB190</f>
        <v>-3.2805345374842017E-18</v>
      </c>
    </row>
    <row r="211" spans="1:54" outlineLevel="2">
      <c r="A211" s="495"/>
      <c r="B211" s="150" t="s">
        <v>487</v>
      </c>
      <c r="C211" s="19"/>
      <c r="D211" s="135" t="s">
        <v>384</v>
      </c>
      <c r="E211" s="21">
        <f>E191-Baseline!E191</f>
        <v>0</v>
      </c>
      <c r="F211" s="21">
        <f>F191-Baseline!F191</f>
        <v>0.29565217391304349</v>
      </c>
      <c r="G211" s="21">
        <f>G191-Baseline!G191</f>
        <v>0</v>
      </c>
      <c r="H211" s="21">
        <f>H191-Baseline!H191</f>
        <v>0</v>
      </c>
      <c r="I211" s="21">
        <f>I191-Baseline!I191</f>
        <v>0</v>
      </c>
      <c r="J211" s="21">
        <f>J191-Baseline!J191</f>
        <v>0</v>
      </c>
      <c r="K211" s="21">
        <f>K191-Baseline!K191</f>
        <v>0.27758855766093188</v>
      </c>
      <c r="L211" s="21">
        <f>L191-Baseline!L191</f>
        <v>0</v>
      </c>
      <c r="M211" s="21">
        <f>M191-Baseline!M191</f>
        <v>7.6378000486056571E-2</v>
      </c>
      <c r="N211" s="21">
        <f>N191-Baseline!N191</f>
        <v>0</v>
      </c>
      <c r="O211" s="21">
        <f>O191-Baseline!O191</f>
        <v>7.4180187827667637E-2</v>
      </c>
      <c r="P211" s="21">
        <f>P191-Baseline!P191</f>
        <v>0.18752347102270517</v>
      </c>
      <c r="Q211" s="21">
        <f>Q191-Baseline!Q191</f>
        <v>7.2045618255646968E-2</v>
      </c>
      <c r="R211" s="21">
        <f>R191-Baseline!R191</f>
        <v>0</v>
      </c>
      <c r="S211" s="21">
        <f>S191-Baseline!S191</f>
        <v>6.997247192062836E-2</v>
      </c>
      <c r="T211" s="21">
        <f>T191-Baseline!T191</f>
        <v>0</v>
      </c>
      <c r="U211" s="21">
        <f>U191-Baseline!U191</f>
        <v>0.24470482211271988</v>
      </c>
      <c r="V211" s="21">
        <f>V191-Baseline!V191</f>
        <v>0</v>
      </c>
      <c r="W211" s="21">
        <f>W191-Baseline!W191</f>
        <v>6.6003429892327187E-2</v>
      </c>
      <c r="X211" s="21">
        <f>X191-Baseline!X191</f>
        <v>0</v>
      </c>
      <c r="Y211" s="21">
        <f>Y191-Baseline!Y191</f>
        <v>6.4104150351212141E-2</v>
      </c>
      <c r="Z211" s="21">
        <f>Z191-Baseline!Z191</f>
        <v>0.16657885829542396</v>
      </c>
      <c r="AA211" s="21">
        <f>AA191-Baseline!AA191</f>
        <v>6.2259523466499676E-2</v>
      </c>
      <c r="AB211" s="21">
        <f>AB191-Baseline!AB191</f>
        <v>0</v>
      </c>
      <c r="AC211" s="21">
        <f>AC191-Baseline!AC191</f>
        <v>6.0467976582460538E-2</v>
      </c>
      <c r="AD211" s="21">
        <f>AD191-Baseline!AD191</f>
        <v>0</v>
      </c>
      <c r="AE211" s="21">
        <f>AE191-Baseline!AE191</f>
        <v>0.21571656436343631</v>
      </c>
      <c r="AF211" s="21">
        <f>AF191-Baseline!AF191</f>
        <v>0</v>
      </c>
      <c r="AG211" s="21">
        <f>AG191-Baseline!AG191</f>
        <v>5.7038057160800605E-2</v>
      </c>
      <c r="AH211" s="21">
        <f>AH191-Baseline!AH191</f>
        <v>0</v>
      </c>
      <c r="AI211" s="21">
        <f>AI191-Baseline!AI191</f>
        <v>5.5396760409901713E-2</v>
      </c>
      <c r="AJ211" s="21">
        <f>AJ191-Baseline!AJ191</f>
        <v>0.14866107670173223</v>
      </c>
      <c r="AK211" s="21">
        <f>AK191-Baseline!AK191</f>
        <v>5.4326316835198174E-2</v>
      </c>
      <c r="AL211" s="21">
        <f>AL191-Baseline!AL191</f>
        <v>0</v>
      </c>
      <c r="AM211" s="21">
        <f>AM191-Baseline!AM191</f>
        <v>5.3276557673051353E-2</v>
      </c>
      <c r="AN211" s="21">
        <f>AN191-Baseline!AN191</f>
        <v>0</v>
      </c>
      <c r="AO211" s="21">
        <f>AO191-Baseline!AO191</f>
        <v>0.19576868003171671</v>
      </c>
      <c r="AP211" s="21">
        <f>AP191-Baseline!AP191</f>
        <v>0</v>
      </c>
      <c r="AQ211" s="21">
        <f>AQ191-Baseline!AQ191</f>
        <v>5.1237501552214008E-2</v>
      </c>
      <c r="AR211" s="21">
        <f>AR191-Baseline!AR191</f>
        <v>0</v>
      </c>
      <c r="AS211" s="21">
        <f>AS191-Baseline!AS191</f>
        <v>5.024742823538831E-2</v>
      </c>
      <c r="AT211" s="21">
        <f>AT191-Baseline!AT191</f>
        <v>0.1385529857387427</v>
      </c>
      <c r="AU211" s="21">
        <f>AU191-Baseline!AU191</f>
        <v>4.9276486319255346E-2</v>
      </c>
      <c r="AV211" s="21">
        <f>AV191-Baseline!AV191</f>
        <v>0</v>
      </c>
      <c r="AW211" s="21">
        <f>AW191-Baseline!AW191</f>
        <v>4.8324306123624532E-2</v>
      </c>
      <c r="AX211" s="21">
        <f>AX191-Baseline!AX191</f>
        <v>0</v>
      </c>
      <c r="AY211" s="21">
        <f>AY191-Baseline!AY191</f>
        <v>0.18114044517519207</v>
      </c>
      <c r="AZ211" s="21">
        <f>AZ191-Baseline!AZ191</f>
        <v>0</v>
      </c>
      <c r="BA211" s="21">
        <f>BA191-Baseline!BA191</f>
        <v>4.6474787752124415E-2</v>
      </c>
      <c r="BB211" s="21">
        <f>BB191-Baseline!BB191</f>
        <v>0</v>
      </c>
    </row>
    <row r="212" spans="1:54" outlineLevel="2">
      <c r="A212" s="495"/>
      <c r="B212" s="150" t="s">
        <v>591</v>
      </c>
      <c r="C212" s="19"/>
      <c r="D212" s="135" t="s">
        <v>384</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0</v>
      </c>
      <c r="L212" s="21">
        <f>L77*L186-Baseline!L77*Baseline!L186</f>
        <v>0</v>
      </c>
      <c r="M212" s="21">
        <f>M77*M186-Baseline!M77*Baseline!M186</f>
        <v>0</v>
      </c>
      <c r="N212" s="21">
        <f>N77*N186-Baseline!N77*Baseline!N186</f>
        <v>0</v>
      </c>
      <c r="O212" s="21">
        <f>O77*O186-Baseline!O77*Baseline!O186</f>
        <v>0</v>
      </c>
      <c r="P212" s="21">
        <f>P77*P186-Baseline!P77*Baseline!P186</f>
        <v>0</v>
      </c>
      <c r="Q212" s="21">
        <f>Q77*Q186-Baseline!Q77*Baseline!Q186</f>
        <v>0</v>
      </c>
      <c r="R212" s="21">
        <f>R77*R186-Baseline!R77*Baseline!R186</f>
        <v>0</v>
      </c>
      <c r="S212" s="21">
        <f>S77*S186-Baseline!S77*Baseline!S186</f>
        <v>0</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495"/>
      <c r="B213" s="150" t="s">
        <v>488</v>
      </c>
      <c r="C213" s="19"/>
      <c r="D213" s="135" t="s">
        <v>384</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495"/>
      <c r="B214" s="150" t="s">
        <v>489</v>
      </c>
      <c r="C214" s="19"/>
      <c r="D214" s="135" t="s">
        <v>384</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495"/>
      <c r="B215" s="150" t="s">
        <v>490</v>
      </c>
      <c r="C215" s="19"/>
      <c r="D215" s="135" t="s">
        <v>384</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495"/>
      <c r="B216" s="150" t="s">
        <v>285</v>
      </c>
      <c r="C216" s="19"/>
      <c r="D216" s="135" t="s">
        <v>384</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495"/>
      <c r="B217" s="150" t="s">
        <v>288</v>
      </c>
      <c r="C217" s="19"/>
      <c r="D217" s="135"/>
      <c r="E217" s="21">
        <f>E197-Baseline!E197</f>
        <v>0</v>
      </c>
      <c r="F217" s="21">
        <f>F197-Baseline!F197</f>
        <v>0.18556521739130361</v>
      </c>
      <c r="G217" s="21">
        <f>G197-Baseline!G197</f>
        <v>0.32870180214240818</v>
      </c>
      <c r="H217" s="21">
        <f>H197-Baseline!H197</f>
        <v>0.40890646804805897</v>
      </c>
      <c r="I217" s="21">
        <f>I197-Baseline!I197</f>
        <v>0.49113151610079608</v>
      </c>
      <c r="J217" s="21">
        <f>J197-Baseline!J197</f>
        <v>0.56777453407637157</v>
      </c>
      <c r="K217" s="21">
        <f>K197-Baseline!K197</f>
        <v>0.57891497829480176</v>
      </c>
      <c r="L217" s="21">
        <f>L197-Baseline!L197</f>
        <v>0.58970728161794739</v>
      </c>
      <c r="M217" s="21">
        <f>M197-Baseline!M197</f>
        <v>0.60016747470569776</v>
      </c>
      <c r="N217" s="21">
        <f>N197-Baseline!N197</f>
        <v>0.61031106194009599</v>
      </c>
      <c r="O217" s="21">
        <f>O197-Baseline!O197</f>
        <v>0.6201530386380405</v>
      </c>
      <c r="P217" s="21">
        <f>P197-Baseline!P197</f>
        <v>0.62970790772823992</v>
      </c>
      <c r="Q217" s="21">
        <f>Q197-Baseline!Q197</f>
        <v>0.63898969590889187</v>
      </c>
      <c r="R217" s="21">
        <f>R197-Baseline!R197</f>
        <v>0.64801196930207627</v>
      </c>
      <c r="S217" s="21">
        <f>S197-Baseline!S197</f>
        <v>0.65678784862035045</v>
      </c>
      <c r="T217" s="21">
        <f>T197-Baseline!T197</f>
        <v>0.66533002386062545</v>
      </c>
      <c r="U217" s="21">
        <f>U197-Baseline!U197</f>
        <v>0.67365076853979033</v>
      </c>
      <c r="V217" s="21">
        <f>V197-Baseline!V197</f>
        <v>0.6817619534863244</v>
      </c>
      <c r="W217" s="21">
        <f>W197-Baseline!W197</f>
        <v>0.68967506020152847</v>
      </c>
      <c r="X217" s="21">
        <f>X197-Baseline!X197</f>
        <v>0.69740119380367283</v>
      </c>
      <c r="Y217" s="21">
        <f>Y197-Baseline!Y197</f>
        <v>0.70495109556793967</v>
      </c>
      <c r="Z217" s="21">
        <f>Z197-Baseline!Z197</f>
        <v>0.71233515507463618</v>
      </c>
      <c r="AA217" s="21">
        <f>AA197-Baseline!AA197</f>
        <v>0.71956342197780288</v>
      </c>
      <c r="AB217" s="21">
        <f>AB197-Baseline!AB197</f>
        <v>0.72664561740593392</v>
      </c>
      <c r="AC217" s="21">
        <f>AC197-Baseline!AC197</f>
        <v>0.73359114500618361</v>
      </c>
      <c r="AD217" s="21">
        <f>AD197-Baseline!AD197</f>
        <v>0.7404091016431229</v>
      </c>
      <c r="AE217" s="21">
        <f>AE197-Baseline!AE197</f>
        <v>0.7471082877627051</v>
      </c>
      <c r="AF217" s="21">
        <f>AF197-Baseline!AF197</f>
        <v>0.75369721743182971</v>
      </c>
      <c r="AG217" s="21">
        <f>AG197-Baseline!AG197</f>
        <v>0.76018412806355107</v>
      </c>
      <c r="AH217" s="21">
        <f>AH197-Baseline!AH197</f>
        <v>0.76657698983770084</v>
      </c>
      <c r="AI217" s="21">
        <f>AI197-Baseline!AI197</f>
        <v>0.77288351482632578</v>
      </c>
      <c r="AJ217" s="21">
        <f>AJ197-Baseline!AJ197</f>
        <v>0.78289325887118588</v>
      </c>
      <c r="AK217" s="21">
        <f>AK197-Baseline!AK197</f>
        <v>0.79290962275424404</v>
      </c>
      <c r="AL217" s="21">
        <f>AL197-Baseline!AL197</f>
        <v>0.80293917562950856</v>
      </c>
      <c r="AM217" s="21">
        <f>AM197-Baseline!AM197</f>
        <v>0.81298838865530065</v>
      </c>
      <c r="AN217" s="21">
        <f>AN197-Baseline!AN197</f>
        <v>0.82306363902194279</v>
      </c>
      <c r="AO217" s="21">
        <f>AO197-Baseline!AO197</f>
        <v>0.83317121389510262</v>
      </c>
      <c r="AP217" s="21">
        <f>AP197-Baseline!AP197</f>
        <v>0.84331731427731293</v>
      </c>
      <c r="AQ217" s="21">
        <f>AQ197-Baseline!AQ197</f>
        <v>0.85350805879007341</v>
      </c>
      <c r="AR217" s="21">
        <f>AR197-Baseline!AR197</f>
        <v>0.8637494873789282</v>
      </c>
      <c r="AS217" s="21">
        <f>AS197-Baseline!AS197</f>
        <v>0.87404756494381619</v>
      </c>
      <c r="AT217" s="21">
        <f>AT197-Baseline!AT197</f>
        <v>0.88440818489698536</v>
      </c>
      <c r="AU217" s="21">
        <f>AU197-Baseline!AU197</f>
        <v>0.89483717265066653</v>
      </c>
      <c r="AV217" s="21">
        <f>AV197-Baseline!AV197</f>
        <v>0.9053402890366784</v>
      </c>
      <c r="AW217" s="21">
        <f>AW197-Baseline!AW197</f>
        <v>0.91592323366006356</v>
      </c>
      <c r="AX217" s="21">
        <f>AX197-Baseline!AX197</f>
        <v>0.92659164818884454</v>
      </c>
      <c r="AY217" s="21">
        <f>AY197-Baseline!AY197</f>
        <v>0.93735111958188355</v>
      </c>
      <c r="AZ217" s="21">
        <f>AZ197-Baseline!AZ197</f>
        <v>0.94820718325684838</v>
      </c>
      <c r="BA217" s="21">
        <f>BA197-Baseline!BA197</f>
        <v>0.95916532620018646</v>
      </c>
      <c r="BB217" s="21">
        <f>BB197-Baseline!BB197</f>
        <v>0.97023099002101132</v>
      </c>
    </row>
    <row r="218" spans="1:54" outlineLevel="2">
      <c r="A218" s="496"/>
      <c r="B218" s="150" t="s">
        <v>471</v>
      </c>
      <c r="C218" s="19"/>
      <c r="D218" s="135" t="s">
        <v>384</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94" t="s">
        <v>491</v>
      </c>
      <c r="B220" s="150" t="s">
        <v>492</v>
      </c>
      <c r="C220" s="19"/>
      <c r="D220" s="135" t="s">
        <v>384</v>
      </c>
      <c r="E220" s="21">
        <f>E200-Baseline!E200</f>
        <v>-0.26687760923633697</v>
      </c>
      <c r="F220" s="21">
        <f>F200-Baseline!F200</f>
        <v>5.4249637610293888E-2</v>
      </c>
      <c r="G220" s="21">
        <f>G200-Baseline!G200</f>
        <v>-0.92852254101336662</v>
      </c>
      <c r="H220" s="21">
        <f>H200-Baseline!H200</f>
        <v>-1.0146748063012403</v>
      </c>
      <c r="I220" s="21">
        <f>I200-Baseline!I200</f>
        <v>-0.78658847478479998</v>
      </c>
      <c r="J220" s="21">
        <f>J200-Baseline!J200</f>
        <v>0.32767110183896797</v>
      </c>
      <c r="K220" s="21">
        <f>K200-Baseline!K200</f>
        <v>0.63982375058354268</v>
      </c>
      <c r="L220" s="21">
        <f>L200-Baseline!L200</f>
        <v>0.39480929691454403</v>
      </c>
      <c r="M220" s="21">
        <f>M200-Baseline!M200</f>
        <v>0.50188293568100484</v>
      </c>
      <c r="N220" s="21">
        <f>N200-Baseline!N200</f>
        <v>0.45442814219342065</v>
      </c>
      <c r="O220" s="21">
        <f>O200-Baseline!O200</f>
        <v>0.55585990958207265</v>
      </c>
      <c r="P220" s="21">
        <f>P200-Baseline!P200</f>
        <v>0.69487896305336605</v>
      </c>
      <c r="Q220" s="21">
        <f>Q200-Baseline!Q200</f>
        <v>0.60359213765770381</v>
      </c>
      <c r="R220" s="21">
        <f>R200-Baseline!R200</f>
        <v>0.55433934189607115</v>
      </c>
      <c r="S220" s="21">
        <f>S200-Baseline!S200</f>
        <v>0.64578865448675327</v>
      </c>
      <c r="T220" s="21">
        <f>T200-Baseline!T200</f>
        <v>0.59605515326471004</v>
      </c>
      <c r="U220" s="21">
        <f>U200-Baseline!U200</f>
        <v>0.859835271342277</v>
      </c>
      <c r="V220" s="21">
        <f>V200-Baseline!V200</f>
        <v>0.63311253488358066</v>
      </c>
      <c r="W220" s="21">
        <f>W200-Baseline!W200</f>
        <v>0.71607175112447052</v>
      </c>
      <c r="X220" s="21">
        <f>X200-Baseline!X200</f>
        <v>0.66606133522499533</v>
      </c>
      <c r="Y220" s="21">
        <f>Y200-Baseline!Y200</f>
        <v>0.74525603178576816</v>
      </c>
      <c r="Z220" s="21">
        <f>Z200-Baseline!Z200</f>
        <v>0.86197605468269689</v>
      </c>
      <c r="AA220" s="21">
        <f>AA200-Baseline!AA200</f>
        <v>0.77111111933693</v>
      </c>
      <c r="AB220" s="21">
        <f>AB200-Baseline!AB200</f>
        <v>0.72156661552303447</v>
      </c>
      <c r="AC220" s="21">
        <f>AC200-Baseline!AC200</f>
        <v>0.79405912158864389</v>
      </c>
      <c r="AD220" s="21">
        <f>AD200-Baseline!AD200</f>
        <v>0.7404091016431229</v>
      </c>
      <c r="AE220" s="21">
        <f>AE200-Baseline!AE200</f>
        <v>0.96282485212614155</v>
      </c>
      <c r="AF220" s="21">
        <f>AF200-Baseline!AF200</f>
        <v>0.75369721743182971</v>
      </c>
      <c r="AG220" s="21">
        <f>AG200-Baseline!AG200</f>
        <v>0.81722218522435197</v>
      </c>
      <c r="AH220" s="21">
        <f>AH200-Baseline!AH200</f>
        <v>0.76657698983770084</v>
      </c>
      <c r="AI220" s="21">
        <f>AI200-Baseline!AI200</f>
        <v>0.82828027523622794</v>
      </c>
      <c r="AJ220" s="21">
        <f>AJ200-Baseline!AJ200</f>
        <v>0.93155433557291811</v>
      </c>
      <c r="AK220" s="21">
        <f>AK200-Baseline!AK200</f>
        <v>0.84723593958944177</v>
      </c>
      <c r="AL220" s="21">
        <f>AL200-Baseline!AL200</f>
        <v>0.80293917562950856</v>
      </c>
      <c r="AM220" s="21">
        <f>AM200-Baseline!AM200</f>
        <v>0.86626494632835183</v>
      </c>
      <c r="AN220" s="21">
        <f>AN200-Baseline!AN200</f>
        <v>0.82306363902194279</v>
      </c>
      <c r="AO220" s="21">
        <f>AO200-Baseline!AO200</f>
        <v>1.0289398939268191</v>
      </c>
      <c r="AP220" s="21">
        <f>AP200-Baseline!AP200</f>
        <v>0.84331731427731293</v>
      </c>
      <c r="AQ220" s="21">
        <f>AQ200-Baseline!AQ200</f>
        <v>0.90474556034228737</v>
      </c>
      <c r="AR220" s="21">
        <f>AR200-Baseline!AR200</f>
        <v>0.8637494873789282</v>
      </c>
      <c r="AS220" s="21">
        <f>AS200-Baseline!AS200</f>
        <v>0.92429499317920438</v>
      </c>
      <c r="AT220" s="21">
        <f>AT200-Baseline!AT200</f>
        <v>1.0229611706357282</v>
      </c>
      <c r="AU220" s="21">
        <f>AU200-Baseline!AU200</f>
        <v>0.94411365896992194</v>
      </c>
      <c r="AV220" s="21">
        <f>AV200-Baseline!AV200</f>
        <v>0.9053402890366784</v>
      </c>
      <c r="AW220" s="21">
        <f>AW200-Baseline!AW200</f>
        <v>0.96424753978368827</v>
      </c>
      <c r="AX220" s="21">
        <f>AX200-Baseline!AX200</f>
        <v>0.92659164818884454</v>
      </c>
      <c r="AY220" s="21">
        <f>AY200-Baseline!AY200</f>
        <v>1.1184915647570755</v>
      </c>
      <c r="AZ220" s="21">
        <f>AZ200-Baseline!AZ200</f>
        <v>0.94820718325684838</v>
      </c>
      <c r="BA220" s="21">
        <f>BA200-Baseline!BA200</f>
        <v>1.0056401139523108</v>
      </c>
      <c r="BB220" s="21">
        <f>BB200-Baseline!BB200</f>
        <v>0.97023099002101132</v>
      </c>
    </row>
    <row r="221" spans="1:54" outlineLevel="2">
      <c r="A221" s="495"/>
      <c r="B221" s="150" t="s">
        <v>493</v>
      </c>
      <c r="C221" s="19"/>
      <c r="D221" s="135" t="s">
        <v>384</v>
      </c>
      <c r="E221" s="21">
        <f>E201-Baseline!E201</f>
        <v>-0.26687760923633697</v>
      </c>
      <c r="F221" s="21">
        <f>F201-Baseline!F201</f>
        <v>5.4249637610293888E-2</v>
      </c>
      <c r="G221" s="21">
        <f>G201-Baseline!G201</f>
        <v>-0.92852254101336662</v>
      </c>
      <c r="H221" s="21">
        <f>H201-Baseline!H201</f>
        <v>-1.0146748063012403</v>
      </c>
      <c r="I221" s="21">
        <f>I201-Baseline!I201</f>
        <v>-0.78658847478479998</v>
      </c>
      <c r="J221" s="21">
        <f>J201-Baseline!J201</f>
        <v>0.32767110183896797</v>
      </c>
      <c r="K221" s="21">
        <f>K201-Baseline!K201</f>
        <v>0.63982375058354268</v>
      </c>
      <c r="L221" s="21">
        <f>L201-Baseline!L201</f>
        <v>0.39480929691454403</v>
      </c>
      <c r="M221" s="21">
        <f>M201-Baseline!M201</f>
        <v>0.50188293568100484</v>
      </c>
      <c r="N221" s="21">
        <f>N201-Baseline!N201</f>
        <v>0.45442814219342065</v>
      </c>
      <c r="O221" s="21">
        <f>O201-Baseline!O201</f>
        <v>0.55585990958207265</v>
      </c>
      <c r="P221" s="21">
        <f>P201-Baseline!P201</f>
        <v>0.69487896305336605</v>
      </c>
      <c r="Q221" s="21">
        <f>Q201-Baseline!Q201</f>
        <v>0.60359213765770381</v>
      </c>
      <c r="R221" s="21">
        <f>R201-Baseline!R201</f>
        <v>0.55433934189607115</v>
      </c>
      <c r="S221" s="21">
        <f>S201-Baseline!S201</f>
        <v>0.64578865448675327</v>
      </c>
      <c r="T221" s="21">
        <f>T201-Baseline!T201</f>
        <v>0.59605515326471004</v>
      </c>
      <c r="U221" s="21">
        <f>U201-Baseline!U201</f>
        <v>0.859835271342277</v>
      </c>
      <c r="V221" s="21">
        <f>V201-Baseline!V201</f>
        <v>0.63311253488358066</v>
      </c>
      <c r="W221" s="21">
        <f>W201-Baseline!W201</f>
        <v>0.71607175112447052</v>
      </c>
      <c r="X221" s="21">
        <f>X201-Baseline!X201</f>
        <v>0.66606133522499533</v>
      </c>
      <c r="Y221" s="21">
        <f>Y201-Baseline!Y201</f>
        <v>0.74525603178576816</v>
      </c>
      <c r="Z221" s="21">
        <f>Z201-Baseline!Z201</f>
        <v>0.86197605468269689</v>
      </c>
      <c r="AA221" s="21">
        <f>AA201-Baseline!AA201</f>
        <v>0.77111111933693</v>
      </c>
      <c r="AB221" s="21">
        <f>AB201-Baseline!AB201</f>
        <v>0.72156661552303447</v>
      </c>
      <c r="AC221" s="21">
        <f>AC201-Baseline!AC201</f>
        <v>0.79405912158864389</v>
      </c>
      <c r="AD221" s="21">
        <f>AD201-Baseline!AD201</f>
        <v>0.7404091016431229</v>
      </c>
      <c r="AE221" s="21">
        <f>AE201-Baseline!AE201</f>
        <v>0.96282485212614155</v>
      </c>
      <c r="AF221" s="21">
        <f>AF201-Baseline!AF201</f>
        <v>0.75369721743182971</v>
      </c>
      <c r="AG221" s="21">
        <f>AG201-Baseline!AG201</f>
        <v>0.81722218522435197</v>
      </c>
      <c r="AH221" s="21">
        <f>AH201-Baseline!AH201</f>
        <v>0.76657698983770084</v>
      </c>
      <c r="AI221" s="21">
        <f>AI201-Baseline!AI201</f>
        <v>0.82828027523622794</v>
      </c>
      <c r="AJ221" s="21">
        <f>AJ201-Baseline!AJ201</f>
        <v>0.93155433557291811</v>
      </c>
      <c r="AK221" s="21">
        <f>AK201-Baseline!AK201</f>
        <v>0.84723593958944177</v>
      </c>
      <c r="AL221" s="21">
        <f>AL201-Baseline!AL201</f>
        <v>0.80293917562950856</v>
      </c>
      <c r="AM221" s="21">
        <f>AM201-Baseline!AM201</f>
        <v>0.86626494632835183</v>
      </c>
      <c r="AN221" s="21">
        <f>AN201-Baseline!AN201</f>
        <v>0.82306363902194279</v>
      </c>
      <c r="AO221" s="21">
        <f>AO201-Baseline!AO201</f>
        <v>1.0289398939268191</v>
      </c>
      <c r="AP221" s="21">
        <f>AP201-Baseline!AP201</f>
        <v>0.84331731427731293</v>
      </c>
      <c r="AQ221" s="21">
        <f>AQ201-Baseline!AQ201</f>
        <v>0.90474556034228737</v>
      </c>
      <c r="AR221" s="21">
        <f>AR201-Baseline!AR201</f>
        <v>0.8637494873789282</v>
      </c>
      <c r="AS221" s="21">
        <f>AS201-Baseline!AS201</f>
        <v>0.92429499317920438</v>
      </c>
      <c r="AT221" s="21">
        <f>AT201-Baseline!AT201</f>
        <v>1.0229611706357282</v>
      </c>
      <c r="AU221" s="21">
        <f>AU201-Baseline!AU201</f>
        <v>0.94411365896992194</v>
      </c>
      <c r="AV221" s="21">
        <f>AV201-Baseline!AV201</f>
        <v>0.9053402890366784</v>
      </c>
      <c r="AW221" s="21">
        <f>AW201-Baseline!AW201</f>
        <v>0.96424753978368827</v>
      </c>
      <c r="AX221" s="21">
        <f>AX201-Baseline!AX201</f>
        <v>0.92659164818884454</v>
      </c>
      <c r="AY221" s="21">
        <f>AY201-Baseline!AY201</f>
        <v>1.1184915647570755</v>
      </c>
      <c r="AZ221" s="21">
        <f>AZ201-Baseline!AZ201</f>
        <v>0.94820718325684838</v>
      </c>
      <c r="BA221" s="21">
        <f>BA201-Baseline!BA201</f>
        <v>1.0056401139523108</v>
      </c>
      <c r="BB221" s="21">
        <f>BB201-Baseline!BB201</f>
        <v>0.97023099002101132</v>
      </c>
    </row>
    <row r="222" spans="1:54" outlineLevel="2">
      <c r="A222" s="496"/>
      <c r="B222" s="150" t="s">
        <v>494</v>
      </c>
      <c r="C222" s="19"/>
      <c r="D222" s="135" t="s">
        <v>384</v>
      </c>
      <c r="E222" s="21">
        <f>E202-Baseline!E202</f>
        <v>-0.26687760923633697</v>
      </c>
      <c r="F222" s="21">
        <f>F202-Baseline!F202</f>
        <v>5.4249637610293888E-2</v>
      </c>
      <c r="G222" s="21">
        <f>G202-Baseline!G202</f>
        <v>-0.92852254101336662</v>
      </c>
      <c r="H222" s="21">
        <f>H202-Baseline!H202</f>
        <v>-1.0146748063012403</v>
      </c>
      <c r="I222" s="21">
        <f>I202-Baseline!I202</f>
        <v>-0.78658847478479998</v>
      </c>
      <c r="J222" s="21">
        <f>J202-Baseline!J202</f>
        <v>0.32767110183896797</v>
      </c>
      <c r="K222" s="21">
        <f>K202-Baseline!K202</f>
        <v>0.63982375058354268</v>
      </c>
      <c r="L222" s="21">
        <f>L202-Baseline!L202</f>
        <v>0.39480929691454403</v>
      </c>
      <c r="M222" s="21">
        <f>M202-Baseline!M202</f>
        <v>0.50188293568100484</v>
      </c>
      <c r="N222" s="21">
        <f>N202-Baseline!N202</f>
        <v>0.45442814219342065</v>
      </c>
      <c r="O222" s="21">
        <f>O202-Baseline!O202</f>
        <v>0.55585990958207265</v>
      </c>
      <c r="P222" s="21">
        <f>P202-Baseline!P202</f>
        <v>0.69487896305336605</v>
      </c>
      <c r="Q222" s="21">
        <f>Q202-Baseline!Q202</f>
        <v>0.60359213765770381</v>
      </c>
      <c r="R222" s="21">
        <f>R202-Baseline!R202</f>
        <v>0.55433934189607115</v>
      </c>
      <c r="S222" s="21">
        <f>S202-Baseline!S202</f>
        <v>0.64578865448675327</v>
      </c>
      <c r="T222" s="21">
        <f>T202-Baseline!T202</f>
        <v>0.59605515326471004</v>
      </c>
      <c r="U222" s="21">
        <f>U202-Baseline!U202</f>
        <v>0.859835271342277</v>
      </c>
      <c r="V222" s="21">
        <f>V202-Baseline!V202</f>
        <v>0.63311253488358066</v>
      </c>
      <c r="W222" s="21">
        <f>W202-Baseline!W202</f>
        <v>0.71607175112447052</v>
      </c>
      <c r="X222" s="21">
        <f>X202-Baseline!X202</f>
        <v>0.66606133522499533</v>
      </c>
      <c r="Y222" s="21">
        <f>Y202-Baseline!Y202</f>
        <v>0.74525603178576816</v>
      </c>
      <c r="Z222" s="21">
        <f>Z202-Baseline!Z202</f>
        <v>0.86197605468269689</v>
      </c>
      <c r="AA222" s="21">
        <f>AA202-Baseline!AA202</f>
        <v>0.77111111933693</v>
      </c>
      <c r="AB222" s="21">
        <f>AB202-Baseline!AB202</f>
        <v>0.72156661552303447</v>
      </c>
      <c r="AC222" s="21">
        <f>AC202-Baseline!AC202</f>
        <v>0.79405912158864389</v>
      </c>
      <c r="AD222" s="21">
        <f>AD202-Baseline!AD202</f>
        <v>0.7404091016431229</v>
      </c>
      <c r="AE222" s="21">
        <f>AE202-Baseline!AE202</f>
        <v>0.96282485212614155</v>
      </c>
      <c r="AF222" s="21">
        <f>AF202-Baseline!AF202</f>
        <v>0.75369721743182971</v>
      </c>
      <c r="AG222" s="21">
        <f>AG202-Baseline!AG202</f>
        <v>0.81722218522435197</v>
      </c>
      <c r="AH222" s="21">
        <f>AH202-Baseline!AH202</f>
        <v>0.76657698983770084</v>
      </c>
      <c r="AI222" s="21">
        <f>AI202-Baseline!AI202</f>
        <v>0.82828027523622794</v>
      </c>
      <c r="AJ222" s="21">
        <f>AJ202-Baseline!AJ202</f>
        <v>0.93155433557291811</v>
      </c>
      <c r="AK222" s="21">
        <f>AK202-Baseline!AK202</f>
        <v>0.84723593958944177</v>
      </c>
      <c r="AL222" s="21">
        <f>AL202-Baseline!AL202</f>
        <v>0.80293917562950856</v>
      </c>
      <c r="AM222" s="21">
        <f>AM202-Baseline!AM202</f>
        <v>0.86626494632835183</v>
      </c>
      <c r="AN222" s="21">
        <f>AN202-Baseline!AN202</f>
        <v>0.82306363902194279</v>
      </c>
      <c r="AO222" s="21">
        <f>AO202-Baseline!AO202</f>
        <v>1.0289398939268191</v>
      </c>
      <c r="AP222" s="21">
        <f>AP202-Baseline!AP202</f>
        <v>0.84331731427731293</v>
      </c>
      <c r="AQ222" s="21">
        <f>AQ202-Baseline!AQ202</f>
        <v>0.90474556034228737</v>
      </c>
      <c r="AR222" s="21">
        <f>AR202-Baseline!AR202</f>
        <v>0.8637494873789282</v>
      </c>
      <c r="AS222" s="21">
        <f>AS202-Baseline!AS202</f>
        <v>0.92429499317920438</v>
      </c>
      <c r="AT222" s="21">
        <f>AT202-Baseline!AT202</f>
        <v>1.0229611706357282</v>
      </c>
      <c r="AU222" s="21">
        <f>AU202-Baseline!AU202</f>
        <v>0.94411365896992194</v>
      </c>
      <c r="AV222" s="21">
        <f>AV202-Baseline!AV202</f>
        <v>0.9053402890366784</v>
      </c>
      <c r="AW222" s="21">
        <f>AW202-Baseline!AW202</f>
        <v>0.96424753978368827</v>
      </c>
      <c r="AX222" s="21">
        <f>AX202-Baseline!AX202</f>
        <v>0.92659164818884454</v>
      </c>
      <c r="AY222" s="21">
        <f>AY202-Baseline!AY202</f>
        <v>1.1184915647570755</v>
      </c>
      <c r="AZ222" s="21">
        <f>AZ202-Baseline!AZ202</f>
        <v>0.94820718325684838</v>
      </c>
      <c r="BA222" s="21">
        <f>BA202-Baseline!BA202</f>
        <v>1.0056401139523108</v>
      </c>
      <c r="BB222" s="21">
        <f>BB202-Baseline!BB202</f>
        <v>0.97023099002101132</v>
      </c>
    </row>
    <row r="223" spans="1:54" outlineLevel="2">
      <c r="B223" s="19"/>
      <c r="C223" s="19"/>
      <c r="D223" s="19"/>
      <c r="E223" s="15"/>
    </row>
    <row r="224" spans="1:54" outlineLevel="2">
      <c r="A224" s="494" t="s">
        <v>495</v>
      </c>
      <c r="B224" s="150" t="s">
        <v>492</v>
      </c>
      <c r="C224" s="19"/>
      <c r="D224" s="135" t="s">
        <v>384</v>
      </c>
      <c r="E224" s="21">
        <f>E204-Baseline!E204</f>
        <v>-0.26687760923633697</v>
      </c>
      <c r="F224" s="21">
        <f>F204-Baseline!F204</f>
        <v>-0.2126279716260413</v>
      </c>
      <c r="G224" s="21">
        <f>G204-Baseline!G204</f>
        <v>-1.1411505126394061</v>
      </c>
      <c r="H224" s="21">
        <f>H204-Baseline!H204</f>
        <v>-2.15582531894065</v>
      </c>
      <c r="I224" s="21">
        <f>I204-Baseline!I204</f>
        <v>-2.94241379372545</v>
      </c>
      <c r="J224" s="21">
        <f>J204-Baseline!J204</f>
        <v>-2.6147426918864838</v>
      </c>
      <c r="K224" s="21">
        <f>K204-Baseline!K204</f>
        <v>-1.9749189413029384</v>
      </c>
      <c r="L224" s="21">
        <f>L204-Baseline!L204</f>
        <v>-1.5801096443883864</v>
      </c>
      <c r="M224" s="21">
        <f>M204-Baseline!M204</f>
        <v>-1.0782267087073762</v>
      </c>
      <c r="N224" s="21">
        <f>N204-Baseline!N204</f>
        <v>-0.62379856651395471</v>
      </c>
      <c r="O224" s="21">
        <f>O204-Baseline!O204</f>
        <v>-6.7938656931886499E-2</v>
      </c>
      <c r="P224" s="21">
        <f>P204-Baseline!P204</f>
        <v>0.6269403061214831</v>
      </c>
      <c r="Q224" s="21">
        <f>Q204-Baseline!Q204</f>
        <v>1.2305324437791967</v>
      </c>
      <c r="R224" s="21">
        <f>R204-Baseline!R204</f>
        <v>1.7848717856752785</v>
      </c>
      <c r="S224" s="21">
        <f>S204-Baseline!S204</f>
        <v>2.4306604401620291</v>
      </c>
      <c r="T224" s="21">
        <f>T204-Baseline!T204</f>
        <v>3.0267155934267294</v>
      </c>
      <c r="U224" s="21">
        <f>U204-Baseline!U204</f>
        <v>3.8865508647689921</v>
      </c>
      <c r="V224" s="21">
        <f>V204-Baseline!V204</f>
        <v>4.5196633996525861</v>
      </c>
      <c r="W224" s="21">
        <f>W204-Baseline!W204</f>
        <v>5.2357351507770318</v>
      </c>
      <c r="X224" s="21">
        <f>X204-Baseline!X204</f>
        <v>5.9017964860020413</v>
      </c>
      <c r="Y224" s="21">
        <f>Y204-Baseline!Y204</f>
        <v>6.647052517787813</v>
      </c>
      <c r="Z224" s="21">
        <f>Z204-Baseline!Z204</f>
        <v>7.5090285724704984</v>
      </c>
      <c r="AA224" s="21">
        <f>AA204-Baseline!AA204</f>
        <v>8.2801396918074488</v>
      </c>
      <c r="AB224" s="21">
        <f>AB204-Baseline!AB204</f>
        <v>9.0017063073304939</v>
      </c>
      <c r="AC224" s="21">
        <f>AC204-Baseline!AC204</f>
        <v>9.7957654289191396</v>
      </c>
      <c r="AD224" s="21">
        <f>AD204-Baseline!AD204</f>
        <v>10.536174530562249</v>
      </c>
      <c r="AE224" s="21">
        <f>AE204-Baseline!AE204</f>
        <v>11.498999382688396</v>
      </c>
      <c r="AF224" s="21">
        <f>AF204-Baseline!AF204</f>
        <v>12.252696600120231</v>
      </c>
      <c r="AG224" s="21">
        <f>AG204-Baseline!AG204</f>
        <v>13.069918785344584</v>
      </c>
      <c r="AH224" s="21">
        <f>AH204-Baseline!AH204</f>
        <v>13.8364957751823</v>
      </c>
      <c r="AI224" s="21">
        <f>AI204-Baseline!AI204</f>
        <v>14.664776050418538</v>
      </c>
      <c r="AJ224" s="21">
        <f>AJ204-Baseline!AJ204</f>
        <v>15.59633038599145</v>
      </c>
      <c r="AK224" s="21">
        <f>AK204-Baseline!AK204</f>
        <v>16.443566325580889</v>
      </c>
      <c r="AL224" s="21">
        <f>AL204-Baseline!AL204</f>
        <v>17.246505501210379</v>
      </c>
      <c r="AM224" s="21">
        <f>AM204-Baseline!AM204</f>
        <v>18.112770447538736</v>
      </c>
      <c r="AN224" s="21">
        <f>AN204-Baseline!AN204</f>
        <v>18.935834086560675</v>
      </c>
      <c r="AO224" s="21">
        <f>AO204-Baseline!AO204</f>
        <v>19.964773980487507</v>
      </c>
      <c r="AP224" s="21">
        <f>AP204-Baseline!AP204</f>
        <v>20.808091294764807</v>
      </c>
      <c r="AQ224" s="21">
        <f>AQ204-Baseline!AQ204</f>
        <v>21.712836855107099</v>
      </c>
      <c r="AR224" s="21">
        <f>AR204-Baseline!AR204</f>
        <v>22.576586342486053</v>
      </c>
      <c r="AS224" s="21">
        <f>AS204-Baseline!AS204</f>
        <v>23.500881335665269</v>
      </c>
      <c r="AT224" s="21">
        <f>AT204-Baseline!AT204</f>
        <v>24.52384250630098</v>
      </c>
      <c r="AU224" s="21">
        <f>AU204-Baseline!AU204</f>
        <v>25.46795616527092</v>
      </c>
      <c r="AV224" s="21">
        <f>AV204-Baseline!AV204</f>
        <v>26.373296454307621</v>
      </c>
      <c r="AW224" s="21">
        <f>AW204-Baseline!AW204</f>
        <v>27.337543994091334</v>
      </c>
      <c r="AX224" s="21">
        <f>AX204-Baseline!AX204</f>
        <v>28.264135642280166</v>
      </c>
      <c r="AY224" s="21">
        <f>AY204-Baseline!AY204</f>
        <v>29.382627207037245</v>
      </c>
      <c r="AZ224" s="21">
        <f>AZ204-Baseline!AZ204</f>
        <v>30.330834390294086</v>
      </c>
      <c r="BA224" s="21">
        <f>BA204-Baseline!BA204</f>
        <v>31.336474504246382</v>
      </c>
      <c r="BB224" s="21">
        <f>BB204-Baseline!BB204</f>
        <v>32.306705494267419</v>
      </c>
    </row>
    <row r="225" spans="1:54" outlineLevel="2">
      <c r="A225" s="495"/>
      <c r="B225" s="150" t="s">
        <v>493</v>
      </c>
      <c r="C225" s="19"/>
      <c r="D225" s="135" t="s">
        <v>384</v>
      </c>
      <c r="E225" s="21">
        <f>E205-Baseline!E205</f>
        <v>-0.26687760923633697</v>
      </c>
      <c r="F225" s="21">
        <f>F205-Baseline!F205</f>
        <v>-0.2126279716260413</v>
      </c>
      <c r="G225" s="21">
        <f>G205-Baseline!G205</f>
        <v>-1.1411505126394061</v>
      </c>
      <c r="H225" s="21">
        <f>H205-Baseline!H205</f>
        <v>-2.15582531894065</v>
      </c>
      <c r="I225" s="21">
        <f>I205-Baseline!I205</f>
        <v>-2.94241379372545</v>
      </c>
      <c r="J225" s="21">
        <f>J205-Baseline!J205</f>
        <v>-2.6147426918864838</v>
      </c>
      <c r="K225" s="21">
        <f>K205-Baseline!K205</f>
        <v>-1.9749189413029384</v>
      </c>
      <c r="L225" s="21">
        <f>L205-Baseline!L205</f>
        <v>-1.5801096443883864</v>
      </c>
      <c r="M225" s="21">
        <f>M205-Baseline!M205</f>
        <v>-1.0782267087073762</v>
      </c>
      <c r="N225" s="21">
        <f>N205-Baseline!N205</f>
        <v>-0.62379856651395471</v>
      </c>
      <c r="O225" s="21">
        <f>O205-Baseline!O205</f>
        <v>-6.7938656931886499E-2</v>
      </c>
      <c r="P225" s="21">
        <f>P205-Baseline!P205</f>
        <v>0.6269403061214831</v>
      </c>
      <c r="Q225" s="21">
        <f>Q205-Baseline!Q205</f>
        <v>1.2305324437791967</v>
      </c>
      <c r="R225" s="21">
        <f>R205-Baseline!R205</f>
        <v>1.7848717856752785</v>
      </c>
      <c r="S225" s="21">
        <f>S205-Baseline!S205</f>
        <v>2.4306604401620291</v>
      </c>
      <c r="T225" s="21">
        <f>T205-Baseline!T205</f>
        <v>3.0267155934267294</v>
      </c>
      <c r="U225" s="21">
        <f>U205-Baseline!U205</f>
        <v>3.8865508647689921</v>
      </c>
      <c r="V225" s="21">
        <f>V205-Baseline!V205</f>
        <v>4.5196633996525861</v>
      </c>
      <c r="W225" s="21">
        <f>W205-Baseline!W205</f>
        <v>5.2357351507770318</v>
      </c>
      <c r="X225" s="21">
        <f>X205-Baseline!X205</f>
        <v>5.9017964860020413</v>
      </c>
      <c r="Y225" s="21">
        <f>Y205-Baseline!Y205</f>
        <v>6.647052517787813</v>
      </c>
      <c r="Z225" s="21">
        <f>Z205-Baseline!Z205</f>
        <v>7.5090285724704984</v>
      </c>
      <c r="AA225" s="21">
        <f>AA205-Baseline!AA205</f>
        <v>8.2801396918074488</v>
      </c>
      <c r="AB225" s="21">
        <f>AB205-Baseline!AB205</f>
        <v>9.0017063073304939</v>
      </c>
      <c r="AC225" s="21">
        <f>AC205-Baseline!AC205</f>
        <v>9.7957654289191396</v>
      </c>
      <c r="AD225" s="21">
        <f>AD205-Baseline!AD205</f>
        <v>10.536174530562249</v>
      </c>
      <c r="AE225" s="21">
        <f>AE205-Baseline!AE205</f>
        <v>11.498999382688396</v>
      </c>
      <c r="AF225" s="21">
        <f>AF205-Baseline!AF205</f>
        <v>12.252696600120231</v>
      </c>
      <c r="AG225" s="21">
        <f>AG205-Baseline!AG205</f>
        <v>13.069918785344584</v>
      </c>
      <c r="AH225" s="21">
        <f>AH205-Baseline!AH205</f>
        <v>13.8364957751823</v>
      </c>
      <c r="AI225" s="21">
        <f>AI205-Baseline!AI205</f>
        <v>14.664776050418538</v>
      </c>
      <c r="AJ225" s="21">
        <f>AJ205-Baseline!AJ205</f>
        <v>15.59633038599145</v>
      </c>
      <c r="AK225" s="21">
        <f>AK205-Baseline!AK205</f>
        <v>16.443566325580889</v>
      </c>
      <c r="AL225" s="21">
        <f>AL205-Baseline!AL205</f>
        <v>17.246505501210379</v>
      </c>
      <c r="AM225" s="21">
        <f>AM205-Baseline!AM205</f>
        <v>18.112770447538736</v>
      </c>
      <c r="AN225" s="21">
        <f>AN205-Baseline!AN205</f>
        <v>18.935834086560675</v>
      </c>
      <c r="AO225" s="21">
        <f>AO205-Baseline!AO205</f>
        <v>19.964773980487507</v>
      </c>
      <c r="AP225" s="21">
        <f>AP205-Baseline!AP205</f>
        <v>20.808091294764807</v>
      </c>
      <c r="AQ225" s="21">
        <f>AQ205-Baseline!AQ205</f>
        <v>21.712836855107099</v>
      </c>
      <c r="AR225" s="21">
        <f>AR205-Baseline!AR205</f>
        <v>22.576586342486053</v>
      </c>
      <c r="AS225" s="21">
        <f>AS205-Baseline!AS205</f>
        <v>23.500881335665269</v>
      </c>
      <c r="AT225" s="21">
        <f>AT205-Baseline!AT205</f>
        <v>24.52384250630098</v>
      </c>
      <c r="AU225" s="21">
        <f>AU205-Baseline!AU205</f>
        <v>25.46795616527092</v>
      </c>
      <c r="AV225" s="21">
        <f>AV205-Baseline!AV205</f>
        <v>26.373296454307621</v>
      </c>
      <c r="AW225" s="21">
        <f>AW205-Baseline!AW205</f>
        <v>27.337543994091334</v>
      </c>
      <c r="AX225" s="21">
        <f>AX205-Baseline!AX205</f>
        <v>28.264135642280166</v>
      </c>
      <c r="AY225" s="21">
        <f>AY205-Baseline!AY205</f>
        <v>29.382627207037245</v>
      </c>
      <c r="AZ225" s="21">
        <f>AZ205-Baseline!AZ205</f>
        <v>30.330834390294086</v>
      </c>
      <c r="BA225" s="21">
        <f>BA205-Baseline!BA205</f>
        <v>31.336474504246382</v>
      </c>
      <c r="BB225" s="21">
        <f>BB205-Baseline!BB205</f>
        <v>32.306705494267419</v>
      </c>
    </row>
    <row r="226" spans="1:54" outlineLevel="2">
      <c r="A226" s="496"/>
      <c r="B226" s="150" t="s">
        <v>494</v>
      </c>
      <c r="C226" s="19"/>
      <c r="D226" s="135" t="s">
        <v>384</v>
      </c>
      <c r="E226" s="21">
        <f>E206-Baseline!E206</f>
        <v>-0.26687760923633697</v>
      </c>
      <c r="F226" s="21">
        <f>F206-Baseline!F206</f>
        <v>-0.2126279716260413</v>
      </c>
      <c r="G226" s="21">
        <f>G206-Baseline!G206</f>
        <v>-1.1411505126394061</v>
      </c>
      <c r="H226" s="21">
        <f>H206-Baseline!H206</f>
        <v>-2.15582531894065</v>
      </c>
      <c r="I226" s="21">
        <f>I206-Baseline!I206</f>
        <v>-2.94241379372545</v>
      </c>
      <c r="J226" s="21">
        <f>J206-Baseline!J206</f>
        <v>-2.6147426918864838</v>
      </c>
      <c r="K226" s="21">
        <f>K206-Baseline!K206</f>
        <v>-1.9749189413029384</v>
      </c>
      <c r="L226" s="21">
        <f>L206-Baseline!L206</f>
        <v>-1.5801096443883864</v>
      </c>
      <c r="M226" s="21">
        <f>M206-Baseline!M206</f>
        <v>-1.0782267087073762</v>
      </c>
      <c r="N226" s="21">
        <f>N206-Baseline!N206</f>
        <v>-0.62379856651395471</v>
      </c>
      <c r="O226" s="21">
        <f>O206-Baseline!O206</f>
        <v>-6.7938656931886499E-2</v>
      </c>
      <c r="P226" s="21">
        <f>P206-Baseline!P206</f>
        <v>0.6269403061214831</v>
      </c>
      <c r="Q226" s="21">
        <f>Q206-Baseline!Q206</f>
        <v>1.2305324437791967</v>
      </c>
      <c r="R226" s="21">
        <f>R206-Baseline!R206</f>
        <v>1.7848717856752785</v>
      </c>
      <c r="S226" s="21">
        <f>S206-Baseline!S206</f>
        <v>2.4306604401620291</v>
      </c>
      <c r="T226" s="21">
        <f>T206-Baseline!T206</f>
        <v>3.0267155934267294</v>
      </c>
      <c r="U226" s="21">
        <f>U206-Baseline!U206</f>
        <v>3.8865508647689921</v>
      </c>
      <c r="V226" s="21">
        <f>V206-Baseline!V206</f>
        <v>4.5196633996525861</v>
      </c>
      <c r="W226" s="21">
        <f>W206-Baseline!W206</f>
        <v>5.2357351507770318</v>
      </c>
      <c r="X226" s="21">
        <f>X206-Baseline!X206</f>
        <v>5.9017964860020413</v>
      </c>
      <c r="Y226" s="21">
        <f>Y206-Baseline!Y206</f>
        <v>6.647052517787813</v>
      </c>
      <c r="Z226" s="21">
        <f>Z206-Baseline!Z206</f>
        <v>7.5090285724704984</v>
      </c>
      <c r="AA226" s="21">
        <f>AA206-Baseline!AA206</f>
        <v>8.2801396918074488</v>
      </c>
      <c r="AB226" s="21">
        <f>AB206-Baseline!AB206</f>
        <v>9.0017063073304939</v>
      </c>
      <c r="AC226" s="21">
        <f>AC206-Baseline!AC206</f>
        <v>9.7957654289191396</v>
      </c>
      <c r="AD226" s="21">
        <f>AD206-Baseline!AD206</f>
        <v>10.536174530562249</v>
      </c>
      <c r="AE226" s="21">
        <f>AE206-Baseline!AE206</f>
        <v>11.498999382688396</v>
      </c>
      <c r="AF226" s="21">
        <f>AF206-Baseline!AF206</f>
        <v>12.252696600120231</v>
      </c>
      <c r="AG226" s="21">
        <f>AG206-Baseline!AG206</f>
        <v>13.069918785344584</v>
      </c>
      <c r="AH226" s="21">
        <f>AH206-Baseline!AH206</f>
        <v>13.8364957751823</v>
      </c>
      <c r="AI226" s="21">
        <f>AI206-Baseline!AI206</f>
        <v>14.664776050418538</v>
      </c>
      <c r="AJ226" s="21">
        <f>AJ206-Baseline!AJ206</f>
        <v>15.59633038599145</v>
      </c>
      <c r="AK226" s="21">
        <f>AK206-Baseline!AK206</f>
        <v>16.443566325580889</v>
      </c>
      <c r="AL226" s="21">
        <f>AL206-Baseline!AL206</f>
        <v>17.246505501210379</v>
      </c>
      <c r="AM226" s="21">
        <f>AM206-Baseline!AM206</f>
        <v>18.112770447538736</v>
      </c>
      <c r="AN226" s="21">
        <f>AN206-Baseline!AN206</f>
        <v>18.935834086560675</v>
      </c>
      <c r="AO226" s="21">
        <f>AO206-Baseline!AO206</f>
        <v>19.964773980487507</v>
      </c>
      <c r="AP226" s="21">
        <f>AP206-Baseline!AP206</f>
        <v>20.808091294764807</v>
      </c>
      <c r="AQ226" s="21">
        <f>AQ206-Baseline!AQ206</f>
        <v>21.712836855107099</v>
      </c>
      <c r="AR226" s="21">
        <f>AR206-Baseline!AR206</f>
        <v>22.576586342486053</v>
      </c>
      <c r="AS226" s="21">
        <f>AS206-Baseline!AS206</f>
        <v>23.500881335665269</v>
      </c>
      <c r="AT226" s="21">
        <f>AT206-Baseline!AT206</f>
        <v>24.52384250630098</v>
      </c>
      <c r="AU226" s="21">
        <f>AU206-Baseline!AU206</f>
        <v>25.46795616527092</v>
      </c>
      <c r="AV226" s="21">
        <f>AV206-Baseline!AV206</f>
        <v>26.373296454307621</v>
      </c>
      <c r="AW226" s="21">
        <f>AW206-Baseline!AW206</f>
        <v>27.337543994091334</v>
      </c>
      <c r="AX226" s="21">
        <f>AX206-Baseline!AX206</f>
        <v>28.264135642280166</v>
      </c>
      <c r="AY226" s="21">
        <f>AY206-Baseline!AY206</f>
        <v>29.382627207037245</v>
      </c>
      <c r="AZ226" s="21">
        <f>AZ206-Baseline!AZ206</f>
        <v>30.330834390294086</v>
      </c>
      <c r="BA226" s="21">
        <f>BA206-Baseline!BA206</f>
        <v>31.336474504246382</v>
      </c>
      <c r="BB226" s="21">
        <f>BB206-Baseline!BB206</f>
        <v>32.306705494267419</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499</v>
      </c>
      <c r="C229" s="57"/>
      <c r="D229" s="56" t="s">
        <v>384</v>
      </c>
      <c r="E229" s="92" t="s">
        <v>625</v>
      </c>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mergeCells count="45">
    <mergeCell ref="A54:A64"/>
    <mergeCell ref="A66:A71"/>
    <mergeCell ref="A75:A77"/>
    <mergeCell ref="A220:A222"/>
    <mergeCell ref="A224:A226"/>
    <mergeCell ref="A190:A198"/>
    <mergeCell ref="A200:A202"/>
    <mergeCell ref="A143:A154"/>
    <mergeCell ref="A158:A169"/>
    <mergeCell ref="A172:A174"/>
    <mergeCell ref="A176:A178"/>
    <mergeCell ref="A186:A187"/>
    <mergeCell ref="A204:A206"/>
    <mergeCell ref="A210:A218"/>
    <mergeCell ref="A19:B19"/>
    <mergeCell ref="I20:N20"/>
    <mergeCell ref="P20:U20"/>
    <mergeCell ref="I21:N45"/>
    <mergeCell ref="P21:U45"/>
    <mergeCell ref="B23:G23"/>
    <mergeCell ref="D30:G30"/>
    <mergeCell ref="A31:A40"/>
    <mergeCell ref="D34:G34"/>
    <mergeCell ref="D35:G35"/>
    <mergeCell ref="D36:G36"/>
    <mergeCell ref="D37:G37"/>
    <mergeCell ref="D38:G38"/>
    <mergeCell ref="D31:G33"/>
    <mergeCell ref="D39:G39"/>
    <mergeCell ref="D40:G40"/>
    <mergeCell ref="I2:U2"/>
    <mergeCell ref="I3:N4"/>
    <mergeCell ref="P3:U4"/>
    <mergeCell ref="I5:N18"/>
    <mergeCell ref="P5:U18"/>
    <mergeCell ref="AS51:AW51"/>
    <mergeCell ref="AX51:BB51"/>
    <mergeCell ref="E51:I51"/>
    <mergeCell ref="J51:N51"/>
    <mergeCell ref="O51:S51"/>
    <mergeCell ref="T51:X51"/>
    <mergeCell ref="Y51:AC51"/>
    <mergeCell ref="AD51:AH51"/>
    <mergeCell ref="AI51:AM51"/>
    <mergeCell ref="AN51:AR51"/>
  </mergeCells>
  <dataValidations count="1">
    <dataValidation type="list" allowBlank="1" showInputMessage="1" showErrorMessage="1" sqref="B7" xr:uid="{65CD0A27-E4C3-4E08-AA58-CADCC9AB0996}">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CB97358-58A9-40ED-896B-8E74C7BAA72D}">
          <x14:formula1>
            <xm:f>'Fixed Data'!$E$55:$E$58</xm:f>
          </x14:formula1>
          <xm:sqref>B158:B169 B143:B154</xm:sqref>
        </x14:dataValidation>
        <x14:dataValidation type="list" allowBlank="1" showInputMessage="1" showErrorMessage="1" xr:uid="{48ABFDE5-159F-44ED-B5E4-98A27830447B}">
          <x14:formula1>
            <xm:f>'Fixed Data'!$C$64:$C$65</xm:f>
          </x14:formula1>
          <xm:sqref>B67:B70</xm:sqref>
        </x14:dataValidation>
        <x14:dataValidation type="list" allowBlank="1" showInputMessage="1" showErrorMessage="1" xr:uid="{BA00CBD4-0936-412B-B5EB-89A31E109FB5}">
          <x14:formula1>
            <xm:f>'Fixed Data'!$C$55:$C$61</xm:f>
          </x14:formula1>
          <xm:sqref>C56:C63</xm:sqref>
        </x14:dataValidation>
        <x14:dataValidation type="list" allowBlank="1" showInputMessage="1" showErrorMessage="1" xr:uid="{0096F467-43C8-43D6-AAB6-58DEABB2423A}">
          <x14:formula1>
            <xm:f>'Fixed Data'!$A$55:$A$78</xm:f>
          </x14:formula1>
          <xm:sqref>B56:B63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13D69-E042-499D-BBCB-05C6C4551794}">
  <sheetPr>
    <tabColor theme="9" tint="0.59999389629810485"/>
  </sheetPr>
  <dimension ref="A1:BC86"/>
  <sheetViews>
    <sheetView topLeftCell="A62" zoomScale="85" zoomScaleNormal="85" workbookViewId="0">
      <selection activeCell="A75" sqref="A75:XFD86"/>
    </sheetView>
  </sheetViews>
  <sheetFormatPr defaultRowHeight="13.5"/>
  <cols>
    <col min="1" max="1" width="17.4609375" customWidth="1"/>
    <col min="2" max="2" width="34.15234375" customWidth="1"/>
    <col min="3" max="4" width="16.15234375" customWidth="1"/>
    <col min="5" max="5" width="20.61328125" bestFit="1" customWidth="1"/>
    <col min="6" max="6" width="10.23046875" bestFit="1" customWidth="1"/>
    <col min="8" max="8" width="10.61328125" bestFit="1" customWidth="1"/>
    <col min="9" max="9" width="11.84375" bestFit="1" customWidth="1"/>
    <col min="11" max="11" width="15" customWidth="1"/>
    <col min="14" max="14" width="12.61328125" bestFit="1" customWidth="1"/>
  </cols>
  <sheetData>
    <row r="1" spans="1:20">
      <c r="A1" s="4" t="s">
        <v>501</v>
      </c>
    </row>
    <row r="2" spans="1:20">
      <c r="A2" s="491" t="s">
        <v>502</v>
      </c>
      <c r="B2" s="491"/>
      <c r="C2" s="491"/>
      <c r="D2" s="491"/>
      <c r="E2" s="491"/>
      <c r="F2" s="491"/>
      <c r="G2" s="491"/>
      <c r="H2" s="491"/>
      <c r="I2" s="491"/>
      <c r="J2" s="491"/>
      <c r="K2" s="491"/>
      <c r="L2" s="491"/>
      <c r="M2" s="491"/>
      <c r="N2" s="491"/>
      <c r="O2" s="491"/>
      <c r="P2" s="491"/>
      <c r="Q2" s="491"/>
      <c r="R2" s="491"/>
      <c r="S2" s="491"/>
      <c r="T2" s="491"/>
    </row>
    <row r="3" spans="1:20">
      <c r="A3" s="491"/>
      <c r="B3" s="491"/>
      <c r="C3" s="491"/>
      <c r="D3" s="491"/>
      <c r="E3" s="491"/>
      <c r="F3" s="491"/>
      <c r="G3" s="491"/>
      <c r="H3" s="491"/>
      <c r="I3" s="491"/>
      <c r="J3" s="491"/>
      <c r="K3" s="491"/>
      <c r="L3" s="491"/>
      <c r="M3" s="491"/>
      <c r="N3" s="491"/>
      <c r="O3" s="491"/>
      <c r="P3" s="491"/>
      <c r="Q3" s="491"/>
      <c r="R3" s="491"/>
      <c r="S3" s="491"/>
      <c r="T3" s="491"/>
    </row>
    <row r="4" spans="1:20">
      <c r="A4" s="491"/>
      <c r="B4" s="491"/>
      <c r="C4" s="491"/>
      <c r="D4" s="491"/>
      <c r="E4" s="491"/>
      <c r="F4" s="491"/>
      <c r="G4" s="491"/>
      <c r="H4" s="491"/>
      <c r="I4" s="491"/>
      <c r="J4" s="491"/>
      <c r="K4" s="491"/>
      <c r="L4" s="491"/>
      <c r="M4" s="491"/>
      <c r="N4" s="491"/>
      <c r="O4" s="491"/>
      <c r="P4" s="491"/>
      <c r="Q4" s="491"/>
      <c r="R4" s="491"/>
      <c r="S4" s="491"/>
      <c r="T4" s="491"/>
    </row>
    <row r="5" spans="1:20">
      <c r="A5" s="316"/>
      <c r="B5" s="316"/>
      <c r="C5" s="316"/>
      <c r="D5" s="316"/>
    </row>
    <row r="6" spans="1:20" s="318" customFormat="1" ht="40.5">
      <c r="A6" s="317" t="s">
        <v>503</v>
      </c>
      <c r="B6" s="318">
        <v>232</v>
      </c>
      <c r="C6" s="318" t="s">
        <v>504</v>
      </c>
      <c r="D6" s="318" t="s">
        <v>505</v>
      </c>
      <c r="E6" s="318" t="s">
        <v>603</v>
      </c>
    </row>
    <row r="7" spans="1:20" s="318" customFormat="1" ht="94.5">
      <c r="A7" s="317" t="s">
        <v>506</v>
      </c>
      <c r="B7" s="318">
        <v>300000</v>
      </c>
      <c r="C7" s="318" t="s">
        <v>507</v>
      </c>
      <c r="D7" s="318" t="s">
        <v>508</v>
      </c>
    </row>
    <row r="8" spans="1:20" s="318" customFormat="1" ht="27">
      <c r="A8" s="317"/>
      <c r="B8" s="317" t="s">
        <v>596</v>
      </c>
      <c r="C8" s="317" t="s">
        <v>597</v>
      </c>
      <c r="G8" s="318" t="s">
        <v>607</v>
      </c>
      <c r="H8" s="318" t="s">
        <v>608</v>
      </c>
      <c r="I8" s="318" t="s">
        <v>609</v>
      </c>
    </row>
    <row r="9" spans="1:20" s="318" customFormat="1" ht="27">
      <c r="A9" s="317" t="s">
        <v>524</v>
      </c>
      <c r="B9" s="339">
        <v>94</v>
      </c>
      <c r="C9" s="339">
        <v>12</v>
      </c>
      <c r="G9" s="318" t="s">
        <v>610</v>
      </c>
      <c r="H9" s="318">
        <v>64</v>
      </c>
      <c r="I9" s="318">
        <f>H9/(SUM(H9:H12))</f>
        <v>0.17297297297297298</v>
      </c>
    </row>
    <row r="10" spans="1:20" s="318" customFormat="1" ht="27">
      <c r="A10" s="317" t="s">
        <v>526</v>
      </c>
      <c r="B10" s="339">
        <v>147</v>
      </c>
      <c r="C10" s="339">
        <v>41</v>
      </c>
      <c r="G10" s="318" t="s">
        <v>611</v>
      </c>
      <c r="H10" s="318">
        <v>28</v>
      </c>
      <c r="I10" s="318">
        <f>H10/(SUM(H9:H12))</f>
        <v>7.567567567567568E-2</v>
      </c>
    </row>
    <row r="11" spans="1:20" s="318" customFormat="1" ht="27">
      <c r="A11" s="317" t="s">
        <v>527</v>
      </c>
      <c r="B11" s="339">
        <v>87</v>
      </c>
      <c r="C11" s="339">
        <v>10</v>
      </c>
      <c r="G11" s="318" t="s">
        <v>612</v>
      </c>
      <c r="H11" s="318">
        <v>158</v>
      </c>
      <c r="I11" s="318">
        <f>H11/(SUM(H9:H12))</f>
        <v>0.42702702702702705</v>
      </c>
    </row>
    <row r="12" spans="1:20" s="318" customFormat="1" ht="27">
      <c r="A12" s="317" t="s">
        <v>528</v>
      </c>
      <c r="B12" s="339">
        <v>36</v>
      </c>
      <c r="C12" s="318">
        <v>1</v>
      </c>
      <c r="G12" s="318" t="s">
        <v>613</v>
      </c>
      <c r="H12" s="318">
        <v>120</v>
      </c>
      <c r="I12" s="318">
        <f>H12/(SUM(H9:H12))</f>
        <v>0.32432432432432434</v>
      </c>
    </row>
    <row r="13" spans="1:20" s="318" customFormat="1" ht="27">
      <c r="A13" s="317" t="s">
        <v>529</v>
      </c>
      <c r="B13" s="339">
        <v>6</v>
      </c>
      <c r="C13" s="339">
        <v>0</v>
      </c>
    </row>
    <row r="14" spans="1:20" s="318" customFormat="1">
      <c r="A14" s="317"/>
    </row>
    <row r="15" spans="1:20">
      <c r="A15" s="317"/>
      <c r="C15" s="4"/>
    </row>
    <row r="17" spans="1:54">
      <c r="A17" s="492" t="s">
        <v>614</v>
      </c>
      <c r="B17" s="319" t="s">
        <v>615</v>
      </c>
      <c r="C17" s="320"/>
      <c r="D17" s="320"/>
      <c r="E17" s="320"/>
      <c r="F17" s="320"/>
      <c r="G17" s="320"/>
      <c r="H17" s="320"/>
      <c r="I17" s="320"/>
      <c r="J17" s="320"/>
      <c r="K17" s="320"/>
      <c r="L17" s="320"/>
      <c r="M17" s="320"/>
      <c r="N17" s="320"/>
      <c r="O17" s="320"/>
      <c r="P17" s="320"/>
      <c r="Q17" s="320"/>
      <c r="R17" s="320"/>
      <c r="S17" s="320"/>
      <c r="T17" s="320"/>
      <c r="U17" s="320"/>
      <c r="V17" s="320"/>
      <c r="W17" s="320"/>
      <c r="X17" s="320"/>
      <c r="Y17" s="320"/>
      <c r="Z17" s="320"/>
      <c r="AA17" s="320"/>
      <c r="AB17" s="320"/>
      <c r="AC17" s="320"/>
      <c r="AD17" s="320"/>
      <c r="AE17" s="320"/>
      <c r="AF17" s="320"/>
      <c r="AG17" s="320"/>
      <c r="AH17" s="320"/>
      <c r="AI17" s="320"/>
      <c r="AJ17" s="320"/>
      <c r="AK17" s="320"/>
      <c r="AL17" s="320"/>
      <c r="AM17" s="320"/>
      <c r="AN17" s="320"/>
      <c r="AO17" s="320"/>
      <c r="AP17" s="320"/>
      <c r="AQ17" s="320"/>
      <c r="AR17" s="320"/>
      <c r="AS17" s="320"/>
      <c r="AT17" s="320"/>
      <c r="AU17" s="320"/>
      <c r="AV17" s="320"/>
      <c r="AW17" s="320"/>
      <c r="AX17" s="320"/>
      <c r="AY17" s="320"/>
      <c r="AZ17" s="320"/>
      <c r="BA17" s="320"/>
      <c r="BB17" s="320"/>
    </row>
    <row r="18" spans="1:54">
      <c r="A18" s="492"/>
      <c r="B18" s="320"/>
      <c r="C18" s="320"/>
      <c r="D18" s="320"/>
      <c r="E18" s="320"/>
      <c r="F18" s="320"/>
      <c r="G18" s="320"/>
      <c r="H18" s="320"/>
      <c r="I18" s="320"/>
      <c r="J18" s="320"/>
      <c r="K18" s="320"/>
      <c r="L18" s="320"/>
      <c r="M18" s="320"/>
      <c r="N18" s="320"/>
      <c r="O18" s="320"/>
      <c r="P18" s="320"/>
      <c r="Q18" s="320"/>
      <c r="R18" s="320"/>
      <c r="S18" s="320"/>
      <c r="T18" s="320"/>
      <c r="U18" s="320"/>
      <c r="V18" s="320"/>
      <c r="W18" s="320"/>
      <c r="X18" s="320"/>
      <c r="Y18" s="320"/>
      <c r="Z18" s="320"/>
      <c r="AA18" s="320"/>
      <c r="AB18" s="320"/>
      <c r="AC18" s="320"/>
      <c r="AD18" s="320"/>
      <c r="AE18" s="320"/>
      <c r="AF18" s="320"/>
      <c r="AG18" s="320"/>
      <c r="AH18" s="320"/>
      <c r="AI18" s="320"/>
      <c r="AJ18" s="320"/>
      <c r="AK18" s="320"/>
      <c r="AL18" s="320"/>
      <c r="AM18" s="320"/>
      <c r="AN18" s="320"/>
      <c r="AO18" s="320"/>
      <c r="AP18" s="320"/>
      <c r="AQ18" s="320"/>
      <c r="AR18" s="320"/>
      <c r="AS18" s="320"/>
      <c r="AT18" s="320"/>
      <c r="AU18" s="320"/>
      <c r="AV18" s="320"/>
      <c r="AW18" s="320"/>
      <c r="AX18" s="320"/>
      <c r="AY18" s="320"/>
      <c r="AZ18" s="320"/>
      <c r="BA18" s="320"/>
      <c r="BB18" s="320"/>
    </row>
    <row r="19" spans="1:54">
      <c r="A19" s="492"/>
      <c r="B19" s="320" t="s">
        <v>510</v>
      </c>
      <c r="C19" s="320"/>
      <c r="D19" s="320"/>
      <c r="E19" s="320"/>
      <c r="F19" s="320"/>
      <c r="G19" s="320"/>
      <c r="H19" s="320"/>
      <c r="I19" s="320"/>
      <c r="J19" s="320"/>
      <c r="K19" s="320"/>
      <c r="L19" s="320"/>
      <c r="M19" s="320"/>
      <c r="N19" s="320"/>
      <c r="O19" s="320"/>
      <c r="P19" s="320"/>
      <c r="Q19" s="320"/>
      <c r="R19" s="320"/>
      <c r="S19" s="320"/>
      <c r="T19" s="320"/>
      <c r="U19" s="320"/>
      <c r="V19" s="320"/>
      <c r="W19" s="320"/>
      <c r="X19" s="320"/>
      <c r="Y19" s="320"/>
      <c r="Z19" s="320"/>
      <c r="AA19" s="320"/>
      <c r="AB19" s="320"/>
      <c r="AC19" s="320"/>
      <c r="AD19" s="320"/>
      <c r="AE19" s="320"/>
      <c r="AF19" s="320"/>
      <c r="AG19" s="320"/>
      <c r="AH19" s="320"/>
      <c r="AI19" s="320"/>
      <c r="AJ19" s="320"/>
      <c r="AK19" s="320"/>
      <c r="AL19" s="320"/>
      <c r="AM19" s="320"/>
      <c r="AN19" s="320"/>
      <c r="AO19" s="320"/>
      <c r="AP19" s="320"/>
      <c r="AQ19" s="320"/>
      <c r="AR19" s="320"/>
      <c r="AS19" s="320"/>
      <c r="AT19" s="320"/>
      <c r="AU19" s="320"/>
      <c r="AV19" s="320"/>
      <c r="AW19" s="320"/>
      <c r="AX19" s="320"/>
      <c r="AY19" s="320"/>
      <c r="AZ19" s="320"/>
      <c r="BA19" s="320"/>
      <c r="BB19" s="320"/>
    </row>
    <row r="20" spans="1:54">
      <c r="A20" s="492"/>
      <c r="B20" s="320"/>
      <c r="C20" s="320"/>
      <c r="D20" s="320"/>
      <c r="E20" s="320"/>
      <c r="F20" s="320"/>
      <c r="G20" s="320"/>
      <c r="H20" s="320"/>
      <c r="I20" s="320"/>
      <c r="J20" s="320"/>
      <c r="K20" s="320"/>
      <c r="L20" s="320"/>
      <c r="M20" s="320"/>
      <c r="N20" s="320"/>
      <c r="O20" s="320"/>
      <c r="P20" s="320"/>
      <c r="Q20" s="320"/>
      <c r="R20" s="320"/>
      <c r="S20" s="320"/>
      <c r="T20" s="320"/>
      <c r="U20" s="320"/>
      <c r="V20" s="320"/>
      <c r="W20" s="320"/>
      <c r="X20" s="320"/>
      <c r="Y20" s="320"/>
      <c r="Z20" s="320"/>
      <c r="AA20" s="320"/>
      <c r="AB20" s="320"/>
      <c r="AC20" s="320"/>
      <c r="AD20" s="320"/>
      <c r="AE20" s="320"/>
      <c r="AF20" s="320"/>
      <c r="AG20" s="320"/>
      <c r="AH20" s="320"/>
      <c r="AI20" s="320"/>
      <c r="AJ20" s="320"/>
      <c r="AK20" s="320"/>
      <c r="AL20" s="320"/>
      <c r="AM20" s="320"/>
      <c r="AN20" s="320"/>
      <c r="AO20" s="320"/>
      <c r="AP20" s="320"/>
      <c r="AQ20" s="320"/>
      <c r="AR20" s="320"/>
      <c r="AS20" s="320"/>
      <c r="AT20" s="320"/>
      <c r="AU20" s="320"/>
      <c r="AV20" s="320"/>
      <c r="AW20" s="320"/>
      <c r="AX20" s="320"/>
      <c r="AY20" s="320"/>
      <c r="AZ20" s="320"/>
      <c r="BA20" s="320"/>
      <c r="BB20" s="320"/>
    </row>
    <row r="21" spans="1:54">
      <c r="A21" s="492"/>
      <c r="B21" s="320"/>
      <c r="C21" s="320"/>
      <c r="D21" s="320"/>
      <c r="E21" s="320"/>
      <c r="F21" s="320"/>
      <c r="G21" s="320"/>
      <c r="H21" s="320"/>
      <c r="I21" s="320"/>
      <c r="J21" s="320"/>
      <c r="K21" s="320"/>
      <c r="L21" s="320"/>
      <c r="M21" s="320"/>
      <c r="N21" s="320"/>
      <c r="O21" s="320"/>
      <c r="P21" s="320"/>
      <c r="Q21" s="320"/>
      <c r="R21" s="320"/>
      <c r="S21" s="320"/>
      <c r="T21" s="320"/>
      <c r="U21" s="320"/>
      <c r="V21" s="320"/>
      <c r="W21" s="320"/>
      <c r="X21" s="320"/>
      <c r="Y21" s="320"/>
      <c r="Z21" s="320"/>
      <c r="AA21" s="320"/>
      <c r="AB21" s="320"/>
      <c r="AC21" s="320"/>
      <c r="AD21" s="320"/>
      <c r="AE21" s="320"/>
      <c r="AF21" s="320"/>
      <c r="AG21" s="320"/>
      <c r="AH21" s="320"/>
      <c r="AI21" s="320"/>
      <c r="AJ21" s="320"/>
      <c r="AK21" s="320"/>
      <c r="AL21" s="320"/>
      <c r="AM21" s="320"/>
      <c r="AN21" s="320"/>
      <c r="AO21" s="320"/>
      <c r="AP21" s="320"/>
      <c r="AQ21" s="320"/>
      <c r="AR21" s="320"/>
      <c r="AS21" s="320"/>
      <c r="AT21" s="320"/>
      <c r="AU21" s="320"/>
      <c r="AV21" s="320"/>
      <c r="AW21" s="320"/>
      <c r="AX21" s="320"/>
      <c r="AY21" s="320"/>
      <c r="AZ21" s="320"/>
      <c r="BA21" s="320"/>
      <c r="BB21" s="320"/>
    </row>
    <row r="22" spans="1:54">
      <c r="A22" s="492"/>
      <c r="B22" s="320"/>
      <c r="C22" s="320"/>
      <c r="D22" s="320"/>
      <c r="E22" s="320"/>
      <c r="F22" s="320"/>
      <c r="G22" s="320"/>
      <c r="H22" s="320"/>
      <c r="I22" s="320"/>
      <c r="J22" s="320"/>
      <c r="K22" s="320"/>
      <c r="L22" s="320"/>
      <c r="M22" s="320"/>
      <c r="N22" s="320"/>
      <c r="O22" s="320"/>
      <c r="P22" s="320"/>
      <c r="Q22" s="320"/>
      <c r="R22" s="320"/>
      <c r="S22" s="320"/>
      <c r="T22" s="320"/>
      <c r="U22" s="320"/>
      <c r="V22" s="320"/>
      <c r="W22" s="320"/>
      <c r="X22" s="320"/>
      <c r="Y22" s="320"/>
      <c r="Z22" s="320"/>
      <c r="AA22" s="320"/>
      <c r="AB22" s="320"/>
      <c r="AC22" s="320"/>
      <c r="AD22" s="320"/>
      <c r="AE22" s="320"/>
      <c r="AF22" s="320"/>
      <c r="AG22" s="320"/>
      <c r="AH22" s="320"/>
      <c r="AI22" s="320"/>
      <c r="AJ22" s="320"/>
      <c r="AK22" s="320"/>
      <c r="AL22" s="320"/>
      <c r="AM22" s="320"/>
      <c r="AN22" s="320"/>
      <c r="AO22" s="320"/>
      <c r="AP22" s="320"/>
      <c r="AQ22" s="320"/>
      <c r="AR22" s="320"/>
      <c r="AS22" s="320"/>
      <c r="AT22" s="320"/>
      <c r="AU22" s="320"/>
      <c r="AV22" s="320"/>
      <c r="AW22" s="320"/>
      <c r="AX22" s="320"/>
      <c r="AY22" s="320"/>
      <c r="AZ22" s="320"/>
      <c r="BA22" s="320"/>
      <c r="BB22" s="320"/>
    </row>
    <row r="23" spans="1:54">
      <c r="A23" s="492"/>
      <c r="B23" s="320"/>
      <c r="C23" s="320"/>
      <c r="D23" s="320"/>
      <c r="E23" s="320"/>
      <c r="F23" s="320"/>
      <c r="G23" s="320"/>
      <c r="H23" s="320"/>
      <c r="I23" s="320"/>
      <c r="J23" s="320"/>
      <c r="K23" s="320"/>
      <c r="L23" s="320"/>
      <c r="M23" s="320"/>
      <c r="N23" s="320"/>
      <c r="O23" s="320"/>
      <c r="P23" s="320"/>
      <c r="Q23" s="320"/>
      <c r="R23" s="320"/>
      <c r="S23" s="320"/>
      <c r="T23" s="320"/>
      <c r="U23" s="320"/>
      <c r="V23" s="320"/>
      <c r="W23" s="320"/>
      <c r="X23" s="320"/>
      <c r="Y23" s="320"/>
      <c r="Z23" s="320"/>
      <c r="AA23" s="320"/>
      <c r="AB23" s="320"/>
      <c r="AC23" s="320"/>
      <c r="AD23" s="320"/>
      <c r="AE23" s="320"/>
      <c r="AF23" s="320"/>
      <c r="AG23" s="320"/>
      <c r="AH23" s="320"/>
      <c r="AI23" s="320"/>
      <c r="AJ23" s="320"/>
      <c r="AK23" s="320"/>
      <c r="AL23" s="320"/>
      <c r="AM23" s="320"/>
      <c r="AN23" s="320"/>
      <c r="AO23" s="320"/>
      <c r="AP23" s="320"/>
      <c r="AQ23" s="320"/>
      <c r="AR23" s="320"/>
      <c r="AS23" s="320"/>
      <c r="AT23" s="320"/>
      <c r="AU23" s="320"/>
      <c r="AV23" s="320"/>
      <c r="AW23" s="320"/>
      <c r="AX23" s="320"/>
      <c r="AY23" s="320"/>
      <c r="AZ23" s="320"/>
      <c r="BA23" s="320"/>
      <c r="BB23" s="320"/>
    </row>
    <row r="24" spans="1:54" ht="14.5">
      <c r="A24" s="492"/>
      <c r="B24" s="321" t="s">
        <v>511</v>
      </c>
      <c r="C24" s="322">
        <v>0.01</v>
      </c>
      <c r="D24" s="322"/>
      <c r="E24" s="320" t="s">
        <v>512</v>
      </c>
      <c r="F24" s="320"/>
      <c r="G24" s="320"/>
      <c r="H24" s="320"/>
      <c r="I24" s="320"/>
      <c r="J24" s="320"/>
      <c r="K24" s="320"/>
      <c r="L24" s="320"/>
      <c r="M24" s="320"/>
      <c r="N24" s="322"/>
      <c r="O24" s="320"/>
      <c r="P24" s="320"/>
      <c r="Q24" s="320"/>
      <c r="R24" s="320"/>
      <c r="S24" s="320"/>
      <c r="T24" s="320"/>
      <c r="U24" s="320"/>
      <c r="V24" s="320"/>
      <c r="W24" s="320"/>
      <c r="X24" s="320"/>
      <c r="Y24" s="320"/>
      <c r="Z24" s="320"/>
      <c r="AA24" s="320"/>
      <c r="AB24" s="320"/>
      <c r="AC24" s="320"/>
      <c r="AD24" s="320"/>
      <c r="AE24" s="320"/>
      <c r="AF24" s="320"/>
      <c r="AG24" s="320"/>
      <c r="AH24" s="320"/>
      <c r="AI24" s="320"/>
      <c r="AJ24" s="320"/>
      <c r="AK24" s="320"/>
      <c r="AL24" s="320"/>
      <c r="AM24" s="320"/>
      <c r="AN24" s="320"/>
      <c r="AO24" s="320"/>
      <c r="AP24" s="320"/>
      <c r="AQ24" s="320"/>
      <c r="AR24" s="320"/>
      <c r="AS24" s="320"/>
      <c r="AT24" s="320"/>
      <c r="AU24" s="320"/>
      <c r="AV24" s="320"/>
      <c r="AW24" s="320"/>
      <c r="AX24" s="320"/>
      <c r="AY24" s="320"/>
      <c r="AZ24" s="320"/>
      <c r="BA24" s="320"/>
      <c r="BB24" s="320"/>
    </row>
    <row r="25" spans="1:54" ht="14.5">
      <c r="A25" s="492"/>
      <c r="B25" s="321" t="s">
        <v>513</v>
      </c>
      <c r="C25" s="322">
        <v>1.0500000000000001E-2</v>
      </c>
      <c r="D25" s="322"/>
      <c r="E25" s="320" t="s">
        <v>512</v>
      </c>
      <c r="F25" s="320"/>
      <c r="G25" s="320"/>
      <c r="H25" s="320"/>
      <c r="I25" s="320"/>
      <c r="J25" s="320"/>
      <c r="K25" s="320"/>
      <c r="L25" s="320"/>
      <c r="M25" s="320"/>
      <c r="N25" s="322"/>
      <c r="O25" s="320"/>
      <c r="P25" s="320"/>
      <c r="Q25" s="320"/>
      <c r="R25" s="320"/>
      <c r="S25" s="320"/>
      <c r="T25" s="320"/>
      <c r="U25" s="320"/>
      <c r="V25" s="320"/>
      <c r="W25" s="320"/>
      <c r="X25" s="320"/>
      <c r="Y25" s="320"/>
      <c r="Z25" s="320"/>
      <c r="AA25" s="320"/>
      <c r="AB25" s="320"/>
      <c r="AC25" s="320"/>
      <c r="AD25" s="320"/>
      <c r="AE25" s="320"/>
      <c r="AF25" s="320"/>
      <c r="AG25" s="320"/>
      <c r="AH25" s="320"/>
      <c r="AI25" s="320"/>
      <c r="AJ25" s="320"/>
      <c r="AK25" s="320"/>
      <c r="AL25" s="320"/>
      <c r="AM25" s="320"/>
      <c r="AN25" s="320"/>
      <c r="AO25" s="320"/>
      <c r="AP25" s="320"/>
      <c r="AQ25" s="320"/>
      <c r="AR25" s="320"/>
      <c r="AS25" s="320"/>
      <c r="AT25" s="320"/>
      <c r="AU25" s="320"/>
      <c r="AV25" s="320"/>
      <c r="AW25" s="320"/>
      <c r="AX25" s="320"/>
      <c r="AY25" s="320"/>
      <c r="AZ25" s="320"/>
      <c r="BA25" s="320"/>
      <c r="BB25" s="320"/>
    </row>
    <row r="26" spans="1:54" ht="14.5">
      <c r="A26" s="492"/>
      <c r="B26" s="321" t="s">
        <v>514</v>
      </c>
      <c r="C26" s="322">
        <v>1.15E-2</v>
      </c>
      <c r="D26" s="322"/>
      <c r="E26" s="320" t="s">
        <v>512</v>
      </c>
      <c r="F26" s="320"/>
      <c r="G26" s="320"/>
      <c r="H26" s="320"/>
      <c r="I26" s="320"/>
      <c r="J26" s="320"/>
      <c r="K26" s="320"/>
      <c r="L26" s="320"/>
      <c r="M26" s="320"/>
      <c r="N26" s="322"/>
      <c r="O26" s="320"/>
      <c r="P26" s="320"/>
      <c r="Q26" s="320"/>
      <c r="R26" s="320"/>
      <c r="S26" s="320"/>
      <c r="T26" s="320"/>
      <c r="U26" s="320"/>
      <c r="V26" s="320"/>
      <c r="W26" s="320"/>
      <c r="X26" s="320"/>
      <c r="Y26" s="320"/>
      <c r="Z26" s="320"/>
      <c r="AA26" s="320"/>
      <c r="AB26" s="320"/>
      <c r="AC26" s="320"/>
      <c r="AD26" s="320"/>
      <c r="AE26" s="320"/>
      <c r="AF26" s="320"/>
      <c r="AG26" s="320"/>
      <c r="AH26" s="320"/>
      <c r="AI26" s="320"/>
      <c r="AJ26" s="320"/>
      <c r="AK26" s="320"/>
      <c r="AL26" s="320"/>
      <c r="AM26" s="320"/>
      <c r="AN26" s="320"/>
      <c r="AO26" s="320"/>
      <c r="AP26" s="320"/>
      <c r="AQ26" s="320"/>
      <c r="AR26" s="320"/>
      <c r="AS26" s="320"/>
      <c r="AT26" s="320"/>
      <c r="AU26" s="320"/>
      <c r="AV26" s="320"/>
      <c r="AW26" s="320"/>
      <c r="AX26" s="320"/>
      <c r="AY26" s="320"/>
      <c r="AZ26" s="320"/>
      <c r="BA26" s="320"/>
      <c r="BB26" s="320"/>
    </row>
    <row r="27" spans="1:54" ht="14.5">
      <c r="A27" s="492"/>
      <c r="B27" s="321" t="s">
        <v>515</v>
      </c>
      <c r="C27" s="322">
        <v>1.2999999999999999E-2</v>
      </c>
      <c r="D27" s="322"/>
      <c r="E27" s="320" t="s">
        <v>512</v>
      </c>
      <c r="F27" s="320"/>
      <c r="G27" s="320"/>
      <c r="H27" s="320"/>
      <c r="I27" s="320"/>
      <c r="J27" s="320"/>
      <c r="K27" s="320"/>
      <c r="L27" s="320"/>
      <c r="M27" s="320"/>
      <c r="N27" s="320"/>
      <c r="O27" s="320"/>
      <c r="P27" s="320"/>
      <c r="Q27" s="320"/>
      <c r="R27" s="320"/>
      <c r="S27" s="320"/>
      <c r="T27" s="320"/>
      <c r="U27" s="320"/>
      <c r="V27" s="320"/>
      <c r="W27" s="320"/>
      <c r="X27" s="320"/>
      <c r="Y27" s="320"/>
      <c r="Z27" s="320"/>
      <c r="AA27" s="320"/>
      <c r="AB27" s="320"/>
      <c r="AC27" s="320"/>
      <c r="AD27" s="320"/>
      <c r="AE27" s="320"/>
      <c r="AF27" s="320"/>
      <c r="AG27" s="320"/>
      <c r="AH27" s="320"/>
      <c r="AI27" s="320"/>
      <c r="AJ27" s="320"/>
      <c r="AK27" s="320"/>
      <c r="AL27" s="320"/>
      <c r="AM27" s="320"/>
      <c r="AN27" s="320"/>
      <c r="AO27" s="320"/>
      <c r="AP27" s="320"/>
      <c r="AQ27" s="320"/>
      <c r="AR27" s="320"/>
      <c r="AS27" s="320"/>
      <c r="AT27" s="320"/>
      <c r="AU27" s="320"/>
      <c r="AV27" s="320"/>
      <c r="AW27" s="320"/>
      <c r="AX27" s="320"/>
      <c r="AY27" s="320"/>
      <c r="AZ27" s="320"/>
      <c r="BA27" s="320"/>
      <c r="BB27" s="320"/>
    </row>
    <row r="28" spans="1:54" ht="14.5">
      <c r="A28" s="492"/>
      <c r="B28" s="321" t="s">
        <v>516</v>
      </c>
      <c r="C28" s="322">
        <v>0.03</v>
      </c>
      <c r="D28" s="322"/>
      <c r="E28" s="320" t="s">
        <v>512</v>
      </c>
      <c r="F28" s="320"/>
      <c r="G28" s="320"/>
      <c r="H28" s="320"/>
      <c r="I28" s="320"/>
      <c r="J28" s="320"/>
      <c r="K28" s="320"/>
      <c r="L28" s="320"/>
      <c r="M28" s="320"/>
      <c r="N28" s="322"/>
      <c r="O28" s="320"/>
      <c r="P28" s="320"/>
      <c r="Q28" s="320"/>
      <c r="R28" s="320"/>
      <c r="S28" s="320"/>
      <c r="T28" s="320"/>
      <c r="U28" s="320"/>
      <c r="V28" s="320"/>
      <c r="W28" s="320"/>
      <c r="X28" s="320"/>
      <c r="Y28" s="320"/>
      <c r="Z28" s="320"/>
      <c r="AA28" s="320"/>
      <c r="AB28" s="320"/>
      <c r="AC28" s="320"/>
      <c r="AD28" s="320"/>
      <c r="AE28" s="320"/>
      <c r="AF28" s="320"/>
      <c r="AG28" s="320"/>
      <c r="AH28" s="320"/>
      <c r="AI28" s="320"/>
      <c r="AJ28" s="320"/>
      <c r="AK28" s="320"/>
      <c r="AL28" s="320"/>
      <c r="AM28" s="320"/>
      <c r="AN28" s="320"/>
      <c r="AO28" s="320"/>
      <c r="AP28" s="320"/>
      <c r="AQ28" s="320"/>
      <c r="AR28" s="320"/>
      <c r="AS28" s="320"/>
      <c r="AT28" s="320"/>
      <c r="AU28" s="320"/>
      <c r="AV28" s="320"/>
      <c r="AW28" s="320"/>
      <c r="AX28" s="320"/>
      <c r="AY28" s="320"/>
      <c r="AZ28" s="320"/>
      <c r="BA28" s="320"/>
      <c r="BB28" s="320"/>
    </row>
    <row r="29" spans="1:54" ht="14.5">
      <c r="A29" s="492"/>
      <c r="B29" s="321" t="s">
        <v>517</v>
      </c>
      <c r="C29" s="323">
        <v>0.5</v>
      </c>
      <c r="D29" s="323"/>
      <c r="E29" s="320" t="s">
        <v>512</v>
      </c>
      <c r="F29" s="320"/>
      <c r="G29" s="320"/>
      <c r="H29" s="320"/>
      <c r="I29" s="320"/>
      <c r="J29" s="320"/>
      <c r="K29" s="320"/>
      <c r="L29" s="320"/>
      <c r="M29" s="320"/>
      <c r="N29" s="320"/>
      <c r="O29" s="320"/>
      <c r="P29" s="320"/>
      <c r="Q29" s="320"/>
      <c r="R29" s="320"/>
      <c r="S29" s="320"/>
      <c r="T29" s="320"/>
      <c r="U29" s="320"/>
      <c r="V29" s="320"/>
      <c r="W29" s="320"/>
      <c r="X29" s="320"/>
      <c r="Y29" s="320"/>
      <c r="Z29" s="320"/>
      <c r="AA29" s="320"/>
      <c r="AB29" s="320"/>
      <c r="AC29" s="320"/>
      <c r="AD29" s="320"/>
      <c r="AE29" s="320"/>
      <c r="AF29" s="320"/>
      <c r="AG29" s="320"/>
      <c r="AH29" s="320"/>
      <c r="AI29" s="320"/>
      <c r="AJ29" s="320"/>
      <c r="AK29" s="320"/>
      <c r="AL29" s="320"/>
      <c r="AM29" s="320"/>
      <c r="AN29" s="320"/>
      <c r="AO29" s="320"/>
      <c r="AP29" s="320"/>
      <c r="AQ29" s="320"/>
      <c r="AR29" s="320"/>
      <c r="AS29" s="320"/>
      <c r="AT29" s="320"/>
      <c r="AU29" s="320"/>
      <c r="AV29" s="320"/>
      <c r="AW29" s="320"/>
      <c r="AX29" s="320"/>
      <c r="AY29" s="320"/>
      <c r="AZ29" s="320"/>
      <c r="BA29" s="320"/>
      <c r="BB29" s="320"/>
    </row>
    <row r="30" spans="1:54" ht="12.75" customHeight="1">
      <c r="A30" s="492"/>
      <c r="B30" s="321" t="s">
        <v>518</v>
      </c>
      <c r="C30" s="324">
        <v>5000</v>
      </c>
      <c r="D30" s="324"/>
      <c r="E30" s="324" t="s">
        <v>519</v>
      </c>
      <c r="F30" s="320"/>
      <c r="G30" s="320"/>
      <c r="H30" s="320"/>
      <c r="I30" s="320"/>
      <c r="J30" s="320"/>
      <c r="K30" s="320"/>
      <c r="L30" s="320"/>
      <c r="M30" s="320"/>
      <c r="N30" s="320"/>
      <c r="O30" s="320"/>
      <c r="P30" s="320"/>
      <c r="Q30" s="320"/>
      <c r="R30" s="320"/>
      <c r="S30" s="320"/>
      <c r="T30" s="320"/>
      <c r="U30" s="320"/>
      <c r="V30" s="320"/>
      <c r="W30" s="320"/>
      <c r="X30" s="320"/>
      <c r="Y30" s="320"/>
      <c r="Z30" s="320"/>
      <c r="AA30" s="320"/>
      <c r="AB30" s="320"/>
      <c r="AC30" s="320"/>
      <c r="AD30" s="320"/>
      <c r="AE30" s="320"/>
      <c r="AF30" s="320"/>
      <c r="AG30" s="320"/>
      <c r="AH30" s="320"/>
      <c r="AI30" s="320"/>
      <c r="AJ30" s="320"/>
      <c r="AK30" s="320"/>
      <c r="AL30" s="320"/>
      <c r="AM30" s="320"/>
      <c r="AN30" s="320"/>
      <c r="AO30" s="320"/>
      <c r="AP30" s="320"/>
      <c r="AQ30" s="320"/>
      <c r="AR30" s="320"/>
      <c r="AS30" s="320"/>
      <c r="AT30" s="320"/>
      <c r="AU30" s="320"/>
      <c r="AV30" s="320"/>
      <c r="AW30" s="320"/>
      <c r="AX30" s="320"/>
      <c r="AY30" s="320"/>
      <c r="AZ30" s="320"/>
      <c r="BA30" s="320"/>
      <c r="BB30" s="320"/>
    </row>
    <row r="31" spans="1:54" ht="25.5" customHeight="1">
      <c r="A31" s="492"/>
      <c r="B31" s="321" t="s">
        <v>520</v>
      </c>
      <c r="C31" s="325">
        <v>300</v>
      </c>
      <c r="D31" s="322"/>
      <c r="E31" s="322" t="s">
        <v>521</v>
      </c>
      <c r="F31" s="320"/>
      <c r="G31" s="320"/>
      <c r="H31" s="320"/>
      <c r="I31" s="320"/>
      <c r="J31" s="320"/>
      <c r="K31" s="320"/>
      <c r="L31" s="320"/>
      <c r="M31" s="320"/>
      <c r="N31" s="320"/>
      <c r="O31" s="320"/>
      <c r="P31" s="320"/>
      <c r="Q31" s="320"/>
      <c r="R31" s="320"/>
      <c r="S31" s="320"/>
      <c r="T31" s="320"/>
      <c r="U31" s="320"/>
      <c r="V31" s="320"/>
      <c r="W31" s="320"/>
      <c r="X31" s="320"/>
      <c r="Y31" s="320"/>
      <c r="Z31" s="320"/>
      <c r="AA31" s="320"/>
      <c r="AB31" s="320"/>
      <c r="AC31" s="320"/>
      <c r="AD31" s="320"/>
      <c r="AE31" s="320"/>
      <c r="AF31" s="320"/>
      <c r="AG31" s="320"/>
      <c r="AH31" s="320"/>
      <c r="AI31" s="320"/>
      <c r="AJ31" s="320"/>
      <c r="AK31" s="320"/>
      <c r="AL31" s="320"/>
      <c r="AM31" s="320"/>
      <c r="AN31" s="320"/>
      <c r="AO31" s="320"/>
      <c r="AP31" s="320"/>
      <c r="AQ31" s="320"/>
      <c r="AR31" s="320"/>
      <c r="AS31" s="320"/>
      <c r="AT31" s="320"/>
      <c r="AU31" s="320"/>
      <c r="AV31" s="320"/>
      <c r="AW31" s="320"/>
      <c r="AX31" s="320"/>
      <c r="AY31" s="320"/>
      <c r="AZ31" s="320"/>
      <c r="BA31" s="320"/>
      <c r="BB31" s="320"/>
    </row>
    <row r="32" spans="1:54" ht="14.5">
      <c r="A32" s="492"/>
      <c r="B32" s="321"/>
      <c r="C32" s="320"/>
      <c r="D32" s="320"/>
      <c r="E32" s="320"/>
      <c r="F32" s="320"/>
      <c r="G32" s="320"/>
      <c r="H32" s="320"/>
      <c r="I32" s="320"/>
      <c r="J32" s="320"/>
      <c r="K32" s="320"/>
      <c r="L32" s="320"/>
      <c r="M32" s="320"/>
      <c r="N32" s="320"/>
      <c r="O32" s="320"/>
      <c r="P32" s="320"/>
      <c r="Q32" s="320"/>
      <c r="R32" s="320"/>
      <c r="S32" s="320"/>
      <c r="T32" s="320"/>
      <c r="U32" s="320"/>
      <c r="V32" s="320"/>
      <c r="W32" s="320"/>
      <c r="X32" s="320"/>
      <c r="Y32" s="320"/>
      <c r="Z32" s="320"/>
      <c r="AA32" s="320"/>
      <c r="AB32" s="320"/>
      <c r="AC32" s="320"/>
      <c r="AD32" s="320"/>
      <c r="AE32" s="320"/>
      <c r="AF32" s="320"/>
      <c r="AG32" s="320"/>
      <c r="AH32" s="320"/>
      <c r="AI32" s="320"/>
      <c r="AJ32" s="320"/>
      <c r="AK32" s="320"/>
      <c r="AL32" s="320"/>
      <c r="AM32" s="320"/>
      <c r="AN32" s="320"/>
      <c r="AO32" s="320"/>
      <c r="AP32" s="320"/>
      <c r="AQ32" s="320"/>
      <c r="AR32" s="320"/>
      <c r="AS32" s="320"/>
      <c r="AT32" s="320"/>
      <c r="AU32" s="320"/>
      <c r="AV32" s="320"/>
      <c r="AW32" s="320"/>
      <c r="AX32" s="320"/>
      <c r="AY32" s="320"/>
      <c r="AZ32" s="320"/>
      <c r="BA32" s="320"/>
      <c r="BB32" s="320"/>
    </row>
    <row r="33" spans="1:54" ht="14.5">
      <c r="A33" s="492"/>
      <c r="B33" s="321" t="s">
        <v>522</v>
      </c>
      <c r="C33" s="320">
        <v>3</v>
      </c>
      <c r="D33" s="320"/>
      <c r="E33" s="320" t="s">
        <v>523</v>
      </c>
      <c r="F33" s="320"/>
      <c r="G33" s="320"/>
      <c r="H33" s="320"/>
      <c r="I33" s="320"/>
      <c r="J33" s="320"/>
      <c r="K33" s="320"/>
      <c r="L33" s="320"/>
      <c r="M33" s="320"/>
      <c r="N33" s="320"/>
      <c r="O33" s="320"/>
      <c r="P33" s="320"/>
      <c r="Q33" s="320"/>
      <c r="R33" s="320"/>
      <c r="S33" s="320"/>
      <c r="T33" s="320"/>
      <c r="U33" s="320"/>
      <c r="V33" s="320"/>
      <c r="W33" s="320"/>
      <c r="X33" s="320"/>
      <c r="Y33" s="320"/>
      <c r="Z33" s="320"/>
      <c r="AA33" s="320"/>
      <c r="AB33" s="320"/>
      <c r="AC33" s="320"/>
      <c r="AD33" s="320"/>
      <c r="AE33" s="320"/>
      <c r="AF33" s="320"/>
      <c r="AG33" s="320"/>
      <c r="AH33" s="320"/>
      <c r="AI33" s="320"/>
      <c r="AJ33" s="320"/>
      <c r="AK33" s="320"/>
      <c r="AL33" s="320"/>
      <c r="AM33" s="320"/>
      <c r="AN33" s="320"/>
      <c r="AO33" s="320"/>
      <c r="AP33" s="320"/>
      <c r="AQ33" s="320"/>
      <c r="AR33" s="320"/>
      <c r="AS33" s="320"/>
      <c r="AT33" s="320"/>
      <c r="AU33" s="320"/>
      <c r="AV33" s="320"/>
      <c r="AW33" s="320"/>
      <c r="AX33" s="320"/>
      <c r="AY33" s="320"/>
      <c r="AZ33" s="320"/>
      <c r="BA33" s="320"/>
      <c r="BB33" s="320"/>
    </row>
    <row r="34" spans="1:54" ht="14.5">
      <c r="A34" s="492"/>
      <c r="B34" s="321" t="s">
        <v>524</v>
      </c>
      <c r="C34" s="320">
        <v>94</v>
      </c>
      <c r="D34" s="340"/>
      <c r="E34" s="320" t="s">
        <v>525</v>
      </c>
      <c r="F34" s="320"/>
      <c r="G34" s="320"/>
      <c r="H34" s="320"/>
      <c r="I34" s="320"/>
      <c r="J34" s="320"/>
      <c r="K34" s="320"/>
      <c r="L34" s="320"/>
      <c r="M34" s="320"/>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320"/>
      <c r="AK34" s="320"/>
      <c r="AL34" s="320"/>
      <c r="AM34" s="320"/>
      <c r="AN34" s="320"/>
      <c r="AO34" s="320"/>
      <c r="AP34" s="320"/>
      <c r="AQ34" s="320"/>
      <c r="AR34" s="320"/>
      <c r="AS34" s="320"/>
      <c r="AT34" s="320"/>
      <c r="AU34" s="320"/>
      <c r="AV34" s="320"/>
      <c r="AW34" s="320"/>
      <c r="AX34" s="320"/>
      <c r="AY34" s="320"/>
      <c r="AZ34" s="320"/>
      <c r="BA34" s="320"/>
      <c r="BB34" s="320"/>
    </row>
    <row r="35" spans="1:54" ht="14.5">
      <c r="A35" s="492"/>
      <c r="B35" s="321" t="s">
        <v>526</v>
      </c>
      <c r="C35" s="320">
        <v>147</v>
      </c>
      <c r="D35" s="340"/>
      <c r="E35" s="320" t="s">
        <v>525</v>
      </c>
      <c r="F35" s="320"/>
      <c r="G35" s="320"/>
      <c r="H35" s="320"/>
      <c r="I35" s="320"/>
      <c r="J35" s="320"/>
      <c r="K35" s="320"/>
      <c r="L35" s="320"/>
      <c r="M35" s="320"/>
      <c r="N35" s="320"/>
      <c r="O35" s="320"/>
      <c r="P35" s="320"/>
      <c r="Q35" s="320"/>
      <c r="R35" s="320"/>
      <c r="S35" s="320"/>
      <c r="T35" s="320"/>
      <c r="U35" s="320"/>
      <c r="V35" s="320"/>
      <c r="W35" s="320"/>
      <c r="X35" s="320"/>
      <c r="Y35" s="320"/>
      <c r="Z35" s="320"/>
      <c r="AA35" s="320"/>
      <c r="AB35" s="320"/>
      <c r="AC35" s="320"/>
      <c r="AD35" s="320"/>
      <c r="AE35" s="320"/>
      <c r="AF35" s="320"/>
      <c r="AG35" s="320"/>
      <c r="AH35" s="320"/>
      <c r="AI35" s="320"/>
      <c r="AJ35" s="320"/>
      <c r="AK35" s="320"/>
      <c r="AL35" s="320"/>
      <c r="AM35" s="320"/>
      <c r="AN35" s="320"/>
      <c r="AO35" s="320"/>
      <c r="AP35" s="320"/>
      <c r="AQ35" s="320"/>
      <c r="AR35" s="320"/>
      <c r="AS35" s="320"/>
      <c r="AT35" s="320"/>
      <c r="AU35" s="320"/>
      <c r="AV35" s="320"/>
      <c r="AW35" s="320"/>
      <c r="AX35" s="320"/>
      <c r="AY35" s="320"/>
      <c r="AZ35" s="320"/>
      <c r="BA35" s="320"/>
      <c r="BB35" s="320"/>
    </row>
    <row r="36" spans="1:54" ht="14.5">
      <c r="A36" s="492"/>
      <c r="B36" s="321" t="s">
        <v>527</v>
      </c>
      <c r="C36" s="320">
        <v>87</v>
      </c>
      <c r="D36" s="340"/>
      <c r="E36" s="320" t="s">
        <v>525</v>
      </c>
      <c r="F36" s="320"/>
      <c r="G36" s="320"/>
      <c r="H36" s="320"/>
      <c r="I36" s="320"/>
      <c r="J36" s="320"/>
      <c r="K36" s="320"/>
      <c r="L36" s="320"/>
      <c r="M36" s="320"/>
      <c r="N36" s="320"/>
      <c r="O36" s="320"/>
      <c r="P36" s="320"/>
      <c r="Q36" s="320"/>
      <c r="R36" s="320"/>
      <c r="S36" s="320"/>
      <c r="T36" s="320"/>
      <c r="U36" s="320"/>
      <c r="V36" s="320"/>
      <c r="W36" s="320"/>
      <c r="X36" s="320"/>
      <c r="Y36" s="320"/>
      <c r="Z36" s="320"/>
      <c r="AA36" s="320"/>
      <c r="AB36" s="320"/>
      <c r="AC36" s="320"/>
      <c r="AD36" s="320"/>
      <c r="AE36" s="320"/>
      <c r="AF36" s="320"/>
      <c r="AG36" s="320"/>
      <c r="AH36" s="320"/>
      <c r="AI36" s="320"/>
      <c r="AJ36" s="320"/>
      <c r="AK36" s="320"/>
      <c r="AL36" s="320"/>
      <c r="AM36" s="320"/>
      <c r="AN36" s="320"/>
      <c r="AO36" s="320"/>
      <c r="AP36" s="320"/>
      <c r="AQ36" s="320"/>
      <c r="AR36" s="320"/>
      <c r="AS36" s="320"/>
      <c r="AT36" s="320"/>
      <c r="AU36" s="320"/>
      <c r="AV36" s="320"/>
      <c r="AW36" s="320"/>
      <c r="AX36" s="320"/>
      <c r="AY36" s="320"/>
      <c r="AZ36" s="320"/>
      <c r="BA36" s="320"/>
      <c r="BB36" s="320"/>
    </row>
    <row r="37" spans="1:54" ht="14.5">
      <c r="A37" s="492"/>
      <c r="B37" s="321" t="s">
        <v>528</v>
      </c>
      <c r="C37" s="320">
        <v>36</v>
      </c>
      <c r="D37" s="340"/>
      <c r="E37" s="320" t="s">
        <v>525</v>
      </c>
      <c r="F37" s="320"/>
      <c r="G37" s="320"/>
      <c r="H37" s="320"/>
      <c r="I37" s="320"/>
      <c r="J37" s="320"/>
      <c r="K37" s="320"/>
      <c r="L37" s="320"/>
      <c r="M37" s="320"/>
      <c r="N37" s="320"/>
      <c r="O37" s="320"/>
      <c r="P37" s="320"/>
      <c r="Q37" s="320"/>
      <c r="R37" s="320"/>
      <c r="S37" s="320"/>
      <c r="T37" s="320"/>
      <c r="U37" s="320"/>
      <c r="V37" s="320"/>
      <c r="W37" s="320"/>
      <c r="X37" s="320"/>
      <c r="Y37" s="320"/>
      <c r="Z37" s="320"/>
      <c r="AA37" s="320"/>
      <c r="AB37" s="320"/>
      <c r="AC37" s="320"/>
      <c r="AD37" s="320"/>
      <c r="AE37" s="320"/>
      <c r="AF37" s="320"/>
      <c r="AG37" s="320"/>
      <c r="AH37" s="320"/>
      <c r="AI37" s="320"/>
      <c r="AJ37" s="320"/>
      <c r="AK37" s="320"/>
      <c r="AL37" s="320"/>
      <c r="AM37" s="320"/>
      <c r="AN37" s="320"/>
      <c r="AO37" s="320"/>
      <c r="AP37" s="320"/>
      <c r="AQ37" s="320"/>
      <c r="AR37" s="320"/>
      <c r="AS37" s="320"/>
      <c r="AT37" s="320"/>
      <c r="AU37" s="320"/>
      <c r="AV37" s="320"/>
      <c r="AW37" s="320"/>
      <c r="AX37" s="320"/>
      <c r="AY37" s="320"/>
      <c r="AZ37" s="320"/>
      <c r="BA37" s="320"/>
      <c r="BB37" s="320"/>
    </row>
    <row r="38" spans="1:54" ht="14.5">
      <c r="A38" s="492"/>
      <c r="B38" s="321" t="s">
        <v>529</v>
      </c>
      <c r="C38" s="320">
        <v>6</v>
      </c>
      <c r="D38" s="341"/>
      <c r="E38" s="320" t="s">
        <v>525</v>
      </c>
      <c r="F38" s="320"/>
      <c r="G38" s="320"/>
      <c r="H38" s="320"/>
      <c r="I38" s="320"/>
      <c r="J38" s="320"/>
      <c r="K38" s="320"/>
      <c r="L38" s="320"/>
      <c r="M38" s="320"/>
      <c r="N38" s="320"/>
      <c r="O38" s="320"/>
      <c r="P38" s="320"/>
      <c r="Q38" s="320"/>
      <c r="R38" s="320"/>
      <c r="S38" s="320"/>
      <c r="T38" s="320"/>
      <c r="U38" s="320"/>
      <c r="V38" s="320"/>
      <c r="W38" s="320"/>
      <c r="X38" s="320"/>
      <c r="Y38" s="320"/>
      <c r="Z38" s="320"/>
      <c r="AA38" s="320"/>
      <c r="AB38" s="320"/>
      <c r="AC38" s="320"/>
      <c r="AD38" s="320"/>
      <c r="AE38" s="320"/>
      <c r="AF38" s="320"/>
      <c r="AG38" s="320"/>
      <c r="AH38" s="320"/>
      <c r="AI38" s="320"/>
      <c r="AJ38" s="320"/>
      <c r="AK38" s="320"/>
      <c r="AL38" s="320"/>
      <c r="AM38" s="320"/>
      <c r="AN38" s="320"/>
      <c r="AO38" s="320"/>
      <c r="AP38" s="320"/>
      <c r="AQ38" s="320"/>
      <c r="AR38" s="320"/>
      <c r="AS38" s="320"/>
      <c r="AT38" s="320"/>
      <c r="AU38" s="320"/>
      <c r="AV38" s="320"/>
      <c r="AW38" s="320"/>
      <c r="AX38" s="320"/>
      <c r="AY38" s="320"/>
      <c r="AZ38" s="320"/>
      <c r="BA38" s="320"/>
      <c r="BB38" s="320"/>
    </row>
    <row r="39" spans="1:54">
      <c r="A39" s="492"/>
      <c r="B39" s="320"/>
      <c r="C39" s="320"/>
      <c r="D39" s="320"/>
      <c r="E39" s="320"/>
      <c r="F39" s="320"/>
      <c r="G39" s="320"/>
      <c r="H39" s="320"/>
      <c r="I39" s="320"/>
      <c r="J39" s="320"/>
      <c r="K39" s="320"/>
      <c r="L39" s="320"/>
      <c r="M39" s="320"/>
      <c r="N39" s="320"/>
      <c r="O39" s="320"/>
      <c r="P39" s="320"/>
      <c r="Q39" s="320"/>
      <c r="R39" s="320"/>
      <c r="S39" s="320"/>
      <c r="T39" s="320"/>
      <c r="U39" s="320"/>
      <c r="V39" s="320"/>
      <c r="W39" s="320"/>
      <c r="X39" s="320"/>
      <c r="Y39" s="320"/>
      <c r="Z39" s="320"/>
      <c r="AA39" s="320"/>
      <c r="AB39" s="320"/>
      <c r="AC39" s="320"/>
      <c r="AD39" s="320"/>
      <c r="AE39" s="320"/>
      <c r="AF39" s="320"/>
      <c r="AG39" s="320"/>
      <c r="AH39" s="320"/>
      <c r="AI39" s="320"/>
      <c r="AJ39" s="320"/>
      <c r="AK39" s="320"/>
      <c r="AL39" s="320"/>
      <c r="AM39" s="320"/>
      <c r="AN39" s="320"/>
      <c r="AO39" s="320"/>
      <c r="AP39" s="320"/>
      <c r="AQ39" s="320"/>
      <c r="AR39" s="320"/>
      <c r="AS39" s="320"/>
      <c r="AT39" s="320"/>
      <c r="AU39" s="320"/>
      <c r="AV39" s="320"/>
      <c r="AW39" s="320"/>
      <c r="AX39" s="320"/>
      <c r="AY39" s="320"/>
      <c r="AZ39" s="320"/>
      <c r="BA39" s="320"/>
      <c r="BB39" s="320"/>
    </row>
    <row r="40" spans="1:54">
      <c r="A40" s="492"/>
      <c r="B40" s="320"/>
      <c r="C40" s="320"/>
      <c r="D40" s="320"/>
      <c r="E40" s="326"/>
      <c r="F40" s="326"/>
      <c r="G40" s="326"/>
      <c r="H40" s="326"/>
      <c r="I40" s="326"/>
      <c r="J40" s="326"/>
      <c r="K40" s="326"/>
      <c r="L40" s="326"/>
      <c r="M40" s="326"/>
      <c r="N40" s="326"/>
      <c r="O40" s="326"/>
      <c r="P40" s="326"/>
      <c r="Q40" s="326"/>
      <c r="R40" s="326"/>
      <c r="S40" s="326"/>
      <c r="T40" s="326"/>
      <c r="U40" s="326"/>
      <c r="V40" s="326"/>
      <c r="W40" s="326"/>
      <c r="X40" s="326"/>
      <c r="Y40" s="326"/>
      <c r="Z40" s="326"/>
      <c r="AA40" s="326"/>
      <c r="AB40" s="326"/>
      <c r="AC40" s="326"/>
      <c r="AD40" s="326"/>
      <c r="AE40" s="326"/>
      <c r="AF40" s="326"/>
      <c r="AG40" s="326"/>
      <c r="AH40" s="326"/>
      <c r="AI40" s="326"/>
      <c r="AJ40" s="326"/>
      <c r="AK40" s="326"/>
      <c r="AL40" s="326"/>
      <c r="AM40" s="326"/>
      <c r="AN40" s="326"/>
      <c r="AO40" s="326"/>
      <c r="AP40" s="326"/>
      <c r="AQ40" s="326"/>
      <c r="AR40" s="326"/>
      <c r="AS40" s="326"/>
      <c r="AT40" s="326"/>
      <c r="AU40" s="326"/>
      <c r="AV40" s="326"/>
      <c r="AW40" s="326"/>
      <c r="AX40" s="326"/>
      <c r="AY40" s="326"/>
      <c r="AZ40" s="326"/>
      <c r="BA40" s="326"/>
      <c r="BB40" s="326"/>
    </row>
    <row r="41" spans="1:54">
      <c r="A41" s="492"/>
      <c r="B41" s="320"/>
      <c r="C41" s="320"/>
      <c r="D41" s="320"/>
      <c r="E41" s="326"/>
      <c r="F41" s="326"/>
      <c r="G41" s="326"/>
      <c r="H41" s="326"/>
      <c r="I41" s="326"/>
      <c r="J41" s="326"/>
      <c r="K41" s="326"/>
      <c r="L41" s="326"/>
      <c r="M41" s="326"/>
      <c r="N41" s="326"/>
      <c r="O41" s="326"/>
      <c r="P41" s="326"/>
      <c r="Q41" s="326"/>
      <c r="R41" s="326"/>
      <c r="S41" s="326"/>
      <c r="T41" s="326"/>
      <c r="U41" s="326"/>
      <c r="V41" s="326"/>
      <c r="W41" s="326"/>
      <c r="X41" s="326"/>
      <c r="Y41" s="326"/>
      <c r="Z41" s="326"/>
      <c r="AA41" s="326"/>
      <c r="AB41" s="326"/>
      <c r="AC41" s="326"/>
      <c r="AD41" s="326"/>
      <c r="AE41" s="326"/>
      <c r="AF41" s="326"/>
      <c r="AG41" s="326"/>
      <c r="AH41" s="326"/>
      <c r="AI41" s="326"/>
      <c r="AJ41" s="326"/>
      <c r="AK41" s="326"/>
      <c r="AL41" s="326"/>
      <c r="AM41" s="326"/>
      <c r="AN41" s="326"/>
      <c r="AO41" s="326"/>
      <c r="AP41" s="326"/>
      <c r="AQ41" s="326"/>
      <c r="AR41" s="326"/>
      <c r="AS41" s="326"/>
      <c r="AT41" s="326"/>
      <c r="AU41" s="326"/>
      <c r="AV41" s="326"/>
      <c r="AW41" s="326"/>
      <c r="AX41" s="326"/>
      <c r="AY41" s="326"/>
      <c r="AZ41" s="326"/>
      <c r="BA41" s="326"/>
      <c r="BB41" s="326"/>
    </row>
    <row r="42" spans="1:54">
      <c r="A42" s="492"/>
      <c r="B42" s="320"/>
      <c r="C42" s="319"/>
      <c r="D42" s="319"/>
      <c r="E42" s="327">
        <v>2027</v>
      </c>
      <c r="F42" s="327">
        <v>2028</v>
      </c>
      <c r="G42" s="327">
        <v>2029</v>
      </c>
      <c r="H42" s="327">
        <v>2030</v>
      </c>
      <c r="I42" s="327">
        <v>2031</v>
      </c>
      <c r="J42" s="327">
        <v>2032</v>
      </c>
      <c r="K42" s="327">
        <v>2033</v>
      </c>
      <c r="L42" s="327">
        <v>2034</v>
      </c>
      <c r="M42" s="327">
        <v>2035</v>
      </c>
      <c r="N42" s="327">
        <v>2036</v>
      </c>
      <c r="O42" s="327">
        <v>2037</v>
      </c>
      <c r="P42" s="327">
        <v>2038</v>
      </c>
      <c r="Q42" s="327">
        <v>2039</v>
      </c>
      <c r="R42" s="327">
        <v>2040</v>
      </c>
      <c r="S42" s="327">
        <v>2041</v>
      </c>
      <c r="T42" s="327">
        <v>2042</v>
      </c>
      <c r="U42" s="327">
        <v>2043</v>
      </c>
      <c r="V42" s="327">
        <v>2044</v>
      </c>
      <c r="W42" s="327">
        <v>2045</v>
      </c>
      <c r="X42" s="327">
        <v>2046</v>
      </c>
      <c r="Y42" s="327">
        <v>2047</v>
      </c>
      <c r="Z42" s="327">
        <v>2048</v>
      </c>
      <c r="AA42" s="327">
        <v>2049</v>
      </c>
      <c r="AB42" s="327">
        <v>2050</v>
      </c>
      <c r="AC42" s="327">
        <v>2051</v>
      </c>
      <c r="AD42" s="327">
        <v>2052</v>
      </c>
      <c r="AE42" s="327">
        <v>2053</v>
      </c>
      <c r="AF42" s="327">
        <v>2054</v>
      </c>
      <c r="AG42" s="327">
        <v>2055</v>
      </c>
      <c r="AH42" s="327">
        <v>2056</v>
      </c>
      <c r="AI42" s="328">
        <v>2057</v>
      </c>
      <c r="AJ42" s="327">
        <v>2058</v>
      </c>
      <c r="AK42" s="327">
        <v>2059</v>
      </c>
      <c r="AL42" s="327">
        <v>2060</v>
      </c>
      <c r="AM42" s="327">
        <v>2061</v>
      </c>
      <c r="AN42" s="327">
        <v>2062</v>
      </c>
      <c r="AO42" s="327">
        <v>2063</v>
      </c>
      <c r="AP42" s="327">
        <v>2064</v>
      </c>
      <c r="AQ42" s="327">
        <v>2065</v>
      </c>
      <c r="AR42" s="327">
        <v>2066</v>
      </c>
      <c r="AS42" s="327">
        <v>2067</v>
      </c>
      <c r="AT42" s="327">
        <v>2068</v>
      </c>
      <c r="AU42" s="327">
        <v>2069</v>
      </c>
      <c r="AV42" s="327">
        <v>2070</v>
      </c>
      <c r="AW42" s="327">
        <v>2071</v>
      </c>
      <c r="AX42" s="327">
        <v>2072</v>
      </c>
      <c r="AY42" s="327">
        <v>2073</v>
      </c>
      <c r="AZ42" s="327">
        <v>2074</v>
      </c>
      <c r="BA42" s="327">
        <v>2075</v>
      </c>
      <c r="BB42" s="327">
        <v>2076</v>
      </c>
    </row>
    <row r="43" spans="1:54">
      <c r="A43" s="492"/>
      <c r="B43" s="320" t="s">
        <v>530</v>
      </c>
      <c r="C43" s="329">
        <v>4.0000000000000001E-3</v>
      </c>
      <c r="D43" s="330"/>
      <c r="E43" s="331">
        <f>C24</f>
        <v>0.01</v>
      </c>
      <c r="F43" s="331">
        <f>E43*(1+$C$43)</f>
        <v>1.004E-2</v>
      </c>
      <c r="G43" s="331">
        <f t="shared" ref="G43:BB43" si="0">F43*(1+$C$43)</f>
        <v>1.0080160000000001E-2</v>
      </c>
      <c r="H43" s="331">
        <f t="shared" si="0"/>
        <v>1.0120480640000002E-2</v>
      </c>
      <c r="I43" s="331">
        <f t="shared" si="0"/>
        <v>1.0160962562560003E-2</v>
      </c>
      <c r="J43" s="331">
        <f t="shared" si="0"/>
        <v>1.0201606412810243E-2</v>
      </c>
      <c r="K43" s="331">
        <f t="shared" si="0"/>
        <v>1.0242412838461484E-2</v>
      </c>
      <c r="L43" s="331">
        <f t="shared" si="0"/>
        <v>1.028338248981533E-2</v>
      </c>
      <c r="M43" s="331">
        <f t="shared" si="0"/>
        <v>1.0324516019774591E-2</v>
      </c>
      <c r="N43" s="331">
        <f t="shared" si="0"/>
        <v>1.0365814083853689E-2</v>
      </c>
      <c r="O43" s="331">
        <f t="shared" si="0"/>
        <v>1.0407277340189104E-2</v>
      </c>
      <c r="P43" s="331">
        <f t="shared" si="0"/>
        <v>1.044890644954986E-2</v>
      </c>
      <c r="Q43" s="331">
        <f t="shared" si="0"/>
        <v>1.0490702075348059E-2</v>
      </c>
      <c r="R43" s="331">
        <f t="shared" si="0"/>
        <v>1.0532664883649451E-2</v>
      </c>
      <c r="S43" s="331">
        <f t="shared" si="0"/>
        <v>1.057479554318405E-2</v>
      </c>
      <c r="T43" s="331">
        <f t="shared" si="0"/>
        <v>1.0617094725356786E-2</v>
      </c>
      <c r="U43" s="331">
        <f t="shared" si="0"/>
        <v>1.0659563104258214E-2</v>
      </c>
      <c r="V43" s="331">
        <f t="shared" si="0"/>
        <v>1.0702201356675246E-2</v>
      </c>
      <c r="W43" s="331">
        <f t="shared" si="0"/>
        <v>1.0745010162101947E-2</v>
      </c>
      <c r="X43" s="331">
        <f t="shared" si="0"/>
        <v>1.0787990202750355E-2</v>
      </c>
      <c r="Y43" s="331">
        <f t="shared" si="0"/>
        <v>1.0831142163561357E-2</v>
      </c>
      <c r="Z43" s="331">
        <f t="shared" si="0"/>
        <v>1.0874466732215603E-2</v>
      </c>
      <c r="AA43" s="331">
        <f t="shared" si="0"/>
        <v>1.0917964599144465E-2</v>
      </c>
      <c r="AB43" s="331">
        <f t="shared" si="0"/>
        <v>1.0961636457541044E-2</v>
      </c>
      <c r="AC43" s="331">
        <f t="shared" si="0"/>
        <v>1.1005483003371208E-2</v>
      </c>
      <c r="AD43" s="331">
        <f t="shared" si="0"/>
        <v>1.1049504935384693E-2</v>
      </c>
      <c r="AE43" s="331">
        <f t="shared" si="0"/>
        <v>1.1093702955126232E-2</v>
      </c>
      <c r="AF43" s="331">
        <f t="shared" si="0"/>
        <v>1.1138077766946737E-2</v>
      </c>
      <c r="AG43" s="331">
        <f t="shared" si="0"/>
        <v>1.1182630078014524E-2</v>
      </c>
      <c r="AH43" s="331">
        <f t="shared" si="0"/>
        <v>1.1227360598326583E-2</v>
      </c>
      <c r="AI43" s="331">
        <f t="shared" si="0"/>
        <v>1.127227004071989E-2</v>
      </c>
      <c r="AJ43" s="331">
        <f t="shared" si="0"/>
        <v>1.131735912088277E-2</v>
      </c>
      <c r="AK43" s="331">
        <f t="shared" si="0"/>
        <v>1.13626285573663E-2</v>
      </c>
      <c r="AL43" s="331">
        <f t="shared" si="0"/>
        <v>1.1408079071595766E-2</v>
      </c>
      <c r="AM43" s="331">
        <f t="shared" si="0"/>
        <v>1.1453711387882148E-2</v>
      </c>
      <c r="AN43" s="331">
        <f t="shared" si="0"/>
        <v>1.1499526233433676E-2</v>
      </c>
      <c r="AO43" s="331">
        <f t="shared" si="0"/>
        <v>1.1545524338367412E-2</v>
      </c>
      <c r="AP43" s="331">
        <f t="shared" si="0"/>
        <v>1.1591706435720881E-2</v>
      </c>
      <c r="AQ43" s="331">
        <f t="shared" si="0"/>
        <v>1.1638073261463764E-2</v>
      </c>
      <c r="AR43" s="331">
        <f t="shared" si="0"/>
        <v>1.1684625554509619E-2</v>
      </c>
      <c r="AS43" s="331">
        <f t="shared" si="0"/>
        <v>1.1731364056727658E-2</v>
      </c>
      <c r="AT43" s="331">
        <f t="shared" si="0"/>
        <v>1.1778289512954569E-2</v>
      </c>
      <c r="AU43" s="331">
        <f t="shared" si="0"/>
        <v>1.1825402671006386E-2</v>
      </c>
      <c r="AV43" s="331">
        <f t="shared" si="0"/>
        <v>1.1872704281690412E-2</v>
      </c>
      <c r="AW43" s="331">
        <f t="shared" si="0"/>
        <v>1.1920195098817173E-2</v>
      </c>
      <c r="AX43" s="331">
        <f t="shared" si="0"/>
        <v>1.1967875879212442E-2</v>
      </c>
      <c r="AY43" s="331">
        <f t="shared" si="0"/>
        <v>1.2015747382729291E-2</v>
      </c>
      <c r="AZ43" s="331">
        <f t="shared" si="0"/>
        <v>1.2063810372260208E-2</v>
      </c>
      <c r="BA43" s="331">
        <f t="shared" si="0"/>
        <v>1.2112065613749249E-2</v>
      </c>
      <c r="BB43" s="331">
        <f t="shared" si="0"/>
        <v>1.2160513876204246E-2</v>
      </c>
    </row>
    <row r="44" spans="1:54">
      <c r="A44" s="492"/>
      <c r="B44" s="320" t="s">
        <v>531</v>
      </c>
      <c r="C44" s="329">
        <v>5.0000000000000001E-3</v>
      </c>
      <c r="D44" s="330"/>
      <c r="E44" s="331">
        <f>C25</f>
        <v>1.0500000000000001E-2</v>
      </c>
      <c r="F44" s="331">
        <f>E44*(1+$C$44)</f>
        <v>1.0552499999999999E-2</v>
      </c>
      <c r="G44" s="331">
        <f t="shared" ref="G44:BB44" si="1">F44*(1+$C$44)</f>
        <v>1.0605262499999999E-2</v>
      </c>
      <c r="H44" s="331">
        <f t="shared" si="1"/>
        <v>1.0658288812499998E-2</v>
      </c>
      <c r="I44" s="331">
        <f t="shared" si="1"/>
        <v>1.0711580256562497E-2</v>
      </c>
      <c r="J44" s="331">
        <f t="shared" si="1"/>
        <v>1.0765138157845308E-2</v>
      </c>
      <c r="K44" s="331">
        <f t="shared" si="1"/>
        <v>1.0818963848634533E-2</v>
      </c>
      <c r="L44" s="331">
        <f t="shared" si="1"/>
        <v>1.0873058667877704E-2</v>
      </c>
      <c r="M44" s="331">
        <f t="shared" si="1"/>
        <v>1.0927423961217092E-2</v>
      </c>
      <c r="N44" s="331">
        <f t="shared" si="1"/>
        <v>1.0982061081023177E-2</v>
      </c>
      <c r="O44" s="331">
        <f t="shared" si="1"/>
        <v>1.1036971386428292E-2</v>
      </c>
      <c r="P44" s="331">
        <f t="shared" si="1"/>
        <v>1.1092156243360431E-2</v>
      </c>
      <c r="Q44" s="331">
        <f t="shared" si="1"/>
        <v>1.1147617024577233E-2</v>
      </c>
      <c r="R44" s="331">
        <f t="shared" si="1"/>
        <v>1.1203355109700119E-2</v>
      </c>
      <c r="S44" s="331">
        <f t="shared" si="1"/>
        <v>1.1259371885248618E-2</v>
      </c>
      <c r="T44" s="331">
        <f t="shared" si="1"/>
        <v>1.1315668744674859E-2</v>
      </c>
      <c r="U44" s="331">
        <f t="shared" si="1"/>
        <v>1.1372247088398232E-2</v>
      </c>
      <c r="V44" s="331">
        <f t="shared" si="1"/>
        <v>1.1429108323840222E-2</v>
      </c>
      <c r="W44" s="331">
        <f t="shared" si="1"/>
        <v>1.1486253865459423E-2</v>
      </c>
      <c r="X44" s="331">
        <f t="shared" si="1"/>
        <v>1.154368513478672E-2</v>
      </c>
      <c r="Y44" s="331">
        <f t="shared" si="1"/>
        <v>1.1601403560460652E-2</v>
      </c>
      <c r="Z44" s="331">
        <f t="shared" si="1"/>
        <v>1.1659410578262953E-2</v>
      </c>
      <c r="AA44" s="331">
        <f t="shared" si="1"/>
        <v>1.1717707631154267E-2</v>
      </c>
      <c r="AB44" s="331">
        <f t="shared" si="1"/>
        <v>1.1776296169310037E-2</v>
      </c>
      <c r="AC44" s="331">
        <f t="shared" si="1"/>
        <v>1.1835177650156585E-2</v>
      </c>
      <c r="AD44" s="331">
        <f t="shared" si="1"/>
        <v>1.1894353538407367E-2</v>
      </c>
      <c r="AE44" s="331">
        <f t="shared" si="1"/>
        <v>1.1953825306099402E-2</v>
      </c>
      <c r="AF44" s="331">
        <f t="shared" si="1"/>
        <v>1.2013594432629898E-2</v>
      </c>
      <c r="AG44" s="331">
        <f t="shared" si="1"/>
        <v>1.2073662404793047E-2</v>
      </c>
      <c r="AH44" s="331">
        <f t="shared" si="1"/>
        <v>1.2134030716817011E-2</v>
      </c>
      <c r="AI44" s="331">
        <f t="shared" si="1"/>
        <v>1.2194700870401094E-2</v>
      </c>
      <c r="AJ44" s="331">
        <f t="shared" si="1"/>
        <v>1.2255674374753098E-2</v>
      </c>
      <c r="AK44" s="331">
        <f t="shared" si="1"/>
        <v>1.2316952746626862E-2</v>
      </c>
      <c r="AL44" s="331">
        <f t="shared" si="1"/>
        <v>1.2378537510359994E-2</v>
      </c>
      <c r="AM44" s="331">
        <f t="shared" si="1"/>
        <v>1.2440430197911793E-2</v>
      </c>
      <c r="AN44" s="331">
        <f t="shared" si="1"/>
        <v>1.2502632348901352E-2</v>
      </c>
      <c r="AO44" s="331">
        <f t="shared" si="1"/>
        <v>1.2565145510645857E-2</v>
      </c>
      <c r="AP44" s="331">
        <f t="shared" si="1"/>
        <v>1.2627971238199085E-2</v>
      </c>
      <c r="AQ44" s="331">
        <f t="shared" si="1"/>
        <v>1.2691111094390079E-2</v>
      </c>
      <c r="AR44" s="331">
        <f t="shared" si="1"/>
        <v>1.2754566649862027E-2</v>
      </c>
      <c r="AS44" s="331">
        <f t="shared" si="1"/>
        <v>1.2818339483111335E-2</v>
      </c>
      <c r="AT44" s="331">
        <f t="shared" si="1"/>
        <v>1.288243118052689E-2</v>
      </c>
      <c r="AU44" s="331">
        <f t="shared" si="1"/>
        <v>1.2946843336429523E-2</v>
      </c>
      <c r="AV44" s="331">
        <f t="shared" si="1"/>
        <v>1.3011577553111669E-2</v>
      </c>
      <c r="AW44" s="331">
        <f t="shared" si="1"/>
        <v>1.3076635440877227E-2</v>
      </c>
      <c r="AX44" s="331">
        <f t="shared" si="1"/>
        <v>1.3142018618081612E-2</v>
      </c>
      <c r="AY44" s="331">
        <f t="shared" si="1"/>
        <v>1.3207728711172019E-2</v>
      </c>
      <c r="AZ44" s="331">
        <f t="shared" si="1"/>
        <v>1.3273767354727878E-2</v>
      </c>
      <c r="BA44" s="331">
        <f t="shared" si="1"/>
        <v>1.3340136191501515E-2</v>
      </c>
      <c r="BB44" s="331">
        <f t="shared" si="1"/>
        <v>1.3406836872459022E-2</v>
      </c>
    </row>
    <row r="45" spans="1:54">
      <c r="A45" s="492"/>
      <c r="B45" s="320" t="s">
        <v>532</v>
      </c>
      <c r="C45" s="329">
        <v>8.9999999999999993E-3</v>
      </c>
      <c r="D45" s="330"/>
      <c r="E45" s="332">
        <f>C26</f>
        <v>1.15E-2</v>
      </c>
      <c r="F45" s="331">
        <f>E45*(1+$C$45)</f>
        <v>1.1603499999999999E-2</v>
      </c>
      <c r="G45" s="331">
        <f t="shared" ref="G45:BB45" si="2">F45*(1+$C$45)</f>
        <v>1.1707931499999998E-2</v>
      </c>
      <c r="H45" s="331">
        <f t="shared" si="2"/>
        <v>1.1813302883499997E-2</v>
      </c>
      <c r="I45" s="331">
        <f t="shared" si="2"/>
        <v>1.1919622609451496E-2</v>
      </c>
      <c r="J45" s="331">
        <f t="shared" si="2"/>
        <v>1.2026899212936558E-2</v>
      </c>
      <c r="K45" s="331">
        <f t="shared" si="2"/>
        <v>1.2135141305852986E-2</v>
      </c>
      <c r="L45" s="331">
        <f t="shared" si="2"/>
        <v>1.2244357577605662E-2</v>
      </c>
      <c r="M45" s="331">
        <f t="shared" si="2"/>
        <v>1.2354556795804111E-2</v>
      </c>
      <c r="N45" s="331">
        <f t="shared" si="2"/>
        <v>1.2465747806966347E-2</v>
      </c>
      <c r="O45" s="331">
        <f t="shared" si="2"/>
        <v>1.2577939537229042E-2</v>
      </c>
      <c r="P45" s="331">
        <f t="shared" si="2"/>
        <v>1.2691140993064103E-2</v>
      </c>
      <c r="Q45" s="331">
        <f t="shared" si="2"/>
        <v>1.2805361262001679E-2</v>
      </c>
      <c r="R45" s="331">
        <f t="shared" si="2"/>
        <v>1.2920609513359693E-2</v>
      </c>
      <c r="S45" s="331">
        <f t="shared" si="2"/>
        <v>1.3036894998979929E-2</v>
      </c>
      <c r="T45" s="331">
        <f t="shared" si="2"/>
        <v>1.3154227053970747E-2</v>
      </c>
      <c r="U45" s="331">
        <f t="shared" si="2"/>
        <v>1.3272615097456482E-2</v>
      </c>
      <c r="V45" s="331">
        <f t="shared" si="2"/>
        <v>1.3392068633333589E-2</v>
      </c>
      <c r="W45" s="331">
        <f t="shared" si="2"/>
        <v>1.3512597251033589E-2</v>
      </c>
      <c r="X45" s="331">
        <f t="shared" si="2"/>
        <v>1.363421062629289E-2</v>
      </c>
      <c r="Y45" s="331">
        <f t="shared" si="2"/>
        <v>1.3756918521929524E-2</v>
      </c>
      <c r="Z45" s="331">
        <f t="shared" si="2"/>
        <v>1.3880730788626889E-2</v>
      </c>
      <c r="AA45" s="331">
        <f t="shared" si="2"/>
        <v>1.400565736572453E-2</v>
      </c>
      <c r="AB45" s="331">
        <f t="shared" si="2"/>
        <v>1.4131708282016049E-2</v>
      </c>
      <c r="AC45" s="331">
        <f t="shared" si="2"/>
        <v>1.4258893656554193E-2</v>
      </c>
      <c r="AD45" s="331">
        <f t="shared" si="2"/>
        <v>1.4387223699463179E-2</v>
      </c>
      <c r="AE45" s="331">
        <f t="shared" si="2"/>
        <v>1.4516708712758347E-2</v>
      </c>
      <c r="AF45" s="331">
        <f t="shared" si="2"/>
        <v>1.464735909117317E-2</v>
      </c>
      <c r="AG45" s="331">
        <f t="shared" si="2"/>
        <v>1.4779185322993727E-2</v>
      </c>
      <c r="AH45" s="331">
        <f t="shared" si="2"/>
        <v>1.4912197990900669E-2</v>
      </c>
      <c r="AI45" s="331">
        <f t="shared" si="2"/>
        <v>1.5046407772818774E-2</v>
      </c>
      <c r="AJ45" s="331">
        <f t="shared" si="2"/>
        <v>1.5181825442774141E-2</v>
      </c>
      <c r="AK45" s="331">
        <f t="shared" si="2"/>
        <v>1.5318461871759108E-2</v>
      </c>
      <c r="AL45" s="331">
        <f t="shared" si="2"/>
        <v>1.5456328028604938E-2</v>
      </c>
      <c r="AM45" s="331">
        <f t="shared" si="2"/>
        <v>1.5595434980862381E-2</v>
      </c>
      <c r="AN45" s="331">
        <f t="shared" si="2"/>
        <v>1.5735793895690142E-2</v>
      </c>
      <c r="AO45" s="331">
        <f t="shared" si="2"/>
        <v>1.5877416040751352E-2</v>
      </c>
      <c r="AP45" s="331">
        <f t="shared" si="2"/>
        <v>1.6020312785118111E-2</v>
      </c>
      <c r="AQ45" s="331">
        <f t="shared" si="2"/>
        <v>1.6164495600184174E-2</v>
      </c>
      <c r="AR45" s="331">
        <f t="shared" si="2"/>
        <v>1.6309976060585828E-2</v>
      </c>
      <c r="AS45" s="331">
        <f t="shared" si="2"/>
        <v>1.6456765845131099E-2</v>
      </c>
      <c r="AT45" s="331">
        <f t="shared" si="2"/>
        <v>1.6604876737737279E-2</v>
      </c>
      <c r="AU45" s="331">
        <f t="shared" si="2"/>
        <v>1.6754320628376913E-2</v>
      </c>
      <c r="AV45" s="331">
        <f t="shared" si="2"/>
        <v>1.6905109514032304E-2</v>
      </c>
      <c r="AW45" s="331">
        <f t="shared" si="2"/>
        <v>1.7057255499658593E-2</v>
      </c>
      <c r="AX45" s="331">
        <f t="shared" si="2"/>
        <v>1.721077079915552E-2</v>
      </c>
      <c r="AY45" s="331">
        <f t="shared" si="2"/>
        <v>1.7365667736347918E-2</v>
      </c>
      <c r="AZ45" s="331">
        <f t="shared" si="2"/>
        <v>1.7521958745975046E-2</v>
      </c>
      <c r="BA45" s="331">
        <f t="shared" si="2"/>
        <v>1.767965637468882E-2</v>
      </c>
      <c r="BB45" s="331">
        <f t="shared" si="2"/>
        <v>1.7838773282061019E-2</v>
      </c>
    </row>
    <row r="46" spans="1:54">
      <c r="B46" s="320" t="s">
        <v>533</v>
      </c>
      <c r="C46" s="329">
        <v>1.6E-2</v>
      </c>
      <c r="D46" s="330"/>
      <c r="E46" s="333">
        <f>C27</f>
        <v>1.2999999999999999E-2</v>
      </c>
      <c r="F46" s="331">
        <f>E46*(1+$C$46)</f>
        <v>1.3207999999999999E-2</v>
      </c>
      <c r="G46" s="331">
        <f t="shared" ref="G46:BB46" si="3">F46*(1+$C$46)</f>
        <v>1.3419327999999999E-2</v>
      </c>
      <c r="H46" s="331">
        <f t="shared" si="3"/>
        <v>1.3634037247999999E-2</v>
      </c>
      <c r="I46" s="331">
        <f t="shared" si="3"/>
        <v>1.3852181843968E-2</v>
      </c>
      <c r="J46" s="331">
        <f t="shared" si="3"/>
        <v>1.4073816753471488E-2</v>
      </c>
      <c r="K46" s="331">
        <f t="shared" si="3"/>
        <v>1.4298997821527031E-2</v>
      </c>
      <c r="L46" s="331">
        <f t="shared" si="3"/>
        <v>1.4527781786671464E-2</v>
      </c>
      <c r="M46" s="331">
        <f t="shared" si="3"/>
        <v>1.4760226295258208E-2</v>
      </c>
      <c r="N46" s="331">
        <f t="shared" si="3"/>
        <v>1.4996389915982339E-2</v>
      </c>
      <c r="O46" s="331">
        <f t="shared" si="3"/>
        <v>1.5236332154638058E-2</v>
      </c>
      <c r="P46" s="331">
        <f t="shared" si="3"/>
        <v>1.5480113469112267E-2</v>
      </c>
      <c r="Q46" s="331">
        <f t="shared" si="3"/>
        <v>1.5727795284618065E-2</v>
      </c>
      <c r="R46" s="331">
        <f t="shared" si="3"/>
        <v>1.5979440009171952E-2</v>
      </c>
      <c r="S46" s="331">
        <f t="shared" si="3"/>
        <v>1.6235111049318705E-2</v>
      </c>
      <c r="T46" s="331">
        <f t="shared" si="3"/>
        <v>1.6494872826107804E-2</v>
      </c>
      <c r="U46" s="331">
        <f t="shared" si="3"/>
        <v>1.6758790791325529E-2</v>
      </c>
      <c r="V46" s="331">
        <f t="shared" si="3"/>
        <v>1.7026931443986738E-2</v>
      </c>
      <c r="W46" s="331">
        <f t="shared" si="3"/>
        <v>1.7299362347090525E-2</v>
      </c>
      <c r="X46" s="331">
        <f t="shared" si="3"/>
        <v>1.7576152144643975E-2</v>
      </c>
      <c r="Y46" s="331">
        <f t="shared" si="3"/>
        <v>1.7857370578958278E-2</v>
      </c>
      <c r="Z46" s="331">
        <f t="shared" si="3"/>
        <v>1.8143088508221612E-2</v>
      </c>
      <c r="AA46" s="331">
        <f t="shared" si="3"/>
        <v>1.8433377924353157E-2</v>
      </c>
      <c r="AB46" s="331">
        <f t="shared" si="3"/>
        <v>1.8728311971142809E-2</v>
      </c>
      <c r="AC46" s="331">
        <f t="shared" si="3"/>
        <v>1.9027964962681096E-2</v>
      </c>
      <c r="AD46" s="331">
        <f t="shared" si="3"/>
        <v>1.9332412402083995E-2</v>
      </c>
      <c r="AE46" s="331">
        <f t="shared" si="3"/>
        <v>1.9641731000517339E-2</v>
      </c>
      <c r="AF46" s="331">
        <f t="shared" si="3"/>
        <v>1.9955998696525618E-2</v>
      </c>
      <c r="AG46" s="331">
        <f t="shared" si="3"/>
        <v>2.0275294675670026E-2</v>
      </c>
      <c r="AH46" s="331">
        <f t="shared" si="3"/>
        <v>2.0599699390480748E-2</v>
      </c>
      <c r="AI46" s="331">
        <f t="shared" si="3"/>
        <v>2.0929294580728439E-2</v>
      </c>
      <c r="AJ46" s="331">
        <f t="shared" si="3"/>
        <v>2.1264163294020096E-2</v>
      </c>
      <c r="AK46" s="331">
        <f t="shared" si="3"/>
        <v>2.1604389906724416E-2</v>
      </c>
      <c r="AL46" s="331">
        <f t="shared" si="3"/>
        <v>2.1950060145232007E-2</v>
      </c>
      <c r="AM46" s="331">
        <f t="shared" si="3"/>
        <v>2.2301261107555721E-2</v>
      </c>
      <c r="AN46" s="331">
        <f t="shared" si="3"/>
        <v>2.2658081285276611E-2</v>
      </c>
      <c r="AO46" s="331">
        <f t="shared" si="3"/>
        <v>2.3020610585841039E-2</v>
      </c>
      <c r="AP46" s="331">
        <f t="shared" si="3"/>
        <v>2.3388940355214497E-2</v>
      </c>
      <c r="AQ46" s="331">
        <f t="shared" si="3"/>
        <v>2.376316340089793E-2</v>
      </c>
      <c r="AR46" s="331">
        <f t="shared" si="3"/>
        <v>2.4143374015312295E-2</v>
      </c>
      <c r="AS46" s="331">
        <f t="shared" si="3"/>
        <v>2.4529667999557293E-2</v>
      </c>
      <c r="AT46" s="331">
        <f t="shared" si="3"/>
        <v>2.4922142687550209E-2</v>
      </c>
      <c r="AU46" s="331">
        <f t="shared" si="3"/>
        <v>2.5320896970551014E-2</v>
      </c>
      <c r="AV46" s="331">
        <f t="shared" si="3"/>
        <v>2.5726031322079831E-2</v>
      </c>
      <c r="AW46" s="331">
        <f t="shared" si="3"/>
        <v>2.613764782323311E-2</v>
      </c>
      <c r="AX46" s="331">
        <f t="shared" si="3"/>
        <v>2.6555850188404839E-2</v>
      </c>
      <c r="AY46" s="331">
        <f t="shared" si="3"/>
        <v>2.6980743791419317E-2</v>
      </c>
      <c r="AZ46" s="331">
        <f t="shared" si="3"/>
        <v>2.7412435692082026E-2</v>
      </c>
      <c r="BA46" s="331">
        <f t="shared" si="3"/>
        <v>2.785103466315534E-2</v>
      </c>
      <c r="BB46" s="331">
        <f t="shared" si="3"/>
        <v>2.8296651217765825E-2</v>
      </c>
    </row>
    <row r="47" spans="1:54">
      <c r="B47" s="320" t="s">
        <v>534</v>
      </c>
      <c r="C47" s="329">
        <v>4.5999999999999999E-2</v>
      </c>
      <c r="D47" s="330"/>
      <c r="E47" s="333">
        <f>C28</f>
        <v>0.03</v>
      </c>
      <c r="F47" s="331">
        <f>E47*(1+$C$47)</f>
        <v>3.1379999999999998E-2</v>
      </c>
      <c r="G47" s="331">
        <f t="shared" ref="G47:BB47" si="4">F47*(1+$C$47)</f>
        <v>3.2823480000000002E-2</v>
      </c>
      <c r="H47" s="331">
        <f t="shared" si="4"/>
        <v>3.4333360080000007E-2</v>
      </c>
      <c r="I47" s="331">
        <f t="shared" si="4"/>
        <v>3.5912694643680007E-2</v>
      </c>
      <c r="J47" s="331">
        <f t="shared" si="4"/>
        <v>3.7564678597289292E-2</v>
      </c>
      <c r="K47" s="331">
        <f t="shared" si="4"/>
        <v>3.9292653812764602E-2</v>
      </c>
      <c r="L47" s="331">
        <f t="shared" si="4"/>
        <v>4.1100115888151774E-2</v>
      </c>
      <c r="M47" s="331">
        <f t="shared" si="4"/>
        <v>4.299072121900676E-2</v>
      </c>
      <c r="N47" s="331">
        <f t="shared" si="4"/>
        <v>4.4968294395081071E-2</v>
      </c>
      <c r="O47" s="331">
        <f t="shared" si="4"/>
        <v>4.7036835937254801E-2</v>
      </c>
      <c r="P47" s="331">
        <f t="shared" si="4"/>
        <v>4.9200530390368521E-2</v>
      </c>
      <c r="Q47" s="331">
        <f t="shared" si="4"/>
        <v>5.1463754788325475E-2</v>
      </c>
      <c r="R47" s="331">
        <f t="shared" si="4"/>
        <v>5.3831087508588449E-2</v>
      </c>
      <c r="S47" s="331">
        <f t="shared" si="4"/>
        <v>5.630731753398352E-2</v>
      </c>
      <c r="T47" s="331">
        <f t="shared" si="4"/>
        <v>5.8897454140546764E-2</v>
      </c>
      <c r="U47" s="331">
        <f t="shared" si="4"/>
        <v>6.1606737031011917E-2</v>
      </c>
      <c r="V47" s="331">
        <f t="shared" si="4"/>
        <v>6.4440646934438461E-2</v>
      </c>
      <c r="W47" s="331">
        <f t="shared" si="4"/>
        <v>6.7404916693422634E-2</v>
      </c>
      <c r="X47" s="331">
        <f t="shared" si="4"/>
        <v>7.0505542861320075E-2</v>
      </c>
      <c r="Y47" s="331">
        <f t="shared" si="4"/>
        <v>7.3748797832940804E-2</v>
      </c>
      <c r="Z47" s="331">
        <f t="shared" si="4"/>
        <v>7.7141242533256091E-2</v>
      </c>
      <c r="AA47" s="331">
        <f t="shared" si="4"/>
        <v>8.0689739689785878E-2</v>
      </c>
      <c r="AB47" s="331">
        <f t="shared" si="4"/>
        <v>8.4401467715516029E-2</v>
      </c>
      <c r="AC47" s="331">
        <f t="shared" si="4"/>
        <v>8.8283935230429766E-2</v>
      </c>
      <c r="AD47" s="331">
        <f t="shared" si="4"/>
        <v>9.2344996251029543E-2</v>
      </c>
      <c r="AE47" s="331">
        <f t="shared" si="4"/>
        <v>9.6592866078576908E-2</v>
      </c>
      <c r="AF47" s="331">
        <f t="shared" si="4"/>
        <v>0.10103613791819145</v>
      </c>
      <c r="AG47" s="331">
        <f t="shared" si="4"/>
        <v>0.10568380026242827</v>
      </c>
      <c r="AH47" s="331">
        <f t="shared" si="4"/>
        <v>0.11054525507449997</v>
      </c>
      <c r="AI47" s="331">
        <f t="shared" si="4"/>
        <v>0.11563033680792698</v>
      </c>
      <c r="AJ47" s="331">
        <f t="shared" si="4"/>
        <v>0.12094933230109162</v>
      </c>
      <c r="AK47" s="331">
        <f t="shared" si="4"/>
        <v>0.12651300158694184</v>
      </c>
      <c r="AL47" s="331">
        <f t="shared" si="4"/>
        <v>0.13233259965994118</v>
      </c>
      <c r="AM47" s="331">
        <f t="shared" si="4"/>
        <v>0.13841989924429848</v>
      </c>
      <c r="AN47" s="331">
        <f t="shared" si="4"/>
        <v>0.14478721460953622</v>
      </c>
      <c r="AO47" s="331">
        <f t="shared" si="4"/>
        <v>0.15144742648157489</v>
      </c>
      <c r="AP47" s="331">
        <f t="shared" si="4"/>
        <v>0.15841400809972733</v>
      </c>
      <c r="AQ47" s="331">
        <f t="shared" si="4"/>
        <v>0.16570105247231479</v>
      </c>
      <c r="AR47" s="331">
        <f t="shared" si="4"/>
        <v>0.17332330088604128</v>
      </c>
      <c r="AS47" s="331">
        <f t="shared" si="4"/>
        <v>0.18129617272679918</v>
      </c>
      <c r="AT47" s="331">
        <f t="shared" si="4"/>
        <v>0.18963579667223196</v>
      </c>
      <c r="AU47" s="331">
        <f t="shared" si="4"/>
        <v>0.19835904331915463</v>
      </c>
      <c r="AV47" s="331">
        <f t="shared" si="4"/>
        <v>0.20748355931183576</v>
      </c>
      <c r="AW47" s="331">
        <f t="shared" si="4"/>
        <v>0.21702780304018021</v>
      </c>
      <c r="AX47" s="331">
        <f t="shared" si="4"/>
        <v>0.22701108198002851</v>
      </c>
      <c r="AY47" s="331">
        <f t="shared" si="4"/>
        <v>0.23745359175110983</v>
      </c>
      <c r="AZ47" s="331">
        <f t="shared" si="4"/>
        <v>0.24837645697166089</v>
      </c>
      <c r="BA47" s="331">
        <f t="shared" si="4"/>
        <v>0.25980177399235732</v>
      </c>
      <c r="BB47" s="331">
        <f t="shared" si="4"/>
        <v>0.27175265559600575</v>
      </c>
    </row>
    <row r="48" spans="1:54">
      <c r="B48" s="320" t="s">
        <v>524</v>
      </c>
      <c r="C48" s="330"/>
      <c r="D48" s="330"/>
      <c r="E48">
        <f>$C$34</f>
        <v>94</v>
      </c>
      <c r="F48">
        <f>$C$34+E59</f>
        <v>98</v>
      </c>
      <c r="G48">
        <f t="shared" ref="G48:P48" si="5">F48+F59</f>
        <v>106</v>
      </c>
      <c r="H48">
        <f t="shared" si="5"/>
        <v>116</v>
      </c>
      <c r="I48">
        <f t="shared" si="5"/>
        <v>126</v>
      </c>
      <c r="J48">
        <f t="shared" si="5"/>
        <v>135</v>
      </c>
      <c r="K48">
        <f t="shared" si="5"/>
        <v>135</v>
      </c>
      <c r="L48">
        <f t="shared" si="5"/>
        <v>135</v>
      </c>
      <c r="M48">
        <f t="shared" si="5"/>
        <v>135</v>
      </c>
      <c r="N48">
        <f t="shared" si="5"/>
        <v>135</v>
      </c>
      <c r="O48">
        <f t="shared" si="5"/>
        <v>135</v>
      </c>
      <c r="P48">
        <f t="shared" si="5"/>
        <v>135</v>
      </c>
      <c r="Q48">
        <f>P48+P55</f>
        <v>135</v>
      </c>
      <c r="R48">
        <f>Q48</f>
        <v>135</v>
      </c>
      <c r="S48">
        <f t="shared" ref="S48:BB48" si="6">R48</f>
        <v>135</v>
      </c>
      <c r="T48">
        <f t="shared" si="6"/>
        <v>135</v>
      </c>
      <c r="U48">
        <f t="shared" si="6"/>
        <v>135</v>
      </c>
      <c r="V48">
        <f t="shared" si="6"/>
        <v>135</v>
      </c>
      <c r="W48">
        <f t="shared" si="6"/>
        <v>135</v>
      </c>
      <c r="X48">
        <f t="shared" si="6"/>
        <v>135</v>
      </c>
      <c r="Y48">
        <f t="shared" si="6"/>
        <v>135</v>
      </c>
      <c r="Z48">
        <f t="shared" si="6"/>
        <v>135</v>
      </c>
      <c r="AA48">
        <f t="shared" si="6"/>
        <v>135</v>
      </c>
      <c r="AB48">
        <f t="shared" si="6"/>
        <v>135</v>
      </c>
      <c r="AC48">
        <f t="shared" si="6"/>
        <v>135</v>
      </c>
      <c r="AD48">
        <f t="shared" si="6"/>
        <v>135</v>
      </c>
      <c r="AE48">
        <f t="shared" si="6"/>
        <v>135</v>
      </c>
      <c r="AF48">
        <f t="shared" si="6"/>
        <v>135</v>
      </c>
      <c r="AG48">
        <f t="shared" si="6"/>
        <v>135</v>
      </c>
      <c r="AH48">
        <f t="shared" si="6"/>
        <v>135</v>
      </c>
      <c r="AI48">
        <f t="shared" si="6"/>
        <v>135</v>
      </c>
      <c r="AJ48">
        <f t="shared" si="6"/>
        <v>135</v>
      </c>
      <c r="AK48">
        <f t="shared" si="6"/>
        <v>135</v>
      </c>
      <c r="AL48">
        <f t="shared" si="6"/>
        <v>135</v>
      </c>
      <c r="AM48">
        <f t="shared" si="6"/>
        <v>135</v>
      </c>
      <c r="AN48">
        <f t="shared" si="6"/>
        <v>135</v>
      </c>
      <c r="AO48">
        <f t="shared" si="6"/>
        <v>135</v>
      </c>
      <c r="AP48">
        <f t="shared" si="6"/>
        <v>135</v>
      </c>
      <c r="AQ48">
        <f t="shared" si="6"/>
        <v>135</v>
      </c>
      <c r="AR48">
        <f t="shared" si="6"/>
        <v>135</v>
      </c>
      <c r="AS48">
        <f t="shared" si="6"/>
        <v>135</v>
      </c>
      <c r="AT48">
        <f t="shared" si="6"/>
        <v>135</v>
      </c>
      <c r="AU48">
        <f t="shared" si="6"/>
        <v>135</v>
      </c>
      <c r="AV48">
        <f t="shared" si="6"/>
        <v>135</v>
      </c>
      <c r="AW48">
        <f t="shared" si="6"/>
        <v>135</v>
      </c>
      <c r="AX48">
        <f t="shared" si="6"/>
        <v>135</v>
      </c>
      <c r="AY48">
        <f t="shared" si="6"/>
        <v>135</v>
      </c>
      <c r="AZ48">
        <f t="shared" si="6"/>
        <v>135</v>
      </c>
      <c r="BA48">
        <f t="shared" si="6"/>
        <v>135</v>
      </c>
      <c r="BB48">
        <f t="shared" si="6"/>
        <v>135</v>
      </c>
    </row>
    <row r="49" spans="2:55">
      <c r="B49" s="320" t="s">
        <v>526</v>
      </c>
      <c r="C49" s="330"/>
      <c r="D49" s="330"/>
      <c r="E49">
        <f>$C$35</f>
        <v>147</v>
      </c>
      <c r="F49">
        <f>$C$35-E55</f>
        <v>147</v>
      </c>
      <c r="G49">
        <f t="shared" ref="G49:BB52" si="7">F49-F55</f>
        <v>147</v>
      </c>
      <c r="H49">
        <f t="shared" si="7"/>
        <v>147</v>
      </c>
      <c r="I49">
        <f t="shared" si="7"/>
        <v>147</v>
      </c>
      <c r="J49">
        <f t="shared" si="7"/>
        <v>147</v>
      </c>
      <c r="K49">
        <f t="shared" si="7"/>
        <v>147</v>
      </c>
      <c r="L49">
        <f t="shared" si="7"/>
        <v>147</v>
      </c>
      <c r="M49">
        <f t="shared" si="7"/>
        <v>147</v>
      </c>
      <c r="N49">
        <f t="shared" si="7"/>
        <v>147</v>
      </c>
      <c r="O49">
        <f t="shared" si="7"/>
        <v>147</v>
      </c>
      <c r="P49">
        <f t="shared" si="7"/>
        <v>147</v>
      </c>
      <c r="Q49">
        <f t="shared" si="7"/>
        <v>147</v>
      </c>
      <c r="R49">
        <f t="shared" si="7"/>
        <v>147</v>
      </c>
      <c r="S49">
        <f t="shared" si="7"/>
        <v>147</v>
      </c>
      <c r="T49">
        <f t="shared" si="7"/>
        <v>147</v>
      </c>
      <c r="U49">
        <f t="shared" si="7"/>
        <v>147</v>
      </c>
      <c r="V49">
        <f t="shared" si="7"/>
        <v>147</v>
      </c>
      <c r="W49">
        <f t="shared" si="7"/>
        <v>147</v>
      </c>
      <c r="X49">
        <f t="shared" si="7"/>
        <v>147</v>
      </c>
      <c r="Y49">
        <f t="shared" si="7"/>
        <v>147</v>
      </c>
      <c r="Z49">
        <f t="shared" si="7"/>
        <v>147</v>
      </c>
      <c r="AA49">
        <f t="shared" si="7"/>
        <v>147</v>
      </c>
      <c r="AB49">
        <f t="shared" si="7"/>
        <v>147</v>
      </c>
      <c r="AC49">
        <f t="shared" si="7"/>
        <v>147</v>
      </c>
      <c r="AD49">
        <f t="shared" si="7"/>
        <v>147</v>
      </c>
      <c r="AE49">
        <f t="shared" si="7"/>
        <v>147</v>
      </c>
      <c r="AF49">
        <f t="shared" si="7"/>
        <v>147</v>
      </c>
      <c r="AG49">
        <f t="shared" si="7"/>
        <v>147</v>
      </c>
      <c r="AH49">
        <f t="shared" si="7"/>
        <v>147</v>
      </c>
      <c r="AI49">
        <f t="shared" si="7"/>
        <v>147</v>
      </c>
      <c r="AJ49">
        <f t="shared" si="7"/>
        <v>147</v>
      </c>
      <c r="AK49">
        <f t="shared" si="7"/>
        <v>147</v>
      </c>
      <c r="AL49">
        <f t="shared" si="7"/>
        <v>147</v>
      </c>
      <c r="AM49">
        <f t="shared" si="7"/>
        <v>147</v>
      </c>
      <c r="AN49">
        <f t="shared" si="7"/>
        <v>147</v>
      </c>
      <c r="AO49">
        <f t="shared" si="7"/>
        <v>147</v>
      </c>
      <c r="AP49">
        <f t="shared" si="7"/>
        <v>147</v>
      </c>
      <c r="AQ49">
        <f t="shared" si="7"/>
        <v>147</v>
      </c>
      <c r="AR49">
        <f t="shared" si="7"/>
        <v>147</v>
      </c>
      <c r="AS49">
        <f t="shared" si="7"/>
        <v>147</v>
      </c>
      <c r="AT49">
        <f t="shared" si="7"/>
        <v>147</v>
      </c>
      <c r="AU49">
        <f t="shared" si="7"/>
        <v>147</v>
      </c>
      <c r="AV49">
        <f t="shared" si="7"/>
        <v>147</v>
      </c>
      <c r="AW49">
        <f t="shared" si="7"/>
        <v>147</v>
      </c>
      <c r="AX49">
        <f t="shared" si="7"/>
        <v>147</v>
      </c>
      <c r="AY49">
        <f t="shared" si="7"/>
        <v>147</v>
      </c>
      <c r="AZ49">
        <f t="shared" si="7"/>
        <v>147</v>
      </c>
      <c r="BA49">
        <f t="shared" si="7"/>
        <v>147</v>
      </c>
      <c r="BB49">
        <f t="shared" si="7"/>
        <v>147</v>
      </c>
    </row>
    <row r="50" spans="2:55">
      <c r="B50" s="320" t="s">
        <v>527</v>
      </c>
      <c r="C50" s="330"/>
      <c r="D50" s="330"/>
      <c r="E50">
        <f>$C$36</f>
        <v>87</v>
      </c>
      <c r="F50">
        <f>$C$36-E56</f>
        <v>87</v>
      </c>
      <c r="G50">
        <f t="shared" si="7"/>
        <v>87</v>
      </c>
      <c r="H50">
        <f t="shared" si="7"/>
        <v>87</v>
      </c>
      <c r="I50">
        <f t="shared" si="7"/>
        <v>87</v>
      </c>
      <c r="J50">
        <f t="shared" si="7"/>
        <v>87</v>
      </c>
      <c r="K50">
        <f t="shared" si="7"/>
        <v>87</v>
      </c>
      <c r="L50">
        <f t="shared" si="7"/>
        <v>87</v>
      </c>
      <c r="M50">
        <f t="shared" si="7"/>
        <v>87</v>
      </c>
      <c r="N50">
        <f t="shared" si="7"/>
        <v>87</v>
      </c>
      <c r="O50">
        <f t="shared" si="7"/>
        <v>87</v>
      </c>
      <c r="P50">
        <f t="shared" si="7"/>
        <v>87</v>
      </c>
      <c r="Q50">
        <f t="shared" si="7"/>
        <v>87</v>
      </c>
      <c r="R50">
        <f t="shared" si="7"/>
        <v>87</v>
      </c>
      <c r="S50">
        <f t="shared" si="7"/>
        <v>87</v>
      </c>
      <c r="T50">
        <f t="shared" si="7"/>
        <v>87</v>
      </c>
      <c r="U50">
        <f t="shared" si="7"/>
        <v>87</v>
      </c>
      <c r="V50">
        <f t="shared" si="7"/>
        <v>87</v>
      </c>
      <c r="W50">
        <f t="shared" si="7"/>
        <v>87</v>
      </c>
      <c r="X50">
        <f t="shared" si="7"/>
        <v>87</v>
      </c>
      <c r="Y50">
        <f t="shared" si="7"/>
        <v>87</v>
      </c>
      <c r="Z50">
        <f t="shared" si="7"/>
        <v>87</v>
      </c>
      <c r="AA50">
        <f t="shared" si="7"/>
        <v>87</v>
      </c>
      <c r="AB50">
        <f t="shared" si="7"/>
        <v>87</v>
      </c>
      <c r="AC50">
        <f t="shared" si="7"/>
        <v>87</v>
      </c>
      <c r="AD50">
        <f t="shared" si="7"/>
        <v>87</v>
      </c>
      <c r="AE50">
        <f t="shared" si="7"/>
        <v>87</v>
      </c>
      <c r="AF50">
        <f t="shared" si="7"/>
        <v>87</v>
      </c>
      <c r="AG50">
        <f t="shared" si="7"/>
        <v>87</v>
      </c>
      <c r="AH50">
        <f t="shared" si="7"/>
        <v>87</v>
      </c>
      <c r="AI50">
        <f t="shared" si="7"/>
        <v>87</v>
      </c>
      <c r="AJ50">
        <f t="shared" si="7"/>
        <v>87</v>
      </c>
      <c r="AK50">
        <f t="shared" si="7"/>
        <v>87</v>
      </c>
      <c r="AL50">
        <f t="shared" si="7"/>
        <v>87</v>
      </c>
      <c r="AM50">
        <f t="shared" si="7"/>
        <v>87</v>
      </c>
      <c r="AN50">
        <f t="shared" si="7"/>
        <v>87</v>
      </c>
      <c r="AO50">
        <f t="shared" si="7"/>
        <v>87</v>
      </c>
      <c r="AP50">
        <f t="shared" si="7"/>
        <v>87</v>
      </c>
      <c r="AQ50">
        <f t="shared" si="7"/>
        <v>87</v>
      </c>
      <c r="AR50">
        <f t="shared" si="7"/>
        <v>87</v>
      </c>
      <c r="AS50">
        <f t="shared" si="7"/>
        <v>87</v>
      </c>
      <c r="AT50">
        <f t="shared" si="7"/>
        <v>87</v>
      </c>
      <c r="AU50">
        <f t="shared" si="7"/>
        <v>87</v>
      </c>
      <c r="AV50">
        <f t="shared" si="7"/>
        <v>87</v>
      </c>
      <c r="AW50">
        <f t="shared" si="7"/>
        <v>87</v>
      </c>
      <c r="AX50">
        <f t="shared" si="7"/>
        <v>87</v>
      </c>
      <c r="AY50">
        <f t="shared" si="7"/>
        <v>87</v>
      </c>
      <c r="AZ50">
        <f t="shared" si="7"/>
        <v>87</v>
      </c>
      <c r="BA50">
        <f t="shared" si="7"/>
        <v>87</v>
      </c>
      <c r="BB50">
        <f t="shared" si="7"/>
        <v>87</v>
      </c>
    </row>
    <row r="51" spans="2:55">
      <c r="B51" s="320" t="s">
        <v>528</v>
      </c>
      <c r="C51" s="330"/>
      <c r="D51" s="330"/>
      <c r="E51">
        <f>$C$37</f>
        <v>36</v>
      </c>
      <c r="F51">
        <f>$C$37-E57</f>
        <v>36</v>
      </c>
      <c r="G51">
        <f t="shared" si="7"/>
        <v>30</v>
      </c>
      <c r="H51">
        <f t="shared" si="7"/>
        <v>20</v>
      </c>
      <c r="I51">
        <f t="shared" si="7"/>
        <v>10</v>
      </c>
      <c r="J51">
        <f t="shared" si="7"/>
        <v>1</v>
      </c>
      <c r="K51">
        <f t="shared" si="7"/>
        <v>1</v>
      </c>
      <c r="L51">
        <f t="shared" si="7"/>
        <v>1</v>
      </c>
      <c r="M51">
        <f t="shared" si="7"/>
        <v>1</v>
      </c>
      <c r="N51">
        <f t="shared" si="7"/>
        <v>1</v>
      </c>
      <c r="O51">
        <f t="shared" si="7"/>
        <v>1</v>
      </c>
      <c r="P51">
        <f t="shared" si="7"/>
        <v>1</v>
      </c>
      <c r="Q51">
        <f t="shared" si="7"/>
        <v>1</v>
      </c>
      <c r="R51">
        <f t="shared" si="7"/>
        <v>1</v>
      </c>
      <c r="S51">
        <f t="shared" si="7"/>
        <v>1</v>
      </c>
      <c r="T51">
        <f t="shared" si="7"/>
        <v>1</v>
      </c>
      <c r="U51">
        <f t="shared" si="7"/>
        <v>1</v>
      </c>
      <c r="V51">
        <f t="shared" si="7"/>
        <v>1</v>
      </c>
      <c r="W51">
        <f t="shared" si="7"/>
        <v>1</v>
      </c>
      <c r="X51">
        <f t="shared" si="7"/>
        <v>1</v>
      </c>
      <c r="Y51">
        <f t="shared" si="7"/>
        <v>1</v>
      </c>
      <c r="Z51">
        <f t="shared" si="7"/>
        <v>1</v>
      </c>
      <c r="AA51">
        <f t="shared" si="7"/>
        <v>1</v>
      </c>
      <c r="AB51">
        <f t="shared" si="7"/>
        <v>1</v>
      </c>
      <c r="AC51">
        <f t="shared" si="7"/>
        <v>1</v>
      </c>
      <c r="AD51">
        <f t="shared" si="7"/>
        <v>1</v>
      </c>
      <c r="AE51">
        <f t="shared" si="7"/>
        <v>1</v>
      </c>
      <c r="AF51">
        <f t="shared" si="7"/>
        <v>1</v>
      </c>
      <c r="AG51">
        <f t="shared" si="7"/>
        <v>1</v>
      </c>
      <c r="AH51">
        <f t="shared" si="7"/>
        <v>1</v>
      </c>
      <c r="AI51">
        <f t="shared" si="7"/>
        <v>1</v>
      </c>
      <c r="AJ51">
        <f t="shared" si="7"/>
        <v>1</v>
      </c>
      <c r="AK51">
        <f t="shared" si="7"/>
        <v>1</v>
      </c>
      <c r="AL51">
        <f t="shared" si="7"/>
        <v>1</v>
      </c>
      <c r="AM51">
        <f t="shared" si="7"/>
        <v>1</v>
      </c>
      <c r="AN51">
        <f t="shared" si="7"/>
        <v>1</v>
      </c>
      <c r="AO51">
        <f t="shared" si="7"/>
        <v>1</v>
      </c>
      <c r="AP51">
        <f t="shared" si="7"/>
        <v>1</v>
      </c>
      <c r="AQ51">
        <f t="shared" si="7"/>
        <v>1</v>
      </c>
      <c r="AR51">
        <f t="shared" si="7"/>
        <v>1</v>
      </c>
      <c r="AS51">
        <f t="shared" si="7"/>
        <v>1</v>
      </c>
      <c r="AT51">
        <f t="shared" si="7"/>
        <v>1</v>
      </c>
      <c r="AU51">
        <f t="shared" si="7"/>
        <v>1</v>
      </c>
      <c r="AV51">
        <f t="shared" si="7"/>
        <v>1</v>
      </c>
      <c r="AW51">
        <f t="shared" si="7"/>
        <v>1</v>
      </c>
      <c r="AX51">
        <f t="shared" si="7"/>
        <v>1</v>
      </c>
      <c r="AY51">
        <f t="shared" si="7"/>
        <v>1</v>
      </c>
      <c r="AZ51">
        <f t="shared" si="7"/>
        <v>1</v>
      </c>
      <c r="BA51">
        <f t="shared" si="7"/>
        <v>1</v>
      </c>
      <c r="BB51">
        <f t="shared" si="7"/>
        <v>1</v>
      </c>
    </row>
    <row r="52" spans="2:55">
      <c r="B52" s="320" t="s">
        <v>529</v>
      </c>
      <c r="C52" s="330"/>
      <c r="D52" s="330"/>
      <c r="E52">
        <f>$C$38</f>
        <v>6</v>
      </c>
      <c r="F52">
        <f>$C$38-E58</f>
        <v>2</v>
      </c>
      <c r="G52">
        <f t="shared" si="7"/>
        <v>0</v>
      </c>
      <c r="H52">
        <f t="shared" si="7"/>
        <v>0</v>
      </c>
      <c r="I52">
        <f t="shared" si="7"/>
        <v>0</v>
      </c>
      <c r="J52">
        <f t="shared" si="7"/>
        <v>0</v>
      </c>
      <c r="K52">
        <f t="shared" si="7"/>
        <v>0</v>
      </c>
      <c r="L52">
        <f t="shared" si="7"/>
        <v>0</v>
      </c>
      <c r="M52">
        <f t="shared" si="7"/>
        <v>0</v>
      </c>
      <c r="N52">
        <f t="shared" si="7"/>
        <v>0</v>
      </c>
      <c r="O52">
        <f t="shared" si="7"/>
        <v>0</v>
      </c>
      <c r="P52">
        <f t="shared" si="7"/>
        <v>0</v>
      </c>
      <c r="Q52">
        <f t="shared" si="7"/>
        <v>0</v>
      </c>
      <c r="R52">
        <f t="shared" si="7"/>
        <v>0</v>
      </c>
      <c r="S52">
        <f t="shared" si="7"/>
        <v>0</v>
      </c>
      <c r="T52">
        <f t="shared" si="7"/>
        <v>0</v>
      </c>
      <c r="U52">
        <f t="shared" si="7"/>
        <v>0</v>
      </c>
      <c r="V52">
        <f t="shared" si="7"/>
        <v>0</v>
      </c>
      <c r="W52">
        <f t="shared" si="7"/>
        <v>0</v>
      </c>
      <c r="X52">
        <f t="shared" si="7"/>
        <v>0</v>
      </c>
      <c r="Y52">
        <f t="shared" si="7"/>
        <v>0</v>
      </c>
      <c r="Z52">
        <f t="shared" si="7"/>
        <v>0</v>
      </c>
      <c r="AA52">
        <f t="shared" si="7"/>
        <v>0</v>
      </c>
      <c r="AB52">
        <f t="shared" si="7"/>
        <v>0</v>
      </c>
      <c r="AC52">
        <f t="shared" si="7"/>
        <v>0</v>
      </c>
      <c r="AD52">
        <f t="shared" si="7"/>
        <v>0</v>
      </c>
      <c r="AE52">
        <f t="shared" si="7"/>
        <v>0</v>
      </c>
      <c r="AF52">
        <f t="shared" si="7"/>
        <v>0</v>
      </c>
      <c r="AG52">
        <f t="shared" si="7"/>
        <v>0</v>
      </c>
      <c r="AH52">
        <f t="shared" si="7"/>
        <v>0</v>
      </c>
      <c r="AI52">
        <f t="shared" si="7"/>
        <v>0</v>
      </c>
      <c r="AJ52">
        <f t="shared" si="7"/>
        <v>0</v>
      </c>
      <c r="AK52">
        <f t="shared" si="7"/>
        <v>0</v>
      </c>
      <c r="AL52">
        <f t="shared" si="7"/>
        <v>0</v>
      </c>
      <c r="AM52">
        <f t="shared" si="7"/>
        <v>0</v>
      </c>
      <c r="AN52">
        <f t="shared" si="7"/>
        <v>0</v>
      </c>
      <c r="AO52">
        <f t="shared" si="7"/>
        <v>0</v>
      </c>
      <c r="AP52">
        <f t="shared" si="7"/>
        <v>0</v>
      </c>
      <c r="AQ52">
        <f t="shared" si="7"/>
        <v>0</v>
      </c>
      <c r="AR52">
        <f t="shared" si="7"/>
        <v>0</v>
      </c>
      <c r="AS52">
        <f t="shared" si="7"/>
        <v>0</v>
      </c>
      <c r="AT52">
        <f t="shared" si="7"/>
        <v>0</v>
      </c>
      <c r="AU52">
        <f t="shared" si="7"/>
        <v>0</v>
      </c>
      <c r="AV52">
        <f t="shared" si="7"/>
        <v>0</v>
      </c>
      <c r="AW52">
        <f t="shared" si="7"/>
        <v>0</v>
      </c>
      <c r="AX52">
        <f t="shared" si="7"/>
        <v>0</v>
      </c>
      <c r="AY52">
        <f t="shared" si="7"/>
        <v>0</v>
      </c>
      <c r="AZ52">
        <f t="shared" si="7"/>
        <v>0</v>
      </c>
      <c r="BA52">
        <f t="shared" si="7"/>
        <v>0</v>
      </c>
      <c r="BB52">
        <f t="shared" si="7"/>
        <v>0</v>
      </c>
    </row>
    <row r="53" spans="2:55" ht="14.5">
      <c r="B53" s="334" t="s">
        <v>535</v>
      </c>
      <c r="D53" s="335"/>
      <c r="E53" s="335">
        <f>((((((E43*$C$29*$C$30*$C$31*$C$33)/-1000000)*E48)+((E44*$C$29*$C$30*$C$31*$C$33)/-1000000)*E49)+((E45*$C$29*$C$30*$C$31*$C$33)/-1000000)*E50)+((E46*$C$29*$C$30*$C$31*$C$33)/-1000000)*E51)+((E47*$C$29*$C$30*$C$31*$C$33)/-1000000)*E52</f>
        <v>-9.2970000000000006</v>
      </c>
      <c r="F53" s="335">
        <f>((((((F43*$C$29*$C$30*$C$31*$C$33)/-1000000)*F48)+((F44*$C$29*$C$30*$C$31*$C$33)/-1000000)*F49)+((F45*$C$29*$C$30*$C$31*$C$33)/-1000000)*F50)+((F46*$C$29*$C$30*$C$31*$C$33)/-1000000)*F51)+((F47*$C$29*$C$30*$C$31*$C$33)/-1000000)*F52</f>
        <v>-9.1865024999999996</v>
      </c>
      <c r="G53" s="335">
        <f>((((((G43*$C$29*$C$30*$C$31*$C$33)/-1000000)*G48)+((G44*$C$29*$C$30*$C$31*$C$33)/-1000000)*G49)+((G45*$C$29*$C$30*$C$31*$C$33)/-1000000)*G50)+((G46*$C$29*$C$30*$C$31*$C$33)/-1000000)*G51)+((G47*$C$29*$C$30*$C$31*$C$33)/-1000000)*G52</f>
        <v>-9.1094409629999991</v>
      </c>
      <c r="H53" s="335">
        <f t="shared" ref="H53:BB53" si="8">((((((H43*$C$29*$C$30*$C$31*$C$33)/-1000000)*H48)+((H44*$C$29*$C$30*$C$31*$C$33)/-1000000)*H49)+((H45*$C$29*$C$30*$C$31*$C$33)/-1000000)*H50)+((H46*$C$29*$C$30*$C$31*$C$33)/-1000000)*H51)+((H47*$C$29*$C$30*$C$31*$C$33)/-1000000)*H52</f>
        <v>-9.092660187379499</v>
      </c>
      <c r="I53" s="335">
        <f t="shared" si="8"/>
        <v>-9.0684282736332165</v>
      </c>
      <c r="J53" s="335">
        <f t="shared" si="8"/>
        <v>-9.0452390022260865</v>
      </c>
      <c r="K53" s="335">
        <f t="shared" si="8"/>
        <v>-9.0971318483377051</v>
      </c>
      <c r="L53" s="335">
        <f t="shared" si="8"/>
        <v>-9.1493620905182773</v>
      </c>
      <c r="M53" s="335">
        <f t="shared" si="8"/>
        <v>-9.2019322181220709</v>
      </c>
      <c r="N53" s="335">
        <f t="shared" si="8"/>
        <v>-9.2548447410435966</v>
      </c>
      <c r="O53" s="335">
        <f t="shared" si="8"/>
        <v>-9.308102189904119</v>
      </c>
      <c r="P53" s="335">
        <f t="shared" si="8"/>
        <v>-9.3617071162400318</v>
      </c>
      <c r="Q53" s="335">
        <f t="shared" si="8"/>
        <v>-9.4156620926931112</v>
      </c>
      <c r="R53" s="335">
        <f t="shared" si="8"/>
        <v>-9.4699697132026301</v>
      </c>
      <c r="S53" s="335">
        <f t="shared" si="8"/>
        <v>-9.524632593199426</v>
      </c>
      <c r="T53" s="335">
        <f t="shared" si="8"/>
        <v>-9.5796533698018518</v>
      </c>
      <c r="U53" s="335">
        <f t="shared" si="8"/>
        <v>-9.635034702013737</v>
      </c>
      <c r="V53" s="335">
        <f t="shared" si="8"/>
        <v>-9.6907792709242795</v>
      </c>
      <c r="W53" s="335">
        <f t="shared" si="8"/>
        <v>-9.7468897799099494</v>
      </c>
      <c r="X53" s="335">
        <f t="shared" si="8"/>
        <v>-9.80336895483841</v>
      </c>
      <c r="Y53" s="335">
        <f t="shared" si="8"/>
        <v>-9.8602195442744822</v>
      </c>
      <c r="Z53" s="335">
        <f t="shared" si="8"/>
        <v>-9.9174443196881725</v>
      </c>
      <c r="AA53" s="335">
        <f t="shared" si="8"/>
        <v>-9.9750460756647783</v>
      </c>
      <c r="AB53" s="335">
        <f t="shared" si="8"/>
        <v>-10.033027630117099</v>
      </c>
      <c r="AC53" s="335">
        <f t="shared" si="8"/>
        <v>-10.09139182449981</v>
      </c>
      <c r="AD53" s="335">
        <f t="shared" si="8"/>
        <v>-10.150141524025944</v>
      </c>
      <c r="AE53" s="335">
        <f t="shared" si="8"/>
        <v>-10.209279617885581</v>
      </c>
      <c r="AF53" s="335">
        <f t="shared" si="8"/>
        <v>-10.26880901946674</v>
      </c>
      <c r="AG53" s="335">
        <f t="shared" si="8"/>
        <v>-10.328732666578494</v>
      </c>
      <c r="AH53" s="335">
        <f t="shared" si="8"/>
        <v>-10.389053521676313</v>
      </c>
      <c r="AI53" s="335">
        <f t="shared" si="8"/>
        <v>-10.449774572089742</v>
      </c>
      <c r="AJ53" s="335">
        <f t="shared" si="8"/>
        <v>-10.510898830252312</v>
      </c>
      <c r="AK53" s="335">
        <f t="shared" si="8"/>
        <v>-10.572429333933822</v>
      </c>
      <c r="AL53" s="335">
        <f t="shared" si="8"/>
        <v>-10.634369146474969</v>
      </c>
      <c r="AM53" s="335">
        <f t="shared" si="8"/>
        <v>-10.696721357024341</v>
      </c>
      <c r="AN53" s="335">
        <f t="shared" si="8"/>
        <v>-10.759489080777819</v>
      </c>
      <c r="AO53" s="335">
        <f t="shared" si="8"/>
        <v>-10.822675459220438</v>
      </c>
      <c r="AP53" s="335">
        <f t="shared" si="8"/>
        <v>-10.886283660370667</v>
      </c>
      <c r="AQ53" s="335">
        <f t="shared" si="8"/>
        <v>-10.950316879027211</v>
      </c>
      <c r="AR53" s="335">
        <f t="shared" si="8"/>
        <v>-11.01477833701829</v>
      </c>
      <c r="AS53" s="335">
        <f t="shared" si="8"/>
        <v>-11.079671283453518</v>
      </c>
      <c r="AT53" s="335">
        <f t="shared" si="8"/>
        <v>-11.144998994978279</v>
      </c>
      <c r="AU53" s="335">
        <f t="shared" si="8"/>
        <v>-11.210764776030775</v>
      </c>
      <c r="AV53" s="335">
        <f t="shared" si="8"/>
        <v>-11.276971959101649</v>
      </c>
      <c r="AW53" s="335">
        <f t="shared" si="8"/>
        <v>-11.343623904996301</v>
      </c>
      <c r="AX53" s="335">
        <f t="shared" si="8"/>
        <v>-11.410724003099876</v>
      </c>
      <c r="AY53" s="335">
        <f t="shared" si="8"/>
        <v>-11.478275671644967</v>
      </c>
      <c r="AZ53" s="335">
        <f t="shared" si="8"/>
        <v>-11.546282357982083</v>
      </c>
      <c r="BA53" s="335">
        <f t="shared" si="8"/>
        <v>-11.614747538852896</v>
      </c>
      <c r="BB53" s="335">
        <f t="shared" si="8"/>
        <v>-11.683674720666277</v>
      </c>
    </row>
    <row r="54" spans="2:55">
      <c r="B54" s="320" t="s">
        <v>616</v>
      </c>
      <c r="C54" s="330"/>
      <c r="D54" s="330"/>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row>
    <row r="55" spans="2:55">
      <c r="B55" s="320" t="s">
        <v>617</v>
      </c>
      <c r="C55" s="330"/>
      <c r="D55" s="330"/>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row>
    <row r="56" spans="2:55">
      <c r="B56" s="320" t="s">
        <v>618</v>
      </c>
      <c r="C56" s="330"/>
      <c r="D56" s="330"/>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row>
    <row r="57" spans="2:55">
      <c r="B57" s="320" t="s">
        <v>619</v>
      </c>
      <c r="C57" s="330"/>
      <c r="D57" s="330"/>
      <c r="E57">
        <v>0</v>
      </c>
      <c r="F57">
        <v>6</v>
      </c>
      <c r="G57">
        <v>10</v>
      </c>
      <c r="H57">
        <v>10</v>
      </c>
      <c r="I57">
        <v>9</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row>
    <row r="58" spans="2:55">
      <c r="B58" s="320" t="s">
        <v>620</v>
      </c>
      <c r="C58" s="330"/>
      <c r="D58" s="330"/>
      <c r="E58">
        <v>4</v>
      </c>
      <c r="F58">
        <v>2</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row>
    <row r="59" spans="2:55" ht="14.5">
      <c r="B59" s="334" t="s">
        <v>621</v>
      </c>
      <c r="D59" s="335"/>
      <c r="E59">
        <v>4</v>
      </c>
      <c r="F59">
        <v>8</v>
      </c>
      <c r="G59">
        <v>10</v>
      </c>
      <c r="H59">
        <v>10</v>
      </c>
      <c r="I59">
        <v>9</v>
      </c>
    </row>
    <row r="60" spans="2:55">
      <c r="B60" t="s">
        <v>536</v>
      </c>
      <c r="D60" s="335"/>
      <c r="E60" s="335">
        <f>E61*-0.000001</f>
        <v>-8.584E-2</v>
      </c>
      <c r="F60" s="335"/>
      <c r="G60" s="335">
        <f>G61*-0.000001</f>
        <v>-8.9307935999999991E-2</v>
      </c>
      <c r="H60" s="335"/>
      <c r="I60" s="335">
        <f>I61*-0.000001</f>
        <v>-9.29159766144E-2</v>
      </c>
      <c r="J60" s="335"/>
      <c r="K60" s="335">
        <f>K61*-0.000001</f>
        <v>-9.6669782069621762E-2</v>
      </c>
      <c r="L60" s="335"/>
      <c r="M60" s="335"/>
      <c r="N60" s="335"/>
      <c r="O60" s="335"/>
      <c r="P60" s="335">
        <f>P61*-0.000001</f>
        <v>-0.10673125063259693</v>
      </c>
      <c r="Q60" s="335"/>
      <c r="R60" s="335"/>
      <c r="S60" s="335"/>
      <c r="T60" s="335"/>
      <c r="U60" s="335">
        <f>U61*-0.000001</f>
        <v>-0.11783992492497813</v>
      </c>
      <c r="V60" s="335"/>
      <c r="W60" s="335"/>
      <c r="X60" s="335"/>
      <c r="Y60" s="335"/>
      <c r="Z60" s="335">
        <f>Z61*-0.000001</f>
        <v>-0.13010479896019755</v>
      </c>
      <c r="AA60" s="335"/>
      <c r="AB60" s="335"/>
      <c r="AC60" s="335"/>
      <c r="AD60" s="335"/>
      <c r="AE60" s="335">
        <f>AE61*-0.000001</f>
        <v>-0.14364621093614943</v>
      </c>
      <c r="AF60" s="335"/>
      <c r="AG60" s="335"/>
      <c r="AH60" s="335"/>
      <c r="AI60" s="335"/>
      <c r="AJ60" s="335">
        <f>AJ61*-0.000001</f>
        <v>-0.15859702394702049</v>
      </c>
      <c r="AK60" s="335"/>
      <c r="AL60" s="335"/>
      <c r="AM60" s="335"/>
      <c r="AN60" s="335"/>
      <c r="AO60" s="335">
        <f>AO61*-0.000001</f>
        <v>-0.17510392958455601</v>
      </c>
      <c r="AP60" s="335"/>
      <c r="AQ60" s="335"/>
      <c r="AR60" s="335"/>
      <c r="AS60" s="335"/>
      <c r="AT60" s="335">
        <f>AT61*-0.000001</f>
        <v>-0.19332888721919286</v>
      </c>
      <c r="AU60" s="335"/>
      <c r="AV60" s="335"/>
      <c r="AW60" s="335"/>
      <c r="AX60" s="335"/>
      <c r="AY60" s="335">
        <f>AY61*-0.000001</f>
        <v>-0.21345071308272867</v>
      </c>
      <c r="AZ60" s="335"/>
      <c r="BA60" s="335"/>
      <c r="BB60" s="335"/>
      <c r="BC60" s="335"/>
    </row>
    <row r="61" spans="2:55">
      <c r="B61" t="s">
        <v>537</v>
      </c>
      <c r="C61" s="493">
        <v>0.02</v>
      </c>
      <c r="D61" s="493"/>
      <c r="E61" s="1">
        <f>B6*(SUM(C34:C38))</f>
        <v>85840</v>
      </c>
      <c r="F61" s="336">
        <f>(E61*$C$61)+E61</f>
        <v>87556.800000000003</v>
      </c>
      <c r="G61" s="1">
        <f t="shared" ref="G61:BB61" si="9">(F61*$C$61)+F61</f>
        <v>89307.936000000002</v>
      </c>
      <c r="H61" s="336">
        <f t="shared" si="9"/>
        <v>91094.094720000008</v>
      </c>
      <c r="I61" s="1">
        <f t="shared" si="9"/>
        <v>92915.976614400002</v>
      </c>
      <c r="J61" s="336">
        <f t="shared" si="9"/>
        <v>94774.296146688008</v>
      </c>
      <c r="K61" s="1">
        <f t="shared" si="9"/>
        <v>96669.782069621768</v>
      </c>
      <c r="L61" s="336">
        <f t="shared" si="9"/>
        <v>98603.177711014199</v>
      </c>
      <c r="M61" s="1">
        <f t="shared" si="9"/>
        <v>100575.24126523448</v>
      </c>
      <c r="N61" s="336">
        <f t="shared" si="9"/>
        <v>102586.74609053916</v>
      </c>
      <c r="O61" s="1">
        <f t="shared" si="9"/>
        <v>104638.48101234995</v>
      </c>
      <c r="P61" s="336">
        <f t="shared" si="9"/>
        <v>106731.25063259694</v>
      </c>
      <c r="Q61" s="1">
        <f t="shared" si="9"/>
        <v>108865.87564524889</v>
      </c>
      <c r="R61" s="336">
        <f t="shared" si="9"/>
        <v>111043.19315815387</v>
      </c>
      <c r="S61" s="1">
        <f t="shared" si="9"/>
        <v>113264.05702131694</v>
      </c>
      <c r="T61" s="336">
        <f t="shared" si="9"/>
        <v>115529.33816174328</v>
      </c>
      <c r="U61" s="1">
        <f t="shared" si="9"/>
        <v>117839.92492497814</v>
      </c>
      <c r="V61" s="336">
        <f t="shared" si="9"/>
        <v>120196.7234234777</v>
      </c>
      <c r="W61" s="1">
        <f t="shared" si="9"/>
        <v>122600.65789194725</v>
      </c>
      <c r="X61" s="336">
        <f t="shared" si="9"/>
        <v>125052.67104978619</v>
      </c>
      <c r="Y61" s="1">
        <f t="shared" si="9"/>
        <v>127553.72447078192</v>
      </c>
      <c r="Z61" s="336">
        <f t="shared" si="9"/>
        <v>130104.79896019756</v>
      </c>
      <c r="AA61" s="1">
        <f t="shared" si="9"/>
        <v>132706.89493940151</v>
      </c>
      <c r="AB61" s="336">
        <f t="shared" si="9"/>
        <v>135361.03283818954</v>
      </c>
      <c r="AC61" s="1">
        <f t="shared" si="9"/>
        <v>138068.25349495333</v>
      </c>
      <c r="AD61" s="336">
        <f t="shared" si="9"/>
        <v>140829.6185648524</v>
      </c>
      <c r="AE61" s="1">
        <f t="shared" si="9"/>
        <v>143646.21093614944</v>
      </c>
      <c r="AF61" s="336">
        <f t="shared" si="9"/>
        <v>146519.13515487243</v>
      </c>
      <c r="AG61" s="1">
        <f t="shared" si="9"/>
        <v>149449.51785796988</v>
      </c>
      <c r="AH61" s="336">
        <f t="shared" si="9"/>
        <v>152438.50821512929</v>
      </c>
      <c r="AI61" s="1">
        <f t="shared" si="9"/>
        <v>155487.27837943187</v>
      </c>
      <c r="AJ61" s="336">
        <f t="shared" si="9"/>
        <v>158597.0239470205</v>
      </c>
      <c r="AK61" s="1">
        <f t="shared" si="9"/>
        <v>161768.9644259609</v>
      </c>
      <c r="AL61" s="336">
        <f t="shared" si="9"/>
        <v>165004.34371448011</v>
      </c>
      <c r="AM61" s="1">
        <f t="shared" si="9"/>
        <v>168304.43058876973</v>
      </c>
      <c r="AN61" s="336">
        <f t="shared" si="9"/>
        <v>171670.51920054512</v>
      </c>
      <c r="AO61" s="1">
        <f t="shared" si="9"/>
        <v>175103.92958455603</v>
      </c>
      <c r="AP61" s="336">
        <f t="shared" si="9"/>
        <v>178606.00817624715</v>
      </c>
      <c r="AQ61" s="1">
        <f t="shared" si="9"/>
        <v>182178.12833977208</v>
      </c>
      <c r="AR61" s="336">
        <f t="shared" si="9"/>
        <v>185821.69090656753</v>
      </c>
      <c r="AS61" s="1">
        <f t="shared" si="9"/>
        <v>189538.12472469889</v>
      </c>
      <c r="AT61" s="336">
        <f t="shared" si="9"/>
        <v>193328.88721919287</v>
      </c>
      <c r="AU61" s="1">
        <f t="shared" si="9"/>
        <v>197195.46496357673</v>
      </c>
      <c r="AV61" s="336">
        <f t="shared" si="9"/>
        <v>201139.37426284826</v>
      </c>
      <c r="AW61" s="1">
        <f t="shared" si="9"/>
        <v>205162.16174810522</v>
      </c>
      <c r="AX61" s="336">
        <f t="shared" si="9"/>
        <v>209265.40498306733</v>
      </c>
      <c r="AY61" s="1">
        <f t="shared" si="9"/>
        <v>213450.71308272867</v>
      </c>
      <c r="AZ61" s="336">
        <f t="shared" si="9"/>
        <v>217719.72734438325</v>
      </c>
      <c r="BA61" s="1">
        <f t="shared" si="9"/>
        <v>222074.12189127092</v>
      </c>
      <c r="BB61" s="336">
        <f t="shared" si="9"/>
        <v>226515.60432909633</v>
      </c>
    </row>
    <row r="62" spans="2:55">
      <c r="B62" t="s">
        <v>538</v>
      </c>
      <c r="C62" s="337"/>
      <c r="D62" s="337"/>
      <c r="E62" s="1">
        <v>0</v>
      </c>
      <c r="F62" s="1">
        <v>0</v>
      </c>
      <c r="G62" s="1">
        <v>0</v>
      </c>
      <c r="H62" s="1">
        <v>0</v>
      </c>
      <c r="I62" s="1">
        <v>0</v>
      </c>
      <c r="J62" s="1">
        <f t="shared" ref="J62:BB62" si="10">E62+E62*0.01</f>
        <v>0</v>
      </c>
      <c r="K62" s="1">
        <f t="shared" si="10"/>
        <v>0</v>
      </c>
      <c r="L62" s="1">
        <f t="shared" si="10"/>
        <v>0</v>
      </c>
      <c r="M62" s="1">
        <f t="shared" si="10"/>
        <v>0</v>
      </c>
      <c r="N62" s="1">
        <f t="shared" si="10"/>
        <v>0</v>
      </c>
      <c r="O62" s="1">
        <f t="shared" si="10"/>
        <v>0</v>
      </c>
      <c r="P62" s="1">
        <f t="shared" si="10"/>
        <v>0</v>
      </c>
      <c r="Q62" s="1">
        <f t="shared" si="10"/>
        <v>0</v>
      </c>
      <c r="R62" s="1">
        <f t="shared" si="10"/>
        <v>0</v>
      </c>
      <c r="S62" s="1">
        <f t="shared" si="10"/>
        <v>0</v>
      </c>
      <c r="T62" s="1">
        <f t="shared" si="10"/>
        <v>0</v>
      </c>
      <c r="U62" s="1">
        <f t="shared" si="10"/>
        <v>0</v>
      </c>
      <c r="V62" s="1">
        <f t="shared" si="10"/>
        <v>0</v>
      </c>
      <c r="W62" s="1">
        <f t="shared" si="10"/>
        <v>0</v>
      </c>
      <c r="X62" s="1">
        <f t="shared" si="10"/>
        <v>0</v>
      </c>
      <c r="Y62" s="1">
        <f t="shared" si="10"/>
        <v>0</v>
      </c>
      <c r="Z62" s="1">
        <f t="shared" si="10"/>
        <v>0</v>
      </c>
      <c r="AA62" s="1">
        <f t="shared" si="10"/>
        <v>0</v>
      </c>
      <c r="AB62" s="1">
        <f t="shared" si="10"/>
        <v>0</v>
      </c>
      <c r="AC62" s="1">
        <f t="shared" si="10"/>
        <v>0</v>
      </c>
      <c r="AD62" s="1">
        <f t="shared" si="10"/>
        <v>0</v>
      </c>
      <c r="AE62" s="1">
        <f t="shared" si="10"/>
        <v>0</v>
      </c>
      <c r="AF62" s="1">
        <f t="shared" si="10"/>
        <v>0</v>
      </c>
      <c r="AG62" s="1">
        <f t="shared" si="10"/>
        <v>0</v>
      </c>
      <c r="AH62" s="1">
        <f t="shared" si="10"/>
        <v>0</v>
      </c>
      <c r="AI62" s="1">
        <f t="shared" si="10"/>
        <v>0</v>
      </c>
      <c r="AJ62" s="1">
        <f t="shared" si="10"/>
        <v>0</v>
      </c>
      <c r="AK62" s="1">
        <f t="shared" si="10"/>
        <v>0</v>
      </c>
      <c r="AL62" s="1">
        <f t="shared" si="10"/>
        <v>0</v>
      </c>
      <c r="AM62" s="1">
        <f t="shared" si="10"/>
        <v>0</v>
      </c>
      <c r="AN62" s="1">
        <f t="shared" si="10"/>
        <v>0</v>
      </c>
      <c r="AO62" s="1">
        <f t="shared" si="10"/>
        <v>0</v>
      </c>
      <c r="AP62" s="1">
        <f t="shared" si="10"/>
        <v>0</v>
      </c>
      <c r="AQ62" s="1">
        <f t="shared" si="10"/>
        <v>0</v>
      </c>
      <c r="AR62" s="1">
        <f t="shared" si="10"/>
        <v>0</v>
      </c>
      <c r="AS62" s="1">
        <f t="shared" si="10"/>
        <v>0</v>
      </c>
      <c r="AT62" s="1">
        <f t="shared" si="10"/>
        <v>0</v>
      </c>
      <c r="AU62" s="1">
        <f t="shared" si="10"/>
        <v>0</v>
      </c>
      <c r="AV62" s="1">
        <f t="shared" si="10"/>
        <v>0</v>
      </c>
      <c r="AW62" s="1">
        <f t="shared" si="10"/>
        <v>0</v>
      </c>
      <c r="AX62" s="1">
        <f t="shared" si="10"/>
        <v>0</v>
      </c>
      <c r="AY62" s="1">
        <f t="shared" si="10"/>
        <v>0</v>
      </c>
      <c r="AZ62" s="1">
        <f t="shared" si="10"/>
        <v>0</v>
      </c>
      <c r="BA62" s="1">
        <f t="shared" si="10"/>
        <v>0</v>
      </c>
      <c r="BB62" s="1">
        <f t="shared" si="10"/>
        <v>0</v>
      </c>
    </row>
    <row r="63" spans="2:55">
      <c r="B63" s="320" t="s">
        <v>539</v>
      </c>
      <c r="C63" s="493">
        <v>0.02</v>
      </c>
      <c r="D63" s="493"/>
      <c r="E63" s="336">
        <f>B7</f>
        <v>300000</v>
      </c>
      <c r="F63" s="1">
        <f t="shared" ref="F63:BB63" si="11">E63*$C$63+E63</f>
        <v>306000</v>
      </c>
      <c r="G63" s="336">
        <f t="shared" si="11"/>
        <v>312120</v>
      </c>
      <c r="H63" s="336">
        <f t="shared" si="11"/>
        <v>318362.40000000002</v>
      </c>
      <c r="I63" s="336">
        <f t="shared" si="11"/>
        <v>324729.64800000004</v>
      </c>
      <c r="J63" s="336">
        <f t="shared" si="11"/>
        <v>331224.24096000002</v>
      </c>
      <c r="K63" s="1">
        <f t="shared" si="11"/>
        <v>337848.72577920003</v>
      </c>
      <c r="L63" s="336">
        <f t="shared" si="11"/>
        <v>344605.70029478404</v>
      </c>
      <c r="M63" s="336">
        <f t="shared" si="11"/>
        <v>351497.81430067972</v>
      </c>
      <c r="N63" s="336">
        <f t="shared" si="11"/>
        <v>358527.77058669331</v>
      </c>
      <c r="O63" s="336">
        <f t="shared" si="11"/>
        <v>365698.32599842717</v>
      </c>
      <c r="P63" s="1">
        <f t="shared" si="11"/>
        <v>373012.2925183957</v>
      </c>
      <c r="Q63" s="336">
        <f t="shared" si="11"/>
        <v>380472.53836876363</v>
      </c>
      <c r="R63" s="336">
        <f t="shared" si="11"/>
        <v>388081.98913613893</v>
      </c>
      <c r="S63" s="336">
        <f t="shared" si="11"/>
        <v>395843.62891886174</v>
      </c>
      <c r="T63" s="336">
        <f t="shared" si="11"/>
        <v>403760.50149723899</v>
      </c>
      <c r="U63" s="1">
        <f t="shared" si="11"/>
        <v>411835.71152718377</v>
      </c>
      <c r="V63" s="336">
        <f t="shared" si="11"/>
        <v>420072.42575772747</v>
      </c>
      <c r="W63" s="336">
        <f t="shared" si="11"/>
        <v>428473.87427288201</v>
      </c>
      <c r="X63" s="336">
        <f t="shared" si="11"/>
        <v>437043.35175833968</v>
      </c>
      <c r="Y63" s="336">
        <f t="shared" si="11"/>
        <v>445784.21879350644</v>
      </c>
      <c r="Z63" s="1">
        <f t="shared" si="11"/>
        <v>454699.90316937654</v>
      </c>
      <c r="AA63" s="336">
        <f t="shared" si="11"/>
        <v>463793.90123276407</v>
      </c>
      <c r="AB63" s="336">
        <f t="shared" si="11"/>
        <v>473069.77925741934</v>
      </c>
      <c r="AC63" s="336">
        <f t="shared" si="11"/>
        <v>482531.17484256771</v>
      </c>
      <c r="AD63" s="336">
        <f t="shared" si="11"/>
        <v>492181.79833941907</v>
      </c>
      <c r="AE63" s="1">
        <f t="shared" si="11"/>
        <v>502025.43430620746</v>
      </c>
      <c r="AF63" s="336">
        <f t="shared" si="11"/>
        <v>512065.94299233163</v>
      </c>
      <c r="AG63" s="336">
        <f t="shared" si="11"/>
        <v>522307.26185217826</v>
      </c>
      <c r="AH63" s="336">
        <f t="shared" si="11"/>
        <v>532753.40708922187</v>
      </c>
      <c r="AI63" s="336">
        <f t="shared" si="11"/>
        <v>543408.47523100628</v>
      </c>
      <c r="AJ63" s="1">
        <f t="shared" si="11"/>
        <v>554276.64473562641</v>
      </c>
      <c r="AK63" s="336">
        <f t="shared" si="11"/>
        <v>565362.17763033893</v>
      </c>
      <c r="AL63" s="336">
        <f t="shared" si="11"/>
        <v>576669.42118294572</v>
      </c>
      <c r="AM63" s="336">
        <f t="shared" si="11"/>
        <v>588202.80960660463</v>
      </c>
      <c r="AN63" s="336">
        <f t="shared" si="11"/>
        <v>599966.86579873669</v>
      </c>
      <c r="AO63" s="1">
        <f t="shared" si="11"/>
        <v>611966.20311471145</v>
      </c>
      <c r="AP63" s="336">
        <f t="shared" si="11"/>
        <v>624205.52717700566</v>
      </c>
      <c r="AQ63" s="336">
        <f t="shared" si="11"/>
        <v>636689.63772054575</v>
      </c>
      <c r="AR63" s="336">
        <f t="shared" si="11"/>
        <v>649423.43047495664</v>
      </c>
      <c r="AS63" s="336">
        <f t="shared" si="11"/>
        <v>662411.8990844558</v>
      </c>
      <c r="AT63" s="1">
        <f t="shared" si="11"/>
        <v>675660.13706614496</v>
      </c>
      <c r="AU63" s="336">
        <f t="shared" si="11"/>
        <v>689173.33980746788</v>
      </c>
      <c r="AV63" s="336">
        <f t="shared" si="11"/>
        <v>702956.80660361727</v>
      </c>
      <c r="AW63" s="336">
        <f t="shared" si="11"/>
        <v>717015.94273568958</v>
      </c>
      <c r="AX63" s="336">
        <f t="shared" si="11"/>
        <v>731356.26159040339</v>
      </c>
      <c r="AY63" s="1">
        <f t="shared" si="11"/>
        <v>745983.38682221144</v>
      </c>
      <c r="AZ63" s="336">
        <f t="shared" si="11"/>
        <v>760903.05455865571</v>
      </c>
      <c r="BA63" s="336">
        <f t="shared" si="11"/>
        <v>776121.1156498288</v>
      </c>
      <c r="BB63" s="336">
        <f t="shared" si="11"/>
        <v>791643.53796282539</v>
      </c>
    </row>
    <row r="64" spans="2:55">
      <c r="B64" s="320" t="s">
        <v>540</v>
      </c>
      <c r="E64" s="338"/>
      <c r="F64" s="338">
        <f>F63*SUM(E62:I62)*-0.000001</f>
        <v>0</v>
      </c>
      <c r="G64" s="338"/>
      <c r="H64" s="338"/>
      <c r="I64" s="338"/>
      <c r="J64" s="338"/>
      <c r="K64" s="338">
        <f>K63*SUM(J62:N62)*-0.000001</f>
        <v>0</v>
      </c>
      <c r="L64" s="338"/>
      <c r="M64" s="338"/>
      <c r="N64" s="338"/>
      <c r="O64" s="338"/>
      <c r="P64" s="338">
        <f>P63*SUM(O62:S62)*-0.000001</f>
        <v>0</v>
      </c>
      <c r="Q64" s="338"/>
      <c r="R64" s="338"/>
      <c r="S64" s="338"/>
      <c r="T64" s="338"/>
      <c r="U64" s="338">
        <f>U63*SUM(T62:X62)*-0.000001</f>
        <v>0</v>
      </c>
      <c r="V64" s="338"/>
      <c r="W64" s="338"/>
      <c r="X64" s="338"/>
      <c r="Y64" s="338"/>
      <c r="Z64" s="338">
        <f>Z63*SUM(Y62:AC62)*-0.000001</f>
        <v>0</v>
      </c>
      <c r="AA64" s="338"/>
      <c r="AB64" s="338"/>
      <c r="AC64" s="338"/>
      <c r="AD64" s="338"/>
      <c r="AE64" s="338">
        <f>AE63*SUM(AD62:AH62)*-0.000001</f>
        <v>0</v>
      </c>
      <c r="AF64" s="338"/>
      <c r="AG64" s="338"/>
      <c r="AH64" s="338"/>
      <c r="AI64" s="338"/>
      <c r="AJ64" s="338">
        <f>AJ63*SUM(AI62:AM62)*-0.000001</f>
        <v>0</v>
      </c>
      <c r="AK64" s="338"/>
      <c r="AL64" s="338"/>
      <c r="AM64" s="338"/>
      <c r="AN64" s="338"/>
      <c r="AO64" s="338">
        <f>AO63*SUM(AN62:AR62)*-0.000001</f>
        <v>0</v>
      </c>
      <c r="AP64" s="338"/>
      <c r="AQ64" s="338"/>
      <c r="AR64" s="338"/>
      <c r="AS64" s="338"/>
      <c r="AT64" s="338">
        <f>AT63*SUM(AS62:AW62)*-0.000001</f>
        <v>0</v>
      </c>
      <c r="AU64" s="338"/>
      <c r="AV64" s="338"/>
      <c r="AW64" s="338"/>
      <c r="AX64" s="338"/>
      <c r="AY64" s="338">
        <f>AY63*SUM(AX62:BB62)*-0.000001</f>
        <v>0</v>
      </c>
      <c r="AZ64" s="338"/>
      <c r="BA64" s="338"/>
      <c r="BB64" s="338"/>
    </row>
    <row r="65" spans="1:54">
      <c r="B65" t="s">
        <v>622</v>
      </c>
      <c r="C65" s="493"/>
      <c r="D65" s="493"/>
      <c r="E65" s="338">
        <v>-0.39870800000000001</v>
      </c>
      <c r="F65" s="338">
        <v>-0.63607106000000002</v>
      </c>
      <c r="G65" s="338">
        <v>-1.94962378</v>
      </c>
      <c r="H65" s="338">
        <v>-2.1739366900000001</v>
      </c>
      <c r="I65" s="338">
        <v>-1.8732049200000001</v>
      </c>
      <c r="J65" s="338"/>
      <c r="K65" s="338"/>
      <c r="L65" s="338"/>
      <c r="M65" s="338"/>
      <c r="N65" s="338"/>
      <c r="O65" s="338"/>
      <c r="P65" s="338"/>
      <c r="Q65" s="338"/>
      <c r="R65" s="338"/>
      <c r="S65" s="338"/>
      <c r="T65" s="338"/>
      <c r="U65" s="338"/>
      <c r="V65" s="338"/>
      <c r="W65" s="338"/>
      <c r="X65" s="338"/>
      <c r="Y65" s="338"/>
      <c r="Z65" s="338"/>
      <c r="AA65" s="338"/>
      <c r="AB65" s="338"/>
      <c r="AC65" s="338"/>
      <c r="AD65" s="338"/>
      <c r="AE65" s="338"/>
      <c r="AF65" s="338"/>
      <c r="AG65" s="338"/>
      <c r="AH65" s="338"/>
      <c r="AI65" s="338"/>
      <c r="AJ65" s="338"/>
      <c r="AK65" s="338"/>
      <c r="AL65" s="338"/>
      <c r="AM65" s="338"/>
      <c r="AN65" s="338"/>
      <c r="AO65" s="338"/>
      <c r="AP65" s="338"/>
      <c r="AQ65" s="338"/>
      <c r="AR65" s="338"/>
      <c r="AS65" s="338"/>
      <c r="AT65" s="338"/>
      <c r="AU65" s="338"/>
      <c r="AV65" s="338"/>
      <c r="AW65" s="338"/>
      <c r="AX65" s="338"/>
      <c r="AY65" s="338"/>
      <c r="AZ65" s="338"/>
      <c r="BA65" s="338"/>
      <c r="BB65" s="338"/>
    </row>
    <row r="66" spans="1:54">
      <c r="C66" s="493"/>
      <c r="D66" s="493"/>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row>
    <row r="71" spans="1:54">
      <c r="A71" s="4" t="s">
        <v>541</v>
      </c>
    </row>
    <row r="72" spans="1:54">
      <c r="A72" s="491" t="s">
        <v>542</v>
      </c>
      <c r="B72" s="491"/>
      <c r="C72" s="491"/>
      <c r="D72" s="491"/>
      <c r="E72" s="491"/>
      <c r="F72" s="491"/>
      <c r="G72" s="491"/>
      <c r="H72" s="491"/>
      <c r="I72" s="491"/>
      <c r="J72" s="491"/>
      <c r="K72" s="491"/>
      <c r="L72" s="491"/>
      <c r="M72" s="491"/>
      <c r="N72" s="491"/>
      <c r="O72" s="491"/>
      <c r="P72" s="491"/>
      <c r="Q72" s="491"/>
      <c r="R72" s="491"/>
      <c r="S72" s="491"/>
      <c r="T72" s="491"/>
    </row>
    <row r="73" spans="1:54">
      <c r="A73" s="491"/>
      <c r="B73" s="491"/>
      <c r="C73" s="491"/>
      <c r="D73" s="491"/>
      <c r="E73" s="491"/>
      <c r="F73" s="491"/>
      <c r="G73" s="491"/>
      <c r="H73" s="491"/>
      <c r="I73" s="491"/>
      <c r="J73" s="491"/>
      <c r="K73" s="491"/>
      <c r="L73" s="491"/>
      <c r="M73" s="491"/>
      <c r="N73" s="491"/>
      <c r="O73" s="491"/>
      <c r="P73" s="491"/>
      <c r="Q73" s="491"/>
      <c r="R73" s="491"/>
      <c r="S73" s="491"/>
      <c r="T73" s="491"/>
    </row>
    <row r="75" spans="1:54">
      <c r="A75" s="158" t="s">
        <v>343</v>
      </c>
      <c r="B75" s="490" t="s">
        <v>543</v>
      </c>
      <c r="C75" s="490"/>
      <c r="D75" s="490"/>
      <c r="E75" s="490"/>
      <c r="F75" s="490"/>
      <c r="G75" s="490"/>
      <c r="H75" s="490"/>
      <c r="I75" s="490"/>
      <c r="J75" s="490"/>
      <c r="K75" s="490"/>
      <c r="L75" s="490"/>
      <c r="M75" s="490"/>
      <c r="N75" s="490"/>
      <c r="O75" s="490"/>
      <c r="P75" s="490"/>
      <c r="Q75" s="490"/>
      <c r="R75" s="490"/>
      <c r="S75" s="490"/>
    </row>
    <row r="76" spans="1:54">
      <c r="A76" s="158" t="s">
        <v>487</v>
      </c>
      <c r="B76" s="490" t="s">
        <v>544</v>
      </c>
      <c r="C76" s="490"/>
      <c r="D76" s="490"/>
      <c r="E76" s="490"/>
      <c r="F76" s="490"/>
      <c r="G76" s="490"/>
      <c r="H76" s="490"/>
      <c r="I76" s="490"/>
      <c r="J76" s="490"/>
      <c r="K76" s="490"/>
      <c r="L76" s="490"/>
      <c r="M76" s="490"/>
      <c r="N76" s="490"/>
      <c r="O76" s="490"/>
      <c r="P76" s="490"/>
      <c r="Q76" s="490"/>
      <c r="R76" s="490"/>
      <c r="S76" s="490"/>
    </row>
    <row r="77" spans="1:54">
      <c r="A77" s="159" t="s">
        <v>390</v>
      </c>
      <c r="B77" s="490" t="s">
        <v>174</v>
      </c>
      <c r="C77" s="490"/>
      <c r="D77" s="490"/>
      <c r="E77" s="490"/>
      <c r="F77" s="490"/>
      <c r="G77" s="490"/>
      <c r="H77" s="490"/>
      <c r="I77" s="490"/>
      <c r="J77" s="490"/>
      <c r="K77" s="490"/>
      <c r="L77" s="490"/>
      <c r="M77" s="490"/>
      <c r="N77" s="490"/>
      <c r="O77" s="490"/>
      <c r="P77" s="490"/>
      <c r="Q77" s="490"/>
      <c r="R77" s="490"/>
      <c r="S77" s="490"/>
    </row>
    <row r="78" spans="1:54">
      <c r="A78" s="159" t="s">
        <v>466</v>
      </c>
      <c r="B78" s="490" t="s">
        <v>174</v>
      </c>
      <c r="C78" s="490"/>
      <c r="D78" s="490"/>
      <c r="E78" s="490"/>
      <c r="F78" s="490"/>
      <c r="G78" s="490"/>
      <c r="H78" s="490"/>
      <c r="I78" s="490"/>
      <c r="J78" s="490"/>
      <c r="K78" s="490"/>
      <c r="L78" s="490"/>
      <c r="M78" s="490"/>
      <c r="N78" s="490"/>
      <c r="O78" s="490"/>
      <c r="P78" s="490"/>
      <c r="Q78" s="490"/>
      <c r="R78" s="490"/>
      <c r="S78" s="490"/>
    </row>
    <row r="79" spans="1:54">
      <c r="A79" s="159" t="s">
        <v>467</v>
      </c>
      <c r="B79" s="490" t="s">
        <v>174</v>
      </c>
      <c r="C79" s="490"/>
      <c r="D79" s="490"/>
      <c r="E79" s="490"/>
      <c r="F79" s="490"/>
      <c r="G79" s="490"/>
      <c r="H79" s="490"/>
      <c r="I79" s="490"/>
      <c r="J79" s="490"/>
      <c r="K79" s="490"/>
      <c r="L79" s="490"/>
      <c r="M79" s="490"/>
      <c r="N79" s="490"/>
      <c r="O79" s="490"/>
      <c r="P79" s="490"/>
      <c r="Q79" s="490"/>
      <c r="R79" s="490"/>
      <c r="S79" s="490"/>
    </row>
    <row r="83" spans="1:1">
      <c r="A83" s="4" t="s">
        <v>545</v>
      </c>
    </row>
    <row r="84" spans="1:1">
      <c r="A84" t="s">
        <v>546</v>
      </c>
    </row>
    <row r="86" spans="1:1">
      <c r="A86" s="4" t="s">
        <v>547</v>
      </c>
    </row>
  </sheetData>
  <mergeCells count="12">
    <mergeCell ref="C66:D66"/>
    <mergeCell ref="A72:T73"/>
    <mergeCell ref="A2:T4"/>
    <mergeCell ref="A17:A45"/>
    <mergeCell ref="C61:D61"/>
    <mergeCell ref="C63:D63"/>
    <mergeCell ref="C65:D65"/>
    <mergeCell ref="B75:S75"/>
    <mergeCell ref="B76:S76"/>
    <mergeCell ref="B77:S77"/>
    <mergeCell ref="B78:S78"/>
    <mergeCell ref="B79:S79"/>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28" t="s">
        <v>335</v>
      </c>
      <c r="J2" s="429"/>
      <c r="K2" s="429"/>
      <c r="L2" s="429"/>
      <c r="M2" s="429"/>
      <c r="N2" s="429"/>
      <c r="O2" s="429"/>
      <c r="P2" s="429"/>
      <c r="Q2" s="429"/>
      <c r="R2" s="429"/>
      <c r="S2" s="429"/>
      <c r="T2" s="429"/>
      <c r="U2" s="430"/>
    </row>
    <row r="3" spans="1:21" ht="13.5" customHeight="1" outlineLevel="1" thickBot="1">
      <c r="A3" s="3"/>
      <c r="B3" s="7"/>
      <c r="F3" s="24"/>
      <c r="G3" s="10"/>
      <c r="I3" s="431" t="s">
        <v>336</v>
      </c>
      <c r="J3" s="432"/>
      <c r="K3" s="432"/>
      <c r="L3" s="432"/>
      <c r="M3" s="432"/>
      <c r="N3" s="433"/>
      <c r="O3" s="1"/>
      <c r="P3" s="437" t="s">
        <v>337</v>
      </c>
      <c r="Q3" s="438"/>
      <c r="R3" s="438"/>
      <c r="S3" s="438"/>
      <c r="T3" s="438"/>
      <c r="U3" s="439"/>
    </row>
    <row r="4" spans="1:21" ht="56.25" customHeight="1" outlineLevel="1">
      <c r="A4" s="31" t="s">
        <v>157</v>
      </c>
      <c r="B4" s="86"/>
      <c r="E4" s="53" t="s">
        <v>338</v>
      </c>
      <c r="F4" s="91"/>
      <c r="G4" s="28"/>
      <c r="H4" s="10"/>
      <c r="I4" s="434"/>
      <c r="J4" s="435"/>
      <c r="K4" s="435"/>
      <c r="L4" s="435"/>
      <c r="M4" s="435"/>
      <c r="N4" s="436"/>
      <c r="P4" s="440"/>
      <c r="Q4" s="441"/>
      <c r="R4" s="441"/>
      <c r="S4" s="441"/>
      <c r="T4" s="441"/>
      <c r="U4" s="442"/>
    </row>
    <row r="5" spans="1:21" outlineLevel="1">
      <c r="A5" s="13" t="s">
        <v>339</v>
      </c>
      <c r="B5" s="88"/>
      <c r="E5" s="14"/>
      <c r="H5" s="10"/>
      <c r="I5" s="502"/>
      <c r="J5" s="455"/>
      <c r="K5" s="455"/>
      <c r="L5" s="455"/>
      <c r="M5" s="455"/>
      <c r="N5" s="456"/>
      <c r="P5" s="502"/>
      <c r="Q5" s="455"/>
      <c r="R5" s="455"/>
      <c r="S5" s="455"/>
      <c r="T5" s="455"/>
      <c r="U5" s="456"/>
    </row>
    <row r="6" spans="1:21" outlineLevel="1">
      <c r="A6" s="13" t="s">
        <v>342</v>
      </c>
      <c r="B6" s="88"/>
      <c r="E6" s="53" t="s">
        <v>344</v>
      </c>
      <c r="F6" s="90"/>
      <c r="H6" s="10"/>
      <c r="I6" s="457"/>
      <c r="J6" s="458"/>
      <c r="K6" s="458"/>
      <c r="L6" s="458"/>
      <c r="M6" s="458"/>
      <c r="N6" s="459"/>
      <c r="P6" s="457"/>
      <c r="Q6" s="458"/>
      <c r="R6" s="458"/>
      <c r="S6" s="458"/>
      <c r="T6" s="458"/>
      <c r="U6" s="459"/>
    </row>
    <row r="7" spans="1:21" outlineLevel="1">
      <c r="A7" s="13" t="s">
        <v>346</v>
      </c>
      <c r="B7" s="88"/>
      <c r="E7" s="14"/>
      <c r="H7" s="10"/>
      <c r="I7" s="457"/>
      <c r="J7" s="458"/>
      <c r="K7" s="458"/>
      <c r="L7" s="458"/>
      <c r="M7" s="458"/>
      <c r="N7" s="459"/>
      <c r="P7" s="457"/>
      <c r="Q7" s="458"/>
      <c r="R7" s="458"/>
      <c r="S7" s="458"/>
      <c r="T7" s="458"/>
      <c r="U7" s="459"/>
    </row>
    <row r="8" spans="1:21" ht="41" outlineLevel="1" thickBot="1">
      <c r="A8" s="34" t="s">
        <v>347</v>
      </c>
      <c r="B8" s="89"/>
      <c r="E8" s="14"/>
      <c r="H8" s="10"/>
      <c r="I8" s="457"/>
      <c r="J8" s="458"/>
      <c r="K8" s="458"/>
      <c r="L8" s="458"/>
      <c r="M8" s="458"/>
      <c r="N8" s="459"/>
      <c r="P8" s="457"/>
      <c r="Q8" s="458"/>
      <c r="R8" s="458"/>
      <c r="S8" s="458"/>
      <c r="T8" s="458"/>
      <c r="U8" s="459"/>
    </row>
    <row r="9" spans="1:21" outlineLevel="1">
      <c r="E9" s="14"/>
      <c r="H9" s="10"/>
      <c r="I9" s="457"/>
      <c r="J9" s="458"/>
      <c r="K9" s="458"/>
      <c r="L9" s="458"/>
      <c r="M9" s="458"/>
      <c r="N9" s="459"/>
      <c r="P9" s="457"/>
      <c r="Q9" s="458"/>
      <c r="R9" s="458"/>
      <c r="S9" s="458"/>
      <c r="T9" s="458"/>
      <c r="U9" s="459"/>
    </row>
    <row r="10" spans="1:21" ht="14" outlineLevel="1" thickBot="1">
      <c r="A10" s="32" t="s">
        <v>349</v>
      </c>
      <c r="B10" s="35">
        <f>Baseline!B10</f>
        <v>2027</v>
      </c>
      <c r="E10" s="14"/>
      <c r="H10" s="10"/>
      <c r="I10" s="457"/>
      <c r="J10" s="458"/>
      <c r="K10" s="458"/>
      <c r="L10" s="458"/>
      <c r="M10" s="458"/>
      <c r="N10" s="459"/>
      <c r="P10" s="457"/>
      <c r="Q10" s="458"/>
      <c r="R10" s="458"/>
      <c r="S10" s="458"/>
      <c r="T10" s="458"/>
      <c r="U10" s="459"/>
    </row>
    <row r="11" spans="1:21" outlineLevel="1">
      <c r="A11" s="16"/>
      <c r="H11" s="10"/>
      <c r="I11" s="457"/>
      <c r="J11" s="458"/>
      <c r="K11" s="458"/>
      <c r="L11" s="458"/>
      <c r="M11" s="458"/>
      <c r="N11" s="459"/>
      <c r="P11" s="457"/>
      <c r="Q11" s="458"/>
      <c r="R11" s="458"/>
      <c r="S11" s="458"/>
      <c r="T11" s="458"/>
      <c r="U11" s="459"/>
    </row>
    <row r="12" spans="1:21" ht="40.5" outlineLevel="1">
      <c r="A12" s="26" t="s">
        <v>350</v>
      </c>
      <c r="B12" s="26" t="s">
        <v>351</v>
      </c>
      <c r="C12" s="26" t="s">
        <v>352</v>
      </c>
      <c r="D12" s="26" t="s">
        <v>353</v>
      </c>
      <c r="E12" s="26" t="s">
        <v>354</v>
      </c>
      <c r="F12" s="26" t="s">
        <v>355</v>
      </c>
      <c r="G12" s="26" t="s">
        <v>356</v>
      </c>
      <c r="I12" s="457"/>
      <c r="J12" s="458"/>
      <c r="K12" s="458"/>
      <c r="L12" s="458"/>
      <c r="M12" s="458"/>
      <c r="N12" s="459"/>
      <c r="P12" s="457"/>
      <c r="Q12" s="458"/>
      <c r="R12" s="458"/>
      <c r="S12" s="458"/>
      <c r="T12" s="458"/>
      <c r="U12" s="459"/>
    </row>
    <row r="13" spans="1:21" outlineLevel="1">
      <c r="A13" s="58">
        <v>2035</v>
      </c>
      <c r="B13" s="21">
        <f t="shared" ref="B13:B18" si="0">INDEX($E$204:$AW$204,1,MATCH($A13,$E$53:$BB$53,0))</f>
        <v>0</v>
      </c>
      <c r="C13" s="21">
        <f>B13-Baseline!B13</f>
        <v>76.705328773800488</v>
      </c>
      <c r="D13" s="21">
        <f t="shared" ref="D13:D18" si="1">INDEX($E$205:$AW$205,1,MATCH($A13,$E$53:$BB$53,0))</f>
        <v>0</v>
      </c>
      <c r="E13" s="21">
        <f>D13-Baseline!D13</f>
        <v>76.705328773800488</v>
      </c>
      <c r="F13" s="21">
        <f t="shared" ref="F13:F18" si="2">INDEX($E$206:$AW$206,1,MATCH($A13,$E$53:$BB$53,0))</f>
        <v>0</v>
      </c>
      <c r="G13" s="21">
        <f>F13-Baseline!F13</f>
        <v>76.705328773800488</v>
      </c>
      <c r="I13" s="457"/>
      <c r="J13" s="458"/>
      <c r="K13" s="458"/>
      <c r="L13" s="458"/>
      <c r="M13" s="458"/>
      <c r="N13" s="459"/>
      <c r="P13" s="457"/>
      <c r="Q13" s="458"/>
      <c r="R13" s="458"/>
      <c r="S13" s="458"/>
      <c r="T13" s="458"/>
      <c r="U13" s="459"/>
    </row>
    <row r="14" spans="1:21" outlineLevel="1">
      <c r="A14" s="58">
        <v>2040</v>
      </c>
      <c r="B14" s="21">
        <f t="shared" si="0"/>
        <v>0</v>
      </c>
      <c r="C14" s="21">
        <f>B14-Baseline!B14</f>
        <v>112.34713886927049</v>
      </c>
      <c r="D14" s="21">
        <f t="shared" si="1"/>
        <v>0</v>
      </c>
      <c r="E14" s="21">
        <f>D14-Baseline!D14</f>
        <v>112.34713886927049</v>
      </c>
      <c r="F14" s="21">
        <f t="shared" si="2"/>
        <v>0</v>
      </c>
      <c r="G14" s="21">
        <f>F14-Baseline!F14</f>
        <v>112.34713886927049</v>
      </c>
      <c r="I14" s="457"/>
      <c r="J14" s="458"/>
      <c r="K14" s="458"/>
      <c r="L14" s="458"/>
      <c r="M14" s="458"/>
      <c r="N14" s="459"/>
      <c r="P14" s="457"/>
      <c r="Q14" s="458"/>
      <c r="R14" s="458"/>
      <c r="S14" s="458"/>
      <c r="T14" s="458"/>
      <c r="U14" s="459"/>
    </row>
    <row r="15" spans="1:21" outlineLevel="1">
      <c r="A15" s="58">
        <v>2045</v>
      </c>
      <c r="B15" s="21">
        <f t="shared" si="0"/>
        <v>0</v>
      </c>
      <c r="C15" s="21">
        <f>B15-Baseline!B15</f>
        <v>143.96880102714891</v>
      </c>
      <c r="D15" s="21">
        <f t="shared" si="1"/>
        <v>0</v>
      </c>
      <c r="E15" s="21">
        <f>D15-Baseline!D15</f>
        <v>143.96880102714891</v>
      </c>
      <c r="F15" s="21">
        <f t="shared" si="2"/>
        <v>0</v>
      </c>
      <c r="G15" s="21">
        <f>F15-Baseline!F15</f>
        <v>143.96880102714891</v>
      </c>
      <c r="I15" s="457"/>
      <c r="J15" s="458"/>
      <c r="K15" s="458"/>
      <c r="L15" s="458"/>
      <c r="M15" s="458"/>
      <c r="N15" s="459"/>
      <c r="P15" s="457"/>
      <c r="Q15" s="458"/>
      <c r="R15" s="458"/>
      <c r="S15" s="458"/>
      <c r="T15" s="458"/>
      <c r="U15" s="459"/>
    </row>
    <row r="16" spans="1:21" outlineLevel="1">
      <c r="A16" s="58">
        <v>2050</v>
      </c>
      <c r="B16" s="21">
        <f t="shared" si="0"/>
        <v>0</v>
      </c>
      <c r="C16" s="21">
        <f>B16-Baseline!B16</f>
        <v>171.98375208693713</v>
      </c>
      <c r="D16" s="21">
        <f t="shared" si="1"/>
        <v>0</v>
      </c>
      <c r="E16" s="21">
        <f>D16-Baseline!D16</f>
        <v>171.98375208693713</v>
      </c>
      <c r="F16" s="21">
        <f t="shared" si="2"/>
        <v>0</v>
      </c>
      <c r="G16" s="21">
        <f>F16-Baseline!F16</f>
        <v>171.98375208693713</v>
      </c>
      <c r="I16" s="457"/>
      <c r="J16" s="458"/>
      <c r="K16" s="458"/>
      <c r="L16" s="458"/>
      <c r="M16" s="458"/>
      <c r="N16" s="459"/>
      <c r="P16" s="457"/>
      <c r="Q16" s="458"/>
      <c r="R16" s="458"/>
      <c r="S16" s="458"/>
      <c r="T16" s="458"/>
      <c r="U16" s="459"/>
    </row>
    <row r="17" spans="1:21" outlineLevel="1">
      <c r="A17" s="58">
        <v>2060</v>
      </c>
      <c r="B17" s="21">
        <f t="shared" si="0"/>
        <v>0</v>
      </c>
      <c r="C17" s="21">
        <f>B17-Baseline!B17</f>
        <v>219.43648166958059</v>
      </c>
      <c r="D17" s="21">
        <f t="shared" si="1"/>
        <v>0</v>
      </c>
      <c r="E17" s="21">
        <f>D17-Baseline!D17</f>
        <v>219.43648166958059</v>
      </c>
      <c r="F17" s="21">
        <f t="shared" si="2"/>
        <v>0</v>
      </c>
      <c r="G17" s="21">
        <f>F17-Baseline!F17</f>
        <v>219.43648166958059</v>
      </c>
      <c r="I17" s="457"/>
      <c r="J17" s="458"/>
      <c r="K17" s="458"/>
      <c r="L17" s="458"/>
      <c r="M17" s="458"/>
      <c r="N17" s="459"/>
      <c r="P17" s="457"/>
      <c r="Q17" s="458"/>
      <c r="R17" s="458"/>
      <c r="S17" s="458"/>
      <c r="T17" s="458"/>
      <c r="U17" s="459"/>
    </row>
    <row r="18" spans="1:21" outlineLevel="1">
      <c r="A18" s="58">
        <v>2070</v>
      </c>
      <c r="B18" s="21">
        <f t="shared" si="0"/>
        <v>0</v>
      </c>
      <c r="C18" s="21">
        <f>B18-Baseline!B18</f>
        <v>259.17142560316694</v>
      </c>
      <c r="D18" s="21">
        <f t="shared" si="1"/>
        <v>0</v>
      </c>
      <c r="E18" s="21">
        <f>D18-Baseline!D18</f>
        <v>259.17142560316694</v>
      </c>
      <c r="F18" s="21">
        <f t="shared" si="2"/>
        <v>0</v>
      </c>
      <c r="G18" s="21">
        <f>F18-Baseline!F18</f>
        <v>259.17142560316694</v>
      </c>
      <c r="I18" s="460"/>
      <c r="J18" s="461"/>
      <c r="K18" s="461"/>
      <c r="L18" s="461"/>
      <c r="M18" s="461"/>
      <c r="N18" s="462"/>
      <c r="P18" s="460"/>
      <c r="Q18" s="461"/>
      <c r="R18" s="461"/>
      <c r="S18" s="461"/>
      <c r="T18" s="461"/>
      <c r="U18" s="462"/>
    </row>
    <row r="19" spans="1:21" ht="14" outlineLevel="1" thickBot="1">
      <c r="A19" s="465"/>
      <c r="B19" s="465"/>
      <c r="I19" s="250"/>
      <c r="J19" s="251"/>
      <c r="K19" s="251"/>
      <c r="L19" s="251"/>
      <c r="M19" s="251"/>
      <c r="N19" s="251"/>
      <c r="P19" s="249"/>
      <c r="Q19" s="249"/>
      <c r="R19" s="249"/>
      <c r="S19" s="249"/>
      <c r="T19" s="249"/>
      <c r="U19" s="232"/>
    </row>
    <row r="20" spans="1:21" ht="26.25" customHeight="1" outlineLevel="1">
      <c r="A20" s="54" t="s">
        <v>357</v>
      </c>
      <c r="B20" s="55">
        <f>Baseline!B20</f>
        <v>0.33700000000000002</v>
      </c>
      <c r="E20" s="154"/>
      <c r="I20" s="452" t="s">
        <v>358</v>
      </c>
      <c r="J20" s="453"/>
      <c r="K20" s="453"/>
      <c r="L20" s="453"/>
      <c r="M20" s="453"/>
      <c r="N20" s="454"/>
      <c r="P20" s="452" t="s">
        <v>359</v>
      </c>
      <c r="Q20" s="453"/>
      <c r="R20" s="453"/>
      <c r="S20" s="453"/>
      <c r="T20" s="453"/>
      <c r="U20" s="454"/>
    </row>
    <row r="21" spans="1:21" ht="12.75" customHeight="1" outlineLevel="1">
      <c r="A21" s="154"/>
      <c r="B21" s="155"/>
      <c r="I21" s="502"/>
      <c r="J21" s="455"/>
      <c r="K21" s="455"/>
      <c r="L21" s="455"/>
      <c r="M21" s="455"/>
      <c r="N21" s="456"/>
      <c r="P21" s="502"/>
      <c r="Q21" s="455"/>
      <c r="R21" s="455"/>
      <c r="S21" s="455"/>
      <c r="T21" s="455"/>
      <c r="U21" s="456"/>
    </row>
    <row r="22" spans="1:21" ht="12.75" customHeight="1" outlineLevel="1">
      <c r="A22" s="154"/>
      <c r="B22" s="155"/>
      <c r="I22" s="457"/>
      <c r="J22" s="458"/>
      <c r="K22" s="458"/>
      <c r="L22" s="458"/>
      <c r="M22" s="458"/>
      <c r="N22" s="459"/>
      <c r="P22" s="457"/>
      <c r="Q22" s="458"/>
      <c r="R22" s="458"/>
      <c r="S22" s="458"/>
      <c r="T22" s="458"/>
      <c r="U22" s="459"/>
    </row>
    <row r="23" spans="1:21" outlineLevel="1">
      <c r="A23" s="154"/>
      <c r="B23" s="480" t="s">
        <v>362</v>
      </c>
      <c r="C23" s="481"/>
      <c r="D23" s="481"/>
      <c r="E23" s="481"/>
      <c r="F23" s="481"/>
      <c r="G23" s="482"/>
      <c r="I23" s="457"/>
      <c r="J23" s="458"/>
      <c r="K23" s="458"/>
      <c r="L23" s="458"/>
      <c r="M23" s="458"/>
      <c r="N23" s="459"/>
      <c r="P23" s="457"/>
      <c r="Q23" s="458"/>
      <c r="R23" s="458"/>
      <c r="S23" s="458"/>
      <c r="T23" s="458"/>
      <c r="U23" s="459"/>
    </row>
    <row r="24" spans="1:21" outlineLevel="1">
      <c r="B24" s="17">
        <v>2027</v>
      </c>
      <c r="C24" s="17">
        <v>2028</v>
      </c>
      <c r="D24" s="17">
        <v>2029</v>
      </c>
      <c r="E24" s="17">
        <v>2030</v>
      </c>
      <c r="F24" s="17">
        <v>2031</v>
      </c>
      <c r="G24" s="17" t="s">
        <v>363</v>
      </c>
      <c r="I24" s="457"/>
      <c r="J24" s="458"/>
      <c r="K24" s="458"/>
      <c r="L24" s="458"/>
      <c r="M24" s="458"/>
      <c r="N24" s="459"/>
      <c r="P24" s="457"/>
      <c r="Q24" s="458"/>
      <c r="R24" s="458"/>
      <c r="S24" s="458"/>
      <c r="T24" s="458"/>
      <c r="U24" s="459"/>
    </row>
    <row r="25" spans="1:21" ht="14" outlineLevel="1" thickBot="1">
      <c r="B25" s="30" t="s">
        <v>364</v>
      </c>
      <c r="C25" s="30" t="s">
        <v>364</v>
      </c>
      <c r="D25" s="30" t="s">
        <v>364</v>
      </c>
      <c r="E25" s="30" t="s">
        <v>364</v>
      </c>
      <c r="F25" s="30" t="s">
        <v>364</v>
      </c>
      <c r="G25" s="30" t="s">
        <v>364</v>
      </c>
      <c r="I25" s="457"/>
      <c r="J25" s="458"/>
      <c r="K25" s="458"/>
      <c r="L25" s="458"/>
      <c r="M25" s="458"/>
      <c r="N25" s="459"/>
      <c r="P25" s="457"/>
      <c r="Q25" s="458"/>
      <c r="R25" s="458"/>
      <c r="S25" s="458"/>
      <c r="T25" s="458"/>
      <c r="U25" s="459"/>
    </row>
    <row r="26" spans="1:21" outlineLevel="1">
      <c r="A26" s="54" t="s">
        <v>365</v>
      </c>
      <c r="B26" s="21">
        <f>E64</f>
        <v>0</v>
      </c>
      <c r="C26" s="21">
        <f>F64</f>
        <v>0</v>
      </c>
      <c r="D26" s="21">
        <f>G64</f>
        <v>0</v>
      </c>
      <c r="E26" s="21">
        <f>H64</f>
        <v>0</v>
      </c>
      <c r="F26" s="21">
        <f>I64</f>
        <v>0</v>
      </c>
      <c r="G26" s="21">
        <f>SUM(J64:BB64)</f>
        <v>0</v>
      </c>
      <c r="I26" s="457"/>
      <c r="J26" s="458"/>
      <c r="K26" s="458"/>
      <c r="L26" s="458"/>
      <c r="M26" s="458"/>
      <c r="N26" s="459"/>
      <c r="P26" s="457"/>
      <c r="Q26" s="458"/>
      <c r="R26" s="458"/>
      <c r="S26" s="458"/>
      <c r="T26" s="458"/>
      <c r="U26" s="459"/>
    </row>
    <row r="27" spans="1:21" outlineLevel="1">
      <c r="A27" s="54" t="s">
        <v>366</v>
      </c>
      <c r="B27" s="21">
        <f>E71+E77</f>
        <v>0</v>
      </c>
      <c r="C27" s="21">
        <f>F71+F77</f>
        <v>0</v>
      </c>
      <c r="D27" s="21">
        <f>G71+G77</f>
        <v>0</v>
      </c>
      <c r="E27" s="21">
        <f>H71+H77</f>
        <v>0</v>
      </c>
      <c r="F27" s="21">
        <f>I71+I77</f>
        <v>0</v>
      </c>
      <c r="G27" s="21">
        <f>SUM(J71:BB71)+SUM(J77:BB77)</f>
        <v>0</v>
      </c>
      <c r="I27" s="457"/>
      <c r="J27" s="458"/>
      <c r="K27" s="458"/>
      <c r="L27" s="458"/>
      <c r="M27" s="458"/>
      <c r="N27" s="459"/>
      <c r="P27" s="457"/>
      <c r="Q27" s="458"/>
      <c r="R27" s="458"/>
      <c r="S27" s="458"/>
      <c r="T27" s="458"/>
      <c r="U27" s="459"/>
    </row>
    <row r="28" spans="1:21" outlineLevel="1">
      <c r="A28" s="154"/>
      <c r="B28" s="248"/>
      <c r="C28" s="248"/>
      <c r="D28" s="248"/>
      <c r="E28" s="248"/>
      <c r="F28" s="248"/>
      <c r="G28" s="248"/>
      <c r="I28" s="457"/>
      <c r="J28" s="458"/>
      <c r="K28" s="458"/>
      <c r="L28" s="458"/>
      <c r="M28" s="458"/>
      <c r="N28" s="459"/>
      <c r="P28" s="457"/>
      <c r="Q28" s="458"/>
      <c r="R28" s="458"/>
      <c r="S28" s="458"/>
      <c r="T28" s="458"/>
      <c r="U28" s="459"/>
    </row>
    <row r="29" spans="1:21" ht="14" outlineLevel="1" thickBot="1">
      <c r="A29" s="154"/>
      <c r="B29" s="248"/>
      <c r="C29" s="248"/>
      <c r="D29" s="248"/>
      <c r="E29" s="248"/>
      <c r="F29" s="248"/>
      <c r="G29" s="248"/>
      <c r="I29" s="457"/>
      <c r="J29" s="458"/>
      <c r="K29" s="458"/>
      <c r="L29" s="458"/>
      <c r="M29" s="458"/>
      <c r="N29" s="459"/>
      <c r="P29" s="457"/>
      <c r="Q29" s="458"/>
      <c r="R29" s="458"/>
      <c r="S29" s="458"/>
      <c r="T29" s="458"/>
      <c r="U29" s="459"/>
    </row>
    <row r="30" spans="1:21" ht="14" outlineLevel="1" thickBot="1">
      <c r="A30" s="308"/>
      <c r="B30" s="309" t="s">
        <v>367</v>
      </c>
      <c r="C30" s="310" t="s">
        <v>368</v>
      </c>
      <c r="D30" s="484" t="s">
        <v>323</v>
      </c>
      <c r="E30" s="485"/>
      <c r="F30" s="485"/>
      <c r="G30" s="486"/>
      <c r="I30" s="457"/>
      <c r="J30" s="458"/>
      <c r="K30" s="458"/>
      <c r="L30" s="458"/>
      <c r="M30" s="458"/>
      <c r="N30" s="459"/>
      <c r="P30" s="457"/>
      <c r="Q30" s="458"/>
      <c r="R30" s="458"/>
      <c r="S30" s="458"/>
      <c r="T30" s="458"/>
      <c r="U30" s="459"/>
    </row>
    <row r="31" spans="1:21" outlineLevel="1">
      <c r="A31" s="477" t="s">
        <v>369</v>
      </c>
      <c r="B31" s="311"/>
      <c r="C31" s="307"/>
      <c r="D31" s="426"/>
      <c r="E31" s="426"/>
      <c r="F31" s="426"/>
      <c r="G31" s="427"/>
      <c r="I31" s="457"/>
      <c r="J31" s="458"/>
      <c r="K31" s="458"/>
      <c r="L31" s="458"/>
      <c r="M31" s="458"/>
      <c r="N31" s="459"/>
      <c r="P31" s="457"/>
      <c r="Q31" s="458"/>
      <c r="R31" s="458"/>
      <c r="S31" s="458"/>
      <c r="T31" s="458"/>
      <c r="U31" s="459"/>
    </row>
    <row r="32" spans="1:21" outlineLevel="1">
      <c r="A32" s="477"/>
      <c r="B32" s="312"/>
      <c r="C32" s="252"/>
      <c r="D32" s="463"/>
      <c r="E32" s="463"/>
      <c r="F32" s="463"/>
      <c r="G32" s="464"/>
      <c r="I32" s="457"/>
      <c r="J32" s="458"/>
      <c r="K32" s="458"/>
      <c r="L32" s="458"/>
      <c r="M32" s="458"/>
      <c r="N32" s="459"/>
      <c r="P32" s="457"/>
      <c r="Q32" s="458"/>
      <c r="R32" s="458"/>
      <c r="S32" s="458"/>
      <c r="T32" s="458"/>
      <c r="U32" s="459"/>
    </row>
    <row r="33" spans="1:21" outlineLevel="1">
      <c r="A33" s="477"/>
      <c r="B33" s="312"/>
      <c r="C33" s="252"/>
      <c r="D33" s="463"/>
      <c r="E33" s="463"/>
      <c r="F33" s="463"/>
      <c r="G33" s="464"/>
      <c r="I33" s="457"/>
      <c r="J33" s="458"/>
      <c r="K33" s="458"/>
      <c r="L33" s="458"/>
      <c r="M33" s="458"/>
      <c r="N33" s="459"/>
      <c r="P33" s="457"/>
      <c r="Q33" s="458"/>
      <c r="R33" s="458"/>
      <c r="S33" s="458"/>
      <c r="T33" s="458"/>
      <c r="U33" s="459"/>
    </row>
    <row r="34" spans="1:21" outlineLevel="1">
      <c r="A34" s="477"/>
      <c r="B34" s="312"/>
      <c r="C34" s="252"/>
      <c r="D34" s="463"/>
      <c r="E34" s="463"/>
      <c r="F34" s="463"/>
      <c r="G34" s="464"/>
      <c r="I34" s="457"/>
      <c r="J34" s="458"/>
      <c r="K34" s="458"/>
      <c r="L34" s="458"/>
      <c r="M34" s="458"/>
      <c r="N34" s="459"/>
      <c r="P34" s="457"/>
      <c r="Q34" s="458"/>
      <c r="R34" s="458"/>
      <c r="S34" s="458"/>
      <c r="T34" s="458"/>
      <c r="U34" s="459"/>
    </row>
    <row r="35" spans="1:21" outlineLevel="1">
      <c r="A35" s="477"/>
      <c r="B35" s="312"/>
      <c r="C35" s="252"/>
      <c r="D35" s="463"/>
      <c r="E35" s="463"/>
      <c r="F35" s="463"/>
      <c r="G35" s="464"/>
      <c r="I35" s="457"/>
      <c r="J35" s="458"/>
      <c r="K35" s="458"/>
      <c r="L35" s="458"/>
      <c r="M35" s="458"/>
      <c r="N35" s="459"/>
      <c r="P35" s="457"/>
      <c r="Q35" s="458"/>
      <c r="R35" s="458"/>
      <c r="S35" s="458"/>
      <c r="T35" s="458"/>
      <c r="U35" s="459"/>
    </row>
    <row r="36" spans="1:21" outlineLevel="1">
      <c r="A36" s="477"/>
      <c r="B36" s="312"/>
      <c r="C36" s="252"/>
      <c r="D36" s="463"/>
      <c r="E36" s="463"/>
      <c r="F36" s="463"/>
      <c r="G36" s="464"/>
      <c r="I36" s="457"/>
      <c r="J36" s="458"/>
      <c r="K36" s="458"/>
      <c r="L36" s="458"/>
      <c r="M36" s="458"/>
      <c r="N36" s="459"/>
      <c r="P36" s="457"/>
      <c r="Q36" s="458"/>
      <c r="R36" s="458"/>
      <c r="S36" s="458"/>
      <c r="T36" s="458"/>
      <c r="U36" s="459"/>
    </row>
    <row r="37" spans="1:21" outlineLevel="1">
      <c r="A37" s="477"/>
      <c r="B37" s="312"/>
      <c r="C37" s="252"/>
      <c r="D37" s="463"/>
      <c r="E37" s="463"/>
      <c r="F37" s="463"/>
      <c r="G37" s="464"/>
      <c r="I37" s="457"/>
      <c r="J37" s="458"/>
      <c r="K37" s="458"/>
      <c r="L37" s="458"/>
      <c r="M37" s="458"/>
      <c r="N37" s="459"/>
      <c r="P37" s="457"/>
      <c r="Q37" s="458"/>
      <c r="R37" s="458"/>
      <c r="S37" s="458"/>
      <c r="T37" s="458"/>
      <c r="U37" s="459"/>
    </row>
    <row r="38" spans="1:21" outlineLevel="1">
      <c r="A38" s="477"/>
      <c r="B38" s="312"/>
      <c r="C38" s="252"/>
      <c r="D38" s="463"/>
      <c r="E38" s="463"/>
      <c r="F38" s="463"/>
      <c r="G38" s="464"/>
      <c r="I38" s="457"/>
      <c r="J38" s="458"/>
      <c r="K38" s="458"/>
      <c r="L38" s="458"/>
      <c r="M38" s="458"/>
      <c r="N38" s="459"/>
      <c r="P38" s="457"/>
      <c r="Q38" s="458"/>
      <c r="R38" s="458"/>
      <c r="S38" s="458"/>
      <c r="T38" s="458"/>
      <c r="U38" s="459"/>
    </row>
    <row r="39" spans="1:21" outlineLevel="1">
      <c r="A39" s="477"/>
      <c r="B39" s="312"/>
      <c r="C39" s="252"/>
      <c r="D39" s="463"/>
      <c r="E39" s="463"/>
      <c r="F39" s="463"/>
      <c r="G39" s="464"/>
      <c r="I39" s="457"/>
      <c r="J39" s="458"/>
      <c r="K39" s="458"/>
      <c r="L39" s="458"/>
      <c r="M39" s="458"/>
      <c r="N39" s="459"/>
      <c r="P39" s="457"/>
      <c r="Q39" s="458"/>
      <c r="R39" s="458"/>
      <c r="S39" s="458"/>
      <c r="T39" s="458"/>
      <c r="U39" s="459"/>
    </row>
    <row r="40" spans="1:21" ht="14" outlineLevel="1" thickBot="1">
      <c r="A40" s="478"/>
      <c r="B40" s="313"/>
      <c r="C40" s="314"/>
      <c r="D40" s="487"/>
      <c r="E40" s="487"/>
      <c r="F40" s="487"/>
      <c r="G40" s="488"/>
      <c r="I40" s="457"/>
      <c r="J40" s="458"/>
      <c r="K40" s="458"/>
      <c r="L40" s="458"/>
      <c r="M40" s="458"/>
      <c r="N40" s="459"/>
      <c r="P40" s="457"/>
      <c r="Q40" s="458"/>
      <c r="R40" s="458"/>
      <c r="S40" s="458"/>
      <c r="T40" s="458"/>
      <c r="U40" s="459"/>
    </row>
    <row r="41" spans="1:21" outlineLevel="1">
      <c r="A41" s="154"/>
      <c r="B41" s="248"/>
      <c r="C41" s="248"/>
      <c r="D41" s="248"/>
      <c r="E41" s="248"/>
      <c r="F41" s="248"/>
      <c r="G41" s="248"/>
      <c r="I41" s="457"/>
      <c r="J41" s="458"/>
      <c r="K41" s="458"/>
      <c r="L41" s="458"/>
      <c r="M41" s="458"/>
      <c r="N41" s="459"/>
      <c r="P41" s="457"/>
      <c r="Q41" s="458"/>
      <c r="R41" s="458"/>
      <c r="S41" s="458"/>
      <c r="T41" s="458"/>
      <c r="U41" s="459"/>
    </row>
    <row r="42" spans="1:21" outlineLevel="1">
      <c r="A42" s="154"/>
      <c r="B42" s="248"/>
      <c r="C42" s="248"/>
      <c r="D42" s="248"/>
      <c r="E42" s="248"/>
      <c r="F42" s="248"/>
      <c r="G42" s="248"/>
      <c r="I42" s="457"/>
      <c r="J42" s="458"/>
      <c r="K42" s="458"/>
      <c r="L42" s="458"/>
      <c r="M42" s="458"/>
      <c r="N42" s="459"/>
      <c r="P42" s="457"/>
      <c r="Q42" s="458"/>
      <c r="R42" s="458"/>
      <c r="S42" s="458"/>
      <c r="T42" s="458"/>
      <c r="U42" s="459"/>
    </row>
    <row r="43" spans="1:21" outlineLevel="1">
      <c r="A43" s="154"/>
      <c r="B43" s="248"/>
      <c r="C43" s="248"/>
      <c r="D43" s="248"/>
      <c r="E43" s="248"/>
      <c r="F43" s="248"/>
      <c r="G43" s="248"/>
      <c r="I43" s="457"/>
      <c r="J43" s="458"/>
      <c r="K43" s="458"/>
      <c r="L43" s="458"/>
      <c r="M43" s="458"/>
      <c r="N43" s="459"/>
      <c r="P43" s="457"/>
      <c r="Q43" s="458"/>
      <c r="R43" s="458"/>
      <c r="S43" s="458"/>
      <c r="T43" s="458"/>
      <c r="U43" s="459"/>
    </row>
    <row r="44" spans="1:21" outlineLevel="1">
      <c r="A44" s="154"/>
      <c r="B44" s="248"/>
      <c r="C44" s="248"/>
      <c r="D44" s="248"/>
      <c r="E44" s="248"/>
      <c r="F44" s="248"/>
      <c r="G44" s="248"/>
      <c r="I44" s="457"/>
      <c r="J44" s="458"/>
      <c r="K44" s="458"/>
      <c r="L44" s="458"/>
      <c r="M44" s="458"/>
      <c r="N44" s="459"/>
      <c r="P44" s="457"/>
      <c r="Q44" s="458"/>
      <c r="R44" s="458"/>
      <c r="S44" s="458"/>
      <c r="T44" s="458"/>
      <c r="U44" s="459"/>
    </row>
    <row r="45" spans="1:21" outlineLevel="1">
      <c r="A45" s="154"/>
      <c r="B45" s="248"/>
      <c r="C45" s="248"/>
      <c r="D45" s="248"/>
      <c r="E45" s="248"/>
      <c r="F45" s="248"/>
      <c r="G45" s="248"/>
      <c r="I45" s="460"/>
      <c r="J45" s="461"/>
      <c r="K45" s="461"/>
      <c r="L45" s="461"/>
      <c r="M45" s="461"/>
      <c r="N45" s="462"/>
      <c r="P45" s="460"/>
      <c r="Q45" s="461"/>
      <c r="R45" s="461"/>
      <c r="S45" s="461"/>
      <c r="T45" s="461"/>
      <c r="U45" s="462"/>
    </row>
    <row r="46" spans="1:21" outlineLevel="1">
      <c r="A46" s="154"/>
      <c r="B46" s="248"/>
      <c r="C46" s="248"/>
      <c r="D46" s="248"/>
      <c r="E46" s="248"/>
      <c r="F46" s="248"/>
      <c r="G46" s="248"/>
    </row>
    <row r="47" spans="1:21">
      <c r="A47" s="154"/>
      <c r="B47" s="155"/>
    </row>
    <row r="48" spans="1:21" ht="15">
      <c r="A48" s="12" t="s">
        <v>374</v>
      </c>
    </row>
    <row r="49" spans="1:54" ht="15" outlineLevel="1">
      <c r="A49" s="12"/>
    </row>
    <row r="50" spans="1:54" ht="14" outlineLevel="1" thickBot="1">
      <c r="A50" s="4" t="s">
        <v>375</v>
      </c>
    </row>
    <row r="51" spans="1:54" outlineLevel="2">
      <c r="B51" s="19"/>
      <c r="C51" s="19"/>
      <c r="D51" s="19"/>
      <c r="E51" s="489" t="s">
        <v>270</v>
      </c>
      <c r="F51" s="479"/>
      <c r="G51" s="479"/>
      <c r="H51" s="479"/>
      <c r="I51" s="479"/>
      <c r="J51" s="479" t="s">
        <v>271</v>
      </c>
      <c r="K51" s="479"/>
      <c r="L51" s="479"/>
      <c r="M51" s="479"/>
      <c r="N51" s="479"/>
      <c r="O51" s="479" t="s">
        <v>272</v>
      </c>
      <c r="P51" s="479"/>
      <c r="Q51" s="479"/>
      <c r="R51" s="479"/>
      <c r="S51" s="479"/>
      <c r="T51" s="479" t="s">
        <v>273</v>
      </c>
      <c r="U51" s="479"/>
      <c r="V51" s="479"/>
      <c r="W51" s="479"/>
      <c r="X51" s="479"/>
      <c r="Y51" s="479" t="s">
        <v>376</v>
      </c>
      <c r="Z51" s="479"/>
      <c r="AA51" s="479"/>
      <c r="AB51" s="479"/>
      <c r="AC51" s="479"/>
      <c r="AD51" s="479" t="s">
        <v>377</v>
      </c>
      <c r="AE51" s="479"/>
      <c r="AF51" s="479"/>
      <c r="AG51" s="479"/>
      <c r="AH51" s="479"/>
      <c r="AI51" s="479" t="s">
        <v>378</v>
      </c>
      <c r="AJ51" s="479"/>
      <c r="AK51" s="479"/>
      <c r="AL51" s="479"/>
      <c r="AM51" s="479"/>
      <c r="AN51" s="479" t="s">
        <v>379</v>
      </c>
      <c r="AO51" s="479"/>
      <c r="AP51" s="479"/>
      <c r="AQ51" s="479"/>
      <c r="AR51" s="479"/>
      <c r="AS51" s="479" t="s">
        <v>380</v>
      </c>
      <c r="AT51" s="479"/>
      <c r="AU51" s="479"/>
      <c r="AV51" s="479"/>
      <c r="AW51" s="479"/>
      <c r="AX51" s="479" t="s">
        <v>381</v>
      </c>
      <c r="AY51" s="479"/>
      <c r="AZ51" s="479"/>
      <c r="BA51" s="479"/>
      <c r="BB51" s="48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367</v>
      </c>
      <c r="C53" s="19" t="s">
        <v>382</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66" t="s">
        <v>383</v>
      </c>
      <c r="B54" s="127"/>
      <c r="C54" s="127"/>
      <c r="D54" s="124" t="s">
        <v>384</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67"/>
      <c r="B55" s="36"/>
      <c r="C55" s="121"/>
      <c r="D55" s="2" t="s">
        <v>384</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67"/>
      <c r="B56" s="36"/>
      <c r="C56" s="121"/>
      <c r="D56" s="2" t="s">
        <v>384</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67"/>
      <c r="B57" s="36"/>
      <c r="C57" s="121"/>
      <c r="D57" s="2" t="s">
        <v>384</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67"/>
      <c r="B58" s="36"/>
      <c r="C58" s="121"/>
      <c r="D58" s="2" t="s">
        <v>384</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67"/>
      <c r="B59" s="36"/>
      <c r="C59" s="121"/>
      <c r="D59" s="2" t="s">
        <v>384</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67"/>
      <c r="B60" s="36"/>
      <c r="C60" s="121"/>
      <c r="D60" s="2" t="s">
        <v>384</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67"/>
      <c r="B61" s="36"/>
      <c r="C61" s="121"/>
      <c r="D61" s="2" t="s">
        <v>384</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67"/>
      <c r="B62" s="36"/>
      <c r="C62" s="121"/>
      <c r="D62" s="2" t="s">
        <v>384</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67"/>
      <c r="B63" s="36"/>
      <c r="C63" s="121"/>
      <c r="D63" s="2" t="s">
        <v>384</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68"/>
      <c r="B64" s="122" t="s">
        <v>385</v>
      </c>
      <c r="C64" s="296" t="s">
        <v>386</v>
      </c>
      <c r="D64" s="123" t="s">
        <v>384</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74" t="s">
        <v>387</v>
      </c>
      <c r="B66" s="266"/>
      <c r="C66" s="267"/>
      <c r="D66" s="268" t="s">
        <v>384</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75"/>
      <c r="B67" s="252"/>
      <c r="C67" s="267"/>
      <c r="D67" s="269" t="s">
        <v>384</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75"/>
      <c r="B68" s="252"/>
      <c r="C68" s="267"/>
      <c r="D68" s="269" t="s">
        <v>384</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75"/>
      <c r="B69" s="252"/>
      <c r="C69" s="267"/>
      <c r="D69" s="269" t="s">
        <v>384</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75"/>
      <c r="B70" s="252"/>
      <c r="C70" s="267"/>
      <c r="D70" s="269" t="s">
        <v>384</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76"/>
      <c r="B71" s="122" t="s">
        <v>388</v>
      </c>
      <c r="C71" s="123"/>
      <c r="D71" s="270" t="s">
        <v>384</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74" t="s">
        <v>389</v>
      </c>
      <c r="B75" s="127" t="s">
        <v>390</v>
      </c>
      <c r="C75" s="274"/>
      <c r="D75" s="124" t="s">
        <v>384</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75"/>
      <c r="B76" s="121"/>
      <c r="C76" s="272"/>
      <c r="D76" s="2" t="s">
        <v>384</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76"/>
      <c r="B77" s="273" t="s">
        <v>391</v>
      </c>
      <c r="C77" s="271"/>
      <c r="D77" s="123" t="s">
        <v>384</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392</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393</v>
      </c>
      <c r="C81" s="6" t="s">
        <v>394</v>
      </c>
      <c r="D81" t="s">
        <v>395</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396</v>
      </c>
      <c r="C82" t="s">
        <v>397</v>
      </c>
      <c r="D82" t="s">
        <v>384</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398</v>
      </c>
      <c r="C83" t="s">
        <v>399</v>
      </c>
      <c r="D83" t="s">
        <v>384</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400</v>
      </c>
      <c r="C84" t="s">
        <v>401</v>
      </c>
      <c r="D84" t="s">
        <v>384</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402</v>
      </c>
      <c r="C85" t="s">
        <v>403</v>
      </c>
      <c r="D85" t="s">
        <v>384</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404</v>
      </c>
      <c r="C86" t="s">
        <v>405</v>
      </c>
      <c r="D86" t="s">
        <v>384</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406</v>
      </c>
      <c r="C87" t="s">
        <v>407</v>
      </c>
      <c r="D87" t="s">
        <v>384</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408</v>
      </c>
      <c r="C88" t="s">
        <v>409</v>
      </c>
      <c r="D88" t="s">
        <v>384</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410</v>
      </c>
      <c r="C89" t="s">
        <v>411</v>
      </c>
      <c r="D89" t="s">
        <v>384</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412</v>
      </c>
      <c r="C90" t="s">
        <v>413</v>
      </c>
      <c r="D90" t="s">
        <v>384</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414</v>
      </c>
      <c r="C91" t="s">
        <v>415</v>
      </c>
      <c r="D91" t="s">
        <v>384</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416</v>
      </c>
      <c r="C92" t="s">
        <v>417</v>
      </c>
      <c r="D92" t="s">
        <v>384</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418</v>
      </c>
      <c r="C93" t="s">
        <v>419</v>
      </c>
      <c r="D93" t="s">
        <v>384</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420</v>
      </c>
      <c r="C94" t="s">
        <v>421</v>
      </c>
      <c r="D94" t="s">
        <v>384</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422</v>
      </c>
      <c r="C95" t="s">
        <v>423</v>
      </c>
      <c r="D95" t="s">
        <v>384</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424</v>
      </c>
      <c r="C96" t="s">
        <v>425</v>
      </c>
      <c r="D96" t="s">
        <v>384</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426</v>
      </c>
      <c r="C97" t="s">
        <v>427</v>
      </c>
      <c r="D97" t="s">
        <v>384</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428</v>
      </c>
      <c r="C98" t="s">
        <v>429</v>
      </c>
      <c r="D98" t="s">
        <v>384</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430</v>
      </c>
      <c r="C99" t="s">
        <v>431</v>
      </c>
      <c r="D99" t="s">
        <v>384</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432</v>
      </c>
      <c r="C100" t="s">
        <v>433</v>
      </c>
      <c r="D100" t="s">
        <v>384</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434</v>
      </c>
      <c r="C101" t="s">
        <v>435</v>
      </c>
      <c r="D101" t="s">
        <v>384</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436</v>
      </c>
      <c r="C102" t="s">
        <v>437</v>
      </c>
      <c r="D102" t="s">
        <v>384</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438</v>
      </c>
      <c r="C103" t="s">
        <v>439</v>
      </c>
      <c r="D103" t="s">
        <v>384</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440</v>
      </c>
      <c r="C104" t="s">
        <v>441</v>
      </c>
      <c r="D104" t="s">
        <v>384</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442</v>
      </c>
      <c r="C105" t="s">
        <v>443</v>
      </c>
      <c r="D105" t="s">
        <v>384</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444</v>
      </c>
      <c r="C106" t="s">
        <v>445</v>
      </c>
      <c r="D106" t="s">
        <v>384</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446</v>
      </c>
      <c r="C107" t="s">
        <v>447</v>
      </c>
      <c r="D107" t="s">
        <v>384</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549</v>
      </c>
      <c r="C108" t="s">
        <v>550</v>
      </c>
      <c r="D108" t="s">
        <v>384</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551</v>
      </c>
      <c r="C109" t="s">
        <v>552</v>
      </c>
      <c r="D109" t="s">
        <v>384</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553</v>
      </c>
      <c r="C110" t="s">
        <v>554</v>
      </c>
      <c r="D110" t="s">
        <v>384</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555</v>
      </c>
      <c r="C111" t="s">
        <v>556</v>
      </c>
      <c r="D111" t="s">
        <v>384</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557</v>
      </c>
      <c r="C112" t="s">
        <v>558</v>
      </c>
      <c r="D112" t="s">
        <v>384</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559</v>
      </c>
      <c r="C113" t="s">
        <v>560</v>
      </c>
      <c r="D113" t="s">
        <v>384</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561</v>
      </c>
      <c r="C114" t="s">
        <v>562</v>
      </c>
      <c r="D114" t="s">
        <v>384</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563</v>
      </c>
      <c r="C115" t="s">
        <v>564</v>
      </c>
      <c r="D115" t="s">
        <v>384</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565</v>
      </c>
      <c r="C116" t="s">
        <v>566</v>
      </c>
      <c r="D116" t="s">
        <v>384</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567</v>
      </c>
      <c r="C117" t="s">
        <v>568</v>
      </c>
      <c r="D117" t="s">
        <v>384</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569</v>
      </c>
      <c r="C118" t="s">
        <v>570</v>
      </c>
      <c r="D118" t="s">
        <v>384</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571</v>
      </c>
      <c r="C119" t="s">
        <v>572</v>
      </c>
      <c r="D119" t="s">
        <v>384</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573</v>
      </c>
      <c r="C120" t="s">
        <v>574</v>
      </c>
      <c r="D120" t="s">
        <v>384</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575</v>
      </c>
      <c r="C121" t="s">
        <v>576</v>
      </c>
      <c r="D121" t="s">
        <v>384</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577</v>
      </c>
      <c r="C122" t="s">
        <v>578</v>
      </c>
      <c r="D122" t="s">
        <v>384</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579</v>
      </c>
      <c r="C123" t="s">
        <v>580</v>
      </c>
      <c r="D123" t="s">
        <v>384</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581</v>
      </c>
      <c r="C124" t="s">
        <v>582</v>
      </c>
      <c r="D124" t="s">
        <v>384</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583</v>
      </c>
      <c r="C125" t="s">
        <v>584</v>
      </c>
      <c r="D125" t="s">
        <v>384</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585</v>
      </c>
      <c r="C126" t="s">
        <v>586</v>
      </c>
      <c r="D126" t="s">
        <v>384</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587</v>
      </c>
      <c r="C127" t="s">
        <v>588</v>
      </c>
      <c r="D127" t="s">
        <v>384</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448</v>
      </c>
      <c r="C128" t="s">
        <v>449</v>
      </c>
      <c r="D128" t="s">
        <v>384</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450</v>
      </c>
      <c r="C129" t="s">
        <v>451</v>
      </c>
      <c r="D129" t="s">
        <v>384</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452</v>
      </c>
      <c r="C130" t="s">
        <v>453</v>
      </c>
      <c r="D130" t="s">
        <v>384</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454</v>
      </c>
      <c r="C131" t="s">
        <v>455</v>
      </c>
      <c r="D131" t="s">
        <v>384</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456</v>
      </c>
      <c r="C132" t="s">
        <v>457</v>
      </c>
      <c r="D132" t="s">
        <v>384</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458</v>
      </c>
      <c r="C133" s="7" t="s">
        <v>459</v>
      </c>
      <c r="D133" s="7" t="s">
        <v>384</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460</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461</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462</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463</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464</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69" t="s">
        <v>465</v>
      </c>
      <c r="B143" s="135" t="s">
        <v>282</v>
      </c>
      <c r="C143" s="135" t="s">
        <v>390</v>
      </c>
      <c r="D143" s="135" t="s">
        <v>384</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70"/>
      <c r="B144" s="135" t="s">
        <v>282</v>
      </c>
      <c r="C144" s="135"/>
      <c r="D144" s="135" t="s">
        <v>384</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70"/>
      <c r="B145" s="135" t="s">
        <v>282</v>
      </c>
      <c r="C145" s="135"/>
      <c r="D145" s="135" t="s">
        <v>384</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70"/>
      <c r="B146" s="135" t="s">
        <v>285</v>
      </c>
      <c r="C146" s="135" t="s">
        <v>466</v>
      </c>
      <c r="D146" s="135" t="s">
        <v>384</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70"/>
      <c r="B147" s="135" t="s">
        <v>285</v>
      </c>
      <c r="C147" s="135" t="s">
        <v>467</v>
      </c>
      <c r="D147" s="135" t="s">
        <v>384</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70"/>
      <c r="B148" s="135" t="s">
        <v>285</v>
      </c>
      <c r="C148" s="135"/>
      <c r="D148" s="135" t="s">
        <v>384</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70"/>
      <c r="B149" s="135" t="s">
        <v>285</v>
      </c>
      <c r="C149" s="135"/>
      <c r="D149" s="135" t="s">
        <v>384</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70"/>
      <c r="B150" s="135" t="s">
        <v>288</v>
      </c>
      <c r="C150" s="315" t="s">
        <v>468</v>
      </c>
      <c r="D150" s="135" t="s">
        <v>384</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70"/>
      <c r="B151" s="135" t="s">
        <v>288</v>
      </c>
      <c r="C151" s="315" t="s">
        <v>469</v>
      </c>
      <c r="D151" s="135" t="s">
        <v>384</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70"/>
      <c r="B152" s="135" t="s">
        <v>288</v>
      </c>
      <c r="C152" s="315" t="s">
        <v>470</v>
      </c>
      <c r="D152" s="135" t="s">
        <v>384</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70"/>
      <c r="B153" s="135" t="s">
        <v>471</v>
      </c>
      <c r="C153" s="135"/>
      <c r="D153" s="135" t="s">
        <v>384</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1"/>
      <c r="B154" s="135" t="s">
        <v>471</v>
      </c>
      <c r="C154" s="135"/>
      <c r="D154" s="135" t="s">
        <v>384</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375</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464</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69" t="s">
        <v>472</v>
      </c>
      <c r="B158" s="135" t="s">
        <v>282</v>
      </c>
      <c r="C158" s="315" t="s">
        <v>390</v>
      </c>
      <c r="D158" s="135" t="s">
        <v>473</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70"/>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70"/>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70"/>
      <c r="B161" s="135" t="s">
        <v>285</v>
      </c>
      <c r="C161" s="315" t="s">
        <v>466</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70"/>
      <c r="B162" s="135" t="s">
        <v>285</v>
      </c>
      <c r="C162" s="315" t="s">
        <v>467</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70"/>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70"/>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70"/>
      <c r="B165" s="135" t="s">
        <v>471</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70"/>
      <c r="B166" s="135" t="s">
        <v>471</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70"/>
      <c r="B167" s="135" t="s">
        <v>471</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70"/>
      <c r="B168" s="135" t="s">
        <v>471</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1"/>
      <c r="B169" s="135" t="s">
        <v>471</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476</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69" t="s">
        <v>477</v>
      </c>
      <c r="B172" s="135" t="s">
        <v>282</v>
      </c>
      <c r="C172" s="135" t="s">
        <v>390</v>
      </c>
      <c r="D172" s="135" t="s">
        <v>384</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70"/>
      <c r="B173" s="135" t="s">
        <v>282</v>
      </c>
      <c r="C173" s="135"/>
      <c r="D173" s="135" t="s">
        <v>384</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1"/>
      <c r="B174" s="135" t="s">
        <v>282</v>
      </c>
      <c r="C174" s="135"/>
      <c r="D174" s="135" t="s">
        <v>384</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69" t="s">
        <v>478</v>
      </c>
      <c r="B176" s="135" t="s">
        <v>282</v>
      </c>
      <c r="C176" s="135" t="s">
        <v>390</v>
      </c>
      <c r="D176" s="135" t="s">
        <v>384</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70"/>
      <c r="B177" s="135" t="s">
        <v>282</v>
      </c>
      <c r="C177" s="135"/>
      <c r="D177" s="135" t="s">
        <v>384</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1"/>
      <c r="B178" s="135" t="s">
        <v>282</v>
      </c>
      <c r="C178" s="135"/>
      <c r="D178" s="135" t="s">
        <v>384</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479</v>
      </c>
      <c r="B182" s="19"/>
      <c r="C182" s="19"/>
      <c r="D182" s="19"/>
      <c r="E182" s="15"/>
    </row>
    <row r="183" spans="1:54" ht="15" outlineLevel="1">
      <c r="A183" s="12"/>
      <c r="B183" s="19"/>
      <c r="C183" s="19"/>
      <c r="D183" s="19"/>
      <c r="E183" s="15"/>
    </row>
    <row r="184" spans="1:54" s="4" customFormat="1" outlineLevel="1">
      <c r="A184" s="4" t="s">
        <v>480</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2" t="s">
        <v>481</v>
      </c>
      <c r="B186" s="150" t="s">
        <v>482</v>
      </c>
      <c r="C186" s="6" t="s">
        <v>483</v>
      </c>
      <c r="D186" s="10" t="s">
        <v>395</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3"/>
      <c r="B187" s="150" t="s">
        <v>484</v>
      </c>
      <c r="C187" s="6" t="s">
        <v>485</v>
      </c>
      <c r="D187" s="10" t="s">
        <v>395</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69" t="s">
        <v>486</v>
      </c>
      <c r="B190" s="150" t="s">
        <v>343</v>
      </c>
      <c r="C190" s="19"/>
      <c r="D190" s="135" t="s">
        <v>384</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70"/>
      <c r="B191" s="150" t="s">
        <v>487</v>
      </c>
      <c r="C191" s="19"/>
      <c r="D191" s="135" t="s">
        <v>384</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70"/>
      <c r="B192" s="150" t="s">
        <v>591</v>
      </c>
      <c r="C192" s="19"/>
      <c r="D192" s="135" t="s">
        <v>384</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70"/>
      <c r="B193" s="150" t="s">
        <v>488</v>
      </c>
      <c r="C193" s="19"/>
      <c r="D193" s="135" t="s">
        <v>384</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70"/>
      <c r="B194" s="150" t="s">
        <v>489</v>
      </c>
      <c r="C194" s="19"/>
      <c r="D194" s="135" t="s">
        <v>384</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70"/>
      <c r="B195" s="150" t="s">
        <v>490</v>
      </c>
      <c r="C195" s="19"/>
      <c r="D195" s="135" t="s">
        <v>384</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70"/>
      <c r="B196" s="150" t="s">
        <v>285</v>
      </c>
      <c r="C196" s="19"/>
      <c r="D196" s="135" t="s">
        <v>384</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70"/>
      <c r="B197" s="150" t="s">
        <v>288</v>
      </c>
      <c r="C197" s="19"/>
      <c r="D197" s="135" t="s">
        <v>384</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71"/>
      <c r="B198" s="150" t="s">
        <v>471</v>
      </c>
      <c r="C198" s="19"/>
      <c r="D198" s="135" t="s">
        <v>384</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69" t="s">
        <v>491</v>
      </c>
      <c r="B200" s="150" t="s">
        <v>492</v>
      </c>
      <c r="C200" s="19"/>
      <c r="D200" s="135" t="s">
        <v>384</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70"/>
      <c r="B201" s="150" t="s">
        <v>493</v>
      </c>
      <c r="C201" s="19"/>
      <c r="D201" s="135" t="s">
        <v>384</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71"/>
      <c r="B202" s="150" t="s">
        <v>494</v>
      </c>
      <c r="C202" s="19"/>
      <c r="D202" s="135" t="s">
        <v>384</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69" t="s">
        <v>495</v>
      </c>
      <c r="B204" s="150" t="s">
        <v>496</v>
      </c>
      <c r="C204" s="19"/>
      <c r="D204" s="135" t="s">
        <v>384</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70"/>
      <c r="B205" s="150" t="s">
        <v>497</v>
      </c>
      <c r="C205" s="19"/>
      <c r="D205" s="135" t="s">
        <v>384</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71"/>
      <c r="B206" s="150" t="s">
        <v>498</v>
      </c>
      <c r="C206" s="19"/>
      <c r="D206" s="135" t="s">
        <v>384</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592</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94" t="s">
        <v>486</v>
      </c>
      <c r="B210" s="150" t="s">
        <v>593</v>
      </c>
      <c r="C210" s="19"/>
      <c r="D210" s="135" t="s">
        <v>384</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95"/>
      <c r="B211" s="150" t="s">
        <v>487</v>
      </c>
      <c r="C211" s="19"/>
      <c r="D211" s="135" t="s">
        <v>384</v>
      </c>
      <c r="E211" s="21">
        <f>E191-Baseline!E191</f>
        <v>8.584E-2</v>
      </c>
      <c r="F211" s="21">
        <f>F191-Baseline!F191</f>
        <v>0.29565217391304349</v>
      </c>
      <c r="G211" s="21">
        <f>G191-Baseline!G191</f>
        <v>8.3369913883637889E-2</v>
      </c>
      <c r="H211" s="21">
        <f>H191-Baseline!H191</f>
        <v>0</v>
      </c>
      <c r="I211" s="21">
        <f>I191-Baseline!I191</f>
        <v>8.0970905649641198E-2</v>
      </c>
      <c r="J211" s="21">
        <f>J191-Baseline!J191</f>
        <v>0</v>
      </c>
      <c r="K211" s="21">
        <f>K191-Baseline!K191</f>
        <v>0.35622948765965923</v>
      </c>
      <c r="L211" s="21">
        <f>L191-Baseline!L191</f>
        <v>0</v>
      </c>
      <c r="M211" s="21">
        <f>M191-Baseline!M191</f>
        <v>7.6378000486056571E-2</v>
      </c>
      <c r="N211" s="21">
        <f>N191-Baseline!N191</f>
        <v>0</v>
      </c>
      <c r="O211" s="21">
        <f>O191-Baseline!O191</f>
        <v>7.4180187827667637E-2</v>
      </c>
      <c r="P211" s="21">
        <f>P191-Baseline!P191</f>
        <v>0.26062858366446456</v>
      </c>
      <c r="Q211" s="21">
        <f>Q191-Baseline!Q191</f>
        <v>7.2045618255646968E-2</v>
      </c>
      <c r="R211" s="21">
        <f>R191-Baseline!R191</f>
        <v>0</v>
      </c>
      <c r="S211" s="21">
        <f>S191-Baseline!S191</f>
        <v>6.997247192062836E-2</v>
      </c>
      <c r="T211" s="21">
        <f>T191-Baseline!T191</f>
        <v>0</v>
      </c>
      <c r="U211" s="21">
        <f>U191-Baseline!U191</f>
        <v>0.3126638034529815</v>
      </c>
      <c r="V211" s="21">
        <f>V191-Baseline!V191</f>
        <v>0</v>
      </c>
      <c r="W211" s="21">
        <f>W191-Baseline!W191</f>
        <v>6.6003429892327187E-2</v>
      </c>
      <c r="X211" s="21">
        <f>X191-Baseline!X191</f>
        <v>0</v>
      </c>
      <c r="Y211" s="21">
        <f>Y191-Baseline!Y191</f>
        <v>6.4104150351212141E-2</v>
      </c>
      <c r="Z211" s="21">
        <f>Z191-Baseline!Z191</f>
        <v>0.22975396298937217</v>
      </c>
      <c r="AA211" s="21">
        <f>AA191-Baseline!AA191</f>
        <v>6.2259523466499676E-2</v>
      </c>
      <c r="AB211" s="21">
        <f>AB191-Baseline!AB191</f>
        <v>0</v>
      </c>
      <c r="AC211" s="21">
        <f>AC191-Baseline!AC191</f>
        <v>6.0467976582460538E-2</v>
      </c>
      <c r="AD211" s="21">
        <f>AD191-Baseline!AD191</f>
        <v>0</v>
      </c>
      <c r="AE211" s="21">
        <f>AE191-Baseline!AE191</f>
        <v>0.27444454666070528</v>
      </c>
      <c r="AF211" s="21">
        <f>AF191-Baseline!AF191</f>
        <v>0</v>
      </c>
      <c r="AG211" s="21">
        <f>AG191-Baseline!AG191</f>
        <v>5.7038057160800605E-2</v>
      </c>
      <c r="AH211" s="21">
        <f>AH191-Baseline!AH191</f>
        <v>0</v>
      </c>
      <c r="AI211" s="21">
        <f>AI191-Baseline!AI191</f>
        <v>5.5396760409901713E-2</v>
      </c>
      <c r="AJ211" s="21">
        <f>AJ191-Baseline!AJ191</f>
        <v>0.20352000448629509</v>
      </c>
      <c r="AK211" s="21">
        <f>AK191-Baseline!AK191</f>
        <v>5.4326316835198174E-2</v>
      </c>
      <c r="AL211" s="21">
        <f>AL191-Baseline!AL191</f>
        <v>0</v>
      </c>
      <c r="AM211" s="21">
        <f>AM191-Baseline!AM191</f>
        <v>5.3276557673051353E-2</v>
      </c>
      <c r="AN211" s="21">
        <f>AN191-Baseline!AN191</f>
        <v>0</v>
      </c>
      <c r="AO211" s="21">
        <f>AO191-Baseline!AO191</f>
        <v>0.24801576326580344</v>
      </c>
      <c r="AP211" s="21">
        <f>AP191-Baseline!AP191</f>
        <v>0</v>
      </c>
      <c r="AQ211" s="21">
        <f>AQ191-Baseline!AQ191</f>
        <v>5.1237501552214008E-2</v>
      </c>
      <c r="AR211" s="21">
        <f>AR191-Baseline!AR191</f>
        <v>0</v>
      </c>
      <c r="AS211" s="21">
        <f>AS191-Baseline!AS191</f>
        <v>5.024742823538831E-2</v>
      </c>
      <c r="AT211" s="21">
        <f>AT191-Baseline!AT191</f>
        <v>0.18831257486504957</v>
      </c>
      <c r="AU211" s="21">
        <f>AU191-Baseline!AU191</f>
        <v>4.9276486319255346E-2</v>
      </c>
      <c r="AV211" s="21">
        <f>AV191-Baseline!AV191</f>
        <v>0</v>
      </c>
      <c r="AW211" s="21">
        <f>AW191-Baseline!AW191</f>
        <v>4.8324306123624532E-2</v>
      </c>
      <c r="AX211" s="21">
        <f>AX191-Baseline!AX191</f>
        <v>0</v>
      </c>
      <c r="AY211" s="21">
        <f>AY191-Baseline!AY191</f>
        <v>0.22853097028690755</v>
      </c>
      <c r="AZ211" s="21">
        <f>AZ191-Baseline!AZ191</f>
        <v>0</v>
      </c>
      <c r="BA211" s="21">
        <f>BA191-Baseline!BA191</f>
        <v>4.6474787752124415E-2</v>
      </c>
      <c r="BB211" s="21">
        <f>BB191-Baseline!BB191</f>
        <v>0</v>
      </c>
    </row>
    <row r="212" spans="1:54" outlineLevel="2">
      <c r="A212" s="495"/>
      <c r="B212" s="150" t="s">
        <v>591</v>
      </c>
      <c r="C212" s="19"/>
      <c r="D212" s="135" t="s">
        <v>384</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0</v>
      </c>
      <c r="L212" s="21">
        <f>L77*L186-Baseline!L77*Baseline!L186</f>
        <v>0</v>
      </c>
      <c r="M212" s="21">
        <f>M77*M186-Baseline!M77*Baseline!M186</f>
        <v>0</v>
      </c>
      <c r="N212" s="21">
        <f>N77*N186-Baseline!N77*Baseline!N186</f>
        <v>0</v>
      </c>
      <c r="O212" s="21">
        <f>O77*O186-Baseline!O77*Baseline!O186</f>
        <v>0</v>
      </c>
      <c r="P212" s="21">
        <f>P77*P186-Baseline!P77*Baseline!P186</f>
        <v>0</v>
      </c>
      <c r="Q212" s="21">
        <f>Q77*Q186-Baseline!Q77*Baseline!Q186</f>
        <v>0</v>
      </c>
      <c r="R212" s="21">
        <f>R77*R186-Baseline!R77*Baseline!R186</f>
        <v>0</v>
      </c>
      <c r="S212" s="21">
        <f>S77*S186-Baseline!S77*Baseline!S186</f>
        <v>0</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495"/>
      <c r="B213" s="150" t="s">
        <v>488</v>
      </c>
      <c r="C213" s="19"/>
      <c r="D213" s="135" t="s">
        <v>384</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495"/>
      <c r="B214" s="150" t="s">
        <v>489</v>
      </c>
      <c r="C214" s="19"/>
      <c r="D214" s="135" t="s">
        <v>384</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495"/>
      <c r="B215" s="150" t="s">
        <v>490</v>
      </c>
      <c r="C215" s="19"/>
      <c r="D215" s="135" t="s">
        <v>384</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495"/>
      <c r="B216" s="150" t="s">
        <v>285</v>
      </c>
      <c r="C216" s="19"/>
      <c r="D216" s="135" t="s">
        <v>384</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495"/>
      <c r="B217" s="150" t="s">
        <v>288</v>
      </c>
      <c r="C217" s="19"/>
      <c r="D217" s="135"/>
      <c r="E217" s="21">
        <f>E197-Baseline!E197</f>
        <v>9.2970000000000006</v>
      </c>
      <c r="F217" s="21">
        <f>F197-Baseline!F197</f>
        <v>9.0614130434782609</v>
      </c>
      <c r="G217" s="21">
        <f>G197-Baseline!G197</f>
        <v>8.832462415458938</v>
      </c>
      <c r="H217" s="21">
        <f>H197-Baseline!H197</f>
        <v>8.609964999173032</v>
      </c>
      <c r="I217" s="21">
        <f>I197-Baseline!I197</f>
        <v>8.3937428526004449</v>
      </c>
      <c r="J217" s="21">
        <f>J197-Baseline!J197</f>
        <v>8.1836230617729075</v>
      </c>
      <c r="K217" s="21">
        <f>K197-Baseline!K197</f>
        <v>7.9794375982701027</v>
      </c>
      <c r="L217" s="21">
        <f>L197-Baseline!L197</f>
        <v>7.781023180788524</v>
      </c>
      <c r="M217" s="21">
        <f>M197-Baseline!M197</f>
        <v>7.5882211406662341</v>
      </c>
      <c r="N217" s="21">
        <f>N197-Baseline!N197</f>
        <v>7.4008772912499516</v>
      </c>
      <c r="O217" s="21">
        <f>O197-Baseline!O197</f>
        <v>7.218841800994201</v>
      </c>
      <c r="P217" s="21">
        <f>P197-Baseline!P197</f>
        <v>7.0419690701854529</v>
      </c>
      <c r="Q217" s="21">
        <f>Q197-Baseline!Q197</f>
        <v>6.8701176111872613</v>
      </c>
      <c r="R217" s="21">
        <f>R197-Baseline!R197</f>
        <v>6.7031499321053563</v>
      </c>
      <c r="S217" s="21">
        <f>S197-Baseline!S197</f>
        <v>6.5409324237746427</v>
      </c>
      <c r="T217" s="21">
        <f>T197-Baseline!T197</f>
        <v>6.3833352499728502</v>
      </c>
      <c r="U217" s="21">
        <f>U197-Baseline!U197</f>
        <v>6.2302322407682382</v>
      </c>
      <c r="V217" s="21">
        <f>V197-Baseline!V197</f>
        <v>6.0815007889115904</v>
      </c>
      <c r="W217" s="21">
        <f>W197-Baseline!W197</f>
        <v>5.9370217491851802</v>
      </c>
      <c r="X217" s="21">
        <f>X197-Baseline!X197</f>
        <v>5.796679340623963</v>
      </c>
      <c r="Y217" s="21">
        <f>Y197-Baseline!Y197</f>
        <v>5.6603610515266887</v>
      </c>
      <c r="Z217" s="21">
        <f>Z197-Baseline!Z197</f>
        <v>5.5279575471769897</v>
      </c>
      <c r="AA217" s="21">
        <f>AA197-Baseline!AA197</f>
        <v>5.3993625801967911</v>
      </c>
      <c r="AB217" s="21">
        <f>AB197-Baseline!AB197</f>
        <v>5.2744729034566697</v>
      </c>
      <c r="AC217" s="21">
        <f>AC197-Baseline!AC197</f>
        <v>5.1531881854698884</v>
      </c>
      <c r="AD217" s="21">
        <f>AD197-Baseline!AD197</f>
        <v>5.0354109281989974</v>
      </c>
      <c r="AE217" s="21">
        <f>AE197-Baseline!AE197</f>
        <v>4.921046387205938</v>
      </c>
      <c r="AF217" s="21">
        <f>AF197-Baseline!AF197</f>
        <v>4.8100024940785255</v>
      </c>
      <c r="AG217" s="21">
        <f>AG197-Baseline!AG197</f>
        <v>4.7021897810681743</v>
      </c>
      <c r="AH217" s="21">
        <f>AH197-Baseline!AH197</f>
        <v>4.5975213078755681</v>
      </c>
      <c r="AI217" s="21">
        <f>AI197-Baseline!AI197</f>
        <v>4.4959125905228134</v>
      </c>
      <c r="AJ217" s="21">
        <f>AJ197-Baseline!AJ197</f>
        <v>4.4186275591079749</v>
      </c>
      <c r="AK217" s="21">
        <f>AK197-Baseline!AK197</f>
        <v>4.3434123273438381</v>
      </c>
      <c r="AL217" s="21">
        <f>AL197-Baseline!AL197</f>
        <v>4.2702243596363685</v>
      </c>
      <c r="AM217" s="21">
        <f>AM197-Baseline!AM197</f>
        <v>4.1990221983207574</v>
      </c>
      <c r="AN217" s="21">
        <f>AN197-Baseline!AN197</f>
        <v>4.1297654393766514</v>
      </c>
      <c r="AO217" s="21">
        <f>AO197-Baseline!AO197</f>
        <v>4.0624147087439502</v>
      </c>
      <c r="AP217" s="21">
        <f>AP197-Baseline!AP197</f>
        <v>3.9969316392250174</v>
      </c>
      <c r="AQ217" s="21">
        <f>AQ197-Baseline!AQ197</f>
        <v>3.9332788479595169</v>
      </c>
      <c r="AR217" s="21">
        <f>AR197-Baseline!AR197</f>
        <v>3.8714199144584009</v>
      </c>
      <c r="AS217" s="21">
        <f>AS197-Baseline!AS197</f>
        <v>3.8113193591839329</v>
      </c>
      <c r="AT217" s="21">
        <f>AT197-Baseline!AT197</f>
        <v>3.7529426226629252</v>
      </c>
      <c r="AU217" s="21">
        <f>AU197-Baseline!AU197</f>
        <v>3.696256045120716</v>
      </c>
      <c r="AV217" s="21">
        <f>AV197-Baseline!AV197</f>
        <v>3.6412268466236872</v>
      </c>
      <c r="AW217" s="21">
        <f>AW197-Baseline!AW197</f>
        <v>3.5878231077184388</v>
      </c>
      <c r="AX217" s="21">
        <f>AX197-Baseline!AX197</f>
        <v>3.5360137505560458</v>
      </c>
      <c r="AY217" s="21">
        <f>AY197-Baseline!AY197</f>
        <v>3.4857685204900575</v>
      </c>
      <c r="AZ217" s="21">
        <f>AZ197-Baseline!AZ197</f>
        <v>3.4370579681372493</v>
      </c>
      <c r="BA217" s="21">
        <f>BA197-Baseline!BA197</f>
        <v>3.3898534318903408</v>
      </c>
      <c r="BB217" s="21">
        <f>BB197-Baseline!BB197</f>
        <v>3.3441270208722091</v>
      </c>
    </row>
    <row r="218" spans="1:54" outlineLevel="2">
      <c r="A218" s="496"/>
      <c r="B218" s="150" t="s">
        <v>471</v>
      </c>
      <c r="C218" s="19"/>
      <c r="D218" s="135" t="s">
        <v>384</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94" t="s">
        <v>491</v>
      </c>
      <c r="B220" s="150" t="s">
        <v>492</v>
      </c>
      <c r="C220" s="19"/>
      <c r="D220" s="135" t="s">
        <v>384</v>
      </c>
      <c r="E220" s="21">
        <f>E200-Baseline!E200</f>
        <v>9.3828399999999998</v>
      </c>
      <c r="F220" s="21">
        <f>F200-Baseline!F200</f>
        <v>9.3570652173913036</v>
      </c>
      <c r="G220" s="21">
        <f>G200-Baseline!G200</f>
        <v>8.9158323293425763</v>
      </c>
      <c r="H220" s="21">
        <f>H200-Baseline!H200</f>
        <v>8.609964999173032</v>
      </c>
      <c r="I220" s="21">
        <f>I200-Baseline!I200</f>
        <v>8.4747137582500862</v>
      </c>
      <c r="J220" s="21">
        <f>J200-Baseline!J200</f>
        <v>8.1836230617729075</v>
      </c>
      <c r="K220" s="21">
        <f>K200-Baseline!K200</f>
        <v>8.3356670859297619</v>
      </c>
      <c r="L220" s="21">
        <f>L200-Baseline!L200</f>
        <v>7.781023180788524</v>
      </c>
      <c r="M220" s="21">
        <f>M200-Baseline!M200</f>
        <v>7.6645991411522907</v>
      </c>
      <c r="N220" s="21">
        <f>N200-Baseline!N200</f>
        <v>7.4008772912499516</v>
      </c>
      <c r="O220" s="21">
        <f>O200-Baseline!O200</f>
        <v>7.2930219888218684</v>
      </c>
      <c r="P220" s="21">
        <f>P200-Baseline!P200</f>
        <v>7.3025976538499178</v>
      </c>
      <c r="Q220" s="21">
        <f>Q200-Baseline!Q200</f>
        <v>6.9421632294429081</v>
      </c>
      <c r="R220" s="21">
        <f>R200-Baseline!R200</f>
        <v>6.7031499321053563</v>
      </c>
      <c r="S220" s="21">
        <f>S200-Baseline!S200</f>
        <v>6.6109048956952714</v>
      </c>
      <c r="T220" s="21">
        <f>T200-Baseline!T200</f>
        <v>6.3833352499728502</v>
      </c>
      <c r="U220" s="21">
        <f>U200-Baseline!U200</f>
        <v>6.5428960442212194</v>
      </c>
      <c r="V220" s="21">
        <f>V200-Baseline!V200</f>
        <v>6.0815007889115904</v>
      </c>
      <c r="W220" s="21">
        <f>W200-Baseline!W200</f>
        <v>6.0030251790775075</v>
      </c>
      <c r="X220" s="21">
        <f>X200-Baseline!X200</f>
        <v>5.796679340623963</v>
      </c>
      <c r="Y220" s="21">
        <f>Y200-Baseline!Y200</f>
        <v>5.7244652018779005</v>
      </c>
      <c r="Z220" s="21">
        <f>Z200-Baseline!Z200</f>
        <v>5.7577115101663621</v>
      </c>
      <c r="AA220" s="21">
        <f>AA200-Baseline!AA200</f>
        <v>5.4616221036632906</v>
      </c>
      <c r="AB220" s="21">
        <f>AB200-Baseline!AB200</f>
        <v>5.2744729034566697</v>
      </c>
      <c r="AC220" s="21">
        <f>AC200-Baseline!AC200</f>
        <v>5.2136561620523487</v>
      </c>
      <c r="AD220" s="21">
        <f>AD200-Baseline!AD200</f>
        <v>5.0354109281989974</v>
      </c>
      <c r="AE220" s="21">
        <f>AE200-Baseline!AE200</f>
        <v>5.1954909338666431</v>
      </c>
      <c r="AF220" s="21">
        <f>AF200-Baseline!AF200</f>
        <v>4.8100024940785255</v>
      </c>
      <c r="AG220" s="21">
        <f>AG200-Baseline!AG200</f>
        <v>4.7592278382289752</v>
      </c>
      <c r="AH220" s="21">
        <f>AH200-Baseline!AH200</f>
        <v>4.5975213078755681</v>
      </c>
      <c r="AI220" s="21">
        <f>AI200-Baseline!AI200</f>
        <v>4.5513093509327156</v>
      </c>
      <c r="AJ220" s="21">
        <f>AJ200-Baseline!AJ200</f>
        <v>4.6221475635942699</v>
      </c>
      <c r="AK220" s="21">
        <f>AK200-Baseline!AK200</f>
        <v>4.3977386441790358</v>
      </c>
      <c r="AL220" s="21">
        <f>AL200-Baseline!AL200</f>
        <v>4.2702243596363685</v>
      </c>
      <c r="AM220" s="21">
        <f>AM200-Baseline!AM200</f>
        <v>4.2522987559938086</v>
      </c>
      <c r="AN220" s="21">
        <f>AN200-Baseline!AN200</f>
        <v>4.1297654393766514</v>
      </c>
      <c r="AO220" s="21">
        <f>AO200-Baseline!AO200</f>
        <v>4.3104304720097533</v>
      </c>
      <c r="AP220" s="21">
        <f>AP200-Baseline!AP200</f>
        <v>3.9969316392250174</v>
      </c>
      <c r="AQ220" s="21">
        <f>AQ200-Baseline!AQ200</f>
        <v>3.9845163495117308</v>
      </c>
      <c r="AR220" s="21">
        <f>AR200-Baseline!AR200</f>
        <v>3.8714199144584009</v>
      </c>
      <c r="AS220" s="21">
        <f>AS200-Baseline!AS200</f>
        <v>3.8615667874193211</v>
      </c>
      <c r="AT220" s="21">
        <f>AT200-Baseline!AT200</f>
        <v>3.9412551975279748</v>
      </c>
      <c r="AU220" s="21">
        <f>AU200-Baseline!AU200</f>
        <v>3.7455325314399714</v>
      </c>
      <c r="AV220" s="21">
        <f>AV200-Baseline!AV200</f>
        <v>3.6412268466236872</v>
      </c>
      <c r="AW220" s="21">
        <f>AW200-Baseline!AW200</f>
        <v>3.6361474138420635</v>
      </c>
      <c r="AX220" s="21">
        <f>AX200-Baseline!AX200</f>
        <v>3.5360137505560458</v>
      </c>
      <c r="AY220" s="21">
        <f>AY200-Baseline!AY200</f>
        <v>3.7142994907769649</v>
      </c>
      <c r="AZ220" s="21">
        <f>AZ200-Baseline!AZ200</f>
        <v>3.4370579681372493</v>
      </c>
      <c r="BA220" s="21">
        <f>BA200-Baseline!BA200</f>
        <v>3.4363282196424652</v>
      </c>
      <c r="BB220" s="21">
        <f>BB200-Baseline!BB200</f>
        <v>3.3441270208722091</v>
      </c>
    </row>
    <row r="221" spans="1:54" outlineLevel="2">
      <c r="A221" s="495"/>
      <c r="B221" s="150" t="s">
        <v>493</v>
      </c>
      <c r="C221" s="19"/>
      <c r="D221" s="135" t="s">
        <v>384</v>
      </c>
      <c r="E221" s="21">
        <f>E201-Baseline!E201</f>
        <v>9.3828399999999998</v>
      </c>
      <c r="F221" s="21">
        <f>F201-Baseline!F201</f>
        <v>9.3570652173913036</v>
      </c>
      <c r="G221" s="21">
        <f>G201-Baseline!G201</f>
        <v>8.9158323293425763</v>
      </c>
      <c r="H221" s="21">
        <f>H201-Baseline!H201</f>
        <v>8.609964999173032</v>
      </c>
      <c r="I221" s="21">
        <f>I201-Baseline!I201</f>
        <v>8.4747137582500862</v>
      </c>
      <c r="J221" s="21">
        <f>J201-Baseline!J201</f>
        <v>8.1836230617729075</v>
      </c>
      <c r="K221" s="21">
        <f>K201-Baseline!K201</f>
        <v>8.3356670859297619</v>
      </c>
      <c r="L221" s="21">
        <f>L201-Baseline!L201</f>
        <v>7.781023180788524</v>
      </c>
      <c r="M221" s="21">
        <f>M201-Baseline!M201</f>
        <v>7.6645991411522907</v>
      </c>
      <c r="N221" s="21">
        <f>N201-Baseline!N201</f>
        <v>7.4008772912499516</v>
      </c>
      <c r="O221" s="21">
        <f>O201-Baseline!O201</f>
        <v>7.2930219888218684</v>
      </c>
      <c r="P221" s="21">
        <f>P201-Baseline!P201</f>
        <v>7.3025976538499178</v>
      </c>
      <c r="Q221" s="21">
        <f>Q201-Baseline!Q201</f>
        <v>6.9421632294429081</v>
      </c>
      <c r="R221" s="21">
        <f>R201-Baseline!R201</f>
        <v>6.7031499321053563</v>
      </c>
      <c r="S221" s="21">
        <f>S201-Baseline!S201</f>
        <v>6.6109048956952714</v>
      </c>
      <c r="T221" s="21">
        <f>T201-Baseline!T201</f>
        <v>6.3833352499728502</v>
      </c>
      <c r="U221" s="21">
        <f>U201-Baseline!U201</f>
        <v>6.5428960442212194</v>
      </c>
      <c r="V221" s="21">
        <f>V201-Baseline!V201</f>
        <v>6.0815007889115904</v>
      </c>
      <c r="W221" s="21">
        <f>W201-Baseline!W201</f>
        <v>6.0030251790775075</v>
      </c>
      <c r="X221" s="21">
        <f>X201-Baseline!X201</f>
        <v>5.796679340623963</v>
      </c>
      <c r="Y221" s="21">
        <f>Y201-Baseline!Y201</f>
        <v>5.7244652018779005</v>
      </c>
      <c r="Z221" s="21">
        <f>Z201-Baseline!Z201</f>
        <v>5.7577115101663621</v>
      </c>
      <c r="AA221" s="21">
        <f>AA201-Baseline!AA201</f>
        <v>5.4616221036632906</v>
      </c>
      <c r="AB221" s="21">
        <f>AB201-Baseline!AB201</f>
        <v>5.2744729034566697</v>
      </c>
      <c r="AC221" s="21">
        <f>AC201-Baseline!AC201</f>
        <v>5.2136561620523487</v>
      </c>
      <c r="AD221" s="21">
        <f>AD201-Baseline!AD201</f>
        <v>5.0354109281989974</v>
      </c>
      <c r="AE221" s="21">
        <f>AE201-Baseline!AE201</f>
        <v>5.1954909338666431</v>
      </c>
      <c r="AF221" s="21">
        <f>AF201-Baseline!AF201</f>
        <v>4.8100024940785255</v>
      </c>
      <c r="AG221" s="21">
        <f>AG201-Baseline!AG201</f>
        <v>4.7592278382289752</v>
      </c>
      <c r="AH221" s="21">
        <f>AH201-Baseline!AH201</f>
        <v>4.5975213078755681</v>
      </c>
      <c r="AI221" s="21">
        <f>AI201-Baseline!AI201</f>
        <v>4.5513093509327156</v>
      </c>
      <c r="AJ221" s="21">
        <f>AJ201-Baseline!AJ201</f>
        <v>4.6221475635942699</v>
      </c>
      <c r="AK221" s="21">
        <f>AK201-Baseline!AK201</f>
        <v>4.3977386441790358</v>
      </c>
      <c r="AL221" s="21">
        <f>AL201-Baseline!AL201</f>
        <v>4.2702243596363685</v>
      </c>
      <c r="AM221" s="21">
        <f>AM201-Baseline!AM201</f>
        <v>4.2522987559938086</v>
      </c>
      <c r="AN221" s="21">
        <f>AN201-Baseline!AN201</f>
        <v>4.1297654393766514</v>
      </c>
      <c r="AO221" s="21">
        <f>AO201-Baseline!AO201</f>
        <v>4.3104304720097533</v>
      </c>
      <c r="AP221" s="21">
        <f>AP201-Baseline!AP201</f>
        <v>3.9969316392250174</v>
      </c>
      <c r="AQ221" s="21">
        <f>AQ201-Baseline!AQ201</f>
        <v>3.9845163495117308</v>
      </c>
      <c r="AR221" s="21">
        <f>AR201-Baseline!AR201</f>
        <v>3.8714199144584009</v>
      </c>
      <c r="AS221" s="21">
        <f>AS201-Baseline!AS201</f>
        <v>3.8615667874193211</v>
      </c>
      <c r="AT221" s="21">
        <f>AT201-Baseline!AT201</f>
        <v>3.9412551975279748</v>
      </c>
      <c r="AU221" s="21">
        <f>AU201-Baseline!AU201</f>
        <v>3.7455325314399714</v>
      </c>
      <c r="AV221" s="21">
        <f>AV201-Baseline!AV201</f>
        <v>3.6412268466236872</v>
      </c>
      <c r="AW221" s="21">
        <f>AW201-Baseline!AW201</f>
        <v>3.6361474138420635</v>
      </c>
      <c r="AX221" s="21">
        <f>AX201-Baseline!AX201</f>
        <v>3.5360137505560458</v>
      </c>
      <c r="AY221" s="21">
        <f>AY201-Baseline!AY201</f>
        <v>3.7142994907769649</v>
      </c>
      <c r="AZ221" s="21">
        <f>AZ201-Baseline!AZ201</f>
        <v>3.4370579681372493</v>
      </c>
      <c r="BA221" s="21">
        <f>BA201-Baseline!BA201</f>
        <v>3.4363282196424652</v>
      </c>
      <c r="BB221" s="21">
        <f>BB201-Baseline!BB201</f>
        <v>3.3441270208722091</v>
      </c>
    </row>
    <row r="222" spans="1:54" outlineLevel="2">
      <c r="A222" s="496"/>
      <c r="B222" s="150" t="s">
        <v>494</v>
      </c>
      <c r="C222" s="19"/>
      <c r="D222" s="135" t="s">
        <v>384</v>
      </c>
      <c r="E222" s="21">
        <f>E202-Baseline!E202</f>
        <v>9.3828399999999998</v>
      </c>
      <c r="F222" s="21">
        <f>F202-Baseline!F202</f>
        <v>9.3570652173913036</v>
      </c>
      <c r="G222" s="21">
        <f>G202-Baseline!G202</f>
        <v>8.9158323293425763</v>
      </c>
      <c r="H222" s="21">
        <f>H202-Baseline!H202</f>
        <v>8.609964999173032</v>
      </c>
      <c r="I222" s="21">
        <f>I202-Baseline!I202</f>
        <v>8.4747137582500862</v>
      </c>
      <c r="J222" s="21">
        <f>J202-Baseline!J202</f>
        <v>8.1836230617729075</v>
      </c>
      <c r="K222" s="21">
        <f>K202-Baseline!K202</f>
        <v>8.3356670859297619</v>
      </c>
      <c r="L222" s="21">
        <f>L202-Baseline!L202</f>
        <v>7.781023180788524</v>
      </c>
      <c r="M222" s="21">
        <f>M202-Baseline!M202</f>
        <v>7.6645991411522907</v>
      </c>
      <c r="N222" s="21">
        <f>N202-Baseline!N202</f>
        <v>7.4008772912499516</v>
      </c>
      <c r="O222" s="21">
        <f>O202-Baseline!O202</f>
        <v>7.2930219888218684</v>
      </c>
      <c r="P222" s="21">
        <f>P202-Baseline!P202</f>
        <v>7.3025976538499178</v>
      </c>
      <c r="Q222" s="21">
        <f>Q202-Baseline!Q202</f>
        <v>6.9421632294429081</v>
      </c>
      <c r="R222" s="21">
        <f>R202-Baseline!R202</f>
        <v>6.7031499321053563</v>
      </c>
      <c r="S222" s="21">
        <f>S202-Baseline!S202</f>
        <v>6.6109048956952714</v>
      </c>
      <c r="T222" s="21">
        <f>T202-Baseline!T202</f>
        <v>6.3833352499728502</v>
      </c>
      <c r="U222" s="21">
        <f>U202-Baseline!U202</f>
        <v>6.5428960442212194</v>
      </c>
      <c r="V222" s="21">
        <f>V202-Baseline!V202</f>
        <v>6.0815007889115904</v>
      </c>
      <c r="W222" s="21">
        <f>W202-Baseline!W202</f>
        <v>6.0030251790775075</v>
      </c>
      <c r="X222" s="21">
        <f>X202-Baseline!X202</f>
        <v>5.796679340623963</v>
      </c>
      <c r="Y222" s="21">
        <f>Y202-Baseline!Y202</f>
        <v>5.7244652018779005</v>
      </c>
      <c r="Z222" s="21">
        <f>Z202-Baseline!Z202</f>
        <v>5.7577115101663621</v>
      </c>
      <c r="AA222" s="21">
        <f>AA202-Baseline!AA202</f>
        <v>5.4616221036632906</v>
      </c>
      <c r="AB222" s="21">
        <f>AB202-Baseline!AB202</f>
        <v>5.2744729034566697</v>
      </c>
      <c r="AC222" s="21">
        <f>AC202-Baseline!AC202</f>
        <v>5.2136561620523487</v>
      </c>
      <c r="AD222" s="21">
        <f>AD202-Baseline!AD202</f>
        <v>5.0354109281989974</v>
      </c>
      <c r="AE222" s="21">
        <f>AE202-Baseline!AE202</f>
        <v>5.1954909338666431</v>
      </c>
      <c r="AF222" s="21">
        <f>AF202-Baseline!AF202</f>
        <v>4.8100024940785255</v>
      </c>
      <c r="AG222" s="21">
        <f>AG202-Baseline!AG202</f>
        <v>4.7592278382289752</v>
      </c>
      <c r="AH222" s="21">
        <f>AH202-Baseline!AH202</f>
        <v>4.5975213078755681</v>
      </c>
      <c r="AI222" s="21">
        <f>AI202-Baseline!AI202</f>
        <v>4.5513093509327156</v>
      </c>
      <c r="AJ222" s="21">
        <f>AJ202-Baseline!AJ202</f>
        <v>4.6221475635942699</v>
      </c>
      <c r="AK222" s="21">
        <f>AK202-Baseline!AK202</f>
        <v>4.3977386441790358</v>
      </c>
      <c r="AL222" s="21">
        <f>AL202-Baseline!AL202</f>
        <v>4.2702243596363685</v>
      </c>
      <c r="AM222" s="21">
        <f>AM202-Baseline!AM202</f>
        <v>4.2522987559938086</v>
      </c>
      <c r="AN222" s="21">
        <f>AN202-Baseline!AN202</f>
        <v>4.1297654393766514</v>
      </c>
      <c r="AO222" s="21">
        <f>AO202-Baseline!AO202</f>
        <v>4.3104304720097533</v>
      </c>
      <c r="AP222" s="21">
        <f>AP202-Baseline!AP202</f>
        <v>3.9969316392250174</v>
      </c>
      <c r="AQ222" s="21">
        <f>AQ202-Baseline!AQ202</f>
        <v>3.9845163495117308</v>
      </c>
      <c r="AR222" s="21">
        <f>AR202-Baseline!AR202</f>
        <v>3.8714199144584009</v>
      </c>
      <c r="AS222" s="21">
        <f>AS202-Baseline!AS202</f>
        <v>3.8615667874193211</v>
      </c>
      <c r="AT222" s="21">
        <f>AT202-Baseline!AT202</f>
        <v>3.9412551975279748</v>
      </c>
      <c r="AU222" s="21">
        <f>AU202-Baseline!AU202</f>
        <v>3.7455325314399714</v>
      </c>
      <c r="AV222" s="21">
        <f>AV202-Baseline!AV202</f>
        <v>3.6412268466236872</v>
      </c>
      <c r="AW222" s="21">
        <f>AW202-Baseline!AW202</f>
        <v>3.6361474138420635</v>
      </c>
      <c r="AX222" s="21">
        <f>AX202-Baseline!AX202</f>
        <v>3.5360137505560458</v>
      </c>
      <c r="AY222" s="21">
        <f>AY202-Baseline!AY202</f>
        <v>3.7142994907769649</v>
      </c>
      <c r="AZ222" s="21">
        <f>AZ202-Baseline!AZ202</f>
        <v>3.4370579681372493</v>
      </c>
      <c r="BA222" s="21">
        <f>BA202-Baseline!BA202</f>
        <v>3.4363282196424652</v>
      </c>
      <c r="BB222" s="21">
        <f>BB202-Baseline!BB202</f>
        <v>3.3441270208722091</v>
      </c>
    </row>
    <row r="223" spans="1:54" outlineLevel="2">
      <c r="B223" s="19"/>
      <c r="C223" s="19"/>
      <c r="D223" s="19"/>
      <c r="E223" s="15"/>
    </row>
    <row r="224" spans="1:54" outlineLevel="2">
      <c r="A224" s="494" t="s">
        <v>495</v>
      </c>
      <c r="B224" s="150" t="s">
        <v>492</v>
      </c>
      <c r="C224" s="19"/>
      <c r="D224" s="135" t="s">
        <v>384</v>
      </c>
      <c r="E224" s="21">
        <f>E204-Baseline!E204</f>
        <v>9.3828399999999998</v>
      </c>
      <c r="F224" s="21">
        <f>F204-Baseline!F204</f>
        <v>18.739905217391303</v>
      </c>
      <c r="G224" s="21">
        <f>G204-Baseline!G204</f>
        <v>27.655737546733882</v>
      </c>
      <c r="H224" s="21">
        <f>H204-Baseline!H204</f>
        <v>36.265702545906912</v>
      </c>
      <c r="I224" s="21">
        <f>I204-Baseline!I204</f>
        <v>44.740416304156994</v>
      </c>
      <c r="J224" s="21">
        <f>J204-Baseline!J204</f>
        <v>52.9240393659299</v>
      </c>
      <c r="K224" s="21">
        <f>K204-Baseline!K204</f>
        <v>61.259706451859664</v>
      </c>
      <c r="L224" s="21">
        <f>L204-Baseline!L204</f>
        <v>69.040729632648194</v>
      </c>
      <c r="M224" s="21">
        <f>M204-Baseline!M204</f>
        <v>76.705328773800488</v>
      </c>
      <c r="N224" s="21">
        <f>N204-Baseline!N204</f>
        <v>84.106206065050443</v>
      </c>
      <c r="O224" s="21">
        <f>O204-Baseline!O204</f>
        <v>91.399228053872307</v>
      </c>
      <c r="P224" s="21">
        <f>P204-Baseline!P204</f>
        <v>98.701825707722222</v>
      </c>
      <c r="Q224" s="21">
        <f>Q204-Baseline!Q204</f>
        <v>105.64398893716513</v>
      </c>
      <c r="R224" s="21">
        <f>R204-Baseline!R204</f>
        <v>112.34713886927049</v>
      </c>
      <c r="S224" s="21">
        <f>S204-Baseline!S204</f>
        <v>118.95804376496577</v>
      </c>
      <c r="T224" s="21">
        <f>T204-Baseline!T204</f>
        <v>125.34137901493861</v>
      </c>
      <c r="U224" s="21">
        <f>U204-Baseline!U204</f>
        <v>131.88427505915982</v>
      </c>
      <c r="V224" s="21">
        <f>V204-Baseline!V204</f>
        <v>137.96577584807142</v>
      </c>
      <c r="W224" s="21">
        <f>W204-Baseline!W204</f>
        <v>143.96880102714891</v>
      </c>
      <c r="X224" s="21">
        <f>X204-Baseline!X204</f>
        <v>149.76548036777288</v>
      </c>
      <c r="Y224" s="21">
        <f>Y204-Baseline!Y204</f>
        <v>155.48994556965079</v>
      </c>
      <c r="Z224" s="21">
        <f>Z204-Baseline!Z204</f>
        <v>161.24765707981715</v>
      </c>
      <c r="AA224" s="21">
        <f>AA204-Baseline!AA204</f>
        <v>166.70927918348045</v>
      </c>
      <c r="AB224" s="21">
        <f>AB204-Baseline!AB204</f>
        <v>171.98375208693713</v>
      </c>
      <c r="AC224" s="21">
        <f>AC204-Baseline!AC204</f>
        <v>177.19740824898949</v>
      </c>
      <c r="AD224" s="21">
        <f>AD204-Baseline!AD204</f>
        <v>182.23281917718847</v>
      </c>
      <c r="AE224" s="21">
        <f>AE204-Baseline!AE204</f>
        <v>187.42831011105511</v>
      </c>
      <c r="AF224" s="21">
        <f>AF204-Baseline!AF204</f>
        <v>192.23831260513364</v>
      </c>
      <c r="AG224" s="21">
        <f>AG204-Baseline!AG204</f>
        <v>196.99754044336262</v>
      </c>
      <c r="AH224" s="21">
        <f>AH204-Baseline!AH204</f>
        <v>201.59506175123821</v>
      </c>
      <c r="AI224" s="21">
        <f>AI204-Baseline!AI204</f>
        <v>206.14637110217092</v>
      </c>
      <c r="AJ224" s="21">
        <f>AJ204-Baseline!AJ204</f>
        <v>210.76851866576519</v>
      </c>
      <c r="AK224" s="21">
        <f>AK204-Baseline!AK204</f>
        <v>215.16625730994423</v>
      </c>
      <c r="AL224" s="21">
        <f>AL204-Baseline!AL204</f>
        <v>219.43648166958059</v>
      </c>
      <c r="AM224" s="21">
        <f>AM204-Baseline!AM204</f>
        <v>223.68878042557441</v>
      </c>
      <c r="AN224" s="21">
        <f>AN204-Baseline!AN204</f>
        <v>227.81854586495106</v>
      </c>
      <c r="AO224" s="21">
        <f>AO204-Baseline!AO204</f>
        <v>232.12897633696082</v>
      </c>
      <c r="AP224" s="21">
        <f>AP204-Baseline!AP204</f>
        <v>236.12590797618583</v>
      </c>
      <c r="AQ224" s="21">
        <f>AQ204-Baseline!AQ204</f>
        <v>240.11042432569755</v>
      </c>
      <c r="AR224" s="21">
        <f>AR204-Baseline!AR204</f>
        <v>243.98184424015597</v>
      </c>
      <c r="AS224" s="21">
        <f>AS204-Baseline!AS204</f>
        <v>247.84341102757529</v>
      </c>
      <c r="AT224" s="21">
        <f>AT204-Baseline!AT204</f>
        <v>251.78466622510325</v>
      </c>
      <c r="AU224" s="21">
        <f>AU204-Baseline!AU204</f>
        <v>255.53019875654323</v>
      </c>
      <c r="AV224" s="21">
        <f>AV204-Baseline!AV204</f>
        <v>259.17142560316694</v>
      </c>
      <c r="AW224" s="21">
        <f>AW204-Baseline!AW204</f>
        <v>262.80757301700902</v>
      </c>
      <c r="AX224" s="21">
        <f>AX204-Baseline!AX204</f>
        <v>266.34358676756506</v>
      </c>
      <c r="AY224" s="21">
        <f>AY204-Baseline!AY204</f>
        <v>270.05788625834202</v>
      </c>
      <c r="AZ224" s="21">
        <f>AZ204-Baseline!AZ204</f>
        <v>273.49494422647928</v>
      </c>
      <c r="BA224" s="21">
        <f>BA204-Baseline!BA204</f>
        <v>276.93127244612174</v>
      </c>
      <c r="BB224" s="21">
        <f>BB204-Baseline!BB204</f>
        <v>280.27539946699397</v>
      </c>
    </row>
    <row r="225" spans="1:54" outlineLevel="2">
      <c r="A225" s="495"/>
      <c r="B225" s="150" t="s">
        <v>493</v>
      </c>
      <c r="C225" s="19"/>
      <c r="D225" s="135" t="s">
        <v>384</v>
      </c>
      <c r="E225" s="21">
        <f>E205-Baseline!E205</f>
        <v>9.3828399999999998</v>
      </c>
      <c r="F225" s="21">
        <f>F205-Baseline!F205</f>
        <v>18.739905217391303</v>
      </c>
      <c r="G225" s="21">
        <f>G205-Baseline!G205</f>
        <v>27.655737546733882</v>
      </c>
      <c r="H225" s="21">
        <f>H205-Baseline!H205</f>
        <v>36.265702545906912</v>
      </c>
      <c r="I225" s="21">
        <f>I205-Baseline!I205</f>
        <v>44.740416304156994</v>
      </c>
      <c r="J225" s="21">
        <f>J205-Baseline!J205</f>
        <v>52.9240393659299</v>
      </c>
      <c r="K225" s="21">
        <f>K205-Baseline!K205</f>
        <v>61.259706451859664</v>
      </c>
      <c r="L225" s="21">
        <f>L205-Baseline!L205</f>
        <v>69.040729632648194</v>
      </c>
      <c r="M225" s="21">
        <f>M205-Baseline!M205</f>
        <v>76.705328773800488</v>
      </c>
      <c r="N225" s="21">
        <f>N205-Baseline!N205</f>
        <v>84.106206065050443</v>
      </c>
      <c r="O225" s="21">
        <f>O205-Baseline!O205</f>
        <v>91.399228053872307</v>
      </c>
      <c r="P225" s="21">
        <f>P205-Baseline!P205</f>
        <v>98.701825707722222</v>
      </c>
      <c r="Q225" s="21">
        <f>Q205-Baseline!Q205</f>
        <v>105.64398893716513</v>
      </c>
      <c r="R225" s="21">
        <f>R205-Baseline!R205</f>
        <v>112.34713886927049</v>
      </c>
      <c r="S225" s="21">
        <f>S205-Baseline!S205</f>
        <v>118.95804376496577</v>
      </c>
      <c r="T225" s="21">
        <f>T205-Baseline!T205</f>
        <v>125.34137901493861</v>
      </c>
      <c r="U225" s="21">
        <f>U205-Baseline!U205</f>
        <v>131.88427505915982</v>
      </c>
      <c r="V225" s="21">
        <f>V205-Baseline!V205</f>
        <v>137.96577584807142</v>
      </c>
      <c r="W225" s="21">
        <f>W205-Baseline!W205</f>
        <v>143.96880102714891</v>
      </c>
      <c r="X225" s="21">
        <f>X205-Baseline!X205</f>
        <v>149.76548036777288</v>
      </c>
      <c r="Y225" s="21">
        <f>Y205-Baseline!Y205</f>
        <v>155.48994556965079</v>
      </c>
      <c r="Z225" s="21">
        <f>Z205-Baseline!Z205</f>
        <v>161.24765707981715</v>
      </c>
      <c r="AA225" s="21">
        <f>AA205-Baseline!AA205</f>
        <v>166.70927918348045</v>
      </c>
      <c r="AB225" s="21">
        <f>AB205-Baseline!AB205</f>
        <v>171.98375208693713</v>
      </c>
      <c r="AC225" s="21">
        <f>AC205-Baseline!AC205</f>
        <v>177.19740824898949</v>
      </c>
      <c r="AD225" s="21">
        <f>AD205-Baseline!AD205</f>
        <v>182.23281917718847</v>
      </c>
      <c r="AE225" s="21">
        <f>AE205-Baseline!AE205</f>
        <v>187.42831011105511</v>
      </c>
      <c r="AF225" s="21">
        <f>AF205-Baseline!AF205</f>
        <v>192.23831260513364</v>
      </c>
      <c r="AG225" s="21">
        <f>AG205-Baseline!AG205</f>
        <v>196.99754044336262</v>
      </c>
      <c r="AH225" s="21">
        <f>AH205-Baseline!AH205</f>
        <v>201.59506175123821</v>
      </c>
      <c r="AI225" s="21">
        <f>AI205-Baseline!AI205</f>
        <v>206.14637110217092</v>
      </c>
      <c r="AJ225" s="21">
        <f>AJ205-Baseline!AJ205</f>
        <v>210.76851866576519</v>
      </c>
      <c r="AK225" s="21">
        <f>AK205-Baseline!AK205</f>
        <v>215.16625730994423</v>
      </c>
      <c r="AL225" s="21">
        <f>AL205-Baseline!AL205</f>
        <v>219.43648166958059</v>
      </c>
      <c r="AM225" s="21">
        <f>AM205-Baseline!AM205</f>
        <v>223.68878042557441</v>
      </c>
      <c r="AN225" s="21">
        <f>AN205-Baseline!AN205</f>
        <v>227.81854586495106</v>
      </c>
      <c r="AO225" s="21">
        <f>AO205-Baseline!AO205</f>
        <v>232.12897633696082</v>
      </c>
      <c r="AP225" s="21">
        <f>AP205-Baseline!AP205</f>
        <v>236.12590797618583</v>
      </c>
      <c r="AQ225" s="21">
        <f>AQ205-Baseline!AQ205</f>
        <v>240.11042432569755</v>
      </c>
      <c r="AR225" s="21">
        <f>AR205-Baseline!AR205</f>
        <v>243.98184424015597</v>
      </c>
      <c r="AS225" s="21">
        <f>AS205-Baseline!AS205</f>
        <v>247.84341102757529</v>
      </c>
      <c r="AT225" s="21">
        <f>AT205-Baseline!AT205</f>
        <v>251.78466622510325</v>
      </c>
      <c r="AU225" s="21">
        <f>AU205-Baseline!AU205</f>
        <v>255.53019875654323</v>
      </c>
      <c r="AV225" s="21">
        <f>AV205-Baseline!AV205</f>
        <v>259.17142560316694</v>
      </c>
      <c r="AW225" s="21">
        <f>AW205-Baseline!AW205</f>
        <v>262.80757301700902</v>
      </c>
      <c r="AX225" s="21">
        <f>AX205-Baseline!AX205</f>
        <v>266.34358676756506</v>
      </c>
      <c r="AY225" s="21">
        <f>AY205-Baseline!AY205</f>
        <v>270.05788625834202</v>
      </c>
      <c r="AZ225" s="21">
        <f>AZ205-Baseline!AZ205</f>
        <v>273.49494422647928</v>
      </c>
      <c r="BA225" s="21">
        <f>BA205-Baseline!BA205</f>
        <v>276.93127244612174</v>
      </c>
      <c r="BB225" s="21">
        <f>BB205-Baseline!BB205</f>
        <v>280.27539946699397</v>
      </c>
    </row>
    <row r="226" spans="1:54" outlineLevel="2">
      <c r="A226" s="496"/>
      <c r="B226" s="150" t="s">
        <v>494</v>
      </c>
      <c r="C226" s="19"/>
      <c r="D226" s="135" t="s">
        <v>384</v>
      </c>
      <c r="E226" s="21">
        <f>E206-Baseline!E206</f>
        <v>9.3828399999999998</v>
      </c>
      <c r="F226" s="21">
        <f>F206-Baseline!F206</f>
        <v>18.739905217391303</v>
      </c>
      <c r="G226" s="21">
        <f>G206-Baseline!G206</f>
        <v>27.655737546733882</v>
      </c>
      <c r="H226" s="21">
        <f>H206-Baseline!H206</f>
        <v>36.265702545906912</v>
      </c>
      <c r="I226" s="21">
        <f>I206-Baseline!I206</f>
        <v>44.740416304156994</v>
      </c>
      <c r="J226" s="21">
        <f>J206-Baseline!J206</f>
        <v>52.9240393659299</v>
      </c>
      <c r="K226" s="21">
        <f>K206-Baseline!K206</f>
        <v>61.259706451859664</v>
      </c>
      <c r="L226" s="21">
        <f>L206-Baseline!L206</f>
        <v>69.040729632648194</v>
      </c>
      <c r="M226" s="21">
        <f>M206-Baseline!M206</f>
        <v>76.705328773800488</v>
      </c>
      <c r="N226" s="21">
        <f>N206-Baseline!N206</f>
        <v>84.106206065050443</v>
      </c>
      <c r="O226" s="21">
        <f>O206-Baseline!O206</f>
        <v>91.399228053872307</v>
      </c>
      <c r="P226" s="21">
        <f>P206-Baseline!P206</f>
        <v>98.701825707722222</v>
      </c>
      <c r="Q226" s="21">
        <f>Q206-Baseline!Q206</f>
        <v>105.64398893716513</v>
      </c>
      <c r="R226" s="21">
        <f>R206-Baseline!R206</f>
        <v>112.34713886927049</v>
      </c>
      <c r="S226" s="21">
        <f>S206-Baseline!S206</f>
        <v>118.95804376496577</v>
      </c>
      <c r="T226" s="21">
        <f>T206-Baseline!T206</f>
        <v>125.34137901493861</v>
      </c>
      <c r="U226" s="21">
        <f>U206-Baseline!U206</f>
        <v>131.88427505915982</v>
      </c>
      <c r="V226" s="21">
        <f>V206-Baseline!V206</f>
        <v>137.96577584807142</v>
      </c>
      <c r="W226" s="21">
        <f>W206-Baseline!W206</f>
        <v>143.96880102714891</v>
      </c>
      <c r="X226" s="21">
        <f>X206-Baseline!X206</f>
        <v>149.76548036777288</v>
      </c>
      <c r="Y226" s="21">
        <f>Y206-Baseline!Y206</f>
        <v>155.48994556965079</v>
      </c>
      <c r="Z226" s="21">
        <f>Z206-Baseline!Z206</f>
        <v>161.24765707981715</v>
      </c>
      <c r="AA226" s="21">
        <f>AA206-Baseline!AA206</f>
        <v>166.70927918348045</v>
      </c>
      <c r="AB226" s="21">
        <f>AB206-Baseline!AB206</f>
        <v>171.98375208693713</v>
      </c>
      <c r="AC226" s="21">
        <f>AC206-Baseline!AC206</f>
        <v>177.19740824898949</v>
      </c>
      <c r="AD226" s="21">
        <f>AD206-Baseline!AD206</f>
        <v>182.23281917718847</v>
      </c>
      <c r="AE226" s="21">
        <f>AE206-Baseline!AE206</f>
        <v>187.42831011105511</v>
      </c>
      <c r="AF226" s="21">
        <f>AF206-Baseline!AF206</f>
        <v>192.23831260513364</v>
      </c>
      <c r="AG226" s="21">
        <f>AG206-Baseline!AG206</f>
        <v>196.99754044336262</v>
      </c>
      <c r="AH226" s="21">
        <f>AH206-Baseline!AH206</f>
        <v>201.59506175123821</v>
      </c>
      <c r="AI226" s="21">
        <f>AI206-Baseline!AI206</f>
        <v>206.14637110217092</v>
      </c>
      <c r="AJ226" s="21">
        <f>AJ206-Baseline!AJ206</f>
        <v>210.76851866576519</v>
      </c>
      <c r="AK226" s="21">
        <f>AK206-Baseline!AK206</f>
        <v>215.16625730994423</v>
      </c>
      <c r="AL226" s="21">
        <f>AL206-Baseline!AL206</f>
        <v>219.43648166958059</v>
      </c>
      <c r="AM226" s="21">
        <f>AM206-Baseline!AM206</f>
        <v>223.68878042557441</v>
      </c>
      <c r="AN226" s="21">
        <f>AN206-Baseline!AN206</f>
        <v>227.81854586495106</v>
      </c>
      <c r="AO226" s="21">
        <f>AO206-Baseline!AO206</f>
        <v>232.12897633696082</v>
      </c>
      <c r="AP226" s="21">
        <f>AP206-Baseline!AP206</f>
        <v>236.12590797618583</v>
      </c>
      <c r="AQ226" s="21">
        <f>AQ206-Baseline!AQ206</f>
        <v>240.11042432569755</v>
      </c>
      <c r="AR226" s="21">
        <f>AR206-Baseline!AR206</f>
        <v>243.98184424015597</v>
      </c>
      <c r="AS226" s="21">
        <f>AS206-Baseline!AS206</f>
        <v>247.84341102757529</v>
      </c>
      <c r="AT226" s="21">
        <f>AT206-Baseline!AT206</f>
        <v>251.78466622510325</v>
      </c>
      <c r="AU226" s="21">
        <f>AU206-Baseline!AU206</f>
        <v>255.53019875654323</v>
      </c>
      <c r="AV226" s="21">
        <f>AV206-Baseline!AV206</f>
        <v>259.17142560316694</v>
      </c>
      <c r="AW226" s="21">
        <f>AW206-Baseline!AW206</f>
        <v>262.80757301700902</v>
      </c>
      <c r="AX226" s="21">
        <f>AX206-Baseline!AX206</f>
        <v>266.34358676756506</v>
      </c>
      <c r="AY226" s="21">
        <f>AY206-Baseline!AY206</f>
        <v>270.05788625834202</v>
      </c>
      <c r="AZ226" s="21">
        <f>AZ206-Baseline!AZ206</f>
        <v>273.49494422647928</v>
      </c>
      <c r="BA226" s="21">
        <f>BA206-Baseline!BA206</f>
        <v>276.93127244612174</v>
      </c>
      <c r="BB226" s="21">
        <f>BB206-Baseline!BB206</f>
        <v>280.27539946699397</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499</v>
      </c>
      <c r="C229" s="57"/>
      <c r="D229" s="56" t="s">
        <v>384</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31:A40"/>
    <mergeCell ref="D31:G31"/>
    <mergeCell ref="D32:G32"/>
    <mergeCell ref="D33:G33"/>
    <mergeCell ref="D34:G34"/>
    <mergeCell ref="D35:G35"/>
    <mergeCell ref="D36:G36"/>
    <mergeCell ref="D37:G37"/>
    <mergeCell ref="D38:G38"/>
    <mergeCell ref="D39:G39"/>
    <mergeCell ref="D40:G40"/>
    <mergeCell ref="A220:A222"/>
    <mergeCell ref="A224:A226"/>
    <mergeCell ref="A190:A198"/>
    <mergeCell ref="A200:A202"/>
    <mergeCell ref="A75:A77"/>
    <mergeCell ref="A143:A154"/>
    <mergeCell ref="A158:A169"/>
    <mergeCell ref="A172:A174"/>
    <mergeCell ref="A176:A178"/>
    <mergeCell ref="A186:A187"/>
    <mergeCell ref="A204:A206"/>
    <mergeCell ref="A210:A218"/>
    <mergeCell ref="AI51:AM51"/>
    <mergeCell ref="AN51:AR51"/>
    <mergeCell ref="AS51:AW51"/>
    <mergeCell ref="AX51:BB51"/>
    <mergeCell ref="A54:A64"/>
    <mergeCell ref="Y51:AC51"/>
    <mergeCell ref="AD51:AH51"/>
    <mergeCell ref="A66:A71"/>
    <mergeCell ref="E51:I51"/>
    <mergeCell ref="J51:N51"/>
    <mergeCell ref="O51:S51"/>
    <mergeCell ref="T51:X51"/>
    <mergeCell ref="I20:N20"/>
    <mergeCell ref="P20:U20"/>
    <mergeCell ref="I21:N45"/>
    <mergeCell ref="P21:U45"/>
    <mergeCell ref="B23:G23"/>
    <mergeCell ref="D30:G30"/>
    <mergeCell ref="A19:B19"/>
    <mergeCell ref="I2:U2"/>
    <mergeCell ref="I3:N4"/>
    <mergeCell ref="P3:U4"/>
    <mergeCell ref="I5:N18"/>
    <mergeCell ref="P5:U18"/>
  </mergeCells>
  <dataValidations count="1">
    <dataValidation type="list" allowBlank="1" showInputMessage="1" showErrorMessage="1" sqref="B7" xr:uid="{B427340A-2129-41D9-B02C-AB779CE2DF12}">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9A14B27-A9B6-4BC9-8D2D-5B7E323F2391}">
          <x14:formula1>
            <xm:f>'Fixed Data'!$E$55:$E$58</xm:f>
          </x14:formula1>
          <xm:sqref>B158:B169 B143:B154</xm:sqref>
        </x14:dataValidation>
        <x14:dataValidation type="list" allowBlank="1" showInputMessage="1" showErrorMessage="1" xr:uid="{0E7A2772-621A-43E1-92E0-E821A4475567}">
          <x14:formula1>
            <xm:f>'Fixed Data'!$C$64:$C$65</xm:f>
          </x14:formula1>
          <xm:sqref>B66:B70</xm:sqref>
        </x14:dataValidation>
        <x14:dataValidation type="list" allowBlank="1" showInputMessage="1" showErrorMessage="1" xr:uid="{1D77B3B9-AA3C-4E84-B5E7-86B3D30A220D}">
          <x14:formula1>
            <xm:f>'Fixed Data'!$C$55:$C$61</xm:f>
          </x14:formula1>
          <xm:sqref>C54:C63</xm:sqref>
        </x14:dataValidation>
        <x14:dataValidation type="list" allowBlank="1" showInputMessage="1" showErrorMessage="1" xr:uid="{4450C4CF-1C4E-4CD2-9CD7-0DD9FDBAAE6A}">
          <x14:formula1>
            <xm:f>'Fixed Data'!$A$55:$A$78</xm:f>
          </x14:formula1>
          <xm:sqref>B54:B63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1C370-32CC-4884-8D90-AA9934A83E00}">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501</v>
      </c>
    </row>
    <row r="2" spans="1:19">
      <c r="A2" s="491" t="s">
        <v>502</v>
      </c>
      <c r="B2" s="491"/>
      <c r="C2" s="491"/>
      <c r="D2" s="491"/>
      <c r="E2" s="491"/>
      <c r="F2" s="491"/>
      <c r="G2" s="491"/>
      <c r="H2" s="491"/>
      <c r="I2" s="491"/>
      <c r="J2" s="491"/>
      <c r="K2" s="491"/>
      <c r="L2" s="491"/>
      <c r="M2" s="491"/>
      <c r="N2" s="491"/>
      <c r="O2" s="491"/>
      <c r="P2" s="491"/>
      <c r="Q2" s="491"/>
      <c r="R2" s="491"/>
      <c r="S2" s="491"/>
    </row>
    <row r="3" spans="1:19">
      <c r="A3" s="491"/>
      <c r="B3" s="491"/>
      <c r="C3" s="491"/>
      <c r="D3" s="491"/>
      <c r="E3" s="491"/>
      <c r="F3" s="491"/>
      <c r="G3" s="491"/>
      <c r="H3" s="491"/>
      <c r="I3" s="491"/>
      <c r="J3" s="491"/>
      <c r="K3" s="491"/>
      <c r="L3" s="491"/>
      <c r="M3" s="491"/>
      <c r="N3" s="491"/>
      <c r="O3" s="491"/>
      <c r="P3" s="491"/>
      <c r="Q3" s="491"/>
      <c r="R3" s="491"/>
      <c r="S3" s="491"/>
    </row>
    <row r="4" spans="1:19">
      <c r="A4" s="491"/>
      <c r="B4" s="491"/>
      <c r="C4" s="491"/>
      <c r="D4" s="491"/>
      <c r="E4" s="491"/>
      <c r="F4" s="491"/>
      <c r="G4" s="491"/>
      <c r="H4" s="491"/>
      <c r="I4" s="491"/>
      <c r="J4" s="491"/>
      <c r="K4" s="491"/>
      <c r="L4" s="491"/>
      <c r="M4" s="491"/>
      <c r="N4" s="491"/>
      <c r="O4" s="491"/>
      <c r="P4" s="491"/>
      <c r="Q4" s="491"/>
      <c r="R4" s="491"/>
      <c r="S4" s="491"/>
    </row>
    <row r="19" spans="1:19">
      <c r="A19" s="4" t="s">
        <v>541</v>
      </c>
    </row>
    <row r="20" spans="1:19">
      <c r="A20" s="491" t="s">
        <v>542</v>
      </c>
      <c r="B20" s="491"/>
      <c r="C20" s="491"/>
      <c r="D20" s="491"/>
      <c r="E20" s="491"/>
      <c r="F20" s="491"/>
      <c r="G20" s="491"/>
      <c r="H20" s="491"/>
      <c r="I20" s="491"/>
      <c r="J20" s="491"/>
      <c r="K20" s="491"/>
      <c r="L20" s="491"/>
      <c r="M20" s="491"/>
      <c r="N20" s="491"/>
      <c r="O20" s="491"/>
      <c r="P20" s="491"/>
      <c r="Q20" s="491"/>
      <c r="R20" s="491"/>
      <c r="S20" s="491"/>
    </row>
    <row r="21" spans="1:19" ht="25.5" customHeight="1">
      <c r="A21" s="491"/>
      <c r="B21" s="491"/>
      <c r="C21" s="491"/>
      <c r="D21" s="491"/>
      <c r="E21" s="491"/>
      <c r="F21" s="491"/>
      <c r="G21" s="491"/>
      <c r="H21" s="491"/>
      <c r="I21" s="491"/>
      <c r="J21" s="491"/>
      <c r="K21" s="491"/>
      <c r="L21" s="491"/>
      <c r="M21" s="491"/>
      <c r="N21" s="491"/>
      <c r="O21" s="491"/>
      <c r="P21" s="491"/>
      <c r="Q21" s="491"/>
      <c r="R21" s="491"/>
      <c r="S21" s="491"/>
    </row>
    <row r="23" spans="1:19">
      <c r="A23" s="158" t="s">
        <v>343</v>
      </c>
      <c r="B23" s="424"/>
      <c r="C23" s="424"/>
      <c r="D23" s="424"/>
      <c r="E23" s="424"/>
      <c r="F23" s="424"/>
      <c r="G23" s="424"/>
      <c r="H23" s="424"/>
      <c r="I23" s="424"/>
      <c r="J23" s="424"/>
      <c r="K23" s="424"/>
      <c r="L23" s="424"/>
      <c r="M23" s="424"/>
      <c r="N23" s="424"/>
      <c r="O23" s="424"/>
      <c r="P23" s="424"/>
      <c r="Q23" s="424"/>
      <c r="R23" s="424"/>
      <c r="S23" s="424"/>
    </row>
    <row r="24" spans="1:19">
      <c r="A24" s="158" t="s">
        <v>487</v>
      </c>
      <c r="B24" s="424"/>
      <c r="C24" s="424"/>
      <c r="D24" s="424"/>
      <c r="E24" s="424"/>
      <c r="F24" s="424"/>
      <c r="G24" s="424"/>
      <c r="H24" s="424"/>
      <c r="I24" s="424"/>
      <c r="J24" s="424"/>
      <c r="K24" s="424"/>
      <c r="L24" s="424"/>
      <c r="M24" s="424"/>
      <c r="N24" s="424"/>
      <c r="O24" s="424"/>
      <c r="P24" s="424"/>
      <c r="Q24" s="424"/>
      <c r="R24" s="424"/>
      <c r="S24" s="424"/>
    </row>
    <row r="25" spans="1:19">
      <c r="A25" s="159" t="s">
        <v>390</v>
      </c>
      <c r="B25" s="424"/>
      <c r="C25" s="424"/>
      <c r="D25" s="424"/>
      <c r="E25" s="424"/>
      <c r="F25" s="424"/>
      <c r="G25" s="424"/>
      <c r="H25" s="424"/>
      <c r="I25" s="424"/>
      <c r="J25" s="424"/>
      <c r="K25" s="424"/>
      <c r="L25" s="424"/>
      <c r="M25" s="424"/>
      <c r="N25" s="424"/>
      <c r="O25" s="424"/>
      <c r="P25" s="424"/>
      <c r="Q25" s="424"/>
      <c r="R25" s="424"/>
      <c r="S25" s="424"/>
    </row>
    <row r="26" spans="1:19">
      <c r="A26" s="159" t="s">
        <v>466</v>
      </c>
      <c r="B26" s="424"/>
      <c r="C26" s="424"/>
      <c r="D26" s="424"/>
      <c r="E26" s="424"/>
      <c r="F26" s="424"/>
      <c r="G26" s="424"/>
      <c r="H26" s="424"/>
      <c r="I26" s="424"/>
      <c r="J26" s="424"/>
      <c r="K26" s="424"/>
      <c r="L26" s="424"/>
      <c r="M26" s="424"/>
      <c r="N26" s="424"/>
      <c r="O26" s="424"/>
      <c r="P26" s="424"/>
      <c r="Q26" s="424"/>
      <c r="R26" s="424"/>
      <c r="S26" s="424"/>
    </row>
    <row r="27" spans="1:19">
      <c r="A27" s="159" t="s">
        <v>467</v>
      </c>
      <c r="B27" s="424"/>
      <c r="C27" s="424"/>
      <c r="D27" s="424"/>
      <c r="E27" s="424"/>
      <c r="F27" s="424"/>
      <c r="G27" s="424"/>
      <c r="H27" s="424"/>
      <c r="I27" s="424"/>
      <c r="J27" s="424"/>
      <c r="K27" s="424"/>
      <c r="L27" s="424"/>
      <c r="M27" s="424"/>
      <c r="N27" s="424"/>
      <c r="O27" s="424"/>
      <c r="P27" s="424"/>
      <c r="Q27" s="424"/>
      <c r="R27" s="424"/>
      <c r="S27" s="424"/>
    </row>
    <row r="31" spans="1:19">
      <c r="A31" s="4" t="s">
        <v>545</v>
      </c>
    </row>
    <row r="32" spans="1:19">
      <c r="A32" t="s">
        <v>546</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28" t="s">
        <v>335</v>
      </c>
      <c r="J2" s="429"/>
      <c r="K2" s="429"/>
      <c r="L2" s="429"/>
      <c r="M2" s="429"/>
      <c r="N2" s="429"/>
      <c r="O2" s="429"/>
      <c r="P2" s="429"/>
      <c r="Q2" s="429"/>
      <c r="R2" s="429"/>
      <c r="S2" s="429"/>
      <c r="T2" s="429"/>
      <c r="U2" s="430"/>
    </row>
    <row r="3" spans="1:21" ht="13.5" customHeight="1" outlineLevel="1" thickBot="1">
      <c r="A3" s="3"/>
      <c r="B3" s="7"/>
      <c r="F3" s="24"/>
      <c r="G3" s="10"/>
      <c r="I3" s="431" t="s">
        <v>336</v>
      </c>
      <c r="J3" s="432"/>
      <c r="K3" s="432"/>
      <c r="L3" s="432"/>
      <c r="M3" s="432"/>
      <c r="N3" s="433"/>
      <c r="O3" s="1"/>
      <c r="P3" s="437" t="s">
        <v>337</v>
      </c>
      <c r="Q3" s="438"/>
      <c r="R3" s="438"/>
      <c r="S3" s="438"/>
      <c r="T3" s="438"/>
      <c r="U3" s="439"/>
    </row>
    <row r="4" spans="1:21" ht="56.25" customHeight="1" outlineLevel="1">
      <c r="A4" s="31" t="s">
        <v>157</v>
      </c>
      <c r="B4" s="86"/>
      <c r="E4" s="53" t="s">
        <v>338</v>
      </c>
      <c r="F4" s="91"/>
      <c r="G4" s="28"/>
      <c r="H4" s="10"/>
      <c r="I4" s="434"/>
      <c r="J4" s="435"/>
      <c r="K4" s="435"/>
      <c r="L4" s="435"/>
      <c r="M4" s="435"/>
      <c r="N4" s="436"/>
      <c r="P4" s="440"/>
      <c r="Q4" s="441"/>
      <c r="R4" s="441"/>
      <c r="S4" s="441"/>
      <c r="T4" s="441"/>
      <c r="U4" s="442"/>
    </row>
    <row r="5" spans="1:21" outlineLevel="1">
      <c r="A5" s="13" t="s">
        <v>339</v>
      </c>
      <c r="B5" s="88"/>
      <c r="E5" s="14"/>
      <c r="H5" s="10"/>
      <c r="I5" s="502"/>
      <c r="J5" s="455"/>
      <c r="K5" s="455"/>
      <c r="L5" s="455"/>
      <c r="M5" s="455"/>
      <c r="N5" s="456"/>
      <c r="P5" s="502"/>
      <c r="Q5" s="455"/>
      <c r="R5" s="455"/>
      <c r="S5" s="455"/>
      <c r="T5" s="455"/>
      <c r="U5" s="456"/>
    </row>
    <row r="6" spans="1:21" outlineLevel="1">
      <c r="A6" s="13" t="s">
        <v>342</v>
      </c>
      <c r="B6" s="88"/>
      <c r="E6" s="53" t="s">
        <v>344</v>
      </c>
      <c r="F6" s="90"/>
      <c r="H6" s="10"/>
      <c r="I6" s="457"/>
      <c r="J6" s="458"/>
      <c r="K6" s="458"/>
      <c r="L6" s="458"/>
      <c r="M6" s="458"/>
      <c r="N6" s="459"/>
      <c r="P6" s="457"/>
      <c r="Q6" s="458"/>
      <c r="R6" s="458"/>
      <c r="S6" s="458"/>
      <c r="T6" s="458"/>
      <c r="U6" s="459"/>
    </row>
    <row r="7" spans="1:21" outlineLevel="1">
      <c r="A7" s="13" t="s">
        <v>346</v>
      </c>
      <c r="B7" s="88"/>
      <c r="E7" s="14"/>
      <c r="H7" s="10"/>
      <c r="I7" s="457"/>
      <c r="J7" s="458"/>
      <c r="K7" s="458"/>
      <c r="L7" s="458"/>
      <c r="M7" s="458"/>
      <c r="N7" s="459"/>
      <c r="P7" s="457"/>
      <c r="Q7" s="458"/>
      <c r="R7" s="458"/>
      <c r="S7" s="458"/>
      <c r="T7" s="458"/>
      <c r="U7" s="459"/>
    </row>
    <row r="8" spans="1:21" ht="41" outlineLevel="1" thickBot="1">
      <c r="A8" s="34" t="s">
        <v>347</v>
      </c>
      <c r="B8" s="89"/>
      <c r="E8" s="14"/>
      <c r="H8" s="10"/>
      <c r="I8" s="457"/>
      <c r="J8" s="458"/>
      <c r="K8" s="458"/>
      <c r="L8" s="458"/>
      <c r="M8" s="458"/>
      <c r="N8" s="459"/>
      <c r="P8" s="457"/>
      <c r="Q8" s="458"/>
      <c r="R8" s="458"/>
      <c r="S8" s="458"/>
      <c r="T8" s="458"/>
      <c r="U8" s="459"/>
    </row>
    <row r="9" spans="1:21" outlineLevel="1">
      <c r="E9" s="14"/>
      <c r="H9" s="10"/>
      <c r="I9" s="457"/>
      <c r="J9" s="458"/>
      <c r="K9" s="458"/>
      <c r="L9" s="458"/>
      <c r="M9" s="458"/>
      <c r="N9" s="459"/>
      <c r="P9" s="457"/>
      <c r="Q9" s="458"/>
      <c r="R9" s="458"/>
      <c r="S9" s="458"/>
      <c r="T9" s="458"/>
      <c r="U9" s="459"/>
    </row>
    <row r="10" spans="1:21" ht="14" outlineLevel="1" thickBot="1">
      <c r="A10" s="32" t="s">
        <v>349</v>
      </c>
      <c r="B10" s="35">
        <f>Baseline!B10</f>
        <v>2027</v>
      </c>
      <c r="E10" s="14"/>
      <c r="H10" s="10"/>
      <c r="I10" s="457"/>
      <c r="J10" s="458"/>
      <c r="K10" s="458"/>
      <c r="L10" s="458"/>
      <c r="M10" s="458"/>
      <c r="N10" s="459"/>
      <c r="P10" s="457"/>
      <c r="Q10" s="458"/>
      <c r="R10" s="458"/>
      <c r="S10" s="458"/>
      <c r="T10" s="458"/>
      <c r="U10" s="459"/>
    </row>
    <row r="11" spans="1:21" outlineLevel="1">
      <c r="A11" s="16"/>
      <c r="H11" s="10"/>
      <c r="I11" s="457"/>
      <c r="J11" s="458"/>
      <c r="K11" s="458"/>
      <c r="L11" s="458"/>
      <c r="M11" s="458"/>
      <c r="N11" s="459"/>
      <c r="P11" s="457"/>
      <c r="Q11" s="458"/>
      <c r="R11" s="458"/>
      <c r="S11" s="458"/>
      <c r="T11" s="458"/>
      <c r="U11" s="459"/>
    </row>
    <row r="12" spans="1:21" ht="40.5" outlineLevel="1">
      <c r="A12" s="26" t="s">
        <v>350</v>
      </c>
      <c r="B12" s="26" t="s">
        <v>351</v>
      </c>
      <c r="C12" s="26" t="s">
        <v>352</v>
      </c>
      <c r="D12" s="26" t="s">
        <v>353</v>
      </c>
      <c r="E12" s="26" t="s">
        <v>354</v>
      </c>
      <c r="F12" s="26" t="s">
        <v>355</v>
      </c>
      <c r="G12" s="26" t="s">
        <v>356</v>
      </c>
      <c r="I12" s="457"/>
      <c r="J12" s="458"/>
      <c r="K12" s="458"/>
      <c r="L12" s="458"/>
      <c r="M12" s="458"/>
      <c r="N12" s="459"/>
      <c r="P12" s="457"/>
      <c r="Q12" s="458"/>
      <c r="R12" s="458"/>
      <c r="S12" s="458"/>
      <c r="T12" s="458"/>
      <c r="U12" s="459"/>
    </row>
    <row r="13" spans="1:21" outlineLevel="1">
      <c r="A13" s="58">
        <v>2035</v>
      </c>
      <c r="B13" s="21">
        <f t="shared" ref="B13:B18" si="0">INDEX($E$204:$AW$204,1,MATCH($A13,$E$53:$BB$53,0))</f>
        <v>0</v>
      </c>
      <c r="C13" s="21">
        <f>B13-Baseline!B13</f>
        <v>76.705328773800488</v>
      </c>
      <c r="D13" s="21">
        <f t="shared" ref="D13:D18" si="1">INDEX($E$205:$AW$205,1,MATCH($A13,$E$53:$BB$53,0))</f>
        <v>0</v>
      </c>
      <c r="E13" s="21">
        <f>D13-Baseline!D13</f>
        <v>76.705328773800488</v>
      </c>
      <c r="F13" s="21">
        <f t="shared" ref="F13:F18" si="2">INDEX($E$206:$AW$206,1,MATCH($A13,$E$53:$BB$53,0))</f>
        <v>0</v>
      </c>
      <c r="G13" s="21">
        <f>F13-Baseline!F13</f>
        <v>76.705328773800488</v>
      </c>
      <c r="I13" s="457"/>
      <c r="J13" s="458"/>
      <c r="K13" s="458"/>
      <c r="L13" s="458"/>
      <c r="M13" s="458"/>
      <c r="N13" s="459"/>
      <c r="P13" s="457"/>
      <c r="Q13" s="458"/>
      <c r="R13" s="458"/>
      <c r="S13" s="458"/>
      <c r="T13" s="458"/>
      <c r="U13" s="459"/>
    </row>
    <row r="14" spans="1:21" outlineLevel="1">
      <c r="A14" s="58">
        <v>2040</v>
      </c>
      <c r="B14" s="21">
        <f t="shared" si="0"/>
        <v>0</v>
      </c>
      <c r="C14" s="21">
        <f>B14-Baseline!B14</f>
        <v>112.34713886927049</v>
      </c>
      <c r="D14" s="21">
        <f t="shared" si="1"/>
        <v>0</v>
      </c>
      <c r="E14" s="21">
        <f>D14-Baseline!D14</f>
        <v>112.34713886927049</v>
      </c>
      <c r="F14" s="21">
        <f t="shared" si="2"/>
        <v>0</v>
      </c>
      <c r="G14" s="21">
        <f>F14-Baseline!F14</f>
        <v>112.34713886927049</v>
      </c>
      <c r="I14" s="457"/>
      <c r="J14" s="458"/>
      <c r="K14" s="458"/>
      <c r="L14" s="458"/>
      <c r="M14" s="458"/>
      <c r="N14" s="459"/>
      <c r="P14" s="457"/>
      <c r="Q14" s="458"/>
      <c r="R14" s="458"/>
      <c r="S14" s="458"/>
      <c r="T14" s="458"/>
      <c r="U14" s="459"/>
    </row>
    <row r="15" spans="1:21" outlineLevel="1">
      <c r="A15" s="58">
        <v>2045</v>
      </c>
      <c r="B15" s="21">
        <f t="shared" si="0"/>
        <v>0</v>
      </c>
      <c r="C15" s="21">
        <f>B15-Baseline!B15</f>
        <v>143.96880102714891</v>
      </c>
      <c r="D15" s="21">
        <f t="shared" si="1"/>
        <v>0</v>
      </c>
      <c r="E15" s="21">
        <f>D15-Baseline!D15</f>
        <v>143.96880102714891</v>
      </c>
      <c r="F15" s="21">
        <f t="shared" si="2"/>
        <v>0</v>
      </c>
      <c r="G15" s="21">
        <f>F15-Baseline!F15</f>
        <v>143.96880102714891</v>
      </c>
      <c r="I15" s="457"/>
      <c r="J15" s="458"/>
      <c r="K15" s="458"/>
      <c r="L15" s="458"/>
      <c r="M15" s="458"/>
      <c r="N15" s="459"/>
      <c r="P15" s="457"/>
      <c r="Q15" s="458"/>
      <c r="R15" s="458"/>
      <c r="S15" s="458"/>
      <c r="T15" s="458"/>
      <c r="U15" s="459"/>
    </row>
    <row r="16" spans="1:21" outlineLevel="1">
      <c r="A16" s="58">
        <v>2050</v>
      </c>
      <c r="B16" s="21">
        <f t="shared" si="0"/>
        <v>0</v>
      </c>
      <c r="C16" s="21">
        <f>B16-Baseline!B16</f>
        <v>171.98375208693713</v>
      </c>
      <c r="D16" s="21">
        <f t="shared" si="1"/>
        <v>0</v>
      </c>
      <c r="E16" s="21">
        <f>D16-Baseline!D16</f>
        <v>171.98375208693713</v>
      </c>
      <c r="F16" s="21">
        <f t="shared" si="2"/>
        <v>0</v>
      </c>
      <c r="G16" s="21">
        <f>F16-Baseline!F16</f>
        <v>171.98375208693713</v>
      </c>
      <c r="I16" s="457"/>
      <c r="J16" s="458"/>
      <c r="K16" s="458"/>
      <c r="L16" s="458"/>
      <c r="M16" s="458"/>
      <c r="N16" s="459"/>
      <c r="P16" s="457"/>
      <c r="Q16" s="458"/>
      <c r="R16" s="458"/>
      <c r="S16" s="458"/>
      <c r="T16" s="458"/>
      <c r="U16" s="459"/>
    </row>
    <row r="17" spans="1:21" outlineLevel="1">
      <c r="A17" s="58">
        <v>2060</v>
      </c>
      <c r="B17" s="21">
        <f t="shared" si="0"/>
        <v>0</v>
      </c>
      <c r="C17" s="21">
        <f>B17-Baseline!B17</f>
        <v>219.43648166958059</v>
      </c>
      <c r="D17" s="21">
        <f t="shared" si="1"/>
        <v>0</v>
      </c>
      <c r="E17" s="21">
        <f>D17-Baseline!D17</f>
        <v>219.43648166958059</v>
      </c>
      <c r="F17" s="21">
        <f t="shared" si="2"/>
        <v>0</v>
      </c>
      <c r="G17" s="21">
        <f>F17-Baseline!F17</f>
        <v>219.43648166958059</v>
      </c>
      <c r="I17" s="457"/>
      <c r="J17" s="458"/>
      <c r="K17" s="458"/>
      <c r="L17" s="458"/>
      <c r="M17" s="458"/>
      <c r="N17" s="459"/>
      <c r="P17" s="457"/>
      <c r="Q17" s="458"/>
      <c r="R17" s="458"/>
      <c r="S17" s="458"/>
      <c r="T17" s="458"/>
      <c r="U17" s="459"/>
    </row>
    <row r="18" spans="1:21" outlineLevel="1">
      <c r="A18" s="58">
        <v>2070</v>
      </c>
      <c r="B18" s="21">
        <f t="shared" si="0"/>
        <v>0</v>
      </c>
      <c r="C18" s="21">
        <f>B18-Baseline!B18</f>
        <v>259.17142560316694</v>
      </c>
      <c r="D18" s="21">
        <f t="shared" si="1"/>
        <v>0</v>
      </c>
      <c r="E18" s="21">
        <f>D18-Baseline!D18</f>
        <v>259.17142560316694</v>
      </c>
      <c r="F18" s="21">
        <f t="shared" si="2"/>
        <v>0</v>
      </c>
      <c r="G18" s="21">
        <f>F18-Baseline!F18</f>
        <v>259.17142560316694</v>
      </c>
      <c r="I18" s="460"/>
      <c r="J18" s="461"/>
      <c r="K18" s="461"/>
      <c r="L18" s="461"/>
      <c r="M18" s="461"/>
      <c r="N18" s="462"/>
      <c r="P18" s="460"/>
      <c r="Q18" s="461"/>
      <c r="R18" s="461"/>
      <c r="S18" s="461"/>
      <c r="T18" s="461"/>
      <c r="U18" s="462"/>
    </row>
    <row r="19" spans="1:21" ht="14" outlineLevel="1" thickBot="1">
      <c r="A19" s="465"/>
      <c r="B19" s="465"/>
      <c r="I19" s="250"/>
      <c r="J19" s="251"/>
      <c r="K19" s="251"/>
      <c r="L19" s="251"/>
      <c r="M19" s="251"/>
      <c r="N19" s="251"/>
      <c r="P19" s="249"/>
      <c r="Q19" s="249"/>
      <c r="R19" s="249"/>
      <c r="S19" s="249"/>
      <c r="T19" s="249"/>
      <c r="U19" s="232"/>
    </row>
    <row r="20" spans="1:21" ht="26.25" customHeight="1" outlineLevel="1">
      <c r="A20" s="54" t="s">
        <v>357</v>
      </c>
      <c r="B20" s="55">
        <f>Baseline!B20</f>
        <v>0.33700000000000002</v>
      </c>
      <c r="E20" s="154"/>
      <c r="I20" s="452" t="s">
        <v>358</v>
      </c>
      <c r="J20" s="453"/>
      <c r="K20" s="453"/>
      <c r="L20" s="453"/>
      <c r="M20" s="453"/>
      <c r="N20" s="454"/>
      <c r="P20" s="452" t="s">
        <v>359</v>
      </c>
      <c r="Q20" s="453"/>
      <c r="R20" s="453"/>
      <c r="S20" s="453"/>
      <c r="T20" s="453"/>
      <c r="U20" s="454"/>
    </row>
    <row r="21" spans="1:21" ht="12.75" customHeight="1" outlineLevel="1">
      <c r="A21" s="154"/>
      <c r="B21" s="155"/>
      <c r="I21" s="502"/>
      <c r="J21" s="455"/>
      <c r="K21" s="455"/>
      <c r="L21" s="455"/>
      <c r="M21" s="455"/>
      <c r="N21" s="456"/>
      <c r="P21" s="502"/>
      <c r="Q21" s="455"/>
      <c r="R21" s="455"/>
      <c r="S21" s="455"/>
      <c r="T21" s="455"/>
      <c r="U21" s="456"/>
    </row>
    <row r="22" spans="1:21" ht="12.75" customHeight="1" outlineLevel="1">
      <c r="A22" s="154"/>
      <c r="B22" s="155"/>
      <c r="I22" s="457"/>
      <c r="J22" s="458"/>
      <c r="K22" s="458"/>
      <c r="L22" s="458"/>
      <c r="M22" s="458"/>
      <c r="N22" s="459"/>
      <c r="P22" s="457"/>
      <c r="Q22" s="458"/>
      <c r="R22" s="458"/>
      <c r="S22" s="458"/>
      <c r="T22" s="458"/>
      <c r="U22" s="459"/>
    </row>
    <row r="23" spans="1:21" outlineLevel="1">
      <c r="A23" s="154"/>
      <c r="B23" s="480" t="s">
        <v>362</v>
      </c>
      <c r="C23" s="481"/>
      <c r="D23" s="481"/>
      <c r="E23" s="481"/>
      <c r="F23" s="481"/>
      <c r="G23" s="482"/>
      <c r="I23" s="457"/>
      <c r="J23" s="458"/>
      <c r="K23" s="458"/>
      <c r="L23" s="458"/>
      <c r="M23" s="458"/>
      <c r="N23" s="459"/>
      <c r="P23" s="457"/>
      <c r="Q23" s="458"/>
      <c r="R23" s="458"/>
      <c r="S23" s="458"/>
      <c r="T23" s="458"/>
      <c r="U23" s="459"/>
    </row>
    <row r="24" spans="1:21" outlineLevel="1">
      <c r="B24" s="17">
        <v>2027</v>
      </c>
      <c r="C24" s="17">
        <v>2028</v>
      </c>
      <c r="D24" s="17">
        <v>2029</v>
      </c>
      <c r="E24" s="17">
        <v>2030</v>
      </c>
      <c r="F24" s="17">
        <v>2031</v>
      </c>
      <c r="G24" s="17" t="s">
        <v>363</v>
      </c>
      <c r="I24" s="457"/>
      <c r="J24" s="458"/>
      <c r="K24" s="458"/>
      <c r="L24" s="458"/>
      <c r="M24" s="458"/>
      <c r="N24" s="459"/>
      <c r="P24" s="457"/>
      <c r="Q24" s="458"/>
      <c r="R24" s="458"/>
      <c r="S24" s="458"/>
      <c r="T24" s="458"/>
      <c r="U24" s="459"/>
    </row>
    <row r="25" spans="1:21" ht="14" outlineLevel="1" thickBot="1">
      <c r="B25" s="30" t="s">
        <v>364</v>
      </c>
      <c r="C25" s="30" t="s">
        <v>364</v>
      </c>
      <c r="D25" s="30" t="s">
        <v>364</v>
      </c>
      <c r="E25" s="30" t="s">
        <v>364</v>
      </c>
      <c r="F25" s="30" t="s">
        <v>364</v>
      </c>
      <c r="G25" s="30" t="s">
        <v>364</v>
      </c>
      <c r="I25" s="457"/>
      <c r="J25" s="458"/>
      <c r="K25" s="458"/>
      <c r="L25" s="458"/>
      <c r="M25" s="458"/>
      <c r="N25" s="459"/>
      <c r="P25" s="457"/>
      <c r="Q25" s="458"/>
      <c r="R25" s="458"/>
      <c r="S25" s="458"/>
      <c r="T25" s="458"/>
      <c r="U25" s="459"/>
    </row>
    <row r="26" spans="1:21" outlineLevel="1">
      <c r="A26" s="54" t="s">
        <v>365</v>
      </c>
      <c r="B26" s="21">
        <f>E64</f>
        <v>0</v>
      </c>
      <c r="C26" s="21">
        <f>F64</f>
        <v>0</v>
      </c>
      <c r="D26" s="21">
        <f>G64</f>
        <v>0</v>
      </c>
      <c r="E26" s="21">
        <f>H64</f>
        <v>0</v>
      </c>
      <c r="F26" s="21">
        <f>I64</f>
        <v>0</v>
      </c>
      <c r="G26" s="21">
        <f>SUM(J64:BB64)</f>
        <v>0</v>
      </c>
      <c r="I26" s="457"/>
      <c r="J26" s="458"/>
      <c r="K26" s="458"/>
      <c r="L26" s="458"/>
      <c r="M26" s="458"/>
      <c r="N26" s="459"/>
      <c r="P26" s="457"/>
      <c r="Q26" s="458"/>
      <c r="R26" s="458"/>
      <c r="S26" s="458"/>
      <c r="T26" s="458"/>
      <c r="U26" s="459"/>
    </row>
    <row r="27" spans="1:21" outlineLevel="1">
      <c r="A27" s="54" t="s">
        <v>366</v>
      </c>
      <c r="B27" s="21">
        <f>E71+E77</f>
        <v>0</v>
      </c>
      <c r="C27" s="21">
        <f>F71+F77</f>
        <v>0</v>
      </c>
      <c r="D27" s="21">
        <f>G71+G77</f>
        <v>0</v>
      </c>
      <c r="E27" s="21">
        <f>H71+H77</f>
        <v>0</v>
      </c>
      <c r="F27" s="21">
        <f>I71+I77</f>
        <v>0</v>
      </c>
      <c r="G27" s="21">
        <f>SUM(J71:BB71)+SUM(J77:BB77)</f>
        <v>0</v>
      </c>
      <c r="I27" s="457"/>
      <c r="J27" s="458"/>
      <c r="K27" s="458"/>
      <c r="L27" s="458"/>
      <c r="M27" s="458"/>
      <c r="N27" s="459"/>
      <c r="P27" s="457"/>
      <c r="Q27" s="458"/>
      <c r="R27" s="458"/>
      <c r="S27" s="458"/>
      <c r="T27" s="458"/>
      <c r="U27" s="459"/>
    </row>
    <row r="28" spans="1:21" outlineLevel="1">
      <c r="A28" s="154"/>
      <c r="B28" s="248"/>
      <c r="C28" s="248"/>
      <c r="D28" s="248"/>
      <c r="E28" s="248"/>
      <c r="F28" s="248"/>
      <c r="G28" s="248"/>
      <c r="I28" s="457"/>
      <c r="J28" s="458"/>
      <c r="K28" s="458"/>
      <c r="L28" s="458"/>
      <c r="M28" s="458"/>
      <c r="N28" s="459"/>
      <c r="P28" s="457"/>
      <c r="Q28" s="458"/>
      <c r="R28" s="458"/>
      <c r="S28" s="458"/>
      <c r="T28" s="458"/>
      <c r="U28" s="459"/>
    </row>
    <row r="29" spans="1:21" ht="14" outlineLevel="1" thickBot="1">
      <c r="A29" s="154"/>
      <c r="B29" s="248"/>
      <c r="C29" s="248"/>
      <c r="D29" s="248"/>
      <c r="E29" s="248"/>
      <c r="F29" s="248"/>
      <c r="G29" s="248"/>
      <c r="I29" s="457"/>
      <c r="J29" s="458"/>
      <c r="K29" s="458"/>
      <c r="L29" s="458"/>
      <c r="M29" s="458"/>
      <c r="N29" s="459"/>
      <c r="P29" s="457"/>
      <c r="Q29" s="458"/>
      <c r="R29" s="458"/>
      <c r="S29" s="458"/>
      <c r="T29" s="458"/>
      <c r="U29" s="459"/>
    </row>
    <row r="30" spans="1:21" ht="14" outlineLevel="1" thickBot="1">
      <c r="A30" s="308"/>
      <c r="B30" s="309" t="s">
        <v>367</v>
      </c>
      <c r="C30" s="310" t="s">
        <v>368</v>
      </c>
      <c r="D30" s="484" t="s">
        <v>323</v>
      </c>
      <c r="E30" s="485"/>
      <c r="F30" s="485"/>
      <c r="G30" s="486"/>
      <c r="I30" s="457"/>
      <c r="J30" s="458"/>
      <c r="K30" s="458"/>
      <c r="L30" s="458"/>
      <c r="M30" s="458"/>
      <c r="N30" s="459"/>
      <c r="P30" s="457"/>
      <c r="Q30" s="458"/>
      <c r="R30" s="458"/>
      <c r="S30" s="458"/>
      <c r="T30" s="458"/>
      <c r="U30" s="459"/>
    </row>
    <row r="31" spans="1:21" outlineLevel="1">
      <c r="A31" s="477" t="s">
        <v>369</v>
      </c>
      <c r="B31" s="311"/>
      <c r="C31" s="307"/>
      <c r="D31" s="426"/>
      <c r="E31" s="426"/>
      <c r="F31" s="426"/>
      <c r="G31" s="427"/>
      <c r="I31" s="457"/>
      <c r="J31" s="458"/>
      <c r="K31" s="458"/>
      <c r="L31" s="458"/>
      <c r="M31" s="458"/>
      <c r="N31" s="459"/>
      <c r="P31" s="457"/>
      <c r="Q31" s="458"/>
      <c r="R31" s="458"/>
      <c r="S31" s="458"/>
      <c r="T31" s="458"/>
      <c r="U31" s="459"/>
    </row>
    <row r="32" spans="1:21" outlineLevel="1">
      <c r="A32" s="477"/>
      <c r="B32" s="312"/>
      <c r="C32" s="252"/>
      <c r="D32" s="463"/>
      <c r="E32" s="463"/>
      <c r="F32" s="463"/>
      <c r="G32" s="464"/>
      <c r="I32" s="457"/>
      <c r="J32" s="458"/>
      <c r="K32" s="458"/>
      <c r="L32" s="458"/>
      <c r="M32" s="458"/>
      <c r="N32" s="459"/>
      <c r="P32" s="457"/>
      <c r="Q32" s="458"/>
      <c r="R32" s="458"/>
      <c r="S32" s="458"/>
      <c r="T32" s="458"/>
      <c r="U32" s="459"/>
    </row>
    <row r="33" spans="1:21" outlineLevel="1">
      <c r="A33" s="477"/>
      <c r="B33" s="312"/>
      <c r="C33" s="252"/>
      <c r="D33" s="463"/>
      <c r="E33" s="463"/>
      <c r="F33" s="463"/>
      <c r="G33" s="464"/>
      <c r="I33" s="457"/>
      <c r="J33" s="458"/>
      <c r="K33" s="458"/>
      <c r="L33" s="458"/>
      <c r="M33" s="458"/>
      <c r="N33" s="459"/>
      <c r="P33" s="457"/>
      <c r="Q33" s="458"/>
      <c r="R33" s="458"/>
      <c r="S33" s="458"/>
      <c r="T33" s="458"/>
      <c r="U33" s="459"/>
    </row>
    <row r="34" spans="1:21" outlineLevel="1">
      <c r="A34" s="477"/>
      <c r="B34" s="312"/>
      <c r="C34" s="252"/>
      <c r="D34" s="463"/>
      <c r="E34" s="463"/>
      <c r="F34" s="463"/>
      <c r="G34" s="464"/>
      <c r="I34" s="457"/>
      <c r="J34" s="458"/>
      <c r="K34" s="458"/>
      <c r="L34" s="458"/>
      <c r="M34" s="458"/>
      <c r="N34" s="459"/>
      <c r="P34" s="457"/>
      <c r="Q34" s="458"/>
      <c r="R34" s="458"/>
      <c r="S34" s="458"/>
      <c r="T34" s="458"/>
      <c r="U34" s="459"/>
    </row>
    <row r="35" spans="1:21" outlineLevel="1">
      <c r="A35" s="477"/>
      <c r="B35" s="312"/>
      <c r="C35" s="252"/>
      <c r="D35" s="463"/>
      <c r="E35" s="463"/>
      <c r="F35" s="463"/>
      <c r="G35" s="464"/>
      <c r="I35" s="457"/>
      <c r="J35" s="458"/>
      <c r="K35" s="458"/>
      <c r="L35" s="458"/>
      <c r="M35" s="458"/>
      <c r="N35" s="459"/>
      <c r="P35" s="457"/>
      <c r="Q35" s="458"/>
      <c r="R35" s="458"/>
      <c r="S35" s="458"/>
      <c r="T35" s="458"/>
      <c r="U35" s="459"/>
    </row>
    <row r="36" spans="1:21" outlineLevel="1">
      <c r="A36" s="477"/>
      <c r="B36" s="312"/>
      <c r="C36" s="252"/>
      <c r="D36" s="463"/>
      <c r="E36" s="463"/>
      <c r="F36" s="463"/>
      <c r="G36" s="464"/>
      <c r="I36" s="457"/>
      <c r="J36" s="458"/>
      <c r="K36" s="458"/>
      <c r="L36" s="458"/>
      <c r="M36" s="458"/>
      <c r="N36" s="459"/>
      <c r="P36" s="457"/>
      <c r="Q36" s="458"/>
      <c r="R36" s="458"/>
      <c r="S36" s="458"/>
      <c r="T36" s="458"/>
      <c r="U36" s="459"/>
    </row>
    <row r="37" spans="1:21" outlineLevel="1">
      <c r="A37" s="477"/>
      <c r="B37" s="312"/>
      <c r="C37" s="252"/>
      <c r="D37" s="463"/>
      <c r="E37" s="463"/>
      <c r="F37" s="463"/>
      <c r="G37" s="464"/>
      <c r="I37" s="457"/>
      <c r="J37" s="458"/>
      <c r="K37" s="458"/>
      <c r="L37" s="458"/>
      <c r="M37" s="458"/>
      <c r="N37" s="459"/>
      <c r="P37" s="457"/>
      <c r="Q37" s="458"/>
      <c r="R37" s="458"/>
      <c r="S37" s="458"/>
      <c r="T37" s="458"/>
      <c r="U37" s="459"/>
    </row>
    <row r="38" spans="1:21" outlineLevel="1">
      <c r="A38" s="477"/>
      <c r="B38" s="312"/>
      <c r="C38" s="252"/>
      <c r="D38" s="463"/>
      <c r="E38" s="463"/>
      <c r="F38" s="463"/>
      <c r="G38" s="464"/>
      <c r="I38" s="457"/>
      <c r="J38" s="458"/>
      <c r="K38" s="458"/>
      <c r="L38" s="458"/>
      <c r="M38" s="458"/>
      <c r="N38" s="459"/>
      <c r="P38" s="457"/>
      <c r="Q38" s="458"/>
      <c r="R38" s="458"/>
      <c r="S38" s="458"/>
      <c r="T38" s="458"/>
      <c r="U38" s="459"/>
    </row>
    <row r="39" spans="1:21" outlineLevel="1">
      <c r="A39" s="477"/>
      <c r="B39" s="312"/>
      <c r="C39" s="252"/>
      <c r="D39" s="463"/>
      <c r="E39" s="463"/>
      <c r="F39" s="463"/>
      <c r="G39" s="464"/>
      <c r="I39" s="457"/>
      <c r="J39" s="458"/>
      <c r="K39" s="458"/>
      <c r="L39" s="458"/>
      <c r="M39" s="458"/>
      <c r="N39" s="459"/>
      <c r="P39" s="457"/>
      <c r="Q39" s="458"/>
      <c r="R39" s="458"/>
      <c r="S39" s="458"/>
      <c r="T39" s="458"/>
      <c r="U39" s="459"/>
    </row>
    <row r="40" spans="1:21" ht="14" outlineLevel="1" thickBot="1">
      <c r="A40" s="478"/>
      <c r="B40" s="313"/>
      <c r="C40" s="314"/>
      <c r="D40" s="487"/>
      <c r="E40" s="487"/>
      <c r="F40" s="487"/>
      <c r="G40" s="488"/>
      <c r="I40" s="457"/>
      <c r="J40" s="458"/>
      <c r="K40" s="458"/>
      <c r="L40" s="458"/>
      <c r="M40" s="458"/>
      <c r="N40" s="459"/>
      <c r="P40" s="457"/>
      <c r="Q40" s="458"/>
      <c r="R40" s="458"/>
      <c r="S40" s="458"/>
      <c r="T40" s="458"/>
      <c r="U40" s="459"/>
    </row>
    <row r="41" spans="1:21" outlineLevel="1">
      <c r="A41" s="154"/>
      <c r="B41" s="248"/>
      <c r="C41" s="248"/>
      <c r="D41" s="248"/>
      <c r="E41" s="248"/>
      <c r="F41" s="248"/>
      <c r="G41" s="248"/>
      <c r="I41" s="457"/>
      <c r="J41" s="458"/>
      <c r="K41" s="458"/>
      <c r="L41" s="458"/>
      <c r="M41" s="458"/>
      <c r="N41" s="459"/>
      <c r="P41" s="457"/>
      <c r="Q41" s="458"/>
      <c r="R41" s="458"/>
      <c r="S41" s="458"/>
      <c r="T41" s="458"/>
      <c r="U41" s="459"/>
    </row>
    <row r="42" spans="1:21" outlineLevel="1">
      <c r="A42" s="154"/>
      <c r="B42" s="248"/>
      <c r="C42" s="248"/>
      <c r="D42" s="248"/>
      <c r="E42" s="248"/>
      <c r="F42" s="248"/>
      <c r="G42" s="248"/>
      <c r="I42" s="457"/>
      <c r="J42" s="458"/>
      <c r="K42" s="458"/>
      <c r="L42" s="458"/>
      <c r="M42" s="458"/>
      <c r="N42" s="459"/>
      <c r="P42" s="457"/>
      <c r="Q42" s="458"/>
      <c r="R42" s="458"/>
      <c r="S42" s="458"/>
      <c r="T42" s="458"/>
      <c r="U42" s="459"/>
    </row>
    <row r="43" spans="1:21" outlineLevel="1">
      <c r="A43" s="154"/>
      <c r="B43" s="248"/>
      <c r="C43" s="248"/>
      <c r="D43" s="248"/>
      <c r="E43" s="248"/>
      <c r="F43" s="248"/>
      <c r="G43" s="248"/>
      <c r="I43" s="457"/>
      <c r="J43" s="458"/>
      <c r="K43" s="458"/>
      <c r="L43" s="458"/>
      <c r="M43" s="458"/>
      <c r="N43" s="459"/>
      <c r="P43" s="457"/>
      <c r="Q43" s="458"/>
      <c r="R43" s="458"/>
      <c r="S43" s="458"/>
      <c r="T43" s="458"/>
      <c r="U43" s="459"/>
    </row>
    <row r="44" spans="1:21" outlineLevel="1">
      <c r="A44" s="154"/>
      <c r="B44" s="248"/>
      <c r="C44" s="248"/>
      <c r="D44" s="248"/>
      <c r="E44" s="248"/>
      <c r="F44" s="248"/>
      <c r="G44" s="248"/>
      <c r="I44" s="457"/>
      <c r="J44" s="458"/>
      <c r="K44" s="458"/>
      <c r="L44" s="458"/>
      <c r="M44" s="458"/>
      <c r="N44" s="459"/>
      <c r="P44" s="457"/>
      <c r="Q44" s="458"/>
      <c r="R44" s="458"/>
      <c r="S44" s="458"/>
      <c r="T44" s="458"/>
      <c r="U44" s="459"/>
    </row>
    <row r="45" spans="1:21" outlineLevel="1">
      <c r="A45" s="154"/>
      <c r="B45" s="248"/>
      <c r="C45" s="248"/>
      <c r="D45" s="248"/>
      <c r="E45" s="248"/>
      <c r="F45" s="248"/>
      <c r="G45" s="248"/>
      <c r="I45" s="460"/>
      <c r="J45" s="461"/>
      <c r="K45" s="461"/>
      <c r="L45" s="461"/>
      <c r="M45" s="461"/>
      <c r="N45" s="462"/>
      <c r="P45" s="460"/>
      <c r="Q45" s="461"/>
      <c r="R45" s="461"/>
      <c r="S45" s="461"/>
      <c r="T45" s="461"/>
      <c r="U45" s="462"/>
    </row>
    <row r="46" spans="1:21" outlineLevel="1">
      <c r="A46" s="154"/>
      <c r="B46" s="248"/>
      <c r="C46" s="248"/>
      <c r="D46" s="248"/>
      <c r="E46" s="248"/>
      <c r="F46" s="248"/>
      <c r="G46" s="248"/>
    </row>
    <row r="47" spans="1:21">
      <c r="A47" s="154"/>
      <c r="B47" s="155"/>
    </row>
    <row r="48" spans="1:21" ht="15">
      <c r="A48" s="12" t="s">
        <v>374</v>
      </c>
    </row>
    <row r="49" spans="1:54" ht="15" outlineLevel="1">
      <c r="A49" s="12"/>
    </row>
    <row r="50" spans="1:54" ht="14" outlineLevel="1" thickBot="1">
      <c r="A50" s="4" t="s">
        <v>375</v>
      </c>
    </row>
    <row r="51" spans="1:54" outlineLevel="2">
      <c r="B51" s="19"/>
      <c r="C51" s="19"/>
      <c r="D51" s="19"/>
      <c r="E51" s="489" t="s">
        <v>270</v>
      </c>
      <c r="F51" s="479"/>
      <c r="G51" s="479"/>
      <c r="H51" s="479"/>
      <c r="I51" s="479"/>
      <c r="J51" s="479" t="s">
        <v>271</v>
      </c>
      <c r="K51" s="479"/>
      <c r="L51" s="479"/>
      <c r="M51" s="479"/>
      <c r="N51" s="479"/>
      <c r="O51" s="479" t="s">
        <v>272</v>
      </c>
      <c r="P51" s="479"/>
      <c r="Q51" s="479"/>
      <c r="R51" s="479"/>
      <c r="S51" s="479"/>
      <c r="T51" s="479" t="s">
        <v>273</v>
      </c>
      <c r="U51" s="479"/>
      <c r="V51" s="479"/>
      <c r="W51" s="479"/>
      <c r="X51" s="479"/>
      <c r="Y51" s="479" t="s">
        <v>376</v>
      </c>
      <c r="Z51" s="479"/>
      <c r="AA51" s="479"/>
      <c r="AB51" s="479"/>
      <c r="AC51" s="479"/>
      <c r="AD51" s="479" t="s">
        <v>377</v>
      </c>
      <c r="AE51" s="479"/>
      <c r="AF51" s="479"/>
      <c r="AG51" s="479"/>
      <c r="AH51" s="479"/>
      <c r="AI51" s="479" t="s">
        <v>378</v>
      </c>
      <c r="AJ51" s="479"/>
      <c r="AK51" s="479"/>
      <c r="AL51" s="479"/>
      <c r="AM51" s="479"/>
      <c r="AN51" s="479" t="s">
        <v>379</v>
      </c>
      <c r="AO51" s="479"/>
      <c r="AP51" s="479"/>
      <c r="AQ51" s="479"/>
      <c r="AR51" s="479"/>
      <c r="AS51" s="479" t="s">
        <v>380</v>
      </c>
      <c r="AT51" s="479"/>
      <c r="AU51" s="479"/>
      <c r="AV51" s="479"/>
      <c r="AW51" s="479"/>
      <c r="AX51" s="479" t="s">
        <v>381</v>
      </c>
      <c r="AY51" s="479"/>
      <c r="AZ51" s="479"/>
      <c r="BA51" s="479"/>
      <c r="BB51" s="48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367</v>
      </c>
      <c r="C53" s="19" t="s">
        <v>382</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66" t="s">
        <v>383</v>
      </c>
      <c r="B54" s="127"/>
      <c r="C54" s="127"/>
      <c r="D54" s="124" t="s">
        <v>384</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67"/>
      <c r="B55" s="36"/>
      <c r="C55" s="121"/>
      <c r="D55" s="2" t="s">
        <v>384</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67"/>
      <c r="B56" s="36"/>
      <c r="C56" s="121"/>
      <c r="D56" s="2" t="s">
        <v>384</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67"/>
      <c r="B57" s="36"/>
      <c r="C57" s="121"/>
      <c r="D57" s="2" t="s">
        <v>384</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67"/>
      <c r="B58" s="36"/>
      <c r="C58" s="121"/>
      <c r="D58" s="2" t="s">
        <v>384</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67"/>
      <c r="B59" s="36"/>
      <c r="C59" s="121"/>
      <c r="D59" s="2" t="s">
        <v>384</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67"/>
      <c r="B60" s="36"/>
      <c r="C60" s="121"/>
      <c r="D60" s="2" t="s">
        <v>384</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67"/>
      <c r="B61" s="36"/>
      <c r="C61" s="121"/>
      <c r="D61" s="2" t="s">
        <v>384</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67"/>
      <c r="B62" s="36"/>
      <c r="C62" s="121"/>
      <c r="D62" s="2" t="s">
        <v>384</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67"/>
      <c r="B63" s="36"/>
      <c r="C63" s="121"/>
      <c r="D63" s="2" t="s">
        <v>384</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68"/>
      <c r="B64" s="122" t="s">
        <v>385</v>
      </c>
      <c r="C64" s="296" t="s">
        <v>386</v>
      </c>
      <c r="D64" s="123" t="s">
        <v>384</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74" t="s">
        <v>387</v>
      </c>
      <c r="B66" s="266"/>
      <c r="C66" s="267"/>
      <c r="D66" s="268" t="s">
        <v>384</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75"/>
      <c r="B67" s="252"/>
      <c r="C67" s="267"/>
      <c r="D67" s="269" t="s">
        <v>384</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75"/>
      <c r="B68" s="252"/>
      <c r="C68" s="267"/>
      <c r="D68" s="269" t="s">
        <v>384</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75"/>
      <c r="B69" s="252"/>
      <c r="C69" s="267"/>
      <c r="D69" s="269" t="s">
        <v>384</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75"/>
      <c r="B70" s="252"/>
      <c r="C70" s="267"/>
      <c r="D70" s="269" t="s">
        <v>384</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76"/>
      <c r="B71" s="122" t="s">
        <v>388</v>
      </c>
      <c r="C71" s="123"/>
      <c r="D71" s="270" t="s">
        <v>384</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74" t="s">
        <v>389</v>
      </c>
      <c r="B75" s="127" t="s">
        <v>390</v>
      </c>
      <c r="C75" s="274"/>
      <c r="D75" s="124" t="s">
        <v>384</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75"/>
      <c r="B76" s="121"/>
      <c r="C76" s="272"/>
      <c r="D76" s="2" t="s">
        <v>384</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76"/>
      <c r="B77" s="273" t="s">
        <v>391</v>
      </c>
      <c r="C77" s="271"/>
      <c r="D77" s="123" t="s">
        <v>384</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392</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393</v>
      </c>
      <c r="C81" s="6" t="s">
        <v>394</v>
      </c>
      <c r="D81" t="s">
        <v>395</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396</v>
      </c>
      <c r="C82" t="s">
        <v>397</v>
      </c>
      <c r="D82" t="s">
        <v>384</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398</v>
      </c>
      <c r="C83" t="s">
        <v>399</v>
      </c>
      <c r="D83" t="s">
        <v>384</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400</v>
      </c>
      <c r="C84" t="s">
        <v>401</v>
      </c>
      <c r="D84" t="s">
        <v>384</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402</v>
      </c>
      <c r="C85" t="s">
        <v>403</v>
      </c>
      <c r="D85" t="s">
        <v>384</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404</v>
      </c>
      <c r="C86" t="s">
        <v>405</v>
      </c>
      <c r="D86" t="s">
        <v>384</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406</v>
      </c>
      <c r="C87" t="s">
        <v>407</v>
      </c>
      <c r="D87" t="s">
        <v>384</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408</v>
      </c>
      <c r="C88" t="s">
        <v>409</v>
      </c>
      <c r="D88" t="s">
        <v>384</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410</v>
      </c>
      <c r="C89" t="s">
        <v>411</v>
      </c>
      <c r="D89" t="s">
        <v>384</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412</v>
      </c>
      <c r="C90" t="s">
        <v>413</v>
      </c>
      <c r="D90" t="s">
        <v>384</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414</v>
      </c>
      <c r="C91" t="s">
        <v>415</v>
      </c>
      <c r="D91" t="s">
        <v>384</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416</v>
      </c>
      <c r="C92" t="s">
        <v>417</v>
      </c>
      <c r="D92" t="s">
        <v>384</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418</v>
      </c>
      <c r="C93" t="s">
        <v>419</v>
      </c>
      <c r="D93" t="s">
        <v>384</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420</v>
      </c>
      <c r="C94" t="s">
        <v>421</v>
      </c>
      <c r="D94" t="s">
        <v>384</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422</v>
      </c>
      <c r="C95" t="s">
        <v>423</v>
      </c>
      <c r="D95" t="s">
        <v>384</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424</v>
      </c>
      <c r="C96" t="s">
        <v>425</v>
      </c>
      <c r="D96" t="s">
        <v>384</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426</v>
      </c>
      <c r="C97" t="s">
        <v>427</v>
      </c>
      <c r="D97" t="s">
        <v>384</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428</v>
      </c>
      <c r="C98" t="s">
        <v>429</v>
      </c>
      <c r="D98" t="s">
        <v>384</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430</v>
      </c>
      <c r="C99" t="s">
        <v>431</v>
      </c>
      <c r="D99" t="s">
        <v>384</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432</v>
      </c>
      <c r="C100" t="s">
        <v>433</v>
      </c>
      <c r="D100" t="s">
        <v>384</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434</v>
      </c>
      <c r="C101" t="s">
        <v>435</v>
      </c>
      <c r="D101" t="s">
        <v>384</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436</v>
      </c>
      <c r="C102" t="s">
        <v>437</v>
      </c>
      <c r="D102" t="s">
        <v>384</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438</v>
      </c>
      <c r="C103" t="s">
        <v>439</v>
      </c>
      <c r="D103" t="s">
        <v>384</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440</v>
      </c>
      <c r="C104" t="s">
        <v>441</v>
      </c>
      <c r="D104" t="s">
        <v>384</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442</v>
      </c>
      <c r="C105" t="s">
        <v>443</v>
      </c>
      <c r="D105" t="s">
        <v>384</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444</v>
      </c>
      <c r="C106" t="s">
        <v>445</v>
      </c>
      <c r="D106" t="s">
        <v>384</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446</v>
      </c>
      <c r="C107" t="s">
        <v>447</v>
      </c>
      <c r="D107" t="s">
        <v>384</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549</v>
      </c>
      <c r="C108" t="s">
        <v>550</v>
      </c>
      <c r="D108" t="s">
        <v>384</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551</v>
      </c>
      <c r="C109" t="s">
        <v>552</v>
      </c>
      <c r="D109" t="s">
        <v>384</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553</v>
      </c>
      <c r="C110" t="s">
        <v>554</v>
      </c>
      <c r="D110" t="s">
        <v>384</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555</v>
      </c>
      <c r="C111" t="s">
        <v>556</v>
      </c>
      <c r="D111" t="s">
        <v>384</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557</v>
      </c>
      <c r="C112" t="s">
        <v>558</v>
      </c>
      <c r="D112" t="s">
        <v>384</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559</v>
      </c>
      <c r="C113" t="s">
        <v>560</v>
      </c>
      <c r="D113" t="s">
        <v>384</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561</v>
      </c>
      <c r="C114" t="s">
        <v>562</v>
      </c>
      <c r="D114" t="s">
        <v>384</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563</v>
      </c>
      <c r="C115" t="s">
        <v>564</v>
      </c>
      <c r="D115" t="s">
        <v>384</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565</v>
      </c>
      <c r="C116" t="s">
        <v>566</v>
      </c>
      <c r="D116" t="s">
        <v>384</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567</v>
      </c>
      <c r="C117" t="s">
        <v>568</v>
      </c>
      <c r="D117" t="s">
        <v>384</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569</v>
      </c>
      <c r="C118" t="s">
        <v>570</v>
      </c>
      <c r="D118" t="s">
        <v>384</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571</v>
      </c>
      <c r="C119" t="s">
        <v>572</v>
      </c>
      <c r="D119" t="s">
        <v>384</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573</v>
      </c>
      <c r="C120" t="s">
        <v>574</v>
      </c>
      <c r="D120" t="s">
        <v>384</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575</v>
      </c>
      <c r="C121" t="s">
        <v>576</v>
      </c>
      <c r="D121" t="s">
        <v>384</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577</v>
      </c>
      <c r="C122" t="s">
        <v>578</v>
      </c>
      <c r="D122" t="s">
        <v>384</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579</v>
      </c>
      <c r="C123" t="s">
        <v>580</v>
      </c>
      <c r="D123" t="s">
        <v>384</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581</v>
      </c>
      <c r="C124" t="s">
        <v>582</v>
      </c>
      <c r="D124" t="s">
        <v>384</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583</v>
      </c>
      <c r="C125" t="s">
        <v>584</v>
      </c>
      <c r="D125" t="s">
        <v>384</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585</v>
      </c>
      <c r="C126" t="s">
        <v>586</v>
      </c>
      <c r="D126" t="s">
        <v>384</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587</v>
      </c>
      <c r="C127" t="s">
        <v>588</v>
      </c>
      <c r="D127" t="s">
        <v>384</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448</v>
      </c>
      <c r="C128" t="s">
        <v>449</v>
      </c>
      <c r="D128" t="s">
        <v>384</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450</v>
      </c>
      <c r="C129" t="s">
        <v>451</v>
      </c>
      <c r="D129" t="s">
        <v>384</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452</v>
      </c>
      <c r="C130" t="s">
        <v>453</v>
      </c>
      <c r="D130" t="s">
        <v>384</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454</v>
      </c>
      <c r="C131" t="s">
        <v>455</v>
      </c>
      <c r="D131" t="s">
        <v>384</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456</v>
      </c>
      <c r="C132" t="s">
        <v>457</v>
      </c>
      <c r="D132" t="s">
        <v>384</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458</v>
      </c>
      <c r="C133" s="7" t="s">
        <v>459</v>
      </c>
      <c r="D133" s="7" t="s">
        <v>384</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460</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461</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462</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463</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464</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69" t="s">
        <v>465</v>
      </c>
      <c r="B143" s="135" t="s">
        <v>282</v>
      </c>
      <c r="C143" s="135" t="s">
        <v>390</v>
      </c>
      <c r="D143" s="135" t="s">
        <v>384</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70"/>
      <c r="B144" s="135" t="s">
        <v>282</v>
      </c>
      <c r="C144" s="135"/>
      <c r="D144" s="135" t="s">
        <v>384</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70"/>
      <c r="B145" s="135" t="s">
        <v>282</v>
      </c>
      <c r="C145" s="135"/>
      <c r="D145" s="135" t="s">
        <v>384</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70"/>
      <c r="B146" s="135" t="s">
        <v>285</v>
      </c>
      <c r="C146" s="135" t="s">
        <v>466</v>
      </c>
      <c r="D146" s="135" t="s">
        <v>384</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70"/>
      <c r="B147" s="135" t="s">
        <v>285</v>
      </c>
      <c r="C147" s="135" t="s">
        <v>467</v>
      </c>
      <c r="D147" s="135" t="s">
        <v>384</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70"/>
      <c r="B148" s="135" t="s">
        <v>285</v>
      </c>
      <c r="C148" s="135"/>
      <c r="D148" s="135" t="s">
        <v>384</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70"/>
      <c r="B149" s="135" t="s">
        <v>285</v>
      </c>
      <c r="C149" s="135"/>
      <c r="D149" s="135" t="s">
        <v>384</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70"/>
      <c r="B150" s="135" t="s">
        <v>288</v>
      </c>
      <c r="C150" s="315" t="s">
        <v>468</v>
      </c>
      <c r="D150" s="135" t="s">
        <v>384</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70"/>
      <c r="B151" s="135" t="s">
        <v>288</v>
      </c>
      <c r="C151" s="315" t="s">
        <v>469</v>
      </c>
      <c r="D151" s="135" t="s">
        <v>384</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70"/>
      <c r="B152" s="135" t="s">
        <v>288</v>
      </c>
      <c r="C152" s="315" t="s">
        <v>470</v>
      </c>
      <c r="D152" s="135" t="s">
        <v>384</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70"/>
      <c r="B153" s="135" t="s">
        <v>471</v>
      </c>
      <c r="C153" s="135"/>
      <c r="D153" s="135" t="s">
        <v>384</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1"/>
      <c r="B154" s="135" t="s">
        <v>471</v>
      </c>
      <c r="C154" s="135"/>
      <c r="D154" s="135" t="s">
        <v>384</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375</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464</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69" t="s">
        <v>472</v>
      </c>
      <c r="B158" s="135" t="s">
        <v>282</v>
      </c>
      <c r="C158" s="315" t="s">
        <v>390</v>
      </c>
      <c r="D158" s="135" t="s">
        <v>473</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70"/>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70"/>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70"/>
      <c r="B161" s="135" t="s">
        <v>285</v>
      </c>
      <c r="C161" s="315" t="s">
        <v>466</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70"/>
      <c r="B162" s="135" t="s">
        <v>285</v>
      </c>
      <c r="C162" s="315" t="s">
        <v>467</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70"/>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70"/>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70"/>
      <c r="B165" s="135" t="s">
        <v>471</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70"/>
      <c r="B166" s="135" t="s">
        <v>471</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70"/>
      <c r="B167" s="135" t="s">
        <v>471</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70"/>
      <c r="B168" s="135" t="s">
        <v>471</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1"/>
      <c r="B169" s="135" t="s">
        <v>471</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476</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69" t="s">
        <v>477</v>
      </c>
      <c r="B172" s="135" t="s">
        <v>282</v>
      </c>
      <c r="C172" s="135" t="s">
        <v>390</v>
      </c>
      <c r="D172" s="135" t="s">
        <v>384</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70"/>
      <c r="B173" s="135" t="s">
        <v>282</v>
      </c>
      <c r="C173" s="135"/>
      <c r="D173" s="135" t="s">
        <v>384</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1"/>
      <c r="B174" s="135" t="s">
        <v>282</v>
      </c>
      <c r="C174" s="135"/>
      <c r="D174" s="135" t="s">
        <v>384</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69" t="s">
        <v>478</v>
      </c>
      <c r="B176" s="135" t="s">
        <v>282</v>
      </c>
      <c r="C176" s="135" t="s">
        <v>390</v>
      </c>
      <c r="D176" s="135" t="s">
        <v>384</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70"/>
      <c r="B177" s="135" t="s">
        <v>282</v>
      </c>
      <c r="C177" s="135"/>
      <c r="D177" s="135" t="s">
        <v>384</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1"/>
      <c r="B178" s="135" t="s">
        <v>282</v>
      </c>
      <c r="C178" s="135"/>
      <c r="D178" s="135" t="s">
        <v>384</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479</v>
      </c>
      <c r="B182" s="19"/>
      <c r="C182" s="19"/>
      <c r="D182" s="19"/>
      <c r="E182" s="15"/>
    </row>
    <row r="183" spans="1:54" ht="15" outlineLevel="1">
      <c r="A183" s="12"/>
      <c r="B183" s="19"/>
      <c r="C183" s="19"/>
      <c r="D183" s="19"/>
      <c r="E183" s="15"/>
    </row>
    <row r="184" spans="1:54" s="4" customFormat="1" outlineLevel="1">
      <c r="A184" s="4" t="s">
        <v>480</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2" t="s">
        <v>481</v>
      </c>
      <c r="B186" s="150" t="s">
        <v>482</v>
      </c>
      <c r="C186" s="6" t="s">
        <v>483</v>
      </c>
      <c r="D186" s="10" t="s">
        <v>395</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3"/>
      <c r="B187" s="150" t="s">
        <v>484</v>
      </c>
      <c r="C187" s="6" t="s">
        <v>485</v>
      </c>
      <c r="D187" s="10" t="s">
        <v>395</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69" t="s">
        <v>486</v>
      </c>
      <c r="B190" s="150" t="s">
        <v>343</v>
      </c>
      <c r="C190" s="19"/>
      <c r="D190" s="135" t="s">
        <v>384</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70"/>
      <c r="B191" s="150" t="s">
        <v>487</v>
      </c>
      <c r="C191" s="19"/>
      <c r="D191" s="135" t="s">
        <v>384</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70"/>
      <c r="B192" s="150" t="s">
        <v>591</v>
      </c>
      <c r="C192" s="19"/>
      <c r="D192" s="135" t="s">
        <v>384</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70"/>
      <c r="B193" s="150" t="s">
        <v>488</v>
      </c>
      <c r="C193" s="19"/>
      <c r="D193" s="135" t="s">
        <v>384</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70"/>
      <c r="B194" s="150" t="s">
        <v>489</v>
      </c>
      <c r="C194" s="19"/>
      <c r="D194" s="135" t="s">
        <v>384</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70"/>
      <c r="B195" s="150" t="s">
        <v>490</v>
      </c>
      <c r="C195" s="19"/>
      <c r="D195" s="135" t="s">
        <v>384</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70"/>
      <c r="B196" s="150" t="s">
        <v>285</v>
      </c>
      <c r="C196" s="19"/>
      <c r="D196" s="135" t="s">
        <v>384</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70"/>
      <c r="B197" s="150" t="s">
        <v>288</v>
      </c>
      <c r="C197" s="19"/>
      <c r="D197" s="135" t="s">
        <v>384</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71"/>
      <c r="B198" s="150" t="s">
        <v>471</v>
      </c>
      <c r="C198" s="19"/>
      <c r="D198" s="135" t="s">
        <v>384</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69" t="s">
        <v>491</v>
      </c>
      <c r="B200" s="150" t="s">
        <v>492</v>
      </c>
      <c r="C200" s="19"/>
      <c r="D200" s="135" t="s">
        <v>384</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70"/>
      <c r="B201" s="150" t="s">
        <v>493</v>
      </c>
      <c r="C201" s="19"/>
      <c r="D201" s="135" t="s">
        <v>384</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71"/>
      <c r="B202" s="150" t="s">
        <v>494</v>
      </c>
      <c r="C202" s="19"/>
      <c r="D202" s="135" t="s">
        <v>384</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69" t="s">
        <v>495</v>
      </c>
      <c r="B204" s="150" t="s">
        <v>496</v>
      </c>
      <c r="C204" s="19"/>
      <c r="D204" s="135" t="s">
        <v>384</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70"/>
      <c r="B205" s="150" t="s">
        <v>497</v>
      </c>
      <c r="C205" s="19"/>
      <c r="D205" s="135" t="s">
        <v>384</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71"/>
      <c r="B206" s="150" t="s">
        <v>498</v>
      </c>
      <c r="C206" s="19"/>
      <c r="D206" s="135" t="s">
        <v>384</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592</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94" t="s">
        <v>486</v>
      </c>
      <c r="B210" s="150" t="s">
        <v>593</v>
      </c>
      <c r="C210" s="19"/>
      <c r="D210" s="135" t="s">
        <v>384</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95"/>
      <c r="B211" s="150" t="s">
        <v>487</v>
      </c>
      <c r="C211" s="19"/>
      <c r="D211" s="135" t="s">
        <v>384</v>
      </c>
      <c r="E211" s="21">
        <f>E191-Baseline!E191</f>
        <v>8.584E-2</v>
      </c>
      <c r="F211" s="21">
        <f>F191-Baseline!F191</f>
        <v>0.29565217391304349</v>
      </c>
      <c r="G211" s="21">
        <f>G191-Baseline!G191</f>
        <v>8.3369913883637889E-2</v>
      </c>
      <c r="H211" s="21">
        <f>H191-Baseline!H191</f>
        <v>0</v>
      </c>
      <c r="I211" s="21">
        <f>I191-Baseline!I191</f>
        <v>8.0970905649641198E-2</v>
      </c>
      <c r="J211" s="21">
        <f>J191-Baseline!J191</f>
        <v>0</v>
      </c>
      <c r="K211" s="21">
        <f>K191-Baseline!K191</f>
        <v>0.35622948765965923</v>
      </c>
      <c r="L211" s="21">
        <f>L191-Baseline!L191</f>
        <v>0</v>
      </c>
      <c r="M211" s="21">
        <f>M191-Baseline!M191</f>
        <v>7.6378000486056571E-2</v>
      </c>
      <c r="N211" s="21">
        <f>N191-Baseline!N191</f>
        <v>0</v>
      </c>
      <c r="O211" s="21">
        <f>O191-Baseline!O191</f>
        <v>7.4180187827667637E-2</v>
      </c>
      <c r="P211" s="21">
        <f>P191-Baseline!P191</f>
        <v>0.26062858366446456</v>
      </c>
      <c r="Q211" s="21">
        <f>Q191-Baseline!Q191</f>
        <v>7.2045618255646968E-2</v>
      </c>
      <c r="R211" s="21">
        <f>R191-Baseline!R191</f>
        <v>0</v>
      </c>
      <c r="S211" s="21">
        <f>S191-Baseline!S191</f>
        <v>6.997247192062836E-2</v>
      </c>
      <c r="T211" s="21">
        <f>T191-Baseline!T191</f>
        <v>0</v>
      </c>
      <c r="U211" s="21">
        <f>U191-Baseline!U191</f>
        <v>0.3126638034529815</v>
      </c>
      <c r="V211" s="21">
        <f>V191-Baseline!V191</f>
        <v>0</v>
      </c>
      <c r="W211" s="21">
        <f>W191-Baseline!W191</f>
        <v>6.6003429892327187E-2</v>
      </c>
      <c r="X211" s="21">
        <f>X191-Baseline!X191</f>
        <v>0</v>
      </c>
      <c r="Y211" s="21">
        <f>Y191-Baseline!Y191</f>
        <v>6.4104150351212141E-2</v>
      </c>
      <c r="Z211" s="21">
        <f>Z191-Baseline!Z191</f>
        <v>0.22975396298937217</v>
      </c>
      <c r="AA211" s="21">
        <f>AA191-Baseline!AA191</f>
        <v>6.2259523466499676E-2</v>
      </c>
      <c r="AB211" s="21">
        <f>AB191-Baseline!AB191</f>
        <v>0</v>
      </c>
      <c r="AC211" s="21">
        <f>AC191-Baseline!AC191</f>
        <v>6.0467976582460538E-2</v>
      </c>
      <c r="AD211" s="21">
        <f>AD191-Baseline!AD191</f>
        <v>0</v>
      </c>
      <c r="AE211" s="21">
        <f>AE191-Baseline!AE191</f>
        <v>0.27444454666070528</v>
      </c>
      <c r="AF211" s="21">
        <f>AF191-Baseline!AF191</f>
        <v>0</v>
      </c>
      <c r="AG211" s="21">
        <f>AG191-Baseline!AG191</f>
        <v>5.7038057160800605E-2</v>
      </c>
      <c r="AH211" s="21">
        <f>AH191-Baseline!AH191</f>
        <v>0</v>
      </c>
      <c r="AI211" s="21">
        <f>AI191-Baseline!AI191</f>
        <v>5.5396760409901713E-2</v>
      </c>
      <c r="AJ211" s="21">
        <f>AJ191-Baseline!AJ191</f>
        <v>0.20352000448629509</v>
      </c>
      <c r="AK211" s="21">
        <f>AK191-Baseline!AK191</f>
        <v>5.4326316835198174E-2</v>
      </c>
      <c r="AL211" s="21">
        <f>AL191-Baseline!AL191</f>
        <v>0</v>
      </c>
      <c r="AM211" s="21">
        <f>AM191-Baseline!AM191</f>
        <v>5.3276557673051353E-2</v>
      </c>
      <c r="AN211" s="21">
        <f>AN191-Baseline!AN191</f>
        <v>0</v>
      </c>
      <c r="AO211" s="21">
        <f>AO191-Baseline!AO191</f>
        <v>0.24801576326580344</v>
      </c>
      <c r="AP211" s="21">
        <f>AP191-Baseline!AP191</f>
        <v>0</v>
      </c>
      <c r="AQ211" s="21">
        <f>AQ191-Baseline!AQ191</f>
        <v>5.1237501552214008E-2</v>
      </c>
      <c r="AR211" s="21">
        <f>AR191-Baseline!AR191</f>
        <v>0</v>
      </c>
      <c r="AS211" s="21">
        <f>AS191-Baseline!AS191</f>
        <v>5.024742823538831E-2</v>
      </c>
      <c r="AT211" s="21">
        <f>AT191-Baseline!AT191</f>
        <v>0.18831257486504957</v>
      </c>
      <c r="AU211" s="21">
        <f>AU191-Baseline!AU191</f>
        <v>4.9276486319255346E-2</v>
      </c>
      <c r="AV211" s="21">
        <f>AV191-Baseline!AV191</f>
        <v>0</v>
      </c>
      <c r="AW211" s="21">
        <f>AW191-Baseline!AW191</f>
        <v>4.8324306123624532E-2</v>
      </c>
      <c r="AX211" s="21">
        <f>AX191-Baseline!AX191</f>
        <v>0</v>
      </c>
      <c r="AY211" s="21">
        <f>AY191-Baseline!AY191</f>
        <v>0.22853097028690755</v>
      </c>
      <c r="AZ211" s="21">
        <f>AZ191-Baseline!AZ191</f>
        <v>0</v>
      </c>
      <c r="BA211" s="21">
        <f>BA191-Baseline!BA191</f>
        <v>4.6474787752124415E-2</v>
      </c>
      <c r="BB211" s="21">
        <f>BB191-Baseline!BB191</f>
        <v>0</v>
      </c>
    </row>
    <row r="212" spans="1:54" outlineLevel="2">
      <c r="A212" s="495"/>
      <c r="B212" s="150" t="s">
        <v>591</v>
      </c>
      <c r="C212" s="19"/>
      <c r="D212" s="135" t="s">
        <v>384</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0</v>
      </c>
      <c r="L212" s="21">
        <f>L77*L186-Baseline!L77*Baseline!L186</f>
        <v>0</v>
      </c>
      <c r="M212" s="21">
        <f>M77*M186-Baseline!M77*Baseline!M186</f>
        <v>0</v>
      </c>
      <c r="N212" s="21">
        <f>N77*N186-Baseline!N77*Baseline!N186</f>
        <v>0</v>
      </c>
      <c r="O212" s="21">
        <f>O77*O186-Baseline!O77*Baseline!O186</f>
        <v>0</v>
      </c>
      <c r="P212" s="21">
        <f>P77*P186-Baseline!P77*Baseline!P186</f>
        <v>0</v>
      </c>
      <c r="Q212" s="21">
        <f>Q77*Q186-Baseline!Q77*Baseline!Q186</f>
        <v>0</v>
      </c>
      <c r="R212" s="21">
        <f>R77*R186-Baseline!R77*Baseline!R186</f>
        <v>0</v>
      </c>
      <c r="S212" s="21">
        <f>S77*S186-Baseline!S77*Baseline!S186</f>
        <v>0</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495"/>
      <c r="B213" s="150" t="s">
        <v>488</v>
      </c>
      <c r="C213" s="19"/>
      <c r="D213" s="135" t="s">
        <v>384</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495"/>
      <c r="B214" s="150" t="s">
        <v>489</v>
      </c>
      <c r="C214" s="19"/>
      <c r="D214" s="135" t="s">
        <v>384</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495"/>
      <c r="B215" s="150" t="s">
        <v>490</v>
      </c>
      <c r="C215" s="19"/>
      <c r="D215" s="135" t="s">
        <v>384</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495"/>
      <c r="B216" s="150" t="s">
        <v>285</v>
      </c>
      <c r="C216" s="19"/>
      <c r="D216" s="135" t="s">
        <v>384</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495"/>
      <c r="B217" s="150" t="s">
        <v>288</v>
      </c>
      <c r="C217" s="19"/>
      <c r="D217" s="135"/>
      <c r="E217" s="21">
        <f>E197-Baseline!E197</f>
        <v>9.2970000000000006</v>
      </c>
      <c r="F217" s="21">
        <f>F197-Baseline!F197</f>
        <v>9.0614130434782609</v>
      </c>
      <c r="G217" s="21">
        <f>G197-Baseline!G197</f>
        <v>8.832462415458938</v>
      </c>
      <c r="H217" s="21">
        <f>H197-Baseline!H197</f>
        <v>8.609964999173032</v>
      </c>
      <c r="I217" s="21">
        <f>I197-Baseline!I197</f>
        <v>8.3937428526004449</v>
      </c>
      <c r="J217" s="21">
        <f>J197-Baseline!J197</f>
        <v>8.1836230617729075</v>
      </c>
      <c r="K217" s="21">
        <f>K197-Baseline!K197</f>
        <v>7.9794375982701027</v>
      </c>
      <c r="L217" s="21">
        <f>L197-Baseline!L197</f>
        <v>7.781023180788524</v>
      </c>
      <c r="M217" s="21">
        <f>M197-Baseline!M197</f>
        <v>7.5882211406662341</v>
      </c>
      <c r="N217" s="21">
        <f>N197-Baseline!N197</f>
        <v>7.4008772912499516</v>
      </c>
      <c r="O217" s="21">
        <f>O197-Baseline!O197</f>
        <v>7.218841800994201</v>
      </c>
      <c r="P217" s="21">
        <f>P197-Baseline!P197</f>
        <v>7.0419690701854529</v>
      </c>
      <c r="Q217" s="21">
        <f>Q197-Baseline!Q197</f>
        <v>6.8701176111872613</v>
      </c>
      <c r="R217" s="21">
        <f>R197-Baseline!R197</f>
        <v>6.7031499321053563</v>
      </c>
      <c r="S217" s="21">
        <f>S197-Baseline!S197</f>
        <v>6.5409324237746427</v>
      </c>
      <c r="T217" s="21">
        <f>T197-Baseline!T197</f>
        <v>6.3833352499728502</v>
      </c>
      <c r="U217" s="21">
        <f>U197-Baseline!U197</f>
        <v>6.2302322407682382</v>
      </c>
      <c r="V217" s="21">
        <f>V197-Baseline!V197</f>
        <v>6.0815007889115904</v>
      </c>
      <c r="W217" s="21">
        <f>W197-Baseline!W197</f>
        <v>5.9370217491851802</v>
      </c>
      <c r="X217" s="21">
        <f>X197-Baseline!X197</f>
        <v>5.796679340623963</v>
      </c>
      <c r="Y217" s="21">
        <f>Y197-Baseline!Y197</f>
        <v>5.6603610515266887</v>
      </c>
      <c r="Z217" s="21">
        <f>Z197-Baseline!Z197</f>
        <v>5.5279575471769897</v>
      </c>
      <c r="AA217" s="21">
        <f>AA197-Baseline!AA197</f>
        <v>5.3993625801967911</v>
      </c>
      <c r="AB217" s="21">
        <f>AB197-Baseline!AB197</f>
        <v>5.2744729034566697</v>
      </c>
      <c r="AC217" s="21">
        <f>AC197-Baseline!AC197</f>
        <v>5.1531881854698884</v>
      </c>
      <c r="AD217" s="21">
        <f>AD197-Baseline!AD197</f>
        <v>5.0354109281989974</v>
      </c>
      <c r="AE217" s="21">
        <f>AE197-Baseline!AE197</f>
        <v>4.921046387205938</v>
      </c>
      <c r="AF217" s="21">
        <f>AF197-Baseline!AF197</f>
        <v>4.8100024940785255</v>
      </c>
      <c r="AG217" s="21">
        <f>AG197-Baseline!AG197</f>
        <v>4.7021897810681743</v>
      </c>
      <c r="AH217" s="21">
        <f>AH197-Baseline!AH197</f>
        <v>4.5975213078755681</v>
      </c>
      <c r="AI217" s="21">
        <f>AI197-Baseline!AI197</f>
        <v>4.4959125905228134</v>
      </c>
      <c r="AJ217" s="21">
        <f>AJ197-Baseline!AJ197</f>
        <v>4.4186275591079749</v>
      </c>
      <c r="AK217" s="21">
        <f>AK197-Baseline!AK197</f>
        <v>4.3434123273438381</v>
      </c>
      <c r="AL217" s="21">
        <f>AL197-Baseline!AL197</f>
        <v>4.2702243596363685</v>
      </c>
      <c r="AM217" s="21">
        <f>AM197-Baseline!AM197</f>
        <v>4.1990221983207574</v>
      </c>
      <c r="AN217" s="21">
        <f>AN197-Baseline!AN197</f>
        <v>4.1297654393766514</v>
      </c>
      <c r="AO217" s="21">
        <f>AO197-Baseline!AO197</f>
        <v>4.0624147087439502</v>
      </c>
      <c r="AP217" s="21">
        <f>AP197-Baseline!AP197</f>
        <v>3.9969316392250174</v>
      </c>
      <c r="AQ217" s="21">
        <f>AQ197-Baseline!AQ197</f>
        <v>3.9332788479595169</v>
      </c>
      <c r="AR217" s="21">
        <f>AR197-Baseline!AR197</f>
        <v>3.8714199144584009</v>
      </c>
      <c r="AS217" s="21">
        <f>AS197-Baseline!AS197</f>
        <v>3.8113193591839329</v>
      </c>
      <c r="AT217" s="21">
        <f>AT197-Baseline!AT197</f>
        <v>3.7529426226629252</v>
      </c>
      <c r="AU217" s="21">
        <f>AU197-Baseline!AU197</f>
        <v>3.696256045120716</v>
      </c>
      <c r="AV217" s="21">
        <f>AV197-Baseline!AV197</f>
        <v>3.6412268466236872</v>
      </c>
      <c r="AW217" s="21">
        <f>AW197-Baseline!AW197</f>
        <v>3.5878231077184388</v>
      </c>
      <c r="AX217" s="21">
        <f>AX197-Baseline!AX197</f>
        <v>3.5360137505560458</v>
      </c>
      <c r="AY217" s="21">
        <f>AY197-Baseline!AY197</f>
        <v>3.4857685204900575</v>
      </c>
      <c r="AZ217" s="21">
        <f>AZ197-Baseline!AZ197</f>
        <v>3.4370579681372493</v>
      </c>
      <c r="BA217" s="21">
        <f>BA197-Baseline!BA197</f>
        <v>3.3898534318903408</v>
      </c>
      <c r="BB217" s="21">
        <f>BB197-Baseline!BB197</f>
        <v>3.3441270208722091</v>
      </c>
    </row>
    <row r="218" spans="1:54" outlineLevel="2">
      <c r="A218" s="496"/>
      <c r="B218" s="150" t="s">
        <v>471</v>
      </c>
      <c r="C218" s="19"/>
      <c r="D218" s="135" t="s">
        <v>384</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94" t="s">
        <v>491</v>
      </c>
      <c r="B220" s="150" t="s">
        <v>492</v>
      </c>
      <c r="C220" s="19"/>
      <c r="D220" s="135" t="s">
        <v>384</v>
      </c>
      <c r="E220" s="21">
        <f>E200-Baseline!E200</f>
        <v>9.3828399999999998</v>
      </c>
      <c r="F220" s="21">
        <f>F200-Baseline!F200</f>
        <v>9.3570652173913036</v>
      </c>
      <c r="G220" s="21">
        <f>G200-Baseline!G200</f>
        <v>8.9158323293425763</v>
      </c>
      <c r="H220" s="21">
        <f>H200-Baseline!H200</f>
        <v>8.609964999173032</v>
      </c>
      <c r="I220" s="21">
        <f>I200-Baseline!I200</f>
        <v>8.4747137582500862</v>
      </c>
      <c r="J220" s="21">
        <f>J200-Baseline!J200</f>
        <v>8.1836230617729075</v>
      </c>
      <c r="K220" s="21">
        <f>K200-Baseline!K200</f>
        <v>8.3356670859297619</v>
      </c>
      <c r="L220" s="21">
        <f>L200-Baseline!L200</f>
        <v>7.781023180788524</v>
      </c>
      <c r="M220" s="21">
        <f>M200-Baseline!M200</f>
        <v>7.6645991411522907</v>
      </c>
      <c r="N220" s="21">
        <f>N200-Baseline!N200</f>
        <v>7.4008772912499516</v>
      </c>
      <c r="O220" s="21">
        <f>O200-Baseline!O200</f>
        <v>7.2930219888218684</v>
      </c>
      <c r="P220" s="21">
        <f>P200-Baseline!P200</f>
        <v>7.3025976538499178</v>
      </c>
      <c r="Q220" s="21">
        <f>Q200-Baseline!Q200</f>
        <v>6.9421632294429081</v>
      </c>
      <c r="R220" s="21">
        <f>R200-Baseline!R200</f>
        <v>6.7031499321053563</v>
      </c>
      <c r="S220" s="21">
        <f>S200-Baseline!S200</f>
        <v>6.6109048956952714</v>
      </c>
      <c r="T220" s="21">
        <f>T200-Baseline!T200</f>
        <v>6.3833352499728502</v>
      </c>
      <c r="U220" s="21">
        <f>U200-Baseline!U200</f>
        <v>6.5428960442212194</v>
      </c>
      <c r="V220" s="21">
        <f>V200-Baseline!V200</f>
        <v>6.0815007889115904</v>
      </c>
      <c r="W220" s="21">
        <f>W200-Baseline!W200</f>
        <v>6.0030251790775075</v>
      </c>
      <c r="X220" s="21">
        <f>X200-Baseline!X200</f>
        <v>5.796679340623963</v>
      </c>
      <c r="Y220" s="21">
        <f>Y200-Baseline!Y200</f>
        <v>5.7244652018779005</v>
      </c>
      <c r="Z220" s="21">
        <f>Z200-Baseline!Z200</f>
        <v>5.7577115101663621</v>
      </c>
      <c r="AA220" s="21">
        <f>AA200-Baseline!AA200</f>
        <v>5.4616221036632906</v>
      </c>
      <c r="AB220" s="21">
        <f>AB200-Baseline!AB200</f>
        <v>5.2744729034566697</v>
      </c>
      <c r="AC220" s="21">
        <f>AC200-Baseline!AC200</f>
        <v>5.2136561620523487</v>
      </c>
      <c r="AD220" s="21">
        <f>AD200-Baseline!AD200</f>
        <v>5.0354109281989974</v>
      </c>
      <c r="AE220" s="21">
        <f>AE200-Baseline!AE200</f>
        <v>5.1954909338666431</v>
      </c>
      <c r="AF220" s="21">
        <f>AF200-Baseline!AF200</f>
        <v>4.8100024940785255</v>
      </c>
      <c r="AG220" s="21">
        <f>AG200-Baseline!AG200</f>
        <v>4.7592278382289752</v>
      </c>
      <c r="AH220" s="21">
        <f>AH200-Baseline!AH200</f>
        <v>4.5975213078755681</v>
      </c>
      <c r="AI220" s="21">
        <f>AI200-Baseline!AI200</f>
        <v>4.5513093509327156</v>
      </c>
      <c r="AJ220" s="21">
        <f>AJ200-Baseline!AJ200</f>
        <v>4.6221475635942699</v>
      </c>
      <c r="AK220" s="21">
        <f>AK200-Baseline!AK200</f>
        <v>4.3977386441790358</v>
      </c>
      <c r="AL220" s="21">
        <f>AL200-Baseline!AL200</f>
        <v>4.2702243596363685</v>
      </c>
      <c r="AM220" s="21">
        <f>AM200-Baseline!AM200</f>
        <v>4.2522987559938086</v>
      </c>
      <c r="AN220" s="21">
        <f>AN200-Baseline!AN200</f>
        <v>4.1297654393766514</v>
      </c>
      <c r="AO220" s="21">
        <f>AO200-Baseline!AO200</f>
        <v>4.3104304720097533</v>
      </c>
      <c r="AP220" s="21">
        <f>AP200-Baseline!AP200</f>
        <v>3.9969316392250174</v>
      </c>
      <c r="AQ220" s="21">
        <f>AQ200-Baseline!AQ200</f>
        <v>3.9845163495117308</v>
      </c>
      <c r="AR220" s="21">
        <f>AR200-Baseline!AR200</f>
        <v>3.8714199144584009</v>
      </c>
      <c r="AS220" s="21">
        <f>AS200-Baseline!AS200</f>
        <v>3.8615667874193211</v>
      </c>
      <c r="AT220" s="21">
        <f>AT200-Baseline!AT200</f>
        <v>3.9412551975279748</v>
      </c>
      <c r="AU220" s="21">
        <f>AU200-Baseline!AU200</f>
        <v>3.7455325314399714</v>
      </c>
      <c r="AV220" s="21">
        <f>AV200-Baseline!AV200</f>
        <v>3.6412268466236872</v>
      </c>
      <c r="AW220" s="21">
        <f>AW200-Baseline!AW200</f>
        <v>3.6361474138420635</v>
      </c>
      <c r="AX220" s="21">
        <f>AX200-Baseline!AX200</f>
        <v>3.5360137505560458</v>
      </c>
      <c r="AY220" s="21">
        <f>AY200-Baseline!AY200</f>
        <v>3.7142994907769649</v>
      </c>
      <c r="AZ220" s="21">
        <f>AZ200-Baseline!AZ200</f>
        <v>3.4370579681372493</v>
      </c>
      <c r="BA220" s="21">
        <f>BA200-Baseline!BA200</f>
        <v>3.4363282196424652</v>
      </c>
      <c r="BB220" s="21">
        <f>BB200-Baseline!BB200</f>
        <v>3.3441270208722091</v>
      </c>
    </row>
    <row r="221" spans="1:54" outlineLevel="2">
      <c r="A221" s="495"/>
      <c r="B221" s="150" t="s">
        <v>493</v>
      </c>
      <c r="C221" s="19"/>
      <c r="D221" s="135" t="s">
        <v>384</v>
      </c>
      <c r="E221" s="21">
        <f>E201-Baseline!E201</f>
        <v>9.3828399999999998</v>
      </c>
      <c r="F221" s="21">
        <f>F201-Baseline!F201</f>
        <v>9.3570652173913036</v>
      </c>
      <c r="G221" s="21">
        <f>G201-Baseline!G201</f>
        <v>8.9158323293425763</v>
      </c>
      <c r="H221" s="21">
        <f>H201-Baseline!H201</f>
        <v>8.609964999173032</v>
      </c>
      <c r="I221" s="21">
        <f>I201-Baseline!I201</f>
        <v>8.4747137582500862</v>
      </c>
      <c r="J221" s="21">
        <f>J201-Baseline!J201</f>
        <v>8.1836230617729075</v>
      </c>
      <c r="K221" s="21">
        <f>K201-Baseline!K201</f>
        <v>8.3356670859297619</v>
      </c>
      <c r="L221" s="21">
        <f>L201-Baseline!L201</f>
        <v>7.781023180788524</v>
      </c>
      <c r="M221" s="21">
        <f>M201-Baseline!M201</f>
        <v>7.6645991411522907</v>
      </c>
      <c r="N221" s="21">
        <f>N201-Baseline!N201</f>
        <v>7.4008772912499516</v>
      </c>
      <c r="O221" s="21">
        <f>O201-Baseline!O201</f>
        <v>7.2930219888218684</v>
      </c>
      <c r="P221" s="21">
        <f>P201-Baseline!P201</f>
        <v>7.3025976538499178</v>
      </c>
      <c r="Q221" s="21">
        <f>Q201-Baseline!Q201</f>
        <v>6.9421632294429081</v>
      </c>
      <c r="R221" s="21">
        <f>R201-Baseline!R201</f>
        <v>6.7031499321053563</v>
      </c>
      <c r="S221" s="21">
        <f>S201-Baseline!S201</f>
        <v>6.6109048956952714</v>
      </c>
      <c r="T221" s="21">
        <f>T201-Baseline!T201</f>
        <v>6.3833352499728502</v>
      </c>
      <c r="U221" s="21">
        <f>U201-Baseline!U201</f>
        <v>6.5428960442212194</v>
      </c>
      <c r="V221" s="21">
        <f>V201-Baseline!V201</f>
        <v>6.0815007889115904</v>
      </c>
      <c r="W221" s="21">
        <f>W201-Baseline!W201</f>
        <v>6.0030251790775075</v>
      </c>
      <c r="X221" s="21">
        <f>X201-Baseline!X201</f>
        <v>5.796679340623963</v>
      </c>
      <c r="Y221" s="21">
        <f>Y201-Baseline!Y201</f>
        <v>5.7244652018779005</v>
      </c>
      <c r="Z221" s="21">
        <f>Z201-Baseline!Z201</f>
        <v>5.7577115101663621</v>
      </c>
      <c r="AA221" s="21">
        <f>AA201-Baseline!AA201</f>
        <v>5.4616221036632906</v>
      </c>
      <c r="AB221" s="21">
        <f>AB201-Baseline!AB201</f>
        <v>5.2744729034566697</v>
      </c>
      <c r="AC221" s="21">
        <f>AC201-Baseline!AC201</f>
        <v>5.2136561620523487</v>
      </c>
      <c r="AD221" s="21">
        <f>AD201-Baseline!AD201</f>
        <v>5.0354109281989974</v>
      </c>
      <c r="AE221" s="21">
        <f>AE201-Baseline!AE201</f>
        <v>5.1954909338666431</v>
      </c>
      <c r="AF221" s="21">
        <f>AF201-Baseline!AF201</f>
        <v>4.8100024940785255</v>
      </c>
      <c r="AG221" s="21">
        <f>AG201-Baseline!AG201</f>
        <v>4.7592278382289752</v>
      </c>
      <c r="AH221" s="21">
        <f>AH201-Baseline!AH201</f>
        <v>4.5975213078755681</v>
      </c>
      <c r="AI221" s="21">
        <f>AI201-Baseline!AI201</f>
        <v>4.5513093509327156</v>
      </c>
      <c r="AJ221" s="21">
        <f>AJ201-Baseline!AJ201</f>
        <v>4.6221475635942699</v>
      </c>
      <c r="AK221" s="21">
        <f>AK201-Baseline!AK201</f>
        <v>4.3977386441790358</v>
      </c>
      <c r="AL221" s="21">
        <f>AL201-Baseline!AL201</f>
        <v>4.2702243596363685</v>
      </c>
      <c r="AM221" s="21">
        <f>AM201-Baseline!AM201</f>
        <v>4.2522987559938086</v>
      </c>
      <c r="AN221" s="21">
        <f>AN201-Baseline!AN201</f>
        <v>4.1297654393766514</v>
      </c>
      <c r="AO221" s="21">
        <f>AO201-Baseline!AO201</f>
        <v>4.3104304720097533</v>
      </c>
      <c r="AP221" s="21">
        <f>AP201-Baseline!AP201</f>
        <v>3.9969316392250174</v>
      </c>
      <c r="AQ221" s="21">
        <f>AQ201-Baseline!AQ201</f>
        <v>3.9845163495117308</v>
      </c>
      <c r="AR221" s="21">
        <f>AR201-Baseline!AR201</f>
        <v>3.8714199144584009</v>
      </c>
      <c r="AS221" s="21">
        <f>AS201-Baseline!AS201</f>
        <v>3.8615667874193211</v>
      </c>
      <c r="AT221" s="21">
        <f>AT201-Baseline!AT201</f>
        <v>3.9412551975279748</v>
      </c>
      <c r="AU221" s="21">
        <f>AU201-Baseline!AU201</f>
        <v>3.7455325314399714</v>
      </c>
      <c r="AV221" s="21">
        <f>AV201-Baseline!AV201</f>
        <v>3.6412268466236872</v>
      </c>
      <c r="AW221" s="21">
        <f>AW201-Baseline!AW201</f>
        <v>3.6361474138420635</v>
      </c>
      <c r="AX221" s="21">
        <f>AX201-Baseline!AX201</f>
        <v>3.5360137505560458</v>
      </c>
      <c r="AY221" s="21">
        <f>AY201-Baseline!AY201</f>
        <v>3.7142994907769649</v>
      </c>
      <c r="AZ221" s="21">
        <f>AZ201-Baseline!AZ201</f>
        <v>3.4370579681372493</v>
      </c>
      <c r="BA221" s="21">
        <f>BA201-Baseline!BA201</f>
        <v>3.4363282196424652</v>
      </c>
      <c r="BB221" s="21">
        <f>BB201-Baseline!BB201</f>
        <v>3.3441270208722091</v>
      </c>
    </row>
    <row r="222" spans="1:54" outlineLevel="2">
      <c r="A222" s="496"/>
      <c r="B222" s="150" t="s">
        <v>494</v>
      </c>
      <c r="C222" s="19"/>
      <c r="D222" s="135" t="s">
        <v>384</v>
      </c>
      <c r="E222" s="21">
        <f>E202-Baseline!E202</f>
        <v>9.3828399999999998</v>
      </c>
      <c r="F222" s="21">
        <f>F202-Baseline!F202</f>
        <v>9.3570652173913036</v>
      </c>
      <c r="G222" s="21">
        <f>G202-Baseline!G202</f>
        <v>8.9158323293425763</v>
      </c>
      <c r="H222" s="21">
        <f>H202-Baseline!H202</f>
        <v>8.609964999173032</v>
      </c>
      <c r="I222" s="21">
        <f>I202-Baseline!I202</f>
        <v>8.4747137582500862</v>
      </c>
      <c r="J222" s="21">
        <f>J202-Baseline!J202</f>
        <v>8.1836230617729075</v>
      </c>
      <c r="K222" s="21">
        <f>K202-Baseline!K202</f>
        <v>8.3356670859297619</v>
      </c>
      <c r="L222" s="21">
        <f>L202-Baseline!L202</f>
        <v>7.781023180788524</v>
      </c>
      <c r="M222" s="21">
        <f>M202-Baseline!M202</f>
        <v>7.6645991411522907</v>
      </c>
      <c r="N222" s="21">
        <f>N202-Baseline!N202</f>
        <v>7.4008772912499516</v>
      </c>
      <c r="O222" s="21">
        <f>O202-Baseline!O202</f>
        <v>7.2930219888218684</v>
      </c>
      <c r="P222" s="21">
        <f>P202-Baseline!P202</f>
        <v>7.3025976538499178</v>
      </c>
      <c r="Q222" s="21">
        <f>Q202-Baseline!Q202</f>
        <v>6.9421632294429081</v>
      </c>
      <c r="R222" s="21">
        <f>R202-Baseline!R202</f>
        <v>6.7031499321053563</v>
      </c>
      <c r="S222" s="21">
        <f>S202-Baseline!S202</f>
        <v>6.6109048956952714</v>
      </c>
      <c r="T222" s="21">
        <f>T202-Baseline!T202</f>
        <v>6.3833352499728502</v>
      </c>
      <c r="U222" s="21">
        <f>U202-Baseline!U202</f>
        <v>6.5428960442212194</v>
      </c>
      <c r="V222" s="21">
        <f>V202-Baseline!V202</f>
        <v>6.0815007889115904</v>
      </c>
      <c r="W222" s="21">
        <f>W202-Baseline!W202</f>
        <v>6.0030251790775075</v>
      </c>
      <c r="X222" s="21">
        <f>X202-Baseline!X202</f>
        <v>5.796679340623963</v>
      </c>
      <c r="Y222" s="21">
        <f>Y202-Baseline!Y202</f>
        <v>5.7244652018779005</v>
      </c>
      <c r="Z222" s="21">
        <f>Z202-Baseline!Z202</f>
        <v>5.7577115101663621</v>
      </c>
      <c r="AA222" s="21">
        <f>AA202-Baseline!AA202</f>
        <v>5.4616221036632906</v>
      </c>
      <c r="AB222" s="21">
        <f>AB202-Baseline!AB202</f>
        <v>5.2744729034566697</v>
      </c>
      <c r="AC222" s="21">
        <f>AC202-Baseline!AC202</f>
        <v>5.2136561620523487</v>
      </c>
      <c r="AD222" s="21">
        <f>AD202-Baseline!AD202</f>
        <v>5.0354109281989974</v>
      </c>
      <c r="AE222" s="21">
        <f>AE202-Baseline!AE202</f>
        <v>5.1954909338666431</v>
      </c>
      <c r="AF222" s="21">
        <f>AF202-Baseline!AF202</f>
        <v>4.8100024940785255</v>
      </c>
      <c r="AG222" s="21">
        <f>AG202-Baseline!AG202</f>
        <v>4.7592278382289752</v>
      </c>
      <c r="AH222" s="21">
        <f>AH202-Baseline!AH202</f>
        <v>4.5975213078755681</v>
      </c>
      <c r="AI222" s="21">
        <f>AI202-Baseline!AI202</f>
        <v>4.5513093509327156</v>
      </c>
      <c r="AJ222" s="21">
        <f>AJ202-Baseline!AJ202</f>
        <v>4.6221475635942699</v>
      </c>
      <c r="AK222" s="21">
        <f>AK202-Baseline!AK202</f>
        <v>4.3977386441790358</v>
      </c>
      <c r="AL222" s="21">
        <f>AL202-Baseline!AL202</f>
        <v>4.2702243596363685</v>
      </c>
      <c r="AM222" s="21">
        <f>AM202-Baseline!AM202</f>
        <v>4.2522987559938086</v>
      </c>
      <c r="AN222" s="21">
        <f>AN202-Baseline!AN202</f>
        <v>4.1297654393766514</v>
      </c>
      <c r="AO222" s="21">
        <f>AO202-Baseline!AO202</f>
        <v>4.3104304720097533</v>
      </c>
      <c r="AP222" s="21">
        <f>AP202-Baseline!AP202</f>
        <v>3.9969316392250174</v>
      </c>
      <c r="AQ222" s="21">
        <f>AQ202-Baseline!AQ202</f>
        <v>3.9845163495117308</v>
      </c>
      <c r="AR222" s="21">
        <f>AR202-Baseline!AR202</f>
        <v>3.8714199144584009</v>
      </c>
      <c r="AS222" s="21">
        <f>AS202-Baseline!AS202</f>
        <v>3.8615667874193211</v>
      </c>
      <c r="AT222" s="21">
        <f>AT202-Baseline!AT202</f>
        <v>3.9412551975279748</v>
      </c>
      <c r="AU222" s="21">
        <f>AU202-Baseline!AU202</f>
        <v>3.7455325314399714</v>
      </c>
      <c r="AV222" s="21">
        <f>AV202-Baseline!AV202</f>
        <v>3.6412268466236872</v>
      </c>
      <c r="AW222" s="21">
        <f>AW202-Baseline!AW202</f>
        <v>3.6361474138420635</v>
      </c>
      <c r="AX222" s="21">
        <f>AX202-Baseline!AX202</f>
        <v>3.5360137505560458</v>
      </c>
      <c r="AY222" s="21">
        <f>AY202-Baseline!AY202</f>
        <v>3.7142994907769649</v>
      </c>
      <c r="AZ222" s="21">
        <f>AZ202-Baseline!AZ202</f>
        <v>3.4370579681372493</v>
      </c>
      <c r="BA222" s="21">
        <f>BA202-Baseline!BA202</f>
        <v>3.4363282196424652</v>
      </c>
      <c r="BB222" s="21">
        <f>BB202-Baseline!BB202</f>
        <v>3.3441270208722091</v>
      </c>
    </row>
    <row r="223" spans="1:54" outlineLevel="2">
      <c r="B223" s="19"/>
      <c r="C223" s="19"/>
      <c r="D223" s="19"/>
      <c r="E223" s="15"/>
    </row>
    <row r="224" spans="1:54" outlineLevel="2">
      <c r="A224" s="494" t="s">
        <v>495</v>
      </c>
      <c r="B224" s="150" t="s">
        <v>492</v>
      </c>
      <c r="C224" s="19"/>
      <c r="D224" s="135" t="s">
        <v>384</v>
      </c>
      <c r="E224" s="21">
        <f>E204-Baseline!E204</f>
        <v>9.3828399999999998</v>
      </c>
      <c r="F224" s="21">
        <f>F204-Baseline!F204</f>
        <v>18.739905217391303</v>
      </c>
      <c r="G224" s="21">
        <f>G204-Baseline!G204</f>
        <v>27.655737546733882</v>
      </c>
      <c r="H224" s="21">
        <f>H204-Baseline!H204</f>
        <v>36.265702545906912</v>
      </c>
      <c r="I224" s="21">
        <f>I204-Baseline!I204</f>
        <v>44.740416304156994</v>
      </c>
      <c r="J224" s="21">
        <f>J204-Baseline!J204</f>
        <v>52.9240393659299</v>
      </c>
      <c r="K224" s="21">
        <f>K204-Baseline!K204</f>
        <v>61.259706451859664</v>
      </c>
      <c r="L224" s="21">
        <f>L204-Baseline!L204</f>
        <v>69.040729632648194</v>
      </c>
      <c r="M224" s="21">
        <f>M204-Baseline!M204</f>
        <v>76.705328773800488</v>
      </c>
      <c r="N224" s="21">
        <f>N204-Baseline!N204</f>
        <v>84.106206065050443</v>
      </c>
      <c r="O224" s="21">
        <f>O204-Baseline!O204</f>
        <v>91.399228053872307</v>
      </c>
      <c r="P224" s="21">
        <f>P204-Baseline!P204</f>
        <v>98.701825707722222</v>
      </c>
      <c r="Q224" s="21">
        <f>Q204-Baseline!Q204</f>
        <v>105.64398893716513</v>
      </c>
      <c r="R224" s="21">
        <f>R204-Baseline!R204</f>
        <v>112.34713886927049</v>
      </c>
      <c r="S224" s="21">
        <f>S204-Baseline!S204</f>
        <v>118.95804376496577</v>
      </c>
      <c r="T224" s="21">
        <f>T204-Baseline!T204</f>
        <v>125.34137901493861</v>
      </c>
      <c r="U224" s="21">
        <f>U204-Baseline!U204</f>
        <v>131.88427505915982</v>
      </c>
      <c r="V224" s="21">
        <f>V204-Baseline!V204</f>
        <v>137.96577584807142</v>
      </c>
      <c r="W224" s="21">
        <f>W204-Baseline!W204</f>
        <v>143.96880102714891</v>
      </c>
      <c r="X224" s="21">
        <f>X204-Baseline!X204</f>
        <v>149.76548036777288</v>
      </c>
      <c r="Y224" s="21">
        <f>Y204-Baseline!Y204</f>
        <v>155.48994556965079</v>
      </c>
      <c r="Z224" s="21">
        <f>Z204-Baseline!Z204</f>
        <v>161.24765707981715</v>
      </c>
      <c r="AA224" s="21">
        <f>AA204-Baseline!AA204</f>
        <v>166.70927918348045</v>
      </c>
      <c r="AB224" s="21">
        <f>AB204-Baseline!AB204</f>
        <v>171.98375208693713</v>
      </c>
      <c r="AC224" s="21">
        <f>AC204-Baseline!AC204</f>
        <v>177.19740824898949</v>
      </c>
      <c r="AD224" s="21">
        <f>AD204-Baseline!AD204</f>
        <v>182.23281917718847</v>
      </c>
      <c r="AE224" s="21">
        <f>AE204-Baseline!AE204</f>
        <v>187.42831011105511</v>
      </c>
      <c r="AF224" s="21">
        <f>AF204-Baseline!AF204</f>
        <v>192.23831260513364</v>
      </c>
      <c r="AG224" s="21">
        <f>AG204-Baseline!AG204</f>
        <v>196.99754044336262</v>
      </c>
      <c r="AH224" s="21">
        <f>AH204-Baseline!AH204</f>
        <v>201.59506175123821</v>
      </c>
      <c r="AI224" s="21">
        <f>AI204-Baseline!AI204</f>
        <v>206.14637110217092</v>
      </c>
      <c r="AJ224" s="21">
        <f>AJ204-Baseline!AJ204</f>
        <v>210.76851866576519</v>
      </c>
      <c r="AK224" s="21">
        <f>AK204-Baseline!AK204</f>
        <v>215.16625730994423</v>
      </c>
      <c r="AL224" s="21">
        <f>AL204-Baseline!AL204</f>
        <v>219.43648166958059</v>
      </c>
      <c r="AM224" s="21">
        <f>AM204-Baseline!AM204</f>
        <v>223.68878042557441</v>
      </c>
      <c r="AN224" s="21">
        <f>AN204-Baseline!AN204</f>
        <v>227.81854586495106</v>
      </c>
      <c r="AO224" s="21">
        <f>AO204-Baseline!AO204</f>
        <v>232.12897633696082</v>
      </c>
      <c r="AP224" s="21">
        <f>AP204-Baseline!AP204</f>
        <v>236.12590797618583</v>
      </c>
      <c r="AQ224" s="21">
        <f>AQ204-Baseline!AQ204</f>
        <v>240.11042432569755</v>
      </c>
      <c r="AR224" s="21">
        <f>AR204-Baseline!AR204</f>
        <v>243.98184424015597</v>
      </c>
      <c r="AS224" s="21">
        <f>AS204-Baseline!AS204</f>
        <v>247.84341102757529</v>
      </c>
      <c r="AT224" s="21">
        <f>AT204-Baseline!AT204</f>
        <v>251.78466622510325</v>
      </c>
      <c r="AU224" s="21">
        <f>AU204-Baseline!AU204</f>
        <v>255.53019875654323</v>
      </c>
      <c r="AV224" s="21">
        <f>AV204-Baseline!AV204</f>
        <v>259.17142560316694</v>
      </c>
      <c r="AW224" s="21">
        <f>AW204-Baseline!AW204</f>
        <v>262.80757301700902</v>
      </c>
      <c r="AX224" s="21">
        <f>AX204-Baseline!AX204</f>
        <v>266.34358676756506</v>
      </c>
      <c r="AY224" s="21">
        <f>AY204-Baseline!AY204</f>
        <v>270.05788625834202</v>
      </c>
      <c r="AZ224" s="21">
        <f>AZ204-Baseline!AZ204</f>
        <v>273.49494422647928</v>
      </c>
      <c r="BA224" s="21">
        <f>BA204-Baseline!BA204</f>
        <v>276.93127244612174</v>
      </c>
      <c r="BB224" s="21">
        <f>BB204-Baseline!BB204</f>
        <v>280.27539946699397</v>
      </c>
    </row>
    <row r="225" spans="1:54" outlineLevel="2">
      <c r="A225" s="495"/>
      <c r="B225" s="150" t="s">
        <v>493</v>
      </c>
      <c r="C225" s="19"/>
      <c r="D225" s="135" t="s">
        <v>384</v>
      </c>
      <c r="E225" s="21">
        <f>E205-Baseline!E205</f>
        <v>9.3828399999999998</v>
      </c>
      <c r="F225" s="21">
        <f>F205-Baseline!F205</f>
        <v>18.739905217391303</v>
      </c>
      <c r="G225" s="21">
        <f>G205-Baseline!G205</f>
        <v>27.655737546733882</v>
      </c>
      <c r="H225" s="21">
        <f>H205-Baseline!H205</f>
        <v>36.265702545906912</v>
      </c>
      <c r="I225" s="21">
        <f>I205-Baseline!I205</f>
        <v>44.740416304156994</v>
      </c>
      <c r="J225" s="21">
        <f>J205-Baseline!J205</f>
        <v>52.9240393659299</v>
      </c>
      <c r="K225" s="21">
        <f>K205-Baseline!K205</f>
        <v>61.259706451859664</v>
      </c>
      <c r="L225" s="21">
        <f>L205-Baseline!L205</f>
        <v>69.040729632648194</v>
      </c>
      <c r="M225" s="21">
        <f>M205-Baseline!M205</f>
        <v>76.705328773800488</v>
      </c>
      <c r="N225" s="21">
        <f>N205-Baseline!N205</f>
        <v>84.106206065050443</v>
      </c>
      <c r="O225" s="21">
        <f>O205-Baseline!O205</f>
        <v>91.399228053872307</v>
      </c>
      <c r="P225" s="21">
        <f>P205-Baseline!P205</f>
        <v>98.701825707722222</v>
      </c>
      <c r="Q225" s="21">
        <f>Q205-Baseline!Q205</f>
        <v>105.64398893716513</v>
      </c>
      <c r="R225" s="21">
        <f>R205-Baseline!R205</f>
        <v>112.34713886927049</v>
      </c>
      <c r="S225" s="21">
        <f>S205-Baseline!S205</f>
        <v>118.95804376496577</v>
      </c>
      <c r="T225" s="21">
        <f>T205-Baseline!T205</f>
        <v>125.34137901493861</v>
      </c>
      <c r="U225" s="21">
        <f>U205-Baseline!U205</f>
        <v>131.88427505915982</v>
      </c>
      <c r="V225" s="21">
        <f>V205-Baseline!V205</f>
        <v>137.96577584807142</v>
      </c>
      <c r="W225" s="21">
        <f>W205-Baseline!W205</f>
        <v>143.96880102714891</v>
      </c>
      <c r="X225" s="21">
        <f>X205-Baseline!X205</f>
        <v>149.76548036777288</v>
      </c>
      <c r="Y225" s="21">
        <f>Y205-Baseline!Y205</f>
        <v>155.48994556965079</v>
      </c>
      <c r="Z225" s="21">
        <f>Z205-Baseline!Z205</f>
        <v>161.24765707981715</v>
      </c>
      <c r="AA225" s="21">
        <f>AA205-Baseline!AA205</f>
        <v>166.70927918348045</v>
      </c>
      <c r="AB225" s="21">
        <f>AB205-Baseline!AB205</f>
        <v>171.98375208693713</v>
      </c>
      <c r="AC225" s="21">
        <f>AC205-Baseline!AC205</f>
        <v>177.19740824898949</v>
      </c>
      <c r="AD225" s="21">
        <f>AD205-Baseline!AD205</f>
        <v>182.23281917718847</v>
      </c>
      <c r="AE225" s="21">
        <f>AE205-Baseline!AE205</f>
        <v>187.42831011105511</v>
      </c>
      <c r="AF225" s="21">
        <f>AF205-Baseline!AF205</f>
        <v>192.23831260513364</v>
      </c>
      <c r="AG225" s="21">
        <f>AG205-Baseline!AG205</f>
        <v>196.99754044336262</v>
      </c>
      <c r="AH225" s="21">
        <f>AH205-Baseline!AH205</f>
        <v>201.59506175123821</v>
      </c>
      <c r="AI225" s="21">
        <f>AI205-Baseline!AI205</f>
        <v>206.14637110217092</v>
      </c>
      <c r="AJ225" s="21">
        <f>AJ205-Baseline!AJ205</f>
        <v>210.76851866576519</v>
      </c>
      <c r="AK225" s="21">
        <f>AK205-Baseline!AK205</f>
        <v>215.16625730994423</v>
      </c>
      <c r="AL225" s="21">
        <f>AL205-Baseline!AL205</f>
        <v>219.43648166958059</v>
      </c>
      <c r="AM225" s="21">
        <f>AM205-Baseline!AM205</f>
        <v>223.68878042557441</v>
      </c>
      <c r="AN225" s="21">
        <f>AN205-Baseline!AN205</f>
        <v>227.81854586495106</v>
      </c>
      <c r="AO225" s="21">
        <f>AO205-Baseline!AO205</f>
        <v>232.12897633696082</v>
      </c>
      <c r="AP225" s="21">
        <f>AP205-Baseline!AP205</f>
        <v>236.12590797618583</v>
      </c>
      <c r="AQ225" s="21">
        <f>AQ205-Baseline!AQ205</f>
        <v>240.11042432569755</v>
      </c>
      <c r="AR225" s="21">
        <f>AR205-Baseline!AR205</f>
        <v>243.98184424015597</v>
      </c>
      <c r="AS225" s="21">
        <f>AS205-Baseline!AS205</f>
        <v>247.84341102757529</v>
      </c>
      <c r="AT225" s="21">
        <f>AT205-Baseline!AT205</f>
        <v>251.78466622510325</v>
      </c>
      <c r="AU225" s="21">
        <f>AU205-Baseline!AU205</f>
        <v>255.53019875654323</v>
      </c>
      <c r="AV225" s="21">
        <f>AV205-Baseline!AV205</f>
        <v>259.17142560316694</v>
      </c>
      <c r="AW225" s="21">
        <f>AW205-Baseline!AW205</f>
        <v>262.80757301700902</v>
      </c>
      <c r="AX225" s="21">
        <f>AX205-Baseline!AX205</f>
        <v>266.34358676756506</v>
      </c>
      <c r="AY225" s="21">
        <f>AY205-Baseline!AY205</f>
        <v>270.05788625834202</v>
      </c>
      <c r="AZ225" s="21">
        <f>AZ205-Baseline!AZ205</f>
        <v>273.49494422647928</v>
      </c>
      <c r="BA225" s="21">
        <f>BA205-Baseline!BA205</f>
        <v>276.93127244612174</v>
      </c>
      <c r="BB225" s="21">
        <f>BB205-Baseline!BB205</f>
        <v>280.27539946699397</v>
      </c>
    </row>
    <row r="226" spans="1:54" outlineLevel="2">
      <c r="A226" s="496"/>
      <c r="B226" s="150" t="s">
        <v>494</v>
      </c>
      <c r="C226" s="19"/>
      <c r="D226" s="135" t="s">
        <v>384</v>
      </c>
      <c r="E226" s="21">
        <f>E206-Baseline!E206</f>
        <v>9.3828399999999998</v>
      </c>
      <c r="F226" s="21">
        <f>F206-Baseline!F206</f>
        <v>18.739905217391303</v>
      </c>
      <c r="G226" s="21">
        <f>G206-Baseline!G206</f>
        <v>27.655737546733882</v>
      </c>
      <c r="H226" s="21">
        <f>H206-Baseline!H206</f>
        <v>36.265702545906912</v>
      </c>
      <c r="I226" s="21">
        <f>I206-Baseline!I206</f>
        <v>44.740416304156994</v>
      </c>
      <c r="J226" s="21">
        <f>J206-Baseline!J206</f>
        <v>52.9240393659299</v>
      </c>
      <c r="K226" s="21">
        <f>K206-Baseline!K206</f>
        <v>61.259706451859664</v>
      </c>
      <c r="L226" s="21">
        <f>L206-Baseline!L206</f>
        <v>69.040729632648194</v>
      </c>
      <c r="M226" s="21">
        <f>M206-Baseline!M206</f>
        <v>76.705328773800488</v>
      </c>
      <c r="N226" s="21">
        <f>N206-Baseline!N206</f>
        <v>84.106206065050443</v>
      </c>
      <c r="O226" s="21">
        <f>O206-Baseline!O206</f>
        <v>91.399228053872307</v>
      </c>
      <c r="P226" s="21">
        <f>P206-Baseline!P206</f>
        <v>98.701825707722222</v>
      </c>
      <c r="Q226" s="21">
        <f>Q206-Baseline!Q206</f>
        <v>105.64398893716513</v>
      </c>
      <c r="R226" s="21">
        <f>R206-Baseline!R206</f>
        <v>112.34713886927049</v>
      </c>
      <c r="S226" s="21">
        <f>S206-Baseline!S206</f>
        <v>118.95804376496577</v>
      </c>
      <c r="T226" s="21">
        <f>T206-Baseline!T206</f>
        <v>125.34137901493861</v>
      </c>
      <c r="U226" s="21">
        <f>U206-Baseline!U206</f>
        <v>131.88427505915982</v>
      </c>
      <c r="V226" s="21">
        <f>V206-Baseline!V206</f>
        <v>137.96577584807142</v>
      </c>
      <c r="W226" s="21">
        <f>W206-Baseline!W206</f>
        <v>143.96880102714891</v>
      </c>
      <c r="X226" s="21">
        <f>X206-Baseline!X206</f>
        <v>149.76548036777288</v>
      </c>
      <c r="Y226" s="21">
        <f>Y206-Baseline!Y206</f>
        <v>155.48994556965079</v>
      </c>
      <c r="Z226" s="21">
        <f>Z206-Baseline!Z206</f>
        <v>161.24765707981715</v>
      </c>
      <c r="AA226" s="21">
        <f>AA206-Baseline!AA206</f>
        <v>166.70927918348045</v>
      </c>
      <c r="AB226" s="21">
        <f>AB206-Baseline!AB206</f>
        <v>171.98375208693713</v>
      </c>
      <c r="AC226" s="21">
        <f>AC206-Baseline!AC206</f>
        <v>177.19740824898949</v>
      </c>
      <c r="AD226" s="21">
        <f>AD206-Baseline!AD206</f>
        <v>182.23281917718847</v>
      </c>
      <c r="AE226" s="21">
        <f>AE206-Baseline!AE206</f>
        <v>187.42831011105511</v>
      </c>
      <c r="AF226" s="21">
        <f>AF206-Baseline!AF206</f>
        <v>192.23831260513364</v>
      </c>
      <c r="AG226" s="21">
        <f>AG206-Baseline!AG206</f>
        <v>196.99754044336262</v>
      </c>
      <c r="AH226" s="21">
        <f>AH206-Baseline!AH206</f>
        <v>201.59506175123821</v>
      </c>
      <c r="AI226" s="21">
        <f>AI206-Baseline!AI206</f>
        <v>206.14637110217092</v>
      </c>
      <c r="AJ226" s="21">
        <f>AJ206-Baseline!AJ206</f>
        <v>210.76851866576519</v>
      </c>
      <c r="AK226" s="21">
        <f>AK206-Baseline!AK206</f>
        <v>215.16625730994423</v>
      </c>
      <c r="AL226" s="21">
        <f>AL206-Baseline!AL206</f>
        <v>219.43648166958059</v>
      </c>
      <c r="AM226" s="21">
        <f>AM206-Baseline!AM206</f>
        <v>223.68878042557441</v>
      </c>
      <c r="AN226" s="21">
        <f>AN206-Baseline!AN206</f>
        <v>227.81854586495106</v>
      </c>
      <c r="AO226" s="21">
        <f>AO206-Baseline!AO206</f>
        <v>232.12897633696082</v>
      </c>
      <c r="AP226" s="21">
        <f>AP206-Baseline!AP206</f>
        <v>236.12590797618583</v>
      </c>
      <c r="AQ226" s="21">
        <f>AQ206-Baseline!AQ206</f>
        <v>240.11042432569755</v>
      </c>
      <c r="AR226" s="21">
        <f>AR206-Baseline!AR206</f>
        <v>243.98184424015597</v>
      </c>
      <c r="AS226" s="21">
        <f>AS206-Baseline!AS206</f>
        <v>247.84341102757529</v>
      </c>
      <c r="AT226" s="21">
        <f>AT206-Baseline!AT206</f>
        <v>251.78466622510325</v>
      </c>
      <c r="AU226" s="21">
        <f>AU206-Baseline!AU206</f>
        <v>255.53019875654323</v>
      </c>
      <c r="AV226" s="21">
        <f>AV206-Baseline!AV206</f>
        <v>259.17142560316694</v>
      </c>
      <c r="AW226" s="21">
        <f>AW206-Baseline!AW206</f>
        <v>262.80757301700902</v>
      </c>
      <c r="AX226" s="21">
        <f>AX206-Baseline!AX206</f>
        <v>266.34358676756506</v>
      </c>
      <c r="AY226" s="21">
        <f>AY206-Baseline!AY206</f>
        <v>270.05788625834202</v>
      </c>
      <c r="AZ226" s="21">
        <f>AZ206-Baseline!AZ206</f>
        <v>273.49494422647928</v>
      </c>
      <c r="BA226" s="21">
        <f>BA206-Baseline!BA206</f>
        <v>276.93127244612174</v>
      </c>
      <c r="BB226" s="21">
        <f>BB206-Baseline!BB206</f>
        <v>280.27539946699397</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499</v>
      </c>
      <c r="C229" s="57"/>
      <c r="D229" s="56" t="s">
        <v>384</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7E842A8D-1873-4982-8C14-B7BBF23DB91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7EEF19F3-F92D-4C39-85DA-D12DCFC23A39}">
          <x14:formula1>
            <xm:f>'Fixed Data'!$E$55:$E$58</xm:f>
          </x14:formula1>
          <xm:sqref>B158:B169 B143:B154</xm:sqref>
        </x14:dataValidation>
        <x14:dataValidation type="list" allowBlank="1" showInputMessage="1" showErrorMessage="1" xr:uid="{24B73EF4-8705-452C-91F5-DBA73A833AE9}">
          <x14:formula1>
            <xm:f>'Fixed Data'!$C$64:$C$65</xm:f>
          </x14:formula1>
          <xm:sqref>B66:B70</xm:sqref>
        </x14:dataValidation>
        <x14:dataValidation type="list" allowBlank="1" showInputMessage="1" showErrorMessage="1" xr:uid="{5EF38B1A-1AC8-4CA7-AC31-0CA8DC99E0C7}">
          <x14:formula1>
            <xm:f>'Fixed Data'!$C$55:$C$61</xm:f>
          </x14:formula1>
          <xm:sqref>C54:C63</xm:sqref>
        </x14:dataValidation>
        <x14:dataValidation type="list" allowBlank="1" showInputMessage="1" showErrorMessage="1" xr:uid="{66CC1B3A-7B17-4454-A577-C8F5957BC998}">
          <x14:formula1>
            <xm:f>'Fixed Data'!$A$55:$A$78</xm:f>
          </x14:formula1>
          <xm:sqref>B54:B63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59999389629810485"/>
  </sheetPr>
  <dimension ref="B6:F33"/>
  <sheetViews>
    <sheetView topLeftCell="A20" zoomScale="85" zoomScaleNormal="85" workbookViewId="0">
      <selection activeCell="C31" sqref="C31"/>
    </sheetView>
  </sheetViews>
  <sheetFormatPr defaultColWidth="8.84375" defaultRowHeight="13.5"/>
  <cols>
    <col min="1" max="1" width="8.84375" style="41"/>
    <col min="2" max="2" width="15.23046875" style="41" customWidth="1"/>
    <col min="3" max="3" width="36" style="41" customWidth="1"/>
    <col min="4" max="4" width="28.23046875" style="41" customWidth="1"/>
    <col min="5" max="5" width="31.15234375" style="41" customWidth="1"/>
    <col min="6" max="6" width="16.84375" style="41" customWidth="1"/>
    <col min="7" max="16384" width="8.84375" style="41"/>
  </cols>
  <sheetData>
    <row r="6" spans="2:6" ht="14">
      <c r="B6" s="105" t="s">
        <v>7</v>
      </c>
      <c r="C6" s="105" t="s">
        <v>8</v>
      </c>
      <c r="D6" s="105" t="s">
        <v>9</v>
      </c>
      <c r="E6" s="105" t="s">
        <v>10</v>
      </c>
      <c r="F6" s="105" t="s">
        <v>11</v>
      </c>
    </row>
    <row r="7" spans="2:6" ht="27">
      <c r="B7" s="106" t="s">
        <v>12</v>
      </c>
      <c r="C7" s="107" t="s">
        <v>13</v>
      </c>
      <c r="D7" s="112" t="s">
        <v>14</v>
      </c>
      <c r="E7" s="108" t="s">
        <v>15</v>
      </c>
      <c r="F7" s="111" t="s">
        <v>16</v>
      </c>
    </row>
    <row r="8" spans="2:6" ht="27">
      <c r="B8" s="107" t="s">
        <v>12</v>
      </c>
      <c r="C8" s="109" t="s">
        <v>17</v>
      </c>
      <c r="D8" s="109" t="s">
        <v>18</v>
      </c>
      <c r="E8" s="108" t="s">
        <v>19</v>
      </c>
      <c r="F8" s="106" t="s">
        <v>16</v>
      </c>
    </row>
    <row r="9" spans="2:6" ht="27">
      <c r="B9" s="107" t="s">
        <v>12</v>
      </c>
      <c r="C9" s="109" t="s">
        <v>17</v>
      </c>
      <c r="D9" s="109" t="s">
        <v>20</v>
      </c>
      <c r="E9" s="108" t="s">
        <v>21</v>
      </c>
      <c r="F9" s="106" t="s">
        <v>16</v>
      </c>
    </row>
    <row r="10" spans="2:6" ht="40.5">
      <c r="B10" s="107" t="s">
        <v>12</v>
      </c>
      <c r="C10" s="109" t="s">
        <v>17</v>
      </c>
      <c r="D10" s="109" t="s">
        <v>22</v>
      </c>
      <c r="E10" s="108" t="s">
        <v>23</v>
      </c>
      <c r="F10" s="106" t="s">
        <v>16</v>
      </c>
    </row>
    <row r="11" spans="2:6">
      <c r="B11" s="107" t="s">
        <v>12</v>
      </c>
      <c r="C11" s="109" t="s">
        <v>17</v>
      </c>
      <c r="D11" s="109" t="s">
        <v>24</v>
      </c>
      <c r="E11" s="108" t="s">
        <v>25</v>
      </c>
      <c r="F11" s="106" t="s">
        <v>16</v>
      </c>
    </row>
    <row r="12" spans="2:6" ht="40.5">
      <c r="B12" s="107" t="s">
        <v>12</v>
      </c>
      <c r="C12" s="109" t="s">
        <v>17</v>
      </c>
      <c r="D12" s="109" t="s">
        <v>26</v>
      </c>
      <c r="E12" s="108" t="s">
        <v>27</v>
      </c>
      <c r="F12" s="106" t="s">
        <v>16</v>
      </c>
    </row>
    <row r="13" spans="2:6" ht="40.5">
      <c r="B13" s="107" t="s">
        <v>28</v>
      </c>
      <c r="C13" s="109" t="s">
        <v>29</v>
      </c>
      <c r="D13" s="109" t="s">
        <v>30</v>
      </c>
      <c r="E13" s="108" t="s">
        <v>31</v>
      </c>
      <c r="F13" s="106" t="s">
        <v>16</v>
      </c>
    </row>
    <row r="14" spans="2:6" ht="40.5">
      <c r="B14" s="107" t="s">
        <v>28</v>
      </c>
      <c r="C14" s="109" t="s">
        <v>29</v>
      </c>
      <c r="D14" s="109" t="s">
        <v>32</v>
      </c>
      <c r="E14" s="108" t="s">
        <v>33</v>
      </c>
      <c r="F14" s="106" t="s">
        <v>16</v>
      </c>
    </row>
    <row r="15" spans="2:6">
      <c r="B15" s="107" t="s">
        <v>28</v>
      </c>
      <c r="C15" s="109" t="s">
        <v>29</v>
      </c>
      <c r="D15" s="109" t="s">
        <v>34</v>
      </c>
      <c r="E15" s="108" t="s">
        <v>35</v>
      </c>
      <c r="F15" s="106" t="s">
        <v>16</v>
      </c>
    </row>
    <row r="16" spans="2:6">
      <c r="B16" s="107" t="s">
        <v>28</v>
      </c>
      <c r="C16" s="109" t="s">
        <v>13</v>
      </c>
      <c r="D16" s="109" t="s">
        <v>36</v>
      </c>
      <c r="E16" s="108" t="s">
        <v>37</v>
      </c>
      <c r="F16" s="106" t="s">
        <v>16</v>
      </c>
    </row>
    <row r="17" spans="2:6">
      <c r="B17" s="107" t="s">
        <v>28</v>
      </c>
      <c r="C17" s="109" t="s">
        <v>13</v>
      </c>
      <c r="D17" s="109" t="s">
        <v>38</v>
      </c>
      <c r="E17" s="108" t="s">
        <v>39</v>
      </c>
      <c r="F17" s="106" t="s">
        <v>16</v>
      </c>
    </row>
    <row r="18" spans="2:6">
      <c r="B18" s="107" t="s">
        <v>28</v>
      </c>
      <c r="C18" s="109" t="s">
        <v>29</v>
      </c>
      <c r="D18" s="109" t="s">
        <v>40</v>
      </c>
      <c r="E18" s="108" t="s">
        <v>41</v>
      </c>
      <c r="F18" s="106" t="s">
        <v>16</v>
      </c>
    </row>
    <row r="19" spans="2:6">
      <c r="B19" s="107" t="s">
        <v>28</v>
      </c>
      <c r="C19" s="110" t="s">
        <v>29</v>
      </c>
      <c r="D19" s="110" t="s">
        <v>42</v>
      </c>
      <c r="E19" s="108" t="s">
        <v>43</v>
      </c>
      <c r="F19" s="106" t="s">
        <v>16</v>
      </c>
    </row>
    <row r="20" spans="2:6" ht="27">
      <c r="B20" s="107" t="s">
        <v>28</v>
      </c>
      <c r="C20" s="110" t="s">
        <v>13</v>
      </c>
      <c r="D20" s="110" t="s">
        <v>44</v>
      </c>
      <c r="E20" s="108" t="s">
        <v>45</v>
      </c>
      <c r="F20" s="106" t="s">
        <v>16</v>
      </c>
    </row>
    <row r="21" spans="2:6" ht="40.5">
      <c r="B21" s="107" t="s">
        <v>46</v>
      </c>
      <c r="C21" s="110" t="s">
        <v>13</v>
      </c>
      <c r="D21" s="110" t="s">
        <v>47</v>
      </c>
      <c r="E21" s="108" t="s">
        <v>48</v>
      </c>
      <c r="F21" s="106" t="s">
        <v>16</v>
      </c>
    </row>
    <row r="22" spans="2:6" ht="54">
      <c r="B22" s="107" t="s">
        <v>46</v>
      </c>
      <c r="C22" s="107" t="s">
        <v>29</v>
      </c>
      <c r="D22" s="107" t="s">
        <v>49</v>
      </c>
      <c r="E22" s="108" t="s">
        <v>50</v>
      </c>
      <c r="F22" s="106" t="s">
        <v>16</v>
      </c>
    </row>
    <row r="23" spans="2:6" ht="27">
      <c r="B23" s="107" t="s">
        <v>46</v>
      </c>
      <c r="C23" s="107" t="s">
        <v>29</v>
      </c>
      <c r="D23" s="107" t="s">
        <v>51</v>
      </c>
      <c r="E23" s="108" t="s">
        <v>52</v>
      </c>
      <c r="F23" s="106" t="s">
        <v>53</v>
      </c>
    </row>
    <row r="24" spans="2:6" ht="27">
      <c r="B24" s="107" t="s">
        <v>46</v>
      </c>
      <c r="C24" s="107" t="s">
        <v>54</v>
      </c>
      <c r="D24" s="107" t="s">
        <v>55</v>
      </c>
      <c r="E24" s="108" t="s">
        <v>56</v>
      </c>
      <c r="F24" s="106" t="s">
        <v>53</v>
      </c>
    </row>
    <row r="25" spans="2:6" ht="14">
      <c r="B25" s="107" t="s">
        <v>46</v>
      </c>
      <c r="C25" s="109" t="s">
        <v>54</v>
      </c>
      <c r="D25" s="306" t="s">
        <v>57</v>
      </c>
      <c r="E25" s="108" t="s">
        <v>58</v>
      </c>
      <c r="F25" s="106" t="s">
        <v>53</v>
      </c>
    </row>
    <row r="26" spans="2:6" ht="27">
      <c r="B26" s="107" t="s">
        <v>59</v>
      </c>
      <c r="C26" s="109" t="s">
        <v>60</v>
      </c>
      <c r="D26" s="109" t="s">
        <v>61</v>
      </c>
      <c r="E26" s="108" t="s">
        <v>62</v>
      </c>
      <c r="F26" s="106" t="s">
        <v>16</v>
      </c>
    </row>
    <row r="27" spans="2:6" ht="27">
      <c r="B27" s="107" t="s">
        <v>59</v>
      </c>
      <c r="C27" s="109" t="s">
        <v>63</v>
      </c>
      <c r="D27" s="109" t="s">
        <v>64</v>
      </c>
      <c r="E27" s="108" t="s">
        <v>65</v>
      </c>
      <c r="F27" s="106" t="s">
        <v>16</v>
      </c>
    </row>
    <row r="28" spans="2:6" ht="40.5">
      <c r="B28" s="107" t="s">
        <v>59</v>
      </c>
      <c r="C28" s="109" t="s">
        <v>29</v>
      </c>
      <c r="D28" s="109" t="s">
        <v>66</v>
      </c>
      <c r="E28" s="108" t="s">
        <v>67</v>
      </c>
      <c r="F28" s="106" t="s">
        <v>16</v>
      </c>
    </row>
    <row r="29" spans="2:6" ht="27">
      <c r="B29" s="107" t="s">
        <v>59</v>
      </c>
      <c r="C29" s="109" t="s">
        <v>29</v>
      </c>
      <c r="D29" s="109" t="s">
        <v>68</v>
      </c>
      <c r="E29" s="108" t="s">
        <v>69</v>
      </c>
      <c r="F29" s="106" t="s">
        <v>16</v>
      </c>
    </row>
    <row r="30" spans="2:6" ht="27">
      <c r="B30" s="107" t="s">
        <v>59</v>
      </c>
      <c r="C30" s="109" t="s">
        <v>29</v>
      </c>
      <c r="D30" s="109" t="s">
        <v>70</v>
      </c>
      <c r="E30" s="108" t="s">
        <v>71</v>
      </c>
      <c r="F30" s="106" t="s">
        <v>16</v>
      </c>
    </row>
    <row r="31" spans="2:6" ht="27">
      <c r="B31" s="107" t="s">
        <v>72</v>
      </c>
      <c r="C31" s="109" t="s">
        <v>29</v>
      </c>
      <c r="D31" s="109" t="s">
        <v>73</v>
      </c>
      <c r="E31" s="108" t="s">
        <v>74</v>
      </c>
      <c r="F31" s="106" t="s">
        <v>16</v>
      </c>
    </row>
    <row r="32" spans="2:6">
      <c r="B32" s="104" t="s">
        <v>72</v>
      </c>
      <c r="C32" s="104" t="s">
        <v>29</v>
      </c>
      <c r="D32" s="104" t="s">
        <v>75</v>
      </c>
      <c r="E32" s="104" t="s">
        <v>76</v>
      </c>
      <c r="F32" s="104" t="s">
        <v>16</v>
      </c>
    </row>
    <row r="33" spans="2:6">
      <c r="B33" s="104"/>
      <c r="C33" s="104"/>
      <c r="D33" s="104"/>
      <c r="E33" s="104"/>
      <c r="F33" s="104"/>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1772-AA83-47DC-B86D-14C61624E03A}">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501</v>
      </c>
    </row>
    <row r="2" spans="1:19">
      <c r="A2" s="491" t="s">
        <v>502</v>
      </c>
      <c r="B2" s="491"/>
      <c r="C2" s="491"/>
      <c r="D2" s="491"/>
      <c r="E2" s="491"/>
      <c r="F2" s="491"/>
      <c r="G2" s="491"/>
      <c r="H2" s="491"/>
      <c r="I2" s="491"/>
      <c r="J2" s="491"/>
      <c r="K2" s="491"/>
      <c r="L2" s="491"/>
      <c r="M2" s="491"/>
      <c r="N2" s="491"/>
      <c r="O2" s="491"/>
      <c r="P2" s="491"/>
      <c r="Q2" s="491"/>
      <c r="R2" s="491"/>
      <c r="S2" s="491"/>
    </row>
    <row r="3" spans="1:19">
      <c r="A3" s="491"/>
      <c r="B3" s="491"/>
      <c r="C3" s="491"/>
      <c r="D3" s="491"/>
      <c r="E3" s="491"/>
      <c r="F3" s="491"/>
      <c r="G3" s="491"/>
      <c r="H3" s="491"/>
      <c r="I3" s="491"/>
      <c r="J3" s="491"/>
      <c r="K3" s="491"/>
      <c r="L3" s="491"/>
      <c r="M3" s="491"/>
      <c r="N3" s="491"/>
      <c r="O3" s="491"/>
      <c r="P3" s="491"/>
      <c r="Q3" s="491"/>
      <c r="R3" s="491"/>
      <c r="S3" s="491"/>
    </row>
    <row r="4" spans="1:19">
      <c r="A4" s="491"/>
      <c r="B4" s="491"/>
      <c r="C4" s="491"/>
      <c r="D4" s="491"/>
      <c r="E4" s="491"/>
      <c r="F4" s="491"/>
      <c r="G4" s="491"/>
      <c r="H4" s="491"/>
      <c r="I4" s="491"/>
      <c r="J4" s="491"/>
      <c r="K4" s="491"/>
      <c r="L4" s="491"/>
      <c r="M4" s="491"/>
      <c r="N4" s="491"/>
      <c r="O4" s="491"/>
      <c r="P4" s="491"/>
      <c r="Q4" s="491"/>
      <c r="R4" s="491"/>
      <c r="S4" s="491"/>
    </row>
    <row r="19" spans="1:19">
      <c r="A19" s="4" t="s">
        <v>541</v>
      </c>
    </row>
    <row r="20" spans="1:19">
      <c r="A20" s="491" t="s">
        <v>542</v>
      </c>
      <c r="B20" s="491"/>
      <c r="C20" s="491"/>
      <c r="D20" s="491"/>
      <c r="E20" s="491"/>
      <c r="F20" s="491"/>
      <c r="G20" s="491"/>
      <c r="H20" s="491"/>
      <c r="I20" s="491"/>
      <c r="J20" s="491"/>
      <c r="K20" s="491"/>
      <c r="L20" s="491"/>
      <c r="M20" s="491"/>
      <c r="N20" s="491"/>
      <c r="O20" s="491"/>
      <c r="P20" s="491"/>
      <c r="Q20" s="491"/>
      <c r="R20" s="491"/>
      <c r="S20" s="491"/>
    </row>
    <row r="21" spans="1:19" ht="25.5" customHeight="1">
      <c r="A21" s="491"/>
      <c r="B21" s="491"/>
      <c r="C21" s="491"/>
      <c r="D21" s="491"/>
      <c r="E21" s="491"/>
      <c r="F21" s="491"/>
      <c r="G21" s="491"/>
      <c r="H21" s="491"/>
      <c r="I21" s="491"/>
      <c r="J21" s="491"/>
      <c r="K21" s="491"/>
      <c r="L21" s="491"/>
      <c r="M21" s="491"/>
      <c r="N21" s="491"/>
      <c r="O21" s="491"/>
      <c r="P21" s="491"/>
      <c r="Q21" s="491"/>
      <c r="R21" s="491"/>
      <c r="S21" s="491"/>
    </row>
    <row r="23" spans="1:19">
      <c r="A23" s="158" t="s">
        <v>343</v>
      </c>
      <c r="B23" s="424"/>
      <c r="C23" s="424"/>
      <c r="D23" s="424"/>
      <c r="E23" s="424"/>
      <c r="F23" s="424"/>
      <c r="G23" s="424"/>
      <c r="H23" s="424"/>
      <c r="I23" s="424"/>
      <c r="J23" s="424"/>
      <c r="K23" s="424"/>
      <c r="L23" s="424"/>
      <c r="M23" s="424"/>
      <c r="N23" s="424"/>
      <c r="O23" s="424"/>
      <c r="P23" s="424"/>
      <c r="Q23" s="424"/>
      <c r="R23" s="424"/>
      <c r="S23" s="424"/>
    </row>
    <row r="24" spans="1:19">
      <c r="A24" s="158" t="s">
        <v>487</v>
      </c>
      <c r="B24" s="424"/>
      <c r="C24" s="424"/>
      <c r="D24" s="424"/>
      <c r="E24" s="424"/>
      <c r="F24" s="424"/>
      <c r="G24" s="424"/>
      <c r="H24" s="424"/>
      <c r="I24" s="424"/>
      <c r="J24" s="424"/>
      <c r="K24" s="424"/>
      <c r="L24" s="424"/>
      <c r="M24" s="424"/>
      <c r="N24" s="424"/>
      <c r="O24" s="424"/>
      <c r="P24" s="424"/>
      <c r="Q24" s="424"/>
      <c r="R24" s="424"/>
      <c r="S24" s="424"/>
    </row>
    <row r="25" spans="1:19">
      <c r="A25" s="159" t="s">
        <v>390</v>
      </c>
      <c r="B25" s="424"/>
      <c r="C25" s="424"/>
      <c r="D25" s="424"/>
      <c r="E25" s="424"/>
      <c r="F25" s="424"/>
      <c r="G25" s="424"/>
      <c r="H25" s="424"/>
      <c r="I25" s="424"/>
      <c r="J25" s="424"/>
      <c r="K25" s="424"/>
      <c r="L25" s="424"/>
      <c r="M25" s="424"/>
      <c r="N25" s="424"/>
      <c r="O25" s="424"/>
      <c r="P25" s="424"/>
      <c r="Q25" s="424"/>
      <c r="R25" s="424"/>
      <c r="S25" s="424"/>
    </row>
    <row r="26" spans="1:19">
      <c r="A26" s="159" t="s">
        <v>466</v>
      </c>
      <c r="B26" s="424"/>
      <c r="C26" s="424"/>
      <c r="D26" s="424"/>
      <c r="E26" s="424"/>
      <c r="F26" s="424"/>
      <c r="G26" s="424"/>
      <c r="H26" s="424"/>
      <c r="I26" s="424"/>
      <c r="J26" s="424"/>
      <c r="K26" s="424"/>
      <c r="L26" s="424"/>
      <c r="M26" s="424"/>
      <c r="N26" s="424"/>
      <c r="O26" s="424"/>
      <c r="P26" s="424"/>
      <c r="Q26" s="424"/>
      <c r="R26" s="424"/>
      <c r="S26" s="424"/>
    </row>
    <row r="27" spans="1:19">
      <c r="A27" s="159" t="s">
        <v>467</v>
      </c>
      <c r="B27" s="424"/>
      <c r="C27" s="424"/>
      <c r="D27" s="424"/>
      <c r="E27" s="424"/>
      <c r="F27" s="424"/>
      <c r="G27" s="424"/>
      <c r="H27" s="424"/>
      <c r="I27" s="424"/>
      <c r="J27" s="424"/>
      <c r="K27" s="424"/>
      <c r="L27" s="424"/>
      <c r="M27" s="424"/>
      <c r="N27" s="424"/>
      <c r="O27" s="424"/>
      <c r="P27" s="424"/>
      <c r="Q27" s="424"/>
      <c r="R27" s="424"/>
      <c r="S27" s="424"/>
    </row>
    <row r="31" spans="1:19">
      <c r="A31" s="4" t="s">
        <v>545</v>
      </c>
    </row>
    <row r="32" spans="1:19">
      <c r="A32" t="s">
        <v>546</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28" t="s">
        <v>335</v>
      </c>
      <c r="J2" s="429"/>
      <c r="K2" s="429"/>
      <c r="L2" s="429"/>
      <c r="M2" s="429"/>
      <c r="N2" s="429"/>
      <c r="O2" s="429"/>
      <c r="P2" s="429"/>
      <c r="Q2" s="429"/>
      <c r="R2" s="429"/>
      <c r="S2" s="429"/>
      <c r="T2" s="429"/>
      <c r="U2" s="430"/>
    </row>
    <row r="3" spans="1:21" ht="13.5" customHeight="1" outlineLevel="1" thickBot="1">
      <c r="A3" s="3"/>
      <c r="B3" s="7"/>
      <c r="F3" s="24"/>
      <c r="G3" s="10"/>
      <c r="I3" s="431" t="s">
        <v>336</v>
      </c>
      <c r="J3" s="432"/>
      <c r="K3" s="432"/>
      <c r="L3" s="432"/>
      <c r="M3" s="432"/>
      <c r="N3" s="433"/>
      <c r="O3" s="1"/>
      <c r="P3" s="437" t="s">
        <v>337</v>
      </c>
      <c r="Q3" s="438"/>
      <c r="R3" s="438"/>
      <c r="S3" s="438"/>
      <c r="T3" s="438"/>
      <c r="U3" s="439"/>
    </row>
    <row r="4" spans="1:21" ht="56.25" customHeight="1" outlineLevel="1">
      <c r="A4" s="31" t="s">
        <v>157</v>
      </c>
      <c r="B4" s="86"/>
      <c r="E4" s="53" t="s">
        <v>338</v>
      </c>
      <c r="F4" s="91"/>
      <c r="G4" s="28"/>
      <c r="H4" s="10"/>
      <c r="I4" s="434"/>
      <c r="J4" s="435"/>
      <c r="K4" s="435"/>
      <c r="L4" s="435"/>
      <c r="M4" s="435"/>
      <c r="N4" s="436"/>
      <c r="P4" s="440"/>
      <c r="Q4" s="441"/>
      <c r="R4" s="441"/>
      <c r="S4" s="441"/>
      <c r="T4" s="441"/>
      <c r="U4" s="442"/>
    </row>
    <row r="5" spans="1:21" outlineLevel="1">
      <c r="A5" s="13" t="s">
        <v>339</v>
      </c>
      <c r="B5" s="88"/>
      <c r="E5" s="14"/>
      <c r="H5" s="10"/>
      <c r="I5" s="502"/>
      <c r="J5" s="455"/>
      <c r="K5" s="455"/>
      <c r="L5" s="455"/>
      <c r="M5" s="455"/>
      <c r="N5" s="456"/>
      <c r="P5" s="502"/>
      <c r="Q5" s="455"/>
      <c r="R5" s="455"/>
      <c r="S5" s="455"/>
      <c r="T5" s="455"/>
      <c r="U5" s="456"/>
    </row>
    <row r="6" spans="1:21" outlineLevel="1">
      <c r="A6" s="13" t="s">
        <v>342</v>
      </c>
      <c r="B6" s="88"/>
      <c r="E6" s="53" t="s">
        <v>344</v>
      </c>
      <c r="F6" s="90"/>
      <c r="H6" s="10"/>
      <c r="I6" s="457"/>
      <c r="J6" s="458"/>
      <c r="K6" s="458"/>
      <c r="L6" s="458"/>
      <c r="M6" s="458"/>
      <c r="N6" s="459"/>
      <c r="P6" s="457"/>
      <c r="Q6" s="458"/>
      <c r="R6" s="458"/>
      <c r="S6" s="458"/>
      <c r="T6" s="458"/>
      <c r="U6" s="459"/>
    </row>
    <row r="7" spans="1:21" outlineLevel="1">
      <c r="A7" s="13" t="s">
        <v>346</v>
      </c>
      <c r="B7" s="88"/>
      <c r="E7" s="14"/>
      <c r="H7" s="10"/>
      <c r="I7" s="457"/>
      <c r="J7" s="458"/>
      <c r="K7" s="458"/>
      <c r="L7" s="458"/>
      <c r="M7" s="458"/>
      <c r="N7" s="459"/>
      <c r="P7" s="457"/>
      <c r="Q7" s="458"/>
      <c r="R7" s="458"/>
      <c r="S7" s="458"/>
      <c r="T7" s="458"/>
      <c r="U7" s="459"/>
    </row>
    <row r="8" spans="1:21" ht="41" outlineLevel="1" thickBot="1">
      <c r="A8" s="34" t="s">
        <v>347</v>
      </c>
      <c r="B8" s="89"/>
      <c r="E8" s="14"/>
      <c r="H8" s="10"/>
      <c r="I8" s="457"/>
      <c r="J8" s="458"/>
      <c r="K8" s="458"/>
      <c r="L8" s="458"/>
      <c r="M8" s="458"/>
      <c r="N8" s="459"/>
      <c r="P8" s="457"/>
      <c r="Q8" s="458"/>
      <c r="R8" s="458"/>
      <c r="S8" s="458"/>
      <c r="T8" s="458"/>
      <c r="U8" s="459"/>
    </row>
    <row r="9" spans="1:21" outlineLevel="1">
      <c r="E9" s="14"/>
      <c r="H9" s="10"/>
      <c r="I9" s="457"/>
      <c r="J9" s="458"/>
      <c r="K9" s="458"/>
      <c r="L9" s="458"/>
      <c r="M9" s="458"/>
      <c r="N9" s="459"/>
      <c r="P9" s="457"/>
      <c r="Q9" s="458"/>
      <c r="R9" s="458"/>
      <c r="S9" s="458"/>
      <c r="T9" s="458"/>
      <c r="U9" s="459"/>
    </row>
    <row r="10" spans="1:21" ht="14" outlineLevel="1" thickBot="1">
      <c r="A10" s="32" t="s">
        <v>349</v>
      </c>
      <c r="B10" s="35">
        <f>Baseline!B10</f>
        <v>2027</v>
      </c>
      <c r="E10" s="14"/>
      <c r="H10" s="10"/>
      <c r="I10" s="457"/>
      <c r="J10" s="458"/>
      <c r="K10" s="458"/>
      <c r="L10" s="458"/>
      <c r="M10" s="458"/>
      <c r="N10" s="459"/>
      <c r="P10" s="457"/>
      <c r="Q10" s="458"/>
      <c r="R10" s="458"/>
      <c r="S10" s="458"/>
      <c r="T10" s="458"/>
      <c r="U10" s="459"/>
    </row>
    <row r="11" spans="1:21" outlineLevel="1">
      <c r="A11" s="16"/>
      <c r="H11" s="10"/>
      <c r="I11" s="457"/>
      <c r="J11" s="458"/>
      <c r="K11" s="458"/>
      <c r="L11" s="458"/>
      <c r="M11" s="458"/>
      <c r="N11" s="459"/>
      <c r="P11" s="457"/>
      <c r="Q11" s="458"/>
      <c r="R11" s="458"/>
      <c r="S11" s="458"/>
      <c r="T11" s="458"/>
      <c r="U11" s="459"/>
    </row>
    <row r="12" spans="1:21" ht="40.5" outlineLevel="1">
      <c r="A12" s="26" t="s">
        <v>350</v>
      </c>
      <c r="B12" s="26" t="s">
        <v>351</v>
      </c>
      <c r="C12" s="26" t="s">
        <v>352</v>
      </c>
      <c r="D12" s="26" t="s">
        <v>353</v>
      </c>
      <c r="E12" s="26" t="s">
        <v>354</v>
      </c>
      <c r="F12" s="26" t="s">
        <v>355</v>
      </c>
      <c r="G12" s="26" t="s">
        <v>356</v>
      </c>
      <c r="I12" s="457"/>
      <c r="J12" s="458"/>
      <c r="K12" s="458"/>
      <c r="L12" s="458"/>
      <c r="M12" s="458"/>
      <c r="N12" s="459"/>
      <c r="P12" s="457"/>
      <c r="Q12" s="458"/>
      <c r="R12" s="458"/>
      <c r="S12" s="458"/>
      <c r="T12" s="458"/>
      <c r="U12" s="459"/>
    </row>
    <row r="13" spans="1:21" outlineLevel="1">
      <c r="A13" s="58">
        <v>2035</v>
      </c>
      <c r="B13" s="21">
        <f t="shared" ref="B13:B18" si="0">INDEX($E$204:$AW$204,1,MATCH($A13,$E$53:$BB$53,0))</f>
        <v>0</v>
      </c>
      <c r="C13" s="21">
        <f>B13-Baseline!B13</f>
        <v>76.705328773800488</v>
      </c>
      <c r="D13" s="21">
        <f t="shared" ref="D13:D18" si="1">INDEX($E$205:$AW$205,1,MATCH($A13,$E$53:$BB$53,0))</f>
        <v>0</v>
      </c>
      <c r="E13" s="21">
        <f>D13-Baseline!D13</f>
        <v>76.705328773800488</v>
      </c>
      <c r="F13" s="21">
        <f t="shared" ref="F13:F18" si="2">INDEX($E$206:$AW$206,1,MATCH($A13,$E$53:$BB$53,0))</f>
        <v>0</v>
      </c>
      <c r="G13" s="21">
        <f>F13-Baseline!F13</f>
        <v>76.705328773800488</v>
      </c>
      <c r="I13" s="457"/>
      <c r="J13" s="458"/>
      <c r="K13" s="458"/>
      <c r="L13" s="458"/>
      <c r="M13" s="458"/>
      <c r="N13" s="459"/>
      <c r="P13" s="457"/>
      <c r="Q13" s="458"/>
      <c r="R13" s="458"/>
      <c r="S13" s="458"/>
      <c r="T13" s="458"/>
      <c r="U13" s="459"/>
    </row>
    <row r="14" spans="1:21" outlineLevel="1">
      <c r="A14" s="58">
        <v>2040</v>
      </c>
      <c r="B14" s="21">
        <f t="shared" si="0"/>
        <v>0</v>
      </c>
      <c r="C14" s="21">
        <f>B14-Baseline!B14</f>
        <v>112.34713886927049</v>
      </c>
      <c r="D14" s="21">
        <f t="shared" si="1"/>
        <v>0</v>
      </c>
      <c r="E14" s="21">
        <f>D14-Baseline!D14</f>
        <v>112.34713886927049</v>
      </c>
      <c r="F14" s="21">
        <f t="shared" si="2"/>
        <v>0</v>
      </c>
      <c r="G14" s="21">
        <f>F14-Baseline!F14</f>
        <v>112.34713886927049</v>
      </c>
      <c r="I14" s="457"/>
      <c r="J14" s="458"/>
      <c r="K14" s="458"/>
      <c r="L14" s="458"/>
      <c r="M14" s="458"/>
      <c r="N14" s="459"/>
      <c r="P14" s="457"/>
      <c r="Q14" s="458"/>
      <c r="R14" s="458"/>
      <c r="S14" s="458"/>
      <c r="T14" s="458"/>
      <c r="U14" s="459"/>
    </row>
    <row r="15" spans="1:21" outlineLevel="1">
      <c r="A15" s="58">
        <v>2045</v>
      </c>
      <c r="B15" s="21">
        <f t="shared" si="0"/>
        <v>0</v>
      </c>
      <c r="C15" s="21">
        <f>B15-Baseline!B15</f>
        <v>143.96880102714891</v>
      </c>
      <c r="D15" s="21">
        <f t="shared" si="1"/>
        <v>0</v>
      </c>
      <c r="E15" s="21">
        <f>D15-Baseline!D15</f>
        <v>143.96880102714891</v>
      </c>
      <c r="F15" s="21">
        <f t="shared" si="2"/>
        <v>0</v>
      </c>
      <c r="G15" s="21">
        <f>F15-Baseline!F15</f>
        <v>143.96880102714891</v>
      </c>
      <c r="I15" s="457"/>
      <c r="J15" s="458"/>
      <c r="K15" s="458"/>
      <c r="L15" s="458"/>
      <c r="M15" s="458"/>
      <c r="N15" s="459"/>
      <c r="P15" s="457"/>
      <c r="Q15" s="458"/>
      <c r="R15" s="458"/>
      <c r="S15" s="458"/>
      <c r="T15" s="458"/>
      <c r="U15" s="459"/>
    </row>
    <row r="16" spans="1:21" outlineLevel="1">
      <c r="A16" s="58">
        <v>2050</v>
      </c>
      <c r="B16" s="21">
        <f t="shared" si="0"/>
        <v>0</v>
      </c>
      <c r="C16" s="21">
        <f>B16-Baseline!B16</f>
        <v>171.98375208693713</v>
      </c>
      <c r="D16" s="21">
        <f t="shared" si="1"/>
        <v>0</v>
      </c>
      <c r="E16" s="21">
        <f>D16-Baseline!D16</f>
        <v>171.98375208693713</v>
      </c>
      <c r="F16" s="21">
        <f t="shared" si="2"/>
        <v>0</v>
      </c>
      <c r="G16" s="21">
        <f>F16-Baseline!F16</f>
        <v>171.98375208693713</v>
      </c>
      <c r="I16" s="457"/>
      <c r="J16" s="458"/>
      <c r="K16" s="458"/>
      <c r="L16" s="458"/>
      <c r="M16" s="458"/>
      <c r="N16" s="459"/>
      <c r="P16" s="457"/>
      <c r="Q16" s="458"/>
      <c r="R16" s="458"/>
      <c r="S16" s="458"/>
      <c r="T16" s="458"/>
      <c r="U16" s="459"/>
    </row>
    <row r="17" spans="1:21" outlineLevel="1">
      <c r="A17" s="58">
        <v>2060</v>
      </c>
      <c r="B17" s="21">
        <f t="shared" si="0"/>
        <v>0</v>
      </c>
      <c r="C17" s="21">
        <f>B17-Baseline!B17</f>
        <v>219.43648166958059</v>
      </c>
      <c r="D17" s="21">
        <f t="shared" si="1"/>
        <v>0</v>
      </c>
      <c r="E17" s="21">
        <f>D17-Baseline!D17</f>
        <v>219.43648166958059</v>
      </c>
      <c r="F17" s="21">
        <f t="shared" si="2"/>
        <v>0</v>
      </c>
      <c r="G17" s="21">
        <f>F17-Baseline!F17</f>
        <v>219.43648166958059</v>
      </c>
      <c r="I17" s="457"/>
      <c r="J17" s="458"/>
      <c r="K17" s="458"/>
      <c r="L17" s="458"/>
      <c r="M17" s="458"/>
      <c r="N17" s="459"/>
      <c r="P17" s="457"/>
      <c r="Q17" s="458"/>
      <c r="R17" s="458"/>
      <c r="S17" s="458"/>
      <c r="T17" s="458"/>
      <c r="U17" s="459"/>
    </row>
    <row r="18" spans="1:21" outlineLevel="1">
      <c r="A18" s="58">
        <v>2070</v>
      </c>
      <c r="B18" s="21">
        <f t="shared" si="0"/>
        <v>0</v>
      </c>
      <c r="C18" s="21">
        <f>B18-Baseline!B18</f>
        <v>259.17142560316694</v>
      </c>
      <c r="D18" s="21">
        <f t="shared" si="1"/>
        <v>0</v>
      </c>
      <c r="E18" s="21">
        <f>D18-Baseline!D18</f>
        <v>259.17142560316694</v>
      </c>
      <c r="F18" s="21">
        <f t="shared" si="2"/>
        <v>0</v>
      </c>
      <c r="G18" s="21">
        <f>F18-Baseline!F18</f>
        <v>259.17142560316694</v>
      </c>
      <c r="I18" s="460"/>
      <c r="J18" s="461"/>
      <c r="K18" s="461"/>
      <c r="L18" s="461"/>
      <c r="M18" s="461"/>
      <c r="N18" s="462"/>
      <c r="P18" s="460"/>
      <c r="Q18" s="461"/>
      <c r="R18" s="461"/>
      <c r="S18" s="461"/>
      <c r="T18" s="461"/>
      <c r="U18" s="462"/>
    </row>
    <row r="19" spans="1:21" ht="14" outlineLevel="1" thickBot="1">
      <c r="A19" s="465"/>
      <c r="B19" s="465"/>
      <c r="I19" s="250"/>
      <c r="J19" s="251"/>
      <c r="K19" s="251"/>
      <c r="L19" s="251"/>
      <c r="M19" s="251"/>
      <c r="N19" s="251"/>
      <c r="P19" s="249"/>
      <c r="Q19" s="249"/>
      <c r="R19" s="249"/>
      <c r="S19" s="249"/>
      <c r="T19" s="249"/>
      <c r="U19" s="232"/>
    </row>
    <row r="20" spans="1:21" ht="26.25" customHeight="1" outlineLevel="1">
      <c r="A20" s="54" t="s">
        <v>357</v>
      </c>
      <c r="B20" s="55">
        <f>Baseline!B20</f>
        <v>0.33700000000000002</v>
      </c>
      <c r="E20" s="154"/>
      <c r="I20" s="452" t="s">
        <v>358</v>
      </c>
      <c r="J20" s="453"/>
      <c r="K20" s="453"/>
      <c r="L20" s="453"/>
      <c r="M20" s="453"/>
      <c r="N20" s="454"/>
      <c r="P20" s="452" t="s">
        <v>359</v>
      </c>
      <c r="Q20" s="453"/>
      <c r="R20" s="453"/>
      <c r="S20" s="453"/>
      <c r="T20" s="453"/>
      <c r="U20" s="454"/>
    </row>
    <row r="21" spans="1:21" ht="12.75" customHeight="1" outlineLevel="1">
      <c r="A21" s="154"/>
      <c r="B21" s="155"/>
      <c r="I21" s="502"/>
      <c r="J21" s="455"/>
      <c r="K21" s="455"/>
      <c r="L21" s="455"/>
      <c r="M21" s="455"/>
      <c r="N21" s="456"/>
      <c r="P21" s="502"/>
      <c r="Q21" s="455"/>
      <c r="R21" s="455"/>
      <c r="S21" s="455"/>
      <c r="T21" s="455"/>
      <c r="U21" s="456"/>
    </row>
    <row r="22" spans="1:21" ht="12.75" customHeight="1" outlineLevel="1">
      <c r="A22" s="154"/>
      <c r="B22" s="155"/>
      <c r="I22" s="457"/>
      <c r="J22" s="458"/>
      <c r="K22" s="458"/>
      <c r="L22" s="458"/>
      <c r="M22" s="458"/>
      <c r="N22" s="459"/>
      <c r="P22" s="457"/>
      <c r="Q22" s="458"/>
      <c r="R22" s="458"/>
      <c r="S22" s="458"/>
      <c r="T22" s="458"/>
      <c r="U22" s="459"/>
    </row>
    <row r="23" spans="1:21" outlineLevel="1">
      <c r="A23" s="154"/>
      <c r="B23" s="480" t="s">
        <v>362</v>
      </c>
      <c r="C23" s="481"/>
      <c r="D23" s="481"/>
      <c r="E23" s="481"/>
      <c r="F23" s="481"/>
      <c r="G23" s="482"/>
      <c r="I23" s="457"/>
      <c r="J23" s="458"/>
      <c r="K23" s="458"/>
      <c r="L23" s="458"/>
      <c r="M23" s="458"/>
      <c r="N23" s="459"/>
      <c r="P23" s="457"/>
      <c r="Q23" s="458"/>
      <c r="R23" s="458"/>
      <c r="S23" s="458"/>
      <c r="T23" s="458"/>
      <c r="U23" s="459"/>
    </row>
    <row r="24" spans="1:21" outlineLevel="1">
      <c r="B24" s="17">
        <v>2027</v>
      </c>
      <c r="C24" s="17">
        <v>2028</v>
      </c>
      <c r="D24" s="17">
        <v>2029</v>
      </c>
      <c r="E24" s="17">
        <v>2030</v>
      </c>
      <c r="F24" s="17">
        <v>2031</v>
      </c>
      <c r="G24" s="17" t="s">
        <v>363</v>
      </c>
      <c r="I24" s="457"/>
      <c r="J24" s="458"/>
      <c r="K24" s="458"/>
      <c r="L24" s="458"/>
      <c r="M24" s="458"/>
      <c r="N24" s="459"/>
      <c r="P24" s="457"/>
      <c r="Q24" s="458"/>
      <c r="R24" s="458"/>
      <c r="S24" s="458"/>
      <c r="T24" s="458"/>
      <c r="U24" s="459"/>
    </row>
    <row r="25" spans="1:21" ht="14" outlineLevel="1" thickBot="1">
      <c r="B25" s="30" t="s">
        <v>364</v>
      </c>
      <c r="C25" s="30" t="s">
        <v>364</v>
      </c>
      <c r="D25" s="30" t="s">
        <v>364</v>
      </c>
      <c r="E25" s="30" t="s">
        <v>364</v>
      </c>
      <c r="F25" s="30" t="s">
        <v>364</v>
      </c>
      <c r="G25" s="30" t="s">
        <v>364</v>
      </c>
      <c r="I25" s="457"/>
      <c r="J25" s="458"/>
      <c r="K25" s="458"/>
      <c r="L25" s="458"/>
      <c r="M25" s="458"/>
      <c r="N25" s="459"/>
      <c r="P25" s="457"/>
      <c r="Q25" s="458"/>
      <c r="R25" s="458"/>
      <c r="S25" s="458"/>
      <c r="T25" s="458"/>
      <c r="U25" s="459"/>
    </row>
    <row r="26" spans="1:21" outlineLevel="1">
      <c r="A26" s="54" t="s">
        <v>365</v>
      </c>
      <c r="B26" s="21">
        <f>E64</f>
        <v>0</v>
      </c>
      <c r="C26" s="21">
        <f>F64</f>
        <v>0</v>
      </c>
      <c r="D26" s="21">
        <f>G64</f>
        <v>0</v>
      </c>
      <c r="E26" s="21">
        <f>H64</f>
        <v>0</v>
      </c>
      <c r="F26" s="21">
        <f>I64</f>
        <v>0</v>
      </c>
      <c r="G26" s="21">
        <f>SUM(J64:BB64)</f>
        <v>0</v>
      </c>
      <c r="I26" s="457"/>
      <c r="J26" s="458"/>
      <c r="K26" s="458"/>
      <c r="L26" s="458"/>
      <c r="M26" s="458"/>
      <c r="N26" s="459"/>
      <c r="P26" s="457"/>
      <c r="Q26" s="458"/>
      <c r="R26" s="458"/>
      <c r="S26" s="458"/>
      <c r="T26" s="458"/>
      <c r="U26" s="459"/>
    </row>
    <row r="27" spans="1:21" outlineLevel="1">
      <c r="A27" s="54" t="s">
        <v>366</v>
      </c>
      <c r="B27" s="21">
        <f>E71+E77</f>
        <v>0</v>
      </c>
      <c r="C27" s="21">
        <f>F71+F77</f>
        <v>0</v>
      </c>
      <c r="D27" s="21">
        <f>G71+G77</f>
        <v>0</v>
      </c>
      <c r="E27" s="21">
        <f>H71+H77</f>
        <v>0</v>
      </c>
      <c r="F27" s="21">
        <f>I71+I77</f>
        <v>0</v>
      </c>
      <c r="G27" s="21">
        <f>SUM(J71:BB71)+SUM(J77:BB77)</f>
        <v>0</v>
      </c>
      <c r="I27" s="457"/>
      <c r="J27" s="458"/>
      <c r="K27" s="458"/>
      <c r="L27" s="458"/>
      <c r="M27" s="458"/>
      <c r="N27" s="459"/>
      <c r="P27" s="457"/>
      <c r="Q27" s="458"/>
      <c r="R27" s="458"/>
      <c r="S27" s="458"/>
      <c r="T27" s="458"/>
      <c r="U27" s="459"/>
    </row>
    <row r="28" spans="1:21" outlineLevel="1">
      <c r="A28" s="154"/>
      <c r="B28" s="248"/>
      <c r="C28" s="248"/>
      <c r="D28" s="248"/>
      <c r="E28" s="248"/>
      <c r="F28" s="248"/>
      <c r="G28" s="248"/>
      <c r="I28" s="457"/>
      <c r="J28" s="458"/>
      <c r="K28" s="458"/>
      <c r="L28" s="458"/>
      <c r="M28" s="458"/>
      <c r="N28" s="459"/>
      <c r="P28" s="457"/>
      <c r="Q28" s="458"/>
      <c r="R28" s="458"/>
      <c r="S28" s="458"/>
      <c r="T28" s="458"/>
      <c r="U28" s="459"/>
    </row>
    <row r="29" spans="1:21" ht="14" outlineLevel="1" thickBot="1">
      <c r="A29" s="154"/>
      <c r="B29" s="248"/>
      <c r="C29" s="248"/>
      <c r="D29" s="248"/>
      <c r="E29" s="248"/>
      <c r="F29" s="248"/>
      <c r="G29" s="248"/>
      <c r="I29" s="457"/>
      <c r="J29" s="458"/>
      <c r="K29" s="458"/>
      <c r="L29" s="458"/>
      <c r="M29" s="458"/>
      <c r="N29" s="459"/>
      <c r="P29" s="457"/>
      <c r="Q29" s="458"/>
      <c r="R29" s="458"/>
      <c r="S29" s="458"/>
      <c r="T29" s="458"/>
      <c r="U29" s="459"/>
    </row>
    <row r="30" spans="1:21" ht="14" outlineLevel="1" thickBot="1">
      <c r="A30" s="308"/>
      <c r="B30" s="309" t="s">
        <v>367</v>
      </c>
      <c r="C30" s="310" t="s">
        <v>368</v>
      </c>
      <c r="D30" s="484" t="s">
        <v>323</v>
      </c>
      <c r="E30" s="485"/>
      <c r="F30" s="485"/>
      <c r="G30" s="486"/>
      <c r="I30" s="457"/>
      <c r="J30" s="458"/>
      <c r="K30" s="458"/>
      <c r="L30" s="458"/>
      <c r="M30" s="458"/>
      <c r="N30" s="459"/>
      <c r="P30" s="457"/>
      <c r="Q30" s="458"/>
      <c r="R30" s="458"/>
      <c r="S30" s="458"/>
      <c r="T30" s="458"/>
      <c r="U30" s="459"/>
    </row>
    <row r="31" spans="1:21" outlineLevel="1">
      <c r="A31" s="477" t="s">
        <v>369</v>
      </c>
      <c r="B31" s="311"/>
      <c r="C31" s="307"/>
      <c r="D31" s="426"/>
      <c r="E31" s="426"/>
      <c r="F31" s="426"/>
      <c r="G31" s="427"/>
      <c r="I31" s="457"/>
      <c r="J31" s="458"/>
      <c r="K31" s="458"/>
      <c r="L31" s="458"/>
      <c r="M31" s="458"/>
      <c r="N31" s="459"/>
      <c r="P31" s="457"/>
      <c r="Q31" s="458"/>
      <c r="R31" s="458"/>
      <c r="S31" s="458"/>
      <c r="T31" s="458"/>
      <c r="U31" s="459"/>
    </row>
    <row r="32" spans="1:21" outlineLevel="1">
      <c r="A32" s="477"/>
      <c r="B32" s="312"/>
      <c r="C32" s="252"/>
      <c r="D32" s="463"/>
      <c r="E32" s="463"/>
      <c r="F32" s="463"/>
      <c r="G32" s="464"/>
      <c r="I32" s="457"/>
      <c r="J32" s="458"/>
      <c r="K32" s="458"/>
      <c r="L32" s="458"/>
      <c r="M32" s="458"/>
      <c r="N32" s="459"/>
      <c r="P32" s="457"/>
      <c r="Q32" s="458"/>
      <c r="R32" s="458"/>
      <c r="S32" s="458"/>
      <c r="T32" s="458"/>
      <c r="U32" s="459"/>
    </row>
    <row r="33" spans="1:21" outlineLevel="1">
      <c r="A33" s="477"/>
      <c r="B33" s="312"/>
      <c r="C33" s="252"/>
      <c r="D33" s="463"/>
      <c r="E33" s="463"/>
      <c r="F33" s="463"/>
      <c r="G33" s="464"/>
      <c r="I33" s="457"/>
      <c r="J33" s="458"/>
      <c r="K33" s="458"/>
      <c r="L33" s="458"/>
      <c r="M33" s="458"/>
      <c r="N33" s="459"/>
      <c r="P33" s="457"/>
      <c r="Q33" s="458"/>
      <c r="R33" s="458"/>
      <c r="S33" s="458"/>
      <c r="T33" s="458"/>
      <c r="U33" s="459"/>
    </row>
    <row r="34" spans="1:21" outlineLevel="1">
      <c r="A34" s="477"/>
      <c r="B34" s="312"/>
      <c r="C34" s="252"/>
      <c r="D34" s="463"/>
      <c r="E34" s="463"/>
      <c r="F34" s="463"/>
      <c r="G34" s="464"/>
      <c r="I34" s="457"/>
      <c r="J34" s="458"/>
      <c r="K34" s="458"/>
      <c r="L34" s="458"/>
      <c r="M34" s="458"/>
      <c r="N34" s="459"/>
      <c r="P34" s="457"/>
      <c r="Q34" s="458"/>
      <c r="R34" s="458"/>
      <c r="S34" s="458"/>
      <c r="T34" s="458"/>
      <c r="U34" s="459"/>
    </row>
    <row r="35" spans="1:21" outlineLevel="1">
      <c r="A35" s="477"/>
      <c r="B35" s="312"/>
      <c r="C35" s="252"/>
      <c r="D35" s="463"/>
      <c r="E35" s="463"/>
      <c r="F35" s="463"/>
      <c r="G35" s="464"/>
      <c r="I35" s="457"/>
      <c r="J35" s="458"/>
      <c r="K35" s="458"/>
      <c r="L35" s="458"/>
      <c r="M35" s="458"/>
      <c r="N35" s="459"/>
      <c r="P35" s="457"/>
      <c r="Q35" s="458"/>
      <c r="R35" s="458"/>
      <c r="S35" s="458"/>
      <c r="T35" s="458"/>
      <c r="U35" s="459"/>
    </row>
    <row r="36" spans="1:21" outlineLevel="1">
      <c r="A36" s="477"/>
      <c r="B36" s="312"/>
      <c r="C36" s="252"/>
      <c r="D36" s="463"/>
      <c r="E36" s="463"/>
      <c r="F36" s="463"/>
      <c r="G36" s="464"/>
      <c r="I36" s="457"/>
      <c r="J36" s="458"/>
      <c r="K36" s="458"/>
      <c r="L36" s="458"/>
      <c r="M36" s="458"/>
      <c r="N36" s="459"/>
      <c r="P36" s="457"/>
      <c r="Q36" s="458"/>
      <c r="R36" s="458"/>
      <c r="S36" s="458"/>
      <c r="T36" s="458"/>
      <c r="U36" s="459"/>
    </row>
    <row r="37" spans="1:21" outlineLevel="1">
      <c r="A37" s="477"/>
      <c r="B37" s="312"/>
      <c r="C37" s="252"/>
      <c r="D37" s="463"/>
      <c r="E37" s="463"/>
      <c r="F37" s="463"/>
      <c r="G37" s="464"/>
      <c r="I37" s="457"/>
      <c r="J37" s="458"/>
      <c r="K37" s="458"/>
      <c r="L37" s="458"/>
      <c r="M37" s="458"/>
      <c r="N37" s="459"/>
      <c r="P37" s="457"/>
      <c r="Q37" s="458"/>
      <c r="R37" s="458"/>
      <c r="S37" s="458"/>
      <c r="T37" s="458"/>
      <c r="U37" s="459"/>
    </row>
    <row r="38" spans="1:21" outlineLevel="1">
      <c r="A38" s="477"/>
      <c r="B38" s="312"/>
      <c r="C38" s="252"/>
      <c r="D38" s="463"/>
      <c r="E38" s="463"/>
      <c r="F38" s="463"/>
      <c r="G38" s="464"/>
      <c r="I38" s="457"/>
      <c r="J38" s="458"/>
      <c r="K38" s="458"/>
      <c r="L38" s="458"/>
      <c r="M38" s="458"/>
      <c r="N38" s="459"/>
      <c r="P38" s="457"/>
      <c r="Q38" s="458"/>
      <c r="R38" s="458"/>
      <c r="S38" s="458"/>
      <c r="T38" s="458"/>
      <c r="U38" s="459"/>
    </row>
    <row r="39" spans="1:21" outlineLevel="1">
      <c r="A39" s="477"/>
      <c r="B39" s="312"/>
      <c r="C39" s="252"/>
      <c r="D39" s="463"/>
      <c r="E39" s="463"/>
      <c r="F39" s="463"/>
      <c r="G39" s="464"/>
      <c r="I39" s="457"/>
      <c r="J39" s="458"/>
      <c r="K39" s="458"/>
      <c r="L39" s="458"/>
      <c r="M39" s="458"/>
      <c r="N39" s="459"/>
      <c r="P39" s="457"/>
      <c r="Q39" s="458"/>
      <c r="R39" s="458"/>
      <c r="S39" s="458"/>
      <c r="T39" s="458"/>
      <c r="U39" s="459"/>
    </row>
    <row r="40" spans="1:21" ht="14" outlineLevel="1" thickBot="1">
      <c r="A40" s="478"/>
      <c r="B40" s="313"/>
      <c r="C40" s="314"/>
      <c r="D40" s="487"/>
      <c r="E40" s="487"/>
      <c r="F40" s="487"/>
      <c r="G40" s="488"/>
      <c r="I40" s="457"/>
      <c r="J40" s="458"/>
      <c r="K40" s="458"/>
      <c r="L40" s="458"/>
      <c r="M40" s="458"/>
      <c r="N40" s="459"/>
      <c r="P40" s="457"/>
      <c r="Q40" s="458"/>
      <c r="R40" s="458"/>
      <c r="S40" s="458"/>
      <c r="T40" s="458"/>
      <c r="U40" s="459"/>
    </row>
    <row r="41" spans="1:21" outlineLevel="1">
      <c r="A41" s="154"/>
      <c r="B41" s="248"/>
      <c r="C41" s="248"/>
      <c r="D41" s="248"/>
      <c r="E41" s="248"/>
      <c r="F41" s="248"/>
      <c r="G41" s="248"/>
      <c r="I41" s="457"/>
      <c r="J41" s="458"/>
      <c r="K41" s="458"/>
      <c r="L41" s="458"/>
      <c r="M41" s="458"/>
      <c r="N41" s="459"/>
      <c r="P41" s="457"/>
      <c r="Q41" s="458"/>
      <c r="R41" s="458"/>
      <c r="S41" s="458"/>
      <c r="T41" s="458"/>
      <c r="U41" s="459"/>
    </row>
    <row r="42" spans="1:21" outlineLevel="1">
      <c r="A42" s="154"/>
      <c r="B42" s="248"/>
      <c r="C42" s="248"/>
      <c r="D42" s="248"/>
      <c r="E42" s="248"/>
      <c r="F42" s="248"/>
      <c r="G42" s="248"/>
      <c r="I42" s="457"/>
      <c r="J42" s="458"/>
      <c r="K42" s="458"/>
      <c r="L42" s="458"/>
      <c r="M42" s="458"/>
      <c r="N42" s="459"/>
      <c r="P42" s="457"/>
      <c r="Q42" s="458"/>
      <c r="R42" s="458"/>
      <c r="S42" s="458"/>
      <c r="T42" s="458"/>
      <c r="U42" s="459"/>
    </row>
    <row r="43" spans="1:21" outlineLevel="1">
      <c r="A43" s="154"/>
      <c r="B43" s="248"/>
      <c r="C43" s="248"/>
      <c r="D43" s="248"/>
      <c r="E43" s="248"/>
      <c r="F43" s="248"/>
      <c r="G43" s="248"/>
      <c r="I43" s="457"/>
      <c r="J43" s="458"/>
      <c r="K43" s="458"/>
      <c r="L43" s="458"/>
      <c r="M43" s="458"/>
      <c r="N43" s="459"/>
      <c r="P43" s="457"/>
      <c r="Q43" s="458"/>
      <c r="R43" s="458"/>
      <c r="S43" s="458"/>
      <c r="T43" s="458"/>
      <c r="U43" s="459"/>
    </row>
    <row r="44" spans="1:21" outlineLevel="1">
      <c r="A44" s="154"/>
      <c r="B44" s="248"/>
      <c r="C44" s="248"/>
      <c r="D44" s="248"/>
      <c r="E44" s="248"/>
      <c r="F44" s="248"/>
      <c r="G44" s="248"/>
      <c r="I44" s="457"/>
      <c r="J44" s="458"/>
      <c r="K44" s="458"/>
      <c r="L44" s="458"/>
      <c r="M44" s="458"/>
      <c r="N44" s="459"/>
      <c r="P44" s="457"/>
      <c r="Q44" s="458"/>
      <c r="R44" s="458"/>
      <c r="S44" s="458"/>
      <c r="T44" s="458"/>
      <c r="U44" s="459"/>
    </row>
    <row r="45" spans="1:21" outlineLevel="1">
      <c r="A45" s="154"/>
      <c r="B45" s="248"/>
      <c r="C45" s="248"/>
      <c r="D45" s="248"/>
      <c r="E45" s="248"/>
      <c r="F45" s="248"/>
      <c r="G45" s="248"/>
      <c r="I45" s="460"/>
      <c r="J45" s="461"/>
      <c r="K45" s="461"/>
      <c r="L45" s="461"/>
      <c r="M45" s="461"/>
      <c r="N45" s="462"/>
      <c r="P45" s="460"/>
      <c r="Q45" s="461"/>
      <c r="R45" s="461"/>
      <c r="S45" s="461"/>
      <c r="T45" s="461"/>
      <c r="U45" s="462"/>
    </row>
    <row r="46" spans="1:21" outlineLevel="1">
      <c r="A46" s="154"/>
      <c r="B46" s="248"/>
      <c r="C46" s="248"/>
      <c r="D46" s="248"/>
      <c r="E46" s="248"/>
      <c r="F46" s="248"/>
      <c r="G46" s="248"/>
    </row>
    <row r="47" spans="1:21">
      <c r="A47" s="154"/>
      <c r="B47" s="155"/>
    </row>
    <row r="48" spans="1:21" ht="15">
      <c r="A48" s="12" t="s">
        <v>374</v>
      </c>
    </row>
    <row r="49" spans="1:54" ht="15" outlineLevel="1">
      <c r="A49" s="12"/>
    </row>
    <row r="50" spans="1:54" ht="14" outlineLevel="1" thickBot="1">
      <c r="A50" s="4" t="s">
        <v>375</v>
      </c>
    </row>
    <row r="51" spans="1:54" outlineLevel="2">
      <c r="B51" s="19"/>
      <c r="C51" s="19"/>
      <c r="D51" s="19"/>
      <c r="E51" s="489" t="s">
        <v>270</v>
      </c>
      <c r="F51" s="479"/>
      <c r="G51" s="479"/>
      <c r="H51" s="479"/>
      <c r="I51" s="479"/>
      <c r="J51" s="479" t="s">
        <v>271</v>
      </c>
      <c r="K51" s="479"/>
      <c r="L51" s="479"/>
      <c r="M51" s="479"/>
      <c r="N51" s="479"/>
      <c r="O51" s="479" t="s">
        <v>272</v>
      </c>
      <c r="P51" s="479"/>
      <c r="Q51" s="479"/>
      <c r="R51" s="479"/>
      <c r="S51" s="479"/>
      <c r="T51" s="479" t="s">
        <v>273</v>
      </c>
      <c r="U51" s="479"/>
      <c r="V51" s="479"/>
      <c r="W51" s="479"/>
      <c r="X51" s="479"/>
      <c r="Y51" s="479" t="s">
        <v>376</v>
      </c>
      <c r="Z51" s="479"/>
      <c r="AA51" s="479"/>
      <c r="AB51" s="479"/>
      <c r="AC51" s="479"/>
      <c r="AD51" s="479" t="s">
        <v>377</v>
      </c>
      <c r="AE51" s="479"/>
      <c r="AF51" s="479"/>
      <c r="AG51" s="479"/>
      <c r="AH51" s="479"/>
      <c r="AI51" s="479" t="s">
        <v>378</v>
      </c>
      <c r="AJ51" s="479"/>
      <c r="AK51" s="479"/>
      <c r="AL51" s="479"/>
      <c r="AM51" s="479"/>
      <c r="AN51" s="479" t="s">
        <v>379</v>
      </c>
      <c r="AO51" s="479"/>
      <c r="AP51" s="479"/>
      <c r="AQ51" s="479"/>
      <c r="AR51" s="479"/>
      <c r="AS51" s="479" t="s">
        <v>380</v>
      </c>
      <c r="AT51" s="479"/>
      <c r="AU51" s="479"/>
      <c r="AV51" s="479"/>
      <c r="AW51" s="479"/>
      <c r="AX51" s="479" t="s">
        <v>381</v>
      </c>
      <c r="AY51" s="479"/>
      <c r="AZ51" s="479"/>
      <c r="BA51" s="479"/>
      <c r="BB51" s="48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367</v>
      </c>
      <c r="C53" s="19" t="s">
        <v>382</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66" t="s">
        <v>383</v>
      </c>
      <c r="B54" s="127"/>
      <c r="C54" s="127"/>
      <c r="D54" s="124" t="s">
        <v>384</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67"/>
      <c r="B55" s="36"/>
      <c r="C55" s="121"/>
      <c r="D55" s="2" t="s">
        <v>384</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67"/>
      <c r="B56" s="36"/>
      <c r="C56" s="121"/>
      <c r="D56" s="2" t="s">
        <v>384</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67"/>
      <c r="B57" s="36"/>
      <c r="C57" s="121"/>
      <c r="D57" s="2" t="s">
        <v>384</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67"/>
      <c r="B58" s="36"/>
      <c r="C58" s="121"/>
      <c r="D58" s="2" t="s">
        <v>384</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67"/>
      <c r="B59" s="36"/>
      <c r="C59" s="121"/>
      <c r="D59" s="2" t="s">
        <v>384</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67"/>
      <c r="B60" s="36"/>
      <c r="C60" s="121"/>
      <c r="D60" s="2" t="s">
        <v>384</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67"/>
      <c r="B61" s="36"/>
      <c r="C61" s="121"/>
      <c r="D61" s="2" t="s">
        <v>384</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67"/>
      <c r="B62" s="36"/>
      <c r="C62" s="121"/>
      <c r="D62" s="2" t="s">
        <v>384</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67"/>
      <c r="B63" s="36"/>
      <c r="C63" s="121"/>
      <c r="D63" s="2" t="s">
        <v>384</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68"/>
      <c r="B64" s="122" t="s">
        <v>385</v>
      </c>
      <c r="C64" s="296" t="s">
        <v>386</v>
      </c>
      <c r="D64" s="123" t="s">
        <v>384</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74" t="s">
        <v>387</v>
      </c>
      <c r="B66" s="266"/>
      <c r="C66" s="267"/>
      <c r="D66" s="268" t="s">
        <v>384</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75"/>
      <c r="B67" s="252"/>
      <c r="C67" s="267"/>
      <c r="D67" s="269" t="s">
        <v>384</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75"/>
      <c r="B68" s="252"/>
      <c r="C68" s="267"/>
      <c r="D68" s="269" t="s">
        <v>384</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75"/>
      <c r="B69" s="252"/>
      <c r="C69" s="267"/>
      <c r="D69" s="269" t="s">
        <v>384</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75"/>
      <c r="B70" s="252"/>
      <c r="C70" s="267"/>
      <c r="D70" s="269" t="s">
        <v>384</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76"/>
      <c r="B71" s="122" t="s">
        <v>388</v>
      </c>
      <c r="C71" s="123"/>
      <c r="D71" s="270" t="s">
        <v>384</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74" t="s">
        <v>389</v>
      </c>
      <c r="B75" s="127" t="s">
        <v>390</v>
      </c>
      <c r="C75" s="274"/>
      <c r="D75" s="124" t="s">
        <v>384</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75"/>
      <c r="B76" s="121"/>
      <c r="C76" s="272"/>
      <c r="D76" s="2" t="s">
        <v>384</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76"/>
      <c r="B77" s="273" t="s">
        <v>391</v>
      </c>
      <c r="C77" s="271"/>
      <c r="D77" s="123" t="s">
        <v>384</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392</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393</v>
      </c>
      <c r="C81" s="6" t="s">
        <v>394</v>
      </c>
      <c r="D81" t="s">
        <v>395</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396</v>
      </c>
      <c r="C82" t="s">
        <v>397</v>
      </c>
      <c r="D82" t="s">
        <v>384</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398</v>
      </c>
      <c r="C83" t="s">
        <v>399</v>
      </c>
      <c r="D83" t="s">
        <v>384</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400</v>
      </c>
      <c r="C84" t="s">
        <v>401</v>
      </c>
      <c r="D84" t="s">
        <v>384</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402</v>
      </c>
      <c r="C85" t="s">
        <v>403</v>
      </c>
      <c r="D85" t="s">
        <v>384</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404</v>
      </c>
      <c r="C86" t="s">
        <v>405</v>
      </c>
      <c r="D86" t="s">
        <v>384</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406</v>
      </c>
      <c r="C87" t="s">
        <v>407</v>
      </c>
      <c r="D87" t="s">
        <v>384</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408</v>
      </c>
      <c r="C88" t="s">
        <v>409</v>
      </c>
      <c r="D88" t="s">
        <v>384</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410</v>
      </c>
      <c r="C89" t="s">
        <v>411</v>
      </c>
      <c r="D89" t="s">
        <v>384</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412</v>
      </c>
      <c r="C90" t="s">
        <v>413</v>
      </c>
      <c r="D90" t="s">
        <v>384</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414</v>
      </c>
      <c r="C91" t="s">
        <v>415</v>
      </c>
      <c r="D91" t="s">
        <v>384</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416</v>
      </c>
      <c r="C92" t="s">
        <v>417</v>
      </c>
      <c r="D92" t="s">
        <v>384</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418</v>
      </c>
      <c r="C93" t="s">
        <v>419</v>
      </c>
      <c r="D93" t="s">
        <v>384</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420</v>
      </c>
      <c r="C94" t="s">
        <v>421</v>
      </c>
      <c r="D94" t="s">
        <v>384</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422</v>
      </c>
      <c r="C95" t="s">
        <v>423</v>
      </c>
      <c r="D95" t="s">
        <v>384</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424</v>
      </c>
      <c r="C96" t="s">
        <v>425</v>
      </c>
      <c r="D96" t="s">
        <v>384</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426</v>
      </c>
      <c r="C97" t="s">
        <v>427</v>
      </c>
      <c r="D97" t="s">
        <v>384</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428</v>
      </c>
      <c r="C98" t="s">
        <v>429</v>
      </c>
      <c r="D98" t="s">
        <v>384</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430</v>
      </c>
      <c r="C99" t="s">
        <v>431</v>
      </c>
      <c r="D99" t="s">
        <v>384</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432</v>
      </c>
      <c r="C100" t="s">
        <v>433</v>
      </c>
      <c r="D100" t="s">
        <v>384</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434</v>
      </c>
      <c r="C101" t="s">
        <v>435</v>
      </c>
      <c r="D101" t="s">
        <v>384</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436</v>
      </c>
      <c r="C102" t="s">
        <v>437</v>
      </c>
      <c r="D102" t="s">
        <v>384</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438</v>
      </c>
      <c r="C103" t="s">
        <v>439</v>
      </c>
      <c r="D103" t="s">
        <v>384</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440</v>
      </c>
      <c r="C104" t="s">
        <v>441</v>
      </c>
      <c r="D104" t="s">
        <v>384</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442</v>
      </c>
      <c r="C105" t="s">
        <v>443</v>
      </c>
      <c r="D105" t="s">
        <v>384</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444</v>
      </c>
      <c r="C106" t="s">
        <v>445</v>
      </c>
      <c r="D106" t="s">
        <v>384</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446</v>
      </c>
      <c r="C107" t="s">
        <v>447</v>
      </c>
      <c r="D107" t="s">
        <v>384</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549</v>
      </c>
      <c r="C108" t="s">
        <v>550</v>
      </c>
      <c r="D108" t="s">
        <v>384</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551</v>
      </c>
      <c r="C109" t="s">
        <v>552</v>
      </c>
      <c r="D109" t="s">
        <v>384</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553</v>
      </c>
      <c r="C110" t="s">
        <v>554</v>
      </c>
      <c r="D110" t="s">
        <v>384</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555</v>
      </c>
      <c r="C111" t="s">
        <v>556</v>
      </c>
      <c r="D111" t="s">
        <v>384</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557</v>
      </c>
      <c r="C112" t="s">
        <v>558</v>
      </c>
      <c r="D112" t="s">
        <v>384</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559</v>
      </c>
      <c r="C113" t="s">
        <v>560</v>
      </c>
      <c r="D113" t="s">
        <v>384</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561</v>
      </c>
      <c r="C114" t="s">
        <v>562</v>
      </c>
      <c r="D114" t="s">
        <v>384</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563</v>
      </c>
      <c r="C115" t="s">
        <v>564</v>
      </c>
      <c r="D115" t="s">
        <v>384</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565</v>
      </c>
      <c r="C116" t="s">
        <v>566</v>
      </c>
      <c r="D116" t="s">
        <v>384</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567</v>
      </c>
      <c r="C117" t="s">
        <v>568</v>
      </c>
      <c r="D117" t="s">
        <v>384</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569</v>
      </c>
      <c r="C118" t="s">
        <v>570</v>
      </c>
      <c r="D118" t="s">
        <v>384</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571</v>
      </c>
      <c r="C119" t="s">
        <v>572</v>
      </c>
      <c r="D119" t="s">
        <v>384</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573</v>
      </c>
      <c r="C120" t="s">
        <v>574</v>
      </c>
      <c r="D120" t="s">
        <v>384</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575</v>
      </c>
      <c r="C121" t="s">
        <v>576</v>
      </c>
      <c r="D121" t="s">
        <v>384</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577</v>
      </c>
      <c r="C122" t="s">
        <v>578</v>
      </c>
      <c r="D122" t="s">
        <v>384</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579</v>
      </c>
      <c r="C123" t="s">
        <v>580</v>
      </c>
      <c r="D123" t="s">
        <v>384</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581</v>
      </c>
      <c r="C124" t="s">
        <v>582</v>
      </c>
      <c r="D124" t="s">
        <v>384</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583</v>
      </c>
      <c r="C125" t="s">
        <v>584</v>
      </c>
      <c r="D125" t="s">
        <v>384</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585</v>
      </c>
      <c r="C126" t="s">
        <v>586</v>
      </c>
      <c r="D126" t="s">
        <v>384</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587</v>
      </c>
      <c r="C127" t="s">
        <v>588</v>
      </c>
      <c r="D127" t="s">
        <v>384</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448</v>
      </c>
      <c r="C128" t="s">
        <v>449</v>
      </c>
      <c r="D128" t="s">
        <v>384</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450</v>
      </c>
      <c r="C129" t="s">
        <v>451</v>
      </c>
      <c r="D129" t="s">
        <v>384</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452</v>
      </c>
      <c r="C130" t="s">
        <v>453</v>
      </c>
      <c r="D130" t="s">
        <v>384</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454</v>
      </c>
      <c r="C131" t="s">
        <v>455</v>
      </c>
      <c r="D131" t="s">
        <v>384</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456</v>
      </c>
      <c r="C132" t="s">
        <v>457</v>
      </c>
      <c r="D132" t="s">
        <v>384</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458</v>
      </c>
      <c r="C133" s="7" t="s">
        <v>459</v>
      </c>
      <c r="D133" s="7" t="s">
        <v>384</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460</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461</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462</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463</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464</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69" t="s">
        <v>465</v>
      </c>
      <c r="B143" s="135" t="s">
        <v>282</v>
      </c>
      <c r="C143" s="135" t="s">
        <v>390</v>
      </c>
      <c r="D143" s="135" t="s">
        <v>384</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70"/>
      <c r="B144" s="135" t="s">
        <v>282</v>
      </c>
      <c r="C144" s="135"/>
      <c r="D144" s="135" t="s">
        <v>384</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70"/>
      <c r="B145" s="135" t="s">
        <v>282</v>
      </c>
      <c r="C145" s="135"/>
      <c r="D145" s="135" t="s">
        <v>384</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70"/>
      <c r="B146" s="135" t="s">
        <v>285</v>
      </c>
      <c r="C146" s="135" t="s">
        <v>466</v>
      </c>
      <c r="D146" s="135" t="s">
        <v>384</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70"/>
      <c r="B147" s="135" t="s">
        <v>285</v>
      </c>
      <c r="C147" s="135" t="s">
        <v>467</v>
      </c>
      <c r="D147" s="135" t="s">
        <v>384</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70"/>
      <c r="B148" s="135" t="s">
        <v>285</v>
      </c>
      <c r="C148" s="135"/>
      <c r="D148" s="135" t="s">
        <v>384</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70"/>
      <c r="B149" s="135" t="s">
        <v>285</v>
      </c>
      <c r="C149" s="135"/>
      <c r="D149" s="135" t="s">
        <v>384</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70"/>
      <c r="B150" s="135" t="s">
        <v>288</v>
      </c>
      <c r="C150" s="315" t="s">
        <v>468</v>
      </c>
      <c r="D150" s="135" t="s">
        <v>384</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70"/>
      <c r="B151" s="135" t="s">
        <v>288</v>
      </c>
      <c r="C151" s="315" t="s">
        <v>469</v>
      </c>
      <c r="D151" s="135" t="s">
        <v>384</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70"/>
      <c r="B152" s="135" t="s">
        <v>288</v>
      </c>
      <c r="C152" s="315" t="s">
        <v>470</v>
      </c>
      <c r="D152" s="135" t="s">
        <v>384</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70"/>
      <c r="B153" s="135" t="s">
        <v>471</v>
      </c>
      <c r="C153" s="135"/>
      <c r="D153" s="135" t="s">
        <v>384</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1"/>
      <c r="B154" s="135" t="s">
        <v>471</v>
      </c>
      <c r="C154" s="135"/>
      <c r="D154" s="135" t="s">
        <v>384</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375</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464</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69" t="s">
        <v>472</v>
      </c>
      <c r="B158" s="135" t="s">
        <v>282</v>
      </c>
      <c r="C158" s="315" t="s">
        <v>390</v>
      </c>
      <c r="D158" s="135" t="s">
        <v>473</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70"/>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70"/>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70"/>
      <c r="B161" s="135" t="s">
        <v>285</v>
      </c>
      <c r="C161" s="315" t="s">
        <v>466</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70"/>
      <c r="B162" s="135" t="s">
        <v>285</v>
      </c>
      <c r="C162" s="315" t="s">
        <v>467</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70"/>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70"/>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70"/>
      <c r="B165" s="135" t="s">
        <v>471</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70"/>
      <c r="B166" s="135" t="s">
        <v>471</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70"/>
      <c r="B167" s="135" t="s">
        <v>471</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70"/>
      <c r="B168" s="135" t="s">
        <v>471</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1"/>
      <c r="B169" s="135" t="s">
        <v>471</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476</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69" t="s">
        <v>477</v>
      </c>
      <c r="B172" s="135" t="s">
        <v>282</v>
      </c>
      <c r="C172" s="135" t="s">
        <v>390</v>
      </c>
      <c r="D172" s="135" t="s">
        <v>384</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70"/>
      <c r="B173" s="135" t="s">
        <v>282</v>
      </c>
      <c r="C173" s="135"/>
      <c r="D173" s="135" t="s">
        <v>384</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1"/>
      <c r="B174" s="135" t="s">
        <v>282</v>
      </c>
      <c r="C174" s="135"/>
      <c r="D174" s="135" t="s">
        <v>384</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69" t="s">
        <v>478</v>
      </c>
      <c r="B176" s="135" t="s">
        <v>282</v>
      </c>
      <c r="C176" s="135" t="s">
        <v>390</v>
      </c>
      <c r="D176" s="135" t="s">
        <v>384</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70"/>
      <c r="B177" s="135" t="s">
        <v>282</v>
      </c>
      <c r="C177" s="135"/>
      <c r="D177" s="135" t="s">
        <v>384</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1"/>
      <c r="B178" s="135" t="s">
        <v>282</v>
      </c>
      <c r="C178" s="135"/>
      <c r="D178" s="135" t="s">
        <v>384</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479</v>
      </c>
      <c r="B182" s="19"/>
      <c r="C182" s="19"/>
      <c r="D182" s="19"/>
      <c r="E182" s="15"/>
    </row>
    <row r="183" spans="1:54" ht="15" outlineLevel="1">
      <c r="A183" s="12"/>
      <c r="B183" s="19"/>
      <c r="C183" s="19"/>
      <c r="D183" s="19"/>
      <c r="E183" s="15"/>
    </row>
    <row r="184" spans="1:54" s="4" customFormat="1" outlineLevel="1">
      <c r="A184" s="4" t="s">
        <v>480</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2" t="s">
        <v>481</v>
      </c>
      <c r="B186" s="150" t="s">
        <v>482</v>
      </c>
      <c r="C186" s="6" t="s">
        <v>483</v>
      </c>
      <c r="D186" s="10" t="s">
        <v>395</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3"/>
      <c r="B187" s="150" t="s">
        <v>484</v>
      </c>
      <c r="C187" s="6" t="s">
        <v>485</v>
      </c>
      <c r="D187" s="10" t="s">
        <v>395</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69" t="s">
        <v>486</v>
      </c>
      <c r="B190" s="150" t="s">
        <v>343</v>
      </c>
      <c r="C190" s="19"/>
      <c r="D190" s="135" t="s">
        <v>384</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70"/>
      <c r="B191" s="150" t="s">
        <v>487</v>
      </c>
      <c r="C191" s="19"/>
      <c r="D191" s="135" t="s">
        <v>384</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70"/>
      <c r="B192" s="150" t="s">
        <v>591</v>
      </c>
      <c r="C192" s="19"/>
      <c r="D192" s="135" t="s">
        <v>384</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70"/>
      <c r="B193" s="150" t="s">
        <v>488</v>
      </c>
      <c r="C193" s="19"/>
      <c r="D193" s="135" t="s">
        <v>384</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70"/>
      <c r="B194" s="150" t="s">
        <v>489</v>
      </c>
      <c r="C194" s="19"/>
      <c r="D194" s="135" t="s">
        <v>384</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70"/>
      <c r="B195" s="150" t="s">
        <v>490</v>
      </c>
      <c r="C195" s="19"/>
      <c r="D195" s="135" t="s">
        <v>384</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70"/>
      <c r="B196" s="150" t="s">
        <v>285</v>
      </c>
      <c r="C196" s="19"/>
      <c r="D196" s="135" t="s">
        <v>384</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70"/>
      <c r="B197" s="150" t="s">
        <v>288</v>
      </c>
      <c r="C197" s="19"/>
      <c r="D197" s="135" t="s">
        <v>384</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71"/>
      <c r="B198" s="150" t="s">
        <v>471</v>
      </c>
      <c r="C198" s="19"/>
      <c r="D198" s="135" t="s">
        <v>384</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69" t="s">
        <v>491</v>
      </c>
      <c r="B200" s="150" t="s">
        <v>492</v>
      </c>
      <c r="C200" s="19"/>
      <c r="D200" s="135" t="s">
        <v>384</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70"/>
      <c r="B201" s="150" t="s">
        <v>493</v>
      </c>
      <c r="C201" s="19"/>
      <c r="D201" s="135" t="s">
        <v>384</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71"/>
      <c r="B202" s="150" t="s">
        <v>494</v>
      </c>
      <c r="C202" s="19"/>
      <c r="D202" s="135" t="s">
        <v>384</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69" t="s">
        <v>495</v>
      </c>
      <c r="B204" s="150" t="s">
        <v>496</v>
      </c>
      <c r="C204" s="19"/>
      <c r="D204" s="135" t="s">
        <v>384</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70"/>
      <c r="B205" s="150" t="s">
        <v>497</v>
      </c>
      <c r="C205" s="19"/>
      <c r="D205" s="135" t="s">
        <v>384</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71"/>
      <c r="B206" s="150" t="s">
        <v>498</v>
      </c>
      <c r="C206" s="19"/>
      <c r="D206" s="135" t="s">
        <v>384</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592</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94" t="s">
        <v>486</v>
      </c>
      <c r="B210" s="150" t="s">
        <v>593</v>
      </c>
      <c r="C210" s="19"/>
      <c r="D210" s="135" t="s">
        <v>384</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95"/>
      <c r="B211" s="150" t="s">
        <v>487</v>
      </c>
      <c r="C211" s="19"/>
      <c r="D211" s="135" t="s">
        <v>384</v>
      </c>
      <c r="E211" s="21">
        <f>E191-Baseline!E191</f>
        <v>8.584E-2</v>
      </c>
      <c r="F211" s="21">
        <f>F191-Baseline!F191</f>
        <v>0.29565217391304349</v>
      </c>
      <c r="G211" s="21">
        <f>G191-Baseline!G191</f>
        <v>8.3369913883637889E-2</v>
      </c>
      <c r="H211" s="21">
        <f>H191-Baseline!H191</f>
        <v>0</v>
      </c>
      <c r="I211" s="21">
        <f>I191-Baseline!I191</f>
        <v>8.0970905649641198E-2</v>
      </c>
      <c r="J211" s="21">
        <f>J191-Baseline!J191</f>
        <v>0</v>
      </c>
      <c r="K211" s="21">
        <f>K191-Baseline!K191</f>
        <v>0.35622948765965923</v>
      </c>
      <c r="L211" s="21">
        <f>L191-Baseline!L191</f>
        <v>0</v>
      </c>
      <c r="M211" s="21">
        <f>M191-Baseline!M191</f>
        <v>7.6378000486056571E-2</v>
      </c>
      <c r="N211" s="21">
        <f>N191-Baseline!N191</f>
        <v>0</v>
      </c>
      <c r="O211" s="21">
        <f>O191-Baseline!O191</f>
        <v>7.4180187827667637E-2</v>
      </c>
      <c r="P211" s="21">
        <f>P191-Baseline!P191</f>
        <v>0.26062858366446456</v>
      </c>
      <c r="Q211" s="21">
        <f>Q191-Baseline!Q191</f>
        <v>7.2045618255646968E-2</v>
      </c>
      <c r="R211" s="21">
        <f>R191-Baseline!R191</f>
        <v>0</v>
      </c>
      <c r="S211" s="21">
        <f>S191-Baseline!S191</f>
        <v>6.997247192062836E-2</v>
      </c>
      <c r="T211" s="21">
        <f>T191-Baseline!T191</f>
        <v>0</v>
      </c>
      <c r="U211" s="21">
        <f>U191-Baseline!U191</f>
        <v>0.3126638034529815</v>
      </c>
      <c r="V211" s="21">
        <f>V191-Baseline!V191</f>
        <v>0</v>
      </c>
      <c r="W211" s="21">
        <f>W191-Baseline!W191</f>
        <v>6.6003429892327187E-2</v>
      </c>
      <c r="X211" s="21">
        <f>X191-Baseline!X191</f>
        <v>0</v>
      </c>
      <c r="Y211" s="21">
        <f>Y191-Baseline!Y191</f>
        <v>6.4104150351212141E-2</v>
      </c>
      <c r="Z211" s="21">
        <f>Z191-Baseline!Z191</f>
        <v>0.22975396298937217</v>
      </c>
      <c r="AA211" s="21">
        <f>AA191-Baseline!AA191</f>
        <v>6.2259523466499676E-2</v>
      </c>
      <c r="AB211" s="21">
        <f>AB191-Baseline!AB191</f>
        <v>0</v>
      </c>
      <c r="AC211" s="21">
        <f>AC191-Baseline!AC191</f>
        <v>6.0467976582460538E-2</v>
      </c>
      <c r="AD211" s="21">
        <f>AD191-Baseline!AD191</f>
        <v>0</v>
      </c>
      <c r="AE211" s="21">
        <f>AE191-Baseline!AE191</f>
        <v>0.27444454666070528</v>
      </c>
      <c r="AF211" s="21">
        <f>AF191-Baseline!AF191</f>
        <v>0</v>
      </c>
      <c r="AG211" s="21">
        <f>AG191-Baseline!AG191</f>
        <v>5.7038057160800605E-2</v>
      </c>
      <c r="AH211" s="21">
        <f>AH191-Baseline!AH191</f>
        <v>0</v>
      </c>
      <c r="AI211" s="21">
        <f>AI191-Baseline!AI191</f>
        <v>5.5396760409901713E-2</v>
      </c>
      <c r="AJ211" s="21">
        <f>AJ191-Baseline!AJ191</f>
        <v>0.20352000448629509</v>
      </c>
      <c r="AK211" s="21">
        <f>AK191-Baseline!AK191</f>
        <v>5.4326316835198174E-2</v>
      </c>
      <c r="AL211" s="21">
        <f>AL191-Baseline!AL191</f>
        <v>0</v>
      </c>
      <c r="AM211" s="21">
        <f>AM191-Baseline!AM191</f>
        <v>5.3276557673051353E-2</v>
      </c>
      <c r="AN211" s="21">
        <f>AN191-Baseline!AN191</f>
        <v>0</v>
      </c>
      <c r="AO211" s="21">
        <f>AO191-Baseline!AO191</f>
        <v>0.24801576326580344</v>
      </c>
      <c r="AP211" s="21">
        <f>AP191-Baseline!AP191</f>
        <v>0</v>
      </c>
      <c r="AQ211" s="21">
        <f>AQ191-Baseline!AQ191</f>
        <v>5.1237501552214008E-2</v>
      </c>
      <c r="AR211" s="21">
        <f>AR191-Baseline!AR191</f>
        <v>0</v>
      </c>
      <c r="AS211" s="21">
        <f>AS191-Baseline!AS191</f>
        <v>5.024742823538831E-2</v>
      </c>
      <c r="AT211" s="21">
        <f>AT191-Baseline!AT191</f>
        <v>0.18831257486504957</v>
      </c>
      <c r="AU211" s="21">
        <f>AU191-Baseline!AU191</f>
        <v>4.9276486319255346E-2</v>
      </c>
      <c r="AV211" s="21">
        <f>AV191-Baseline!AV191</f>
        <v>0</v>
      </c>
      <c r="AW211" s="21">
        <f>AW191-Baseline!AW191</f>
        <v>4.8324306123624532E-2</v>
      </c>
      <c r="AX211" s="21">
        <f>AX191-Baseline!AX191</f>
        <v>0</v>
      </c>
      <c r="AY211" s="21">
        <f>AY191-Baseline!AY191</f>
        <v>0.22853097028690755</v>
      </c>
      <c r="AZ211" s="21">
        <f>AZ191-Baseline!AZ191</f>
        <v>0</v>
      </c>
      <c r="BA211" s="21">
        <f>BA191-Baseline!BA191</f>
        <v>4.6474787752124415E-2</v>
      </c>
      <c r="BB211" s="21">
        <f>BB191-Baseline!BB191</f>
        <v>0</v>
      </c>
    </row>
    <row r="212" spans="1:54" outlineLevel="2">
      <c r="A212" s="495"/>
      <c r="B212" s="150" t="s">
        <v>591</v>
      </c>
      <c r="C212" s="19"/>
      <c r="D212" s="135" t="s">
        <v>384</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0</v>
      </c>
      <c r="L212" s="21">
        <f>L77*L186-Baseline!L77*Baseline!L186</f>
        <v>0</v>
      </c>
      <c r="M212" s="21">
        <f>M77*M186-Baseline!M77*Baseline!M186</f>
        <v>0</v>
      </c>
      <c r="N212" s="21">
        <f>N77*N186-Baseline!N77*Baseline!N186</f>
        <v>0</v>
      </c>
      <c r="O212" s="21">
        <f>O77*O186-Baseline!O77*Baseline!O186</f>
        <v>0</v>
      </c>
      <c r="P212" s="21">
        <f>P77*P186-Baseline!P77*Baseline!P186</f>
        <v>0</v>
      </c>
      <c r="Q212" s="21">
        <f>Q77*Q186-Baseline!Q77*Baseline!Q186</f>
        <v>0</v>
      </c>
      <c r="R212" s="21">
        <f>R77*R186-Baseline!R77*Baseline!R186</f>
        <v>0</v>
      </c>
      <c r="S212" s="21">
        <f>S77*S186-Baseline!S77*Baseline!S186</f>
        <v>0</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495"/>
      <c r="B213" s="150" t="s">
        <v>488</v>
      </c>
      <c r="C213" s="19"/>
      <c r="D213" s="135" t="s">
        <v>384</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495"/>
      <c r="B214" s="150" t="s">
        <v>489</v>
      </c>
      <c r="C214" s="19"/>
      <c r="D214" s="135" t="s">
        <v>384</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495"/>
      <c r="B215" s="150" t="s">
        <v>490</v>
      </c>
      <c r="C215" s="19"/>
      <c r="D215" s="135" t="s">
        <v>384</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495"/>
      <c r="B216" s="150" t="s">
        <v>285</v>
      </c>
      <c r="C216" s="19"/>
      <c r="D216" s="135" t="s">
        <v>384</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495"/>
      <c r="B217" s="150" t="s">
        <v>288</v>
      </c>
      <c r="C217" s="19"/>
      <c r="D217" s="135"/>
      <c r="E217" s="21">
        <f>E197-Baseline!E197</f>
        <v>9.2970000000000006</v>
      </c>
      <c r="F217" s="21">
        <f>F197-Baseline!F197</f>
        <v>9.0614130434782609</v>
      </c>
      <c r="G217" s="21">
        <f>G197-Baseline!G197</f>
        <v>8.832462415458938</v>
      </c>
      <c r="H217" s="21">
        <f>H197-Baseline!H197</f>
        <v>8.609964999173032</v>
      </c>
      <c r="I217" s="21">
        <f>I197-Baseline!I197</f>
        <v>8.3937428526004449</v>
      </c>
      <c r="J217" s="21">
        <f>J197-Baseline!J197</f>
        <v>8.1836230617729075</v>
      </c>
      <c r="K217" s="21">
        <f>K197-Baseline!K197</f>
        <v>7.9794375982701027</v>
      </c>
      <c r="L217" s="21">
        <f>L197-Baseline!L197</f>
        <v>7.781023180788524</v>
      </c>
      <c r="M217" s="21">
        <f>M197-Baseline!M197</f>
        <v>7.5882211406662341</v>
      </c>
      <c r="N217" s="21">
        <f>N197-Baseline!N197</f>
        <v>7.4008772912499516</v>
      </c>
      <c r="O217" s="21">
        <f>O197-Baseline!O197</f>
        <v>7.218841800994201</v>
      </c>
      <c r="P217" s="21">
        <f>P197-Baseline!P197</f>
        <v>7.0419690701854529</v>
      </c>
      <c r="Q217" s="21">
        <f>Q197-Baseline!Q197</f>
        <v>6.8701176111872613</v>
      </c>
      <c r="R217" s="21">
        <f>R197-Baseline!R197</f>
        <v>6.7031499321053563</v>
      </c>
      <c r="S217" s="21">
        <f>S197-Baseline!S197</f>
        <v>6.5409324237746427</v>
      </c>
      <c r="T217" s="21">
        <f>T197-Baseline!T197</f>
        <v>6.3833352499728502</v>
      </c>
      <c r="U217" s="21">
        <f>U197-Baseline!U197</f>
        <v>6.2302322407682382</v>
      </c>
      <c r="V217" s="21">
        <f>V197-Baseline!V197</f>
        <v>6.0815007889115904</v>
      </c>
      <c r="W217" s="21">
        <f>W197-Baseline!W197</f>
        <v>5.9370217491851802</v>
      </c>
      <c r="X217" s="21">
        <f>X197-Baseline!X197</f>
        <v>5.796679340623963</v>
      </c>
      <c r="Y217" s="21">
        <f>Y197-Baseline!Y197</f>
        <v>5.6603610515266887</v>
      </c>
      <c r="Z217" s="21">
        <f>Z197-Baseline!Z197</f>
        <v>5.5279575471769897</v>
      </c>
      <c r="AA217" s="21">
        <f>AA197-Baseline!AA197</f>
        <v>5.3993625801967911</v>
      </c>
      <c r="AB217" s="21">
        <f>AB197-Baseline!AB197</f>
        <v>5.2744729034566697</v>
      </c>
      <c r="AC217" s="21">
        <f>AC197-Baseline!AC197</f>
        <v>5.1531881854698884</v>
      </c>
      <c r="AD217" s="21">
        <f>AD197-Baseline!AD197</f>
        <v>5.0354109281989974</v>
      </c>
      <c r="AE217" s="21">
        <f>AE197-Baseline!AE197</f>
        <v>4.921046387205938</v>
      </c>
      <c r="AF217" s="21">
        <f>AF197-Baseline!AF197</f>
        <v>4.8100024940785255</v>
      </c>
      <c r="AG217" s="21">
        <f>AG197-Baseline!AG197</f>
        <v>4.7021897810681743</v>
      </c>
      <c r="AH217" s="21">
        <f>AH197-Baseline!AH197</f>
        <v>4.5975213078755681</v>
      </c>
      <c r="AI217" s="21">
        <f>AI197-Baseline!AI197</f>
        <v>4.4959125905228134</v>
      </c>
      <c r="AJ217" s="21">
        <f>AJ197-Baseline!AJ197</f>
        <v>4.4186275591079749</v>
      </c>
      <c r="AK217" s="21">
        <f>AK197-Baseline!AK197</f>
        <v>4.3434123273438381</v>
      </c>
      <c r="AL217" s="21">
        <f>AL197-Baseline!AL197</f>
        <v>4.2702243596363685</v>
      </c>
      <c r="AM217" s="21">
        <f>AM197-Baseline!AM197</f>
        <v>4.1990221983207574</v>
      </c>
      <c r="AN217" s="21">
        <f>AN197-Baseline!AN197</f>
        <v>4.1297654393766514</v>
      </c>
      <c r="AO217" s="21">
        <f>AO197-Baseline!AO197</f>
        <v>4.0624147087439502</v>
      </c>
      <c r="AP217" s="21">
        <f>AP197-Baseline!AP197</f>
        <v>3.9969316392250174</v>
      </c>
      <c r="AQ217" s="21">
        <f>AQ197-Baseline!AQ197</f>
        <v>3.9332788479595169</v>
      </c>
      <c r="AR217" s="21">
        <f>AR197-Baseline!AR197</f>
        <v>3.8714199144584009</v>
      </c>
      <c r="AS217" s="21">
        <f>AS197-Baseline!AS197</f>
        <v>3.8113193591839329</v>
      </c>
      <c r="AT217" s="21">
        <f>AT197-Baseline!AT197</f>
        <v>3.7529426226629252</v>
      </c>
      <c r="AU217" s="21">
        <f>AU197-Baseline!AU197</f>
        <v>3.696256045120716</v>
      </c>
      <c r="AV217" s="21">
        <f>AV197-Baseline!AV197</f>
        <v>3.6412268466236872</v>
      </c>
      <c r="AW217" s="21">
        <f>AW197-Baseline!AW197</f>
        <v>3.5878231077184388</v>
      </c>
      <c r="AX217" s="21">
        <f>AX197-Baseline!AX197</f>
        <v>3.5360137505560458</v>
      </c>
      <c r="AY217" s="21">
        <f>AY197-Baseline!AY197</f>
        <v>3.4857685204900575</v>
      </c>
      <c r="AZ217" s="21">
        <f>AZ197-Baseline!AZ197</f>
        <v>3.4370579681372493</v>
      </c>
      <c r="BA217" s="21">
        <f>BA197-Baseline!BA197</f>
        <v>3.3898534318903408</v>
      </c>
      <c r="BB217" s="21">
        <f>BB197-Baseline!BB197</f>
        <v>3.3441270208722091</v>
      </c>
    </row>
    <row r="218" spans="1:54" outlineLevel="2">
      <c r="A218" s="496"/>
      <c r="B218" s="150" t="s">
        <v>471</v>
      </c>
      <c r="C218" s="19"/>
      <c r="D218" s="135" t="s">
        <v>384</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94" t="s">
        <v>491</v>
      </c>
      <c r="B220" s="150" t="s">
        <v>492</v>
      </c>
      <c r="C220" s="19"/>
      <c r="D220" s="135" t="s">
        <v>384</v>
      </c>
      <c r="E220" s="21">
        <f>E200-Baseline!E200</f>
        <v>9.3828399999999998</v>
      </c>
      <c r="F220" s="21">
        <f>F200-Baseline!F200</f>
        <v>9.3570652173913036</v>
      </c>
      <c r="G220" s="21">
        <f>G200-Baseline!G200</f>
        <v>8.9158323293425763</v>
      </c>
      <c r="H220" s="21">
        <f>H200-Baseline!H200</f>
        <v>8.609964999173032</v>
      </c>
      <c r="I220" s="21">
        <f>I200-Baseline!I200</f>
        <v>8.4747137582500862</v>
      </c>
      <c r="J220" s="21">
        <f>J200-Baseline!J200</f>
        <v>8.1836230617729075</v>
      </c>
      <c r="K220" s="21">
        <f>K200-Baseline!K200</f>
        <v>8.3356670859297619</v>
      </c>
      <c r="L220" s="21">
        <f>L200-Baseline!L200</f>
        <v>7.781023180788524</v>
      </c>
      <c r="M220" s="21">
        <f>M200-Baseline!M200</f>
        <v>7.6645991411522907</v>
      </c>
      <c r="N220" s="21">
        <f>N200-Baseline!N200</f>
        <v>7.4008772912499516</v>
      </c>
      <c r="O220" s="21">
        <f>O200-Baseline!O200</f>
        <v>7.2930219888218684</v>
      </c>
      <c r="P220" s="21">
        <f>P200-Baseline!P200</f>
        <v>7.3025976538499178</v>
      </c>
      <c r="Q220" s="21">
        <f>Q200-Baseline!Q200</f>
        <v>6.9421632294429081</v>
      </c>
      <c r="R220" s="21">
        <f>R200-Baseline!R200</f>
        <v>6.7031499321053563</v>
      </c>
      <c r="S220" s="21">
        <f>S200-Baseline!S200</f>
        <v>6.6109048956952714</v>
      </c>
      <c r="T220" s="21">
        <f>T200-Baseline!T200</f>
        <v>6.3833352499728502</v>
      </c>
      <c r="U220" s="21">
        <f>U200-Baseline!U200</f>
        <v>6.5428960442212194</v>
      </c>
      <c r="V220" s="21">
        <f>V200-Baseline!V200</f>
        <v>6.0815007889115904</v>
      </c>
      <c r="W220" s="21">
        <f>W200-Baseline!W200</f>
        <v>6.0030251790775075</v>
      </c>
      <c r="X220" s="21">
        <f>X200-Baseline!X200</f>
        <v>5.796679340623963</v>
      </c>
      <c r="Y220" s="21">
        <f>Y200-Baseline!Y200</f>
        <v>5.7244652018779005</v>
      </c>
      <c r="Z220" s="21">
        <f>Z200-Baseline!Z200</f>
        <v>5.7577115101663621</v>
      </c>
      <c r="AA220" s="21">
        <f>AA200-Baseline!AA200</f>
        <v>5.4616221036632906</v>
      </c>
      <c r="AB220" s="21">
        <f>AB200-Baseline!AB200</f>
        <v>5.2744729034566697</v>
      </c>
      <c r="AC220" s="21">
        <f>AC200-Baseline!AC200</f>
        <v>5.2136561620523487</v>
      </c>
      <c r="AD220" s="21">
        <f>AD200-Baseline!AD200</f>
        <v>5.0354109281989974</v>
      </c>
      <c r="AE220" s="21">
        <f>AE200-Baseline!AE200</f>
        <v>5.1954909338666431</v>
      </c>
      <c r="AF220" s="21">
        <f>AF200-Baseline!AF200</f>
        <v>4.8100024940785255</v>
      </c>
      <c r="AG220" s="21">
        <f>AG200-Baseline!AG200</f>
        <v>4.7592278382289752</v>
      </c>
      <c r="AH220" s="21">
        <f>AH200-Baseline!AH200</f>
        <v>4.5975213078755681</v>
      </c>
      <c r="AI220" s="21">
        <f>AI200-Baseline!AI200</f>
        <v>4.5513093509327156</v>
      </c>
      <c r="AJ220" s="21">
        <f>AJ200-Baseline!AJ200</f>
        <v>4.6221475635942699</v>
      </c>
      <c r="AK220" s="21">
        <f>AK200-Baseline!AK200</f>
        <v>4.3977386441790358</v>
      </c>
      <c r="AL220" s="21">
        <f>AL200-Baseline!AL200</f>
        <v>4.2702243596363685</v>
      </c>
      <c r="AM220" s="21">
        <f>AM200-Baseline!AM200</f>
        <v>4.2522987559938086</v>
      </c>
      <c r="AN220" s="21">
        <f>AN200-Baseline!AN200</f>
        <v>4.1297654393766514</v>
      </c>
      <c r="AO220" s="21">
        <f>AO200-Baseline!AO200</f>
        <v>4.3104304720097533</v>
      </c>
      <c r="AP220" s="21">
        <f>AP200-Baseline!AP200</f>
        <v>3.9969316392250174</v>
      </c>
      <c r="AQ220" s="21">
        <f>AQ200-Baseline!AQ200</f>
        <v>3.9845163495117308</v>
      </c>
      <c r="AR220" s="21">
        <f>AR200-Baseline!AR200</f>
        <v>3.8714199144584009</v>
      </c>
      <c r="AS220" s="21">
        <f>AS200-Baseline!AS200</f>
        <v>3.8615667874193211</v>
      </c>
      <c r="AT220" s="21">
        <f>AT200-Baseline!AT200</f>
        <v>3.9412551975279748</v>
      </c>
      <c r="AU220" s="21">
        <f>AU200-Baseline!AU200</f>
        <v>3.7455325314399714</v>
      </c>
      <c r="AV220" s="21">
        <f>AV200-Baseline!AV200</f>
        <v>3.6412268466236872</v>
      </c>
      <c r="AW220" s="21">
        <f>AW200-Baseline!AW200</f>
        <v>3.6361474138420635</v>
      </c>
      <c r="AX220" s="21">
        <f>AX200-Baseline!AX200</f>
        <v>3.5360137505560458</v>
      </c>
      <c r="AY220" s="21">
        <f>AY200-Baseline!AY200</f>
        <v>3.7142994907769649</v>
      </c>
      <c r="AZ220" s="21">
        <f>AZ200-Baseline!AZ200</f>
        <v>3.4370579681372493</v>
      </c>
      <c r="BA220" s="21">
        <f>BA200-Baseline!BA200</f>
        <v>3.4363282196424652</v>
      </c>
      <c r="BB220" s="21">
        <f>BB200-Baseline!BB200</f>
        <v>3.3441270208722091</v>
      </c>
    </row>
    <row r="221" spans="1:54" outlineLevel="2">
      <c r="A221" s="495"/>
      <c r="B221" s="150" t="s">
        <v>493</v>
      </c>
      <c r="C221" s="19"/>
      <c r="D221" s="135" t="s">
        <v>384</v>
      </c>
      <c r="E221" s="21">
        <f>E201-Baseline!E201</f>
        <v>9.3828399999999998</v>
      </c>
      <c r="F221" s="21">
        <f>F201-Baseline!F201</f>
        <v>9.3570652173913036</v>
      </c>
      <c r="G221" s="21">
        <f>G201-Baseline!G201</f>
        <v>8.9158323293425763</v>
      </c>
      <c r="H221" s="21">
        <f>H201-Baseline!H201</f>
        <v>8.609964999173032</v>
      </c>
      <c r="I221" s="21">
        <f>I201-Baseline!I201</f>
        <v>8.4747137582500862</v>
      </c>
      <c r="J221" s="21">
        <f>J201-Baseline!J201</f>
        <v>8.1836230617729075</v>
      </c>
      <c r="K221" s="21">
        <f>K201-Baseline!K201</f>
        <v>8.3356670859297619</v>
      </c>
      <c r="L221" s="21">
        <f>L201-Baseline!L201</f>
        <v>7.781023180788524</v>
      </c>
      <c r="M221" s="21">
        <f>M201-Baseline!M201</f>
        <v>7.6645991411522907</v>
      </c>
      <c r="N221" s="21">
        <f>N201-Baseline!N201</f>
        <v>7.4008772912499516</v>
      </c>
      <c r="O221" s="21">
        <f>O201-Baseline!O201</f>
        <v>7.2930219888218684</v>
      </c>
      <c r="P221" s="21">
        <f>P201-Baseline!P201</f>
        <v>7.3025976538499178</v>
      </c>
      <c r="Q221" s="21">
        <f>Q201-Baseline!Q201</f>
        <v>6.9421632294429081</v>
      </c>
      <c r="R221" s="21">
        <f>R201-Baseline!R201</f>
        <v>6.7031499321053563</v>
      </c>
      <c r="S221" s="21">
        <f>S201-Baseline!S201</f>
        <v>6.6109048956952714</v>
      </c>
      <c r="T221" s="21">
        <f>T201-Baseline!T201</f>
        <v>6.3833352499728502</v>
      </c>
      <c r="U221" s="21">
        <f>U201-Baseline!U201</f>
        <v>6.5428960442212194</v>
      </c>
      <c r="V221" s="21">
        <f>V201-Baseline!V201</f>
        <v>6.0815007889115904</v>
      </c>
      <c r="W221" s="21">
        <f>W201-Baseline!W201</f>
        <v>6.0030251790775075</v>
      </c>
      <c r="X221" s="21">
        <f>X201-Baseline!X201</f>
        <v>5.796679340623963</v>
      </c>
      <c r="Y221" s="21">
        <f>Y201-Baseline!Y201</f>
        <v>5.7244652018779005</v>
      </c>
      <c r="Z221" s="21">
        <f>Z201-Baseline!Z201</f>
        <v>5.7577115101663621</v>
      </c>
      <c r="AA221" s="21">
        <f>AA201-Baseline!AA201</f>
        <v>5.4616221036632906</v>
      </c>
      <c r="AB221" s="21">
        <f>AB201-Baseline!AB201</f>
        <v>5.2744729034566697</v>
      </c>
      <c r="AC221" s="21">
        <f>AC201-Baseline!AC201</f>
        <v>5.2136561620523487</v>
      </c>
      <c r="AD221" s="21">
        <f>AD201-Baseline!AD201</f>
        <v>5.0354109281989974</v>
      </c>
      <c r="AE221" s="21">
        <f>AE201-Baseline!AE201</f>
        <v>5.1954909338666431</v>
      </c>
      <c r="AF221" s="21">
        <f>AF201-Baseline!AF201</f>
        <v>4.8100024940785255</v>
      </c>
      <c r="AG221" s="21">
        <f>AG201-Baseline!AG201</f>
        <v>4.7592278382289752</v>
      </c>
      <c r="AH221" s="21">
        <f>AH201-Baseline!AH201</f>
        <v>4.5975213078755681</v>
      </c>
      <c r="AI221" s="21">
        <f>AI201-Baseline!AI201</f>
        <v>4.5513093509327156</v>
      </c>
      <c r="AJ221" s="21">
        <f>AJ201-Baseline!AJ201</f>
        <v>4.6221475635942699</v>
      </c>
      <c r="AK221" s="21">
        <f>AK201-Baseline!AK201</f>
        <v>4.3977386441790358</v>
      </c>
      <c r="AL221" s="21">
        <f>AL201-Baseline!AL201</f>
        <v>4.2702243596363685</v>
      </c>
      <c r="AM221" s="21">
        <f>AM201-Baseline!AM201</f>
        <v>4.2522987559938086</v>
      </c>
      <c r="AN221" s="21">
        <f>AN201-Baseline!AN201</f>
        <v>4.1297654393766514</v>
      </c>
      <c r="AO221" s="21">
        <f>AO201-Baseline!AO201</f>
        <v>4.3104304720097533</v>
      </c>
      <c r="AP221" s="21">
        <f>AP201-Baseline!AP201</f>
        <v>3.9969316392250174</v>
      </c>
      <c r="AQ221" s="21">
        <f>AQ201-Baseline!AQ201</f>
        <v>3.9845163495117308</v>
      </c>
      <c r="AR221" s="21">
        <f>AR201-Baseline!AR201</f>
        <v>3.8714199144584009</v>
      </c>
      <c r="AS221" s="21">
        <f>AS201-Baseline!AS201</f>
        <v>3.8615667874193211</v>
      </c>
      <c r="AT221" s="21">
        <f>AT201-Baseline!AT201</f>
        <v>3.9412551975279748</v>
      </c>
      <c r="AU221" s="21">
        <f>AU201-Baseline!AU201</f>
        <v>3.7455325314399714</v>
      </c>
      <c r="AV221" s="21">
        <f>AV201-Baseline!AV201</f>
        <v>3.6412268466236872</v>
      </c>
      <c r="AW221" s="21">
        <f>AW201-Baseline!AW201</f>
        <v>3.6361474138420635</v>
      </c>
      <c r="AX221" s="21">
        <f>AX201-Baseline!AX201</f>
        <v>3.5360137505560458</v>
      </c>
      <c r="AY221" s="21">
        <f>AY201-Baseline!AY201</f>
        <v>3.7142994907769649</v>
      </c>
      <c r="AZ221" s="21">
        <f>AZ201-Baseline!AZ201</f>
        <v>3.4370579681372493</v>
      </c>
      <c r="BA221" s="21">
        <f>BA201-Baseline!BA201</f>
        <v>3.4363282196424652</v>
      </c>
      <c r="BB221" s="21">
        <f>BB201-Baseline!BB201</f>
        <v>3.3441270208722091</v>
      </c>
    </row>
    <row r="222" spans="1:54" outlineLevel="2">
      <c r="A222" s="496"/>
      <c r="B222" s="150" t="s">
        <v>494</v>
      </c>
      <c r="C222" s="19"/>
      <c r="D222" s="135" t="s">
        <v>384</v>
      </c>
      <c r="E222" s="21">
        <f>E202-Baseline!E202</f>
        <v>9.3828399999999998</v>
      </c>
      <c r="F222" s="21">
        <f>F202-Baseline!F202</f>
        <v>9.3570652173913036</v>
      </c>
      <c r="G222" s="21">
        <f>G202-Baseline!G202</f>
        <v>8.9158323293425763</v>
      </c>
      <c r="H222" s="21">
        <f>H202-Baseline!H202</f>
        <v>8.609964999173032</v>
      </c>
      <c r="I222" s="21">
        <f>I202-Baseline!I202</f>
        <v>8.4747137582500862</v>
      </c>
      <c r="J222" s="21">
        <f>J202-Baseline!J202</f>
        <v>8.1836230617729075</v>
      </c>
      <c r="K222" s="21">
        <f>K202-Baseline!K202</f>
        <v>8.3356670859297619</v>
      </c>
      <c r="L222" s="21">
        <f>L202-Baseline!L202</f>
        <v>7.781023180788524</v>
      </c>
      <c r="M222" s="21">
        <f>M202-Baseline!M202</f>
        <v>7.6645991411522907</v>
      </c>
      <c r="N222" s="21">
        <f>N202-Baseline!N202</f>
        <v>7.4008772912499516</v>
      </c>
      <c r="O222" s="21">
        <f>O202-Baseline!O202</f>
        <v>7.2930219888218684</v>
      </c>
      <c r="P222" s="21">
        <f>P202-Baseline!P202</f>
        <v>7.3025976538499178</v>
      </c>
      <c r="Q222" s="21">
        <f>Q202-Baseline!Q202</f>
        <v>6.9421632294429081</v>
      </c>
      <c r="R222" s="21">
        <f>R202-Baseline!R202</f>
        <v>6.7031499321053563</v>
      </c>
      <c r="S222" s="21">
        <f>S202-Baseline!S202</f>
        <v>6.6109048956952714</v>
      </c>
      <c r="T222" s="21">
        <f>T202-Baseline!T202</f>
        <v>6.3833352499728502</v>
      </c>
      <c r="U222" s="21">
        <f>U202-Baseline!U202</f>
        <v>6.5428960442212194</v>
      </c>
      <c r="V222" s="21">
        <f>V202-Baseline!V202</f>
        <v>6.0815007889115904</v>
      </c>
      <c r="W222" s="21">
        <f>W202-Baseline!W202</f>
        <v>6.0030251790775075</v>
      </c>
      <c r="X222" s="21">
        <f>X202-Baseline!X202</f>
        <v>5.796679340623963</v>
      </c>
      <c r="Y222" s="21">
        <f>Y202-Baseline!Y202</f>
        <v>5.7244652018779005</v>
      </c>
      <c r="Z222" s="21">
        <f>Z202-Baseline!Z202</f>
        <v>5.7577115101663621</v>
      </c>
      <c r="AA222" s="21">
        <f>AA202-Baseline!AA202</f>
        <v>5.4616221036632906</v>
      </c>
      <c r="AB222" s="21">
        <f>AB202-Baseline!AB202</f>
        <v>5.2744729034566697</v>
      </c>
      <c r="AC222" s="21">
        <f>AC202-Baseline!AC202</f>
        <v>5.2136561620523487</v>
      </c>
      <c r="AD222" s="21">
        <f>AD202-Baseline!AD202</f>
        <v>5.0354109281989974</v>
      </c>
      <c r="AE222" s="21">
        <f>AE202-Baseline!AE202</f>
        <v>5.1954909338666431</v>
      </c>
      <c r="AF222" s="21">
        <f>AF202-Baseline!AF202</f>
        <v>4.8100024940785255</v>
      </c>
      <c r="AG222" s="21">
        <f>AG202-Baseline!AG202</f>
        <v>4.7592278382289752</v>
      </c>
      <c r="AH222" s="21">
        <f>AH202-Baseline!AH202</f>
        <v>4.5975213078755681</v>
      </c>
      <c r="AI222" s="21">
        <f>AI202-Baseline!AI202</f>
        <v>4.5513093509327156</v>
      </c>
      <c r="AJ222" s="21">
        <f>AJ202-Baseline!AJ202</f>
        <v>4.6221475635942699</v>
      </c>
      <c r="AK222" s="21">
        <f>AK202-Baseline!AK202</f>
        <v>4.3977386441790358</v>
      </c>
      <c r="AL222" s="21">
        <f>AL202-Baseline!AL202</f>
        <v>4.2702243596363685</v>
      </c>
      <c r="AM222" s="21">
        <f>AM202-Baseline!AM202</f>
        <v>4.2522987559938086</v>
      </c>
      <c r="AN222" s="21">
        <f>AN202-Baseline!AN202</f>
        <v>4.1297654393766514</v>
      </c>
      <c r="AO222" s="21">
        <f>AO202-Baseline!AO202</f>
        <v>4.3104304720097533</v>
      </c>
      <c r="AP222" s="21">
        <f>AP202-Baseline!AP202</f>
        <v>3.9969316392250174</v>
      </c>
      <c r="AQ222" s="21">
        <f>AQ202-Baseline!AQ202</f>
        <v>3.9845163495117308</v>
      </c>
      <c r="AR222" s="21">
        <f>AR202-Baseline!AR202</f>
        <v>3.8714199144584009</v>
      </c>
      <c r="AS222" s="21">
        <f>AS202-Baseline!AS202</f>
        <v>3.8615667874193211</v>
      </c>
      <c r="AT222" s="21">
        <f>AT202-Baseline!AT202</f>
        <v>3.9412551975279748</v>
      </c>
      <c r="AU222" s="21">
        <f>AU202-Baseline!AU202</f>
        <v>3.7455325314399714</v>
      </c>
      <c r="AV222" s="21">
        <f>AV202-Baseline!AV202</f>
        <v>3.6412268466236872</v>
      </c>
      <c r="AW222" s="21">
        <f>AW202-Baseline!AW202</f>
        <v>3.6361474138420635</v>
      </c>
      <c r="AX222" s="21">
        <f>AX202-Baseline!AX202</f>
        <v>3.5360137505560458</v>
      </c>
      <c r="AY222" s="21">
        <f>AY202-Baseline!AY202</f>
        <v>3.7142994907769649</v>
      </c>
      <c r="AZ222" s="21">
        <f>AZ202-Baseline!AZ202</f>
        <v>3.4370579681372493</v>
      </c>
      <c r="BA222" s="21">
        <f>BA202-Baseline!BA202</f>
        <v>3.4363282196424652</v>
      </c>
      <c r="BB222" s="21">
        <f>BB202-Baseline!BB202</f>
        <v>3.3441270208722091</v>
      </c>
    </row>
    <row r="223" spans="1:54" outlineLevel="2">
      <c r="B223" s="19"/>
      <c r="C223" s="19"/>
      <c r="D223" s="19"/>
      <c r="E223" s="15"/>
    </row>
    <row r="224" spans="1:54" outlineLevel="2">
      <c r="A224" s="494" t="s">
        <v>495</v>
      </c>
      <c r="B224" s="150" t="s">
        <v>492</v>
      </c>
      <c r="C224" s="19"/>
      <c r="D224" s="135" t="s">
        <v>384</v>
      </c>
      <c r="E224" s="21">
        <f>E204-Baseline!E204</f>
        <v>9.3828399999999998</v>
      </c>
      <c r="F224" s="21">
        <f>F204-Baseline!F204</f>
        <v>18.739905217391303</v>
      </c>
      <c r="G224" s="21">
        <f>G204-Baseline!G204</f>
        <v>27.655737546733882</v>
      </c>
      <c r="H224" s="21">
        <f>H204-Baseline!H204</f>
        <v>36.265702545906912</v>
      </c>
      <c r="I224" s="21">
        <f>I204-Baseline!I204</f>
        <v>44.740416304156994</v>
      </c>
      <c r="J224" s="21">
        <f>J204-Baseline!J204</f>
        <v>52.9240393659299</v>
      </c>
      <c r="K224" s="21">
        <f>K204-Baseline!K204</f>
        <v>61.259706451859664</v>
      </c>
      <c r="L224" s="21">
        <f>L204-Baseline!L204</f>
        <v>69.040729632648194</v>
      </c>
      <c r="M224" s="21">
        <f>M204-Baseline!M204</f>
        <v>76.705328773800488</v>
      </c>
      <c r="N224" s="21">
        <f>N204-Baseline!N204</f>
        <v>84.106206065050443</v>
      </c>
      <c r="O224" s="21">
        <f>O204-Baseline!O204</f>
        <v>91.399228053872307</v>
      </c>
      <c r="P224" s="21">
        <f>P204-Baseline!P204</f>
        <v>98.701825707722222</v>
      </c>
      <c r="Q224" s="21">
        <f>Q204-Baseline!Q204</f>
        <v>105.64398893716513</v>
      </c>
      <c r="R224" s="21">
        <f>R204-Baseline!R204</f>
        <v>112.34713886927049</v>
      </c>
      <c r="S224" s="21">
        <f>S204-Baseline!S204</f>
        <v>118.95804376496577</v>
      </c>
      <c r="T224" s="21">
        <f>T204-Baseline!T204</f>
        <v>125.34137901493861</v>
      </c>
      <c r="U224" s="21">
        <f>U204-Baseline!U204</f>
        <v>131.88427505915982</v>
      </c>
      <c r="V224" s="21">
        <f>V204-Baseline!V204</f>
        <v>137.96577584807142</v>
      </c>
      <c r="W224" s="21">
        <f>W204-Baseline!W204</f>
        <v>143.96880102714891</v>
      </c>
      <c r="X224" s="21">
        <f>X204-Baseline!X204</f>
        <v>149.76548036777288</v>
      </c>
      <c r="Y224" s="21">
        <f>Y204-Baseline!Y204</f>
        <v>155.48994556965079</v>
      </c>
      <c r="Z224" s="21">
        <f>Z204-Baseline!Z204</f>
        <v>161.24765707981715</v>
      </c>
      <c r="AA224" s="21">
        <f>AA204-Baseline!AA204</f>
        <v>166.70927918348045</v>
      </c>
      <c r="AB224" s="21">
        <f>AB204-Baseline!AB204</f>
        <v>171.98375208693713</v>
      </c>
      <c r="AC224" s="21">
        <f>AC204-Baseline!AC204</f>
        <v>177.19740824898949</v>
      </c>
      <c r="AD224" s="21">
        <f>AD204-Baseline!AD204</f>
        <v>182.23281917718847</v>
      </c>
      <c r="AE224" s="21">
        <f>AE204-Baseline!AE204</f>
        <v>187.42831011105511</v>
      </c>
      <c r="AF224" s="21">
        <f>AF204-Baseline!AF204</f>
        <v>192.23831260513364</v>
      </c>
      <c r="AG224" s="21">
        <f>AG204-Baseline!AG204</f>
        <v>196.99754044336262</v>
      </c>
      <c r="AH224" s="21">
        <f>AH204-Baseline!AH204</f>
        <v>201.59506175123821</v>
      </c>
      <c r="AI224" s="21">
        <f>AI204-Baseline!AI204</f>
        <v>206.14637110217092</v>
      </c>
      <c r="AJ224" s="21">
        <f>AJ204-Baseline!AJ204</f>
        <v>210.76851866576519</v>
      </c>
      <c r="AK224" s="21">
        <f>AK204-Baseline!AK204</f>
        <v>215.16625730994423</v>
      </c>
      <c r="AL224" s="21">
        <f>AL204-Baseline!AL204</f>
        <v>219.43648166958059</v>
      </c>
      <c r="AM224" s="21">
        <f>AM204-Baseline!AM204</f>
        <v>223.68878042557441</v>
      </c>
      <c r="AN224" s="21">
        <f>AN204-Baseline!AN204</f>
        <v>227.81854586495106</v>
      </c>
      <c r="AO224" s="21">
        <f>AO204-Baseline!AO204</f>
        <v>232.12897633696082</v>
      </c>
      <c r="AP224" s="21">
        <f>AP204-Baseline!AP204</f>
        <v>236.12590797618583</v>
      </c>
      <c r="AQ224" s="21">
        <f>AQ204-Baseline!AQ204</f>
        <v>240.11042432569755</v>
      </c>
      <c r="AR224" s="21">
        <f>AR204-Baseline!AR204</f>
        <v>243.98184424015597</v>
      </c>
      <c r="AS224" s="21">
        <f>AS204-Baseline!AS204</f>
        <v>247.84341102757529</v>
      </c>
      <c r="AT224" s="21">
        <f>AT204-Baseline!AT204</f>
        <v>251.78466622510325</v>
      </c>
      <c r="AU224" s="21">
        <f>AU204-Baseline!AU204</f>
        <v>255.53019875654323</v>
      </c>
      <c r="AV224" s="21">
        <f>AV204-Baseline!AV204</f>
        <v>259.17142560316694</v>
      </c>
      <c r="AW224" s="21">
        <f>AW204-Baseline!AW204</f>
        <v>262.80757301700902</v>
      </c>
      <c r="AX224" s="21">
        <f>AX204-Baseline!AX204</f>
        <v>266.34358676756506</v>
      </c>
      <c r="AY224" s="21">
        <f>AY204-Baseline!AY204</f>
        <v>270.05788625834202</v>
      </c>
      <c r="AZ224" s="21">
        <f>AZ204-Baseline!AZ204</f>
        <v>273.49494422647928</v>
      </c>
      <c r="BA224" s="21">
        <f>BA204-Baseline!BA204</f>
        <v>276.93127244612174</v>
      </c>
      <c r="BB224" s="21">
        <f>BB204-Baseline!BB204</f>
        <v>280.27539946699397</v>
      </c>
    </row>
    <row r="225" spans="1:54" outlineLevel="2">
      <c r="A225" s="495"/>
      <c r="B225" s="150" t="s">
        <v>493</v>
      </c>
      <c r="C225" s="19"/>
      <c r="D225" s="135" t="s">
        <v>384</v>
      </c>
      <c r="E225" s="21">
        <f>E205-Baseline!E205</f>
        <v>9.3828399999999998</v>
      </c>
      <c r="F225" s="21">
        <f>F205-Baseline!F205</f>
        <v>18.739905217391303</v>
      </c>
      <c r="G225" s="21">
        <f>G205-Baseline!G205</f>
        <v>27.655737546733882</v>
      </c>
      <c r="H225" s="21">
        <f>H205-Baseline!H205</f>
        <v>36.265702545906912</v>
      </c>
      <c r="I225" s="21">
        <f>I205-Baseline!I205</f>
        <v>44.740416304156994</v>
      </c>
      <c r="J225" s="21">
        <f>J205-Baseline!J205</f>
        <v>52.9240393659299</v>
      </c>
      <c r="K225" s="21">
        <f>K205-Baseline!K205</f>
        <v>61.259706451859664</v>
      </c>
      <c r="L225" s="21">
        <f>L205-Baseline!L205</f>
        <v>69.040729632648194</v>
      </c>
      <c r="M225" s="21">
        <f>M205-Baseline!M205</f>
        <v>76.705328773800488</v>
      </c>
      <c r="N225" s="21">
        <f>N205-Baseline!N205</f>
        <v>84.106206065050443</v>
      </c>
      <c r="O225" s="21">
        <f>O205-Baseline!O205</f>
        <v>91.399228053872307</v>
      </c>
      <c r="P225" s="21">
        <f>P205-Baseline!P205</f>
        <v>98.701825707722222</v>
      </c>
      <c r="Q225" s="21">
        <f>Q205-Baseline!Q205</f>
        <v>105.64398893716513</v>
      </c>
      <c r="R225" s="21">
        <f>R205-Baseline!R205</f>
        <v>112.34713886927049</v>
      </c>
      <c r="S225" s="21">
        <f>S205-Baseline!S205</f>
        <v>118.95804376496577</v>
      </c>
      <c r="T225" s="21">
        <f>T205-Baseline!T205</f>
        <v>125.34137901493861</v>
      </c>
      <c r="U225" s="21">
        <f>U205-Baseline!U205</f>
        <v>131.88427505915982</v>
      </c>
      <c r="V225" s="21">
        <f>V205-Baseline!V205</f>
        <v>137.96577584807142</v>
      </c>
      <c r="W225" s="21">
        <f>W205-Baseline!W205</f>
        <v>143.96880102714891</v>
      </c>
      <c r="X225" s="21">
        <f>X205-Baseline!X205</f>
        <v>149.76548036777288</v>
      </c>
      <c r="Y225" s="21">
        <f>Y205-Baseline!Y205</f>
        <v>155.48994556965079</v>
      </c>
      <c r="Z225" s="21">
        <f>Z205-Baseline!Z205</f>
        <v>161.24765707981715</v>
      </c>
      <c r="AA225" s="21">
        <f>AA205-Baseline!AA205</f>
        <v>166.70927918348045</v>
      </c>
      <c r="AB225" s="21">
        <f>AB205-Baseline!AB205</f>
        <v>171.98375208693713</v>
      </c>
      <c r="AC225" s="21">
        <f>AC205-Baseline!AC205</f>
        <v>177.19740824898949</v>
      </c>
      <c r="AD225" s="21">
        <f>AD205-Baseline!AD205</f>
        <v>182.23281917718847</v>
      </c>
      <c r="AE225" s="21">
        <f>AE205-Baseline!AE205</f>
        <v>187.42831011105511</v>
      </c>
      <c r="AF225" s="21">
        <f>AF205-Baseline!AF205</f>
        <v>192.23831260513364</v>
      </c>
      <c r="AG225" s="21">
        <f>AG205-Baseline!AG205</f>
        <v>196.99754044336262</v>
      </c>
      <c r="AH225" s="21">
        <f>AH205-Baseline!AH205</f>
        <v>201.59506175123821</v>
      </c>
      <c r="AI225" s="21">
        <f>AI205-Baseline!AI205</f>
        <v>206.14637110217092</v>
      </c>
      <c r="AJ225" s="21">
        <f>AJ205-Baseline!AJ205</f>
        <v>210.76851866576519</v>
      </c>
      <c r="AK225" s="21">
        <f>AK205-Baseline!AK205</f>
        <v>215.16625730994423</v>
      </c>
      <c r="AL225" s="21">
        <f>AL205-Baseline!AL205</f>
        <v>219.43648166958059</v>
      </c>
      <c r="AM225" s="21">
        <f>AM205-Baseline!AM205</f>
        <v>223.68878042557441</v>
      </c>
      <c r="AN225" s="21">
        <f>AN205-Baseline!AN205</f>
        <v>227.81854586495106</v>
      </c>
      <c r="AO225" s="21">
        <f>AO205-Baseline!AO205</f>
        <v>232.12897633696082</v>
      </c>
      <c r="AP225" s="21">
        <f>AP205-Baseline!AP205</f>
        <v>236.12590797618583</v>
      </c>
      <c r="AQ225" s="21">
        <f>AQ205-Baseline!AQ205</f>
        <v>240.11042432569755</v>
      </c>
      <c r="AR225" s="21">
        <f>AR205-Baseline!AR205</f>
        <v>243.98184424015597</v>
      </c>
      <c r="AS225" s="21">
        <f>AS205-Baseline!AS205</f>
        <v>247.84341102757529</v>
      </c>
      <c r="AT225" s="21">
        <f>AT205-Baseline!AT205</f>
        <v>251.78466622510325</v>
      </c>
      <c r="AU225" s="21">
        <f>AU205-Baseline!AU205</f>
        <v>255.53019875654323</v>
      </c>
      <c r="AV225" s="21">
        <f>AV205-Baseline!AV205</f>
        <v>259.17142560316694</v>
      </c>
      <c r="AW225" s="21">
        <f>AW205-Baseline!AW205</f>
        <v>262.80757301700902</v>
      </c>
      <c r="AX225" s="21">
        <f>AX205-Baseline!AX205</f>
        <v>266.34358676756506</v>
      </c>
      <c r="AY225" s="21">
        <f>AY205-Baseline!AY205</f>
        <v>270.05788625834202</v>
      </c>
      <c r="AZ225" s="21">
        <f>AZ205-Baseline!AZ205</f>
        <v>273.49494422647928</v>
      </c>
      <c r="BA225" s="21">
        <f>BA205-Baseline!BA205</f>
        <v>276.93127244612174</v>
      </c>
      <c r="BB225" s="21">
        <f>BB205-Baseline!BB205</f>
        <v>280.27539946699397</v>
      </c>
    </row>
    <row r="226" spans="1:54" outlineLevel="2">
      <c r="A226" s="496"/>
      <c r="B226" s="150" t="s">
        <v>494</v>
      </c>
      <c r="C226" s="19"/>
      <c r="D226" s="135" t="s">
        <v>384</v>
      </c>
      <c r="E226" s="21">
        <f>E206-Baseline!E206</f>
        <v>9.3828399999999998</v>
      </c>
      <c r="F226" s="21">
        <f>F206-Baseline!F206</f>
        <v>18.739905217391303</v>
      </c>
      <c r="G226" s="21">
        <f>G206-Baseline!G206</f>
        <v>27.655737546733882</v>
      </c>
      <c r="H226" s="21">
        <f>H206-Baseline!H206</f>
        <v>36.265702545906912</v>
      </c>
      <c r="I226" s="21">
        <f>I206-Baseline!I206</f>
        <v>44.740416304156994</v>
      </c>
      <c r="J226" s="21">
        <f>J206-Baseline!J206</f>
        <v>52.9240393659299</v>
      </c>
      <c r="K226" s="21">
        <f>K206-Baseline!K206</f>
        <v>61.259706451859664</v>
      </c>
      <c r="L226" s="21">
        <f>L206-Baseline!L206</f>
        <v>69.040729632648194</v>
      </c>
      <c r="M226" s="21">
        <f>M206-Baseline!M206</f>
        <v>76.705328773800488</v>
      </c>
      <c r="N226" s="21">
        <f>N206-Baseline!N206</f>
        <v>84.106206065050443</v>
      </c>
      <c r="O226" s="21">
        <f>O206-Baseline!O206</f>
        <v>91.399228053872307</v>
      </c>
      <c r="P226" s="21">
        <f>P206-Baseline!P206</f>
        <v>98.701825707722222</v>
      </c>
      <c r="Q226" s="21">
        <f>Q206-Baseline!Q206</f>
        <v>105.64398893716513</v>
      </c>
      <c r="R226" s="21">
        <f>R206-Baseline!R206</f>
        <v>112.34713886927049</v>
      </c>
      <c r="S226" s="21">
        <f>S206-Baseline!S206</f>
        <v>118.95804376496577</v>
      </c>
      <c r="T226" s="21">
        <f>T206-Baseline!T206</f>
        <v>125.34137901493861</v>
      </c>
      <c r="U226" s="21">
        <f>U206-Baseline!U206</f>
        <v>131.88427505915982</v>
      </c>
      <c r="V226" s="21">
        <f>V206-Baseline!V206</f>
        <v>137.96577584807142</v>
      </c>
      <c r="W226" s="21">
        <f>W206-Baseline!W206</f>
        <v>143.96880102714891</v>
      </c>
      <c r="X226" s="21">
        <f>X206-Baseline!X206</f>
        <v>149.76548036777288</v>
      </c>
      <c r="Y226" s="21">
        <f>Y206-Baseline!Y206</f>
        <v>155.48994556965079</v>
      </c>
      <c r="Z226" s="21">
        <f>Z206-Baseline!Z206</f>
        <v>161.24765707981715</v>
      </c>
      <c r="AA226" s="21">
        <f>AA206-Baseline!AA206</f>
        <v>166.70927918348045</v>
      </c>
      <c r="AB226" s="21">
        <f>AB206-Baseline!AB206</f>
        <v>171.98375208693713</v>
      </c>
      <c r="AC226" s="21">
        <f>AC206-Baseline!AC206</f>
        <v>177.19740824898949</v>
      </c>
      <c r="AD226" s="21">
        <f>AD206-Baseline!AD206</f>
        <v>182.23281917718847</v>
      </c>
      <c r="AE226" s="21">
        <f>AE206-Baseline!AE206</f>
        <v>187.42831011105511</v>
      </c>
      <c r="AF226" s="21">
        <f>AF206-Baseline!AF206</f>
        <v>192.23831260513364</v>
      </c>
      <c r="AG226" s="21">
        <f>AG206-Baseline!AG206</f>
        <v>196.99754044336262</v>
      </c>
      <c r="AH226" s="21">
        <f>AH206-Baseline!AH206</f>
        <v>201.59506175123821</v>
      </c>
      <c r="AI226" s="21">
        <f>AI206-Baseline!AI206</f>
        <v>206.14637110217092</v>
      </c>
      <c r="AJ226" s="21">
        <f>AJ206-Baseline!AJ206</f>
        <v>210.76851866576519</v>
      </c>
      <c r="AK226" s="21">
        <f>AK206-Baseline!AK206</f>
        <v>215.16625730994423</v>
      </c>
      <c r="AL226" s="21">
        <f>AL206-Baseline!AL206</f>
        <v>219.43648166958059</v>
      </c>
      <c r="AM226" s="21">
        <f>AM206-Baseline!AM206</f>
        <v>223.68878042557441</v>
      </c>
      <c r="AN226" s="21">
        <f>AN206-Baseline!AN206</f>
        <v>227.81854586495106</v>
      </c>
      <c r="AO226" s="21">
        <f>AO206-Baseline!AO206</f>
        <v>232.12897633696082</v>
      </c>
      <c r="AP226" s="21">
        <f>AP206-Baseline!AP206</f>
        <v>236.12590797618583</v>
      </c>
      <c r="AQ226" s="21">
        <f>AQ206-Baseline!AQ206</f>
        <v>240.11042432569755</v>
      </c>
      <c r="AR226" s="21">
        <f>AR206-Baseline!AR206</f>
        <v>243.98184424015597</v>
      </c>
      <c r="AS226" s="21">
        <f>AS206-Baseline!AS206</f>
        <v>247.84341102757529</v>
      </c>
      <c r="AT226" s="21">
        <f>AT206-Baseline!AT206</f>
        <v>251.78466622510325</v>
      </c>
      <c r="AU226" s="21">
        <f>AU206-Baseline!AU206</f>
        <v>255.53019875654323</v>
      </c>
      <c r="AV226" s="21">
        <f>AV206-Baseline!AV206</f>
        <v>259.17142560316694</v>
      </c>
      <c r="AW226" s="21">
        <f>AW206-Baseline!AW206</f>
        <v>262.80757301700902</v>
      </c>
      <c r="AX226" s="21">
        <f>AX206-Baseline!AX206</f>
        <v>266.34358676756506</v>
      </c>
      <c r="AY226" s="21">
        <f>AY206-Baseline!AY206</f>
        <v>270.05788625834202</v>
      </c>
      <c r="AZ226" s="21">
        <f>AZ206-Baseline!AZ206</f>
        <v>273.49494422647928</v>
      </c>
      <c r="BA226" s="21">
        <f>BA206-Baseline!BA206</f>
        <v>276.93127244612174</v>
      </c>
      <c r="BB226" s="21">
        <f>BB206-Baseline!BB206</f>
        <v>280.27539946699397</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499</v>
      </c>
      <c r="C229" s="57"/>
      <c r="D229" s="56" t="s">
        <v>384</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2BA56EA0-9351-4AF0-BC04-6A01BD7EB539}">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A73B977-CC9C-4BEA-8251-46A10F55E32E}">
          <x14:formula1>
            <xm:f>'Fixed Data'!$E$55:$E$58</xm:f>
          </x14:formula1>
          <xm:sqref>B158:B169 B143:B154</xm:sqref>
        </x14:dataValidation>
        <x14:dataValidation type="list" allowBlank="1" showInputMessage="1" showErrorMessage="1" xr:uid="{D400A754-56A0-47A9-890C-0FA12C5F8278}">
          <x14:formula1>
            <xm:f>'Fixed Data'!$C$64:$C$65</xm:f>
          </x14:formula1>
          <xm:sqref>B66:B70</xm:sqref>
        </x14:dataValidation>
        <x14:dataValidation type="list" allowBlank="1" showInputMessage="1" showErrorMessage="1" xr:uid="{6D1A75D6-43EC-40B5-ADF7-9FD5479C80C9}">
          <x14:formula1>
            <xm:f>'Fixed Data'!$C$55:$C$61</xm:f>
          </x14:formula1>
          <xm:sqref>C54:C63</xm:sqref>
        </x14:dataValidation>
        <x14:dataValidation type="list" allowBlank="1" showInputMessage="1" showErrorMessage="1" xr:uid="{FBCA3B56-4D7C-40EB-9F76-8DFB6388416B}">
          <x14:formula1>
            <xm:f>'Fixed Data'!$A$55:$A$78</xm:f>
          </x14:formula1>
          <xm:sqref>B54:B63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504F5-6BBE-44CF-93A3-C46853A8D3CE}">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501</v>
      </c>
    </row>
    <row r="2" spans="1:19">
      <c r="A2" s="491" t="s">
        <v>502</v>
      </c>
      <c r="B2" s="491"/>
      <c r="C2" s="491"/>
      <c r="D2" s="491"/>
      <c r="E2" s="491"/>
      <c r="F2" s="491"/>
      <c r="G2" s="491"/>
      <c r="H2" s="491"/>
      <c r="I2" s="491"/>
      <c r="J2" s="491"/>
      <c r="K2" s="491"/>
      <c r="L2" s="491"/>
      <c r="M2" s="491"/>
      <c r="N2" s="491"/>
      <c r="O2" s="491"/>
      <c r="P2" s="491"/>
      <c r="Q2" s="491"/>
      <c r="R2" s="491"/>
      <c r="S2" s="491"/>
    </row>
    <row r="3" spans="1:19">
      <c r="A3" s="491"/>
      <c r="B3" s="491"/>
      <c r="C3" s="491"/>
      <c r="D3" s="491"/>
      <c r="E3" s="491"/>
      <c r="F3" s="491"/>
      <c r="G3" s="491"/>
      <c r="H3" s="491"/>
      <c r="I3" s="491"/>
      <c r="J3" s="491"/>
      <c r="K3" s="491"/>
      <c r="L3" s="491"/>
      <c r="M3" s="491"/>
      <c r="N3" s="491"/>
      <c r="O3" s="491"/>
      <c r="P3" s="491"/>
      <c r="Q3" s="491"/>
      <c r="R3" s="491"/>
      <c r="S3" s="491"/>
    </row>
    <row r="4" spans="1:19">
      <c r="A4" s="491"/>
      <c r="B4" s="491"/>
      <c r="C4" s="491"/>
      <c r="D4" s="491"/>
      <c r="E4" s="491"/>
      <c r="F4" s="491"/>
      <c r="G4" s="491"/>
      <c r="H4" s="491"/>
      <c r="I4" s="491"/>
      <c r="J4" s="491"/>
      <c r="K4" s="491"/>
      <c r="L4" s="491"/>
      <c r="M4" s="491"/>
      <c r="N4" s="491"/>
      <c r="O4" s="491"/>
      <c r="P4" s="491"/>
      <c r="Q4" s="491"/>
      <c r="R4" s="491"/>
      <c r="S4" s="491"/>
    </row>
    <row r="19" spans="1:19">
      <c r="A19" s="4" t="s">
        <v>541</v>
      </c>
    </row>
    <row r="20" spans="1:19">
      <c r="A20" s="491" t="s">
        <v>542</v>
      </c>
      <c r="B20" s="491"/>
      <c r="C20" s="491"/>
      <c r="D20" s="491"/>
      <c r="E20" s="491"/>
      <c r="F20" s="491"/>
      <c r="G20" s="491"/>
      <c r="H20" s="491"/>
      <c r="I20" s="491"/>
      <c r="J20" s="491"/>
      <c r="K20" s="491"/>
      <c r="L20" s="491"/>
      <c r="M20" s="491"/>
      <c r="N20" s="491"/>
      <c r="O20" s="491"/>
      <c r="P20" s="491"/>
      <c r="Q20" s="491"/>
      <c r="R20" s="491"/>
      <c r="S20" s="491"/>
    </row>
    <row r="21" spans="1:19" ht="25.5" customHeight="1">
      <c r="A21" s="491"/>
      <c r="B21" s="491"/>
      <c r="C21" s="491"/>
      <c r="D21" s="491"/>
      <c r="E21" s="491"/>
      <c r="F21" s="491"/>
      <c r="G21" s="491"/>
      <c r="H21" s="491"/>
      <c r="I21" s="491"/>
      <c r="J21" s="491"/>
      <c r="K21" s="491"/>
      <c r="L21" s="491"/>
      <c r="M21" s="491"/>
      <c r="N21" s="491"/>
      <c r="O21" s="491"/>
      <c r="P21" s="491"/>
      <c r="Q21" s="491"/>
      <c r="R21" s="491"/>
      <c r="S21" s="491"/>
    </row>
    <row r="23" spans="1:19">
      <c r="A23" s="158" t="s">
        <v>343</v>
      </c>
      <c r="B23" s="424"/>
      <c r="C23" s="424"/>
      <c r="D23" s="424"/>
      <c r="E23" s="424"/>
      <c r="F23" s="424"/>
      <c r="G23" s="424"/>
      <c r="H23" s="424"/>
      <c r="I23" s="424"/>
      <c r="J23" s="424"/>
      <c r="K23" s="424"/>
      <c r="L23" s="424"/>
      <c r="M23" s="424"/>
      <c r="N23" s="424"/>
      <c r="O23" s="424"/>
      <c r="P23" s="424"/>
      <c r="Q23" s="424"/>
      <c r="R23" s="424"/>
      <c r="S23" s="424"/>
    </row>
    <row r="24" spans="1:19">
      <c r="A24" s="158" t="s">
        <v>487</v>
      </c>
      <c r="B24" s="424"/>
      <c r="C24" s="424"/>
      <c r="D24" s="424"/>
      <c r="E24" s="424"/>
      <c r="F24" s="424"/>
      <c r="G24" s="424"/>
      <c r="H24" s="424"/>
      <c r="I24" s="424"/>
      <c r="J24" s="424"/>
      <c r="K24" s="424"/>
      <c r="L24" s="424"/>
      <c r="M24" s="424"/>
      <c r="N24" s="424"/>
      <c r="O24" s="424"/>
      <c r="P24" s="424"/>
      <c r="Q24" s="424"/>
      <c r="R24" s="424"/>
      <c r="S24" s="424"/>
    </row>
    <row r="25" spans="1:19">
      <c r="A25" s="159" t="s">
        <v>390</v>
      </c>
      <c r="B25" s="424"/>
      <c r="C25" s="424"/>
      <c r="D25" s="424"/>
      <c r="E25" s="424"/>
      <c r="F25" s="424"/>
      <c r="G25" s="424"/>
      <c r="H25" s="424"/>
      <c r="I25" s="424"/>
      <c r="J25" s="424"/>
      <c r="K25" s="424"/>
      <c r="L25" s="424"/>
      <c r="M25" s="424"/>
      <c r="N25" s="424"/>
      <c r="O25" s="424"/>
      <c r="P25" s="424"/>
      <c r="Q25" s="424"/>
      <c r="R25" s="424"/>
      <c r="S25" s="424"/>
    </row>
    <row r="26" spans="1:19">
      <c r="A26" s="159" t="s">
        <v>466</v>
      </c>
      <c r="B26" s="424"/>
      <c r="C26" s="424"/>
      <c r="D26" s="424"/>
      <c r="E26" s="424"/>
      <c r="F26" s="424"/>
      <c r="G26" s="424"/>
      <c r="H26" s="424"/>
      <c r="I26" s="424"/>
      <c r="J26" s="424"/>
      <c r="K26" s="424"/>
      <c r="L26" s="424"/>
      <c r="M26" s="424"/>
      <c r="N26" s="424"/>
      <c r="O26" s="424"/>
      <c r="P26" s="424"/>
      <c r="Q26" s="424"/>
      <c r="R26" s="424"/>
      <c r="S26" s="424"/>
    </row>
    <row r="27" spans="1:19">
      <c r="A27" s="159" t="s">
        <v>467</v>
      </c>
      <c r="B27" s="424"/>
      <c r="C27" s="424"/>
      <c r="D27" s="424"/>
      <c r="E27" s="424"/>
      <c r="F27" s="424"/>
      <c r="G27" s="424"/>
      <c r="H27" s="424"/>
      <c r="I27" s="424"/>
      <c r="J27" s="424"/>
      <c r="K27" s="424"/>
      <c r="L27" s="424"/>
      <c r="M27" s="424"/>
      <c r="N27" s="424"/>
      <c r="O27" s="424"/>
      <c r="P27" s="424"/>
      <c r="Q27" s="424"/>
      <c r="R27" s="424"/>
      <c r="S27" s="424"/>
    </row>
    <row r="31" spans="1:19">
      <c r="A31" s="4" t="s">
        <v>545</v>
      </c>
    </row>
    <row r="32" spans="1:19">
      <c r="A32" t="s">
        <v>546</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28" t="s">
        <v>335</v>
      </c>
      <c r="J2" s="429"/>
      <c r="K2" s="429"/>
      <c r="L2" s="429"/>
      <c r="M2" s="429"/>
      <c r="N2" s="429"/>
      <c r="O2" s="429"/>
      <c r="P2" s="429"/>
      <c r="Q2" s="429"/>
      <c r="R2" s="429"/>
      <c r="S2" s="429"/>
      <c r="T2" s="429"/>
      <c r="U2" s="430"/>
    </row>
    <row r="3" spans="1:21" ht="13.5" customHeight="1" outlineLevel="1" thickBot="1">
      <c r="A3" s="3"/>
      <c r="B3" s="7"/>
      <c r="F3" s="24"/>
      <c r="G3" s="10"/>
      <c r="I3" s="431" t="s">
        <v>336</v>
      </c>
      <c r="J3" s="432"/>
      <c r="K3" s="432"/>
      <c r="L3" s="432"/>
      <c r="M3" s="432"/>
      <c r="N3" s="433"/>
      <c r="O3" s="1"/>
      <c r="P3" s="437" t="s">
        <v>337</v>
      </c>
      <c r="Q3" s="438"/>
      <c r="R3" s="438"/>
      <c r="S3" s="438"/>
      <c r="T3" s="438"/>
      <c r="U3" s="439"/>
    </row>
    <row r="4" spans="1:21" ht="56.25" customHeight="1" outlineLevel="1">
      <c r="A4" s="31" t="s">
        <v>157</v>
      </c>
      <c r="B4" s="86"/>
      <c r="E4" s="53" t="s">
        <v>338</v>
      </c>
      <c r="F4" s="91"/>
      <c r="G4" s="28"/>
      <c r="H4" s="10"/>
      <c r="I4" s="434"/>
      <c r="J4" s="435"/>
      <c r="K4" s="435"/>
      <c r="L4" s="435"/>
      <c r="M4" s="435"/>
      <c r="N4" s="436"/>
      <c r="P4" s="440"/>
      <c r="Q4" s="441"/>
      <c r="R4" s="441"/>
      <c r="S4" s="441"/>
      <c r="T4" s="441"/>
      <c r="U4" s="442"/>
    </row>
    <row r="5" spans="1:21" outlineLevel="1">
      <c r="A5" s="13" t="s">
        <v>339</v>
      </c>
      <c r="B5" s="88"/>
      <c r="E5" s="14"/>
      <c r="H5" s="10"/>
      <c r="I5" s="502"/>
      <c r="J5" s="455"/>
      <c r="K5" s="455"/>
      <c r="L5" s="455"/>
      <c r="M5" s="455"/>
      <c r="N5" s="456"/>
      <c r="P5" s="502"/>
      <c r="Q5" s="455"/>
      <c r="R5" s="455"/>
      <c r="S5" s="455"/>
      <c r="T5" s="455"/>
      <c r="U5" s="456"/>
    </row>
    <row r="6" spans="1:21" outlineLevel="1">
      <c r="A6" s="13" t="s">
        <v>342</v>
      </c>
      <c r="B6" s="88"/>
      <c r="E6" s="53" t="s">
        <v>344</v>
      </c>
      <c r="F6" s="90"/>
      <c r="H6" s="10"/>
      <c r="I6" s="457"/>
      <c r="J6" s="458"/>
      <c r="K6" s="458"/>
      <c r="L6" s="458"/>
      <c r="M6" s="458"/>
      <c r="N6" s="459"/>
      <c r="P6" s="457"/>
      <c r="Q6" s="458"/>
      <c r="R6" s="458"/>
      <c r="S6" s="458"/>
      <c r="T6" s="458"/>
      <c r="U6" s="459"/>
    </row>
    <row r="7" spans="1:21" outlineLevel="1">
      <c r="A7" s="13" t="s">
        <v>346</v>
      </c>
      <c r="B7" s="88"/>
      <c r="E7" s="14"/>
      <c r="H7" s="10"/>
      <c r="I7" s="457"/>
      <c r="J7" s="458"/>
      <c r="K7" s="458"/>
      <c r="L7" s="458"/>
      <c r="M7" s="458"/>
      <c r="N7" s="459"/>
      <c r="P7" s="457"/>
      <c r="Q7" s="458"/>
      <c r="R7" s="458"/>
      <c r="S7" s="458"/>
      <c r="T7" s="458"/>
      <c r="U7" s="459"/>
    </row>
    <row r="8" spans="1:21" ht="41" outlineLevel="1" thickBot="1">
      <c r="A8" s="34" t="s">
        <v>347</v>
      </c>
      <c r="B8" s="89"/>
      <c r="E8" s="14"/>
      <c r="H8" s="10"/>
      <c r="I8" s="457"/>
      <c r="J8" s="458"/>
      <c r="K8" s="458"/>
      <c r="L8" s="458"/>
      <c r="M8" s="458"/>
      <c r="N8" s="459"/>
      <c r="P8" s="457"/>
      <c r="Q8" s="458"/>
      <c r="R8" s="458"/>
      <c r="S8" s="458"/>
      <c r="T8" s="458"/>
      <c r="U8" s="459"/>
    </row>
    <row r="9" spans="1:21" outlineLevel="1">
      <c r="E9" s="14"/>
      <c r="H9" s="10"/>
      <c r="I9" s="457"/>
      <c r="J9" s="458"/>
      <c r="K9" s="458"/>
      <c r="L9" s="458"/>
      <c r="M9" s="458"/>
      <c r="N9" s="459"/>
      <c r="P9" s="457"/>
      <c r="Q9" s="458"/>
      <c r="R9" s="458"/>
      <c r="S9" s="458"/>
      <c r="T9" s="458"/>
      <c r="U9" s="459"/>
    </row>
    <row r="10" spans="1:21" ht="14" outlineLevel="1" thickBot="1">
      <c r="A10" s="32" t="s">
        <v>349</v>
      </c>
      <c r="B10" s="35">
        <f>Baseline!B10</f>
        <v>2027</v>
      </c>
      <c r="E10" s="14"/>
      <c r="H10" s="10"/>
      <c r="I10" s="457"/>
      <c r="J10" s="458"/>
      <c r="K10" s="458"/>
      <c r="L10" s="458"/>
      <c r="M10" s="458"/>
      <c r="N10" s="459"/>
      <c r="P10" s="457"/>
      <c r="Q10" s="458"/>
      <c r="R10" s="458"/>
      <c r="S10" s="458"/>
      <c r="T10" s="458"/>
      <c r="U10" s="459"/>
    </row>
    <row r="11" spans="1:21" outlineLevel="1">
      <c r="A11" s="16"/>
      <c r="H11" s="10"/>
      <c r="I11" s="457"/>
      <c r="J11" s="458"/>
      <c r="K11" s="458"/>
      <c r="L11" s="458"/>
      <c r="M11" s="458"/>
      <c r="N11" s="459"/>
      <c r="P11" s="457"/>
      <c r="Q11" s="458"/>
      <c r="R11" s="458"/>
      <c r="S11" s="458"/>
      <c r="T11" s="458"/>
      <c r="U11" s="459"/>
    </row>
    <row r="12" spans="1:21" ht="40.5" outlineLevel="1">
      <c r="A12" s="26" t="s">
        <v>350</v>
      </c>
      <c r="B12" s="26" t="s">
        <v>351</v>
      </c>
      <c r="C12" s="26" t="s">
        <v>352</v>
      </c>
      <c r="D12" s="26" t="s">
        <v>353</v>
      </c>
      <c r="E12" s="26" t="s">
        <v>354</v>
      </c>
      <c r="F12" s="26" t="s">
        <v>355</v>
      </c>
      <c r="G12" s="26" t="s">
        <v>356</v>
      </c>
      <c r="I12" s="457"/>
      <c r="J12" s="458"/>
      <c r="K12" s="458"/>
      <c r="L12" s="458"/>
      <c r="M12" s="458"/>
      <c r="N12" s="459"/>
      <c r="P12" s="457"/>
      <c r="Q12" s="458"/>
      <c r="R12" s="458"/>
      <c r="S12" s="458"/>
      <c r="T12" s="458"/>
      <c r="U12" s="459"/>
    </row>
    <row r="13" spans="1:21" outlineLevel="1">
      <c r="A13" s="58">
        <v>2035</v>
      </c>
      <c r="B13" s="21">
        <f t="shared" ref="B13:B18" si="0">INDEX($E$204:$AW$204,1,MATCH($A13,$E$53:$BB$53,0))</f>
        <v>0</v>
      </c>
      <c r="C13" s="21">
        <f>B13-Baseline!B13</f>
        <v>76.705328773800488</v>
      </c>
      <c r="D13" s="21">
        <f t="shared" ref="D13:D18" si="1">INDEX($E$205:$AW$205,1,MATCH($A13,$E$53:$BB$53,0))</f>
        <v>0</v>
      </c>
      <c r="E13" s="21">
        <f>D13-Baseline!D13</f>
        <v>76.705328773800488</v>
      </c>
      <c r="F13" s="21">
        <f t="shared" ref="F13:F18" si="2">INDEX($E$206:$AW$206,1,MATCH($A13,$E$53:$BB$53,0))</f>
        <v>0</v>
      </c>
      <c r="G13" s="21">
        <f>F13-Baseline!F13</f>
        <v>76.705328773800488</v>
      </c>
      <c r="I13" s="457"/>
      <c r="J13" s="458"/>
      <c r="K13" s="458"/>
      <c r="L13" s="458"/>
      <c r="M13" s="458"/>
      <c r="N13" s="459"/>
      <c r="P13" s="457"/>
      <c r="Q13" s="458"/>
      <c r="R13" s="458"/>
      <c r="S13" s="458"/>
      <c r="T13" s="458"/>
      <c r="U13" s="459"/>
    </row>
    <row r="14" spans="1:21" outlineLevel="1">
      <c r="A14" s="58">
        <v>2040</v>
      </c>
      <c r="B14" s="21">
        <f t="shared" si="0"/>
        <v>0</v>
      </c>
      <c r="C14" s="21">
        <f>B14-Baseline!B14</f>
        <v>112.34713886927049</v>
      </c>
      <c r="D14" s="21">
        <f t="shared" si="1"/>
        <v>0</v>
      </c>
      <c r="E14" s="21">
        <f>D14-Baseline!D14</f>
        <v>112.34713886927049</v>
      </c>
      <c r="F14" s="21">
        <f t="shared" si="2"/>
        <v>0</v>
      </c>
      <c r="G14" s="21">
        <f>F14-Baseline!F14</f>
        <v>112.34713886927049</v>
      </c>
      <c r="I14" s="457"/>
      <c r="J14" s="458"/>
      <c r="K14" s="458"/>
      <c r="L14" s="458"/>
      <c r="M14" s="458"/>
      <c r="N14" s="459"/>
      <c r="P14" s="457"/>
      <c r="Q14" s="458"/>
      <c r="R14" s="458"/>
      <c r="S14" s="458"/>
      <c r="T14" s="458"/>
      <c r="U14" s="459"/>
    </row>
    <row r="15" spans="1:21" outlineLevel="1">
      <c r="A15" s="58">
        <v>2045</v>
      </c>
      <c r="B15" s="21">
        <f t="shared" si="0"/>
        <v>0</v>
      </c>
      <c r="C15" s="21">
        <f>B15-Baseline!B15</f>
        <v>143.96880102714891</v>
      </c>
      <c r="D15" s="21">
        <f t="shared" si="1"/>
        <v>0</v>
      </c>
      <c r="E15" s="21">
        <f>D15-Baseline!D15</f>
        <v>143.96880102714891</v>
      </c>
      <c r="F15" s="21">
        <f t="shared" si="2"/>
        <v>0</v>
      </c>
      <c r="G15" s="21">
        <f>F15-Baseline!F15</f>
        <v>143.96880102714891</v>
      </c>
      <c r="I15" s="457"/>
      <c r="J15" s="458"/>
      <c r="K15" s="458"/>
      <c r="L15" s="458"/>
      <c r="M15" s="458"/>
      <c r="N15" s="459"/>
      <c r="P15" s="457"/>
      <c r="Q15" s="458"/>
      <c r="R15" s="458"/>
      <c r="S15" s="458"/>
      <c r="T15" s="458"/>
      <c r="U15" s="459"/>
    </row>
    <row r="16" spans="1:21" outlineLevel="1">
      <c r="A16" s="58">
        <v>2050</v>
      </c>
      <c r="B16" s="21">
        <f t="shared" si="0"/>
        <v>0</v>
      </c>
      <c r="C16" s="21">
        <f>B16-Baseline!B16</f>
        <v>171.98375208693713</v>
      </c>
      <c r="D16" s="21">
        <f t="shared" si="1"/>
        <v>0</v>
      </c>
      <c r="E16" s="21">
        <f>D16-Baseline!D16</f>
        <v>171.98375208693713</v>
      </c>
      <c r="F16" s="21">
        <f t="shared" si="2"/>
        <v>0</v>
      </c>
      <c r="G16" s="21">
        <f>F16-Baseline!F16</f>
        <v>171.98375208693713</v>
      </c>
      <c r="I16" s="457"/>
      <c r="J16" s="458"/>
      <c r="K16" s="458"/>
      <c r="L16" s="458"/>
      <c r="M16" s="458"/>
      <c r="N16" s="459"/>
      <c r="P16" s="457"/>
      <c r="Q16" s="458"/>
      <c r="R16" s="458"/>
      <c r="S16" s="458"/>
      <c r="T16" s="458"/>
      <c r="U16" s="459"/>
    </row>
    <row r="17" spans="1:21" outlineLevel="1">
      <c r="A17" s="58">
        <v>2060</v>
      </c>
      <c r="B17" s="21">
        <f t="shared" si="0"/>
        <v>0</v>
      </c>
      <c r="C17" s="21">
        <f>B17-Baseline!B17</f>
        <v>219.43648166958059</v>
      </c>
      <c r="D17" s="21">
        <f t="shared" si="1"/>
        <v>0</v>
      </c>
      <c r="E17" s="21">
        <f>D17-Baseline!D17</f>
        <v>219.43648166958059</v>
      </c>
      <c r="F17" s="21">
        <f t="shared" si="2"/>
        <v>0</v>
      </c>
      <c r="G17" s="21">
        <f>F17-Baseline!F17</f>
        <v>219.43648166958059</v>
      </c>
      <c r="I17" s="457"/>
      <c r="J17" s="458"/>
      <c r="K17" s="458"/>
      <c r="L17" s="458"/>
      <c r="M17" s="458"/>
      <c r="N17" s="459"/>
      <c r="P17" s="457"/>
      <c r="Q17" s="458"/>
      <c r="R17" s="458"/>
      <c r="S17" s="458"/>
      <c r="T17" s="458"/>
      <c r="U17" s="459"/>
    </row>
    <row r="18" spans="1:21" outlineLevel="1">
      <c r="A18" s="58">
        <v>2070</v>
      </c>
      <c r="B18" s="21">
        <f t="shared" si="0"/>
        <v>0</v>
      </c>
      <c r="C18" s="21">
        <f>B18-Baseline!B18</f>
        <v>259.17142560316694</v>
      </c>
      <c r="D18" s="21">
        <f t="shared" si="1"/>
        <v>0</v>
      </c>
      <c r="E18" s="21">
        <f>D18-Baseline!D18</f>
        <v>259.17142560316694</v>
      </c>
      <c r="F18" s="21">
        <f t="shared" si="2"/>
        <v>0</v>
      </c>
      <c r="G18" s="21">
        <f>F18-Baseline!F18</f>
        <v>259.17142560316694</v>
      </c>
      <c r="I18" s="460"/>
      <c r="J18" s="461"/>
      <c r="K18" s="461"/>
      <c r="L18" s="461"/>
      <c r="M18" s="461"/>
      <c r="N18" s="462"/>
      <c r="P18" s="460"/>
      <c r="Q18" s="461"/>
      <c r="R18" s="461"/>
      <c r="S18" s="461"/>
      <c r="T18" s="461"/>
      <c r="U18" s="462"/>
    </row>
    <row r="19" spans="1:21" ht="14" outlineLevel="1" thickBot="1">
      <c r="A19" s="465"/>
      <c r="B19" s="465"/>
      <c r="I19" s="250"/>
      <c r="J19" s="251"/>
      <c r="K19" s="251"/>
      <c r="L19" s="251"/>
      <c r="M19" s="251"/>
      <c r="N19" s="251"/>
      <c r="P19" s="249"/>
      <c r="Q19" s="249"/>
      <c r="R19" s="249"/>
      <c r="S19" s="249"/>
      <c r="T19" s="249"/>
      <c r="U19" s="232"/>
    </row>
    <row r="20" spans="1:21" ht="26.25" customHeight="1" outlineLevel="1">
      <c r="A20" s="54" t="s">
        <v>357</v>
      </c>
      <c r="B20" s="55">
        <f>Baseline!B20</f>
        <v>0.33700000000000002</v>
      </c>
      <c r="E20" s="154"/>
      <c r="I20" s="452" t="s">
        <v>358</v>
      </c>
      <c r="J20" s="453"/>
      <c r="K20" s="453"/>
      <c r="L20" s="453"/>
      <c r="M20" s="453"/>
      <c r="N20" s="454"/>
      <c r="P20" s="452" t="s">
        <v>359</v>
      </c>
      <c r="Q20" s="453"/>
      <c r="R20" s="453"/>
      <c r="S20" s="453"/>
      <c r="T20" s="453"/>
      <c r="U20" s="454"/>
    </row>
    <row r="21" spans="1:21" ht="12.75" customHeight="1" outlineLevel="1">
      <c r="A21" s="154"/>
      <c r="B21" s="155"/>
      <c r="I21" s="502"/>
      <c r="J21" s="455"/>
      <c r="K21" s="455"/>
      <c r="L21" s="455"/>
      <c r="M21" s="455"/>
      <c r="N21" s="456"/>
      <c r="P21" s="502"/>
      <c r="Q21" s="455"/>
      <c r="R21" s="455"/>
      <c r="S21" s="455"/>
      <c r="T21" s="455"/>
      <c r="U21" s="456"/>
    </row>
    <row r="22" spans="1:21" ht="12.75" customHeight="1" outlineLevel="1">
      <c r="A22" s="154"/>
      <c r="B22" s="155"/>
      <c r="I22" s="457"/>
      <c r="J22" s="458"/>
      <c r="K22" s="458"/>
      <c r="L22" s="458"/>
      <c r="M22" s="458"/>
      <c r="N22" s="459"/>
      <c r="P22" s="457"/>
      <c r="Q22" s="458"/>
      <c r="R22" s="458"/>
      <c r="S22" s="458"/>
      <c r="T22" s="458"/>
      <c r="U22" s="459"/>
    </row>
    <row r="23" spans="1:21" outlineLevel="1">
      <c r="A23" s="154"/>
      <c r="B23" s="480" t="s">
        <v>362</v>
      </c>
      <c r="C23" s="481"/>
      <c r="D23" s="481"/>
      <c r="E23" s="481"/>
      <c r="F23" s="481"/>
      <c r="G23" s="482"/>
      <c r="I23" s="457"/>
      <c r="J23" s="458"/>
      <c r="K23" s="458"/>
      <c r="L23" s="458"/>
      <c r="M23" s="458"/>
      <c r="N23" s="459"/>
      <c r="P23" s="457"/>
      <c r="Q23" s="458"/>
      <c r="R23" s="458"/>
      <c r="S23" s="458"/>
      <c r="T23" s="458"/>
      <c r="U23" s="459"/>
    </row>
    <row r="24" spans="1:21" outlineLevel="1">
      <c r="B24" s="17">
        <v>2027</v>
      </c>
      <c r="C24" s="17">
        <v>2028</v>
      </c>
      <c r="D24" s="17">
        <v>2029</v>
      </c>
      <c r="E24" s="17">
        <v>2030</v>
      </c>
      <c r="F24" s="17">
        <v>2031</v>
      </c>
      <c r="G24" s="17" t="s">
        <v>363</v>
      </c>
      <c r="I24" s="457"/>
      <c r="J24" s="458"/>
      <c r="K24" s="458"/>
      <c r="L24" s="458"/>
      <c r="M24" s="458"/>
      <c r="N24" s="459"/>
      <c r="P24" s="457"/>
      <c r="Q24" s="458"/>
      <c r="R24" s="458"/>
      <c r="S24" s="458"/>
      <c r="T24" s="458"/>
      <c r="U24" s="459"/>
    </row>
    <row r="25" spans="1:21" ht="14" outlineLevel="1" thickBot="1">
      <c r="B25" s="30" t="s">
        <v>364</v>
      </c>
      <c r="C25" s="30" t="s">
        <v>364</v>
      </c>
      <c r="D25" s="30" t="s">
        <v>364</v>
      </c>
      <c r="E25" s="30" t="s">
        <v>364</v>
      </c>
      <c r="F25" s="30" t="s">
        <v>364</v>
      </c>
      <c r="G25" s="30" t="s">
        <v>364</v>
      </c>
      <c r="I25" s="457"/>
      <c r="J25" s="458"/>
      <c r="K25" s="458"/>
      <c r="L25" s="458"/>
      <c r="M25" s="458"/>
      <c r="N25" s="459"/>
      <c r="P25" s="457"/>
      <c r="Q25" s="458"/>
      <c r="R25" s="458"/>
      <c r="S25" s="458"/>
      <c r="T25" s="458"/>
      <c r="U25" s="459"/>
    </row>
    <row r="26" spans="1:21" outlineLevel="1">
      <c r="A26" s="54" t="s">
        <v>365</v>
      </c>
      <c r="B26" s="21">
        <f>E64</f>
        <v>0</v>
      </c>
      <c r="C26" s="21">
        <f>F64</f>
        <v>0</v>
      </c>
      <c r="D26" s="21">
        <f>G64</f>
        <v>0</v>
      </c>
      <c r="E26" s="21">
        <f>H64</f>
        <v>0</v>
      </c>
      <c r="F26" s="21">
        <f>I64</f>
        <v>0</v>
      </c>
      <c r="G26" s="21">
        <f>SUM(J64:BB64)</f>
        <v>0</v>
      </c>
      <c r="I26" s="457"/>
      <c r="J26" s="458"/>
      <c r="K26" s="458"/>
      <c r="L26" s="458"/>
      <c r="M26" s="458"/>
      <c r="N26" s="459"/>
      <c r="P26" s="457"/>
      <c r="Q26" s="458"/>
      <c r="R26" s="458"/>
      <c r="S26" s="458"/>
      <c r="T26" s="458"/>
      <c r="U26" s="459"/>
    </row>
    <row r="27" spans="1:21" outlineLevel="1">
      <c r="A27" s="54" t="s">
        <v>366</v>
      </c>
      <c r="B27" s="21">
        <f>E71+E77</f>
        <v>0</v>
      </c>
      <c r="C27" s="21">
        <f>F71+F77</f>
        <v>0</v>
      </c>
      <c r="D27" s="21">
        <f>G71+G77</f>
        <v>0</v>
      </c>
      <c r="E27" s="21">
        <f>H71+H77</f>
        <v>0</v>
      </c>
      <c r="F27" s="21">
        <f>I71+I77</f>
        <v>0</v>
      </c>
      <c r="G27" s="21">
        <f>SUM(J71:BB71)+SUM(J77:BB77)</f>
        <v>0</v>
      </c>
      <c r="I27" s="457"/>
      <c r="J27" s="458"/>
      <c r="K27" s="458"/>
      <c r="L27" s="458"/>
      <c r="M27" s="458"/>
      <c r="N27" s="459"/>
      <c r="P27" s="457"/>
      <c r="Q27" s="458"/>
      <c r="R27" s="458"/>
      <c r="S27" s="458"/>
      <c r="T27" s="458"/>
      <c r="U27" s="459"/>
    </row>
    <row r="28" spans="1:21" outlineLevel="1">
      <c r="A28" s="154"/>
      <c r="B28" s="248"/>
      <c r="C28" s="248"/>
      <c r="D28" s="248"/>
      <c r="E28" s="248"/>
      <c r="F28" s="248"/>
      <c r="G28" s="248"/>
      <c r="I28" s="457"/>
      <c r="J28" s="458"/>
      <c r="K28" s="458"/>
      <c r="L28" s="458"/>
      <c r="M28" s="458"/>
      <c r="N28" s="459"/>
      <c r="P28" s="457"/>
      <c r="Q28" s="458"/>
      <c r="R28" s="458"/>
      <c r="S28" s="458"/>
      <c r="T28" s="458"/>
      <c r="U28" s="459"/>
    </row>
    <row r="29" spans="1:21" ht="14" outlineLevel="1" thickBot="1">
      <c r="A29" s="154"/>
      <c r="B29" s="248"/>
      <c r="C29" s="248"/>
      <c r="D29" s="248"/>
      <c r="E29" s="248"/>
      <c r="F29" s="248"/>
      <c r="G29" s="248"/>
      <c r="I29" s="457"/>
      <c r="J29" s="458"/>
      <c r="K29" s="458"/>
      <c r="L29" s="458"/>
      <c r="M29" s="458"/>
      <c r="N29" s="459"/>
      <c r="P29" s="457"/>
      <c r="Q29" s="458"/>
      <c r="R29" s="458"/>
      <c r="S29" s="458"/>
      <c r="T29" s="458"/>
      <c r="U29" s="459"/>
    </row>
    <row r="30" spans="1:21" ht="14" outlineLevel="1" thickBot="1">
      <c r="A30" s="308"/>
      <c r="B30" s="309" t="s">
        <v>367</v>
      </c>
      <c r="C30" s="310" t="s">
        <v>368</v>
      </c>
      <c r="D30" s="484" t="s">
        <v>323</v>
      </c>
      <c r="E30" s="485"/>
      <c r="F30" s="485"/>
      <c r="G30" s="486"/>
      <c r="I30" s="457"/>
      <c r="J30" s="458"/>
      <c r="K30" s="458"/>
      <c r="L30" s="458"/>
      <c r="M30" s="458"/>
      <c r="N30" s="459"/>
      <c r="P30" s="457"/>
      <c r="Q30" s="458"/>
      <c r="R30" s="458"/>
      <c r="S30" s="458"/>
      <c r="T30" s="458"/>
      <c r="U30" s="459"/>
    </row>
    <row r="31" spans="1:21" outlineLevel="1">
      <c r="A31" s="477" t="s">
        <v>369</v>
      </c>
      <c r="B31" s="311"/>
      <c r="C31" s="307"/>
      <c r="D31" s="426"/>
      <c r="E31" s="426"/>
      <c r="F31" s="426"/>
      <c r="G31" s="427"/>
      <c r="I31" s="457"/>
      <c r="J31" s="458"/>
      <c r="K31" s="458"/>
      <c r="L31" s="458"/>
      <c r="M31" s="458"/>
      <c r="N31" s="459"/>
      <c r="P31" s="457"/>
      <c r="Q31" s="458"/>
      <c r="R31" s="458"/>
      <c r="S31" s="458"/>
      <c r="T31" s="458"/>
      <c r="U31" s="459"/>
    </row>
    <row r="32" spans="1:21" outlineLevel="1">
      <c r="A32" s="477"/>
      <c r="B32" s="312"/>
      <c r="C32" s="252"/>
      <c r="D32" s="463"/>
      <c r="E32" s="463"/>
      <c r="F32" s="463"/>
      <c r="G32" s="464"/>
      <c r="I32" s="457"/>
      <c r="J32" s="458"/>
      <c r="K32" s="458"/>
      <c r="L32" s="458"/>
      <c r="M32" s="458"/>
      <c r="N32" s="459"/>
      <c r="P32" s="457"/>
      <c r="Q32" s="458"/>
      <c r="R32" s="458"/>
      <c r="S32" s="458"/>
      <c r="T32" s="458"/>
      <c r="U32" s="459"/>
    </row>
    <row r="33" spans="1:21" outlineLevel="1">
      <c r="A33" s="477"/>
      <c r="B33" s="312"/>
      <c r="C33" s="252"/>
      <c r="D33" s="463"/>
      <c r="E33" s="463"/>
      <c r="F33" s="463"/>
      <c r="G33" s="464"/>
      <c r="I33" s="457"/>
      <c r="J33" s="458"/>
      <c r="K33" s="458"/>
      <c r="L33" s="458"/>
      <c r="M33" s="458"/>
      <c r="N33" s="459"/>
      <c r="P33" s="457"/>
      <c r="Q33" s="458"/>
      <c r="R33" s="458"/>
      <c r="S33" s="458"/>
      <c r="T33" s="458"/>
      <c r="U33" s="459"/>
    </row>
    <row r="34" spans="1:21" outlineLevel="1">
      <c r="A34" s="477"/>
      <c r="B34" s="312"/>
      <c r="C34" s="252"/>
      <c r="D34" s="463"/>
      <c r="E34" s="463"/>
      <c r="F34" s="463"/>
      <c r="G34" s="464"/>
      <c r="I34" s="457"/>
      <c r="J34" s="458"/>
      <c r="K34" s="458"/>
      <c r="L34" s="458"/>
      <c r="M34" s="458"/>
      <c r="N34" s="459"/>
      <c r="P34" s="457"/>
      <c r="Q34" s="458"/>
      <c r="R34" s="458"/>
      <c r="S34" s="458"/>
      <c r="T34" s="458"/>
      <c r="U34" s="459"/>
    </row>
    <row r="35" spans="1:21" outlineLevel="1">
      <c r="A35" s="477"/>
      <c r="B35" s="312"/>
      <c r="C35" s="252"/>
      <c r="D35" s="463"/>
      <c r="E35" s="463"/>
      <c r="F35" s="463"/>
      <c r="G35" s="464"/>
      <c r="I35" s="457"/>
      <c r="J35" s="458"/>
      <c r="K35" s="458"/>
      <c r="L35" s="458"/>
      <c r="M35" s="458"/>
      <c r="N35" s="459"/>
      <c r="P35" s="457"/>
      <c r="Q35" s="458"/>
      <c r="R35" s="458"/>
      <c r="S35" s="458"/>
      <c r="T35" s="458"/>
      <c r="U35" s="459"/>
    </row>
    <row r="36" spans="1:21" outlineLevel="1">
      <c r="A36" s="477"/>
      <c r="B36" s="312"/>
      <c r="C36" s="252"/>
      <c r="D36" s="463"/>
      <c r="E36" s="463"/>
      <c r="F36" s="463"/>
      <c r="G36" s="464"/>
      <c r="I36" s="457"/>
      <c r="J36" s="458"/>
      <c r="K36" s="458"/>
      <c r="L36" s="458"/>
      <c r="M36" s="458"/>
      <c r="N36" s="459"/>
      <c r="P36" s="457"/>
      <c r="Q36" s="458"/>
      <c r="R36" s="458"/>
      <c r="S36" s="458"/>
      <c r="T36" s="458"/>
      <c r="U36" s="459"/>
    </row>
    <row r="37" spans="1:21" outlineLevel="1">
      <c r="A37" s="477"/>
      <c r="B37" s="312"/>
      <c r="C37" s="252"/>
      <c r="D37" s="463"/>
      <c r="E37" s="463"/>
      <c r="F37" s="463"/>
      <c r="G37" s="464"/>
      <c r="I37" s="457"/>
      <c r="J37" s="458"/>
      <c r="K37" s="458"/>
      <c r="L37" s="458"/>
      <c r="M37" s="458"/>
      <c r="N37" s="459"/>
      <c r="P37" s="457"/>
      <c r="Q37" s="458"/>
      <c r="R37" s="458"/>
      <c r="S37" s="458"/>
      <c r="T37" s="458"/>
      <c r="U37" s="459"/>
    </row>
    <row r="38" spans="1:21" outlineLevel="1">
      <c r="A38" s="477"/>
      <c r="B38" s="312"/>
      <c r="C38" s="252"/>
      <c r="D38" s="463"/>
      <c r="E38" s="463"/>
      <c r="F38" s="463"/>
      <c r="G38" s="464"/>
      <c r="I38" s="457"/>
      <c r="J38" s="458"/>
      <c r="K38" s="458"/>
      <c r="L38" s="458"/>
      <c r="M38" s="458"/>
      <c r="N38" s="459"/>
      <c r="P38" s="457"/>
      <c r="Q38" s="458"/>
      <c r="R38" s="458"/>
      <c r="S38" s="458"/>
      <c r="T38" s="458"/>
      <c r="U38" s="459"/>
    </row>
    <row r="39" spans="1:21" outlineLevel="1">
      <c r="A39" s="477"/>
      <c r="B39" s="312"/>
      <c r="C39" s="252"/>
      <c r="D39" s="463"/>
      <c r="E39" s="463"/>
      <c r="F39" s="463"/>
      <c r="G39" s="464"/>
      <c r="I39" s="457"/>
      <c r="J39" s="458"/>
      <c r="K39" s="458"/>
      <c r="L39" s="458"/>
      <c r="M39" s="458"/>
      <c r="N39" s="459"/>
      <c r="P39" s="457"/>
      <c r="Q39" s="458"/>
      <c r="R39" s="458"/>
      <c r="S39" s="458"/>
      <c r="T39" s="458"/>
      <c r="U39" s="459"/>
    </row>
    <row r="40" spans="1:21" ht="14" outlineLevel="1" thickBot="1">
      <c r="A40" s="478"/>
      <c r="B40" s="313"/>
      <c r="C40" s="314"/>
      <c r="D40" s="487"/>
      <c r="E40" s="487"/>
      <c r="F40" s="487"/>
      <c r="G40" s="488"/>
      <c r="I40" s="457"/>
      <c r="J40" s="458"/>
      <c r="K40" s="458"/>
      <c r="L40" s="458"/>
      <c r="M40" s="458"/>
      <c r="N40" s="459"/>
      <c r="P40" s="457"/>
      <c r="Q40" s="458"/>
      <c r="R40" s="458"/>
      <c r="S40" s="458"/>
      <c r="T40" s="458"/>
      <c r="U40" s="459"/>
    </row>
    <row r="41" spans="1:21" outlineLevel="1">
      <c r="A41" s="154"/>
      <c r="B41" s="248"/>
      <c r="C41" s="248"/>
      <c r="D41" s="248"/>
      <c r="E41" s="248"/>
      <c r="F41" s="248"/>
      <c r="G41" s="248"/>
      <c r="I41" s="457"/>
      <c r="J41" s="458"/>
      <c r="K41" s="458"/>
      <c r="L41" s="458"/>
      <c r="M41" s="458"/>
      <c r="N41" s="459"/>
      <c r="P41" s="457"/>
      <c r="Q41" s="458"/>
      <c r="R41" s="458"/>
      <c r="S41" s="458"/>
      <c r="T41" s="458"/>
      <c r="U41" s="459"/>
    </row>
    <row r="42" spans="1:21" outlineLevel="1">
      <c r="A42" s="154"/>
      <c r="B42" s="248"/>
      <c r="C42" s="248"/>
      <c r="D42" s="248"/>
      <c r="E42" s="248"/>
      <c r="F42" s="248"/>
      <c r="G42" s="248"/>
      <c r="I42" s="457"/>
      <c r="J42" s="458"/>
      <c r="K42" s="458"/>
      <c r="L42" s="458"/>
      <c r="M42" s="458"/>
      <c r="N42" s="459"/>
      <c r="P42" s="457"/>
      <c r="Q42" s="458"/>
      <c r="R42" s="458"/>
      <c r="S42" s="458"/>
      <c r="T42" s="458"/>
      <c r="U42" s="459"/>
    </row>
    <row r="43" spans="1:21" outlineLevel="1">
      <c r="A43" s="154"/>
      <c r="B43" s="248"/>
      <c r="C43" s="248"/>
      <c r="D43" s="248"/>
      <c r="E43" s="248"/>
      <c r="F43" s="248"/>
      <c r="G43" s="248"/>
      <c r="I43" s="457"/>
      <c r="J43" s="458"/>
      <c r="K43" s="458"/>
      <c r="L43" s="458"/>
      <c r="M43" s="458"/>
      <c r="N43" s="459"/>
      <c r="P43" s="457"/>
      <c r="Q43" s="458"/>
      <c r="R43" s="458"/>
      <c r="S43" s="458"/>
      <c r="T43" s="458"/>
      <c r="U43" s="459"/>
    </row>
    <row r="44" spans="1:21" outlineLevel="1">
      <c r="A44" s="154"/>
      <c r="B44" s="248"/>
      <c r="C44" s="248"/>
      <c r="D44" s="248"/>
      <c r="E44" s="248"/>
      <c r="F44" s="248"/>
      <c r="G44" s="248"/>
      <c r="I44" s="457"/>
      <c r="J44" s="458"/>
      <c r="K44" s="458"/>
      <c r="L44" s="458"/>
      <c r="M44" s="458"/>
      <c r="N44" s="459"/>
      <c r="P44" s="457"/>
      <c r="Q44" s="458"/>
      <c r="R44" s="458"/>
      <c r="S44" s="458"/>
      <c r="T44" s="458"/>
      <c r="U44" s="459"/>
    </row>
    <row r="45" spans="1:21" outlineLevel="1">
      <c r="A45" s="154"/>
      <c r="B45" s="248"/>
      <c r="C45" s="248"/>
      <c r="D45" s="248"/>
      <c r="E45" s="248"/>
      <c r="F45" s="248"/>
      <c r="G45" s="248"/>
      <c r="I45" s="460"/>
      <c r="J45" s="461"/>
      <c r="K45" s="461"/>
      <c r="L45" s="461"/>
      <c r="M45" s="461"/>
      <c r="N45" s="462"/>
      <c r="P45" s="460"/>
      <c r="Q45" s="461"/>
      <c r="R45" s="461"/>
      <c r="S45" s="461"/>
      <c r="T45" s="461"/>
      <c r="U45" s="462"/>
    </row>
    <row r="46" spans="1:21" outlineLevel="1">
      <c r="A46" s="154"/>
      <c r="B46" s="248"/>
      <c r="C46" s="248"/>
      <c r="D46" s="248"/>
      <c r="E46" s="248"/>
      <c r="F46" s="248"/>
      <c r="G46" s="248"/>
    </row>
    <row r="47" spans="1:21">
      <c r="A47" s="154"/>
      <c r="B47" s="155"/>
    </row>
    <row r="48" spans="1:21" ht="15">
      <c r="A48" s="12" t="s">
        <v>374</v>
      </c>
    </row>
    <row r="49" spans="1:54" ht="15" outlineLevel="1">
      <c r="A49" s="12"/>
    </row>
    <row r="50" spans="1:54" ht="14" outlineLevel="1" thickBot="1">
      <c r="A50" s="4" t="s">
        <v>375</v>
      </c>
    </row>
    <row r="51" spans="1:54" outlineLevel="2">
      <c r="B51" s="19"/>
      <c r="C51" s="19"/>
      <c r="D51" s="19"/>
      <c r="E51" s="489" t="s">
        <v>270</v>
      </c>
      <c r="F51" s="479"/>
      <c r="G51" s="479"/>
      <c r="H51" s="479"/>
      <c r="I51" s="479"/>
      <c r="J51" s="479" t="s">
        <v>271</v>
      </c>
      <c r="K51" s="479"/>
      <c r="L51" s="479"/>
      <c r="M51" s="479"/>
      <c r="N51" s="479"/>
      <c r="O51" s="479" t="s">
        <v>272</v>
      </c>
      <c r="P51" s="479"/>
      <c r="Q51" s="479"/>
      <c r="R51" s="479"/>
      <c r="S51" s="479"/>
      <c r="T51" s="479" t="s">
        <v>273</v>
      </c>
      <c r="U51" s="479"/>
      <c r="V51" s="479"/>
      <c r="W51" s="479"/>
      <c r="X51" s="479"/>
      <c r="Y51" s="479" t="s">
        <v>376</v>
      </c>
      <c r="Z51" s="479"/>
      <c r="AA51" s="479"/>
      <c r="AB51" s="479"/>
      <c r="AC51" s="479"/>
      <c r="AD51" s="479" t="s">
        <v>377</v>
      </c>
      <c r="AE51" s="479"/>
      <c r="AF51" s="479"/>
      <c r="AG51" s="479"/>
      <c r="AH51" s="479"/>
      <c r="AI51" s="479" t="s">
        <v>378</v>
      </c>
      <c r="AJ51" s="479"/>
      <c r="AK51" s="479"/>
      <c r="AL51" s="479"/>
      <c r="AM51" s="479"/>
      <c r="AN51" s="479" t="s">
        <v>379</v>
      </c>
      <c r="AO51" s="479"/>
      <c r="AP51" s="479"/>
      <c r="AQ51" s="479"/>
      <c r="AR51" s="479"/>
      <c r="AS51" s="479" t="s">
        <v>380</v>
      </c>
      <c r="AT51" s="479"/>
      <c r="AU51" s="479"/>
      <c r="AV51" s="479"/>
      <c r="AW51" s="479"/>
      <c r="AX51" s="479" t="s">
        <v>381</v>
      </c>
      <c r="AY51" s="479"/>
      <c r="AZ51" s="479"/>
      <c r="BA51" s="479"/>
      <c r="BB51" s="48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367</v>
      </c>
      <c r="C53" s="19" t="s">
        <v>382</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66" t="s">
        <v>383</v>
      </c>
      <c r="B54" s="127"/>
      <c r="C54" s="127"/>
      <c r="D54" s="124" t="s">
        <v>384</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67"/>
      <c r="B55" s="36"/>
      <c r="C55" s="121"/>
      <c r="D55" s="2" t="s">
        <v>384</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67"/>
      <c r="B56" s="36"/>
      <c r="C56" s="121"/>
      <c r="D56" s="2" t="s">
        <v>384</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67"/>
      <c r="B57" s="36"/>
      <c r="C57" s="121"/>
      <c r="D57" s="2" t="s">
        <v>384</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67"/>
      <c r="B58" s="36"/>
      <c r="C58" s="121"/>
      <c r="D58" s="2" t="s">
        <v>384</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67"/>
      <c r="B59" s="36"/>
      <c r="C59" s="121"/>
      <c r="D59" s="2" t="s">
        <v>384</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67"/>
      <c r="B60" s="36"/>
      <c r="C60" s="121"/>
      <c r="D60" s="2" t="s">
        <v>384</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67"/>
      <c r="B61" s="36"/>
      <c r="C61" s="121"/>
      <c r="D61" s="2" t="s">
        <v>384</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67"/>
      <c r="B62" s="36"/>
      <c r="C62" s="121"/>
      <c r="D62" s="2" t="s">
        <v>384</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67"/>
      <c r="B63" s="36"/>
      <c r="C63" s="121"/>
      <c r="D63" s="2" t="s">
        <v>384</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68"/>
      <c r="B64" s="122" t="s">
        <v>385</v>
      </c>
      <c r="C64" s="296" t="s">
        <v>386</v>
      </c>
      <c r="D64" s="123" t="s">
        <v>384</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74" t="s">
        <v>387</v>
      </c>
      <c r="B66" s="266"/>
      <c r="C66" s="267"/>
      <c r="D66" s="268" t="s">
        <v>384</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75"/>
      <c r="B67" s="252"/>
      <c r="C67" s="267"/>
      <c r="D67" s="269" t="s">
        <v>384</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75"/>
      <c r="B68" s="252"/>
      <c r="C68" s="267"/>
      <c r="D68" s="269" t="s">
        <v>384</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75"/>
      <c r="B69" s="252"/>
      <c r="C69" s="267"/>
      <c r="D69" s="269" t="s">
        <v>384</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75"/>
      <c r="B70" s="252"/>
      <c r="C70" s="267"/>
      <c r="D70" s="269" t="s">
        <v>384</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76"/>
      <c r="B71" s="122" t="s">
        <v>388</v>
      </c>
      <c r="C71" s="123"/>
      <c r="D71" s="270" t="s">
        <v>384</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74" t="s">
        <v>389</v>
      </c>
      <c r="B75" s="127" t="s">
        <v>390</v>
      </c>
      <c r="C75" s="274"/>
      <c r="D75" s="124" t="s">
        <v>384</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75"/>
      <c r="B76" s="121"/>
      <c r="C76" s="272"/>
      <c r="D76" s="2" t="s">
        <v>384</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76"/>
      <c r="B77" s="273" t="s">
        <v>391</v>
      </c>
      <c r="C77" s="271"/>
      <c r="D77" s="123" t="s">
        <v>384</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392</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393</v>
      </c>
      <c r="C81" s="6" t="s">
        <v>394</v>
      </c>
      <c r="D81" t="s">
        <v>395</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396</v>
      </c>
      <c r="C82" t="s">
        <v>397</v>
      </c>
      <c r="D82" t="s">
        <v>384</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398</v>
      </c>
      <c r="C83" t="s">
        <v>399</v>
      </c>
      <c r="D83" t="s">
        <v>384</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400</v>
      </c>
      <c r="C84" t="s">
        <v>401</v>
      </c>
      <c r="D84" t="s">
        <v>384</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402</v>
      </c>
      <c r="C85" t="s">
        <v>403</v>
      </c>
      <c r="D85" t="s">
        <v>384</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404</v>
      </c>
      <c r="C86" t="s">
        <v>405</v>
      </c>
      <c r="D86" t="s">
        <v>384</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406</v>
      </c>
      <c r="C87" t="s">
        <v>407</v>
      </c>
      <c r="D87" t="s">
        <v>384</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408</v>
      </c>
      <c r="C88" t="s">
        <v>409</v>
      </c>
      <c r="D88" t="s">
        <v>384</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410</v>
      </c>
      <c r="C89" t="s">
        <v>411</v>
      </c>
      <c r="D89" t="s">
        <v>384</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412</v>
      </c>
      <c r="C90" t="s">
        <v>413</v>
      </c>
      <c r="D90" t="s">
        <v>384</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414</v>
      </c>
      <c r="C91" t="s">
        <v>415</v>
      </c>
      <c r="D91" t="s">
        <v>384</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416</v>
      </c>
      <c r="C92" t="s">
        <v>417</v>
      </c>
      <c r="D92" t="s">
        <v>384</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418</v>
      </c>
      <c r="C93" t="s">
        <v>419</v>
      </c>
      <c r="D93" t="s">
        <v>384</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420</v>
      </c>
      <c r="C94" t="s">
        <v>421</v>
      </c>
      <c r="D94" t="s">
        <v>384</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422</v>
      </c>
      <c r="C95" t="s">
        <v>423</v>
      </c>
      <c r="D95" t="s">
        <v>384</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424</v>
      </c>
      <c r="C96" t="s">
        <v>425</v>
      </c>
      <c r="D96" t="s">
        <v>384</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426</v>
      </c>
      <c r="C97" t="s">
        <v>427</v>
      </c>
      <c r="D97" t="s">
        <v>384</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428</v>
      </c>
      <c r="C98" t="s">
        <v>429</v>
      </c>
      <c r="D98" t="s">
        <v>384</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430</v>
      </c>
      <c r="C99" t="s">
        <v>431</v>
      </c>
      <c r="D99" t="s">
        <v>384</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432</v>
      </c>
      <c r="C100" t="s">
        <v>433</v>
      </c>
      <c r="D100" t="s">
        <v>384</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434</v>
      </c>
      <c r="C101" t="s">
        <v>435</v>
      </c>
      <c r="D101" t="s">
        <v>384</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436</v>
      </c>
      <c r="C102" t="s">
        <v>437</v>
      </c>
      <c r="D102" t="s">
        <v>384</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438</v>
      </c>
      <c r="C103" t="s">
        <v>439</v>
      </c>
      <c r="D103" t="s">
        <v>384</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440</v>
      </c>
      <c r="C104" t="s">
        <v>441</v>
      </c>
      <c r="D104" t="s">
        <v>384</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442</v>
      </c>
      <c r="C105" t="s">
        <v>443</v>
      </c>
      <c r="D105" t="s">
        <v>384</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444</v>
      </c>
      <c r="C106" t="s">
        <v>445</v>
      </c>
      <c r="D106" t="s">
        <v>384</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446</v>
      </c>
      <c r="C107" t="s">
        <v>447</v>
      </c>
      <c r="D107" t="s">
        <v>384</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549</v>
      </c>
      <c r="C108" t="s">
        <v>550</v>
      </c>
      <c r="D108" t="s">
        <v>384</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551</v>
      </c>
      <c r="C109" t="s">
        <v>552</v>
      </c>
      <c r="D109" t="s">
        <v>384</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553</v>
      </c>
      <c r="C110" t="s">
        <v>554</v>
      </c>
      <c r="D110" t="s">
        <v>384</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555</v>
      </c>
      <c r="C111" t="s">
        <v>556</v>
      </c>
      <c r="D111" t="s">
        <v>384</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557</v>
      </c>
      <c r="C112" t="s">
        <v>558</v>
      </c>
      <c r="D112" t="s">
        <v>384</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559</v>
      </c>
      <c r="C113" t="s">
        <v>560</v>
      </c>
      <c r="D113" t="s">
        <v>384</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561</v>
      </c>
      <c r="C114" t="s">
        <v>562</v>
      </c>
      <c r="D114" t="s">
        <v>384</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563</v>
      </c>
      <c r="C115" t="s">
        <v>564</v>
      </c>
      <c r="D115" t="s">
        <v>384</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565</v>
      </c>
      <c r="C116" t="s">
        <v>566</v>
      </c>
      <c r="D116" t="s">
        <v>384</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567</v>
      </c>
      <c r="C117" t="s">
        <v>568</v>
      </c>
      <c r="D117" t="s">
        <v>384</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569</v>
      </c>
      <c r="C118" t="s">
        <v>570</v>
      </c>
      <c r="D118" t="s">
        <v>384</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571</v>
      </c>
      <c r="C119" t="s">
        <v>572</v>
      </c>
      <c r="D119" t="s">
        <v>384</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573</v>
      </c>
      <c r="C120" t="s">
        <v>574</v>
      </c>
      <c r="D120" t="s">
        <v>384</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575</v>
      </c>
      <c r="C121" t="s">
        <v>576</v>
      </c>
      <c r="D121" t="s">
        <v>384</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577</v>
      </c>
      <c r="C122" t="s">
        <v>578</v>
      </c>
      <c r="D122" t="s">
        <v>384</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579</v>
      </c>
      <c r="C123" t="s">
        <v>580</v>
      </c>
      <c r="D123" t="s">
        <v>384</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581</v>
      </c>
      <c r="C124" t="s">
        <v>582</v>
      </c>
      <c r="D124" t="s">
        <v>384</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583</v>
      </c>
      <c r="C125" t="s">
        <v>584</v>
      </c>
      <c r="D125" t="s">
        <v>384</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585</v>
      </c>
      <c r="C126" t="s">
        <v>586</v>
      </c>
      <c r="D126" t="s">
        <v>384</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587</v>
      </c>
      <c r="C127" t="s">
        <v>588</v>
      </c>
      <c r="D127" t="s">
        <v>384</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448</v>
      </c>
      <c r="C128" t="s">
        <v>449</v>
      </c>
      <c r="D128" t="s">
        <v>384</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450</v>
      </c>
      <c r="C129" t="s">
        <v>451</v>
      </c>
      <c r="D129" t="s">
        <v>384</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452</v>
      </c>
      <c r="C130" t="s">
        <v>453</v>
      </c>
      <c r="D130" t="s">
        <v>384</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454</v>
      </c>
      <c r="C131" t="s">
        <v>455</v>
      </c>
      <c r="D131" t="s">
        <v>384</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456</v>
      </c>
      <c r="C132" t="s">
        <v>457</v>
      </c>
      <c r="D132" t="s">
        <v>384</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458</v>
      </c>
      <c r="C133" s="7" t="s">
        <v>459</v>
      </c>
      <c r="D133" s="7" t="s">
        <v>384</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460</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461</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462</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463</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464</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69" t="s">
        <v>465</v>
      </c>
      <c r="B143" s="135" t="s">
        <v>282</v>
      </c>
      <c r="C143" s="135" t="s">
        <v>390</v>
      </c>
      <c r="D143" s="135" t="s">
        <v>384</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70"/>
      <c r="B144" s="135" t="s">
        <v>282</v>
      </c>
      <c r="C144" s="135"/>
      <c r="D144" s="135" t="s">
        <v>384</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70"/>
      <c r="B145" s="135" t="s">
        <v>282</v>
      </c>
      <c r="C145" s="135"/>
      <c r="D145" s="135" t="s">
        <v>384</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70"/>
      <c r="B146" s="135" t="s">
        <v>285</v>
      </c>
      <c r="C146" s="135" t="s">
        <v>466</v>
      </c>
      <c r="D146" s="135" t="s">
        <v>384</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70"/>
      <c r="B147" s="135" t="s">
        <v>285</v>
      </c>
      <c r="C147" s="135" t="s">
        <v>467</v>
      </c>
      <c r="D147" s="135" t="s">
        <v>384</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70"/>
      <c r="B148" s="135" t="s">
        <v>285</v>
      </c>
      <c r="C148" s="135"/>
      <c r="D148" s="135" t="s">
        <v>384</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70"/>
      <c r="B149" s="135" t="s">
        <v>285</v>
      </c>
      <c r="C149" s="135"/>
      <c r="D149" s="135" t="s">
        <v>384</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70"/>
      <c r="B150" s="135" t="s">
        <v>288</v>
      </c>
      <c r="C150" s="315" t="s">
        <v>468</v>
      </c>
      <c r="D150" s="135" t="s">
        <v>384</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70"/>
      <c r="B151" s="135" t="s">
        <v>288</v>
      </c>
      <c r="C151" s="315" t="s">
        <v>469</v>
      </c>
      <c r="D151" s="135" t="s">
        <v>384</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70"/>
      <c r="B152" s="135" t="s">
        <v>288</v>
      </c>
      <c r="C152" s="315" t="s">
        <v>470</v>
      </c>
      <c r="D152" s="135" t="s">
        <v>384</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70"/>
      <c r="B153" s="135" t="s">
        <v>471</v>
      </c>
      <c r="C153" s="135"/>
      <c r="D153" s="135" t="s">
        <v>384</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1"/>
      <c r="B154" s="135" t="s">
        <v>471</v>
      </c>
      <c r="C154" s="135"/>
      <c r="D154" s="135" t="s">
        <v>384</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375</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464</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69" t="s">
        <v>472</v>
      </c>
      <c r="B158" s="135" t="s">
        <v>282</v>
      </c>
      <c r="C158" s="315" t="s">
        <v>390</v>
      </c>
      <c r="D158" s="135" t="s">
        <v>473</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70"/>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70"/>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70"/>
      <c r="B161" s="135" t="s">
        <v>285</v>
      </c>
      <c r="C161" s="315" t="s">
        <v>466</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70"/>
      <c r="B162" s="135" t="s">
        <v>285</v>
      </c>
      <c r="C162" s="315" t="s">
        <v>467</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70"/>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70"/>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70"/>
      <c r="B165" s="135" t="s">
        <v>471</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70"/>
      <c r="B166" s="135" t="s">
        <v>471</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70"/>
      <c r="B167" s="135" t="s">
        <v>471</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70"/>
      <c r="B168" s="135" t="s">
        <v>471</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1"/>
      <c r="B169" s="135" t="s">
        <v>471</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476</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69" t="s">
        <v>477</v>
      </c>
      <c r="B172" s="135" t="s">
        <v>282</v>
      </c>
      <c r="C172" s="135" t="s">
        <v>390</v>
      </c>
      <c r="D172" s="135" t="s">
        <v>384</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70"/>
      <c r="B173" s="135" t="s">
        <v>282</v>
      </c>
      <c r="C173" s="135"/>
      <c r="D173" s="135" t="s">
        <v>384</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1"/>
      <c r="B174" s="135" t="s">
        <v>282</v>
      </c>
      <c r="C174" s="135"/>
      <c r="D174" s="135" t="s">
        <v>384</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69" t="s">
        <v>478</v>
      </c>
      <c r="B176" s="135" t="s">
        <v>282</v>
      </c>
      <c r="C176" s="135" t="s">
        <v>390</v>
      </c>
      <c r="D176" s="135" t="s">
        <v>384</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70"/>
      <c r="B177" s="135" t="s">
        <v>282</v>
      </c>
      <c r="C177" s="135"/>
      <c r="D177" s="135" t="s">
        <v>384</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1"/>
      <c r="B178" s="135" t="s">
        <v>282</v>
      </c>
      <c r="C178" s="135"/>
      <c r="D178" s="135" t="s">
        <v>384</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479</v>
      </c>
      <c r="B182" s="19"/>
      <c r="C182" s="19"/>
      <c r="D182" s="19"/>
      <c r="E182" s="15"/>
    </row>
    <row r="183" spans="1:54" ht="15" outlineLevel="1">
      <c r="A183" s="12"/>
      <c r="B183" s="19"/>
      <c r="C183" s="19"/>
      <c r="D183" s="19"/>
      <c r="E183" s="15"/>
    </row>
    <row r="184" spans="1:54" s="4" customFormat="1" outlineLevel="1">
      <c r="A184" s="4" t="s">
        <v>480</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2" t="s">
        <v>481</v>
      </c>
      <c r="B186" s="150" t="s">
        <v>482</v>
      </c>
      <c r="C186" s="6" t="s">
        <v>483</v>
      </c>
      <c r="D186" s="10" t="s">
        <v>395</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3"/>
      <c r="B187" s="150" t="s">
        <v>484</v>
      </c>
      <c r="C187" s="6" t="s">
        <v>485</v>
      </c>
      <c r="D187" s="10" t="s">
        <v>395</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69" t="s">
        <v>486</v>
      </c>
      <c r="B190" s="150" t="s">
        <v>343</v>
      </c>
      <c r="C190" s="19"/>
      <c r="D190" s="135" t="s">
        <v>384</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70"/>
      <c r="B191" s="150" t="s">
        <v>487</v>
      </c>
      <c r="C191" s="19"/>
      <c r="D191" s="135" t="s">
        <v>384</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70"/>
      <c r="B192" s="150" t="s">
        <v>591</v>
      </c>
      <c r="C192" s="19"/>
      <c r="D192" s="135" t="s">
        <v>384</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70"/>
      <c r="B193" s="150" t="s">
        <v>488</v>
      </c>
      <c r="C193" s="19"/>
      <c r="D193" s="135" t="s">
        <v>384</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70"/>
      <c r="B194" s="150" t="s">
        <v>489</v>
      </c>
      <c r="C194" s="19"/>
      <c r="D194" s="135" t="s">
        <v>384</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70"/>
      <c r="B195" s="150" t="s">
        <v>490</v>
      </c>
      <c r="C195" s="19"/>
      <c r="D195" s="135" t="s">
        <v>384</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70"/>
      <c r="B196" s="150" t="s">
        <v>285</v>
      </c>
      <c r="C196" s="19"/>
      <c r="D196" s="135" t="s">
        <v>384</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70"/>
      <c r="B197" s="150" t="s">
        <v>288</v>
      </c>
      <c r="C197" s="19"/>
      <c r="D197" s="135" t="s">
        <v>384</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71"/>
      <c r="B198" s="150" t="s">
        <v>471</v>
      </c>
      <c r="C198" s="19"/>
      <c r="D198" s="135" t="s">
        <v>384</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69" t="s">
        <v>491</v>
      </c>
      <c r="B200" s="150" t="s">
        <v>492</v>
      </c>
      <c r="C200" s="19"/>
      <c r="D200" s="135" t="s">
        <v>384</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70"/>
      <c r="B201" s="150" t="s">
        <v>493</v>
      </c>
      <c r="C201" s="19"/>
      <c r="D201" s="135" t="s">
        <v>384</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71"/>
      <c r="B202" s="150" t="s">
        <v>494</v>
      </c>
      <c r="C202" s="19"/>
      <c r="D202" s="135" t="s">
        <v>384</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69" t="s">
        <v>495</v>
      </c>
      <c r="B204" s="150" t="s">
        <v>496</v>
      </c>
      <c r="C204" s="19"/>
      <c r="D204" s="135" t="s">
        <v>384</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70"/>
      <c r="B205" s="150" t="s">
        <v>497</v>
      </c>
      <c r="C205" s="19"/>
      <c r="D205" s="135" t="s">
        <v>384</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71"/>
      <c r="B206" s="150" t="s">
        <v>498</v>
      </c>
      <c r="C206" s="19"/>
      <c r="D206" s="135" t="s">
        <v>384</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592</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94" t="s">
        <v>486</v>
      </c>
      <c r="B210" s="150" t="s">
        <v>593</v>
      </c>
      <c r="C210" s="19"/>
      <c r="D210" s="135" t="s">
        <v>384</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95"/>
      <c r="B211" s="150" t="s">
        <v>487</v>
      </c>
      <c r="C211" s="19"/>
      <c r="D211" s="135" t="s">
        <v>384</v>
      </c>
      <c r="E211" s="21">
        <f>E191-Baseline!E191</f>
        <v>8.584E-2</v>
      </c>
      <c r="F211" s="21">
        <f>F191-Baseline!F191</f>
        <v>0.29565217391304349</v>
      </c>
      <c r="G211" s="21">
        <f>G191-Baseline!G191</f>
        <v>8.3369913883637889E-2</v>
      </c>
      <c r="H211" s="21">
        <f>H191-Baseline!H191</f>
        <v>0</v>
      </c>
      <c r="I211" s="21">
        <f>I191-Baseline!I191</f>
        <v>8.0970905649641198E-2</v>
      </c>
      <c r="J211" s="21">
        <f>J191-Baseline!J191</f>
        <v>0</v>
      </c>
      <c r="K211" s="21">
        <f>K191-Baseline!K191</f>
        <v>0.35622948765965923</v>
      </c>
      <c r="L211" s="21">
        <f>L191-Baseline!L191</f>
        <v>0</v>
      </c>
      <c r="M211" s="21">
        <f>M191-Baseline!M191</f>
        <v>7.6378000486056571E-2</v>
      </c>
      <c r="N211" s="21">
        <f>N191-Baseline!N191</f>
        <v>0</v>
      </c>
      <c r="O211" s="21">
        <f>O191-Baseline!O191</f>
        <v>7.4180187827667637E-2</v>
      </c>
      <c r="P211" s="21">
        <f>P191-Baseline!P191</f>
        <v>0.26062858366446456</v>
      </c>
      <c r="Q211" s="21">
        <f>Q191-Baseline!Q191</f>
        <v>7.2045618255646968E-2</v>
      </c>
      <c r="R211" s="21">
        <f>R191-Baseline!R191</f>
        <v>0</v>
      </c>
      <c r="S211" s="21">
        <f>S191-Baseline!S191</f>
        <v>6.997247192062836E-2</v>
      </c>
      <c r="T211" s="21">
        <f>T191-Baseline!T191</f>
        <v>0</v>
      </c>
      <c r="U211" s="21">
        <f>U191-Baseline!U191</f>
        <v>0.3126638034529815</v>
      </c>
      <c r="V211" s="21">
        <f>V191-Baseline!V191</f>
        <v>0</v>
      </c>
      <c r="W211" s="21">
        <f>W191-Baseline!W191</f>
        <v>6.6003429892327187E-2</v>
      </c>
      <c r="X211" s="21">
        <f>X191-Baseline!X191</f>
        <v>0</v>
      </c>
      <c r="Y211" s="21">
        <f>Y191-Baseline!Y191</f>
        <v>6.4104150351212141E-2</v>
      </c>
      <c r="Z211" s="21">
        <f>Z191-Baseline!Z191</f>
        <v>0.22975396298937217</v>
      </c>
      <c r="AA211" s="21">
        <f>AA191-Baseline!AA191</f>
        <v>6.2259523466499676E-2</v>
      </c>
      <c r="AB211" s="21">
        <f>AB191-Baseline!AB191</f>
        <v>0</v>
      </c>
      <c r="AC211" s="21">
        <f>AC191-Baseline!AC191</f>
        <v>6.0467976582460538E-2</v>
      </c>
      <c r="AD211" s="21">
        <f>AD191-Baseline!AD191</f>
        <v>0</v>
      </c>
      <c r="AE211" s="21">
        <f>AE191-Baseline!AE191</f>
        <v>0.27444454666070528</v>
      </c>
      <c r="AF211" s="21">
        <f>AF191-Baseline!AF191</f>
        <v>0</v>
      </c>
      <c r="AG211" s="21">
        <f>AG191-Baseline!AG191</f>
        <v>5.7038057160800605E-2</v>
      </c>
      <c r="AH211" s="21">
        <f>AH191-Baseline!AH191</f>
        <v>0</v>
      </c>
      <c r="AI211" s="21">
        <f>AI191-Baseline!AI191</f>
        <v>5.5396760409901713E-2</v>
      </c>
      <c r="AJ211" s="21">
        <f>AJ191-Baseline!AJ191</f>
        <v>0.20352000448629509</v>
      </c>
      <c r="AK211" s="21">
        <f>AK191-Baseline!AK191</f>
        <v>5.4326316835198174E-2</v>
      </c>
      <c r="AL211" s="21">
        <f>AL191-Baseline!AL191</f>
        <v>0</v>
      </c>
      <c r="AM211" s="21">
        <f>AM191-Baseline!AM191</f>
        <v>5.3276557673051353E-2</v>
      </c>
      <c r="AN211" s="21">
        <f>AN191-Baseline!AN191</f>
        <v>0</v>
      </c>
      <c r="AO211" s="21">
        <f>AO191-Baseline!AO191</f>
        <v>0.24801576326580344</v>
      </c>
      <c r="AP211" s="21">
        <f>AP191-Baseline!AP191</f>
        <v>0</v>
      </c>
      <c r="AQ211" s="21">
        <f>AQ191-Baseline!AQ191</f>
        <v>5.1237501552214008E-2</v>
      </c>
      <c r="AR211" s="21">
        <f>AR191-Baseline!AR191</f>
        <v>0</v>
      </c>
      <c r="AS211" s="21">
        <f>AS191-Baseline!AS191</f>
        <v>5.024742823538831E-2</v>
      </c>
      <c r="AT211" s="21">
        <f>AT191-Baseline!AT191</f>
        <v>0.18831257486504957</v>
      </c>
      <c r="AU211" s="21">
        <f>AU191-Baseline!AU191</f>
        <v>4.9276486319255346E-2</v>
      </c>
      <c r="AV211" s="21">
        <f>AV191-Baseline!AV191</f>
        <v>0</v>
      </c>
      <c r="AW211" s="21">
        <f>AW191-Baseline!AW191</f>
        <v>4.8324306123624532E-2</v>
      </c>
      <c r="AX211" s="21">
        <f>AX191-Baseline!AX191</f>
        <v>0</v>
      </c>
      <c r="AY211" s="21">
        <f>AY191-Baseline!AY191</f>
        <v>0.22853097028690755</v>
      </c>
      <c r="AZ211" s="21">
        <f>AZ191-Baseline!AZ191</f>
        <v>0</v>
      </c>
      <c r="BA211" s="21">
        <f>BA191-Baseline!BA191</f>
        <v>4.6474787752124415E-2</v>
      </c>
      <c r="BB211" s="21">
        <f>BB191-Baseline!BB191</f>
        <v>0</v>
      </c>
    </row>
    <row r="212" spans="1:54" outlineLevel="2">
      <c r="A212" s="495"/>
      <c r="B212" s="150" t="s">
        <v>591</v>
      </c>
      <c r="C212" s="19"/>
      <c r="D212" s="135" t="s">
        <v>384</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0</v>
      </c>
      <c r="L212" s="21">
        <f>L77*L186-Baseline!L77*Baseline!L186</f>
        <v>0</v>
      </c>
      <c r="M212" s="21">
        <f>M77*M186-Baseline!M77*Baseline!M186</f>
        <v>0</v>
      </c>
      <c r="N212" s="21">
        <f>N77*N186-Baseline!N77*Baseline!N186</f>
        <v>0</v>
      </c>
      <c r="O212" s="21">
        <f>O77*O186-Baseline!O77*Baseline!O186</f>
        <v>0</v>
      </c>
      <c r="P212" s="21">
        <f>P77*P186-Baseline!P77*Baseline!P186</f>
        <v>0</v>
      </c>
      <c r="Q212" s="21">
        <f>Q77*Q186-Baseline!Q77*Baseline!Q186</f>
        <v>0</v>
      </c>
      <c r="R212" s="21">
        <f>R77*R186-Baseline!R77*Baseline!R186</f>
        <v>0</v>
      </c>
      <c r="S212" s="21">
        <f>S77*S186-Baseline!S77*Baseline!S186</f>
        <v>0</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495"/>
      <c r="B213" s="150" t="s">
        <v>488</v>
      </c>
      <c r="C213" s="19"/>
      <c r="D213" s="135" t="s">
        <v>384</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495"/>
      <c r="B214" s="150" t="s">
        <v>489</v>
      </c>
      <c r="C214" s="19"/>
      <c r="D214" s="135" t="s">
        <v>384</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495"/>
      <c r="B215" s="150" t="s">
        <v>490</v>
      </c>
      <c r="C215" s="19"/>
      <c r="D215" s="135" t="s">
        <v>384</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495"/>
      <c r="B216" s="150" t="s">
        <v>285</v>
      </c>
      <c r="C216" s="19"/>
      <c r="D216" s="135" t="s">
        <v>384</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495"/>
      <c r="B217" s="150" t="s">
        <v>288</v>
      </c>
      <c r="C217" s="19"/>
      <c r="D217" s="135"/>
      <c r="E217" s="21">
        <f>E197-Baseline!E197</f>
        <v>9.2970000000000006</v>
      </c>
      <c r="F217" s="21">
        <f>F197-Baseline!F197</f>
        <v>9.0614130434782609</v>
      </c>
      <c r="G217" s="21">
        <f>G197-Baseline!G197</f>
        <v>8.832462415458938</v>
      </c>
      <c r="H217" s="21">
        <f>H197-Baseline!H197</f>
        <v>8.609964999173032</v>
      </c>
      <c r="I217" s="21">
        <f>I197-Baseline!I197</f>
        <v>8.3937428526004449</v>
      </c>
      <c r="J217" s="21">
        <f>J197-Baseline!J197</f>
        <v>8.1836230617729075</v>
      </c>
      <c r="K217" s="21">
        <f>K197-Baseline!K197</f>
        <v>7.9794375982701027</v>
      </c>
      <c r="L217" s="21">
        <f>L197-Baseline!L197</f>
        <v>7.781023180788524</v>
      </c>
      <c r="M217" s="21">
        <f>M197-Baseline!M197</f>
        <v>7.5882211406662341</v>
      </c>
      <c r="N217" s="21">
        <f>N197-Baseline!N197</f>
        <v>7.4008772912499516</v>
      </c>
      <c r="O217" s="21">
        <f>O197-Baseline!O197</f>
        <v>7.218841800994201</v>
      </c>
      <c r="P217" s="21">
        <f>P197-Baseline!P197</f>
        <v>7.0419690701854529</v>
      </c>
      <c r="Q217" s="21">
        <f>Q197-Baseline!Q197</f>
        <v>6.8701176111872613</v>
      </c>
      <c r="R217" s="21">
        <f>R197-Baseline!R197</f>
        <v>6.7031499321053563</v>
      </c>
      <c r="S217" s="21">
        <f>S197-Baseline!S197</f>
        <v>6.5409324237746427</v>
      </c>
      <c r="T217" s="21">
        <f>T197-Baseline!T197</f>
        <v>6.3833352499728502</v>
      </c>
      <c r="U217" s="21">
        <f>U197-Baseline!U197</f>
        <v>6.2302322407682382</v>
      </c>
      <c r="V217" s="21">
        <f>V197-Baseline!V197</f>
        <v>6.0815007889115904</v>
      </c>
      <c r="W217" s="21">
        <f>W197-Baseline!W197</f>
        <v>5.9370217491851802</v>
      </c>
      <c r="X217" s="21">
        <f>X197-Baseline!X197</f>
        <v>5.796679340623963</v>
      </c>
      <c r="Y217" s="21">
        <f>Y197-Baseline!Y197</f>
        <v>5.6603610515266887</v>
      </c>
      <c r="Z217" s="21">
        <f>Z197-Baseline!Z197</f>
        <v>5.5279575471769897</v>
      </c>
      <c r="AA217" s="21">
        <f>AA197-Baseline!AA197</f>
        <v>5.3993625801967911</v>
      </c>
      <c r="AB217" s="21">
        <f>AB197-Baseline!AB197</f>
        <v>5.2744729034566697</v>
      </c>
      <c r="AC217" s="21">
        <f>AC197-Baseline!AC197</f>
        <v>5.1531881854698884</v>
      </c>
      <c r="AD217" s="21">
        <f>AD197-Baseline!AD197</f>
        <v>5.0354109281989974</v>
      </c>
      <c r="AE217" s="21">
        <f>AE197-Baseline!AE197</f>
        <v>4.921046387205938</v>
      </c>
      <c r="AF217" s="21">
        <f>AF197-Baseline!AF197</f>
        <v>4.8100024940785255</v>
      </c>
      <c r="AG217" s="21">
        <f>AG197-Baseline!AG197</f>
        <v>4.7021897810681743</v>
      </c>
      <c r="AH217" s="21">
        <f>AH197-Baseline!AH197</f>
        <v>4.5975213078755681</v>
      </c>
      <c r="AI217" s="21">
        <f>AI197-Baseline!AI197</f>
        <v>4.4959125905228134</v>
      </c>
      <c r="AJ217" s="21">
        <f>AJ197-Baseline!AJ197</f>
        <v>4.4186275591079749</v>
      </c>
      <c r="AK217" s="21">
        <f>AK197-Baseline!AK197</f>
        <v>4.3434123273438381</v>
      </c>
      <c r="AL217" s="21">
        <f>AL197-Baseline!AL197</f>
        <v>4.2702243596363685</v>
      </c>
      <c r="AM217" s="21">
        <f>AM197-Baseline!AM197</f>
        <v>4.1990221983207574</v>
      </c>
      <c r="AN217" s="21">
        <f>AN197-Baseline!AN197</f>
        <v>4.1297654393766514</v>
      </c>
      <c r="AO217" s="21">
        <f>AO197-Baseline!AO197</f>
        <v>4.0624147087439502</v>
      </c>
      <c r="AP217" s="21">
        <f>AP197-Baseline!AP197</f>
        <v>3.9969316392250174</v>
      </c>
      <c r="AQ217" s="21">
        <f>AQ197-Baseline!AQ197</f>
        <v>3.9332788479595169</v>
      </c>
      <c r="AR217" s="21">
        <f>AR197-Baseline!AR197</f>
        <v>3.8714199144584009</v>
      </c>
      <c r="AS217" s="21">
        <f>AS197-Baseline!AS197</f>
        <v>3.8113193591839329</v>
      </c>
      <c r="AT217" s="21">
        <f>AT197-Baseline!AT197</f>
        <v>3.7529426226629252</v>
      </c>
      <c r="AU217" s="21">
        <f>AU197-Baseline!AU197</f>
        <v>3.696256045120716</v>
      </c>
      <c r="AV217" s="21">
        <f>AV197-Baseline!AV197</f>
        <v>3.6412268466236872</v>
      </c>
      <c r="AW217" s="21">
        <f>AW197-Baseline!AW197</f>
        <v>3.5878231077184388</v>
      </c>
      <c r="AX217" s="21">
        <f>AX197-Baseline!AX197</f>
        <v>3.5360137505560458</v>
      </c>
      <c r="AY217" s="21">
        <f>AY197-Baseline!AY197</f>
        <v>3.4857685204900575</v>
      </c>
      <c r="AZ217" s="21">
        <f>AZ197-Baseline!AZ197</f>
        <v>3.4370579681372493</v>
      </c>
      <c r="BA217" s="21">
        <f>BA197-Baseline!BA197</f>
        <v>3.3898534318903408</v>
      </c>
      <c r="BB217" s="21">
        <f>BB197-Baseline!BB197</f>
        <v>3.3441270208722091</v>
      </c>
    </row>
    <row r="218" spans="1:54" outlineLevel="2">
      <c r="A218" s="496"/>
      <c r="B218" s="150" t="s">
        <v>471</v>
      </c>
      <c r="C218" s="19"/>
      <c r="D218" s="135" t="s">
        <v>384</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94" t="s">
        <v>491</v>
      </c>
      <c r="B220" s="150" t="s">
        <v>492</v>
      </c>
      <c r="C220" s="19"/>
      <c r="D220" s="135" t="s">
        <v>384</v>
      </c>
      <c r="E220" s="21">
        <f>E200-Baseline!E200</f>
        <v>9.3828399999999998</v>
      </c>
      <c r="F220" s="21">
        <f>F200-Baseline!F200</f>
        <v>9.3570652173913036</v>
      </c>
      <c r="G220" s="21">
        <f>G200-Baseline!G200</f>
        <v>8.9158323293425763</v>
      </c>
      <c r="H220" s="21">
        <f>H200-Baseline!H200</f>
        <v>8.609964999173032</v>
      </c>
      <c r="I220" s="21">
        <f>I200-Baseline!I200</f>
        <v>8.4747137582500862</v>
      </c>
      <c r="J220" s="21">
        <f>J200-Baseline!J200</f>
        <v>8.1836230617729075</v>
      </c>
      <c r="K220" s="21">
        <f>K200-Baseline!K200</f>
        <v>8.3356670859297619</v>
      </c>
      <c r="L220" s="21">
        <f>L200-Baseline!L200</f>
        <v>7.781023180788524</v>
      </c>
      <c r="M220" s="21">
        <f>M200-Baseline!M200</f>
        <v>7.6645991411522907</v>
      </c>
      <c r="N220" s="21">
        <f>N200-Baseline!N200</f>
        <v>7.4008772912499516</v>
      </c>
      <c r="O220" s="21">
        <f>O200-Baseline!O200</f>
        <v>7.2930219888218684</v>
      </c>
      <c r="P220" s="21">
        <f>P200-Baseline!P200</f>
        <v>7.3025976538499178</v>
      </c>
      <c r="Q220" s="21">
        <f>Q200-Baseline!Q200</f>
        <v>6.9421632294429081</v>
      </c>
      <c r="R220" s="21">
        <f>R200-Baseline!R200</f>
        <v>6.7031499321053563</v>
      </c>
      <c r="S220" s="21">
        <f>S200-Baseline!S200</f>
        <v>6.6109048956952714</v>
      </c>
      <c r="T220" s="21">
        <f>T200-Baseline!T200</f>
        <v>6.3833352499728502</v>
      </c>
      <c r="U220" s="21">
        <f>U200-Baseline!U200</f>
        <v>6.5428960442212194</v>
      </c>
      <c r="V220" s="21">
        <f>V200-Baseline!V200</f>
        <v>6.0815007889115904</v>
      </c>
      <c r="W220" s="21">
        <f>W200-Baseline!W200</f>
        <v>6.0030251790775075</v>
      </c>
      <c r="X220" s="21">
        <f>X200-Baseline!X200</f>
        <v>5.796679340623963</v>
      </c>
      <c r="Y220" s="21">
        <f>Y200-Baseline!Y200</f>
        <v>5.7244652018779005</v>
      </c>
      <c r="Z220" s="21">
        <f>Z200-Baseline!Z200</f>
        <v>5.7577115101663621</v>
      </c>
      <c r="AA220" s="21">
        <f>AA200-Baseline!AA200</f>
        <v>5.4616221036632906</v>
      </c>
      <c r="AB220" s="21">
        <f>AB200-Baseline!AB200</f>
        <v>5.2744729034566697</v>
      </c>
      <c r="AC220" s="21">
        <f>AC200-Baseline!AC200</f>
        <v>5.2136561620523487</v>
      </c>
      <c r="AD220" s="21">
        <f>AD200-Baseline!AD200</f>
        <v>5.0354109281989974</v>
      </c>
      <c r="AE220" s="21">
        <f>AE200-Baseline!AE200</f>
        <v>5.1954909338666431</v>
      </c>
      <c r="AF220" s="21">
        <f>AF200-Baseline!AF200</f>
        <v>4.8100024940785255</v>
      </c>
      <c r="AG220" s="21">
        <f>AG200-Baseline!AG200</f>
        <v>4.7592278382289752</v>
      </c>
      <c r="AH220" s="21">
        <f>AH200-Baseline!AH200</f>
        <v>4.5975213078755681</v>
      </c>
      <c r="AI220" s="21">
        <f>AI200-Baseline!AI200</f>
        <v>4.5513093509327156</v>
      </c>
      <c r="AJ220" s="21">
        <f>AJ200-Baseline!AJ200</f>
        <v>4.6221475635942699</v>
      </c>
      <c r="AK220" s="21">
        <f>AK200-Baseline!AK200</f>
        <v>4.3977386441790358</v>
      </c>
      <c r="AL220" s="21">
        <f>AL200-Baseline!AL200</f>
        <v>4.2702243596363685</v>
      </c>
      <c r="AM220" s="21">
        <f>AM200-Baseline!AM200</f>
        <v>4.2522987559938086</v>
      </c>
      <c r="AN220" s="21">
        <f>AN200-Baseline!AN200</f>
        <v>4.1297654393766514</v>
      </c>
      <c r="AO220" s="21">
        <f>AO200-Baseline!AO200</f>
        <v>4.3104304720097533</v>
      </c>
      <c r="AP220" s="21">
        <f>AP200-Baseline!AP200</f>
        <v>3.9969316392250174</v>
      </c>
      <c r="AQ220" s="21">
        <f>AQ200-Baseline!AQ200</f>
        <v>3.9845163495117308</v>
      </c>
      <c r="AR220" s="21">
        <f>AR200-Baseline!AR200</f>
        <v>3.8714199144584009</v>
      </c>
      <c r="AS220" s="21">
        <f>AS200-Baseline!AS200</f>
        <v>3.8615667874193211</v>
      </c>
      <c r="AT220" s="21">
        <f>AT200-Baseline!AT200</f>
        <v>3.9412551975279748</v>
      </c>
      <c r="AU220" s="21">
        <f>AU200-Baseline!AU200</f>
        <v>3.7455325314399714</v>
      </c>
      <c r="AV220" s="21">
        <f>AV200-Baseline!AV200</f>
        <v>3.6412268466236872</v>
      </c>
      <c r="AW220" s="21">
        <f>AW200-Baseline!AW200</f>
        <v>3.6361474138420635</v>
      </c>
      <c r="AX220" s="21">
        <f>AX200-Baseline!AX200</f>
        <v>3.5360137505560458</v>
      </c>
      <c r="AY220" s="21">
        <f>AY200-Baseline!AY200</f>
        <v>3.7142994907769649</v>
      </c>
      <c r="AZ220" s="21">
        <f>AZ200-Baseline!AZ200</f>
        <v>3.4370579681372493</v>
      </c>
      <c r="BA220" s="21">
        <f>BA200-Baseline!BA200</f>
        <v>3.4363282196424652</v>
      </c>
      <c r="BB220" s="21">
        <f>BB200-Baseline!BB200</f>
        <v>3.3441270208722091</v>
      </c>
    </row>
    <row r="221" spans="1:54" outlineLevel="2">
      <c r="A221" s="495"/>
      <c r="B221" s="150" t="s">
        <v>493</v>
      </c>
      <c r="C221" s="19"/>
      <c r="D221" s="135" t="s">
        <v>384</v>
      </c>
      <c r="E221" s="21">
        <f>E201-Baseline!E201</f>
        <v>9.3828399999999998</v>
      </c>
      <c r="F221" s="21">
        <f>F201-Baseline!F201</f>
        <v>9.3570652173913036</v>
      </c>
      <c r="G221" s="21">
        <f>G201-Baseline!G201</f>
        <v>8.9158323293425763</v>
      </c>
      <c r="H221" s="21">
        <f>H201-Baseline!H201</f>
        <v>8.609964999173032</v>
      </c>
      <c r="I221" s="21">
        <f>I201-Baseline!I201</f>
        <v>8.4747137582500862</v>
      </c>
      <c r="J221" s="21">
        <f>J201-Baseline!J201</f>
        <v>8.1836230617729075</v>
      </c>
      <c r="K221" s="21">
        <f>K201-Baseline!K201</f>
        <v>8.3356670859297619</v>
      </c>
      <c r="L221" s="21">
        <f>L201-Baseline!L201</f>
        <v>7.781023180788524</v>
      </c>
      <c r="M221" s="21">
        <f>M201-Baseline!M201</f>
        <v>7.6645991411522907</v>
      </c>
      <c r="N221" s="21">
        <f>N201-Baseline!N201</f>
        <v>7.4008772912499516</v>
      </c>
      <c r="O221" s="21">
        <f>O201-Baseline!O201</f>
        <v>7.2930219888218684</v>
      </c>
      <c r="P221" s="21">
        <f>P201-Baseline!P201</f>
        <v>7.3025976538499178</v>
      </c>
      <c r="Q221" s="21">
        <f>Q201-Baseline!Q201</f>
        <v>6.9421632294429081</v>
      </c>
      <c r="R221" s="21">
        <f>R201-Baseline!R201</f>
        <v>6.7031499321053563</v>
      </c>
      <c r="S221" s="21">
        <f>S201-Baseline!S201</f>
        <v>6.6109048956952714</v>
      </c>
      <c r="T221" s="21">
        <f>T201-Baseline!T201</f>
        <v>6.3833352499728502</v>
      </c>
      <c r="U221" s="21">
        <f>U201-Baseline!U201</f>
        <v>6.5428960442212194</v>
      </c>
      <c r="V221" s="21">
        <f>V201-Baseline!V201</f>
        <v>6.0815007889115904</v>
      </c>
      <c r="W221" s="21">
        <f>W201-Baseline!W201</f>
        <v>6.0030251790775075</v>
      </c>
      <c r="X221" s="21">
        <f>X201-Baseline!X201</f>
        <v>5.796679340623963</v>
      </c>
      <c r="Y221" s="21">
        <f>Y201-Baseline!Y201</f>
        <v>5.7244652018779005</v>
      </c>
      <c r="Z221" s="21">
        <f>Z201-Baseline!Z201</f>
        <v>5.7577115101663621</v>
      </c>
      <c r="AA221" s="21">
        <f>AA201-Baseline!AA201</f>
        <v>5.4616221036632906</v>
      </c>
      <c r="AB221" s="21">
        <f>AB201-Baseline!AB201</f>
        <v>5.2744729034566697</v>
      </c>
      <c r="AC221" s="21">
        <f>AC201-Baseline!AC201</f>
        <v>5.2136561620523487</v>
      </c>
      <c r="AD221" s="21">
        <f>AD201-Baseline!AD201</f>
        <v>5.0354109281989974</v>
      </c>
      <c r="AE221" s="21">
        <f>AE201-Baseline!AE201</f>
        <v>5.1954909338666431</v>
      </c>
      <c r="AF221" s="21">
        <f>AF201-Baseline!AF201</f>
        <v>4.8100024940785255</v>
      </c>
      <c r="AG221" s="21">
        <f>AG201-Baseline!AG201</f>
        <v>4.7592278382289752</v>
      </c>
      <c r="AH221" s="21">
        <f>AH201-Baseline!AH201</f>
        <v>4.5975213078755681</v>
      </c>
      <c r="AI221" s="21">
        <f>AI201-Baseline!AI201</f>
        <v>4.5513093509327156</v>
      </c>
      <c r="AJ221" s="21">
        <f>AJ201-Baseline!AJ201</f>
        <v>4.6221475635942699</v>
      </c>
      <c r="AK221" s="21">
        <f>AK201-Baseline!AK201</f>
        <v>4.3977386441790358</v>
      </c>
      <c r="AL221" s="21">
        <f>AL201-Baseline!AL201</f>
        <v>4.2702243596363685</v>
      </c>
      <c r="AM221" s="21">
        <f>AM201-Baseline!AM201</f>
        <v>4.2522987559938086</v>
      </c>
      <c r="AN221" s="21">
        <f>AN201-Baseline!AN201</f>
        <v>4.1297654393766514</v>
      </c>
      <c r="AO221" s="21">
        <f>AO201-Baseline!AO201</f>
        <v>4.3104304720097533</v>
      </c>
      <c r="AP221" s="21">
        <f>AP201-Baseline!AP201</f>
        <v>3.9969316392250174</v>
      </c>
      <c r="AQ221" s="21">
        <f>AQ201-Baseline!AQ201</f>
        <v>3.9845163495117308</v>
      </c>
      <c r="AR221" s="21">
        <f>AR201-Baseline!AR201</f>
        <v>3.8714199144584009</v>
      </c>
      <c r="AS221" s="21">
        <f>AS201-Baseline!AS201</f>
        <v>3.8615667874193211</v>
      </c>
      <c r="AT221" s="21">
        <f>AT201-Baseline!AT201</f>
        <v>3.9412551975279748</v>
      </c>
      <c r="AU221" s="21">
        <f>AU201-Baseline!AU201</f>
        <v>3.7455325314399714</v>
      </c>
      <c r="AV221" s="21">
        <f>AV201-Baseline!AV201</f>
        <v>3.6412268466236872</v>
      </c>
      <c r="AW221" s="21">
        <f>AW201-Baseline!AW201</f>
        <v>3.6361474138420635</v>
      </c>
      <c r="AX221" s="21">
        <f>AX201-Baseline!AX201</f>
        <v>3.5360137505560458</v>
      </c>
      <c r="AY221" s="21">
        <f>AY201-Baseline!AY201</f>
        <v>3.7142994907769649</v>
      </c>
      <c r="AZ221" s="21">
        <f>AZ201-Baseline!AZ201</f>
        <v>3.4370579681372493</v>
      </c>
      <c r="BA221" s="21">
        <f>BA201-Baseline!BA201</f>
        <v>3.4363282196424652</v>
      </c>
      <c r="BB221" s="21">
        <f>BB201-Baseline!BB201</f>
        <v>3.3441270208722091</v>
      </c>
    </row>
    <row r="222" spans="1:54" outlineLevel="2">
      <c r="A222" s="496"/>
      <c r="B222" s="150" t="s">
        <v>494</v>
      </c>
      <c r="C222" s="19"/>
      <c r="D222" s="135" t="s">
        <v>384</v>
      </c>
      <c r="E222" s="21">
        <f>E202-Baseline!E202</f>
        <v>9.3828399999999998</v>
      </c>
      <c r="F222" s="21">
        <f>F202-Baseline!F202</f>
        <v>9.3570652173913036</v>
      </c>
      <c r="G222" s="21">
        <f>G202-Baseline!G202</f>
        <v>8.9158323293425763</v>
      </c>
      <c r="H222" s="21">
        <f>H202-Baseline!H202</f>
        <v>8.609964999173032</v>
      </c>
      <c r="I222" s="21">
        <f>I202-Baseline!I202</f>
        <v>8.4747137582500862</v>
      </c>
      <c r="J222" s="21">
        <f>J202-Baseline!J202</f>
        <v>8.1836230617729075</v>
      </c>
      <c r="K222" s="21">
        <f>K202-Baseline!K202</f>
        <v>8.3356670859297619</v>
      </c>
      <c r="L222" s="21">
        <f>L202-Baseline!L202</f>
        <v>7.781023180788524</v>
      </c>
      <c r="M222" s="21">
        <f>M202-Baseline!M202</f>
        <v>7.6645991411522907</v>
      </c>
      <c r="N222" s="21">
        <f>N202-Baseline!N202</f>
        <v>7.4008772912499516</v>
      </c>
      <c r="O222" s="21">
        <f>O202-Baseline!O202</f>
        <v>7.2930219888218684</v>
      </c>
      <c r="P222" s="21">
        <f>P202-Baseline!P202</f>
        <v>7.3025976538499178</v>
      </c>
      <c r="Q222" s="21">
        <f>Q202-Baseline!Q202</f>
        <v>6.9421632294429081</v>
      </c>
      <c r="R222" s="21">
        <f>R202-Baseline!R202</f>
        <v>6.7031499321053563</v>
      </c>
      <c r="S222" s="21">
        <f>S202-Baseline!S202</f>
        <v>6.6109048956952714</v>
      </c>
      <c r="T222" s="21">
        <f>T202-Baseline!T202</f>
        <v>6.3833352499728502</v>
      </c>
      <c r="U222" s="21">
        <f>U202-Baseline!U202</f>
        <v>6.5428960442212194</v>
      </c>
      <c r="V222" s="21">
        <f>V202-Baseline!V202</f>
        <v>6.0815007889115904</v>
      </c>
      <c r="W222" s="21">
        <f>W202-Baseline!W202</f>
        <v>6.0030251790775075</v>
      </c>
      <c r="X222" s="21">
        <f>X202-Baseline!X202</f>
        <v>5.796679340623963</v>
      </c>
      <c r="Y222" s="21">
        <f>Y202-Baseline!Y202</f>
        <v>5.7244652018779005</v>
      </c>
      <c r="Z222" s="21">
        <f>Z202-Baseline!Z202</f>
        <v>5.7577115101663621</v>
      </c>
      <c r="AA222" s="21">
        <f>AA202-Baseline!AA202</f>
        <v>5.4616221036632906</v>
      </c>
      <c r="AB222" s="21">
        <f>AB202-Baseline!AB202</f>
        <v>5.2744729034566697</v>
      </c>
      <c r="AC222" s="21">
        <f>AC202-Baseline!AC202</f>
        <v>5.2136561620523487</v>
      </c>
      <c r="AD222" s="21">
        <f>AD202-Baseline!AD202</f>
        <v>5.0354109281989974</v>
      </c>
      <c r="AE222" s="21">
        <f>AE202-Baseline!AE202</f>
        <v>5.1954909338666431</v>
      </c>
      <c r="AF222" s="21">
        <f>AF202-Baseline!AF202</f>
        <v>4.8100024940785255</v>
      </c>
      <c r="AG222" s="21">
        <f>AG202-Baseline!AG202</f>
        <v>4.7592278382289752</v>
      </c>
      <c r="AH222" s="21">
        <f>AH202-Baseline!AH202</f>
        <v>4.5975213078755681</v>
      </c>
      <c r="AI222" s="21">
        <f>AI202-Baseline!AI202</f>
        <v>4.5513093509327156</v>
      </c>
      <c r="AJ222" s="21">
        <f>AJ202-Baseline!AJ202</f>
        <v>4.6221475635942699</v>
      </c>
      <c r="AK222" s="21">
        <f>AK202-Baseline!AK202</f>
        <v>4.3977386441790358</v>
      </c>
      <c r="AL222" s="21">
        <f>AL202-Baseline!AL202</f>
        <v>4.2702243596363685</v>
      </c>
      <c r="AM222" s="21">
        <f>AM202-Baseline!AM202</f>
        <v>4.2522987559938086</v>
      </c>
      <c r="AN222" s="21">
        <f>AN202-Baseline!AN202</f>
        <v>4.1297654393766514</v>
      </c>
      <c r="AO222" s="21">
        <f>AO202-Baseline!AO202</f>
        <v>4.3104304720097533</v>
      </c>
      <c r="AP222" s="21">
        <f>AP202-Baseline!AP202</f>
        <v>3.9969316392250174</v>
      </c>
      <c r="AQ222" s="21">
        <f>AQ202-Baseline!AQ202</f>
        <v>3.9845163495117308</v>
      </c>
      <c r="AR222" s="21">
        <f>AR202-Baseline!AR202</f>
        <v>3.8714199144584009</v>
      </c>
      <c r="AS222" s="21">
        <f>AS202-Baseline!AS202</f>
        <v>3.8615667874193211</v>
      </c>
      <c r="AT222" s="21">
        <f>AT202-Baseline!AT202</f>
        <v>3.9412551975279748</v>
      </c>
      <c r="AU222" s="21">
        <f>AU202-Baseline!AU202</f>
        <v>3.7455325314399714</v>
      </c>
      <c r="AV222" s="21">
        <f>AV202-Baseline!AV202</f>
        <v>3.6412268466236872</v>
      </c>
      <c r="AW222" s="21">
        <f>AW202-Baseline!AW202</f>
        <v>3.6361474138420635</v>
      </c>
      <c r="AX222" s="21">
        <f>AX202-Baseline!AX202</f>
        <v>3.5360137505560458</v>
      </c>
      <c r="AY222" s="21">
        <f>AY202-Baseline!AY202</f>
        <v>3.7142994907769649</v>
      </c>
      <c r="AZ222" s="21">
        <f>AZ202-Baseline!AZ202</f>
        <v>3.4370579681372493</v>
      </c>
      <c r="BA222" s="21">
        <f>BA202-Baseline!BA202</f>
        <v>3.4363282196424652</v>
      </c>
      <c r="BB222" s="21">
        <f>BB202-Baseline!BB202</f>
        <v>3.3441270208722091</v>
      </c>
    </row>
    <row r="223" spans="1:54" outlineLevel="2">
      <c r="B223" s="19"/>
      <c r="C223" s="19"/>
      <c r="D223" s="19"/>
      <c r="E223" s="15"/>
    </row>
    <row r="224" spans="1:54" outlineLevel="2">
      <c r="A224" s="494" t="s">
        <v>495</v>
      </c>
      <c r="B224" s="150" t="s">
        <v>492</v>
      </c>
      <c r="C224" s="19"/>
      <c r="D224" s="135" t="s">
        <v>384</v>
      </c>
      <c r="E224" s="21">
        <f>E204-Baseline!E204</f>
        <v>9.3828399999999998</v>
      </c>
      <c r="F224" s="21">
        <f>F204-Baseline!F204</f>
        <v>18.739905217391303</v>
      </c>
      <c r="G224" s="21">
        <f>G204-Baseline!G204</f>
        <v>27.655737546733882</v>
      </c>
      <c r="H224" s="21">
        <f>H204-Baseline!H204</f>
        <v>36.265702545906912</v>
      </c>
      <c r="I224" s="21">
        <f>I204-Baseline!I204</f>
        <v>44.740416304156994</v>
      </c>
      <c r="J224" s="21">
        <f>J204-Baseline!J204</f>
        <v>52.9240393659299</v>
      </c>
      <c r="K224" s="21">
        <f>K204-Baseline!K204</f>
        <v>61.259706451859664</v>
      </c>
      <c r="L224" s="21">
        <f>L204-Baseline!L204</f>
        <v>69.040729632648194</v>
      </c>
      <c r="M224" s="21">
        <f>M204-Baseline!M204</f>
        <v>76.705328773800488</v>
      </c>
      <c r="N224" s="21">
        <f>N204-Baseline!N204</f>
        <v>84.106206065050443</v>
      </c>
      <c r="O224" s="21">
        <f>O204-Baseline!O204</f>
        <v>91.399228053872307</v>
      </c>
      <c r="P224" s="21">
        <f>P204-Baseline!P204</f>
        <v>98.701825707722222</v>
      </c>
      <c r="Q224" s="21">
        <f>Q204-Baseline!Q204</f>
        <v>105.64398893716513</v>
      </c>
      <c r="R224" s="21">
        <f>R204-Baseline!R204</f>
        <v>112.34713886927049</v>
      </c>
      <c r="S224" s="21">
        <f>S204-Baseline!S204</f>
        <v>118.95804376496577</v>
      </c>
      <c r="T224" s="21">
        <f>T204-Baseline!T204</f>
        <v>125.34137901493861</v>
      </c>
      <c r="U224" s="21">
        <f>U204-Baseline!U204</f>
        <v>131.88427505915982</v>
      </c>
      <c r="V224" s="21">
        <f>V204-Baseline!V204</f>
        <v>137.96577584807142</v>
      </c>
      <c r="W224" s="21">
        <f>W204-Baseline!W204</f>
        <v>143.96880102714891</v>
      </c>
      <c r="X224" s="21">
        <f>X204-Baseline!X204</f>
        <v>149.76548036777288</v>
      </c>
      <c r="Y224" s="21">
        <f>Y204-Baseline!Y204</f>
        <v>155.48994556965079</v>
      </c>
      <c r="Z224" s="21">
        <f>Z204-Baseline!Z204</f>
        <v>161.24765707981715</v>
      </c>
      <c r="AA224" s="21">
        <f>AA204-Baseline!AA204</f>
        <v>166.70927918348045</v>
      </c>
      <c r="AB224" s="21">
        <f>AB204-Baseline!AB204</f>
        <v>171.98375208693713</v>
      </c>
      <c r="AC224" s="21">
        <f>AC204-Baseline!AC204</f>
        <v>177.19740824898949</v>
      </c>
      <c r="AD224" s="21">
        <f>AD204-Baseline!AD204</f>
        <v>182.23281917718847</v>
      </c>
      <c r="AE224" s="21">
        <f>AE204-Baseline!AE204</f>
        <v>187.42831011105511</v>
      </c>
      <c r="AF224" s="21">
        <f>AF204-Baseline!AF204</f>
        <v>192.23831260513364</v>
      </c>
      <c r="AG224" s="21">
        <f>AG204-Baseline!AG204</f>
        <v>196.99754044336262</v>
      </c>
      <c r="AH224" s="21">
        <f>AH204-Baseline!AH204</f>
        <v>201.59506175123821</v>
      </c>
      <c r="AI224" s="21">
        <f>AI204-Baseline!AI204</f>
        <v>206.14637110217092</v>
      </c>
      <c r="AJ224" s="21">
        <f>AJ204-Baseline!AJ204</f>
        <v>210.76851866576519</v>
      </c>
      <c r="AK224" s="21">
        <f>AK204-Baseline!AK204</f>
        <v>215.16625730994423</v>
      </c>
      <c r="AL224" s="21">
        <f>AL204-Baseline!AL204</f>
        <v>219.43648166958059</v>
      </c>
      <c r="AM224" s="21">
        <f>AM204-Baseline!AM204</f>
        <v>223.68878042557441</v>
      </c>
      <c r="AN224" s="21">
        <f>AN204-Baseline!AN204</f>
        <v>227.81854586495106</v>
      </c>
      <c r="AO224" s="21">
        <f>AO204-Baseline!AO204</f>
        <v>232.12897633696082</v>
      </c>
      <c r="AP224" s="21">
        <f>AP204-Baseline!AP204</f>
        <v>236.12590797618583</v>
      </c>
      <c r="AQ224" s="21">
        <f>AQ204-Baseline!AQ204</f>
        <v>240.11042432569755</v>
      </c>
      <c r="AR224" s="21">
        <f>AR204-Baseline!AR204</f>
        <v>243.98184424015597</v>
      </c>
      <c r="AS224" s="21">
        <f>AS204-Baseline!AS204</f>
        <v>247.84341102757529</v>
      </c>
      <c r="AT224" s="21">
        <f>AT204-Baseline!AT204</f>
        <v>251.78466622510325</v>
      </c>
      <c r="AU224" s="21">
        <f>AU204-Baseline!AU204</f>
        <v>255.53019875654323</v>
      </c>
      <c r="AV224" s="21">
        <f>AV204-Baseline!AV204</f>
        <v>259.17142560316694</v>
      </c>
      <c r="AW224" s="21">
        <f>AW204-Baseline!AW204</f>
        <v>262.80757301700902</v>
      </c>
      <c r="AX224" s="21">
        <f>AX204-Baseline!AX204</f>
        <v>266.34358676756506</v>
      </c>
      <c r="AY224" s="21">
        <f>AY204-Baseline!AY204</f>
        <v>270.05788625834202</v>
      </c>
      <c r="AZ224" s="21">
        <f>AZ204-Baseline!AZ204</f>
        <v>273.49494422647928</v>
      </c>
      <c r="BA224" s="21">
        <f>BA204-Baseline!BA204</f>
        <v>276.93127244612174</v>
      </c>
      <c r="BB224" s="21">
        <f>BB204-Baseline!BB204</f>
        <v>280.27539946699397</v>
      </c>
    </row>
    <row r="225" spans="1:54" outlineLevel="2">
      <c r="A225" s="495"/>
      <c r="B225" s="150" t="s">
        <v>493</v>
      </c>
      <c r="C225" s="19"/>
      <c r="D225" s="135" t="s">
        <v>384</v>
      </c>
      <c r="E225" s="21">
        <f>E205-Baseline!E205</f>
        <v>9.3828399999999998</v>
      </c>
      <c r="F225" s="21">
        <f>F205-Baseline!F205</f>
        <v>18.739905217391303</v>
      </c>
      <c r="G225" s="21">
        <f>G205-Baseline!G205</f>
        <v>27.655737546733882</v>
      </c>
      <c r="H225" s="21">
        <f>H205-Baseline!H205</f>
        <v>36.265702545906912</v>
      </c>
      <c r="I225" s="21">
        <f>I205-Baseline!I205</f>
        <v>44.740416304156994</v>
      </c>
      <c r="J225" s="21">
        <f>J205-Baseline!J205</f>
        <v>52.9240393659299</v>
      </c>
      <c r="K225" s="21">
        <f>K205-Baseline!K205</f>
        <v>61.259706451859664</v>
      </c>
      <c r="L225" s="21">
        <f>L205-Baseline!L205</f>
        <v>69.040729632648194</v>
      </c>
      <c r="M225" s="21">
        <f>M205-Baseline!M205</f>
        <v>76.705328773800488</v>
      </c>
      <c r="N225" s="21">
        <f>N205-Baseline!N205</f>
        <v>84.106206065050443</v>
      </c>
      <c r="O225" s="21">
        <f>O205-Baseline!O205</f>
        <v>91.399228053872307</v>
      </c>
      <c r="P225" s="21">
        <f>P205-Baseline!P205</f>
        <v>98.701825707722222</v>
      </c>
      <c r="Q225" s="21">
        <f>Q205-Baseline!Q205</f>
        <v>105.64398893716513</v>
      </c>
      <c r="R225" s="21">
        <f>R205-Baseline!R205</f>
        <v>112.34713886927049</v>
      </c>
      <c r="S225" s="21">
        <f>S205-Baseline!S205</f>
        <v>118.95804376496577</v>
      </c>
      <c r="T225" s="21">
        <f>T205-Baseline!T205</f>
        <v>125.34137901493861</v>
      </c>
      <c r="U225" s="21">
        <f>U205-Baseline!U205</f>
        <v>131.88427505915982</v>
      </c>
      <c r="V225" s="21">
        <f>V205-Baseline!V205</f>
        <v>137.96577584807142</v>
      </c>
      <c r="W225" s="21">
        <f>W205-Baseline!W205</f>
        <v>143.96880102714891</v>
      </c>
      <c r="X225" s="21">
        <f>X205-Baseline!X205</f>
        <v>149.76548036777288</v>
      </c>
      <c r="Y225" s="21">
        <f>Y205-Baseline!Y205</f>
        <v>155.48994556965079</v>
      </c>
      <c r="Z225" s="21">
        <f>Z205-Baseline!Z205</f>
        <v>161.24765707981715</v>
      </c>
      <c r="AA225" s="21">
        <f>AA205-Baseline!AA205</f>
        <v>166.70927918348045</v>
      </c>
      <c r="AB225" s="21">
        <f>AB205-Baseline!AB205</f>
        <v>171.98375208693713</v>
      </c>
      <c r="AC225" s="21">
        <f>AC205-Baseline!AC205</f>
        <v>177.19740824898949</v>
      </c>
      <c r="AD225" s="21">
        <f>AD205-Baseline!AD205</f>
        <v>182.23281917718847</v>
      </c>
      <c r="AE225" s="21">
        <f>AE205-Baseline!AE205</f>
        <v>187.42831011105511</v>
      </c>
      <c r="AF225" s="21">
        <f>AF205-Baseline!AF205</f>
        <v>192.23831260513364</v>
      </c>
      <c r="AG225" s="21">
        <f>AG205-Baseline!AG205</f>
        <v>196.99754044336262</v>
      </c>
      <c r="AH225" s="21">
        <f>AH205-Baseline!AH205</f>
        <v>201.59506175123821</v>
      </c>
      <c r="AI225" s="21">
        <f>AI205-Baseline!AI205</f>
        <v>206.14637110217092</v>
      </c>
      <c r="AJ225" s="21">
        <f>AJ205-Baseline!AJ205</f>
        <v>210.76851866576519</v>
      </c>
      <c r="AK225" s="21">
        <f>AK205-Baseline!AK205</f>
        <v>215.16625730994423</v>
      </c>
      <c r="AL225" s="21">
        <f>AL205-Baseline!AL205</f>
        <v>219.43648166958059</v>
      </c>
      <c r="AM225" s="21">
        <f>AM205-Baseline!AM205</f>
        <v>223.68878042557441</v>
      </c>
      <c r="AN225" s="21">
        <f>AN205-Baseline!AN205</f>
        <v>227.81854586495106</v>
      </c>
      <c r="AO225" s="21">
        <f>AO205-Baseline!AO205</f>
        <v>232.12897633696082</v>
      </c>
      <c r="AP225" s="21">
        <f>AP205-Baseline!AP205</f>
        <v>236.12590797618583</v>
      </c>
      <c r="AQ225" s="21">
        <f>AQ205-Baseline!AQ205</f>
        <v>240.11042432569755</v>
      </c>
      <c r="AR225" s="21">
        <f>AR205-Baseline!AR205</f>
        <v>243.98184424015597</v>
      </c>
      <c r="AS225" s="21">
        <f>AS205-Baseline!AS205</f>
        <v>247.84341102757529</v>
      </c>
      <c r="AT225" s="21">
        <f>AT205-Baseline!AT205</f>
        <v>251.78466622510325</v>
      </c>
      <c r="AU225" s="21">
        <f>AU205-Baseline!AU205</f>
        <v>255.53019875654323</v>
      </c>
      <c r="AV225" s="21">
        <f>AV205-Baseline!AV205</f>
        <v>259.17142560316694</v>
      </c>
      <c r="AW225" s="21">
        <f>AW205-Baseline!AW205</f>
        <v>262.80757301700902</v>
      </c>
      <c r="AX225" s="21">
        <f>AX205-Baseline!AX205</f>
        <v>266.34358676756506</v>
      </c>
      <c r="AY225" s="21">
        <f>AY205-Baseline!AY205</f>
        <v>270.05788625834202</v>
      </c>
      <c r="AZ225" s="21">
        <f>AZ205-Baseline!AZ205</f>
        <v>273.49494422647928</v>
      </c>
      <c r="BA225" s="21">
        <f>BA205-Baseline!BA205</f>
        <v>276.93127244612174</v>
      </c>
      <c r="BB225" s="21">
        <f>BB205-Baseline!BB205</f>
        <v>280.27539946699397</v>
      </c>
    </row>
    <row r="226" spans="1:54" outlineLevel="2">
      <c r="A226" s="496"/>
      <c r="B226" s="150" t="s">
        <v>494</v>
      </c>
      <c r="C226" s="19"/>
      <c r="D226" s="135" t="s">
        <v>384</v>
      </c>
      <c r="E226" s="21">
        <f>E206-Baseline!E206</f>
        <v>9.3828399999999998</v>
      </c>
      <c r="F226" s="21">
        <f>F206-Baseline!F206</f>
        <v>18.739905217391303</v>
      </c>
      <c r="G226" s="21">
        <f>G206-Baseline!G206</f>
        <v>27.655737546733882</v>
      </c>
      <c r="H226" s="21">
        <f>H206-Baseline!H206</f>
        <v>36.265702545906912</v>
      </c>
      <c r="I226" s="21">
        <f>I206-Baseline!I206</f>
        <v>44.740416304156994</v>
      </c>
      <c r="J226" s="21">
        <f>J206-Baseline!J206</f>
        <v>52.9240393659299</v>
      </c>
      <c r="K226" s="21">
        <f>K206-Baseline!K206</f>
        <v>61.259706451859664</v>
      </c>
      <c r="L226" s="21">
        <f>L206-Baseline!L206</f>
        <v>69.040729632648194</v>
      </c>
      <c r="M226" s="21">
        <f>M206-Baseline!M206</f>
        <v>76.705328773800488</v>
      </c>
      <c r="N226" s="21">
        <f>N206-Baseline!N206</f>
        <v>84.106206065050443</v>
      </c>
      <c r="O226" s="21">
        <f>O206-Baseline!O206</f>
        <v>91.399228053872307</v>
      </c>
      <c r="P226" s="21">
        <f>P206-Baseline!P206</f>
        <v>98.701825707722222</v>
      </c>
      <c r="Q226" s="21">
        <f>Q206-Baseline!Q206</f>
        <v>105.64398893716513</v>
      </c>
      <c r="R226" s="21">
        <f>R206-Baseline!R206</f>
        <v>112.34713886927049</v>
      </c>
      <c r="S226" s="21">
        <f>S206-Baseline!S206</f>
        <v>118.95804376496577</v>
      </c>
      <c r="T226" s="21">
        <f>T206-Baseline!T206</f>
        <v>125.34137901493861</v>
      </c>
      <c r="U226" s="21">
        <f>U206-Baseline!U206</f>
        <v>131.88427505915982</v>
      </c>
      <c r="V226" s="21">
        <f>V206-Baseline!V206</f>
        <v>137.96577584807142</v>
      </c>
      <c r="W226" s="21">
        <f>W206-Baseline!W206</f>
        <v>143.96880102714891</v>
      </c>
      <c r="X226" s="21">
        <f>X206-Baseline!X206</f>
        <v>149.76548036777288</v>
      </c>
      <c r="Y226" s="21">
        <f>Y206-Baseline!Y206</f>
        <v>155.48994556965079</v>
      </c>
      <c r="Z226" s="21">
        <f>Z206-Baseline!Z206</f>
        <v>161.24765707981715</v>
      </c>
      <c r="AA226" s="21">
        <f>AA206-Baseline!AA206</f>
        <v>166.70927918348045</v>
      </c>
      <c r="AB226" s="21">
        <f>AB206-Baseline!AB206</f>
        <v>171.98375208693713</v>
      </c>
      <c r="AC226" s="21">
        <f>AC206-Baseline!AC206</f>
        <v>177.19740824898949</v>
      </c>
      <c r="AD226" s="21">
        <f>AD206-Baseline!AD206</f>
        <v>182.23281917718847</v>
      </c>
      <c r="AE226" s="21">
        <f>AE206-Baseline!AE206</f>
        <v>187.42831011105511</v>
      </c>
      <c r="AF226" s="21">
        <f>AF206-Baseline!AF206</f>
        <v>192.23831260513364</v>
      </c>
      <c r="AG226" s="21">
        <f>AG206-Baseline!AG206</f>
        <v>196.99754044336262</v>
      </c>
      <c r="AH226" s="21">
        <f>AH206-Baseline!AH206</f>
        <v>201.59506175123821</v>
      </c>
      <c r="AI226" s="21">
        <f>AI206-Baseline!AI206</f>
        <v>206.14637110217092</v>
      </c>
      <c r="AJ226" s="21">
        <f>AJ206-Baseline!AJ206</f>
        <v>210.76851866576519</v>
      </c>
      <c r="AK226" s="21">
        <f>AK206-Baseline!AK206</f>
        <v>215.16625730994423</v>
      </c>
      <c r="AL226" s="21">
        <f>AL206-Baseline!AL206</f>
        <v>219.43648166958059</v>
      </c>
      <c r="AM226" s="21">
        <f>AM206-Baseline!AM206</f>
        <v>223.68878042557441</v>
      </c>
      <c r="AN226" s="21">
        <f>AN206-Baseline!AN206</f>
        <v>227.81854586495106</v>
      </c>
      <c r="AO226" s="21">
        <f>AO206-Baseline!AO206</f>
        <v>232.12897633696082</v>
      </c>
      <c r="AP226" s="21">
        <f>AP206-Baseline!AP206</f>
        <v>236.12590797618583</v>
      </c>
      <c r="AQ226" s="21">
        <f>AQ206-Baseline!AQ206</f>
        <v>240.11042432569755</v>
      </c>
      <c r="AR226" s="21">
        <f>AR206-Baseline!AR206</f>
        <v>243.98184424015597</v>
      </c>
      <c r="AS226" s="21">
        <f>AS206-Baseline!AS206</f>
        <v>247.84341102757529</v>
      </c>
      <c r="AT226" s="21">
        <f>AT206-Baseline!AT206</f>
        <v>251.78466622510325</v>
      </c>
      <c r="AU226" s="21">
        <f>AU206-Baseline!AU206</f>
        <v>255.53019875654323</v>
      </c>
      <c r="AV226" s="21">
        <f>AV206-Baseline!AV206</f>
        <v>259.17142560316694</v>
      </c>
      <c r="AW226" s="21">
        <f>AW206-Baseline!AW206</f>
        <v>262.80757301700902</v>
      </c>
      <c r="AX226" s="21">
        <f>AX206-Baseline!AX206</f>
        <v>266.34358676756506</v>
      </c>
      <c r="AY226" s="21">
        <f>AY206-Baseline!AY206</f>
        <v>270.05788625834202</v>
      </c>
      <c r="AZ226" s="21">
        <f>AZ206-Baseline!AZ206</f>
        <v>273.49494422647928</v>
      </c>
      <c r="BA226" s="21">
        <f>BA206-Baseline!BA206</f>
        <v>276.93127244612174</v>
      </c>
      <c r="BB226" s="21">
        <f>BB206-Baseline!BB206</f>
        <v>280.27539946699397</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499</v>
      </c>
      <c r="C229" s="57"/>
      <c r="D229" s="56" t="s">
        <v>384</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96E02723-158B-4587-88B8-F3FD8C6E832D}">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12AE42C-456A-4A29-BBCF-571DFA22B183}">
          <x14:formula1>
            <xm:f>'Fixed Data'!$E$55:$E$58</xm:f>
          </x14:formula1>
          <xm:sqref>B158:B169 B143:B154</xm:sqref>
        </x14:dataValidation>
        <x14:dataValidation type="list" allowBlank="1" showInputMessage="1" showErrorMessage="1" xr:uid="{D5F2F504-A744-48A5-BC91-9075717ADC99}">
          <x14:formula1>
            <xm:f>'Fixed Data'!$C$64:$C$65</xm:f>
          </x14:formula1>
          <xm:sqref>B66:B70</xm:sqref>
        </x14:dataValidation>
        <x14:dataValidation type="list" allowBlank="1" showInputMessage="1" showErrorMessage="1" xr:uid="{D1D8A811-54B3-4017-BB9A-C84513623C6A}">
          <x14:formula1>
            <xm:f>'Fixed Data'!$C$55:$C$61</xm:f>
          </x14:formula1>
          <xm:sqref>C54:C63</xm:sqref>
        </x14:dataValidation>
        <x14:dataValidation type="list" allowBlank="1" showInputMessage="1" showErrorMessage="1" xr:uid="{8897423F-3016-4085-B10D-93017C94CE7A}">
          <x14:formula1>
            <xm:f>'Fixed Data'!$A$55:$A$78</xm:f>
          </x14:formula1>
          <xm:sqref>B54:B63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F5A07-9CA8-4184-8903-057E70120359}">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501</v>
      </c>
    </row>
    <row r="2" spans="1:19">
      <c r="A2" s="491" t="s">
        <v>502</v>
      </c>
      <c r="B2" s="491"/>
      <c r="C2" s="491"/>
      <c r="D2" s="491"/>
      <c r="E2" s="491"/>
      <c r="F2" s="491"/>
      <c r="G2" s="491"/>
      <c r="H2" s="491"/>
      <c r="I2" s="491"/>
      <c r="J2" s="491"/>
      <c r="K2" s="491"/>
      <c r="L2" s="491"/>
      <c r="M2" s="491"/>
      <c r="N2" s="491"/>
      <c r="O2" s="491"/>
      <c r="P2" s="491"/>
      <c r="Q2" s="491"/>
      <c r="R2" s="491"/>
      <c r="S2" s="491"/>
    </row>
    <row r="3" spans="1:19">
      <c r="A3" s="491"/>
      <c r="B3" s="491"/>
      <c r="C3" s="491"/>
      <c r="D3" s="491"/>
      <c r="E3" s="491"/>
      <c r="F3" s="491"/>
      <c r="G3" s="491"/>
      <c r="H3" s="491"/>
      <c r="I3" s="491"/>
      <c r="J3" s="491"/>
      <c r="K3" s="491"/>
      <c r="L3" s="491"/>
      <c r="M3" s="491"/>
      <c r="N3" s="491"/>
      <c r="O3" s="491"/>
      <c r="P3" s="491"/>
      <c r="Q3" s="491"/>
      <c r="R3" s="491"/>
      <c r="S3" s="491"/>
    </row>
    <row r="4" spans="1:19">
      <c r="A4" s="491"/>
      <c r="B4" s="491"/>
      <c r="C4" s="491"/>
      <c r="D4" s="491"/>
      <c r="E4" s="491"/>
      <c r="F4" s="491"/>
      <c r="G4" s="491"/>
      <c r="H4" s="491"/>
      <c r="I4" s="491"/>
      <c r="J4" s="491"/>
      <c r="K4" s="491"/>
      <c r="L4" s="491"/>
      <c r="M4" s="491"/>
      <c r="N4" s="491"/>
      <c r="O4" s="491"/>
      <c r="P4" s="491"/>
      <c r="Q4" s="491"/>
      <c r="R4" s="491"/>
      <c r="S4" s="491"/>
    </row>
    <row r="19" spans="1:19">
      <c r="A19" s="4" t="s">
        <v>541</v>
      </c>
    </row>
    <row r="20" spans="1:19">
      <c r="A20" s="491" t="s">
        <v>542</v>
      </c>
      <c r="B20" s="491"/>
      <c r="C20" s="491"/>
      <c r="D20" s="491"/>
      <c r="E20" s="491"/>
      <c r="F20" s="491"/>
      <c r="G20" s="491"/>
      <c r="H20" s="491"/>
      <c r="I20" s="491"/>
      <c r="J20" s="491"/>
      <c r="K20" s="491"/>
      <c r="L20" s="491"/>
      <c r="M20" s="491"/>
      <c r="N20" s="491"/>
      <c r="O20" s="491"/>
      <c r="P20" s="491"/>
      <c r="Q20" s="491"/>
      <c r="R20" s="491"/>
      <c r="S20" s="491"/>
    </row>
    <row r="21" spans="1:19" ht="25.5" customHeight="1">
      <c r="A21" s="491"/>
      <c r="B21" s="491"/>
      <c r="C21" s="491"/>
      <c r="D21" s="491"/>
      <c r="E21" s="491"/>
      <c r="F21" s="491"/>
      <c r="G21" s="491"/>
      <c r="H21" s="491"/>
      <c r="I21" s="491"/>
      <c r="J21" s="491"/>
      <c r="K21" s="491"/>
      <c r="L21" s="491"/>
      <c r="M21" s="491"/>
      <c r="N21" s="491"/>
      <c r="O21" s="491"/>
      <c r="P21" s="491"/>
      <c r="Q21" s="491"/>
      <c r="R21" s="491"/>
      <c r="S21" s="491"/>
    </row>
    <row r="23" spans="1:19">
      <c r="A23" s="158" t="s">
        <v>343</v>
      </c>
      <c r="B23" s="424"/>
      <c r="C23" s="424"/>
      <c r="D23" s="424"/>
      <c r="E23" s="424"/>
      <c r="F23" s="424"/>
      <c r="G23" s="424"/>
      <c r="H23" s="424"/>
      <c r="I23" s="424"/>
      <c r="J23" s="424"/>
      <c r="K23" s="424"/>
      <c r="L23" s="424"/>
      <c r="M23" s="424"/>
      <c r="N23" s="424"/>
      <c r="O23" s="424"/>
      <c r="P23" s="424"/>
      <c r="Q23" s="424"/>
      <c r="R23" s="424"/>
      <c r="S23" s="424"/>
    </row>
    <row r="24" spans="1:19">
      <c r="A24" s="158" t="s">
        <v>487</v>
      </c>
      <c r="B24" s="424"/>
      <c r="C24" s="424"/>
      <c r="D24" s="424"/>
      <c r="E24" s="424"/>
      <c r="F24" s="424"/>
      <c r="G24" s="424"/>
      <c r="H24" s="424"/>
      <c r="I24" s="424"/>
      <c r="J24" s="424"/>
      <c r="K24" s="424"/>
      <c r="L24" s="424"/>
      <c r="M24" s="424"/>
      <c r="N24" s="424"/>
      <c r="O24" s="424"/>
      <c r="P24" s="424"/>
      <c r="Q24" s="424"/>
      <c r="R24" s="424"/>
      <c r="S24" s="424"/>
    </row>
    <row r="25" spans="1:19">
      <c r="A25" s="159" t="s">
        <v>390</v>
      </c>
      <c r="B25" s="424"/>
      <c r="C25" s="424"/>
      <c r="D25" s="424"/>
      <c r="E25" s="424"/>
      <c r="F25" s="424"/>
      <c r="G25" s="424"/>
      <c r="H25" s="424"/>
      <c r="I25" s="424"/>
      <c r="J25" s="424"/>
      <c r="K25" s="424"/>
      <c r="L25" s="424"/>
      <c r="M25" s="424"/>
      <c r="N25" s="424"/>
      <c r="O25" s="424"/>
      <c r="P25" s="424"/>
      <c r="Q25" s="424"/>
      <c r="R25" s="424"/>
      <c r="S25" s="424"/>
    </row>
    <row r="26" spans="1:19">
      <c r="A26" s="159" t="s">
        <v>466</v>
      </c>
      <c r="B26" s="424"/>
      <c r="C26" s="424"/>
      <c r="D26" s="424"/>
      <c r="E26" s="424"/>
      <c r="F26" s="424"/>
      <c r="G26" s="424"/>
      <c r="H26" s="424"/>
      <c r="I26" s="424"/>
      <c r="J26" s="424"/>
      <c r="K26" s="424"/>
      <c r="L26" s="424"/>
      <c r="M26" s="424"/>
      <c r="N26" s="424"/>
      <c r="O26" s="424"/>
      <c r="P26" s="424"/>
      <c r="Q26" s="424"/>
      <c r="R26" s="424"/>
      <c r="S26" s="424"/>
    </row>
    <row r="27" spans="1:19">
      <c r="A27" s="159" t="s">
        <v>467</v>
      </c>
      <c r="B27" s="424"/>
      <c r="C27" s="424"/>
      <c r="D27" s="424"/>
      <c r="E27" s="424"/>
      <c r="F27" s="424"/>
      <c r="G27" s="424"/>
      <c r="H27" s="424"/>
      <c r="I27" s="424"/>
      <c r="J27" s="424"/>
      <c r="K27" s="424"/>
      <c r="L27" s="424"/>
      <c r="M27" s="424"/>
      <c r="N27" s="424"/>
      <c r="O27" s="424"/>
      <c r="P27" s="424"/>
      <c r="Q27" s="424"/>
      <c r="R27" s="424"/>
      <c r="S27" s="424"/>
    </row>
    <row r="31" spans="1:19">
      <c r="A31" s="4" t="s">
        <v>545</v>
      </c>
    </row>
    <row r="32" spans="1:19">
      <c r="A32" t="s">
        <v>546</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28" t="s">
        <v>335</v>
      </c>
      <c r="J2" s="429"/>
      <c r="K2" s="429"/>
      <c r="L2" s="429"/>
      <c r="M2" s="429"/>
      <c r="N2" s="429"/>
      <c r="O2" s="429"/>
      <c r="P2" s="429"/>
      <c r="Q2" s="429"/>
      <c r="R2" s="429"/>
      <c r="S2" s="429"/>
      <c r="T2" s="429"/>
      <c r="U2" s="430"/>
    </row>
    <row r="3" spans="1:21" ht="13.5" customHeight="1" outlineLevel="1" thickBot="1">
      <c r="A3" s="3"/>
      <c r="B3" s="7"/>
      <c r="F3" s="24"/>
      <c r="G3" s="10"/>
      <c r="I3" s="431" t="s">
        <v>336</v>
      </c>
      <c r="J3" s="432"/>
      <c r="K3" s="432"/>
      <c r="L3" s="432"/>
      <c r="M3" s="432"/>
      <c r="N3" s="433"/>
      <c r="O3" s="1"/>
      <c r="P3" s="437" t="s">
        <v>337</v>
      </c>
      <c r="Q3" s="438"/>
      <c r="R3" s="438"/>
      <c r="S3" s="438"/>
      <c r="T3" s="438"/>
      <c r="U3" s="439"/>
    </row>
    <row r="4" spans="1:21" ht="56.25" customHeight="1" outlineLevel="1">
      <c r="A4" s="31" t="s">
        <v>157</v>
      </c>
      <c r="B4" s="86"/>
      <c r="E4" s="53" t="s">
        <v>338</v>
      </c>
      <c r="F4" s="91"/>
      <c r="G4" s="28"/>
      <c r="H4" s="10"/>
      <c r="I4" s="434"/>
      <c r="J4" s="435"/>
      <c r="K4" s="435"/>
      <c r="L4" s="435"/>
      <c r="M4" s="435"/>
      <c r="N4" s="436"/>
      <c r="P4" s="440"/>
      <c r="Q4" s="441"/>
      <c r="R4" s="441"/>
      <c r="S4" s="441"/>
      <c r="T4" s="441"/>
      <c r="U4" s="442"/>
    </row>
    <row r="5" spans="1:21" outlineLevel="1">
      <c r="A5" s="13" t="s">
        <v>339</v>
      </c>
      <c r="B5" s="88"/>
      <c r="E5" s="14"/>
      <c r="H5" s="10"/>
      <c r="I5" s="502"/>
      <c r="J5" s="455"/>
      <c r="K5" s="455"/>
      <c r="L5" s="455"/>
      <c r="M5" s="455"/>
      <c r="N5" s="456"/>
      <c r="P5" s="502"/>
      <c r="Q5" s="455"/>
      <c r="R5" s="455"/>
      <c r="S5" s="455"/>
      <c r="T5" s="455"/>
      <c r="U5" s="456"/>
    </row>
    <row r="6" spans="1:21" outlineLevel="1">
      <c r="A6" s="13" t="s">
        <v>342</v>
      </c>
      <c r="B6" s="88"/>
      <c r="E6" s="53" t="s">
        <v>344</v>
      </c>
      <c r="F6" s="90"/>
      <c r="H6" s="10"/>
      <c r="I6" s="457"/>
      <c r="J6" s="458"/>
      <c r="K6" s="458"/>
      <c r="L6" s="458"/>
      <c r="M6" s="458"/>
      <c r="N6" s="459"/>
      <c r="P6" s="457"/>
      <c r="Q6" s="458"/>
      <c r="R6" s="458"/>
      <c r="S6" s="458"/>
      <c r="T6" s="458"/>
      <c r="U6" s="459"/>
    </row>
    <row r="7" spans="1:21" outlineLevel="1">
      <c r="A7" s="13" t="s">
        <v>346</v>
      </c>
      <c r="B7" s="88"/>
      <c r="E7" s="14"/>
      <c r="H7" s="10"/>
      <c r="I7" s="457"/>
      <c r="J7" s="458"/>
      <c r="K7" s="458"/>
      <c r="L7" s="458"/>
      <c r="M7" s="458"/>
      <c r="N7" s="459"/>
      <c r="P7" s="457"/>
      <c r="Q7" s="458"/>
      <c r="R7" s="458"/>
      <c r="S7" s="458"/>
      <c r="T7" s="458"/>
      <c r="U7" s="459"/>
    </row>
    <row r="8" spans="1:21" ht="41" outlineLevel="1" thickBot="1">
      <c r="A8" s="34" t="s">
        <v>347</v>
      </c>
      <c r="B8" s="89"/>
      <c r="E8" s="14"/>
      <c r="H8" s="10"/>
      <c r="I8" s="457"/>
      <c r="J8" s="458"/>
      <c r="K8" s="458"/>
      <c r="L8" s="458"/>
      <c r="M8" s="458"/>
      <c r="N8" s="459"/>
      <c r="P8" s="457"/>
      <c r="Q8" s="458"/>
      <c r="R8" s="458"/>
      <c r="S8" s="458"/>
      <c r="T8" s="458"/>
      <c r="U8" s="459"/>
    </row>
    <row r="9" spans="1:21" outlineLevel="1">
      <c r="E9" s="14"/>
      <c r="H9" s="10"/>
      <c r="I9" s="457"/>
      <c r="J9" s="458"/>
      <c r="K9" s="458"/>
      <c r="L9" s="458"/>
      <c r="M9" s="458"/>
      <c r="N9" s="459"/>
      <c r="P9" s="457"/>
      <c r="Q9" s="458"/>
      <c r="R9" s="458"/>
      <c r="S9" s="458"/>
      <c r="T9" s="458"/>
      <c r="U9" s="459"/>
    </row>
    <row r="10" spans="1:21" ht="14" outlineLevel="1" thickBot="1">
      <c r="A10" s="32" t="s">
        <v>349</v>
      </c>
      <c r="B10" s="35">
        <f>Baseline!B10</f>
        <v>2027</v>
      </c>
      <c r="E10" s="14"/>
      <c r="H10" s="10"/>
      <c r="I10" s="457"/>
      <c r="J10" s="458"/>
      <c r="K10" s="458"/>
      <c r="L10" s="458"/>
      <c r="M10" s="458"/>
      <c r="N10" s="459"/>
      <c r="P10" s="457"/>
      <c r="Q10" s="458"/>
      <c r="R10" s="458"/>
      <c r="S10" s="458"/>
      <c r="T10" s="458"/>
      <c r="U10" s="459"/>
    </row>
    <row r="11" spans="1:21" outlineLevel="1">
      <c r="A11" s="16"/>
      <c r="H11" s="10"/>
      <c r="I11" s="457"/>
      <c r="J11" s="458"/>
      <c r="K11" s="458"/>
      <c r="L11" s="458"/>
      <c r="M11" s="458"/>
      <c r="N11" s="459"/>
      <c r="P11" s="457"/>
      <c r="Q11" s="458"/>
      <c r="R11" s="458"/>
      <c r="S11" s="458"/>
      <c r="T11" s="458"/>
      <c r="U11" s="459"/>
    </row>
    <row r="12" spans="1:21" ht="40.5" outlineLevel="1">
      <c r="A12" s="26" t="s">
        <v>350</v>
      </c>
      <c r="B12" s="26" t="s">
        <v>351</v>
      </c>
      <c r="C12" s="26" t="s">
        <v>352</v>
      </c>
      <c r="D12" s="26" t="s">
        <v>353</v>
      </c>
      <c r="E12" s="26" t="s">
        <v>354</v>
      </c>
      <c r="F12" s="26" t="s">
        <v>355</v>
      </c>
      <c r="G12" s="26" t="s">
        <v>356</v>
      </c>
      <c r="I12" s="457"/>
      <c r="J12" s="458"/>
      <c r="K12" s="458"/>
      <c r="L12" s="458"/>
      <c r="M12" s="458"/>
      <c r="N12" s="459"/>
      <c r="P12" s="457"/>
      <c r="Q12" s="458"/>
      <c r="R12" s="458"/>
      <c r="S12" s="458"/>
      <c r="T12" s="458"/>
      <c r="U12" s="459"/>
    </row>
    <row r="13" spans="1:21" outlineLevel="1">
      <c r="A13" s="58">
        <v>2035</v>
      </c>
      <c r="B13" s="21">
        <f t="shared" ref="B13:B18" si="0">INDEX($E$204:$AW$204,1,MATCH($A13,$E$53:$BB$53,0))</f>
        <v>0</v>
      </c>
      <c r="C13" s="21">
        <f>B13-Baseline!B13</f>
        <v>76.705328773800488</v>
      </c>
      <c r="D13" s="21">
        <f t="shared" ref="D13:D18" si="1">INDEX($E$205:$AW$205,1,MATCH($A13,$E$53:$BB$53,0))</f>
        <v>0</v>
      </c>
      <c r="E13" s="21">
        <f>D13-Baseline!D13</f>
        <v>76.705328773800488</v>
      </c>
      <c r="F13" s="21">
        <f t="shared" ref="F13:F18" si="2">INDEX($E$206:$AW$206,1,MATCH($A13,$E$53:$BB$53,0))</f>
        <v>0</v>
      </c>
      <c r="G13" s="21">
        <f>F13-Baseline!F13</f>
        <v>76.705328773800488</v>
      </c>
      <c r="I13" s="457"/>
      <c r="J13" s="458"/>
      <c r="K13" s="458"/>
      <c r="L13" s="458"/>
      <c r="M13" s="458"/>
      <c r="N13" s="459"/>
      <c r="P13" s="457"/>
      <c r="Q13" s="458"/>
      <c r="R13" s="458"/>
      <c r="S13" s="458"/>
      <c r="T13" s="458"/>
      <c r="U13" s="459"/>
    </row>
    <row r="14" spans="1:21" outlineLevel="1">
      <c r="A14" s="58">
        <v>2040</v>
      </c>
      <c r="B14" s="21">
        <f t="shared" si="0"/>
        <v>0</v>
      </c>
      <c r="C14" s="21">
        <f>B14-Baseline!B14</f>
        <v>112.34713886927049</v>
      </c>
      <c r="D14" s="21">
        <f t="shared" si="1"/>
        <v>0</v>
      </c>
      <c r="E14" s="21">
        <f>D14-Baseline!D14</f>
        <v>112.34713886927049</v>
      </c>
      <c r="F14" s="21">
        <f t="shared" si="2"/>
        <v>0</v>
      </c>
      <c r="G14" s="21">
        <f>F14-Baseline!F14</f>
        <v>112.34713886927049</v>
      </c>
      <c r="I14" s="457"/>
      <c r="J14" s="458"/>
      <c r="K14" s="458"/>
      <c r="L14" s="458"/>
      <c r="M14" s="458"/>
      <c r="N14" s="459"/>
      <c r="P14" s="457"/>
      <c r="Q14" s="458"/>
      <c r="R14" s="458"/>
      <c r="S14" s="458"/>
      <c r="T14" s="458"/>
      <c r="U14" s="459"/>
    </row>
    <row r="15" spans="1:21" outlineLevel="1">
      <c r="A15" s="58">
        <v>2045</v>
      </c>
      <c r="B15" s="21">
        <f t="shared" si="0"/>
        <v>0</v>
      </c>
      <c r="C15" s="21">
        <f>B15-Baseline!B15</f>
        <v>143.96880102714891</v>
      </c>
      <c r="D15" s="21">
        <f t="shared" si="1"/>
        <v>0</v>
      </c>
      <c r="E15" s="21">
        <f>D15-Baseline!D15</f>
        <v>143.96880102714891</v>
      </c>
      <c r="F15" s="21">
        <f t="shared" si="2"/>
        <v>0</v>
      </c>
      <c r="G15" s="21">
        <f>F15-Baseline!F15</f>
        <v>143.96880102714891</v>
      </c>
      <c r="I15" s="457"/>
      <c r="J15" s="458"/>
      <c r="K15" s="458"/>
      <c r="L15" s="458"/>
      <c r="M15" s="458"/>
      <c r="N15" s="459"/>
      <c r="P15" s="457"/>
      <c r="Q15" s="458"/>
      <c r="R15" s="458"/>
      <c r="S15" s="458"/>
      <c r="T15" s="458"/>
      <c r="U15" s="459"/>
    </row>
    <row r="16" spans="1:21" outlineLevel="1">
      <c r="A16" s="58">
        <v>2050</v>
      </c>
      <c r="B16" s="21">
        <f t="shared" si="0"/>
        <v>0</v>
      </c>
      <c r="C16" s="21">
        <f>B16-Baseline!B16</f>
        <v>171.98375208693713</v>
      </c>
      <c r="D16" s="21">
        <f t="shared" si="1"/>
        <v>0</v>
      </c>
      <c r="E16" s="21">
        <f>D16-Baseline!D16</f>
        <v>171.98375208693713</v>
      </c>
      <c r="F16" s="21">
        <f t="shared" si="2"/>
        <v>0</v>
      </c>
      <c r="G16" s="21">
        <f>F16-Baseline!F16</f>
        <v>171.98375208693713</v>
      </c>
      <c r="I16" s="457"/>
      <c r="J16" s="458"/>
      <c r="K16" s="458"/>
      <c r="L16" s="458"/>
      <c r="M16" s="458"/>
      <c r="N16" s="459"/>
      <c r="P16" s="457"/>
      <c r="Q16" s="458"/>
      <c r="R16" s="458"/>
      <c r="S16" s="458"/>
      <c r="T16" s="458"/>
      <c r="U16" s="459"/>
    </row>
    <row r="17" spans="1:21" outlineLevel="1">
      <c r="A17" s="58">
        <v>2060</v>
      </c>
      <c r="B17" s="21">
        <f t="shared" si="0"/>
        <v>0</v>
      </c>
      <c r="C17" s="21">
        <f>B17-Baseline!B17</f>
        <v>219.43648166958059</v>
      </c>
      <c r="D17" s="21">
        <f t="shared" si="1"/>
        <v>0</v>
      </c>
      <c r="E17" s="21">
        <f>D17-Baseline!D17</f>
        <v>219.43648166958059</v>
      </c>
      <c r="F17" s="21">
        <f t="shared" si="2"/>
        <v>0</v>
      </c>
      <c r="G17" s="21">
        <f>F17-Baseline!F17</f>
        <v>219.43648166958059</v>
      </c>
      <c r="I17" s="457"/>
      <c r="J17" s="458"/>
      <c r="K17" s="458"/>
      <c r="L17" s="458"/>
      <c r="M17" s="458"/>
      <c r="N17" s="459"/>
      <c r="P17" s="457"/>
      <c r="Q17" s="458"/>
      <c r="R17" s="458"/>
      <c r="S17" s="458"/>
      <c r="T17" s="458"/>
      <c r="U17" s="459"/>
    </row>
    <row r="18" spans="1:21" outlineLevel="1">
      <c r="A18" s="58">
        <v>2070</v>
      </c>
      <c r="B18" s="21">
        <f t="shared" si="0"/>
        <v>0</v>
      </c>
      <c r="C18" s="21">
        <f>B18-Baseline!B18</f>
        <v>259.17142560316694</v>
      </c>
      <c r="D18" s="21">
        <f t="shared" si="1"/>
        <v>0</v>
      </c>
      <c r="E18" s="21">
        <f>D18-Baseline!D18</f>
        <v>259.17142560316694</v>
      </c>
      <c r="F18" s="21">
        <f t="shared" si="2"/>
        <v>0</v>
      </c>
      <c r="G18" s="21">
        <f>F18-Baseline!F18</f>
        <v>259.17142560316694</v>
      </c>
      <c r="I18" s="460"/>
      <c r="J18" s="461"/>
      <c r="K18" s="461"/>
      <c r="L18" s="461"/>
      <c r="M18" s="461"/>
      <c r="N18" s="462"/>
      <c r="P18" s="460"/>
      <c r="Q18" s="461"/>
      <c r="R18" s="461"/>
      <c r="S18" s="461"/>
      <c r="T18" s="461"/>
      <c r="U18" s="462"/>
    </row>
    <row r="19" spans="1:21" ht="14" outlineLevel="1" thickBot="1">
      <c r="A19" s="465"/>
      <c r="B19" s="465"/>
      <c r="I19" s="250"/>
      <c r="J19" s="251"/>
      <c r="K19" s="251"/>
      <c r="L19" s="251"/>
      <c r="M19" s="251"/>
      <c r="N19" s="251"/>
      <c r="P19" s="249"/>
      <c r="Q19" s="249"/>
      <c r="R19" s="249"/>
      <c r="S19" s="249"/>
      <c r="T19" s="249"/>
      <c r="U19" s="232"/>
    </row>
    <row r="20" spans="1:21" ht="26.25" customHeight="1" outlineLevel="1">
      <c r="A20" s="54" t="s">
        <v>357</v>
      </c>
      <c r="B20" s="55">
        <f>Baseline!B20</f>
        <v>0.33700000000000002</v>
      </c>
      <c r="E20" s="154"/>
      <c r="I20" s="452" t="s">
        <v>358</v>
      </c>
      <c r="J20" s="453"/>
      <c r="K20" s="453"/>
      <c r="L20" s="453"/>
      <c r="M20" s="453"/>
      <c r="N20" s="454"/>
      <c r="P20" s="452" t="s">
        <v>359</v>
      </c>
      <c r="Q20" s="453"/>
      <c r="R20" s="453"/>
      <c r="S20" s="453"/>
      <c r="T20" s="453"/>
      <c r="U20" s="454"/>
    </row>
    <row r="21" spans="1:21" ht="12.75" customHeight="1" outlineLevel="1">
      <c r="A21" s="154"/>
      <c r="B21" s="155"/>
      <c r="I21" s="502"/>
      <c r="J21" s="455"/>
      <c r="K21" s="455"/>
      <c r="L21" s="455"/>
      <c r="M21" s="455"/>
      <c r="N21" s="456"/>
      <c r="P21" s="502"/>
      <c r="Q21" s="455"/>
      <c r="R21" s="455"/>
      <c r="S21" s="455"/>
      <c r="T21" s="455"/>
      <c r="U21" s="456"/>
    </row>
    <row r="22" spans="1:21" ht="12.75" customHeight="1" outlineLevel="1">
      <c r="A22" s="154"/>
      <c r="B22" s="155"/>
      <c r="I22" s="457"/>
      <c r="J22" s="458"/>
      <c r="K22" s="458"/>
      <c r="L22" s="458"/>
      <c r="M22" s="458"/>
      <c r="N22" s="459"/>
      <c r="P22" s="457"/>
      <c r="Q22" s="458"/>
      <c r="R22" s="458"/>
      <c r="S22" s="458"/>
      <c r="T22" s="458"/>
      <c r="U22" s="459"/>
    </row>
    <row r="23" spans="1:21" outlineLevel="1">
      <c r="A23" s="154"/>
      <c r="B23" s="480" t="s">
        <v>362</v>
      </c>
      <c r="C23" s="481"/>
      <c r="D23" s="481"/>
      <c r="E23" s="481"/>
      <c r="F23" s="481"/>
      <c r="G23" s="482"/>
      <c r="I23" s="457"/>
      <c r="J23" s="458"/>
      <c r="K23" s="458"/>
      <c r="L23" s="458"/>
      <c r="M23" s="458"/>
      <c r="N23" s="459"/>
      <c r="P23" s="457"/>
      <c r="Q23" s="458"/>
      <c r="R23" s="458"/>
      <c r="S23" s="458"/>
      <c r="T23" s="458"/>
      <c r="U23" s="459"/>
    </row>
    <row r="24" spans="1:21" outlineLevel="1">
      <c r="B24" s="17">
        <v>2027</v>
      </c>
      <c r="C24" s="17">
        <v>2028</v>
      </c>
      <c r="D24" s="17">
        <v>2029</v>
      </c>
      <c r="E24" s="17">
        <v>2030</v>
      </c>
      <c r="F24" s="17">
        <v>2031</v>
      </c>
      <c r="G24" s="17" t="s">
        <v>363</v>
      </c>
      <c r="I24" s="457"/>
      <c r="J24" s="458"/>
      <c r="K24" s="458"/>
      <c r="L24" s="458"/>
      <c r="M24" s="458"/>
      <c r="N24" s="459"/>
      <c r="P24" s="457"/>
      <c r="Q24" s="458"/>
      <c r="R24" s="458"/>
      <c r="S24" s="458"/>
      <c r="T24" s="458"/>
      <c r="U24" s="459"/>
    </row>
    <row r="25" spans="1:21" ht="14" outlineLevel="1" thickBot="1">
      <c r="B25" s="30" t="s">
        <v>364</v>
      </c>
      <c r="C25" s="30" t="s">
        <v>364</v>
      </c>
      <c r="D25" s="30" t="s">
        <v>364</v>
      </c>
      <c r="E25" s="30" t="s">
        <v>364</v>
      </c>
      <c r="F25" s="30" t="s">
        <v>364</v>
      </c>
      <c r="G25" s="30" t="s">
        <v>364</v>
      </c>
      <c r="I25" s="457"/>
      <c r="J25" s="458"/>
      <c r="K25" s="458"/>
      <c r="L25" s="458"/>
      <c r="M25" s="458"/>
      <c r="N25" s="459"/>
      <c r="P25" s="457"/>
      <c r="Q25" s="458"/>
      <c r="R25" s="458"/>
      <c r="S25" s="458"/>
      <c r="T25" s="458"/>
      <c r="U25" s="459"/>
    </row>
    <row r="26" spans="1:21" outlineLevel="1">
      <c r="A26" s="54" t="s">
        <v>365</v>
      </c>
      <c r="B26" s="21">
        <f>E64</f>
        <v>0</v>
      </c>
      <c r="C26" s="21">
        <f>F64</f>
        <v>0</v>
      </c>
      <c r="D26" s="21">
        <f>G64</f>
        <v>0</v>
      </c>
      <c r="E26" s="21">
        <f>H64</f>
        <v>0</v>
      </c>
      <c r="F26" s="21">
        <f>I64</f>
        <v>0</v>
      </c>
      <c r="G26" s="21">
        <f>SUM(J64:BB64)</f>
        <v>0</v>
      </c>
      <c r="I26" s="457"/>
      <c r="J26" s="458"/>
      <c r="K26" s="458"/>
      <c r="L26" s="458"/>
      <c r="M26" s="458"/>
      <c r="N26" s="459"/>
      <c r="P26" s="457"/>
      <c r="Q26" s="458"/>
      <c r="R26" s="458"/>
      <c r="S26" s="458"/>
      <c r="T26" s="458"/>
      <c r="U26" s="459"/>
    </row>
    <row r="27" spans="1:21" outlineLevel="1">
      <c r="A27" s="54" t="s">
        <v>366</v>
      </c>
      <c r="B27" s="21">
        <f>E71+E77</f>
        <v>0</v>
      </c>
      <c r="C27" s="21">
        <f>F71+F77</f>
        <v>0</v>
      </c>
      <c r="D27" s="21">
        <f>G71+G77</f>
        <v>0</v>
      </c>
      <c r="E27" s="21">
        <f>H71+H77</f>
        <v>0</v>
      </c>
      <c r="F27" s="21">
        <f>I71+I77</f>
        <v>0</v>
      </c>
      <c r="G27" s="21">
        <f>SUM(J71:BB71)+SUM(J77:BB77)</f>
        <v>0</v>
      </c>
      <c r="I27" s="457"/>
      <c r="J27" s="458"/>
      <c r="K27" s="458"/>
      <c r="L27" s="458"/>
      <c r="M27" s="458"/>
      <c r="N27" s="459"/>
      <c r="P27" s="457"/>
      <c r="Q27" s="458"/>
      <c r="R27" s="458"/>
      <c r="S27" s="458"/>
      <c r="T27" s="458"/>
      <c r="U27" s="459"/>
    </row>
    <row r="28" spans="1:21" outlineLevel="1">
      <c r="A28" s="154"/>
      <c r="B28" s="248"/>
      <c r="C28" s="248"/>
      <c r="D28" s="248"/>
      <c r="E28" s="248"/>
      <c r="F28" s="248"/>
      <c r="G28" s="248"/>
      <c r="I28" s="457"/>
      <c r="J28" s="458"/>
      <c r="K28" s="458"/>
      <c r="L28" s="458"/>
      <c r="M28" s="458"/>
      <c r="N28" s="459"/>
      <c r="P28" s="457"/>
      <c r="Q28" s="458"/>
      <c r="R28" s="458"/>
      <c r="S28" s="458"/>
      <c r="T28" s="458"/>
      <c r="U28" s="459"/>
    </row>
    <row r="29" spans="1:21" ht="14" outlineLevel="1" thickBot="1">
      <c r="A29" s="154"/>
      <c r="B29" s="248"/>
      <c r="C29" s="248"/>
      <c r="D29" s="248"/>
      <c r="E29" s="248"/>
      <c r="F29" s="248"/>
      <c r="G29" s="248"/>
      <c r="I29" s="457"/>
      <c r="J29" s="458"/>
      <c r="K29" s="458"/>
      <c r="L29" s="458"/>
      <c r="M29" s="458"/>
      <c r="N29" s="459"/>
      <c r="P29" s="457"/>
      <c r="Q29" s="458"/>
      <c r="R29" s="458"/>
      <c r="S29" s="458"/>
      <c r="T29" s="458"/>
      <c r="U29" s="459"/>
    </row>
    <row r="30" spans="1:21" ht="14" outlineLevel="1" thickBot="1">
      <c r="A30" s="308"/>
      <c r="B30" s="309" t="s">
        <v>367</v>
      </c>
      <c r="C30" s="310" t="s">
        <v>368</v>
      </c>
      <c r="D30" s="484" t="s">
        <v>323</v>
      </c>
      <c r="E30" s="485"/>
      <c r="F30" s="485"/>
      <c r="G30" s="486"/>
      <c r="I30" s="457"/>
      <c r="J30" s="458"/>
      <c r="K30" s="458"/>
      <c r="L30" s="458"/>
      <c r="M30" s="458"/>
      <c r="N30" s="459"/>
      <c r="P30" s="457"/>
      <c r="Q30" s="458"/>
      <c r="R30" s="458"/>
      <c r="S30" s="458"/>
      <c r="T30" s="458"/>
      <c r="U30" s="459"/>
    </row>
    <row r="31" spans="1:21" outlineLevel="1">
      <c r="A31" s="477" t="s">
        <v>369</v>
      </c>
      <c r="B31" s="311"/>
      <c r="C31" s="307"/>
      <c r="D31" s="426"/>
      <c r="E31" s="426"/>
      <c r="F31" s="426"/>
      <c r="G31" s="427"/>
      <c r="I31" s="457"/>
      <c r="J31" s="458"/>
      <c r="K31" s="458"/>
      <c r="L31" s="458"/>
      <c r="M31" s="458"/>
      <c r="N31" s="459"/>
      <c r="P31" s="457"/>
      <c r="Q31" s="458"/>
      <c r="R31" s="458"/>
      <c r="S31" s="458"/>
      <c r="T31" s="458"/>
      <c r="U31" s="459"/>
    </row>
    <row r="32" spans="1:21" outlineLevel="1">
      <c r="A32" s="477"/>
      <c r="B32" s="312"/>
      <c r="C32" s="252"/>
      <c r="D32" s="463"/>
      <c r="E32" s="463"/>
      <c r="F32" s="463"/>
      <c r="G32" s="464"/>
      <c r="I32" s="457"/>
      <c r="J32" s="458"/>
      <c r="K32" s="458"/>
      <c r="L32" s="458"/>
      <c r="M32" s="458"/>
      <c r="N32" s="459"/>
      <c r="P32" s="457"/>
      <c r="Q32" s="458"/>
      <c r="R32" s="458"/>
      <c r="S32" s="458"/>
      <c r="T32" s="458"/>
      <c r="U32" s="459"/>
    </row>
    <row r="33" spans="1:21" outlineLevel="1">
      <c r="A33" s="477"/>
      <c r="B33" s="312"/>
      <c r="C33" s="252"/>
      <c r="D33" s="463"/>
      <c r="E33" s="463"/>
      <c r="F33" s="463"/>
      <c r="G33" s="464"/>
      <c r="I33" s="457"/>
      <c r="J33" s="458"/>
      <c r="K33" s="458"/>
      <c r="L33" s="458"/>
      <c r="M33" s="458"/>
      <c r="N33" s="459"/>
      <c r="P33" s="457"/>
      <c r="Q33" s="458"/>
      <c r="R33" s="458"/>
      <c r="S33" s="458"/>
      <c r="T33" s="458"/>
      <c r="U33" s="459"/>
    </row>
    <row r="34" spans="1:21" outlineLevel="1">
      <c r="A34" s="477"/>
      <c r="B34" s="312"/>
      <c r="C34" s="252"/>
      <c r="D34" s="463"/>
      <c r="E34" s="463"/>
      <c r="F34" s="463"/>
      <c r="G34" s="464"/>
      <c r="I34" s="457"/>
      <c r="J34" s="458"/>
      <c r="K34" s="458"/>
      <c r="L34" s="458"/>
      <c r="M34" s="458"/>
      <c r="N34" s="459"/>
      <c r="P34" s="457"/>
      <c r="Q34" s="458"/>
      <c r="R34" s="458"/>
      <c r="S34" s="458"/>
      <c r="T34" s="458"/>
      <c r="U34" s="459"/>
    </row>
    <row r="35" spans="1:21" outlineLevel="1">
      <c r="A35" s="477"/>
      <c r="B35" s="312"/>
      <c r="C35" s="252"/>
      <c r="D35" s="463"/>
      <c r="E35" s="463"/>
      <c r="F35" s="463"/>
      <c r="G35" s="464"/>
      <c r="I35" s="457"/>
      <c r="J35" s="458"/>
      <c r="K35" s="458"/>
      <c r="L35" s="458"/>
      <c r="M35" s="458"/>
      <c r="N35" s="459"/>
      <c r="P35" s="457"/>
      <c r="Q35" s="458"/>
      <c r="R35" s="458"/>
      <c r="S35" s="458"/>
      <c r="T35" s="458"/>
      <c r="U35" s="459"/>
    </row>
    <row r="36" spans="1:21" outlineLevel="1">
      <c r="A36" s="477"/>
      <c r="B36" s="312"/>
      <c r="C36" s="252"/>
      <c r="D36" s="463"/>
      <c r="E36" s="463"/>
      <c r="F36" s="463"/>
      <c r="G36" s="464"/>
      <c r="I36" s="457"/>
      <c r="J36" s="458"/>
      <c r="K36" s="458"/>
      <c r="L36" s="458"/>
      <c r="M36" s="458"/>
      <c r="N36" s="459"/>
      <c r="P36" s="457"/>
      <c r="Q36" s="458"/>
      <c r="R36" s="458"/>
      <c r="S36" s="458"/>
      <c r="T36" s="458"/>
      <c r="U36" s="459"/>
    </row>
    <row r="37" spans="1:21" outlineLevel="1">
      <c r="A37" s="477"/>
      <c r="B37" s="312"/>
      <c r="C37" s="252"/>
      <c r="D37" s="463"/>
      <c r="E37" s="463"/>
      <c r="F37" s="463"/>
      <c r="G37" s="464"/>
      <c r="I37" s="457"/>
      <c r="J37" s="458"/>
      <c r="K37" s="458"/>
      <c r="L37" s="458"/>
      <c r="M37" s="458"/>
      <c r="N37" s="459"/>
      <c r="P37" s="457"/>
      <c r="Q37" s="458"/>
      <c r="R37" s="458"/>
      <c r="S37" s="458"/>
      <c r="T37" s="458"/>
      <c r="U37" s="459"/>
    </row>
    <row r="38" spans="1:21" outlineLevel="1">
      <c r="A38" s="477"/>
      <c r="B38" s="312"/>
      <c r="C38" s="252"/>
      <c r="D38" s="463"/>
      <c r="E38" s="463"/>
      <c r="F38" s="463"/>
      <c r="G38" s="464"/>
      <c r="I38" s="457"/>
      <c r="J38" s="458"/>
      <c r="K38" s="458"/>
      <c r="L38" s="458"/>
      <c r="M38" s="458"/>
      <c r="N38" s="459"/>
      <c r="P38" s="457"/>
      <c r="Q38" s="458"/>
      <c r="R38" s="458"/>
      <c r="S38" s="458"/>
      <c r="T38" s="458"/>
      <c r="U38" s="459"/>
    </row>
    <row r="39" spans="1:21" outlineLevel="1">
      <c r="A39" s="477"/>
      <c r="B39" s="312"/>
      <c r="C39" s="252"/>
      <c r="D39" s="463"/>
      <c r="E39" s="463"/>
      <c r="F39" s="463"/>
      <c r="G39" s="464"/>
      <c r="I39" s="457"/>
      <c r="J39" s="458"/>
      <c r="K39" s="458"/>
      <c r="L39" s="458"/>
      <c r="M39" s="458"/>
      <c r="N39" s="459"/>
      <c r="P39" s="457"/>
      <c r="Q39" s="458"/>
      <c r="R39" s="458"/>
      <c r="S39" s="458"/>
      <c r="T39" s="458"/>
      <c r="U39" s="459"/>
    </row>
    <row r="40" spans="1:21" ht="14" outlineLevel="1" thickBot="1">
      <c r="A40" s="478"/>
      <c r="B40" s="313"/>
      <c r="C40" s="314"/>
      <c r="D40" s="487"/>
      <c r="E40" s="487"/>
      <c r="F40" s="487"/>
      <c r="G40" s="488"/>
      <c r="I40" s="457"/>
      <c r="J40" s="458"/>
      <c r="K40" s="458"/>
      <c r="L40" s="458"/>
      <c r="M40" s="458"/>
      <c r="N40" s="459"/>
      <c r="P40" s="457"/>
      <c r="Q40" s="458"/>
      <c r="R40" s="458"/>
      <c r="S40" s="458"/>
      <c r="T40" s="458"/>
      <c r="U40" s="459"/>
    </row>
    <row r="41" spans="1:21" outlineLevel="1">
      <c r="A41" s="154"/>
      <c r="B41" s="248"/>
      <c r="C41" s="248"/>
      <c r="D41" s="248"/>
      <c r="E41" s="248"/>
      <c r="F41" s="248"/>
      <c r="G41" s="248"/>
      <c r="I41" s="457"/>
      <c r="J41" s="458"/>
      <c r="K41" s="458"/>
      <c r="L41" s="458"/>
      <c r="M41" s="458"/>
      <c r="N41" s="459"/>
      <c r="P41" s="457"/>
      <c r="Q41" s="458"/>
      <c r="R41" s="458"/>
      <c r="S41" s="458"/>
      <c r="T41" s="458"/>
      <c r="U41" s="459"/>
    </row>
    <row r="42" spans="1:21" outlineLevel="1">
      <c r="A42" s="154"/>
      <c r="B42" s="248"/>
      <c r="C42" s="248"/>
      <c r="D42" s="248"/>
      <c r="E42" s="248"/>
      <c r="F42" s="248"/>
      <c r="G42" s="248"/>
      <c r="I42" s="457"/>
      <c r="J42" s="458"/>
      <c r="K42" s="458"/>
      <c r="L42" s="458"/>
      <c r="M42" s="458"/>
      <c r="N42" s="459"/>
      <c r="P42" s="457"/>
      <c r="Q42" s="458"/>
      <c r="R42" s="458"/>
      <c r="S42" s="458"/>
      <c r="T42" s="458"/>
      <c r="U42" s="459"/>
    </row>
    <row r="43" spans="1:21" outlineLevel="1">
      <c r="A43" s="154"/>
      <c r="B43" s="248"/>
      <c r="C43" s="248"/>
      <c r="D43" s="248"/>
      <c r="E43" s="248"/>
      <c r="F43" s="248"/>
      <c r="G43" s="248"/>
      <c r="I43" s="457"/>
      <c r="J43" s="458"/>
      <c r="K43" s="458"/>
      <c r="L43" s="458"/>
      <c r="M43" s="458"/>
      <c r="N43" s="459"/>
      <c r="P43" s="457"/>
      <c r="Q43" s="458"/>
      <c r="R43" s="458"/>
      <c r="S43" s="458"/>
      <c r="T43" s="458"/>
      <c r="U43" s="459"/>
    </row>
    <row r="44" spans="1:21" outlineLevel="1">
      <c r="A44" s="154"/>
      <c r="B44" s="248"/>
      <c r="C44" s="248"/>
      <c r="D44" s="248"/>
      <c r="E44" s="248"/>
      <c r="F44" s="248"/>
      <c r="G44" s="248"/>
      <c r="I44" s="457"/>
      <c r="J44" s="458"/>
      <c r="K44" s="458"/>
      <c r="L44" s="458"/>
      <c r="M44" s="458"/>
      <c r="N44" s="459"/>
      <c r="P44" s="457"/>
      <c r="Q44" s="458"/>
      <c r="R44" s="458"/>
      <c r="S44" s="458"/>
      <c r="T44" s="458"/>
      <c r="U44" s="459"/>
    </row>
    <row r="45" spans="1:21" outlineLevel="1">
      <c r="A45" s="154"/>
      <c r="B45" s="248"/>
      <c r="C45" s="248"/>
      <c r="D45" s="248"/>
      <c r="E45" s="248"/>
      <c r="F45" s="248"/>
      <c r="G45" s="248"/>
      <c r="I45" s="460"/>
      <c r="J45" s="461"/>
      <c r="K45" s="461"/>
      <c r="L45" s="461"/>
      <c r="M45" s="461"/>
      <c r="N45" s="462"/>
      <c r="P45" s="460"/>
      <c r="Q45" s="461"/>
      <c r="R45" s="461"/>
      <c r="S45" s="461"/>
      <c r="T45" s="461"/>
      <c r="U45" s="462"/>
    </row>
    <row r="46" spans="1:21" outlineLevel="1">
      <c r="A46" s="154"/>
      <c r="B46" s="248"/>
      <c r="C46" s="248"/>
      <c r="D46" s="248"/>
      <c r="E46" s="248"/>
      <c r="F46" s="248"/>
      <c r="G46" s="248"/>
    </row>
    <row r="47" spans="1:21">
      <c r="A47" s="154"/>
      <c r="B47" s="155"/>
    </row>
    <row r="48" spans="1:21" ht="15">
      <c r="A48" s="12" t="s">
        <v>374</v>
      </c>
    </row>
    <row r="49" spans="1:54" ht="15" outlineLevel="1">
      <c r="A49" s="12"/>
    </row>
    <row r="50" spans="1:54" ht="14" outlineLevel="1" thickBot="1">
      <c r="A50" s="4" t="s">
        <v>375</v>
      </c>
    </row>
    <row r="51" spans="1:54" outlineLevel="2">
      <c r="B51" s="19"/>
      <c r="C51" s="19"/>
      <c r="D51" s="19"/>
      <c r="E51" s="489" t="s">
        <v>270</v>
      </c>
      <c r="F51" s="479"/>
      <c r="G51" s="479"/>
      <c r="H51" s="479"/>
      <c r="I51" s="479"/>
      <c r="J51" s="479" t="s">
        <v>271</v>
      </c>
      <c r="K51" s="479"/>
      <c r="L51" s="479"/>
      <c r="M51" s="479"/>
      <c r="N51" s="479"/>
      <c r="O51" s="479" t="s">
        <v>272</v>
      </c>
      <c r="P51" s="479"/>
      <c r="Q51" s="479"/>
      <c r="R51" s="479"/>
      <c r="S51" s="479"/>
      <c r="T51" s="479" t="s">
        <v>273</v>
      </c>
      <c r="U51" s="479"/>
      <c r="V51" s="479"/>
      <c r="W51" s="479"/>
      <c r="X51" s="479"/>
      <c r="Y51" s="479" t="s">
        <v>376</v>
      </c>
      <c r="Z51" s="479"/>
      <c r="AA51" s="479"/>
      <c r="AB51" s="479"/>
      <c r="AC51" s="479"/>
      <c r="AD51" s="479" t="s">
        <v>377</v>
      </c>
      <c r="AE51" s="479"/>
      <c r="AF51" s="479"/>
      <c r="AG51" s="479"/>
      <c r="AH51" s="479"/>
      <c r="AI51" s="479" t="s">
        <v>378</v>
      </c>
      <c r="AJ51" s="479"/>
      <c r="AK51" s="479"/>
      <c r="AL51" s="479"/>
      <c r="AM51" s="479"/>
      <c r="AN51" s="479" t="s">
        <v>379</v>
      </c>
      <c r="AO51" s="479"/>
      <c r="AP51" s="479"/>
      <c r="AQ51" s="479"/>
      <c r="AR51" s="479"/>
      <c r="AS51" s="479" t="s">
        <v>380</v>
      </c>
      <c r="AT51" s="479"/>
      <c r="AU51" s="479"/>
      <c r="AV51" s="479"/>
      <c r="AW51" s="479"/>
      <c r="AX51" s="479" t="s">
        <v>381</v>
      </c>
      <c r="AY51" s="479"/>
      <c r="AZ51" s="479"/>
      <c r="BA51" s="479"/>
      <c r="BB51" s="48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367</v>
      </c>
      <c r="C53" s="19" t="s">
        <v>382</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66" t="s">
        <v>383</v>
      </c>
      <c r="B54" s="127"/>
      <c r="C54" s="127"/>
      <c r="D54" s="124" t="s">
        <v>384</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67"/>
      <c r="B55" s="36"/>
      <c r="C55" s="121"/>
      <c r="D55" s="2" t="s">
        <v>384</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67"/>
      <c r="B56" s="36"/>
      <c r="C56" s="121"/>
      <c r="D56" s="2" t="s">
        <v>384</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67"/>
      <c r="B57" s="36"/>
      <c r="C57" s="121"/>
      <c r="D57" s="2" t="s">
        <v>384</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67"/>
      <c r="B58" s="36"/>
      <c r="C58" s="121"/>
      <c r="D58" s="2" t="s">
        <v>384</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67"/>
      <c r="B59" s="36"/>
      <c r="C59" s="121"/>
      <c r="D59" s="2" t="s">
        <v>384</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67"/>
      <c r="B60" s="36"/>
      <c r="C60" s="121"/>
      <c r="D60" s="2" t="s">
        <v>384</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67"/>
      <c r="B61" s="36"/>
      <c r="C61" s="121"/>
      <c r="D61" s="2" t="s">
        <v>384</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67"/>
      <c r="B62" s="36"/>
      <c r="C62" s="121"/>
      <c r="D62" s="2" t="s">
        <v>384</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67"/>
      <c r="B63" s="36"/>
      <c r="C63" s="121"/>
      <c r="D63" s="2" t="s">
        <v>384</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68"/>
      <c r="B64" s="122" t="s">
        <v>385</v>
      </c>
      <c r="C64" s="296" t="s">
        <v>386</v>
      </c>
      <c r="D64" s="123" t="s">
        <v>384</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74" t="s">
        <v>387</v>
      </c>
      <c r="B66" s="266"/>
      <c r="C66" s="267"/>
      <c r="D66" s="268" t="s">
        <v>384</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75"/>
      <c r="B67" s="252"/>
      <c r="C67" s="267"/>
      <c r="D67" s="269" t="s">
        <v>384</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75"/>
      <c r="B68" s="252"/>
      <c r="C68" s="267"/>
      <c r="D68" s="269" t="s">
        <v>384</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75"/>
      <c r="B69" s="252"/>
      <c r="C69" s="267"/>
      <c r="D69" s="269" t="s">
        <v>384</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75"/>
      <c r="B70" s="252"/>
      <c r="C70" s="267"/>
      <c r="D70" s="269" t="s">
        <v>384</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76"/>
      <c r="B71" s="122" t="s">
        <v>388</v>
      </c>
      <c r="C71" s="123"/>
      <c r="D71" s="270" t="s">
        <v>384</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74" t="s">
        <v>389</v>
      </c>
      <c r="B75" s="127" t="s">
        <v>390</v>
      </c>
      <c r="C75" s="274"/>
      <c r="D75" s="124" t="s">
        <v>384</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75"/>
      <c r="B76" s="121"/>
      <c r="C76" s="272"/>
      <c r="D76" s="2" t="s">
        <v>384</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76"/>
      <c r="B77" s="273" t="s">
        <v>391</v>
      </c>
      <c r="C77" s="271"/>
      <c r="D77" s="123" t="s">
        <v>384</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392</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393</v>
      </c>
      <c r="C81" s="6" t="s">
        <v>394</v>
      </c>
      <c r="D81" t="s">
        <v>395</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396</v>
      </c>
      <c r="C82" t="s">
        <v>397</v>
      </c>
      <c r="D82" t="s">
        <v>384</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398</v>
      </c>
      <c r="C83" t="s">
        <v>399</v>
      </c>
      <c r="D83" t="s">
        <v>384</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400</v>
      </c>
      <c r="C84" t="s">
        <v>401</v>
      </c>
      <c r="D84" t="s">
        <v>384</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402</v>
      </c>
      <c r="C85" t="s">
        <v>403</v>
      </c>
      <c r="D85" t="s">
        <v>384</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404</v>
      </c>
      <c r="C86" t="s">
        <v>405</v>
      </c>
      <c r="D86" t="s">
        <v>384</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406</v>
      </c>
      <c r="C87" t="s">
        <v>407</v>
      </c>
      <c r="D87" t="s">
        <v>384</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408</v>
      </c>
      <c r="C88" t="s">
        <v>409</v>
      </c>
      <c r="D88" t="s">
        <v>384</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410</v>
      </c>
      <c r="C89" t="s">
        <v>411</v>
      </c>
      <c r="D89" t="s">
        <v>384</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412</v>
      </c>
      <c r="C90" t="s">
        <v>413</v>
      </c>
      <c r="D90" t="s">
        <v>384</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414</v>
      </c>
      <c r="C91" t="s">
        <v>415</v>
      </c>
      <c r="D91" t="s">
        <v>384</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416</v>
      </c>
      <c r="C92" t="s">
        <v>417</v>
      </c>
      <c r="D92" t="s">
        <v>384</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418</v>
      </c>
      <c r="C93" t="s">
        <v>419</v>
      </c>
      <c r="D93" t="s">
        <v>384</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420</v>
      </c>
      <c r="C94" t="s">
        <v>421</v>
      </c>
      <c r="D94" t="s">
        <v>384</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422</v>
      </c>
      <c r="C95" t="s">
        <v>423</v>
      </c>
      <c r="D95" t="s">
        <v>384</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424</v>
      </c>
      <c r="C96" t="s">
        <v>425</v>
      </c>
      <c r="D96" t="s">
        <v>384</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426</v>
      </c>
      <c r="C97" t="s">
        <v>427</v>
      </c>
      <c r="D97" t="s">
        <v>384</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428</v>
      </c>
      <c r="C98" t="s">
        <v>429</v>
      </c>
      <c r="D98" t="s">
        <v>384</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430</v>
      </c>
      <c r="C99" t="s">
        <v>431</v>
      </c>
      <c r="D99" t="s">
        <v>384</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432</v>
      </c>
      <c r="C100" t="s">
        <v>433</v>
      </c>
      <c r="D100" t="s">
        <v>384</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434</v>
      </c>
      <c r="C101" t="s">
        <v>435</v>
      </c>
      <c r="D101" t="s">
        <v>384</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436</v>
      </c>
      <c r="C102" t="s">
        <v>437</v>
      </c>
      <c r="D102" t="s">
        <v>384</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438</v>
      </c>
      <c r="C103" t="s">
        <v>439</v>
      </c>
      <c r="D103" t="s">
        <v>384</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440</v>
      </c>
      <c r="C104" t="s">
        <v>441</v>
      </c>
      <c r="D104" t="s">
        <v>384</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442</v>
      </c>
      <c r="C105" t="s">
        <v>443</v>
      </c>
      <c r="D105" t="s">
        <v>384</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444</v>
      </c>
      <c r="C106" t="s">
        <v>445</v>
      </c>
      <c r="D106" t="s">
        <v>384</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446</v>
      </c>
      <c r="C107" t="s">
        <v>447</v>
      </c>
      <c r="D107" t="s">
        <v>384</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549</v>
      </c>
      <c r="C108" t="s">
        <v>550</v>
      </c>
      <c r="D108" t="s">
        <v>384</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551</v>
      </c>
      <c r="C109" t="s">
        <v>552</v>
      </c>
      <c r="D109" t="s">
        <v>384</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553</v>
      </c>
      <c r="C110" t="s">
        <v>554</v>
      </c>
      <c r="D110" t="s">
        <v>384</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555</v>
      </c>
      <c r="C111" t="s">
        <v>556</v>
      </c>
      <c r="D111" t="s">
        <v>384</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557</v>
      </c>
      <c r="C112" t="s">
        <v>558</v>
      </c>
      <c r="D112" t="s">
        <v>384</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559</v>
      </c>
      <c r="C113" t="s">
        <v>560</v>
      </c>
      <c r="D113" t="s">
        <v>384</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561</v>
      </c>
      <c r="C114" t="s">
        <v>562</v>
      </c>
      <c r="D114" t="s">
        <v>384</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563</v>
      </c>
      <c r="C115" t="s">
        <v>564</v>
      </c>
      <c r="D115" t="s">
        <v>384</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565</v>
      </c>
      <c r="C116" t="s">
        <v>566</v>
      </c>
      <c r="D116" t="s">
        <v>384</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567</v>
      </c>
      <c r="C117" t="s">
        <v>568</v>
      </c>
      <c r="D117" t="s">
        <v>384</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569</v>
      </c>
      <c r="C118" t="s">
        <v>570</v>
      </c>
      <c r="D118" t="s">
        <v>384</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571</v>
      </c>
      <c r="C119" t="s">
        <v>572</v>
      </c>
      <c r="D119" t="s">
        <v>384</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573</v>
      </c>
      <c r="C120" t="s">
        <v>574</v>
      </c>
      <c r="D120" t="s">
        <v>384</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575</v>
      </c>
      <c r="C121" t="s">
        <v>576</v>
      </c>
      <c r="D121" t="s">
        <v>384</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577</v>
      </c>
      <c r="C122" t="s">
        <v>578</v>
      </c>
      <c r="D122" t="s">
        <v>384</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579</v>
      </c>
      <c r="C123" t="s">
        <v>580</v>
      </c>
      <c r="D123" t="s">
        <v>384</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581</v>
      </c>
      <c r="C124" t="s">
        <v>582</v>
      </c>
      <c r="D124" t="s">
        <v>384</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583</v>
      </c>
      <c r="C125" t="s">
        <v>584</v>
      </c>
      <c r="D125" t="s">
        <v>384</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585</v>
      </c>
      <c r="C126" t="s">
        <v>586</v>
      </c>
      <c r="D126" t="s">
        <v>384</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587</v>
      </c>
      <c r="C127" t="s">
        <v>588</v>
      </c>
      <c r="D127" t="s">
        <v>384</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448</v>
      </c>
      <c r="C128" t="s">
        <v>449</v>
      </c>
      <c r="D128" t="s">
        <v>384</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450</v>
      </c>
      <c r="C129" t="s">
        <v>451</v>
      </c>
      <c r="D129" t="s">
        <v>384</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452</v>
      </c>
      <c r="C130" t="s">
        <v>453</v>
      </c>
      <c r="D130" t="s">
        <v>384</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454</v>
      </c>
      <c r="C131" t="s">
        <v>455</v>
      </c>
      <c r="D131" t="s">
        <v>384</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456</v>
      </c>
      <c r="C132" t="s">
        <v>457</v>
      </c>
      <c r="D132" t="s">
        <v>384</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458</v>
      </c>
      <c r="C133" s="7" t="s">
        <v>459</v>
      </c>
      <c r="D133" s="7" t="s">
        <v>384</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460</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461</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462</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463</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464</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69" t="s">
        <v>465</v>
      </c>
      <c r="B143" s="135" t="s">
        <v>282</v>
      </c>
      <c r="C143" s="135" t="s">
        <v>390</v>
      </c>
      <c r="D143" s="135" t="s">
        <v>384</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70"/>
      <c r="B144" s="135" t="s">
        <v>282</v>
      </c>
      <c r="C144" s="135"/>
      <c r="D144" s="135" t="s">
        <v>384</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70"/>
      <c r="B145" s="135" t="s">
        <v>282</v>
      </c>
      <c r="C145" s="135"/>
      <c r="D145" s="135" t="s">
        <v>384</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70"/>
      <c r="B146" s="135" t="s">
        <v>285</v>
      </c>
      <c r="C146" s="135" t="s">
        <v>466</v>
      </c>
      <c r="D146" s="135" t="s">
        <v>384</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70"/>
      <c r="B147" s="135" t="s">
        <v>285</v>
      </c>
      <c r="C147" s="135" t="s">
        <v>467</v>
      </c>
      <c r="D147" s="135" t="s">
        <v>384</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70"/>
      <c r="B148" s="135" t="s">
        <v>285</v>
      </c>
      <c r="C148" s="135"/>
      <c r="D148" s="135" t="s">
        <v>384</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70"/>
      <c r="B149" s="135" t="s">
        <v>285</v>
      </c>
      <c r="C149" s="135"/>
      <c r="D149" s="135" t="s">
        <v>384</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70"/>
      <c r="B150" s="135" t="s">
        <v>288</v>
      </c>
      <c r="C150" s="315" t="s">
        <v>468</v>
      </c>
      <c r="D150" s="135" t="s">
        <v>384</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70"/>
      <c r="B151" s="135" t="s">
        <v>288</v>
      </c>
      <c r="C151" s="315" t="s">
        <v>469</v>
      </c>
      <c r="D151" s="135" t="s">
        <v>384</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70"/>
      <c r="B152" s="135" t="s">
        <v>288</v>
      </c>
      <c r="C152" s="315" t="s">
        <v>470</v>
      </c>
      <c r="D152" s="135" t="s">
        <v>384</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70"/>
      <c r="B153" s="135" t="s">
        <v>471</v>
      </c>
      <c r="C153" s="135"/>
      <c r="D153" s="135" t="s">
        <v>384</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1"/>
      <c r="B154" s="135" t="s">
        <v>471</v>
      </c>
      <c r="C154" s="135"/>
      <c r="D154" s="135" t="s">
        <v>384</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375</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464</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69" t="s">
        <v>472</v>
      </c>
      <c r="B158" s="135" t="s">
        <v>282</v>
      </c>
      <c r="C158" s="315" t="s">
        <v>390</v>
      </c>
      <c r="D158" s="135" t="s">
        <v>473</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70"/>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70"/>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70"/>
      <c r="B161" s="135" t="s">
        <v>285</v>
      </c>
      <c r="C161" s="315" t="s">
        <v>466</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70"/>
      <c r="B162" s="135" t="s">
        <v>285</v>
      </c>
      <c r="C162" s="315" t="s">
        <v>467</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70"/>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70"/>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70"/>
      <c r="B165" s="135" t="s">
        <v>471</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70"/>
      <c r="B166" s="135" t="s">
        <v>471</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70"/>
      <c r="B167" s="135" t="s">
        <v>471</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70"/>
      <c r="B168" s="135" t="s">
        <v>471</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1"/>
      <c r="B169" s="135" t="s">
        <v>471</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476</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69" t="s">
        <v>477</v>
      </c>
      <c r="B172" s="135" t="s">
        <v>282</v>
      </c>
      <c r="C172" s="135" t="s">
        <v>390</v>
      </c>
      <c r="D172" s="135" t="s">
        <v>384</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70"/>
      <c r="B173" s="135" t="s">
        <v>282</v>
      </c>
      <c r="C173" s="135"/>
      <c r="D173" s="135" t="s">
        <v>384</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1"/>
      <c r="B174" s="135" t="s">
        <v>282</v>
      </c>
      <c r="C174" s="135"/>
      <c r="D174" s="135" t="s">
        <v>384</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69" t="s">
        <v>478</v>
      </c>
      <c r="B176" s="135" t="s">
        <v>282</v>
      </c>
      <c r="C176" s="135" t="s">
        <v>390</v>
      </c>
      <c r="D176" s="135" t="s">
        <v>384</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70"/>
      <c r="B177" s="135" t="s">
        <v>282</v>
      </c>
      <c r="C177" s="135"/>
      <c r="D177" s="135" t="s">
        <v>384</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1"/>
      <c r="B178" s="135" t="s">
        <v>282</v>
      </c>
      <c r="C178" s="135"/>
      <c r="D178" s="135" t="s">
        <v>384</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479</v>
      </c>
      <c r="B182" s="19"/>
      <c r="C182" s="19"/>
      <c r="D182" s="19"/>
      <c r="E182" s="15"/>
    </row>
    <row r="183" spans="1:54" ht="15" outlineLevel="1">
      <c r="A183" s="12"/>
      <c r="B183" s="19"/>
      <c r="C183" s="19"/>
      <c r="D183" s="19"/>
      <c r="E183" s="15"/>
    </row>
    <row r="184" spans="1:54" s="4" customFormat="1" outlineLevel="1">
      <c r="A184" s="4" t="s">
        <v>480</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2" t="s">
        <v>481</v>
      </c>
      <c r="B186" s="150" t="s">
        <v>482</v>
      </c>
      <c r="C186" s="6" t="s">
        <v>483</v>
      </c>
      <c r="D186" s="10" t="s">
        <v>395</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3"/>
      <c r="B187" s="150" t="s">
        <v>484</v>
      </c>
      <c r="C187" s="6" t="s">
        <v>485</v>
      </c>
      <c r="D187" s="10" t="s">
        <v>395</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69" t="s">
        <v>486</v>
      </c>
      <c r="B190" s="150" t="s">
        <v>343</v>
      </c>
      <c r="C190" s="19"/>
      <c r="D190" s="135" t="s">
        <v>384</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70"/>
      <c r="B191" s="150" t="s">
        <v>487</v>
      </c>
      <c r="C191" s="19"/>
      <c r="D191" s="135" t="s">
        <v>384</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70"/>
      <c r="B192" s="150" t="s">
        <v>591</v>
      </c>
      <c r="C192" s="19"/>
      <c r="D192" s="135" t="s">
        <v>384</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70"/>
      <c r="B193" s="150" t="s">
        <v>488</v>
      </c>
      <c r="C193" s="19"/>
      <c r="D193" s="135" t="s">
        <v>384</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70"/>
      <c r="B194" s="150" t="s">
        <v>489</v>
      </c>
      <c r="C194" s="19"/>
      <c r="D194" s="135" t="s">
        <v>384</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70"/>
      <c r="B195" s="150" t="s">
        <v>490</v>
      </c>
      <c r="C195" s="19"/>
      <c r="D195" s="135" t="s">
        <v>384</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70"/>
      <c r="B196" s="150" t="s">
        <v>285</v>
      </c>
      <c r="C196" s="19"/>
      <c r="D196" s="135" t="s">
        <v>384</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70"/>
      <c r="B197" s="150" t="s">
        <v>288</v>
      </c>
      <c r="C197" s="19"/>
      <c r="D197" s="135" t="s">
        <v>384</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71"/>
      <c r="B198" s="150" t="s">
        <v>471</v>
      </c>
      <c r="C198" s="19"/>
      <c r="D198" s="135" t="s">
        <v>384</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69" t="s">
        <v>491</v>
      </c>
      <c r="B200" s="150" t="s">
        <v>492</v>
      </c>
      <c r="C200" s="19"/>
      <c r="D200" s="135" t="s">
        <v>384</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70"/>
      <c r="B201" s="150" t="s">
        <v>493</v>
      </c>
      <c r="C201" s="19"/>
      <c r="D201" s="135" t="s">
        <v>384</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71"/>
      <c r="B202" s="150" t="s">
        <v>494</v>
      </c>
      <c r="C202" s="19"/>
      <c r="D202" s="135" t="s">
        <v>384</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69" t="s">
        <v>495</v>
      </c>
      <c r="B204" s="150" t="s">
        <v>496</v>
      </c>
      <c r="C204" s="19"/>
      <c r="D204" s="135" t="s">
        <v>384</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70"/>
      <c r="B205" s="150" t="s">
        <v>497</v>
      </c>
      <c r="C205" s="19"/>
      <c r="D205" s="135" t="s">
        <v>384</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71"/>
      <c r="B206" s="150" t="s">
        <v>498</v>
      </c>
      <c r="C206" s="19"/>
      <c r="D206" s="135" t="s">
        <v>384</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592</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94" t="s">
        <v>486</v>
      </c>
      <c r="B210" s="150" t="s">
        <v>593</v>
      </c>
      <c r="C210" s="19"/>
      <c r="D210" s="135" t="s">
        <v>384</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95"/>
      <c r="B211" s="150" t="s">
        <v>487</v>
      </c>
      <c r="C211" s="19"/>
      <c r="D211" s="135" t="s">
        <v>384</v>
      </c>
      <c r="E211" s="21">
        <f>E191-Baseline!E191</f>
        <v>8.584E-2</v>
      </c>
      <c r="F211" s="21">
        <f>F191-Baseline!F191</f>
        <v>0.29565217391304349</v>
      </c>
      <c r="G211" s="21">
        <f>G191-Baseline!G191</f>
        <v>8.3369913883637889E-2</v>
      </c>
      <c r="H211" s="21">
        <f>H191-Baseline!H191</f>
        <v>0</v>
      </c>
      <c r="I211" s="21">
        <f>I191-Baseline!I191</f>
        <v>8.0970905649641198E-2</v>
      </c>
      <c r="J211" s="21">
        <f>J191-Baseline!J191</f>
        <v>0</v>
      </c>
      <c r="K211" s="21">
        <f>K191-Baseline!K191</f>
        <v>0.35622948765965923</v>
      </c>
      <c r="L211" s="21">
        <f>L191-Baseline!L191</f>
        <v>0</v>
      </c>
      <c r="M211" s="21">
        <f>M191-Baseline!M191</f>
        <v>7.6378000486056571E-2</v>
      </c>
      <c r="N211" s="21">
        <f>N191-Baseline!N191</f>
        <v>0</v>
      </c>
      <c r="O211" s="21">
        <f>O191-Baseline!O191</f>
        <v>7.4180187827667637E-2</v>
      </c>
      <c r="P211" s="21">
        <f>P191-Baseline!P191</f>
        <v>0.26062858366446456</v>
      </c>
      <c r="Q211" s="21">
        <f>Q191-Baseline!Q191</f>
        <v>7.2045618255646968E-2</v>
      </c>
      <c r="R211" s="21">
        <f>R191-Baseline!R191</f>
        <v>0</v>
      </c>
      <c r="S211" s="21">
        <f>S191-Baseline!S191</f>
        <v>6.997247192062836E-2</v>
      </c>
      <c r="T211" s="21">
        <f>T191-Baseline!T191</f>
        <v>0</v>
      </c>
      <c r="U211" s="21">
        <f>U191-Baseline!U191</f>
        <v>0.3126638034529815</v>
      </c>
      <c r="V211" s="21">
        <f>V191-Baseline!V191</f>
        <v>0</v>
      </c>
      <c r="W211" s="21">
        <f>W191-Baseline!W191</f>
        <v>6.6003429892327187E-2</v>
      </c>
      <c r="X211" s="21">
        <f>X191-Baseline!X191</f>
        <v>0</v>
      </c>
      <c r="Y211" s="21">
        <f>Y191-Baseline!Y191</f>
        <v>6.4104150351212141E-2</v>
      </c>
      <c r="Z211" s="21">
        <f>Z191-Baseline!Z191</f>
        <v>0.22975396298937217</v>
      </c>
      <c r="AA211" s="21">
        <f>AA191-Baseline!AA191</f>
        <v>6.2259523466499676E-2</v>
      </c>
      <c r="AB211" s="21">
        <f>AB191-Baseline!AB191</f>
        <v>0</v>
      </c>
      <c r="AC211" s="21">
        <f>AC191-Baseline!AC191</f>
        <v>6.0467976582460538E-2</v>
      </c>
      <c r="AD211" s="21">
        <f>AD191-Baseline!AD191</f>
        <v>0</v>
      </c>
      <c r="AE211" s="21">
        <f>AE191-Baseline!AE191</f>
        <v>0.27444454666070528</v>
      </c>
      <c r="AF211" s="21">
        <f>AF191-Baseline!AF191</f>
        <v>0</v>
      </c>
      <c r="AG211" s="21">
        <f>AG191-Baseline!AG191</f>
        <v>5.7038057160800605E-2</v>
      </c>
      <c r="AH211" s="21">
        <f>AH191-Baseline!AH191</f>
        <v>0</v>
      </c>
      <c r="AI211" s="21">
        <f>AI191-Baseline!AI191</f>
        <v>5.5396760409901713E-2</v>
      </c>
      <c r="AJ211" s="21">
        <f>AJ191-Baseline!AJ191</f>
        <v>0.20352000448629509</v>
      </c>
      <c r="AK211" s="21">
        <f>AK191-Baseline!AK191</f>
        <v>5.4326316835198174E-2</v>
      </c>
      <c r="AL211" s="21">
        <f>AL191-Baseline!AL191</f>
        <v>0</v>
      </c>
      <c r="AM211" s="21">
        <f>AM191-Baseline!AM191</f>
        <v>5.3276557673051353E-2</v>
      </c>
      <c r="AN211" s="21">
        <f>AN191-Baseline!AN191</f>
        <v>0</v>
      </c>
      <c r="AO211" s="21">
        <f>AO191-Baseline!AO191</f>
        <v>0.24801576326580344</v>
      </c>
      <c r="AP211" s="21">
        <f>AP191-Baseline!AP191</f>
        <v>0</v>
      </c>
      <c r="AQ211" s="21">
        <f>AQ191-Baseline!AQ191</f>
        <v>5.1237501552214008E-2</v>
      </c>
      <c r="AR211" s="21">
        <f>AR191-Baseline!AR191</f>
        <v>0</v>
      </c>
      <c r="AS211" s="21">
        <f>AS191-Baseline!AS191</f>
        <v>5.024742823538831E-2</v>
      </c>
      <c r="AT211" s="21">
        <f>AT191-Baseline!AT191</f>
        <v>0.18831257486504957</v>
      </c>
      <c r="AU211" s="21">
        <f>AU191-Baseline!AU191</f>
        <v>4.9276486319255346E-2</v>
      </c>
      <c r="AV211" s="21">
        <f>AV191-Baseline!AV191</f>
        <v>0</v>
      </c>
      <c r="AW211" s="21">
        <f>AW191-Baseline!AW191</f>
        <v>4.8324306123624532E-2</v>
      </c>
      <c r="AX211" s="21">
        <f>AX191-Baseline!AX191</f>
        <v>0</v>
      </c>
      <c r="AY211" s="21">
        <f>AY191-Baseline!AY191</f>
        <v>0.22853097028690755</v>
      </c>
      <c r="AZ211" s="21">
        <f>AZ191-Baseline!AZ191</f>
        <v>0</v>
      </c>
      <c r="BA211" s="21">
        <f>BA191-Baseline!BA191</f>
        <v>4.6474787752124415E-2</v>
      </c>
      <c r="BB211" s="21">
        <f>BB191-Baseline!BB191</f>
        <v>0</v>
      </c>
    </row>
    <row r="212" spans="1:54" outlineLevel="2">
      <c r="A212" s="495"/>
      <c r="B212" s="150" t="s">
        <v>591</v>
      </c>
      <c r="C212" s="19"/>
      <c r="D212" s="135" t="s">
        <v>384</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0</v>
      </c>
      <c r="L212" s="21">
        <f>L77*L186-Baseline!L77*Baseline!L186</f>
        <v>0</v>
      </c>
      <c r="M212" s="21">
        <f>M77*M186-Baseline!M77*Baseline!M186</f>
        <v>0</v>
      </c>
      <c r="N212" s="21">
        <f>N77*N186-Baseline!N77*Baseline!N186</f>
        <v>0</v>
      </c>
      <c r="O212" s="21">
        <f>O77*O186-Baseline!O77*Baseline!O186</f>
        <v>0</v>
      </c>
      <c r="P212" s="21">
        <f>P77*P186-Baseline!P77*Baseline!P186</f>
        <v>0</v>
      </c>
      <c r="Q212" s="21">
        <f>Q77*Q186-Baseline!Q77*Baseline!Q186</f>
        <v>0</v>
      </c>
      <c r="R212" s="21">
        <f>R77*R186-Baseline!R77*Baseline!R186</f>
        <v>0</v>
      </c>
      <c r="S212" s="21">
        <f>S77*S186-Baseline!S77*Baseline!S186</f>
        <v>0</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495"/>
      <c r="B213" s="150" t="s">
        <v>488</v>
      </c>
      <c r="C213" s="19"/>
      <c r="D213" s="135" t="s">
        <v>384</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495"/>
      <c r="B214" s="150" t="s">
        <v>489</v>
      </c>
      <c r="C214" s="19"/>
      <c r="D214" s="135" t="s">
        <v>384</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495"/>
      <c r="B215" s="150" t="s">
        <v>490</v>
      </c>
      <c r="C215" s="19"/>
      <c r="D215" s="135" t="s">
        <v>384</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495"/>
      <c r="B216" s="150" t="s">
        <v>285</v>
      </c>
      <c r="C216" s="19"/>
      <c r="D216" s="135" t="s">
        <v>384</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495"/>
      <c r="B217" s="150" t="s">
        <v>288</v>
      </c>
      <c r="C217" s="19"/>
      <c r="D217" s="135"/>
      <c r="E217" s="21">
        <f>E197-Baseline!E197</f>
        <v>9.2970000000000006</v>
      </c>
      <c r="F217" s="21">
        <f>F197-Baseline!F197</f>
        <v>9.0614130434782609</v>
      </c>
      <c r="G217" s="21">
        <f>G197-Baseline!G197</f>
        <v>8.832462415458938</v>
      </c>
      <c r="H217" s="21">
        <f>H197-Baseline!H197</f>
        <v>8.609964999173032</v>
      </c>
      <c r="I217" s="21">
        <f>I197-Baseline!I197</f>
        <v>8.3937428526004449</v>
      </c>
      <c r="J217" s="21">
        <f>J197-Baseline!J197</f>
        <v>8.1836230617729075</v>
      </c>
      <c r="K217" s="21">
        <f>K197-Baseline!K197</f>
        <v>7.9794375982701027</v>
      </c>
      <c r="L217" s="21">
        <f>L197-Baseline!L197</f>
        <v>7.781023180788524</v>
      </c>
      <c r="M217" s="21">
        <f>M197-Baseline!M197</f>
        <v>7.5882211406662341</v>
      </c>
      <c r="N217" s="21">
        <f>N197-Baseline!N197</f>
        <v>7.4008772912499516</v>
      </c>
      <c r="O217" s="21">
        <f>O197-Baseline!O197</f>
        <v>7.218841800994201</v>
      </c>
      <c r="P217" s="21">
        <f>P197-Baseline!P197</f>
        <v>7.0419690701854529</v>
      </c>
      <c r="Q217" s="21">
        <f>Q197-Baseline!Q197</f>
        <v>6.8701176111872613</v>
      </c>
      <c r="R217" s="21">
        <f>R197-Baseline!R197</f>
        <v>6.7031499321053563</v>
      </c>
      <c r="S217" s="21">
        <f>S197-Baseline!S197</f>
        <v>6.5409324237746427</v>
      </c>
      <c r="T217" s="21">
        <f>T197-Baseline!T197</f>
        <v>6.3833352499728502</v>
      </c>
      <c r="U217" s="21">
        <f>U197-Baseline!U197</f>
        <v>6.2302322407682382</v>
      </c>
      <c r="V217" s="21">
        <f>V197-Baseline!V197</f>
        <v>6.0815007889115904</v>
      </c>
      <c r="W217" s="21">
        <f>W197-Baseline!W197</f>
        <v>5.9370217491851802</v>
      </c>
      <c r="X217" s="21">
        <f>X197-Baseline!X197</f>
        <v>5.796679340623963</v>
      </c>
      <c r="Y217" s="21">
        <f>Y197-Baseline!Y197</f>
        <v>5.6603610515266887</v>
      </c>
      <c r="Z217" s="21">
        <f>Z197-Baseline!Z197</f>
        <v>5.5279575471769897</v>
      </c>
      <c r="AA217" s="21">
        <f>AA197-Baseline!AA197</f>
        <v>5.3993625801967911</v>
      </c>
      <c r="AB217" s="21">
        <f>AB197-Baseline!AB197</f>
        <v>5.2744729034566697</v>
      </c>
      <c r="AC217" s="21">
        <f>AC197-Baseline!AC197</f>
        <v>5.1531881854698884</v>
      </c>
      <c r="AD217" s="21">
        <f>AD197-Baseline!AD197</f>
        <v>5.0354109281989974</v>
      </c>
      <c r="AE217" s="21">
        <f>AE197-Baseline!AE197</f>
        <v>4.921046387205938</v>
      </c>
      <c r="AF217" s="21">
        <f>AF197-Baseline!AF197</f>
        <v>4.8100024940785255</v>
      </c>
      <c r="AG217" s="21">
        <f>AG197-Baseline!AG197</f>
        <v>4.7021897810681743</v>
      </c>
      <c r="AH217" s="21">
        <f>AH197-Baseline!AH197</f>
        <v>4.5975213078755681</v>
      </c>
      <c r="AI217" s="21">
        <f>AI197-Baseline!AI197</f>
        <v>4.4959125905228134</v>
      </c>
      <c r="AJ217" s="21">
        <f>AJ197-Baseline!AJ197</f>
        <v>4.4186275591079749</v>
      </c>
      <c r="AK217" s="21">
        <f>AK197-Baseline!AK197</f>
        <v>4.3434123273438381</v>
      </c>
      <c r="AL217" s="21">
        <f>AL197-Baseline!AL197</f>
        <v>4.2702243596363685</v>
      </c>
      <c r="AM217" s="21">
        <f>AM197-Baseline!AM197</f>
        <v>4.1990221983207574</v>
      </c>
      <c r="AN217" s="21">
        <f>AN197-Baseline!AN197</f>
        <v>4.1297654393766514</v>
      </c>
      <c r="AO217" s="21">
        <f>AO197-Baseline!AO197</f>
        <v>4.0624147087439502</v>
      </c>
      <c r="AP217" s="21">
        <f>AP197-Baseline!AP197</f>
        <v>3.9969316392250174</v>
      </c>
      <c r="AQ217" s="21">
        <f>AQ197-Baseline!AQ197</f>
        <v>3.9332788479595169</v>
      </c>
      <c r="AR217" s="21">
        <f>AR197-Baseline!AR197</f>
        <v>3.8714199144584009</v>
      </c>
      <c r="AS217" s="21">
        <f>AS197-Baseline!AS197</f>
        <v>3.8113193591839329</v>
      </c>
      <c r="AT217" s="21">
        <f>AT197-Baseline!AT197</f>
        <v>3.7529426226629252</v>
      </c>
      <c r="AU217" s="21">
        <f>AU197-Baseline!AU197</f>
        <v>3.696256045120716</v>
      </c>
      <c r="AV217" s="21">
        <f>AV197-Baseline!AV197</f>
        <v>3.6412268466236872</v>
      </c>
      <c r="AW217" s="21">
        <f>AW197-Baseline!AW197</f>
        <v>3.5878231077184388</v>
      </c>
      <c r="AX217" s="21">
        <f>AX197-Baseline!AX197</f>
        <v>3.5360137505560458</v>
      </c>
      <c r="AY217" s="21">
        <f>AY197-Baseline!AY197</f>
        <v>3.4857685204900575</v>
      </c>
      <c r="AZ217" s="21">
        <f>AZ197-Baseline!AZ197</f>
        <v>3.4370579681372493</v>
      </c>
      <c r="BA217" s="21">
        <f>BA197-Baseline!BA197</f>
        <v>3.3898534318903408</v>
      </c>
      <c r="BB217" s="21">
        <f>BB197-Baseline!BB197</f>
        <v>3.3441270208722091</v>
      </c>
    </row>
    <row r="218" spans="1:54" outlineLevel="2">
      <c r="A218" s="496"/>
      <c r="B218" s="150" t="s">
        <v>471</v>
      </c>
      <c r="C218" s="19"/>
      <c r="D218" s="135" t="s">
        <v>384</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94" t="s">
        <v>491</v>
      </c>
      <c r="B220" s="150" t="s">
        <v>492</v>
      </c>
      <c r="C220" s="19"/>
      <c r="D220" s="135" t="s">
        <v>384</v>
      </c>
      <c r="E220" s="21">
        <f>E200-Baseline!E200</f>
        <v>9.3828399999999998</v>
      </c>
      <c r="F220" s="21">
        <f>F200-Baseline!F200</f>
        <v>9.3570652173913036</v>
      </c>
      <c r="G220" s="21">
        <f>G200-Baseline!G200</f>
        <v>8.9158323293425763</v>
      </c>
      <c r="H220" s="21">
        <f>H200-Baseline!H200</f>
        <v>8.609964999173032</v>
      </c>
      <c r="I220" s="21">
        <f>I200-Baseline!I200</f>
        <v>8.4747137582500862</v>
      </c>
      <c r="J220" s="21">
        <f>J200-Baseline!J200</f>
        <v>8.1836230617729075</v>
      </c>
      <c r="K220" s="21">
        <f>K200-Baseline!K200</f>
        <v>8.3356670859297619</v>
      </c>
      <c r="L220" s="21">
        <f>L200-Baseline!L200</f>
        <v>7.781023180788524</v>
      </c>
      <c r="M220" s="21">
        <f>M200-Baseline!M200</f>
        <v>7.6645991411522907</v>
      </c>
      <c r="N220" s="21">
        <f>N200-Baseline!N200</f>
        <v>7.4008772912499516</v>
      </c>
      <c r="O220" s="21">
        <f>O200-Baseline!O200</f>
        <v>7.2930219888218684</v>
      </c>
      <c r="P220" s="21">
        <f>P200-Baseline!P200</f>
        <v>7.3025976538499178</v>
      </c>
      <c r="Q220" s="21">
        <f>Q200-Baseline!Q200</f>
        <v>6.9421632294429081</v>
      </c>
      <c r="R220" s="21">
        <f>R200-Baseline!R200</f>
        <v>6.7031499321053563</v>
      </c>
      <c r="S220" s="21">
        <f>S200-Baseline!S200</f>
        <v>6.6109048956952714</v>
      </c>
      <c r="T220" s="21">
        <f>T200-Baseline!T200</f>
        <v>6.3833352499728502</v>
      </c>
      <c r="U220" s="21">
        <f>U200-Baseline!U200</f>
        <v>6.5428960442212194</v>
      </c>
      <c r="V220" s="21">
        <f>V200-Baseline!V200</f>
        <v>6.0815007889115904</v>
      </c>
      <c r="W220" s="21">
        <f>W200-Baseline!W200</f>
        <v>6.0030251790775075</v>
      </c>
      <c r="X220" s="21">
        <f>X200-Baseline!X200</f>
        <v>5.796679340623963</v>
      </c>
      <c r="Y220" s="21">
        <f>Y200-Baseline!Y200</f>
        <v>5.7244652018779005</v>
      </c>
      <c r="Z220" s="21">
        <f>Z200-Baseline!Z200</f>
        <v>5.7577115101663621</v>
      </c>
      <c r="AA220" s="21">
        <f>AA200-Baseline!AA200</f>
        <v>5.4616221036632906</v>
      </c>
      <c r="AB220" s="21">
        <f>AB200-Baseline!AB200</f>
        <v>5.2744729034566697</v>
      </c>
      <c r="AC220" s="21">
        <f>AC200-Baseline!AC200</f>
        <v>5.2136561620523487</v>
      </c>
      <c r="AD220" s="21">
        <f>AD200-Baseline!AD200</f>
        <v>5.0354109281989974</v>
      </c>
      <c r="AE220" s="21">
        <f>AE200-Baseline!AE200</f>
        <v>5.1954909338666431</v>
      </c>
      <c r="AF220" s="21">
        <f>AF200-Baseline!AF200</f>
        <v>4.8100024940785255</v>
      </c>
      <c r="AG220" s="21">
        <f>AG200-Baseline!AG200</f>
        <v>4.7592278382289752</v>
      </c>
      <c r="AH220" s="21">
        <f>AH200-Baseline!AH200</f>
        <v>4.5975213078755681</v>
      </c>
      <c r="AI220" s="21">
        <f>AI200-Baseline!AI200</f>
        <v>4.5513093509327156</v>
      </c>
      <c r="AJ220" s="21">
        <f>AJ200-Baseline!AJ200</f>
        <v>4.6221475635942699</v>
      </c>
      <c r="AK220" s="21">
        <f>AK200-Baseline!AK200</f>
        <v>4.3977386441790358</v>
      </c>
      <c r="AL220" s="21">
        <f>AL200-Baseline!AL200</f>
        <v>4.2702243596363685</v>
      </c>
      <c r="AM220" s="21">
        <f>AM200-Baseline!AM200</f>
        <v>4.2522987559938086</v>
      </c>
      <c r="AN220" s="21">
        <f>AN200-Baseline!AN200</f>
        <v>4.1297654393766514</v>
      </c>
      <c r="AO220" s="21">
        <f>AO200-Baseline!AO200</f>
        <v>4.3104304720097533</v>
      </c>
      <c r="AP220" s="21">
        <f>AP200-Baseline!AP200</f>
        <v>3.9969316392250174</v>
      </c>
      <c r="AQ220" s="21">
        <f>AQ200-Baseline!AQ200</f>
        <v>3.9845163495117308</v>
      </c>
      <c r="AR220" s="21">
        <f>AR200-Baseline!AR200</f>
        <v>3.8714199144584009</v>
      </c>
      <c r="AS220" s="21">
        <f>AS200-Baseline!AS200</f>
        <v>3.8615667874193211</v>
      </c>
      <c r="AT220" s="21">
        <f>AT200-Baseline!AT200</f>
        <v>3.9412551975279748</v>
      </c>
      <c r="AU220" s="21">
        <f>AU200-Baseline!AU200</f>
        <v>3.7455325314399714</v>
      </c>
      <c r="AV220" s="21">
        <f>AV200-Baseline!AV200</f>
        <v>3.6412268466236872</v>
      </c>
      <c r="AW220" s="21">
        <f>AW200-Baseline!AW200</f>
        <v>3.6361474138420635</v>
      </c>
      <c r="AX220" s="21">
        <f>AX200-Baseline!AX200</f>
        <v>3.5360137505560458</v>
      </c>
      <c r="AY220" s="21">
        <f>AY200-Baseline!AY200</f>
        <v>3.7142994907769649</v>
      </c>
      <c r="AZ220" s="21">
        <f>AZ200-Baseline!AZ200</f>
        <v>3.4370579681372493</v>
      </c>
      <c r="BA220" s="21">
        <f>BA200-Baseline!BA200</f>
        <v>3.4363282196424652</v>
      </c>
      <c r="BB220" s="21">
        <f>BB200-Baseline!BB200</f>
        <v>3.3441270208722091</v>
      </c>
    </row>
    <row r="221" spans="1:54" outlineLevel="2">
      <c r="A221" s="495"/>
      <c r="B221" s="150" t="s">
        <v>493</v>
      </c>
      <c r="C221" s="19"/>
      <c r="D221" s="135" t="s">
        <v>384</v>
      </c>
      <c r="E221" s="21">
        <f>E201-Baseline!E201</f>
        <v>9.3828399999999998</v>
      </c>
      <c r="F221" s="21">
        <f>F201-Baseline!F201</f>
        <v>9.3570652173913036</v>
      </c>
      <c r="G221" s="21">
        <f>G201-Baseline!G201</f>
        <v>8.9158323293425763</v>
      </c>
      <c r="H221" s="21">
        <f>H201-Baseline!H201</f>
        <v>8.609964999173032</v>
      </c>
      <c r="I221" s="21">
        <f>I201-Baseline!I201</f>
        <v>8.4747137582500862</v>
      </c>
      <c r="J221" s="21">
        <f>J201-Baseline!J201</f>
        <v>8.1836230617729075</v>
      </c>
      <c r="K221" s="21">
        <f>K201-Baseline!K201</f>
        <v>8.3356670859297619</v>
      </c>
      <c r="L221" s="21">
        <f>L201-Baseline!L201</f>
        <v>7.781023180788524</v>
      </c>
      <c r="M221" s="21">
        <f>M201-Baseline!M201</f>
        <v>7.6645991411522907</v>
      </c>
      <c r="N221" s="21">
        <f>N201-Baseline!N201</f>
        <v>7.4008772912499516</v>
      </c>
      <c r="O221" s="21">
        <f>O201-Baseline!O201</f>
        <v>7.2930219888218684</v>
      </c>
      <c r="P221" s="21">
        <f>P201-Baseline!P201</f>
        <v>7.3025976538499178</v>
      </c>
      <c r="Q221" s="21">
        <f>Q201-Baseline!Q201</f>
        <v>6.9421632294429081</v>
      </c>
      <c r="R221" s="21">
        <f>R201-Baseline!R201</f>
        <v>6.7031499321053563</v>
      </c>
      <c r="S221" s="21">
        <f>S201-Baseline!S201</f>
        <v>6.6109048956952714</v>
      </c>
      <c r="T221" s="21">
        <f>T201-Baseline!T201</f>
        <v>6.3833352499728502</v>
      </c>
      <c r="U221" s="21">
        <f>U201-Baseline!U201</f>
        <v>6.5428960442212194</v>
      </c>
      <c r="V221" s="21">
        <f>V201-Baseline!V201</f>
        <v>6.0815007889115904</v>
      </c>
      <c r="W221" s="21">
        <f>W201-Baseline!W201</f>
        <v>6.0030251790775075</v>
      </c>
      <c r="X221" s="21">
        <f>X201-Baseline!X201</f>
        <v>5.796679340623963</v>
      </c>
      <c r="Y221" s="21">
        <f>Y201-Baseline!Y201</f>
        <v>5.7244652018779005</v>
      </c>
      <c r="Z221" s="21">
        <f>Z201-Baseline!Z201</f>
        <v>5.7577115101663621</v>
      </c>
      <c r="AA221" s="21">
        <f>AA201-Baseline!AA201</f>
        <v>5.4616221036632906</v>
      </c>
      <c r="AB221" s="21">
        <f>AB201-Baseline!AB201</f>
        <v>5.2744729034566697</v>
      </c>
      <c r="AC221" s="21">
        <f>AC201-Baseline!AC201</f>
        <v>5.2136561620523487</v>
      </c>
      <c r="AD221" s="21">
        <f>AD201-Baseline!AD201</f>
        <v>5.0354109281989974</v>
      </c>
      <c r="AE221" s="21">
        <f>AE201-Baseline!AE201</f>
        <v>5.1954909338666431</v>
      </c>
      <c r="AF221" s="21">
        <f>AF201-Baseline!AF201</f>
        <v>4.8100024940785255</v>
      </c>
      <c r="AG221" s="21">
        <f>AG201-Baseline!AG201</f>
        <v>4.7592278382289752</v>
      </c>
      <c r="AH221" s="21">
        <f>AH201-Baseline!AH201</f>
        <v>4.5975213078755681</v>
      </c>
      <c r="AI221" s="21">
        <f>AI201-Baseline!AI201</f>
        <v>4.5513093509327156</v>
      </c>
      <c r="AJ221" s="21">
        <f>AJ201-Baseline!AJ201</f>
        <v>4.6221475635942699</v>
      </c>
      <c r="AK221" s="21">
        <f>AK201-Baseline!AK201</f>
        <v>4.3977386441790358</v>
      </c>
      <c r="AL221" s="21">
        <f>AL201-Baseline!AL201</f>
        <v>4.2702243596363685</v>
      </c>
      <c r="AM221" s="21">
        <f>AM201-Baseline!AM201</f>
        <v>4.2522987559938086</v>
      </c>
      <c r="AN221" s="21">
        <f>AN201-Baseline!AN201</f>
        <v>4.1297654393766514</v>
      </c>
      <c r="AO221" s="21">
        <f>AO201-Baseline!AO201</f>
        <v>4.3104304720097533</v>
      </c>
      <c r="AP221" s="21">
        <f>AP201-Baseline!AP201</f>
        <v>3.9969316392250174</v>
      </c>
      <c r="AQ221" s="21">
        <f>AQ201-Baseline!AQ201</f>
        <v>3.9845163495117308</v>
      </c>
      <c r="AR221" s="21">
        <f>AR201-Baseline!AR201</f>
        <v>3.8714199144584009</v>
      </c>
      <c r="AS221" s="21">
        <f>AS201-Baseline!AS201</f>
        <v>3.8615667874193211</v>
      </c>
      <c r="AT221" s="21">
        <f>AT201-Baseline!AT201</f>
        <v>3.9412551975279748</v>
      </c>
      <c r="AU221" s="21">
        <f>AU201-Baseline!AU201</f>
        <v>3.7455325314399714</v>
      </c>
      <c r="AV221" s="21">
        <f>AV201-Baseline!AV201</f>
        <v>3.6412268466236872</v>
      </c>
      <c r="AW221" s="21">
        <f>AW201-Baseline!AW201</f>
        <v>3.6361474138420635</v>
      </c>
      <c r="AX221" s="21">
        <f>AX201-Baseline!AX201</f>
        <v>3.5360137505560458</v>
      </c>
      <c r="AY221" s="21">
        <f>AY201-Baseline!AY201</f>
        <v>3.7142994907769649</v>
      </c>
      <c r="AZ221" s="21">
        <f>AZ201-Baseline!AZ201</f>
        <v>3.4370579681372493</v>
      </c>
      <c r="BA221" s="21">
        <f>BA201-Baseline!BA201</f>
        <v>3.4363282196424652</v>
      </c>
      <c r="BB221" s="21">
        <f>BB201-Baseline!BB201</f>
        <v>3.3441270208722091</v>
      </c>
    </row>
    <row r="222" spans="1:54" outlineLevel="2">
      <c r="A222" s="496"/>
      <c r="B222" s="150" t="s">
        <v>494</v>
      </c>
      <c r="C222" s="19"/>
      <c r="D222" s="135" t="s">
        <v>384</v>
      </c>
      <c r="E222" s="21">
        <f>E202-Baseline!E202</f>
        <v>9.3828399999999998</v>
      </c>
      <c r="F222" s="21">
        <f>F202-Baseline!F202</f>
        <v>9.3570652173913036</v>
      </c>
      <c r="G222" s="21">
        <f>G202-Baseline!G202</f>
        <v>8.9158323293425763</v>
      </c>
      <c r="H222" s="21">
        <f>H202-Baseline!H202</f>
        <v>8.609964999173032</v>
      </c>
      <c r="I222" s="21">
        <f>I202-Baseline!I202</f>
        <v>8.4747137582500862</v>
      </c>
      <c r="J222" s="21">
        <f>J202-Baseline!J202</f>
        <v>8.1836230617729075</v>
      </c>
      <c r="K222" s="21">
        <f>K202-Baseline!K202</f>
        <v>8.3356670859297619</v>
      </c>
      <c r="L222" s="21">
        <f>L202-Baseline!L202</f>
        <v>7.781023180788524</v>
      </c>
      <c r="M222" s="21">
        <f>M202-Baseline!M202</f>
        <v>7.6645991411522907</v>
      </c>
      <c r="N222" s="21">
        <f>N202-Baseline!N202</f>
        <v>7.4008772912499516</v>
      </c>
      <c r="O222" s="21">
        <f>O202-Baseline!O202</f>
        <v>7.2930219888218684</v>
      </c>
      <c r="P222" s="21">
        <f>P202-Baseline!P202</f>
        <v>7.3025976538499178</v>
      </c>
      <c r="Q222" s="21">
        <f>Q202-Baseline!Q202</f>
        <v>6.9421632294429081</v>
      </c>
      <c r="R222" s="21">
        <f>R202-Baseline!R202</f>
        <v>6.7031499321053563</v>
      </c>
      <c r="S222" s="21">
        <f>S202-Baseline!S202</f>
        <v>6.6109048956952714</v>
      </c>
      <c r="T222" s="21">
        <f>T202-Baseline!T202</f>
        <v>6.3833352499728502</v>
      </c>
      <c r="U222" s="21">
        <f>U202-Baseline!U202</f>
        <v>6.5428960442212194</v>
      </c>
      <c r="V222" s="21">
        <f>V202-Baseline!V202</f>
        <v>6.0815007889115904</v>
      </c>
      <c r="W222" s="21">
        <f>W202-Baseline!W202</f>
        <v>6.0030251790775075</v>
      </c>
      <c r="X222" s="21">
        <f>X202-Baseline!X202</f>
        <v>5.796679340623963</v>
      </c>
      <c r="Y222" s="21">
        <f>Y202-Baseline!Y202</f>
        <v>5.7244652018779005</v>
      </c>
      <c r="Z222" s="21">
        <f>Z202-Baseline!Z202</f>
        <v>5.7577115101663621</v>
      </c>
      <c r="AA222" s="21">
        <f>AA202-Baseline!AA202</f>
        <v>5.4616221036632906</v>
      </c>
      <c r="AB222" s="21">
        <f>AB202-Baseline!AB202</f>
        <v>5.2744729034566697</v>
      </c>
      <c r="AC222" s="21">
        <f>AC202-Baseline!AC202</f>
        <v>5.2136561620523487</v>
      </c>
      <c r="AD222" s="21">
        <f>AD202-Baseline!AD202</f>
        <v>5.0354109281989974</v>
      </c>
      <c r="AE222" s="21">
        <f>AE202-Baseline!AE202</f>
        <v>5.1954909338666431</v>
      </c>
      <c r="AF222" s="21">
        <f>AF202-Baseline!AF202</f>
        <v>4.8100024940785255</v>
      </c>
      <c r="AG222" s="21">
        <f>AG202-Baseline!AG202</f>
        <v>4.7592278382289752</v>
      </c>
      <c r="AH222" s="21">
        <f>AH202-Baseline!AH202</f>
        <v>4.5975213078755681</v>
      </c>
      <c r="AI222" s="21">
        <f>AI202-Baseline!AI202</f>
        <v>4.5513093509327156</v>
      </c>
      <c r="AJ222" s="21">
        <f>AJ202-Baseline!AJ202</f>
        <v>4.6221475635942699</v>
      </c>
      <c r="AK222" s="21">
        <f>AK202-Baseline!AK202</f>
        <v>4.3977386441790358</v>
      </c>
      <c r="AL222" s="21">
        <f>AL202-Baseline!AL202</f>
        <v>4.2702243596363685</v>
      </c>
      <c r="AM222" s="21">
        <f>AM202-Baseline!AM202</f>
        <v>4.2522987559938086</v>
      </c>
      <c r="AN222" s="21">
        <f>AN202-Baseline!AN202</f>
        <v>4.1297654393766514</v>
      </c>
      <c r="AO222" s="21">
        <f>AO202-Baseline!AO202</f>
        <v>4.3104304720097533</v>
      </c>
      <c r="AP222" s="21">
        <f>AP202-Baseline!AP202</f>
        <v>3.9969316392250174</v>
      </c>
      <c r="AQ222" s="21">
        <f>AQ202-Baseline!AQ202</f>
        <v>3.9845163495117308</v>
      </c>
      <c r="AR222" s="21">
        <f>AR202-Baseline!AR202</f>
        <v>3.8714199144584009</v>
      </c>
      <c r="AS222" s="21">
        <f>AS202-Baseline!AS202</f>
        <v>3.8615667874193211</v>
      </c>
      <c r="AT222" s="21">
        <f>AT202-Baseline!AT202</f>
        <v>3.9412551975279748</v>
      </c>
      <c r="AU222" s="21">
        <f>AU202-Baseline!AU202</f>
        <v>3.7455325314399714</v>
      </c>
      <c r="AV222" s="21">
        <f>AV202-Baseline!AV202</f>
        <v>3.6412268466236872</v>
      </c>
      <c r="AW222" s="21">
        <f>AW202-Baseline!AW202</f>
        <v>3.6361474138420635</v>
      </c>
      <c r="AX222" s="21">
        <f>AX202-Baseline!AX202</f>
        <v>3.5360137505560458</v>
      </c>
      <c r="AY222" s="21">
        <f>AY202-Baseline!AY202</f>
        <v>3.7142994907769649</v>
      </c>
      <c r="AZ222" s="21">
        <f>AZ202-Baseline!AZ202</f>
        <v>3.4370579681372493</v>
      </c>
      <c r="BA222" s="21">
        <f>BA202-Baseline!BA202</f>
        <v>3.4363282196424652</v>
      </c>
      <c r="BB222" s="21">
        <f>BB202-Baseline!BB202</f>
        <v>3.3441270208722091</v>
      </c>
    </row>
    <row r="223" spans="1:54" outlineLevel="2">
      <c r="B223" s="19"/>
      <c r="C223" s="19"/>
      <c r="D223" s="19"/>
      <c r="E223" s="15"/>
    </row>
    <row r="224" spans="1:54" outlineLevel="2">
      <c r="A224" s="494" t="s">
        <v>495</v>
      </c>
      <c r="B224" s="150" t="s">
        <v>492</v>
      </c>
      <c r="C224" s="19"/>
      <c r="D224" s="135" t="s">
        <v>384</v>
      </c>
      <c r="E224" s="21">
        <f>E204-Baseline!E204</f>
        <v>9.3828399999999998</v>
      </c>
      <c r="F224" s="21">
        <f>F204-Baseline!F204</f>
        <v>18.739905217391303</v>
      </c>
      <c r="G224" s="21">
        <f>G204-Baseline!G204</f>
        <v>27.655737546733882</v>
      </c>
      <c r="H224" s="21">
        <f>H204-Baseline!H204</f>
        <v>36.265702545906912</v>
      </c>
      <c r="I224" s="21">
        <f>I204-Baseline!I204</f>
        <v>44.740416304156994</v>
      </c>
      <c r="J224" s="21">
        <f>J204-Baseline!J204</f>
        <v>52.9240393659299</v>
      </c>
      <c r="K224" s="21">
        <f>K204-Baseline!K204</f>
        <v>61.259706451859664</v>
      </c>
      <c r="L224" s="21">
        <f>L204-Baseline!L204</f>
        <v>69.040729632648194</v>
      </c>
      <c r="M224" s="21">
        <f>M204-Baseline!M204</f>
        <v>76.705328773800488</v>
      </c>
      <c r="N224" s="21">
        <f>N204-Baseline!N204</f>
        <v>84.106206065050443</v>
      </c>
      <c r="O224" s="21">
        <f>O204-Baseline!O204</f>
        <v>91.399228053872307</v>
      </c>
      <c r="P224" s="21">
        <f>P204-Baseline!P204</f>
        <v>98.701825707722222</v>
      </c>
      <c r="Q224" s="21">
        <f>Q204-Baseline!Q204</f>
        <v>105.64398893716513</v>
      </c>
      <c r="R224" s="21">
        <f>R204-Baseline!R204</f>
        <v>112.34713886927049</v>
      </c>
      <c r="S224" s="21">
        <f>S204-Baseline!S204</f>
        <v>118.95804376496577</v>
      </c>
      <c r="T224" s="21">
        <f>T204-Baseline!T204</f>
        <v>125.34137901493861</v>
      </c>
      <c r="U224" s="21">
        <f>U204-Baseline!U204</f>
        <v>131.88427505915982</v>
      </c>
      <c r="V224" s="21">
        <f>V204-Baseline!V204</f>
        <v>137.96577584807142</v>
      </c>
      <c r="W224" s="21">
        <f>W204-Baseline!W204</f>
        <v>143.96880102714891</v>
      </c>
      <c r="X224" s="21">
        <f>X204-Baseline!X204</f>
        <v>149.76548036777288</v>
      </c>
      <c r="Y224" s="21">
        <f>Y204-Baseline!Y204</f>
        <v>155.48994556965079</v>
      </c>
      <c r="Z224" s="21">
        <f>Z204-Baseline!Z204</f>
        <v>161.24765707981715</v>
      </c>
      <c r="AA224" s="21">
        <f>AA204-Baseline!AA204</f>
        <v>166.70927918348045</v>
      </c>
      <c r="AB224" s="21">
        <f>AB204-Baseline!AB204</f>
        <v>171.98375208693713</v>
      </c>
      <c r="AC224" s="21">
        <f>AC204-Baseline!AC204</f>
        <v>177.19740824898949</v>
      </c>
      <c r="AD224" s="21">
        <f>AD204-Baseline!AD204</f>
        <v>182.23281917718847</v>
      </c>
      <c r="AE224" s="21">
        <f>AE204-Baseline!AE204</f>
        <v>187.42831011105511</v>
      </c>
      <c r="AF224" s="21">
        <f>AF204-Baseline!AF204</f>
        <v>192.23831260513364</v>
      </c>
      <c r="AG224" s="21">
        <f>AG204-Baseline!AG204</f>
        <v>196.99754044336262</v>
      </c>
      <c r="AH224" s="21">
        <f>AH204-Baseline!AH204</f>
        <v>201.59506175123821</v>
      </c>
      <c r="AI224" s="21">
        <f>AI204-Baseline!AI204</f>
        <v>206.14637110217092</v>
      </c>
      <c r="AJ224" s="21">
        <f>AJ204-Baseline!AJ204</f>
        <v>210.76851866576519</v>
      </c>
      <c r="AK224" s="21">
        <f>AK204-Baseline!AK204</f>
        <v>215.16625730994423</v>
      </c>
      <c r="AL224" s="21">
        <f>AL204-Baseline!AL204</f>
        <v>219.43648166958059</v>
      </c>
      <c r="AM224" s="21">
        <f>AM204-Baseline!AM204</f>
        <v>223.68878042557441</v>
      </c>
      <c r="AN224" s="21">
        <f>AN204-Baseline!AN204</f>
        <v>227.81854586495106</v>
      </c>
      <c r="AO224" s="21">
        <f>AO204-Baseline!AO204</f>
        <v>232.12897633696082</v>
      </c>
      <c r="AP224" s="21">
        <f>AP204-Baseline!AP204</f>
        <v>236.12590797618583</v>
      </c>
      <c r="AQ224" s="21">
        <f>AQ204-Baseline!AQ204</f>
        <v>240.11042432569755</v>
      </c>
      <c r="AR224" s="21">
        <f>AR204-Baseline!AR204</f>
        <v>243.98184424015597</v>
      </c>
      <c r="AS224" s="21">
        <f>AS204-Baseline!AS204</f>
        <v>247.84341102757529</v>
      </c>
      <c r="AT224" s="21">
        <f>AT204-Baseline!AT204</f>
        <v>251.78466622510325</v>
      </c>
      <c r="AU224" s="21">
        <f>AU204-Baseline!AU204</f>
        <v>255.53019875654323</v>
      </c>
      <c r="AV224" s="21">
        <f>AV204-Baseline!AV204</f>
        <v>259.17142560316694</v>
      </c>
      <c r="AW224" s="21">
        <f>AW204-Baseline!AW204</f>
        <v>262.80757301700902</v>
      </c>
      <c r="AX224" s="21">
        <f>AX204-Baseline!AX204</f>
        <v>266.34358676756506</v>
      </c>
      <c r="AY224" s="21">
        <f>AY204-Baseline!AY204</f>
        <v>270.05788625834202</v>
      </c>
      <c r="AZ224" s="21">
        <f>AZ204-Baseline!AZ204</f>
        <v>273.49494422647928</v>
      </c>
      <c r="BA224" s="21">
        <f>BA204-Baseline!BA204</f>
        <v>276.93127244612174</v>
      </c>
      <c r="BB224" s="21">
        <f>BB204-Baseline!BB204</f>
        <v>280.27539946699397</v>
      </c>
    </row>
    <row r="225" spans="1:54" outlineLevel="2">
      <c r="A225" s="495"/>
      <c r="B225" s="150" t="s">
        <v>493</v>
      </c>
      <c r="C225" s="19"/>
      <c r="D225" s="135" t="s">
        <v>384</v>
      </c>
      <c r="E225" s="21">
        <f>E205-Baseline!E205</f>
        <v>9.3828399999999998</v>
      </c>
      <c r="F225" s="21">
        <f>F205-Baseline!F205</f>
        <v>18.739905217391303</v>
      </c>
      <c r="G225" s="21">
        <f>G205-Baseline!G205</f>
        <v>27.655737546733882</v>
      </c>
      <c r="H225" s="21">
        <f>H205-Baseline!H205</f>
        <v>36.265702545906912</v>
      </c>
      <c r="I225" s="21">
        <f>I205-Baseline!I205</f>
        <v>44.740416304156994</v>
      </c>
      <c r="J225" s="21">
        <f>J205-Baseline!J205</f>
        <v>52.9240393659299</v>
      </c>
      <c r="K225" s="21">
        <f>K205-Baseline!K205</f>
        <v>61.259706451859664</v>
      </c>
      <c r="L225" s="21">
        <f>L205-Baseline!L205</f>
        <v>69.040729632648194</v>
      </c>
      <c r="M225" s="21">
        <f>M205-Baseline!M205</f>
        <v>76.705328773800488</v>
      </c>
      <c r="N225" s="21">
        <f>N205-Baseline!N205</f>
        <v>84.106206065050443</v>
      </c>
      <c r="O225" s="21">
        <f>O205-Baseline!O205</f>
        <v>91.399228053872307</v>
      </c>
      <c r="P225" s="21">
        <f>P205-Baseline!P205</f>
        <v>98.701825707722222</v>
      </c>
      <c r="Q225" s="21">
        <f>Q205-Baseline!Q205</f>
        <v>105.64398893716513</v>
      </c>
      <c r="R225" s="21">
        <f>R205-Baseline!R205</f>
        <v>112.34713886927049</v>
      </c>
      <c r="S225" s="21">
        <f>S205-Baseline!S205</f>
        <v>118.95804376496577</v>
      </c>
      <c r="T225" s="21">
        <f>T205-Baseline!T205</f>
        <v>125.34137901493861</v>
      </c>
      <c r="U225" s="21">
        <f>U205-Baseline!U205</f>
        <v>131.88427505915982</v>
      </c>
      <c r="V225" s="21">
        <f>V205-Baseline!V205</f>
        <v>137.96577584807142</v>
      </c>
      <c r="W225" s="21">
        <f>W205-Baseline!W205</f>
        <v>143.96880102714891</v>
      </c>
      <c r="X225" s="21">
        <f>X205-Baseline!X205</f>
        <v>149.76548036777288</v>
      </c>
      <c r="Y225" s="21">
        <f>Y205-Baseline!Y205</f>
        <v>155.48994556965079</v>
      </c>
      <c r="Z225" s="21">
        <f>Z205-Baseline!Z205</f>
        <v>161.24765707981715</v>
      </c>
      <c r="AA225" s="21">
        <f>AA205-Baseline!AA205</f>
        <v>166.70927918348045</v>
      </c>
      <c r="AB225" s="21">
        <f>AB205-Baseline!AB205</f>
        <v>171.98375208693713</v>
      </c>
      <c r="AC225" s="21">
        <f>AC205-Baseline!AC205</f>
        <v>177.19740824898949</v>
      </c>
      <c r="AD225" s="21">
        <f>AD205-Baseline!AD205</f>
        <v>182.23281917718847</v>
      </c>
      <c r="AE225" s="21">
        <f>AE205-Baseline!AE205</f>
        <v>187.42831011105511</v>
      </c>
      <c r="AF225" s="21">
        <f>AF205-Baseline!AF205</f>
        <v>192.23831260513364</v>
      </c>
      <c r="AG225" s="21">
        <f>AG205-Baseline!AG205</f>
        <v>196.99754044336262</v>
      </c>
      <c r="AH225" s="21">
        <f>AH205-Baseline!AH205</f>
        <v>201.59506175123821</v>
      </c>
      <c r="AI225" s="21">
        <f>AI205-Baseline!AI205</f>
        <v>206.14637110217092</v>
      </c>
      <c r="AJ225" s="21">
        <f>AJ205-Baseline!AJ205</f>
        <v>210.76851866576519</v>
      </c>
      <c r="AK225" s="21">
        <f>AK205-Baseline!AK205</f>
        <v>215.16625730994423</v>
      </c>
      <c r="AL225" s="21">
        <f>AL205-Baseline!AL205</f>
        <v>219.43648166958059</v>
      </c>
      <c r="AM225" s="21">
        <f>AM205-Baseline!AM205</f>
        <v>223.68878042557441</v>
      </c>
      <c r="AN225" s="21">
        <f>AN205-Baseline!AN205</f>
        <v>227.81854586495106</v>
      </c>
      <c r="AO225" s="21">
        <f>AO205-Baseline!AO205</f>
        <v>232.12897633696082</v>
      </c>
      <c r="AP225" s="21">
        <f>AP205-Baseline!AP205</f>
        <v>236.12590797618583</v>
      </c>
      <c r="AQ225" s="21">
        <f>AQ205-Baseline!AQ205</f>
        <v>240.11042432569755</v>
      </c>
      <c r="AR225" s="21">
        <f>AR205-Baseline!AR205</f>
        <v>243.98184424015597</v>
      </c>
      <c r="AS225" s="21">
        <f>AS205-Baseline!AS205</f>
        <v>247.84341102757529</v>
      </c>
      <c r="AT225" s="21">
        <f>AT205-Baseline!AT205</f>
        <v>251.78466622510325</v>
      </c>
      <c r="AU225" s="21">
        <f>AU205-Baseline!AU205</f>
        <v>255.53019875654323</v>
      </c>
      <c r="AV225" s="21">
        <f>AV205-Baseline!AV205</f>
        <v>259.17142560316694</v>
      </c>
      <c r="AW225" s="21">
        <f>AW205-Baseline!AW205</f>
        <v>262.80757301700902</v>
      </c>
      <c r="AX225" s="21">
        <f>AX205-Baseline!AX205</f>
        <v>266.34358676756506</v>
      </c>
      <c r="AY225" s="21">
        <f>AY205-Baseline!AY205</f>
        <v>270.05788625834202</v>
      </c>
      <c r="AZ225" s="21">
        <f>AZ205-Baseline!AZ205</f>
        <v>273.49494422647928</v>
      </c>
      <c r="BA225" s="21">
        <f>BA205-Baseline!BA205</f>
        <v>276.93127244612174</v>
      </c>
      <c r="BB225" s="21">
        <f>BB205-Baseline!BB205</f>
        <v>280.27539946699397</v>
      </c>
    </row>
    <row r="226" spans="1:54" outlineLevel="2">
      <c r="A226" s="496"/>
      <c r="B226" s="150" t="s">
        <v>494</v>
      </c>
      <c r="C226" s="19"/>
      <c r="D226" s="135" t="s">
        <v>384</v>
      </c>
      <c r="E226" s="21">
        <f>E206-Baseline!E206</f>
        <v>9.3828399999999998</v>
      </c>
      <c r="F226" s="21">
        <f>F206-Baseline!F206</f>
        <v>18.739905217391303</v>
      </c>
      <c r="G226" s="21">
        <f>G206-Baseline!G206</f>
        <v>27.655737546733882</v>
      </c>
      <c r="H226" s="21">
        <f>H206-Baseline!H206</f>
        <v>36.265702545906912</v>
      </c>
      <c r="I226" s="21">
        <f>I206-Baseline!I206</f>
        <v>44.740416304156994</v>
      </c>
      <c r="J226" s="21">
        <f>J206-Baseline!J206</f>
        <v>52.9240393659299</v>
      </c>
      <c r="K226" s="21">
        <f>K206-Baseline!K206</f>
        <v>61.259706451859664</v>
      </c>
      <c r="L226" s="21">
        <f>L206-Baseline!L206</f>
        <v>69.040729632648194</v>
      </c>
      <c r="M226" s="21">
        <f>M206-Baseline!M206</f>
        <v>76.705328773800488</v>
      </c>
      <c r="N226" s="21">
        <f>N206-Baseline!N206</f>
        <v>84.106206065050443</v>
      </c>
      <c r="O226" s="21">
        <f>O206-Baseline!O206</f>
        <v>91.399228053872307</v>
      </c>
      <c r="P226" s="21">
        <f>P206-Baseline!P206</f>
        <v>98.701825707722222</v>
      </c>
      <c r="Q226" s="21">
        <f>Q206-Baseline!Q206</f>
        <v>105.64398893716513</v>
      </c>
      <c r="R226" s="21">
        <f>R206-Baseline!R206</f>
        <v>112.34713886927049</v>
      </c>
      <c r="S226" s="21">
        <f>S206-Baseline!S206</f>
        <v>118.95804376496577</v>
      </c>
      <c r="T226" s="21">
        <f>T206-Baseline!T206</f>
        <v>125.34137901493861</v>
      </c>
      <c r="U226" s="21">
        <f>U206-Baseline!U206</f>
        <v>131.88427505915982</v>
      </c>
      <c r="V226" s="21">
        <f>V206-Baseline!V206</f>
        <v>137.96577584807142</v>
      </c>
      <c r="W226" s="21">
        <f>W206-Baseline!W206</f>
        <v>143.96880102714891</v>
      </c>
      <c r="X226" s="21">
        <f>X206-Baseline!X206</f>
        <v>149.76548036777288</v>
      </c>
      <c r="Y226" s="21">
        <f>Y206-Baseline!Y206</f>
        <v>155.48994556965079</v>
      </c>
      <c r="Z226" s="21">
        <f>Z206-Baseline!Z206</f>
        <v>161.24765707981715</v>
      </c>
      <c r="AA226" s="21">
        <f>AA206-Baseline!AA206</f>
        <v>166.70927918348045</v>
      </c>
      <c r="AB226" s="21">
        <f>AB206-Baseline!AB206</f>
        <v>171.98375208693713</v>
      </c>
      <c r="AC226" s="21">
        <f>AC206-Baseline!AC206</f>
        <v>177.19740824898949</v>
      </c>
      <c r="AD226" s="21">
        <f>AD206-Baseline!AD206</f>
        <v>182.23281917718847</v>
      </c>
      <c r="AE226" s="21">
        <f>AE206-Baseline!AE206</f>
        <v>187.42831011105511</v>
      </c>
      <c r="AF226" s="21">
        <f>AF206-Baseline!AF206</f>
        <v>192.23831260513364</v>
      </c>
      <c r="AG226" s="21">
        <f>AG206-Baseline!AG206</f>
        <v>196.99754044336262</v>
      </c>
      <c r="AH226" s="21">
        <f>AH206-Baseline!AH206</f>
        <v>201.59506175123821</v>
      </c>
      <c r="AI226" s="21">
        <f>AI206-Baseline!AI206</f>
        <v>206.14637110217092</v>
      </c>
      <c r="AJ226" s="21">
        <f>AJ206-Baseline!AJ206</f>
        <v>210.76851866576519</v>
      </c>
      <c r="AK226" s="21">
        <f>AK206-Baseline!AK206</f>
        <v>215.16625730994423</v>
      </c>
      <c r="AL226" s="21">
        <f>AL206-Baseline!AL206</f>
        <v>219.43648166958059</v>
      </c>
      <c r="AM226" s="21">
        <f>AM206-Baseline!AM206</f>
        <v>223.68878042557441</v>
      </c>
      <c r="AN226" s="21">
        <f>AN206-Baseline!AN206</f>
        <v>227.81854586495106</v>
      </c>
      <c r="AO226" s="21">
        <f>AO206-Baseline!AO206</f>
        <v>232.12897633696082</v>
      </c>
      <c r="AP226" s="21">
        <f>AP206-Baseline!AP206</f>
        <v>236.12590797618583</v>
      </c>
      <c r="AQ226" s="21">
        <f>AQ206-Baseline!AQ206</f>
        <v>240.11042432569755</v>
      </c>
      <c r="AR226" s="21">
        <f>AR206-Baseline!AR206</f>
        <v>243.98184424015597</v>
      </c>
      <c r="AS226" s="21">
        <f>AS206-Baseline!AS206</f>
        <v>247.84341102757529</v>
      </c>
      <c r="AT226" s="21">
        <f>AT206-Baseline!AT206</f>
        <v>251.78466622510325</v>
      </c>
      <c r="AU226" s="21">
        <f>AU206-Baseline!AU206</f>
        <v>255.53019875654323</v>
      </c>
      <c r="AV226" s="21">
        <f>AV206-Baseline!AV206</f>
        <v>259.17142560316694</v>
      </c>
      <c r="AW226" s="21">
        <f>AW206-Baseline!AW206</f>
        <v>262.80757301700902</v>
      </c>
      <c r="AX226" s="21">
        <f>AX206-Baseline!AX206</f>
        <v>266.34358676756506</v>
      </c>
      <c r="AY226" s="21">
        <f>AY206-Baseline!AY206</f>
        <v>270.05788625834202</v>
      </c>
      <c r="AZ226" s="21">
        <f>AZ206-Baseline!AZ206</f>
        <v>273.49494422647928</v>
      </c>
      <c r="BA226" s="21">
        <f>BA206-Baseline!BA206</f>
        <v>276.93127244612174</v>
      </c>
      <c r="BB226" s="21">
        <f>BB206-Baseline!BB206</f>
        <v>280.27539946699397</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499</v>
      </c>
      <c r="C229" s="57"/>
      <c r="D229" s="56" t="s">
        <v>384</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27A4ACF8-F318-4766-B598-1E17B0ABB640}">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506CBF3-D73F-402F-87B9-83579F8CE6D9}">
          <x14:formula1>
            <xm:f>'Fixed Data'!$E$55:$E$58</xm:f>
          </x14:formula1>
          <xm:sqref>B158:B169 B143:B154</xm:sqref>
        </x14:dataValidation>
        <x14:dataValidation type="list" allowBlank="1" showInputMessage="1" showErrorMessage="1" xr:uid="{A0D8C0C7-9C4F-4B20-8D45-BCE4A8C3BD2B}">
          <x14:formula1>
            <xm:f>'Fixed Data'!$C$64:$C$65</xm:f>
          </x14:formula1>
          <xm:sqref>B66:B70</xm:sqref>
        </x14:dataValidation>
        <x14:dataValidation type="list" allowBlank="1" showInputMessage="1" showErrorMessage="1" xr:uid="{A5B8EE02-4714-424A-98DA-4F1119A95782}">
          <x14:formula1>
            <xm:f>'Fixed Data'!$C$55:$C$61</xm:f>
          </x14:formula1>
          <xm:sqref>C54:C63</xm:sqref>
        </x14:dataValidation>
        <x14:dataValidation type="list" allowBlank="1" showInputMessage="1" showErrorMessage="1" xr:uid="{46BB8AA3-F8F4-4CDC-88C8-47014C4A8D26}">
          <x14:formula1>
            <xm:f>'Fixed Data'!$A$55:$A$78</xm:f>
          </x14:formula1>
          <xm:sqref>B54:B63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CA412-E867-4210-8BF9-D7C971FA30C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501</v>
      </c>
    </row>
    <row r="2" spans="1:19">
      <c r="A2" s="491" t="s">
        <v>502</v>
      </c>
      <c r="B2" s="491"/>
      <c r="C2" s="491"/>
      <c r="D2" s="491"/>
      <c r="E2" s="491"/>
      <c r="F2" s="491"/>
      <c r="G2" s="491"/>
      <c r="H2" s="491"/>
      <c r="I2" s="491"/>
      <c r="J2" s="491"/>
      <c r="K2" s="491"/>
      <c r="L2" s="491"/>
      <c r="M2" s="491"/>
      <c r="N2" s="491"/>
      <c r="O2" s="491"/>
      <c r="P2" s="491"/>
      <c r="Q2" s="491"/>
      <c r="R2" s="491"/>
      <c r="S2" s="491"/>
    </row>
    <row r="3" spans="1:19">
      <c r="A3" s="491"/>
      <c r="B3" s="491"/>
      <c r="C3" s="491"/>
      <c r="D3" s="491"/>
      <c r="E3" s="491"/>
      <c r="F3" s="491"/>
      <c r="G3" s="491"/>
      <c r="H3" s="491"/>
      <c r="I3" s="491"/>
      <c r="J3" s="491"/>
      <c r="K3" s="491"/>
      <c r="L3" s="491"/>
      <c r="M3" s="491"/>
      <c r="N3" s="491"/>
      <c r="O3" s="491"/>
      <c r="P3" s="491"/>
      <c r="Q3" s="491"/>
      <c r="R3" s="491"/>
      <c r="S3" s="491"/>
    </row>
    <row r="4" spans="1:19">
      <c r="A4" s="491"/>
      <c r="B4" s="491"/>
      <c r="C4" s="491"/>
      <c r="D4" s="491"/>
      <c r="E4" s="491"/>
      <c r="F4" s="491"/>
      <c r="G4" s="491"/>
      <c r="H4" s="491"/>
      <c r="I4" s="491"/>
      <c r="J4" s="491"/>
      <c r="K4" s="491"/>
      <c r="L4" s="491"/>
      <c r="M4" s="491"/>
      <c r="N4" s="491"/>
      <c r="O4" s="491"/>
      <c r="P4" s="491"/>
      <c r="Q4" s="491"/>
      <c r="R4" s="491"/>
      <c r="S4" s="491"/>
    </row>
    <row r="19" spans="1:19">
      <c r="A19" s="4" t="s">
        <v>541</v>
      </c>
    </row>
    <row r="20" spans="1:19">
      <c r="A20" s="491" t="s">
        <v>542</v>
      </c>
      <c r="B20" s="491"/>
      <c r="C20" s="491"/>
      <c r="D20" s="491"/>
      <c r="E20" s="491"/>
      <c r="F20" s="491"/>
      <c r="G20" s="491"/>
      <c r="H20" s="491"/>
      <c r="I20" s="491"/>
      <c r="J20" s="491"/>
      <c r="K20" s="491"/>
      <c r="L20" s="491"/>
      <c r="M20" s="491"/>
      <c r="N20" s="491"/>
      <c r="O20" s="491"/>
      <c r="P20" s="491"/>
      <c r="Q20" s="491"/>
      <c r="R20" s="491"/>
      <c r="S20" s="491"/>
    </row>
    <row r="21" spans="1:19" ht="25.5" customHeight="1">
      <c r="A21" s="491"/>
      <c r="B21" s="491"/>
      <c r="C21" s="491"/>
      <c r="D21" s="491"/>
      <c r="E21" s="491"/>
      <c r="F21" s="491"/>
      <c r="G21" s="491"/>
      <c r="H21" s="491"/>
      <c r="I21" s="491"/>
      <c r="J21" s="491"/>
      <c r="K21" s="491"/>
      <c r="L21" s="491"/>
      <c r="M21" s="491"/>
      <c r="N21" s="491"/>
      <c r="O21" s="491"/>
      <c r="P21" s="491"/>
      <c r="Q21" s="491"/>
      <c r="R21" s="491"/>
      <c r="S21" s="491"/>
    </row>
    <row r="23" spans="1:19">
      <c r="A23" s="158" t="s">
        <v>343</v>
      </c>
      <c r="B23" s="424"/>
      <c r="C23" s="424"/>
      <c r="D23" s="424"/>
      <c r="E23" s="424"/>
      <c r="F23" s="424"/>
      <c r="G23" s="424"/>
      <c r="H23" s="424"/>
      <c r="I23" s="424"/>
      <c r="J23" s="424"/>
      <c r="K23" s="424"/>
      <c r="L23" s="424"/>
      <c r="M23" s="424"/>
      <c r="N23" s="424"/>
      <c r="O23" s="424"/>
      <c r="P23" s="424"/>
      <c r="Q23" s="424"/>
      <c r="R23" s="424"/>
      <c r="S23" s="424"/>
    </row>
    <row r="24" spans="1:19">
      <c r="A24" s="158" t="s">
        <v>487</v>
      </c>
      <c r="B24" s="424"/>
      <c r="C24" s="424"/>
      <c r="D24" s="424"/>
      <c r="E24" s="424"/>
      <c r="F24" s="424"/>
      <c r="G24" s="424"/>
      <c r="H24" s="424"/>
      <c r="I24" s="424"/>
      <c r="J24" s="424"/>
      <c r="K24" s="424"/>
      <c r="L24" s="424"/>
      <c r="M24" s="424"/>
      <c r="N24" s="424"/>
      <c r="O24" s="424"/>
      <c r="P24" s="424"/>
      <c r="Q24" s="424"/>
      <c r="R24" s="424"/>
      <c r="S24" s="424"/>
    </row>
    <row r="25" spans="1:19">
      <c r="A25" s="159" t="s">
        <v>390</v>
      </c>
      <c r="B25" s="424"/>
      <c r="C25" s="424"/>
      <c r="D25" s="424"/>
      <c r="E25" s="424"/>
      <c r="F25" s="424"/>
      <c r="G25" s="424"/>
      <c r="H25" s="424"/>
      <c r="I25" s="424"/>
      <c r="J25" s="424"/>
      <c r="K25" s="424"/>
      <c r="L25" s="424"/>
      <c r="M25" s="424"/>
      <c r="N25" s="424"/>
      <c r="O25" s="424"/>
      <c r="P25" s="424"/>
      <c r="Q25" s="424"/>
      <c r="R25" s="424"/>
      <c r="S25" s="424"/>
    </row>
    <row r="26" spans="1:19">
      <c r="A26" s="159" t="s">
        <v>466</v>
      </c>
      <c r="B26" s="424"/>
      <c r="C26" s="424"/>
      <c r="D26" s="424"/>
      <c r="E26" s="424"/>
      <c r="F26" s="424"/>
      <c r="G26" s="424"/>
      <c r="H26" s="424"/>
      <c r="I26" s="424"/>
      <c r="J26" s="424"/>
      <c r="K26" s="424"/>
      <c r="L26" s="424"/>
      <c r="M26" s="424"/>
      <c r="N26" s="424"/>
      <c r="O26" s="424"/>
      <c r="P26" s="424"/>
      <c r="Q26" s="424"/>
      <c r="R26" s="424"/>
      <c r="S26" s="424"/>
    </row>
    <row r="27" spans="1:19">
      <c r="A27" s="159" t="s">
        <v>467</v>
      </c>
      <c r="B27" s="424"/>
      <c r="C27" s="424"/>
      <c r="D27" s="424"/>
      <c r="E27" s="424"/>
      <c r="F27" s="424"/>
      <c r="G27" s="424"/>
      <c r="H27" s="424"/>
      <c r="I27" s="424"/>
      <c r="J27" s="424"/>
      <c r="K27" s="424"/>
      <c r="L27" s="424"/>
      <c r="M27" s="424"/>
      <c r="N27" s="424"/>
      <c r="O27" s="424"/>
      <c r="P27" s="424"/>
      <c r="Q27" s="424"/>
      <c r="R27" s="424"/>
      <c r="S27" s="424"/>
    </row>
    <row r="31" spans="1:19">
      <c r="A31" s="4" t="s">
        <v>545</v>
      </c>
    </row>
    <row r="32" spans="1:19">
      <c r="A32" t="s">
        <v>546</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28" t="s">
        <v>335</v>
      </c>
      <c r="J2" s="429"/>
      <c r="K2" s="429"/>
      <c r="L2" s="429"/>
      <c r="M2" s="429"/>
      <c r="N2" s="429"/>
      <c r="O2" s="429"/>
      <c r="P2" s="429"/>
      <c r="Q2" s="429"/>
      <c r="R2" s="429"/>
      <c r="S2" s="429"/>
      <c r="T2" s="429"/>
      <c r="U2" s="430"/>
    </row>
    <row r="3" spans="1:21" ht="13.5" customHeight="1" outlineLevel="1" thickBot="1">
      <c r="A3" s="3"/>
      <c r="B3" s="7"/>
      <c r="F3" s="24"/>
      <c r="G3" s="10"/>
      <c r="I3" s="431" t="s">
        <v>336</v>
      </c>
      <c r="J3" s="432"/>
      <c r="K3" s="432"/>
      <c r="L3" s="432"/>
      <c r="M3" s="432"/>
      <c r="N3" s="433"/>
      <c r="O3" s="1"/>
      <c r="P3" s="437" t="s">
        <v>337</v>
      </c>
      <c r="Q3" s="438"/>
      <c r="R3" s="438"/>
      <c r="S3" s="438"/>
      <c r="T3" s="438"/>
      <c r="U3" s="439"/>
    </row>
    <row r="4" spans="1:21" ht="56.25" customHeight="1" outlineLevel="1">
      <c r="A4" s="31" t="s">
        <v>157</v>
      </c>
      <c r="B4" s="86"/>
      <c r="E4" s="53" t="s">
        <v>338</v>
      </c>
      <c r="F4" s="91"/>
      <c r="G4" s="28"/>
      <c r="H4" s="10"/>
      <c r="I4" s="434"/>
      <c r="J4" s="435"/>
      <c r="K4" s="435"/>
      <c r="L4" s="435"/>
      <c r="M4" s="435"/>
      <c r="N4" s="436"/>
      <c r="P4" s="440"/>
      <c r="Q4" s="441"/>
      <c r="R4" s="441"/>
      <c r="S4" s="441"/>
      <c r="T4" s="441"/>
      <c r="U4" s="442"/>
    </row>
    <row r="5" spans="1:21" outlineLevel="1">
      <c r="A5" s="13" t="s">
        <v>339</v>
      </c>
      <c r="B5" s="88"/>
      <c r="E5" s="14"/>
      <c r="H5" s="10"/>
      <c r="I5" s="502"/>
      <c r="J5" s="455"/>
      <c r="K5" s="455"/>
      <c r="L5" s="455"/>
      <c r="M5" s="455"/>
      <c r="N5" s="456"/>
      <c r="P5" s="502"/>
      <c r="Q5" s="455"/>
      <c r="R5" s="455"/>
      <c r="S5" s="455"/>
      <c r="T5" s="455"/>
      <c r="U5" s="456"/>
    </row>
    <row r="6" spans="1:21" outlineLevel="1">
      <c r="A6" s="13" t="s">
        <v>342</v>
      </c>
      <c r="B6" s="88"/>
      <c r="E6" s="53" t="s">
        <v>344</v>
      </c>
      <c r="F6" s="90"/>
      <c r="H6" s="10"/>
      <c r="I6" s="457"/>
      <c r="J6" s="458"/>
      <c r="K6" s="458"/>
      <c r="L6" s="458"/>
      <c r="M6" s="458"/>
      <c r="N6" s="459"/>
      <c r="P6" s="457"/>
      <c r="Q6" s="458"/>
      <c r="R6" s="458"/>
      <c r="S6" s="458"/>
      <c r="T6" s="458"/>
      <c r="U6" s="459"/>
    </row>
    <row r="7" spans="1:21" outlineLevel="1">
      <c r="A7" s="13" t="s">
        <v>346</v>
      </c>
      <c r="B7" s="88"/>
      <c r="E7" s="14"/>
      <c r="H7" s="10"/>
      <c r="I7" s="457"/>
      <c r="J7" s="458"/>
      <c r="K7" s="458"/>
      <c r="L7" s="458"/>
      <c r="M7" s="458"/>
      <c r="N7" s="459"/>
      <c r="P7" s="457"/>
      <c r="Q7" s="458"/>
      <c r="R7" s="458"/>
      <c r="S7" s="458"/>
      <c r="T7" s="458"/>
      <c r="U7" s="459"/>
    </row>
    <row r="8" spans="1:21" ht="41" outlineLevel="1" thickBot="1">
      <c r="A8" s="34" t="s">
        <v>347</v>
      </c>
      <c r="B8" s="89"/>
      <c r="E8" s="14"/>
      <c r="H8" s="10"/>
      <c r="I8" s="457"/>
      <c r="J8" s="458"/>
      <c r="K8" s="458"/>
      <c r="L8" s="458"/>
      <c r="M8" s="458"/>
      <c r="N8" s="459"/>
      <c r="P8" s="457"/>
      <c r="Q8" s="458"/>
      <c r="R8" s="458"/>
      <c r="S8" s="458"/>
      <c r="T8" s="458"/>
      <c r="U8" s="459"/>
    </row>
    <row r="9" spans="1:21" outlineLevel="1">
      <c r="E9" s="14"/>
      <c r="H9" s="10"/>
      <c r="I9" s="457"/>
      <c r="J9" s="458"/>
      <c r="K9" s="458"/>
      <c r="L9" s="458"/>
      <c r="M9" s="458"/>
      <c r="N9" s="459"/>
      <c r="P9" s="457"/>
      <c r="Q9" s="458"/>
      <c r="R9" s="458"/>
      <c r="S9" s="458"/>
      <c r="T9" s="458"/>
      <c r="U9" s="459"/>
    </row>
    <row r="10" spans="1:21" ht="14" outlineLevel="1" thickBot="1">
      <c r="A10" s="32" t="s">
        <v>349</v>
      </c>
      <c r="B10" s="35">
        <f>Baseline!B10</f>
        <v>2027</v>
      </c>
      <c r="E10" s="14"/>
      <c r="H10" s="10"/>
      <c r="I10" s="457"/>
      <c r="J10" s="458"/>
      <c r="K10" s="458"/>
      <c r="L10" s="458"/>
      <c r="M10" s="458"/>
      <c r="N10" s="459"/>
      <c r="P10" s="457"/>
      <c r="Q10" s="458"/>
      <c r="R10" s="458"/>
      <c r="S10" s="458"/>
      <c r="T10" s="458"/>
      <c r="U10" s="459"/>
    </row>
    <row r="11" spans="1:21" outlineLevel="1">
      <c r="A11" s="16"/>
      <c r="H11" s="10"/>
      <c r="I11" s="457"/>
      <c r="J11" s="458"/>
      <c r="K11" s="458"/>
      <c r="L11" s="458"/>
      <c r="M11" s="458"/>
      <c r="N11" s="459"/>
      <c r="P11" s="457"/>
      <c r="Q11" s="458"/>
      <c r="R11" s="458"/>
      <c r="S11" s="458"/>
      <c r="T11" s="458"/>
      <c r="U11" s="459"/>
    </row>
    <row r="12" spans="1:21" ht="40.5" outlineLevel="1">
      <c r="A12" s="26" t="s">
        <v>350</v>
      </c>
      <c r="B12" s="26" t="s">
        <v>351</v>
      </c>
      <c r="C12" s="26" t="s">
        <v>352</v>
      </c>
      <c r="D12" s="26" t="s">
        <v>353</v>
      </c>
      <c r="E12" s="26" t="s">
        <v>354</v>
      </c>
      <c r="F12" s="26" t="s">
        <v>355</v>
      </c>
      <c r="G12" s="26" t="s">
        <v>356</v>
      </c>
      <c r="I12" s="457"/>
      <c r="J12" s="458"/>
      <c r="K12" s="458"/>
      <c r="L12" s="458"/>
      <c r="M12" s="458"/>
      <c r="N12" s="459"/>
      <c r="P12" s="457"/>
      <c r="Q12" s="458"/>
      <c r="R12" s="458"/>
      <c r="S12" s="458"/>
      <c r="T12" s="458"/>
      <c r="U12" s="459"/>
    </row>
    <row r="13" spans="1:21" outlineLevel="1">
      <c r="A13" s="58">
        <v>2035</v>
      </c>
      <c r="B13" s="21">
        <f t="shared" ref="B13:B18" si="0">INDEX($E$204:$AW$204,1,MATCH($A13,$E$53:$BB$53,0))</f>
        <v>0</v>
      </c>
      <c r="C13" s="21">
        <f>B13-Baseline!B13</f>
        <v>76.705328773800488</v>
      </c>
      <c r="D13" s="21">
        <f t="shared" ref="D13:D18" si="1">INDEX($E$205:$AW$205,1,MATCH($A13,$E$53:$BB$53,0))</f>
        <v>0</v>
      </c>
      <c r="E13" s="21">
        <f>D13-Baseline!D13</f>
        <v>76.705328773800488</v>
      </c>
      <c r="F13" s="21">
        <f t="shared" ref="F13:F18" si="2">INDEX($E$206:$AW$206,1,MATCH($A13,$E$53:$BB$53,0))</f>
        <v>0</v>
      </c>
      <c r="G13" s="21">
        <f>F13-Baseline!F13</f>
        <v>76.705328773800488</v>
      </c>
      <c r="I13" s="457"/>
      <c r="J13" s="458"/>
      <c r="K13" s="458"/>
      <c r="L13" s="458"/>
      <c r="M13" s="458"/>
      <c r="N13" s="459"/>
      <c r="P13" s="457"/>
      <c r="Q13" s="458"/>
      <c r="R13" s="458"/>
      <c r="S13" s="458"/>
      <c r="T13" s="458"/>
      <c r="U13" s="459"/>
    </row>
    <row r="14" spans="1:21" outlineLevel="1">
      <c r="A14" s="58">
        <v>2040</v>
      </c>
      <c r="B14" s="21">
        <f t="shared" si="0"/>
        <v>0</v>
      </c>
      <c r="C14" s="21">
        <f>B14-Baseline!B14</f>
        <v>112.34713886927049</v>
      </c>
      <c r="D14" s="21">
        <f t="shared" si="1"/>
        <v>0</v>
      </c>
      <c r="E14" s="21">
        <f>D14-Baseline!D14</f>
        <v>112.34713886927049</v>
      </c>
      <c r="F14" s="21">
        <f t="shared" si="2"/>
        <v>0</v>
      </c>
      <c r="G14" s="21">
        <f>F14-Baseline!F14</f>
        <v>112.34713886927049</v>
      </c>
      <c r="I14" s="457"/>
      <c r="J14" s="458"/>
      <c r="K14" s="458"/>
      <c r="L14" s="458"/>
      <c r="M14" s="458"/>
      <c r="N14" s="459"/>
      <c r="P14" s="457"/>
      <c r="Q14" s="458"/>
      <c r="R14" s="458"/>
      <c r="S14" s="458"/>
      <c r="T14" s="458"/>
      <c r="U14" s="459"/>
    </row>
    <row r="15" spans="1:21" outlineLevel="1">
      <c r="A15" s="58">
        <v>2045</v>
      </c>
      <c r="B15" s="21">
        <f t="shared" si="0"/>
        <v>0</v>
      </c>
      <c r="C15" s="21">
        <f>B15-Baseline!B15</f>
        <v>143.96880102714891</v>
      </c>
      <c r="D15" s="21">
        <f t="shared" si="1"/>
        <v>0</v>
      </c>
      <c r="E15" s="21">
        <f>D15-Baseline!D15</f>
        <v>143.96880102714891</v>
      </c>
      <c r="F15" s="21">
        <f t="shared" si="2"/>
        <v>0</v>
      </c>
      <c r="G15" s="21">
        <f>F15-Baseline!F15</f>
        <v>143.96880102714891</v>
      </c>
      <c r="I15" s="457"/>
      <c r="J15" s="458"/>
      <c r="K15" s="458"/>
      <c r="L15" s="458"/>
      <c r="M15" s="458"/>
      <c r="N15" s="459"/>
      <c r="P15" s="457"/>
      <c r="Q15" s="458"/>
      <c r="R15" s="458"/>
      <c r="S15" s="458"/>
      <c r="T15" s="458"/>
      <c r="U15" s="459"/>
    </row>
    <row r="16" spans="1:21" outlineLevel="1">
      <c r="A16" s="58">
        <v>2050</v>
      </c>
      <c r="B16" s="21">
        <f t="shared" si="0"/>
        <v>0</v>
      </c>
      <c r="C16" s="21">
        <f>B16-Baseline!B16</f>
        <v>171.98375208693713</v>
      </c>
      <c r="D16" s="21">
        <f t="shared" si="1"/>
        <v>0</v>
      </c>
      <c r="E16" s="21">
        <f>D16-Baseline!D16</f>
        <v>171.98375208693713</v>
      </c>
      <c r="F16" s="21">
        <f t="shared" si="2"/>
        <v>0</v>
      </c>
      <c r="G16" s="21">
        <f>F16-Baseline!F16</f>
        <v>171.98375208693713</v>
      </c>
      <c r="I16" s="457"/>
      <c r="J16" s="458"/>
      <c r="K16" s="458"/>
      <c r="L16" s="458"/>
      <c r="M16" s="458"/>
      <c r="N16" s="459"/>
      <c r="P16" s="457"/>
      <c r="Q16" s="458"/>
      <c r="R16" s="458"/>
      <c r="S16" s="458"/>
      <c r="T16" s="458"/>
      <c r="U16" s="459"/>
    </row>
    <row r="17" spans="1:21" outlineLevel="1">
      <c r="A17" s="58">
        <v>2060</v>
      </c>
      <c r="B17" s="21">
        <f t="shared" si="0"/>
        <v>0</v>
      </c>
      <c r="C17" s="21">
        <f>B17-Baseline!B17</f>
        <v>219.43648166958059</v>
      </c>
      <c r="D17" s="21">
        <f t="shared" si="1"/>
        <v>0</v>
      </c>
      <c r="E17" s="21">
        <f>D17-Baseline!D17</f>
        <v>219.43648166958059</v>
      </c>
      <c r="F17" s="21">
        <f t="shared" si="2"/>
        <v>0</v>
      </c>
      <c r="G17" s="21">
        <f>F17-Baseline!F17</f>
        <v>219.43648166958059</v>
      </c>
      <c r="I17" s="457"/>
      <c r="J17" s="458"/>
      <c r="K17" s="458"/>
      <c r="L17" s="458"/>
      <c r="M17" s="458"/>
      <c r="N17" s="459"/>
      <c r="P17" s="457"/>
      <c r="Q17" s="458"/>
      <c r="R17" s="458"/>
      <c r="S17" s="458"/>
      <c r="T17" s="458"/>
      <c r="U17" s="459"/>
    </row>
    <row r="18" spans="1:21" outlineLevel="1">
      <c r="A18" s="58">
        <v>2070</v>
      </c>
      <c r="B18" s="21">
        <f t="shared" si="0"/>
        <v>0</v>
      </c>
      <c r="C18" s="21">
        <f>B18-Baseline!B18</f>
        <v>259.17142560316694</v>
      </c>
      <c r="D18" s="21">
        <f t="shared" si="1"/>
        <v>0</v>
      </c>
      <c r="E18" s="21">
        <f>D18-Baseline!D18</f>
        <v>259.17142560316694</v>
      </c>
      <c r="F18" s="21">
        <f t="shared" si="2"/>
        <v>0</v>
      </c>
      <c r="G18" s="21">
        <f>F18-Baseline!F18</f>
        <v>259.17142560316694</v>
      </c>
      <c r="I18" s="460"/>
      <c r="J18" s="461"/>
      <c r="K18" s="461"/>
      <c r="L18" s="461"/>
      <c r="M18" s="461"/>
      <c r="N18" s="462"/>
      <c r="P18" s="460"/>
      <c r="Q18" s="461"/>
      <c r="R18" s="461"/>
      <c r="S18" s="461"/>
      <c r="T18" s="461"/>
      <c r="U18" s="462"/>
    </row>
    <row r="19" spans="1:21" ht="14" outlineLevel="1" thickBot="1">
      <c r="A19" s="465"/>
      <c r="B19" s="465"/>
      <c r="I19" s="250"/>
      <c r="J19" s="251"/>
      <c r="K19" s="251"/>
      <c r="L19" s="251"/>
      <c r="M19" s="251"/>
      <c r="N19" s="251"/>
      <c r="P19" s="249"/>
      <c r="Q19" s="249"/>
      <c r="R19" s="249"/>
      <c r="S19" s="249"/>
      <c r="T19" s="249"/>
      <c r="U19" s="232"/>
    </row>
    <row r="20" spans="1:21" ht="26.25" customHeight="1" outlineLevel="1">
      <c r="A20" s="54" t="s">
        <v>357</v>
      </c>
      <c r="B20" s="55">
        <f>Baseline!B20</f>
        <v>0.33700000000000002</v>
      </c>
      <c r="E20" s="154"/>
      <c r="I20" s="452" t="s">
        <v>358</v>
      </c>
      <c r="J20" s="453"/>
      <c r="K20" s="453"/>
      <c r="L20" s="453"/>
      <c r="M20" s="453"/>
      <c r="N20" s="454"/>
      <c r="P20" s="452" t="s">
        <v>359</v>
      </c>
      <c r="Q20" s="453"/>
      <c r="R20" s="453"/>
      <c r="S20" s="453"/>
      <c r="T20" s="453"/>
      <c r="U20" s="454"/>
    </row>
    <row r="21" spans="1:21" ht="12.75" customHeight="1" outlineLevel="1">
      <c r="A21" s="154"/>
      <c r="B21" s="155"/>
      <c r="I21" s="502"/>
      <c r="J21" s="455"/>
      <c r="K21" s="455"/>
      <c r="L21" s="455"/>
      <c r="M21" s="455"/>
      <c r="N21" s="456"/>
      <c r="P21" s="502"/>
      <c r="Q21" s="455"/>
      <c r="R21" s="455"/>
      <c r="S21" s="455"/>
      <c r="T21" s="455"/>
      <c r="U21" s="456"/>
    </row>
    <row r="22" spans="1:21" ht="12.75" customHeight="1" outlineLevel="1">
      <c r="A22" s="154"/>
      <c r="B22" s="155"/>
      <c r="I22" s="457"/>
      <c r="J22" s="458"/>
      <c r="K22" s="458"/>
      <c r="L22" s="458"/>
      <c r="M22" s="458"/>
      <c r="N22" s="459"/>
      <c r="P22" s="457"/>
      <c r="Q22" s="458"/>
      <c r="R22" s="458"/>
      <c r="S22" s="458"/>
      <c r="T22" s="458"/>
      <c r="U22" s="459"/>
    </row>
    <row r="23" spans="1:21" outlineLevel="1">
      <c r="A23" s="154"/>
      <c r="B23" s="480" t="s">
        <v>362</v>
      </c>
      <c r="C23" s="481"/>
      <c r="D23" s="481"/>
      <c r="E23" s="481"/>
      <c r="F23" s="481"/>
      <c r="G23" s="482"/>
      <c r="I23" s="457"/>
      <c r="J23" s="458"/>
      <c r="K23" s="458"/>
      <c r="L23" s="458"/>
      <c r="M23" s="458"/>
      <c r="N23" s="459"/>
      <c r="P23" s="457"/>
      <c r="Q23" s="458"/>
      <c r="R23" s="458"/>
      <c r="S23" s="458"/>
      <c r="T23" s="458"/>
      <c r="U23" s="459"/>
    </row>
    <row r="24" spans="1:21" outlineLevel="1">
      <c r="B24" s="17">
        <v>2027</v>
      </c>
      <c r="C24" s="17">
        <v>2028</v>
      </c>
      <c r="D24" s="17">
        <v>2029</v>
      </c>
      <c r="E24" s="17">
        <v>2030</v>
      </c>
      <c r="F24" s="17">
        <v>2031</v>
      </c>
      <c r="G24" s="17" t="s">
        <v>363</v>
      </c>
      <c r="I24" s="457"/>
      <c r="J24" s="458"/>
      <c r="K24" s="458"/>
      <c r="L24" s="458"/>
      <c r="M24" s="458"/>
      <c r="N24" s="459"/>
      <c r="P24" s="457"/>
      <c r="Q24" s="458"/>
      <c r="R24" s="458"/>
      <c r="S24" s="458"/>
      <c r="T24" s="458"/>
      <c r="U24" s="459"/>
    </row>
    <row r="25" spans="1:21" ht="14" outlineLevel="1" thickBot="1">
      <c r="B25" s="30" t="s">
        <v>364</v>
      </c>
      <c r="C25" s="30" t="s">
        <v>364</v>
      </c>
      <c r="D25" s="30" t="s">
        <v>364</v>
      </c>
      <c r="E25" s="30" t="s">
        <v>364</v>
      </c>
      <c r="F25" s="30" t="s">
        <v>364</v>
      </c>
      <c r="G25" s="30" t="s">
        <v>364</v>
      </c>
      <c r="I25" s="457"/>
      <c r="J25" s="458"/>
      <c r="K25" s="458"/>
      <c r="L25" s="458"/>
      <c r="M25" s="458"/>
      <c r="N25" s="459"/>
      <c r="P25" s="457"/>
      <c r="Q25" s="458"/>
      <c r="R25" s="458"/>
      <c r="S25" s="458"/>
      <c r="T25" s="458"/>
      <c r="U25" s="459"/>
    </row>
    <row r="26" spans="1:21" outlineLevel="1">
      <c r="A26" s="54" t="s">
        <v>365</v>
      </c>
      <c r="B26" s="21">
        <f>E64</f>
        <v>0</v>
      </c>
      <c r="C26" s="21">
        <f>F64</f>
        <v>0</v>
      </c>
      <c r="D26" s="21">
        <f>G64</f>
        <v>0</v>
      </c>
      <c r="E26" s="21">
        <f>H64</f>
        <v>0</v>
      </c>
      <c r="F26" s="21">
        <f>I64</f>
        <v>0</v>
      </c>
      <c r="G26" s="21">
        <f>SUM(J64:BB64)</f>
        <v>0</v>
      </c>
      <c r="I26" s="457"/>
      <c r="J26" s="458"/>
      <c r="K26" s="458"/>
      <c r="L26" s="458"/>
      <c r="M26" s="458"/>
      <c r="N26" s="459"/>
      <c r="P26" s="457"/>
      <c r="Q26" s="458"/>
      <c r="R26" s="458"/>
      <c r="S26" s="458"/>
      <c r="T26" s="458"/>
      <c r="U26" s="459"/>
    </row>
    <row r="27" spans="1:21" outlineLevel="1">
      <c r="A27" s="54" t="s">
        <v>366</v>
      </c>
      <c r="B27" s="21">
        <f>E71+E77</f>
        <v>0</v>
      </c>
      <c r="C27" s="21">
        <f>F71+F77</f>
        <v>0</v>
      </c>
      <c r="D27" s="21">
        <f>G71+G77</f>
        <v>0</v>
      </c>
      <c r="E27" s="21">
        <f>H71+H77</f>
        <v>0</v>
      </c>
      <c r="F27" s="21">
        <f>I71+I77</f>
        <v>0</v>
      </c>
      <c r="G27" s="21">
        <f>SUM(J71:BB71)+SUM(J77:BB77)</f>
        <v>0</v>
      </c>
      <c r="I27" s="457"/>
      <c r="J27" s="458"/>
      <c r="K27" s="458"/>
      <c r="L27" s="458"/>
      <c r="M27" s="458"/>
      <c r="N27" s="459"/>
      <c r="P27" s="457"/>
      <c r="Q27" s="458"/>
      <c r="R27" s="458"/>
      <c r="S27" s="458"/>
      <c r="T27" s="458"/>
      <c r="U27" s="459"/>
    </row>
    <row r="28" spans="1:21" outlineLevel="1">
      <c r="A28" s="154"/>
      <c r="B28" s="248"/>
      <c r="C28" s="248"/>
      <c r="D28" s="248"/>
      <c r="E28" s="248"/>
      <c r="F28" s="248"/>
      <c r="G28" s="248"/>
      <c r="I28" s="457"/>
      <c r="J28" s="458"/>
      <c r="K28" s="458"/>
      <c r="L28" s="458"/>
      <c r="M28" s="458"/>
      <c r="N28" s="459"/>
      <c r="P28" s="457"/>
      <c r="Q28" s="458"/>
      <c r="R28" s="458"/>
      <c r="S28" s="458"/>
      <c r="T28" s="458"/>
      <c r="U28" s="459"/>
    </row>
    <row r="29" spans="1:21" ht="14" outlineLevel="1" thickBot="1">
      <c r="A29" s="154"/>
      <c r="B29" s="248"/>
      <c r="C29" s="248"/>
      <c r="D29" s="248"/>
      <c r="E29" s="248"/>
      <c r="F29" s="248"/>
      <c r="G29" s="248"/>
      <c r="I29" s="457"/>
      <c r="J29" s="458"/>
      <c r="K29" s="458"/>
      <c r="L29" s="458"/>
      <c r="M29" s="458"/>
      <c r="N29" s="459"/>
      <c r="P29" s="457"/>
      <c r="Q29" s="458"/>
      <c r="R29" s="458"/>
      <c r="S29" s="458"/>
      <c r="T29" s="458"/>
      <c r="U29" s="459"/>
    </row>
    <row r="30" spans="1:21" ht="14" outlineLevel="1" thickBot="1">
      <c r="A30" s="308"/>
      <c r="B30" s="309" t="s">
        <v>367</v>
      </c>
      <c r="C30" s="310" t="s">
        <v>368</v>
      </c>
      <c r="D30" s="484" t="s">
        <v>323</v>
      </c>
      <c r="E30" s="485"/>
      <c r="F30" s="485"/>
      <c r="G30" s="486"/>
      <c r="I30" s="457"/>
      <c r="J30" s="458"/>
      <c r="K30" s="458"/>
      <c r="L30" s="458"/>
      <c r="M30" s="458"/>
      <c r="N30" s="459"/>
      <c r="P30" s="457"/>
      <c r="Q30" s="458"/>
      <c r="R30" s="458"/>
      <c r="S30" s="458"/>
      <c r="T30" s="458"/>
      <c r="U30" s="459"/>
    </row>
    <row r="31" spans="1:21" outlineLevel="1">
      <c r="A31" s="477" t="s">
        <v>369</v>
      </c>
      <c r="B31" s="311"/>
      <c r="C31" s="307"/>
      <c r="D31" s="426"/>
      <c r="E31" s="426"/>
      <c r="F31" s="426"/>
      <c r="G31" s="427"/>
      <c r="I31" s="457"/>
      <c r="J31" s="458"/>
      <c r="K31" s="458"/>
      <c r="L31" s="458"/>
      <c r="M31" s="458"/>
      <c r="N31" s="459"/>
      <c r="P31" s="457"/>
      <c r="Q31" s="458"/>
      <c r="R31" s="458"/>
      <c r="S31" s="458"/>
      <c r="T31" s="458"/>
      <c r="U31" s="459"/>
    </row>
    <row r="32" spans="1:21" outlineLevel="1">
      <c r="A32" s="477"/>
      <c r="B32" s="312"/>
      <c r="C32" s="252"/>
      <c r="D32" s="463"/>
      <c r="E32" s="463"/>
      <c r="F32" s="463"/>
      <c r="G32" s="464"/>
      <c r="I32" s="457"/>
      <c r="J32" s="458"/>
      <c r="K32" s="458"/>
      <c r="L32" s="458"/>
      <c r="M32" s="458"/>
      <c r="N32" s="459"/>
      <c r="P32" s="457"/>
      <c r="Q32" s="458"/>
      <c r="R32" s="458"/>
      <c r="S32" s="458"/>
      <c r="T32" s="458"/>
      <c r="U32" s="459"/>
    </row>
    <row r="33" spans="1:21" outlineLevel="1">
      <c r="A33" s="477"/>
      <c r="B33" s="312"/>
      <c r="C33" s="252"/>
      <c r="D33" s="463"/>
      <c r="E33" s="463"/>
      <c r="F33" s="463"/>
      <c r="G33" s="464"/>
      <c r="I33" s="457"/>
      <c r="J33" s="458"/>
      <c r="K33" s="458"/>
      <c r="L33" s="458"/>
      <c r="M33" s="458"/>
      <c r="N33" s="459"/>
      <c r="P33" s="457"/>
      <c r="Q33" s="458"/>
      <c r="R33" s="458"/>
      <c r="S33" s="458"/>
      <c r="T33" s="458"/>
      <c r="U33" s="459"/>
    </row>
    <row r="34" spans="1:21" outlineLevel="1">
      <c r="A34" s="477"/>
      <c r="B34" s="312"/>
      <c r="C34" s="252"/>
      <c r="D34" s="463"/>
      <c r="E34" s="463"/>
      <c r="F34" s="463"/>
      <c r="G34" s="464"/>
      <c r="I34" s="457"/>
      <c r="J34" s="458"/>
      <c r="K34" s="458"/>
      <c r="L34" s="458"/>
      <c r="M34" s="458"/>
      <c r="N34" s="459"/>
      <c r="P34" s="457"/>
      <c r="Q34" s="458"/>
      <c r="R34" s="458"/>
      <c r="S34" s="458"/>
      <c r="T34" s="458"/>
      <c r="U34" s="459"/>
    </row>
    <row r="35" spans="1:21" outlineLevel="1">
      <c r="A35" s="477"/>
      <c r="B35" s="312"/>
      <c r="C35" s="252"/>
      <c r="D35" s="463"/>
      <c r="E35" s="463"/>
      <c r="F35" s="463"/>
      <c r="G35" s="464"/>
      <c r="I35" s="457"/>
      <c r="J35" s="458"/>
      <c r="K35" s="458"/>
      <c r="L35" s="458"/>
      <c r="M35" s="458"/>
      <c r="N35" s="459"/>
      <c r="P35" s="457"/>
      <c r="Q35" s="458"/>
      <c r="R35" s="458"/>
      <c r="S35" s="458"/>
      <c r="T35" s="458"/>
      <c r="U35" s="459"/>
    </row>
    <row r="36" spans="1:21" outlineLevel="1">
      <c r="A36" s="477"/>
      <c r="B36" s="312"/>
      <c r="C36" s="252"/>
      <c r="D36" s="463"/>
      <c r="E36" s="463"/>
      <c r="F36" s="463"/>
      <c r="G36" s="464"/>
      <c r="I36" s="457"/>
      <c r="J36" s="458"/>
      <c r="K36" s="458"/>
      <c r="L36" s="458"/>
      <c r="M36" s="458"/>
      <c r="N36" s="459"/>
      <c r="P36" s="457"/>
      <c r="Q36" s="458"/>
      <c r="R36" s="458"/>
      <c r="S36" s="458"/>
      <c r="T36" s="458"/>
      <c r="U36" s="459"/>
    </row>
    <row r="37" spans="1:21" outlineLevel="1">
      <c r="A37" s="477"/>
      <c r="B37" s="312"/>
      <c r="C37" s="252"/>
      <c r="D37" s="463"/>
      <c r="E37" s="463"/>
      <c r="F37" s="463"/>
      <c r="G37" s="464"/>
      <c r="I37" s="457"/>
      <c r="J37" s="458"/>
      <c r="K37" s="458"/>
      <c r="L37" s="458"/>
      <c r="M37" s="458"/>
      <c r="N37" s="459"/>
      <c r="P37" s="457"/>
      <c r="Q37" s="458"/>
      <c r="R37" s="458"/>
      <c r="S37" s="458"/>
      <c r="T37" s="458"/>
      <c r="U37" s="459"/>
    </row>
    <row r="38" spans="1:21" outlineLevel="1">
      <c r="A38" s="477"/>
      <c r="B38" s="312"/>
      <c r="C38" s="252"/>
      <c r="D38" s="463"/>
      <c r="E38" s="463"/>
      <c r="F38" s="463"/>
      <c r="G38" s="464"/>
      <c r="I38" s="457"/>
      <c r="J38" s="458"/>
      <c r="K38" s="458"/>
      <c r="L38" s="458"/>
      <c r="M38" s="458"/>
      <c r="N38" s="459"/>
      <c r="P38" s="457"/>
      <c r="Q38" s="458"/>
      <c r="R38" s="458"/>
      <c r="S38" s="458"/>
      <c r="T38" s="458"/>
      <c r="U38" s="459"/>
    </row>
    <row r="39" spans="1:21" outlineLevel="1">
      <c r="A39" s="477"/>
      <c r="B39" s="312"/>
      <c r="C39" s="252"/>
      <c r="D39" s="463"/>
      <c r="E39" s="463"/>
      <c r="F39" s="463"/>
      <c r="G39" s="464"/>
      <c r="I39" s="457"/>
      <c r="J39" s="458"/>
      <c r="K39" s="458"/>
      <c r="L39" s="458"/>
      <c r="M39" s="458"/>
      <c r="N39" s="459"/>
      <c r="P39" s="457"/>
      <c r="Q39" s="458"/>
      <c r="R39" s="458"/>
      <c r="S39" s="458"/>
      <c r="T39" s="458"/>
      <c r="U39" s="459"/>
    </row>
    <row r="40" spans="1:21" ht="14" outlineLevel="1" thickBot="1">
      <c r="A40" s="478"/>
      <c r="B40" s="313"/>
      <c r="C40" s="314"/>
      <c r="D40" s="487"/>
      <c r="E40" s="487"/>
      <c r="F40" s="487"/>
      <c r="G40" s="488"/>
      <c r="I40" s="457"/>
      <c r="J40" s="458"/>
      <c r="K40" s="458"/>
      <c r="L40" s="458"/>
      <c r="M40" s="458"/>
      <c r="N40" s="459"/>
      <c r="P40" s="457"/>
      <c r="Q40" s="458"/>
      <c r="R40" s="458"/>
      <c r="S40" s="458"/>
      <c r="T40" s="458"/>
      <c r="U40" s="459"/>
    </row>
    <row r="41" spans="1:21" outlineLevel="1">
      <c r="A41" s="154"/>
      <c r="B41" s="248"/>
      <c r="C41" s="248"/>
      <c r="D41" s="248"/>
      <c r="E41" s="248"/>
      <c r="F41" s="248"/>
      <c r="G41" s="248"/>
      <c r="I41" s="457"/>
      <c r="J41" s="458"/>
      <c r="K41" s="458"/>
      <c r="L41" s="458"/>
      <c r="M41" s="458"/>
      <c r="N41" s="459"/>
      <c r="P41" s="457"/>
      <c r="Q41" s="458"/>
      <c r="R41" s="458"/>
      <c r="S41" s="458"/>
      <c r="T41" s="458"/>
      <c r="U41" s="459"/>
    </row>
    <row r="42" spans="1:21" outlineLevel="1">
      <c r="A42" s="154"/>
      <c r="B42" s="248"/>
      <c r="C42" s="248"/>
      <c r="D42" s="248"/>
      <c r="E42" s="248"/>
      <c r="F42" s="248"/>
      <c r="G42" s="248"/>
      <c r="I42" s="457"/>
      <c r="J42" s="458"/>
      <c r="K42" s="458"/>
      <c r="L42" s="458"/>
      <c r="M42" s="458"/>
      <c r="N42" s="459"/>
      <c r="P42" s="457"/>
      <c r="Q42" s="458"/>
      <c r="R42" s="458"/>
      <c r="S42" s="458"/>
      <c r="T42" s="458"/>
      <c r="U42" s="459"/>
    </row>
    <row r="43" spans="1:21" outlineLevel="1">
      <c r="A43" s="154"/>
      <c r="B43" s="248"/>
      <c r="C43" s="248"/>
      <c r="D43" s="248"/>
      <c r="E43" s="248"/>
      <c r="F43" s="248"/>
      <c r="G43" s="248"/>
      <c r="I43" s="457"/>
      <c r="J43" s="458"/>
      <c r="K43" s="458"/>
      <c r="L43" s="458"/>
      <c r="M43" s="458"/>
      <c r="N43" s="459"/>
      <c r="P43" s="457"/>
      <c r="Q43" s="458"/>
      <c r="R43" s="458"/>
      <c r="S43" s="458"/>
      <c r="T43" s="458"/>
      <c r="U43" s="459"/>
    </row>
    <row r="44" spans="1:21" outlineLevel="1">
      <c r="A44" s="154"/>
      <c r="B44" s="248"/>
      <c r="C44" s="248"/>
      <c r="D44" s="248"/>
      <c r="E44" s="248"/>
      <c r="F44" s="248"/>
      <c r="G44" s="248"/>
      <c r="I44" s="457"/>
      <c r="J44" s="458"/>
      <c r="K44" s="458"/>
      <c r="L44" s="458"/>
      <c r="M44" s="458"/>
      <c r="N44" s="459"/>
      <c r="P44" s="457"/>
      <c r="Q44" s="458"/>
      <c r="R44" s="458"/>
      <c r="S44" s="458"/>
      <c r="T44" s="458"/>
      <c r="U44" s="459"/>
    </row>
    <row r="45" spans="1:21" outlineLevel="1">
      <c r="A45" s="154"/>
      <c r="B45" s="248"/>
      <c r="C45" s="248"/>
      <c r="D45" s="248"/>
      <c r="E45" s="248"/>
      <c r="F45" s="248"/>
      <c r="G45" s="248"/>
      <c r="I45" s="460"/>
      <c r="J45" s="461"/>
      <c r="K45" s="461"/>
      <c r="L45" s="461"/>
      <c r="M45" s="461"/>
      <c r="N45" s="462"/>
      <c r="P45" s="460"/>
      <c r="Q45" s="461"/>
      <c r="R45" s="461"/>
      <c r="S45" s="461"/>
      <c r="T45" s="461"/>
      <c r="U45" s="462"/>
    </row>
    <row r="46" spans="1:21" outlineLevel="1">
      <c r="A46" s="154"/>
      <c r="B46" s="248"/>
      <c r="C46" s="248"/>
      <c r="D46" s="248"/>
      <c r="E46" s="248"/>
      <c r="F46" s="248"/>
      <c r="G46" s="248"/>
    </row>
    <row r="47" spans="1:21">
      <c r="A47" s="154"/>
      <c r="B47" s="155"/>
    </row>
    <row r="48" spans="1:21" ht="15">
      <c r="A48" s="12" t="s">
        <v>374</v>
      </c>
    </row>
    <row r="49" spans="1:54" ht="15" outlineLevel="1">
      <c r="A49" s="12"/>
    </row>
    <row r="50" spans="1:54" ht="14" outlineLevel="1" thickBot="1">
      <c r="A50" s="4" t="s">
        <v>375</v>
      </c>
    </row>
    <row r="51" spans="1:54" outlineLevel="2">
      <c r="B51" s="19"/>
      <c r="C51" s="19"/>
      <c r="D51" s="19"/>
      <c r="E51" s="489" t="s">
        <v>270</v>
      </c>
      <c r="F51" s="479"/>
      <c r="G51" s="479"/>
      <c r="H51" s="479"/>
      <c r="I51" s="479"/>
      <c r="J51" s="479" t="s">
        <v>271</v>
      </c>
      <c r="K51" s="479"/>
      <c r="L51" s="479"/>
      <c r="M51" s="479"/>
      <c r="N51" s="479"/>
      <c r="O51" s="479" t="s">
        <v>272</v>
      </c>
      <c r="P51" s="479"/>
      <c r="Q51" s="479"/>
      <c r="R51" s="479"/>
      <c r="S51" s="479"/>
      <c r="T51" s="479" t="s">
        <v>273</v>
      </c>
      <c r="U51" s="479"/>
      <c r="V51" s="479"/>
      <c r="W51" s="479"/>
      <c r="X51" s="479"/>
      <c r="Y51" s="479" t="s">
        <v>376</v>
      </c>
      <c r="Z51" s="479"/>
      <c r="AA51" s="479"/>
      <c r="AB51" s="479"/>
      <c r="AC51" s="479"/>
      <c r="AD51" s="479" t="s">
        <v>377</v>
      </c>
      <c r="AE51" s="479"/>
      <c r="AF51" s="479"/>
      <c r="AG51" s="479"/>
      <c r="AH51" s="479"/>
      <c r="AI51" s="479" t="s">
        <v>378</v>
      </c>
      <c r="AJ51" s="479"/>
      <c r="AK51" s="479"/>
      <c r="AL51" s="479"/>
      <c r="AM51" s="479"/>
      <c r="AN51" s="479" t="s">
        <v>379</v>
      </c>
      <c r="AO51" s="479"/>
      <c r="AP51" s="479"/>
      <c r="AQ51" s="479"/>
      <c r="AR51" s="479"/>
      <c r="AS51" s="479" t="s">
        <v>380</v>
      </c>
      <c r="AT51" s="479"/>
      <c r="AU51" s="479"/>
      <c r="AV51" s="479"/>
      <c r="AW51" s="479"/>
      <c r="AX51" s="479" t="s">
        <v>381</v>
      </c>
      <c r="AY51" s="479"/>
      <c r="AZ51" s="479"/>
      <c r="BA51" s="479"/>
      <c r="BB51" s="48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367</v>
      </c>
      <c r="C53" s="19" t="s">
        <v>382</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66" t="s">
        <v>383</v>
      </c>
      <c r="B54" s="127"/>
      <c r="C54" s="127"/>
      <c r="D54" s="124" t="s">
        <v>384</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67"/>
      <c r="B55" s="36"/>
      <c r="C55" s="121"/>
      <c r="D55" s="2" t="s">
        <v>384</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67"/>
      <c r="B56" s="36"/>
      <c r="C56" s="121"/>
      <c r="D56" s="2" t="s">
        <v>384</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67"/>
      <c r="B57" s="36"/>
      <c r="C57" s="121"/>
      <c r="D57" s="2" t="s">
        <v>384</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67"/>
      <c r="B58" s="36"/>
      <c r="C58" s="121"/>
      <c r="D58" s="2" t="s">
        <v>384</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67"/>
      <c r="B59" s="36"/>
      <c r="C59" s="121"/>
      <c r="D59" s="2" t="s">
        <v>384</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67"/>
      <c r="B60" s="36"/>
      <c r="C60" s="121"/>
      <c r="D60" s="2" t="s">
        <v>384</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67"/>
      <c r="B61" s="36"/>
      <c r="C61" s="121"/>
      <c r="D61" s="2" t="s">
        <v>384</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67"/>
      <c r="B62" s="36"/>
      <c r="C62" s="121"/>
      <c r="D62" s="2" t="s">
        <v>384</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67"/>
      <c r="B63" s="36"/>
      <c r="C63" s="121"/>
      <c r="D63" s="2" t="s">
        <v>384</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68"/>
      <c r="B64" s="122" t="s">
        <v>385</v>
      </c>
      <c r="C64" s="296" t="s">
        <v>386</v>
      </c>
      <c r="D64" s="123" t="s">
        <v>384</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74" t="s">
        <v>387</v>
      </c>
      <c r="B66" s="266"/>
      <c r="C66" s="267"/>
      <c r="D66" s="268" t="s">
        <v>384</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75"/>
      <c r="B67" s="252"/>
      <c r="C67" s="267"/>
      <c r="D67" s="269" t="s">
        <v>384</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75"/>
      <c r="B68" s="252"/>
      <c r="C68" s="267"/>
      <c r="D68" s="269" t="s">
        <v>384</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75"/>
      <c r="B69" s="252"/>
      <c r="C69" s="267"/>
      <c r="D69" s="269" t="s">
        <v>384</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75"/>
      <c r="B70" s="252"/>
      <c r="C70" s="267"/>
      <c r="D70" s="269" t="s">
        <v>384</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76"/>
      <c r="B71" s="122" t="s">
        <v>388</v>
      </c>
      <c r="C71" s="123"/>
      <c r="D71" s="270" t="s">
        <v>384</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74" t="s">
        <v>389</v>
      </c>
      <c r="B75" s="127" t="s">
        <v>390</v>
      </c>
      <c r="C75" s="274"/>
      <c r="D75" s="124" t="s">
        <v>384</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75"/>
      <c r="B76" s="121"/>
      <c r="C76" s="272"/>
      <c r="D76" s="2" t="s">
        <v>384</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76"/>
      <c r="B77" s="273" t="s">
        <v>391</v>
      </c>
      <c r="C77" s="271"/>
      <c r="D77" s="123" t="s">
        <v>384</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392</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393</v>
      </c>
      <c r="C81" s="6" t="s">
        <v>394</v>
      </c>
      <c r="D81" t="s">
        <v>395</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396</v>
      </c>
      <c r="C82" t="s">
        <v>397</v>
      </c>
      <c r="D82" t="s">
        <v>384</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398</v>
      </c>
      <c r="C83" t="s">
        <v>399</v>
      </c>
      <c r="D83" t="s">
        <v>384</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400</v>
      </c>
      <c r="C84" t="s">
        <v>401</v>
      </c>
      <c r="D84" t="s">
        <v>384</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402</v>
      </c>
      <c r="C85" t="s">
        <v>403</v>
      </c>
      <c r="D85" t="s">
        <v>384</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404</v>
      </c>
      <c r="C86" t="s">
        <v>405</v>
      </c>
      <c r="D86" t="s">
        <v>384</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406</v>
      </c>
      <c r="C87" t="s">
        <v>407</v>
      </c>
      <c r="D87" t="s">
        <v>384</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408</v>
      </c>
      <c r="C88" t="s">
        <v>409</v>
      </c>
      <c r="D88" t="s">
        <v>384</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410</v>
      </c>
      <c r="C89" t="s">
        <v>411</v>
      </c>
      <c r="D89" t="s">
        <v>384</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412</v>
      </c>
      <c r="C90" t="s">
        <v>413</v>
      </c>
      <c r="D90" t="s">
        <v>384</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414</v>
      </c>
      <c r="C91" t="s">
        <v>415</v>
      </c>
      <c r="D91" t="s">
        <v>384</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416</v>
      </c>
      <c r="C92" t="s">
        <v>417</v>
      </c>
      <c r="D92" t="s">
        <v>384</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418</v>
      </c>
      <c r="C93" t="s">
        <v>419</v>
      </c>
      <c r="D93" t="s">
        <v>384</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420</v>
      </c>
      <c r="C94" t="s">
        <v>421</v>
      </c>
      <c r="D94" t="s">
        <v>384</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422</v>
      </c>
      <c r="C95" t="s">
        <v>423</v>
      </c>
      <c r="D95" t="s">
        <v>384</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424</v>
      </c>
      <c r="C96" t="s">
        <v>425</v>
      </c>
      <c r="D96" t="s">
        <v>384</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426</v>
      </c>
      <c r="C97" t="s">
        <v>427</v>
      </c>
      <c r="D97" t="s">
        <v>384</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428</v>
      </c>
      <c r="C98" t="s">
        <v>429</v>
      </c>
      <c r="D98" t="s">
        <v>384</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430</v>
      </c>
      <c r="C99" t="s">
        <v>431</v>
      </c>
      <c r="D99" t="s">
        <v>384</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432</v>
      </c>
      <c r="C100" t="s">
        <v>433</v>
      </c>
      <c r="D100" t="s">
        <v>384</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434</v>
      </c>
      <c r="C101" t="s">
        <v>435</v>
      </c>
      <c r="D101" t="s">
        <v>384</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436</v>
      </c>
      <c r="C102" t="s">
        <v>437</v>
      </c>
      <c r="D102" t="s">
        <v>384</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438</v>
      </c>
      <c r="C103" t="s">
        <v>439</v>
      </c>
      <c r="D103" t="s">
        <v>384</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440</v>
      </c>
      <c r="C104" t="s">
        <v>441</v>
      </c>
      <c r="D104" t="s">
        <v>384</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442</v>
      </c>
      <c r="C105" t="s">
        <v>443</v>
      </c>
      <c r="D105" t="s">
        <v>384</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444</v>
      </c>
      <c r="C106" t="s">
        <v>445</v>
      </c>
      <c r="D106" t="s">
        <v>384</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446</v>
      </c>
      <c r="C107" t="s">
        <v>447</v>
      </c>
      <c r="D107" t="s">
        <v>384</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549</v>
      </c>
      <c r="C108" t="s">
        <v>550</v>
      </c>
      <c r="D108" t="s">
        <v>384</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551</v>
      </c>
      <c r="C109" t="s">
        <v>552</v>
      </c>
      <c r="D109" t="s">
        <v>384</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553</v>
      </c>
      <c r="C110" t="s">
        <v>554</v>
      </c>
      <c r="D110" t="s">
        <v>384</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555</v>
      </c>
      <c r="C111" t="s">
        <v>556</v>
      </c>
      <c r="D111" t="s">
        <v>384</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557</v>
      </c>
      <c r="C112" t="s">
        <v>558</v>
      </c>
      <c r="D112" t="s">
        <v>384</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559</v>
      </c>
      <c r="C113" t="s">
        <v>560</v>
      </c>
      <c r="D113" t="s">
        <v>384</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561</v>
      </c>
      <c r="C114" t="s">
        <v>562</v>
      </c>
      <c r="D114" t="s">
        <v>384</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563</v>
      </c>
      <c r="C115" t="s">
        <v>564</v>
      </c>
      <c r="D115" t="s">
        <v>384</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565</v>
      </c>
      <c r="C116" t="s">
        <v>566</v>
      </c>
      <c r="D116" t="s">
        <v>384</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567</v>
      </c>
      <c r="C117" t="s">
        <v>568</v>
      </c>
      <c r="D117" t="s">
        <v>384</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569</v>
      </c>
      <c r="C118" t="s">
        <v>570</v>
      </c>
      <c r="D118" t="s">
        <v>384</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571</v>
      </c>
      <c r="C119" t="s">
        <v>572</v>
      </c>
      <c r="D119" t="s">
        <v>384</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573</v>
      </c>
      <c r="C120" t="s">
        <v>574</v>
      </c>
      <c r="D120" t="s">
        <v>384</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575</v>
      </c>
      <c r="C121" t="s">
        <v>576</v>
      </c>
      <c r="D121" t="s">
        <v>384</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577</v>
      </c>
      <c r="C122" t="s">
        <v>578</v>
      </c>
      <c r="D122" t="s">
        <v>384</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579</v>
      </c>
      <c r="C123" t="s">
        <v>580</v>
      </c>
      <c r="D123" t="s">
        <v>384</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581</v>
      </c>
      <c r="C124" t="s">
        <v>582</v>
      </c>
      <c r="D124" t="s">
        <v>384</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583</v>
      </c>
      <c r="C125" t="s">
        <v>584</v>
      </c>
      <c r="D125" t="s">
        <v>384</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585</v>
      </c>
      <c r="C126" t="s">
        <v>586</v>
      </c>
      <c r="D126" t="s">
        <v>384</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587</v>
      </c>
      <c r="C127" t="s">
        <v>588</v>
      </c>
      <c r="D127" t="s">
        <v>384</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448</v>
      </c>
      <c r="C128" t="s">
        <v>449</v>
      </c>
      <c r="D128" t="s">
        <v>384</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450</v>
      </c>
      <c r="C129" t="s">
        <v>451</v>
      </c>
      <c r="D129" t="s">
        <v>384</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452</v>
      </c>
      <c r="C130" t="s">
        <v>453</v>
      </c>
      <c r="D130" t="s">
        <v>384</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454</v>
      </c>
      <c r="C131" t="s">
        <v>455</v>
      </c>
      <c r="D131" t="s">
        <v>384</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456</v>
      </c>
      <c r="C132" t="s">
        <v>457</v>
      </c>
      <c r="D132" t="s">
        <v>384</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458</v>
      </c>
      <c r="C133" s="7" t="s">
        <v>459</v>
      </c>
      <c r="D133" s="7" t="s">
        <v>384</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460</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461</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462</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463</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464</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69" t="s">
        <v>465</v>
      </c>
      <c r="B143" s="135" t="s">
        <v>282</v>
      </c>
      <c r="C143" s="135" t="s">
        <v>390</v>
      </c>
      <c r="D143" s="135" t="s">
        <v>384</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70"/>
      <c r="B144" s="135" t="s">
        <v>282</v>
      </c>
      <c r="C144" s="135"/>
      <c r="D144" s="135" t="s">
        <v>384</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70"/>
      <c r="B145" s="135" t="s">
        <v>282</v>
      </c>
      <c r="C145" s="135"/>
      <c r="D145" s="135" t="s">
        <v>384</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70"/>
      <c r="B146" s="135" t="s">
        <v>285</v>
      </c>
      <c r="C146" s="135" t="s">
        <v>466</v>
      </c>
      <c r="D146" s="135" t="s">
        <v>384</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70"/>
      <c r="B147" s="135" t="s">
        <v>285</v>
      </c>
      <c r="C147" s="135" t="s">
        <v>467</v>
      </c>
      <c r="D147" s="135" t="s">
        <v>384</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70"/>
      <c r="B148" s="135" t="s">
        <v>285</v>
      </c>
      <c r="C148" s="135"/>
      <c r="D148" s="135" t="s">
        <v>384</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70"/>
      <c r="B149" s="135" t="s">
        <v>285</v>
      </c>
      <c r="C149" s="135"/>
      <c r="D149" s="135" t="s">
        <v>384</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70"/>
      <c r="B150" s="135" t="s">
        <v>288</v>
      </c>
      <c r="C150" s="315" t="s">
        <v>468</v>
      </c>
      <c r="D150" s="135" t="s">
        <v>384</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70"/>
      <c r="B151" s="135" t="s">
        <v>288</v>
      </c>
      <c r="C151" s="315" t="s">
        <v>469</v>
      </c>
      <c r="D151" s="135" t="s">
        <v>384</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70"/>
      <c r="B152" s="135" t="s">
        <v>288</v>
      </c>
      <c r="C152" s="315" t="s">
        <v>470</v>
      </c>
      <c r="D152" s="135" t="s">
        <v>384</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70"/>
      <c r="B153" s="135" t="s">
        <v>471</v>
      </c>
      <c r="C153" s="135"/>
      <c r="D153" s="135" t="s">
        <v>384</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1"/>
      <c r="B154" s="135" t="s">
        <v>471</v>
      </c>
      <c r="C154" s="135"/>
      <c r="D154" s="135" t="s">
        <v>384</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375</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464</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69" t="s">
        <v>472</v>
      </c>
      <c r="B158" s="135" t="s">
        <v>282</v>
      </c>
      <c r="C158" s="315" t="s">
        <v>390</v>
      </c>
      <c r="D158" s="135" t="s">
        <v>473</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70"/>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70"/>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70"/>
      <c r="B161" s="135" t="s">
        <v>285</v>
      </c>
      <c r="C161" s="315" t="s">
        <v>466</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70"/>
      <c r="B162" s="135" t="s">
        <v>285</v>
      </c>
      <c r="C162" s="315" t="s">
        <v>467</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70"/>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70"/>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70"/>
      <c r="B165" s="135" t="s">
        <v>471</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70"/>
      <c r="B166" s="135" t="s">
        <v>471</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70"/>
      <c r="B167" s="135" t="s">
        <v>471</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70"/>
      <c r="B168" s="135" t="s">
        <v>471</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1"/>
      <c r="B169" s="135" t="s">
        <v>471</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476</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69" t="s">
        <v>477</v>
      </c>
      <c r="B172" s="135" t="s">
        <v>282</v>
      </c>
      <c r="C172" s="135" t="s">
        <v>390</v>
      </c>
      <c r="D172" s="135" t="s">
        <v>384</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70"/>
      <c r="B173" s="135" t="s">
        <v>282</v>
      </c>
      <c r="C173" s="135"/>
      <c r="D173" s="135" t="s">
        <v>384</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1"/>
      <c r="B174" s="135" t="s">
        <v>282</v>
      </c>
      <c r="C174" s="135"/>
      <c r="D174" s="135" t="s">
        <v>384</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69" t="s">
        <v>478</v>
      </c>
      <c r="B176" s="135" t="s">
        <v>282</v>
      </c>
      <c r="C176" s="135" t="s">
        <v>390</v>
      </c>
      <c r="D176" s="135" t="s">
        <v>384</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70"/>
      <c r="B177" s="135" t="s">
        <v>282</v>
      </c>
      <c r="C177" s="135"/>
      <c r="D177" s="135" t="s">
        <v>384</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1"/>
      <c r="B178" s="135" t="s">
        <v>282</v>
      </c>
      <c r="C178" s="135"/>
      <c r="D178" s="135" t="s">
        <v>384</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479</v>
      </c>
      <c r="B182" s="19"/>
      <c r="C182" s="19"/>
      <c r="D182" s="19"/>
      <c r="E182" s="15"/>
    </row>
    <row r="183" spans="1:54" ht="15" outlineLevel="1">
      <c r="A183" s="12"/>
      <c r="B183" s="19"/>
      <c r="C183" s="19"/>
      <c r="D183" s="19"/>
      <c r="E183" s="15"/>
    </row>
    <row r="184" spans="1:54" s="4" customFormat="1" outlineLevel="1">
      <c r="A184" s="4" t="s">
        <v>480</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2" t="s">
        <v>481</v>
      </c>
      <c r="B186" s="150" t="s">
        <v>482</v>
      </c>
      <c r="C186" s="6" t="s">
        <v>483</v>
      </c>
      <c r="D186" s="10" t="s">
        <v>395</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3"/>
      <c r="B187" s="150" t="s">
        <v>484</v>
      </c>
      <c r="C187" s="6" t="s">
        <v>485</v>
      </c>
      <c r="D187" s="10" t="s">
        <v>395</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69" t="s">
        <v>486</v>
      </c>
      <c r="B190" s="150" t="s">
        <v>343</v>
      </c>
      <c r="C190" s="19"/>
      <c r="D190" s="135" t="s">
        <v>384</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70"/>
      <c r="B191" s="150" t="s">
        <v>487</v>
      </c>
      <c r="C191" s="19"/>
      <c r="D191" s="135" t="s">
        <v>384</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70"/>
      <c r="B192" s="150" t="s">
        <v>591</v>
      </c>
      <c r="C192" s="19"/>
      <c r="D192" s="135" t="s">
        <v>384</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70"/>
      <c r="B193" s="150" t="s">
        <v>488</v>
      </c>
      <c r="C193" s="19"/>
      <c r="D193" s="135" t="s">
        <v>384</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70"/>
      <c r="B194" s="150" t="s">
        <v>489</v>
      </c>
      <c r="C194" s="19"/>
      <c r="D194" s="135" t="s">
        <v>384</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70"/>
      <c r="B195" s="150" t="s">
        <v>490</v>
      </c>
      <c r="C195" s="19"/>
      <c r="D195" s="135" t="s">
        <v>384</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70"/>
      <c r="B196" s="150" t="s">
        <v>285</v>
      </c>
      <c r="C196" s="19"/>
      <c r="D196" s="135" t="s">
        <v>384</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70"/>
      <c r="B197" s="150" t="s">
        <v>288</v>
      </c>
      <c r="C197" s="19"/>
      <c r="D197" s="135" t="s">
        <v>384</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71"/>
      <c r="B198" s="150" t="s">
        <v>471</v>
      </c>
      <c r="C198" s="19"/>
      <c r="D198" s="135" t="s">
        <v>384</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69" t="s">
        <v>491</v>
      </c>
      <c r="B200" s="150" t="s">
        <v>492</v>
      </c>
      <c r="C200" s="19"/>
      <c r="D200" s="135" t="s">
        <v>384</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70"/>
      <c r="B201" s="150" t="s">
        <v>493</v>
      </c>
      <c r="C201" s="19"/>
      <c r="D201" s="135" t="s">
        <v>384</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71"/>
      <c r="B202" s="150" t="s">
        <v>494</v>
      </c>
      <c r="C202" s="19"/>
      <c r="D202" s="135" t="s">
        <v>384</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69" t="s">
        <v>495</v>
      </c>
      <c r="B204" s="150" t="s">
        <v>496</v>
      </c>
      <c r="C204" s="19"/>
      <c r="D204" s="135" t="s">
        <v>384</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70"/>
      <c r="B205" s="150" t="s">
        <v>497</v>
      </c>
      <c r="C205" s="19"/>
      <c r="D205" s="135" t="s">
        <v>384</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71"/>
      <c r="B206" s="150" t="s">
        <v>498</v>
      </c>
      <c r="C206" s="19"/>
      <c r="D206" s="135" t="s">
        <v>384</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592</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94" t="s">
        <v>486</v>
      </c>
      <c r="B210" s="150" t="s">
        <v>593</v>
      </c>
      <c r="C210" s="19"/>
      <c r="D210" s="135" t="s">
        <v>384</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95"/>
      <c r="B211" s="150" t="s">
        <v>487</v>
      </c>
      <c r="C211" s="19"/>
      <c r="D211" s="135" t="s">
        <v>384</v>
      </c>
      <c r="E211" s="21">
        <f>E191-Baseline!E191</f>
        <v>8.584E-2</v>
      </c>
      <c r="F211" s="21">
        <f>F191-Baseline!F191</f>
        <v>0.29565217391304349</v>
      </c>
      <c r="G211" s="21">
        <f>G191-Baseline!G191</f>
        <v>8.3369913883637889E-2</v>
      </c>
      <c r="H211" s="21">
        <f>H191-Baseline!H191</f>
        <v>0</v>
      </c>
      <c r="I211" s="21">
        <f>I191-Baseline!I191</f>
        <v>8.0970905649641198E-2</v>
      </c>
      <c r="J211" s="21">
        <f>J191-Baseline!J191</f>
        <v>0</v>
      </c>
      <c r="K211" s="21">
        <f>K191-Baseline!K191</f>
        <v>0.35622948765965923</v>
      </c>
      <c r="L211" s="21">
        <f>L191-Baseline!L191</f>
        <v>0</v>
      </c>
      <c r="M211" s="21">
        <f>M191-Baseline!M191</f>
        <v>7.6378000486056571E-2</v>
      </c>
      <c r="N211" s="21">
        <f>N191-Baseline!N191</f>
        <v>0</v>
      </c>
      <c r="O211" s="21">
        <f>O191-Baseline!O191</f>
        <v>7.4180187827667637E-2</v>
      </c>
      <c r="P211" s="21">
        <f>P191-Baseline!P191</f>
        <v>0.26062858366446456</v>
      </c>
      <c r="Q211" s="21">
        <f>Q191-Baseline!Q191</f>
        <v>7.2045618255646968E-2</v>
      </c>
      <c r="R211" s="21">
        <f>R191-Baseline!R191</f>
        <v>0</v>
      </c>
      <c r="S211" s="21">
        <f>S191-Baseline!S191</f>
        <v>6.997247192062836E-2</v>
      </c>
      <c r="T211" s="21">
        <f>T191-Baseline!T191</f>
        <v>0</v>
      </c>
      <c r="U211" s="21">
        <f>U191-Baseline!U191</f>
        <v>0.3126638034529815</v>
      </c>
      <c r="V211" s="21">
        <f>V191-Baseline!V191</f>
        <v>0</v>
      </c>
      <c r="W211" s="21">
        <f>W191-Baseline!W191</f>
        <v>6.6003429892327187E-2</v>
      </c>
      <c r="X211" s="21">
        <f>X191-Baseline!X191</f>
        <v>0</v>
      </c>
      <c r="Y211" s="21">
        <f>Y191-Baseline!Y191</f>
        <v>6.4104150351212141E-2</v>
      </c>
      <c r="Z211" s="21">
        <f>Z191-Baseline!Z191</f>
        <v>0.22975396298937217</v>
      </c>
      <c r="AA211" s="21">
        <f>AA191-Baseline!AA191</f>
        <v>6.2259523466499676E-2</v>
      </c>
      <c r="AB211" s="21">
        <f>AB191-Baseline!AB191</f>
        <v>0</v>
      </c>
      <c r="AC211" s="21">
        <f>AC191-Baseline!AC191</f>
        <v>6.0467976582460538E-2</v>
      </c>
      <c r="AD211" s="21">
        <f>AD191-Baseline!AD191</f>
        <v>0</v>
      </c>
      <c r="AE211" s="21">
        <f>AE191-Baseline!AE191</f>
        <v>0.27444454666070528</v>
      </c>
      <c r="AF211" s="21">
        <f>AF191-Baseline!AF191</f>
        <v>0</v>
      </c>
      <c r="AG211" s="21">
        <f>AG191-Baseline!AG191</f>
        <v>5.7038057160800605E-2</v>
      </c>
      <c r="AH211" s="21">
        <f>AH191-Baseline!AH191</f>
        <v>0</v>
      </c>
      <c r="AI211" s="21">
        <f>AI191-Baseline!AI191</f>
        <v>5.5396760409901713E-2</v>
      </c>
      <c r="AJ211" s="21">
        <f>AJ191-Baseline!AJ191</f>
        <v>0.20352000448629509</v>
      </c>
      <c r="AK211" s="21">
        <f>AK191-Baseline!AK191</f>
        <v>5.4326316835198174E-2</v>
      </c>
      <c r="AL211" s="21">
        <f>AL191-Baseline!AL191</f>
        <v>0</v>
      </c>
      <c r="AM211" s="21">
        <f>AM191-Baseline!AM191</f>
        <v>5.3276557673051353E-2</v>
      </c>
      <c r="AN211" s="21">
        <f>AN191-Baseline!AN191</f>
        <v>0</v>
      </c>
      <c r="AO211" s="21">
        <f>AO191-Baseline!AO191</f>
        <v>0.24801576326580344</v>
      </c>
      <c r="AP211" s="21">
        <f>AP191-Baseline!AP191</f>
        <v>0</v>
      </c>
      <c r="AQ211" s="21">
        <f>AQ191-Baseline!AQ191</f>
        <v>5.1237501552214008E-2</v>
      </c>
      <c r="AR211" s="21">
        <f>AR191-Baseline!AR191</f>
        <v>0</v>
      </c>
      <c r="AS211" s="21">
        <f>AS191-Baseline!AS191</f>
        <v>5.024742823538831E-2</v>
      </c>
      <c r="AT211" s="21">
        <f>AT191-Baseline!AT191</f>
        <v>0.18831257486504957</v>
      </c>
      <c r="AU211" s="21">
        <f>AU191-Baseline!AU191</f>
        <v>4.9276486319255346E-2</v>
      </c>
      <c r="AV211" s="21">
        <f>AV191-Baseline!AV191</f>
        <v>0</v>
      </c>
      <c r="AW211" s="21">
        <f>AW191-Baseline!AW191</f>
        <v>4.8324306123624532E-2</v>
      </c>
      <c r="AX211" s="21">
        <f>AX191-Baseline!AX191</f>
        <v>0</v>
      </c>
      <c r="AY211" s="21">
        <f>AY191-Baseline!AY191</f>
        <v>0.22853097028690755</v>
      </c>
      <c r="AZ211" s="21">
        <f>AZ191-Baseline!AZ191</f>
        <v>0</v>
      </c>
      <c r="BA211" s="21">
        <f>BA191-Baseline!BA191</f>
        <v>4.6474787752124415E-2</v>
      </c>
      <c r="BB211" s="21">
        <f>BB191-Baseline!BB191</f>
        <v>0</v>
      </c>
    </row>
    <row r="212" spans="1:54" outlineLevel="2">
      <c r="A212" s="495"/>
      <c r="B212" s="150" t="s">
        <v>591</v>
      </c>
      <c r="C212" s="19"/>
      <c r="D212" s="135" t="s">
        <v>384</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0</v>
      </c>
      <c r="L212" s="21">
        <f>L77*L186-Baseline!L77*Baseline!L186</f>
        <v>0</v>
      </c>
      <c r="M212" s="21">
        <f>M77*M186-Baseline!M77*Baseline!M186</f>
        <v>0</v>
      </c>
      <c r="N212" s="21">
        <f>N77*N186-Baseline!N77*Baseline!N186</f>
        <v>0</v>
      </c>
      <c r="O212" s="21">
        <f>O77*O186-Baseline!O77*Baseline!O186</f>
        <v>0</v>
      </c>
      <c r="P212" s="21">
        <f>P77*P186-Baseline!P77*Baseline!P186</f>
        <v>0</v>
      </c>
      <c r="Q212" s="21">
        <f>Q77*Q186-Baseline!Q77*Baseline!Q186</f>
        <v>0</v>
      </c>
      <c r="R212" s="21">
        <f>R77*R186-Baseline!R77*Baseline!R186</f>
        <v>0</v>
      </c>
      <c r="S212" s="21">
        <f>S77*S186-Baseline!S77*Baseline!S186</f>
        <v>0</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495"/>
      <c r="B213" s="150" t="s">
        <v>488</v>
      </c>
      <c r="C213" s="19"/>
      <c r="D213" s="135" t="s">
        <v>384</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495"/>
      <c r="B214" s="150" t="s">
        <v>489</v>
      </c>
      <c r="C214" s="19"/>
      <c r="D214" s="135" t="s">
        <v>384</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495"/>
      <c r="B215" s="150" t="s">
        <v>490</v>
      </c>
      <c r="C215" s="19"/>
      <c r="D215" s="135" t="s">
        <v>384</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495"/>
      <c r="B216" s="150" t="s">
        <v>285</v>
      </c>
      <c r="C216" s="19"/>
      <c r="D216" s="135" t="s">
        <v>384</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495"/>
      <c r="B217" s="150" t="s">
        <v>288</v>
      </c>
      <c r="C217" s="19"/>
      <c r="D217" s="135"/>
      <c r="E217" s="21">
        <f>E197-Baseline!E197</f>
        <v>9.2970000000000006</v>
      </c>
      <c r="F217" s="21">
        <f>F197-Baseline!F197</f>
        <v>9.0614130434782609</v>
      </c>
      <c r="G217" s="21">
        <f>G197-Baseline!G197</f>
        <v>8.832462415458938</v>
      </c>
      <c r="H217" s="21">
        <f>H197-Baseline!H197</f>
        <v>8.609964999173032</v>
      </c>
      <c r="I217" s="21">
        <f>I197-Baseline!I197</f>
        <v>8.3937428526004449</v>
      </c>
      <c r="J217" s="21">
        <f>J197-Baseline!J197</f>
        <v>8.1836230617729075</v>
      </c>
      <c r="K217" s="21">
        <f>K197-Baseline!K197</f>
        <v>7.9794375982701027</v>
      </c>
      <c r="L217" s="21">
        <f>L197-Baseline!L197</f>
        <v>7.781023180788524</v>
      </c>
      <c r="M217" s="21">
        <f>M197-Baseline!M197</f>
        <v>7.5882211406662341</v>
      </c>
      <c r="N217" s="21">
        <f>N197-Baseline!N197</f>
        <v>7.4008772912499516</v>
      </c>
      <c r="O217" s="21">
        <f>O197-Baseline!O197</f>
        <v>7.218841800994201</v>
      </c>
      <c r="P217" s="21">
        <f>P197-Baseline!P197</f>
        <v>7.0419690701854529</v>
      </c>
      <c r="Q217" s="21">
        <f>Q197-Baseline!Q197</f>
        <v>6.8701176111872613</v>
      </c>
      <c r="R217" s="21">
        <f>R197-Baseline!R197</f>
        <v>6.7031499321053563</v>
      </c>
      <c r="S217" s="21">
        <f>S197-Baseline!S197</f>
        <v>6.5409324237746427</v>
      </c>
      <c r="T217" s="21">
        <f>T197-Baseline!T197</f>
        <v>6.3833352499728502</v>
      </c>
      <c r="U217" s="21">
        <f>U197-Baseline!U197</f>
        <v>6.2302322407682382</v>
      </c>
      <c r="V217" s="21">
        <f>V197-Baseline!V197</f>
        <v>6.0815007889115904</v>
      </c>
      <c r="W217" s="21">
        <f>W197-Baseline!W197</f>
        <v>5.9370217491851802</v>
      </c>
      <c r="X217" s="21">
        <f>X197-Baseline!X197</f>
        <v>5.796679340623963</v>
      </c>
      <c r="Y217" s="21">
        <f>Y197-Baseline!Y197</f>
        <v>5.6603610515266887</v>
      </c>
      <c r="Z217" s="21">
        <f>Z197-Baseline!Z197</f>
        <v>5.5279575471769897</v>
      </c>
      <c r="AA217" s="21">
        <f>AA197-Baseline!AA197</f>
        <v>5.3993625801967911</v>
      </c>
      <c r="AB217" s="21">
        <f>AB197-Baseline!AB197</f>
        <v>5.2744729034566697</v>
      </c>
      <c r="AC217" s="21">
        <f>AC197-Baseline!AC197</f>
        <v>5.1531881854698884</v>
      </c>
      <c r="AD217" s="21">
        <f>AD197-Baseline!AD197</f>
        <v>5.0354109281989974</v>
      </c>
      <c r="AE217" s="21">
        <f>AE197-Baseline!AE197</f>
        <v>4.921046387205938</v>
      </c>
      <c r="AF217" s="21">
        <f>AF197-Baseline!AF197</f>
        <v>4.8100024940785255</v>
      </c>
      <c r="AG217" s="21">
        <f>AG197-Baseline!AG197</f>
        <v>4.7021897810681743</v>
      </c>
      <c r="AH217" s="21">
        <f>AH197-Baseline!AH197</f>
        <v>4.5975213078755681</v>
      </c>
      <c r="AI217" s="21">
        <f>AI197-Baseline!AI197</f>
        <v>4.4959125905228134</v>
      </c>
      <c r="AJ217" s="21">
        <f>AJ197-Baseline!AJ197</f>
        <v>4.4186275591079749</v>
      </c>
      <c r="AK217" s="21">
        <f>AK197-Baseline!AK197</f>
        <v>4.3434123273438381</v>
      </c>
      <c r="AL217" s="21">
        <f>AL197-Baseline!AL197</f>
        <v>4.2702243596363685</v>
      </c>
      <c r="AM217" s="21">
        <f>AM197-Baseline!AM197</f>
        <v>4.1990221983207574</v>
      </c>
      <c r="AN217" s="21">
        <f>AN197-Baseline!AN197</f>
        <v>4.1297654393766514</v>
      </c>
      <c r="AO217" s="21">
        <f>AO197-Baseline!AO197</f>
        <v>4.0624147087439502</v>
      </c>
      <c r="AP217" s="21">
        <f>AP197-Baseline!AP197</f>
        <v>3.9969316392250174</v>
      </c>
      <c r="AQ217" s="21">
        <f>AQ197-Baseline!AQ197</f>
        <v>3.9332788479595169</v>
      </c>
      <c r="AR217" s="21">
        <f>AR197-Baseline!AR197</f>
        <v>3.8714199144584009</v>
      </c>
      <c r="AS217" s="21">
        <f>AS197-Baseline!AS197</f>
        <v>3.8113193591839329</v>
      </c>
      <c r="AT217" s="21">
        <f>AT197-Baseline!AT197</f>
        <v>3.7529426226629252</v>
      </c>
      <c r="AU217" s="21">
        <f>AU197-Baseline!AU197</f>
        <v>3.696256045120716</v>
      </c>
      <c r="AV217" s="21">
        <f>AV197-Baseline!AV197</f>
        <v>3.6412268466236872</v>
      </c>
      <c r="AW217" s="21">
        <f>AW197-Baseline!AW197</f>
        <v>3.5878231077184388</v>
      </c>
      <c r="AX217" s="21">
        <f>AX197-Baseline!AX197</f>
        <v>3.5360137505560458</v>
      </c>
      <c r="AY217" s="21">
        <f>AY197-Baseline!AY197</f>
        <v>3.4857685204900575</v>
      </c>
      <c r="AZ217" s="21">
        <f>AZ197-Baseline!AZ197</f>
        <v>3.4370579681372493</v>
      </c>
      <c r="BA217" s="21">
        <f>BA197-Baseline!BA197</f>
        <v>3.3898534318903408</v>
      </c>
      <c r="BB217" s="21">
        <f>BB197-Baseline!BB197</f>
        <v>3.3441270208722091</v>
      </c>
    </row>
    <row r="218" spans="1:54" outlineLevel="2">
      <c r="A218" s="496"/>
      <c r="B218" s="150" t="s">
        <v>471</v>
      </c>
      <c r="C218" s="19"/>
      <c r="D218" s="135" t="s">
        <v>384</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94" t="s">
        <v>491</v>
      </c>
      <c r="B220" s="150" t="s">
        <v>492</v>
      </c>
      <c r="C220" s="19"/>
      <c r="D220" s="135" t="s">
        <v>384</v>
      </c>
      <c r="E220" s="21">
        <f>E200-Baseline!E200</f>
        <v>9.3828399999999998</v>
      </c>
      <c r="F220" s="21">
        <f>F200-Baseline!F200</f>
        <v>9.3570652173913036</v>
      </c>
      <c r="G220" s="21">
        <f>G200-Baseline!G200</f>
        <v>8.9158323293425763</v>
      </c>
      <c r="H220" s="21">
        <f>H200-Baseline!H200</f>
        <v>8.609964999173032</v>
      </c>
      <c r="I220" s="21">
        <f>I200-Baseline!I200</f>
        <v>8.4747137582500862</v>
      </c>
      <c r="J220" s="21">
        <f>J200-Baseline!J200</f>
        <v>8.1836230617729075</v>
      </c>
      <c r="K220" s="21">
        <f>K200-Baseline!K200</f>
        <v>8.3356670859297619</v>
      </c>
      <c r="L220" s="21">
        <f>L200-Baseline!L200</f>
        <v>7.781023180788524</v>
      </c>
      <c r="M220" s="21">
        <f>M200-Baseline!M200</f>
        <v>7.6645991411522907</v>
      </c>
      <c r="N220" s="21">
        <f>N200-Baseline!N200</f>
        <v>7.4008772912499516</v>
      </c>
      <c r="O220" s="21">
        <f>O200-Baseline!O200</f>
        <v>7.2930219888218684</v>
      </c>
      <c r="P220" s="21">
        <f>P200-Baseline!P200</f>
        <v>7.3025976538499178</v>
      </c>
      <c r="Q220" s="21">
        <f>Q200-Baseline!Q200</f>
        <v>6.9421632294429081</v>
      </c>
      <c r="R220" s="21">
        <f>R200-Baseline!R200</f>
        <v>6.7031499321053563</v>
      </c>
      <c r="S220" s="21">
        <f>S200-Baseline!S200</f>
        <v>6.6109048956952714</v>
      </c>
      <c r="T220" s="21">
        <f>T200-Baseline!T200</f>
        <v>6.3833352499728502</v>
      </c>
      <c r="U220" s="21">
        <f>U200-Baseline!U200</f>
        <v>6.5428960442212194</v>
      </c>
      <c r="V220" s="21">
        <f>V200-Baseline!V200</f>
        <v>6.0815007889115904</v>
      </c>
      <c r="W220" s="21">
        <f>W200-Baseline!W200</f>
        <v>6.0030251790775075</v>
      </c>
      <c r="X220" s="21">
        <f>X200-Baseline!X200</f>
        <v>5.796679340623963</v>
      </c>
      <c r="Y220" s="21">
        <f>Y200-Baseline!Y200</f>
        <v>5.7244652018779005</v>
      </c>
      <c r="Z220" s="21">
        <f>Z200-Baseline!Z200</f>
        <v>5.7577115101663621</v>
      </c>
      <c r="AA220" s="21">
        <f>AA200-Baseline!AA200</f>
        <v>5.4616221036632906</v>
      </c>
      <c r="AB220" s="21">
        <f>AB200-Baseline!AB200</f>
        <v>5.2744729034566697</v>
      </c>
      <c r="AC220" s="21">
        <f>AC200-Baseline!AC200</f>
        <v>5.2136561620523487</v>
      </c>
      <c r="AD220" s="21">
        <f>AD200-Baseline!AD200</f>
        <v>5.0354109281989974</v>
      </c>
      <c r="AE220" s="21">
        <f>AE200-Baseline!AE200</f>
        <v>5.1954909338666431</v>
      </c>
      <c r="AF220" s="21">
        <f>AF200-Baseline!AF200</f>
        <v>4.8100024940785255</v>
      </c>
      <c r="AG220" s="21">
        <f>AG200-Baseline!AG200</f>
        <v>4.7592278382289752</v>
      </c>
      <c r="AH220" s="21">
        <f>AH200-Baseline!AH200</f>
        <v>4.5975213078755681</v>
      </c>
      <c r="AI220" s="21">
        <f>AI200-Baseline!AI200</f>
        <v>4.5513093509327156</v>
      </c>
      <c r="AJ220" s="21">
        <f>AJ200-Baseline!AJ200</f>
        <v>4.6221475635942699</v>
      </c>
      <c r="AK220" s="21">
        <f>AK200-Baseline!AK200</f>
        <v>4.3977386441790358</v>
      </c>
      <c r="AL220" s="21">
        <f>AL200-Baseline!AL200</f>
        <v>4.2702243596363685</v>
      </c>
      <c r="AM220" s="21">
        <f>AM200-Baseline!AM200</f>
        <v>4.2522987559938086</v>
      </c>
      <c r="AN220" s="21">
        <f>AN200-Baseline!AN200</f>
        <v>4.1297654393766514</v>
      </c>
      <c r="AO220" s="21">
        <f>AO200-Baseline!AO200</f>
        <v>4.3104304720097533</v>
      </c>
      <c r="AP220" s="21">
        <f>AP200-Baseline!AP200</f>
        <v>3.9969316392250174</v>
      </c>
      <c r="AQ220" s="21">
        <f>AQ200-Baseline!AQ200</f>
        <v>3.9845163495117308</v>
      </c>
      <c r="AR220" s="21">
        <f>AR200-Baseline!AR200</f>
        <v>3.8714199144584009</v>
      </c>
      <c r="AS220" s="21">
        <f>AS200-Baseline!AS200</f>
        <v>3.8615667874193211</v>
      </c>
      <c r="AT220" s="21">
        <f>AT200-Baseline!AT200</f>
        <v>3.9412551975279748</v>
      </c>
      <c r="AU220" s="21">
        <f>AU200-Baseline!AU200</f>
        <v>3.7455325314399714</v>
      </c>
      <c r="AV220" s="21">
        <f>AV200-Baseline!AV200</f>
        <v>3.6412268466236872</v>
      </c>
      <c r="AW220" s="21">
        <f>AW200-Baseline!AW200</f>
        <v>3.6361474138420635</v>
      </c>
      <c r="AX220" s="21">
        <f>AX200-Baseline!AX200</f>
        <v>3.5360137505560458</v>
      </c>
      <c r="AY220" s="21">
        <f>AY200-Baseline!AY200</f>
        <v>3.7142994907769649</v>
      </c>
      <c r="AZ220" s="21">
        <f>AZ200-Baseline!AZ200</f>
        <v>3.4370579681372493</v>
      </c>
      <c r="BA220" s="21">
        <f>BA200-Baseline!BA200</f>
        <v>3.4363282196424652</v>
      </c>
      <c r="BB220" s="21">
        <f>BB200-Baseline!BB200</f>
        <v>3.3441270208722091</v>
      </c>
    </row>
    <row r="221" spans="1:54" outlineLevel="2">
      <c r="A221" s="495"/>
      <c r="B221" s="150" t="s">
        <v>493</v>
      </c>
      <c r="C221" s="19"/>
      <c r="D221" s="135" t="s">
        <v>384</v>
      </c>
      <c r="E221" s="21">
        <f>E201-Baseline!E201</f>
        <v>9.3828399999999998</v>
      </c>
      <c r="F221" s="21">
        <f>F201-Baseline!F201</f>
        <v>9.3570652173913036</v>
      </c>
      <c r="G221" s="21">
        <f>G201-Baseline!G201</f>
        <v>8.9158323293425763</v>
      </c>
      <c r="H221" s="21">
        <f>H201-Baseline!H201</f>
        <v>8.609964999173032</v>
      </c>
      <c r="I221" s="21">
        <f>I201-Baseline!I201</f>
        <v>8.4747137582500862</v>
      </c>
      <c r="J221" s="21">
        <f>J201-Baseline!J201</f>
        <v>8.1836230617729075</v>
      </c>
      <c r="K221" s="21">
        <f>K201-Baseline!K201</f>
        <v>8.3356670859297619</v>
      </c>
      <c r="L221" s="21">
        <f>L201-Baseline!L201</f>
        <v>7.781023180788524</v>
      </c>
      <c r="M221" s="21">
        <f>M201-Baseline!M201</f>
        <v>7.6645991411522907</v>
      </c>
      <c r="N221" s="21">
        <f>N201-Baseline!N201</f>
        <v>7.4008772912499516</v>
      </c>
      <c r="O221" s="21">
        <f>O201-Baseline!O201</f>
        <v>7.2930219888218684</v>
      </c>
      <c r="P221" s="21">
        <f>P201-Baseline!P201</f>
        <v>7.3025976538499178</v>
      </c>
      <c r="Q221" s="21">
        <f>Q201-Baseline!Q201</f>
        <v>6.9421632294429081</v>
      </c>
      <c r="R221" s="21">
        <f>R201-Baseline!R201</f>
        <v>6.7031499321053563</v>
      </c>
      <c r="S221" s="21">
        <f>S201-Baseline!S201</f>
        <v>6.6109048956952714</v>
      </c>
      <c r="T221" s="21">
        <f>T201-Baseline!T201</f>
        <v>6.3833352499728502</v>
      </c>
      <c r="U221" s="21">
        <f>U201-Baseline!U201</f>
        <v>6.5428960442212194</v>
      </c>
      <c r="V221" s="21">
        <f>V201-Baseline!V201</f>
        <v>6.0815007889115904</v>
      </c>
      <c r="W221" s="21">
        <f>W201-Baseline!W201</f>
        <v>6.0030251790775075</v>
      </c>
      <c r="X221" s="21">
        <f>X201-Baseline!X201</f>
        <v>5.796679340623963</v>
      </c>
      <c r="Y221" s="21">
        <f>Y201-Baseline!Y201</f>
        <v>5.7244652018779005</v>
      </c>
      <c r="Z221" s="21">
        <f>Z201-Baseline!Z201</f>
        <v>5.7577115101663621</v>
      </c>
      <c r="AA221" s="21">
        <f>AA201-Baseline!AA201</f>
        <v>5.4616221036632906</v>
      </c>
      <c r="AB221" s="21">
        <f>AB201-Baseline!AB201</f>
        <v>5.2744729034566697</v>
      </c>
      <c r="AC221" s="21">
        <f>AC201-Baseline!AC201</f>
        <v>5.2136561620523487</v>
      </c>
      <c r="AD221" s="21">
        <f>AD201-Baseline!AD201</f>
        <v>5.0354109281989974</v>
      </c>
      <c r="AE221" s="21">
        <f>AE201-Baseline!AE201</f>
        <v>5.1954909338666431</v>
      </c>
      <c r="AF221" s="21">
        <f>AF201-Baseline!AF201</f>
        <v>4.8100024940785255</v>
      </c>
      <c r="AG221" s="21">
        <f>AG201-Baseline!AG201</f>
        <v>4.7592278382289752</v>
      </c>
      <c r="AH221" s="21">
        <f>AH201-Baseline!AH201</f>
        <v>4.5975213078755681</v>
      </c>
      <c r="AI221" s="21">
        <f>AI201-Baseline!AI201</f>
        <v>4.5513093509327156</v>
      </c>
      <c r="AJ221" s="21">
        <f>AJ201-Baseline!AJ201</f>
        <v>4.6221475635942699</v>
      </c>
      <c r="AK221" s="21">
        <f>AK201-Baseline!AK201</f>
        <v>4.3977386441790358</v>
      </c>
      <c r="AL221" s="21">
        <f>AL201-Baseline!AL201</f>
        <v>4.2702243596363685</v>
      </c>
      <c r="AM221" s="21">
        <f>AM201-Baseline!AM201</f>
        <v>4.2522987559938086</v>
      </c>
      <c r="AN221" s="21">
        <f>AN201-Baseline!AN201</f>
        <v>4.1297654393766514</v>
      </c>
      <c r="AO221" s="21">
        <f>AO201-Baseline!AO201</f>
        <v>4.3104304720097533</v>
      </c>
      <c r="AP221" s="21">
        <f>AP201-Baseline!AP201</f>
        <v>3.9969316392250174</v>
      </c>
      <c r="AQ221" s="21">
        <f>AQ201-Baseline!AQ201</f>
        <v>3.9845163495117308</v>
      </c>
      <c r="AR221" s="21">
        <f>AR201-Baseline!AR201</f>
        <v>3.8714199144584009</v>
      </c>
      <c r="AS221" s="21">
        <f>AS201-Baseline!AS201</f>
        <v>3.8615667874193211</v>
      </c>
      <c r="AT221" s="21">
        <f>AT201-Baseline!AT201</f>
        <v>3.9412551975279748</v>
      </c>
      <c r="AU221" s="21">
        <f>AU201-Baseline!AU201</f>
        <v>3.7455325314399714</v>
      </c>
      <c r="AV221" s="21">
        <f>AV201-Baseline!AV201</f>
        <v>3.6412268466236872</v>
      </c>
      <c r="AW221" s="21">
        <f>AW201-Baseline!AW201</f>
        <v>3.6361474138420635</v>
      </c>
      <c r="AX221" s="21">
        <f>AX201-Baseline!AX201</f>
        <v>3.5360137505560458</v>
      </c>
      <c r="AY221" s="21">
        <f>AY201-Baseline!AY201</f>
        <v>3.7142994907769649</v>
      </c>
      <c r="AZ221" s="21">
        <f>AZ201-Baseline!AZ201</f>
        <v>3.4370579681372493</v>
      </c>
      <c r="BA221" s="21">
        <f>BA201-Baseline!BA201</f>
        <v>3.4363282196424652</v>
      </c>
      <c r="BB221" s="21">
        <f>BB201-Baseline!BB201</f>
        <v>3.3441270208722091</v>
      </c>
    </row>
    <row r="222" spans="1:54" outlineLevel="2">
      <c r="A222" s="496"/>
      <c r="B222" s="150" t="s">
        <v>494</v>
      </c>
      <c r="C222" s="19"/>
      <c r="D222" s="135" t="s">
        <v>384</v>
      </c>
      <c r="E222" s="21">
        <f>E202-Baseline!E202</f>
        <v>9.3828399999999998</v>
      </c>
      <c r="F222" s="21">
        <f>F202-Baseline!F202</f>
        <v>9.3570652173913036</v>
      </c>
      <c r="G222" s="21">
        <f>G202-Baseline!G202</f>
        <v>8.9158323293425763</v>
      </c>
      <c r="H222" s="21">
        <f>H202-Baseline!H202</f>
        <v>8.609964999173032</v>
      </c>
      <c r="I222" s="21">
        <f>I202-Baseline!I202</f>
        <v>8.4747137582500862</v>
      </c>
      <c r="J222" s="21">
        <f>J202-Baseline!J202</f>
        <v>8.1836230617729075</v>
      </c>
      <c r="K222" s="21">
        <f>K202-Baseline!K202</f>
        <v>8.3356670859297619</v>
      </c>
      <c r="L222" s="21">
        <f>L202-Baseline!L202</f>
        <v>7.781023180788524</v>
      </c>
      <c r="M222" s="21">
        <f>M202-Baseline!M202</f>
        <v>7.6645991411522907</v>
      </c>
      <c r="N222" s="21">
        <f>N202-Baseline!N202</f>
        <v>7.4008772912499516</v>
      </c>
      <c r="O222" s="21">
        <f>O202-Baseline!O202</f>
        <v>7.2930219888218684</v>
      </c>
      <c r="P222" s="21">
        <f>P202-Baseline!P202</f>
        <v>7.3025976538499178</v>
      </c>
      <c r="Q222" s="21">
        <f>Q202-Baseline!Q202</f>
        <v>6.9421632294429081</v>
      </c>
      <c r="R222" s="21">
        <f>R202-Baseline!R202</f>
        <v>6.7031499321053563</v>
      </c>
      <c r="S222" s="21">
        <f>S202-Baseline!S202</f>
        <v>6.6109048956952714</v>
      </c>
      <c r="T222" s="21">
        <f>T202-Baseline!T202</f>
        <v>6.3833352499728502</v>
      </c>
      <c r="U222" s="21">
        <f>U202-Baseline!U202</f>
        <v>6.5428960442212194</v>
      </c>
      <c r="V222" s="21">
        <f>V202-Baseline!V202</f>
        <v>6.0815007889115904</v>
      </c>
      <c r="W222" s="21">
        <f>W202-Baseline!W202</f>
        <v>6.0030251790775075</v>
      </c>
      <c r="X222" s="21">
        <f>X202-Baseline!X202</f>
        <v>5.796679340623963</v>
      </c>
      <c r="Y222" s="21">
        <f>Y202-Baseline!Y202</f>
        <v>5.7244652018779005</v>
      </c>
      <c r="Z222" s="21">
        <f>Z202-Baseline!Z202</f>
        <v>5.7577115101663621</v>
      </c>
      <c r="AA222" s="21">
        <f>AA202-Baseline!AA202</f>
        <v>5.4616221036632906</v>
      </c>
      <c r="AB222" s="21">
        <f>AB202-Baseline!AB202</f>
        <v>5.2744729034566697</v>
      </c>
      <c r="AC222" s="21">
        <f>AC202-Baseline!AC202</f>
        <v>5.2136561620523487</v>
      </c>
      <c r="AD222" s="21">
        <f>AD202-Baseline!AD202</f>
        <v>5.0354109281989974</v>
      </c>
      <c r="AE222" s="21">
        <f>AE202-Baseline!AE202</f>
        <v>5.1954909338666431</v>
      </c>
      <c r="AF222" s="21">
        <f>AF202-Baseline!AF202</f>
        <v>4.8100024940785255</v>
      </c>
      <c r="AG222" s="21">
        <f>AG202-Baseline!AG202</f>
        <v>4.7592278382289752</v>
      </c>
      <c r="AH222" s="21">
        <f>AH202-Baseline!AH202</f>
        <v>4.5975213078755681</v>
      </c>
      <c r="AI222" s="21">
        <f>AI202-Baseline!AI202</f>
        <v>4.5513093509327156</v>
      </c>
      <c r="AJ222" s="21">
        <f>AJ202-Baseline!AJ202</f>
        <v>4.6221475635942699</v>
      </c>
      <c r="AK222" s="21">
        <f>AK202-Baseline!AK202</f>
        <v>4.3977386441790358</v>
      </c>
      <c r="AL222" s="21">
        <f>AL202-Baseline!AL202</f>
        <v>4.2702243596363685</v>
      </c>
      <c r="AM222" s="21">
        <f>AM202-Baseline!AM202</f>
        <v>4.2522987559938086</v>
      </c>
      <c r="AN222" s="21">
        <f>AN202-Baseline!AN202</f>
        <v>4.1297654393766514</v>
      </c>
      <c r="AO222" s="21">
        <f>AO202-Baseline!AO202</f>
        <v>4.3104304720097533</v>
      </c>
      <c r="AP222" s="21">
        <f>AP202-Baseline!AP202</f>
        <v>3.9969316392250174</v>
      </c>
      <c r="AQ222" s="21">
        <f>AQ202-Baseline!AQ202</f>
        <v>3.9845163495117308</v>
      </c>
      <c r="AR222" s="21">
        <f>AR202-Baseline!AR202</f>
        <v>3.8714199144584009</v>
      </c>
      <c r="AS222" s="21">
        <f>AS202-Baseline!AS202</f>
        <v>3.8615667874193211</v>
      </c>
      <c r="AT222" s="21">
        <f>AT202-Baseline!AT202</f>
        <v>3.9412551975279748</v>
      </c>
      <c r="AU222" s="21">
        <f>AU202-Baseline!AU202</f>
        <v>3.7455325314399714</v>
      </c>
      <c r="AV222" s="21">
        <f>AV202-Baseline!AV202</f>
        <v>3.6412268466236872</v>
      </c>
      <c r="AW222" s="21">
        <f>AW202-Baseline!AW202</f>
        <v>3.6361474138420635</v>
      </c>
      <c r="AX222" s="21">
        <f>AX202-Baseline!AX202</f>
        <v>3.5360137505560458</v>
      </c>
      <c r="AY222" s="21">
        <f>AY202-Baseline!AY202</f>
        <v>3.7142994907769649</v>
      </c>
      <c r="AZ222" s="21">
        <f>AZ202-Baseline!AZ202</f>
        <v>3.4370579681372493</v>
      </c>
      <c r="BA222" s="21">
        <f>BA202-Baseline!BA202</f>
        <v>3.4363282196424652</v>
      </c>
      <c r="BB222" s="21">
        <f>BB202-Baseline!BB202</f>
        <v>3.3441270208722091</v>
      </c>
    </row>
    <row r="223" spans="1:54" outlineLevel="2">
      <c r="B223" s="19"/>
      <c r="C223" s="19"/>
      <c r="D223" s="19"/>
      <c r="E223" s="15"/>
    </row>
    <row r="224" spans="1:54" outlineLevel="2">
      <c r="A224" s="494" t="s">
        <v>495</v>
      </c>
      <c r="B224" s="150" t="s">
        <v>492</v>
      </c>
      <c r="C224" s="19"/>
      <c r="D224" s="135" t="s">
        <v>384</v>
      </c>
      <c r="E224" s="21">
        <f>E204-Baseline!E204</f>
        <v>9.3828399999999998</v>
      </c>
      <c r="F224" s="21">
        <f>F204-Baseline!F204</f>
        <v>18.739905217391303</v>
      </c>
      <c r="G224" s="21">
        <f>G204-Baseline!G204</f>
        <v>27.655737546733882</v>
      </c>
      <c r="H224" s="21">
        <f>H204-Baseline!H204</f>
        <v>36.265702545906912</v>
      </c>
      <c r="I224" s="21">
        <f>I204-Baseline!I204</f>
        <v>44.740416304156994</v>
      </c>
      <c r="J224" s="21">
        <f>J204-Baseline!J204</f>
        <v>52.9240393659299</v>
      </c>
      <c r="K224" s="21">
        <f>K204-Baseline!K204</f>
        <v>61.259706451859664</v>
      </c>
      <c r="L224" s="21">
        <f>L204-Baseline!L204</f>
        <v>69.040729632648194</v>
      </c>
      <c r="M224" s="21">
        <f>M204-Baseline!M204</f>
        <v>76.705328773800488</v>
      </c>
      <c r="N224" s="21">
        <f>N204-Baseline!N204</f>
        <v>84.106206065050443</v>
      </c>
      <c r="O224" s="21">
        <f>O204-Baseline!O204</f>
        <v>91.399228053872307</v>
      </c>
      <c r="P224" s="21">
        <f>P204-Baseline!P204</f>
        <v>98.701825707722222</v>
      </c>
      <c r="Q224" s="21">
        <f>Q204-Baseline!Q204</f>
        <v>105.64398893716513</v>
      </c>
      <c r="R224" s="21">
        <f>R204-Baseline!R204</f>
        <v>112.34713886927049</v>
      </c>
      <c r="S224" s="21">
        <f>S204-Baseline!S204</f>
        <v>118.95804376496577</v>
      </c>
      <c r="T224" s="21">
        <f>T204-Baseline!T204</f>
        <v>125.34137901493861</v>
      </c>
      <c r="U224" s="21">
        <f>U204-Baseline!U204</f>
        <v>131.88427505915982</v>
      </c>
      <c r="V224" s="21">
        <f>V204-Baseline!V204</f>
        <v>137.96577584807142</v>
      </c>
      <c r="W224" s="21">
        <f>W204-Baseline!W204</f>
        <v>143.96880102714891</v>
      </c>
      <c r="X224" s="21">
        <f>X204-Baseline!X204</f>
        <v>149.76548036777288</v>
      </c>
      <c r="Y224" s="21">
        <f>Y204-Baseline!Y204</f>
        <v>155.48994556965079</v>
      </c>
      <c r="Z224" s="21">
        <f>Z204-Baseline!Z204</f>
        <v>161.24765707981715</v>
      </c>
      <c r="AA224" s="21">
        <f>AA204-Baseline!AA204</f>
        <v>166.70927918348045</v>
      </c>
      <c r="AB224" s="21">
        <f>AB204-Baseline!AB204</f>
        <v>171.98375208693713</v>
      </c>
      <c r="AC224" s="21">
        <f>AC204-Baseline!AC204</f>
        <v>177.19740824898949</v>
      </c>
      <c r="AD224" s="21">
        <f>AD204-Baseline!AD204</f>
        <v>182.23281917718847</v>
      </c>
      <c r="AE224" s="21">
        <f>AE204-Baseline!AE204</f>
        <v>187.42831011105511</v>
      </c>
      <c r="AF224" s="21">
        <f>AF204-Baseline!AF204</f>
        <v>192.23831260513364</v>
      </c>
      <c r="AG224" s="21">
        <f>AG204-Baseline!AG204</f>
        <v>196.99754044336262</v>
      </c>
      <c r="AH224" s="21">
        <f>AH204-Baseline!AH204</f>
        <v>201.59506175123821</v>
      </c>
      <c r="AI224" s="21">
        <f>AI204-Baseline!AI204</f>
        <v>206.14637110217092</v>
      </c>
      <c r="AJ224" s="21">
        <f>AJ204-Baseline!AJ204</f>
        <v>210.76851866576519</v>
      </c>
      <c r="AK224" s="21">
        <f>AK204-Baseline!AK204</f>
        <v>215.16625730994423</v>
      </c>
      <c r="AL224" s="21">
        <f>AL204-Baseline!AL204</f>
        <v>219.43648166958059</v>
      </c>
      <c r="AM224" s="21">
        <f>AM204-Baseline!AM204</f>
        <v>223.68878042557441</v>
      </c>
      <c r="AN224" s="21">
        <f>AN204-Baseline!AN204</f>
        <v>227.81854586495106</v>
      </c>
      <c r="AO224" s="21">
        <f>AO204-Baseline!AO204</f>
        <v>232.12897633696082</v>
      </c>
      <c r="AP224" s="21">
        <f>AP204-Baseline!AP204</f>
        <v>236.12590797618583</v>
      </c>
      <c r="AQ224" s="21">
        <f>AQ204-Baseline!AQ204</f>
        <v>240.11042432569755</v>
      </c>
      <c r="AR224" s="21">
        <f>AR204-Baseline!AR204</f>
        <v>243.98184424015597</v>
      </c>
      <c r="AS224" s="21">
        <f>AS204-Baseline!AS204</f>
        <v>247.84341102757529</v>
      </c>
      <c r="AT224" s="21">
        <f>AT204-Baseline!AT204</f>
        <v>251.78466622510325</v>
      </c>
      <c r="AU224" s="21">
        <f>AU204-Baseline!AU204</f>
        <v>255.53019875654323</v>
      </c>
      <c r="AV224" s="21">
        <f>AV204-Baseline!AV204</f>
        <v>259.17142560316694</v>
      </c>
      <c r="AW224" s="21">
        <f>AW204-Baseline!AW204</f>
        <v>262.80757301700902</v>
      </c>
      <c r="AX224" s="21">
        <f>AX204-Baseline!AX204</f>
        <v>266.34358676756506</v>
      </c>
      <c r="AY224" s="21">
        <f>AY204-Baseline!AY204</f>
        <v>270.05788625834202</v>
      </c>
      <c r="AZ224" s="21">
        <f>AZ204-Baseline!AZ204</f>
        <v>273.49494422647928</v>
      </c>
      <c r="BA224" s="21">
        <f>BA204-Baseline!BA204</f>
        <v>276.93127244612174</v>
      </c>
      <c r="BB224" s="21">
        <f>BB204-Baseline!BB204</f>
        <v>280.27539946699397</v>
      </c>
    </row>
    <row r="225" spans="1:54" outlineLevel="2">
      <c r="A225" s="495"/>
      <c r="B225" s="150" t="s">
        <v>493</v>
      </c>
      <c r="C225" s="19"/>
      <c r="D225" s="135" t="s">
        <v>384</v>
      </c>
      <c r="E225" s="21">
        <f>E205-Baseline!E205</f>
        <v>9.3828399999999998</v>
      </c>
      <c r="F225" s="21">
        <f>F205-Baseline!F205</f>
        <v>18.739905217391303</v>
      </c>
      <c r="G225" s="21">
        <f>G205-Baseline!G205</f>
        <v>27.655737546733882</v>
      </c>
      <c r="H225" s="21">
        <f>H205-Baseline!H205</f>
        <v>36.265702545906912</v>
      </c>
      <c r="I225" s="21">
        <f>I205-Baseline!I205</f>
        <v>44.740416304156994</v>
      </c>
      <c r="J225" s="21">
        <f>J205-Baseline!J205</f>
        <v>52.9240393659299</v>
      </c>
      <c r="K225" s="21">
        <f>K205-Baseline!K205</f>
        <v>61.259706451859664</v>
      </c>
      <c r="L225" s="21">
        <f>L205-Baseline!L205</f>
        <v>69.040729632648194</v>
      </c>
      <c r="M225" s="21">
        <f>M205-Baseline!M205</f>
        <v>76.705328773800488</v>
      </c>
      <c r="N225" s="21">
        <f>N205-Baseline!N205</f>
        <v>84.106206065050443</v>
      </c>
      <c r="O225" s="21">
        <f>O205-Baseline!O205</f>
        <v>91.399228053872307</v>
      </c>
      <c r="P225" s="21">
        <f>P205-Baseline!P205</f>
        <v>98.701825707722222</v>
      </c>
      <c r="Q225" s="21">
        <f>Q205-Baseline!Q205</f>
        <v>105.64398893716513</v>
      </c>
      <c r="R225" s="21">
        <f>R205-Baseline!R205</f>
        <v>112.34713886927049</v>
      </c>
      <c r="S225" s="21">
        <f>S205-Baseline!S205</f>
        <v>118.95804376496577</v>
      </c>
      <c r="T225" s="21">
        <f>T205-Baseline!T205</f>
        <v>125.34137901493861</v>
      </c>
      <c r="U225" s="21">
        <f>U205-Baseline!U205</f>
        <v>131.88427505915982</v>
      </c>
      <c r="V225" s="21">
        <f>V205-Baseline!V205</f>
        <v>137.96577584807142</v>
      </c>
      <c r="W225" s="21">
        <f>W205-Baseline!W205</f>
        <v>143.96880102714891</v>
      </c>
      <c r="X225" s="21">
        <f>X205-Baseline!X205</f>
        <v>149.76548036777288</v>
      </c>
      <c r="Y225" s="21">
        <f>Y205-Baseline!Y205</f>
        <v>155.48994556965079</v>
      </c>
      <c r="Z225" s="21">
        <f>Z205-Baseline!Z205</f>
        <v>161.24765707981715</v>
      </c>
      <c r="AA225" s="21">
        <f>AA205-Baseline!AA205</f>
        <v>166.70927918348045</v>
      </c>
      <c r="AB225" s="21">
        <f>AB205-Baseline!AB205</f>
        <v>171.98375208693713</v>
      </c>
      <c r="AC225" s="21">
        <f>AC205-Baseline!AC205</f>
        <v>177.19740824898949</v>
      </c>
      <c r="AD225" s="21">
        <f>AD205-Baseline!AD205</f>
        <v>182.23281917718847</v>
      </c>
      <c r="AE225" s="21">
        <f>AE205-Baseline!AE205</f>
        <v>187.42831011105511</v>
      </c>
      <c r="AF225" s="21">
        <f>AF205-Baseline!AF205</f>
        <v>192.23831260513364</v>
      </c>
      <c r="AG225" s="21">
        <f>AG205-Baseline!AG205</f>
        <v>196.99754044336262</v>
      </c>
      <c r="AH225" s="21">
        <f>AH205-Baseline!AH205</f>
        <v>201.59506175123821</v>
      </c>
      <c r="AI225" s="21">
        <f>AI205-Baseline!AI205</f>
        <v>206.14637110217092</v>
      </c>
      <c r="AJ225" s="21">
        <f>AJ205-Baseline!AJ205</f>
        <v>210.76851866576519</v>
      </c>
      <c r="AK225" s="21">
        <f>AK205-Baseline!AK205</f>
        <v>215.16625730994423</v>
      </c>
      <c r="AL225" s="21">
        <f>AL205-Baseline!AL205</f>
        <v>219.43648166958059</v>
      </c>
      <c r="AM225" s="21">
        <f>AM205-Baseline!AM205</f>
        <v>223.68878042557441</v>
      </c>
      <c r="AN225" s="21">
        <f>AN205-Baseline!AN205</f>
        <v>227.81854586495106</v>
      </c>
      <c r="AO225" s="21">
        <f>AO205-Baseline!AO205</f>
        <v>232.12897633696082</v>
      </c>
      <c r="AP225" s="21">
        <f>AP205-Baseline!AP205</f>
        <v>236.12590797618583</v>
      </c>
      <c r="AQ225" s="21">
        <f>AQ205-Baseline!AQ205</f>
        <v>240.11042432569755</v>
      </c>
      <c r="AR225" s="21">
        <f>AR205-Baseline!AR205</f>
        <v>243.98184424015597</v>
      </c>
      <c r="AS225" s="21">
        <f>AS205-Baseline!AS205</f>
        <v>247.84341102757529</v>
      </c>
      <c r="AT225" s="21">
        <f>AT205-Baseline!AT205</f>
        <v>251.78466622510325</v>
      </c>
      <c r="AU225" s="21">
        <f>AU205-Baseline!AU205</f>
        <v>255.53019875654323</v>
      </c>
      <c r="AV225" s="21">
        <f>AV205-Baseline!AV205</f>
        <v>259.17142560316694</v>
      </c>
      <c r="AW225" s="21">
        <f>AW205-Baseline!AW205</f>
        <v>262.80757301700902</v>
      </c>
      <c r="AX225" s="21">
        <f>AX205-Baseline!AX205</f>
        <v>266.34358676756506</v>
      </c>
      <c r="AY225" s="21">
        <f>AY205-Baseline!AY205</f>
        <v>270.05788625834202</v>
      </c>
      <c r="AZ225" s="21">
        <f>AZ205-Baseline!AZ205</f>
        <v>273.49494422647928</v>
      </c>
      <c r="BA225" s="21">
        <f>BA205-Baseline!BA205</f>
        <v>276.93127244612174</v>
      </c>
      <c r="BB225" s="21">
        <f>BB205-Baseline!BB205</f>
        <v>280.27539946699397</v>
      </c>
    </row>
    <row r="226" spans="1:54" outlineLevel="2">
      <c r="A226" s="496"/>
      <c r="B226" s="150" t="s">
        <v>494</v>
      </c>
      <c r="C226" s="19"/>
      <c r="D226" s="135" t="s">
        <v>384</v>
      </c>
      <c r="E226" s="21">
        <f>E206-Baseline!E206</f>
        <v>9.3828399999999998</v>
      </c>
      <c r="F226" s="21">
        <f>F206-Baseline!F206</f>
        <v>18.739905217391303</v>
      </c>
      <c r="G226" s="21">
        <f>G206-Baseline!G206</f>
        <v>27.655737546733882</v>
      </c>
      <c r="H226" s="21">
        <f>H206-Baseline!H206</f>
        <v>36.265702545906912</v>
      </c>
      <c r="I226" s="21">
        <f>I206-Baseline!I206</f>
        <v>44.740416304156994</v>
      </c>
      <c r="J226" s="21">
        <f>J206-Baseline!J206</f>
        <v>52.9240393659299</v>
      </c>
      <c r="K226" s="21">
        <f>K206-Baseline!K206</f>
        <v>61.259706451859664</v>
      </c>
      <c r="L226" s="21">
        <f>L206-Baseline!L206</f>
        <v>69.040729632648194</v>
      </c>
      <c r="M226" s="21">
        <f>M206-Baseline!M206</f>
        <v>76.705328773800488</v>
      </c>
      <c r="N226" s="21">
        <f>N206-Baseline!N206</f>
        <v>84.106206065050443</v>
      </c>
      <c r="O226" s="21">
        <f>O206-Baseline!O206</f>
        <v>91.399228053872307</v>
      </c>
      <c r="P226" s="21">
        <f>P206-Baseline!P206</f>
        <v>98.701825707722222</v>
      </c>
      <c r="Q226" s="21">
        <f>Q206-Baseline!Q206</f>
        <v>105.64398893716513</v>
      </c>
      <c r="R226" s="21">
        <f>R206-Baseline!R206</f>
        <v>112.34713886927049</v>
      </c>
      <c r="S226" s="21">
        <f>S206-Baseline!S206</f>
        <v>118.95804376496577</v>
      </c>
      <c r="T226" s="21">
        <f>T206-Baseline!T206</f>
        <v>125.34137901493861</v>
      </c>
      <c r="U226" s="21">
        <f>U206-Baseline!U206</f>
        <v>131.88427505915982</v>
      </c>
      <c r="V226" s="21">
        <f>V206-Baseline!V206</f>
        <v>137.96577584807142</v>
      </c>
      <c r="W226" s="21">
        <f>W206-Baseline!W206</f>
        <v>143.96880102714891</v>
      </c>
      <c r="X226" s="21">
        <f>X206-Baseline!X206</f>
        <v>149.76548036777288</v>
      </c>
      <c r="Y226" s="21">
        <f>Y206-Baseline!Y206</f>
        <v>155.48994556965079</v>
      </c>
      <c r="Z226" s="21">
        <f>Z206-Baseline!Z206</f>
        <v>161.24765707981715</v>
      </c>
      <c r="AA226" s="21">
        <f>AA206-Baseline!AA206</f>
        <v>166.70927918348045</v>
      </c>
      <c r="AB226" s="21">
        <f>AB206-Baseline!AB206</f>
        <v>171.98375208693713</v>
      </c>
      <c r="AC226" s="21">
        <f>AC206-Baseline!AC206</f>
        <v>177.19740824898949</v>
      </c>
      <c r="AD226" s="21">
        <f>AD206-Baseline!AD206</f>
        <v>182.23281917718847</v>
      </c>
      <c r="AE226" s="21">
        <f>AE206-Baseline!AE206</f>
        <v>187.42831011105511</v>
      </c>
      <c r="AF226" s="21">
        <f>AF206-Baseline!AF206</f>
        <v>192.23831260513364</v>
      </c>
      <c r="AG226" s="21">
        <f>AG206-Baseline!AG206</f>
        <v>196.99754044336262</v>
      </c>
      <c r="AH226" s="21">
        <f>AH206-Baseline!AH206</f>
        <v>201.59506175123821</v>
      </c>
      <c r="AI226" s="21">
        <f>AI206-Baseline!AI206</f>
        <v>206.14637110217092</v>
      </c>
      <c r="AJ226" s="21">
        <f>AJ206-Baseline!AJ206</f>
        <v>210.76851866576519</v>
      </c>
      <c r="AK226" s="21">
        <f>AK206-Baseline!AK206</f>
        <v>215.16625730994423</v>
      </c>
      <c r="AL226" s="21">
        <f>AL206-Baseline!AL206</f>
        <v>219.43648166958059</v>
      </c>
      <c r="AM226" s="21">
        <f>AM206-Baseline!AM206</f>
        <v>223.68878042557441</v>
      </c>
      <c r="AN226" s="21">
        <f>AN206-Baseline!AN206</f>
        <v>227.81854586495106</v>
      </c>
      <c r="AO226" s="21">
        <f>AO206-Baseline!AO206</f>
        <v>232.12897633696082</v>
      </c>
      <c r="AP226" s="21">
        <f>AP206-Baseline!AP206</f>
        <v>236.12590797618583</v>
      </c>
      <c r="AQ226" s="21">
        <f>AQ206-Baseline!AQ206</f>
        <v>240.11042432569755</v>
      </c>
      <c r="AR226" s="21">
        <f>AR206-Baseline!AR206</f>
        <v>243.98184424015597</v>
      </c>
      <c r="AS226" s="21">
        <f>AS206-Baseline!AS206</f>
        <v>247.84341102757529</v>
      </c>
      <c r="AT226" s="21">
        <f>AT206-Baseline!AT206</f>
        <v>251.78466622510325</v>
      </c>
      <c r="AU226" s="21">
        <f>AU206-Baseline!AU206</f>
        <v>255.53019875654323</v>
      </c>
      <c r="AV226" s="21">
        <f>AV206-Baseline!AV206</f>
        <v>259.17142560316694</v>
      </c>
      <c r="AW226" s="21">
        <f>AW206-Baseline!AW206</f>
        <v>262.80757301700902</v>
      </c>
      <c r="AX226" s="21">
        <f>AX206-Baseline!AX206</f>
        <v>266.34358676756506</v>
      </c>
      <c r="AY226" s="21">
        <f>AY206-Baseline!AY206</f>
        <v>270.05788625834202</v>
      </c>
      <c r="AZ226" s="21">
        <f>AZ206-Baseline!AZ206</f>
        <v>273.49494422647928</v>
      </c>
      <c r="BA226" s="21">
        <f>BA206-Baseline!BA206</f>
        <v>276.93127244612174</v>
      </c>
      <c r="BB226" s="21">
        <f>BB206-Baseline!BB206</f>
        <v>280.27539946699397</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499</v>
      </c>
      <c r="C229" s="57"/>
      <c r="D229" s="56" t="s">
        <v>384</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04:A206"/>
    <mergeCell ref="A210:A218"/>
    <mergeCell ref="A220:A222"/>
    <mergeCell ref="A224:A226"/>
    <mergeCell ref="A190:A198"/>
    <mergeCell ref="A200:A202"/>
    <mergeCell ref="A143:A154"/>
    <mergeCell ref="A158:A169"/>
    <mergeCell ref="A172:A174"/>
    <mergeCell ref="A176:A178"/>
    <mergeCell ref="A186:A187"/>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DAD54CFF-7C7E-49E4-AABF-957E00EFB1F7}">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2655C41-EFCF-4A60-B128-D14F88255E9C}">
          <x14:formula1>
            <xm:f>'Fixed Data'!$E$55:$E$58</xm:f>
          </x14:formula1>
          <xm:sqref>B158:B169 B143:B154</xm:sqref>
        </x14:dataValidation>
        <x14:dataValidation type="list" allowBlank="1" showInputMessage="1" showErrorMessage="1" xr:uid="{D8B9431C-028B-42EF-8822-5E0694FE78DB}">
          <x14:formula1>
            <xm:f>'Fixed Data'!$C$64:$C$65</xm:f>
          </x14:formula1>
          <xm:sqref>B66:B70</xm:sqref>
        </x14:dataValidation>
        <x14:dataValidation type="list" allowBlank="1" showInputMessage="1" showErrorMessage="1" xr:uid="{8FCD02A0-0A02-40F6-BF4A-13BBD0EEC49A}">
          <x14:formula1>
            <xm:f>'Fixed Data'!$C$55:$C$61</xm:f>
          </x14:formula1>
          <xm:sqref>C54:C63</xm:sqref>
        </x14:dataValidation>
        <x14:dataValidation type="list" allowBlank="1" showInputMessage="1" showErrorMessage="1" xr:uid="{63539941-62CE-42C8-A1D3-08985733B5F9}">
          <x14:formula1>
            <xm:f>'Fixed Data'!$A$55:$A$78</xm:f>
          </x14:formula1>
          <xm:sqref>B54:B63</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B068F-6E42-45D7-85D2-815E54B618A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501</v>
      </c>
    </row>
    <row r="2" spans="1:19">
      <c r="A2" s="491" t="s">
        <v>502</v>
      </c>
      <c r="B2" s="491"/>
      <c r="C2" s="491"/>
      <c r="D2" s="491"/>
      <c r="E2" s="491"/>
      <c r="F2" s="491"/>
      <c r="G2" s="491"/>
      <c r="H2" s="491"/>
      <c r="I2" s="491"/>
      <c r="J2" s="491"/>
      <c r="K2" s="491"/>
      <c r="L2" s="491"/>
      <c r="M2" s="491"/>
      <c r="N2" s="491"/>
      <c r="O2" s="491"/>
      <c r="P2" s="491"/>
      <c r="Q2" s="491"/>
      <c r="R2" s="491"/>
      <c r="S2" s="491"/>
    </row>
    <row r="3" spans="1:19">
      <c r="A3" s="491"/>
      <c r="B3" s="491"/>
      <c r="C3" s="491"/>
      <c r="D3" s="491"/>
      <c r="E3" s="491"/>
      <c r="F3" s="491"/>
      <c r="G3" s="491"/>
      <c r="H3" s="491"/>
      <c r="I3" s="491"/>
      <c r="J3" s="491"/>
      <c r="K3" s="491"/>
      <c r="L3" s="491"/>
      <c r="M3" s="491"/>
      <c r="N3" s="491"/>
      <c r="O3" s="491"/>
      <c r="P3" s="491"/>
      <c r="Q3" s="491"/>
      <c r="R3" s="491"/>
      <c r="S3" s="491"/>
    </row>
    <row r="4" spans="1:19">
      <c r="A4" s="491"/>
      <c r="B4" s="491"/>
      <c r="C4" s="491"/>
      <c r="D4" s="491"/>
      <c r="E4" s="491"/>
      <c r="F4" s="491"/>
      <c r="G4" s="491"/>
      <c r="H4" s="491"/>
      <c r="I4" s="491"/>
      <c r="J4" s="491"/>
      <c r="K4" s="491"/>
      <c r="L4" s="491"/>
      <c r="M4" s="491"/>
      <c r="N4" s="491"/>
      <c r="O4" s="491"/>
      <c r="P4" s="491"/>
      <c r="Q4" s="491"/>
      <c r="R4" s="491"/>
      <c r="S4" s="491"/>
    </row>
    <row r="19" spans="1:19">
      <c r="A19" s="4" t="s">
        <v>541</v>
      </c>
    </row>
    <row r="20" spans="1:19">
      <c r="A20" s="491" t="s">
        <v>542</v>
      </c>
      <c r="B20" s="491"/>
      <c r="C20" s="491"/>
      <c r="D20" s="491"/>
      <c r="E20" s="491"/>
      <c r="F20" s="491"/>
      <c r="G20" s="491"/>
      <c r="H20" s="491"/>
      <c r="I20" s="491"/>
      <c r="J20" s="491"/>
      <c r="K20" s="491"/>
      <c r="L20" s="491"/>
      <c r="M20" s="491"/>
      <c r="N20" s="491"/>
      <c r="O20" s="491"/>
      <c r="P20" s="491"/>
      <c r="Q20" s="491"/>
      <c r="R20" s="491"/>
      <c r="S20" s="491"/>
    </row>
    <row r="21" spans="1:19" ht="25.5" customHeight="1">
      <c r="A21" s="491"/>
      <c r="B21" s="491"/>
      <c r="C21" s="491"/>
      <c r="D21" s="491"/>
      <c r="E21" s="491"/>
      <c r="F21" s="491"/>
      <c r="G21" s="491"/>
      <c r="H21" s="491"/>
      <c r="I21" s="491"/>
      <c r="J21" s="491"/>
      <c r="K21" s="491"/>
      <c r="L21" s="491"/>
      <c r="M21" s="491"/>
      <c r="N21" s="491"/>
      <c r="O21" s="491"/>
      <c r="P21" s="491"/>
      <c r="Q21" s="491"/>
      <c r="R21" s="491"/>
      <c r="S21" s="491"/>
    </row>
    <row r="23" spans="1:19">
      <c r="A23" s="158" t="s">
        <v>343</v>
      </c>
      <c r="B23" s="424"/>
      <c r="C23" s="424"/>
      <c r="D23" s="424"/>
      <c r="E23" s="424"/>
      <c r="F23" s="424"/>
      <c r="G23" s="424"/>
      <c r="H23" s="424"/>
      <c r="I23" s="424"/>
      <c r="J23" s="424"/>
      <c r="K23" s="424"/>
      <c r="L23" s="424"/>
      <c r="M23" s="424"/>
      <c r="N23" s="424"/>
      <c r="O23" s="424"/>
      <c r="P23" s="424"/>
      <c r="Q23" s="424"/>
      <c r="R23" s="424"/>
      <c r="S23" s="424"/>
    </row>
    <row r="24" spans="1:19">
      <c r="A24" s="158" t="s">
        <v>487</v>
      </c>
      <c r="B24" s="424"/>
      <c r="C24" s="424"/>
      <c r="D24" s="424"/>
      <c r="E24" s="424"/>
      <c r="F24" s="424"/>
      <c r="G24" s="424"/>
      <c r="H24" s="424"/>
      <c r="I24" s="424"/>
      <c r="J24" s="424"/>
      <c r="K24" s="424"/>
      <c r="L24" s="424"/>
      <c r="M24" s="424"/>
      <c r="N24" s="424"/>
      <c r="O24" s="424"/>
      <c r="P24" s="424"/>
      <c r="Q24" s="424"/>
      <c r="R24" s="424"/>
      <c r="S24" s="424"/>
    </row>
    <row r="25" spans="1:19">
      <c r="A25" s="159" t="s">
        <v>390</v>
      </c>
      <c r="B25" s="424"/>
      <c r="C25" s="424"/>
      <c r="D25" s="424"/>
      <c r="E25" s="424"/>
      <c r="F25" s="424"/>
      <c r="G25" s="424"/>
      <c r="H25" s="424"/>
      <c r="I25" s="424"/>
      <c r="J25" s="424"/>
      <c r="K25" s="424"/>
      <c r="L25" s="424"/>
      <c r="M25" s="424"/>
      <c r="N25" s="424"/>
      <c r="O25" s="424"/>
      <c r="P25" s="424"/>
      <c r="Q25" s="424"/>
      <c r="R25" s="424"/>
      <c r="S25" s="424"/>
    </row>
    <row r="26" spans="1:19">
      <c r="A26" s="159" t="s">
        <v>466</v>
      </c>
      <c r="B26" s="424"/>
      <c r="C26" s="424"/>
      <c r="D26" s="424"/>
      <c r="E26" s="424"/>
      <c r="F26" s="424"/>
      <c r="G26" s="424"/>
      <c r="H26" s="424"/>
      <c r="I26" s="424"/>
      <c r="J26" s="424"/>
      <c r="K26" s="424"/>
      <c r="L26" s="424"/>
      <c r="M26" s="424"/>
      <c r="N26" s="424"/>
      <c r="O26" s="424"/>
      <c r="P26" s="424"/>
      <c r="Q26" s="424"/>
      <c r="R26" s="424"/>
      <c r="S26" s="424"/>
    </row>
    <row r="27" spans="1:19">
      <c r="A27" s="159" t="s">
        <v>467</v>
      </c>
      <c r="B27" s="424"/>
      <c r="C27" s="424"/>
      <c r="D27" s="424"/>
      <c r="E27" s="424"/>
      <c r="F27" s="424"/>
      <c r="G27" s="424"/>
      <c r="H27" s="424"/>
      <c r="I27" s="424"/>
      <c r="J27" s="424"/>
      <c r="K27" s="424"/>
      <c r="L27" s="424"/>
      <c r="M27" s="424"/>
      <c r="N27" s="424"/>
      <c r="O27" s="424"/>
      <c r="P27" s="424"/>
      <c r="Q27" s="424"/>
      <c r="R27" s="424"/>
      <c r="S27" s="424"/>
    </row>
    <row r="31" spans="1:19">
      <c r="A31" s="4" t="s">
        <v>545</v>
      </c>
    </row>
    <row r="32" spans="1:19">
      <c r="A32" t="s">
        <v>546</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28" t="s">
        <v>335</v>
      </c>
      <c r="J2" s="429"/>
      <c r="K2" s="429"/>
      <c r="L2" s="429"/>
      <c r="M2" s="429"/>
      <c r="N2" s="429"/>
      <c r="O2" s="429"/>
      <c r="P2" s="429"/>
      <c r="Q2" s="429"/>
      <c r="R2" s="429"/>
      <c r="S2" s="429"/>
      <c r="T2" s="429"/>
      <c r="U2" s="430"/>
    </row>
    <row r="3" spans="1:21" ht="13.5" customHeight="1" outlineLevel="1" thickBot="1">
      <c r="A3" s="3"/>
      <c r="B3" s="7"/>
      <c r="F3" s="24"/>
      <c r="G3" s="10"/>
      <c r="I3" s="431" t="s">
        <v>336</v>
      </c>
      <c r="J3" s="432"/>
      <c r="K3" s="432"/>
      <c r="L3" s="432"/>
      <c r="M3" s="432"/>
      <c r="N3" s="433"/>
      <c r="O3" s="1"/>
      <c r="P3" s="437" t="s">
        <v>337</v>
      </c>
      <c r="Q3" s="438"/>
      <c r="R3" s="438"/>
      <c r="S3" s="438"/>
      <c r="T3" s="438"/>
      <c r="U3" s="439"/>
    </row>
    <row r="4" spans="1:21" ht="56.25" customHeight="1" outlineLevel="1">
      <c r="A4" s="31" t="s">
        <v>157</v>
      </c>
      <c r="B4" s="86"/>
      <c r="E4" s="53" t="s">
        <v>338</v>
      </c>
      <c r="F4" s="91"/>
      <c r="G4" s="28"/>
      <c r="H4" s="10"/>
      <c r="I4" s="434"/>
      <c r="J4" s="435"/>
      <c r="K4" s="435"/>
      <c r="L4" s="435"/>
      <c r="M4" s="435"/>
      <c r="N4" s="436"/>
      <c r="P4" s="440"/>
      <c r="Q4" s="441"/>
      <c r="R4" s="441"/>
      <c r="S4" s="441"/>
      <c r="T4" s="441"/>
      <c r="U4" s="442"/>
    </row>
    <row r="5" spans="1:21" outlineLevel="1">
      <c r="A5" s="13" t="s">
        <v>339</v>
      </c>
      <c r="B5" s="88"/>
      <c r="E5" s="14"/>
      <c r="H5" s="10"/>
      <c r="I5" s="502"/>
      <c r="J5" s="455"/>
      <c r="K5" s="455"/>
      <c r="L5" s="455"/>
      <c r="M5" s="455"/>
      <c r="N5" s="456"/>
      <c r="P5" s="502"/>
      <c r="Q5" s="455"/>
      <c r="R5" s="455"/>
      <c r="S5" s="455"/>
      <c r="T5" s="455"/>
      <c r="U5" s="456"/>
    </row>
    <row r="6" spans="1:21" outlineLevel="1">
      <c r="A6" s="13" t="s">
        <v>342</v>
      </c>
      <c r="B6" s="88"/>
      <c r="E6" s="53" t="s">
        <v>344</v>
      </c>
      <c r="F6" s="90"/>
      <c r="H6" s="10"/>
      <c r="I6" s="457"/>
      <c r="J6" s="458"/>
      <c r="K6" s="458"/>
      <c r="L6" s="458"/>
      <c r="M6" s="458"/>
      <c r="N6" s="459"/>
      <c r="P6" s="457"/>
      <c r="Q6" s="458"/>
      <c r="R6" s="458"/>
      <c r="S6" s="458"/>
      <c r="T6" s="458"/>
      <c r="U6" s="459"/>
    </row>
    <row r="7" spans="1:21" outlineLevel="1">
      <c r="A7" s="13" t="s">
        <v>346</v>
      </c>
      <c r="B7" s="88"/>
      <c r="E7" s="14"/>
      <c r="H7" s="10"/>
      <c r="I7" s="457"/>
      <c r="J7" s="458"/>
      <c r="K7" s="458"/>
      <c r="L7" s="458"/>
      <c r="M7" s="458"/>
      <c r="N7" s="459"/>
      <c r="P7" s="457"/>
      <c r="Q7" s="458"/>
      <c r="R7" s="458"/>
      <c r="S7" s="458"/>
      <c r="T7" s="458"/>
      <c r="U7" s="459"/>
    </row>
    <row r="8" spans="1:21" ht="41" outlineLevel="1" thickBot="1">
      <c r="A8" s="34" t="s">
        <v>347</v>
      </c>
      <c r="B8" s="89"/>
      <c r="E8" s="14"/>
      <c r="H8" s="10"/>
      <c r="I8" s="457"/>
      <c r="J8" s="458"/>
      <c r="K8" s="458"/>
      <c r="L8" s="458"/>
      <c r="M8" s="458"/>
      <c r="N8" s="459"/>
      <c r="P8" s="457"/>
      <c r="Q8" s="458"/>
      <c r="R8" s="458"/>
      <c r="S8" s="458"/>
      <c r="T8" s="458"/>
      <c r="U8" s="459"/>
    </row>
    <row r="9" spans="1:21" outlineLevel="1">
      <c r="E9" s="14"/>
      <c r="H9" s="10"/>
      <c r="I9" s="457"/>
      <c r="J9" s="458"/>
      <c r="K9" s="458"/>
      <c r="L9" s="458"/>
      <c r="M9" s="458"/>
      <c r="N9" s="459"/>
      <c r="P9" s="457"/>
      <c r="Q9" s="458"/>
      <c r="R9" s="458"/>
      <c r="S9" s="458"/>
      <c r="T9" s="458"/>
      <c r="U9" s="459"/>
    </row>
    <row r="10" spans="1:21" ht="14" outlineLevel="1" thickBot="1">
      <c r="A10" s="32" t="s">
        <v>349</v>
      </c>
      <c r="B10" s="35">
        <f>Baseline!B10</f>
        <v>2027</v>
      </c>
      <c r="E10" s="14"/>
      <c r="H10" s="10"/>
      <c r="I10" s="457"/>
      <c r="J10" s="458"/>
      <c r="K10" s="458"/>
      <c r="L10" s="458"/>
      <c r="M10" s="458"/>
      <c r="N10" s="459"/>
      <c r="P10" s="457"/>
      <c r="Q10" s="458"/>
      <c r="R10" s="458"/>
      <c r="S10" s="458"/>
      <c r="T10" s="458"/>
      <c r="U10" s="459"/>
    </row>
    <row r="11" spans="1:21" outlineLevel="1">
      <c r="A11" s="16"/>
      <c r="H11" s="10"/>
      <c r="I11" s="457"/>
      <c r="J11" s="458"/>
      <c r="K11" s="458"/>
      <c r="L11" s="458"/>
      <c r="M11" s="458"/>
      <c r="N11" s="459"/>
      <c r="P11" s="457"/>
      <c r="Q11" s="458"/>
      <c r="R11" s="458"/>
      <c r="S11" s="458"/>
      <c r="T11" s="458"/>
      <c r="U11" s="459"/>
    </row>
    <row r="12" spans="1:21" ht="40.5" outlineLevel="1">
      <c r="A12" s="26" t="s">
        <v>350</v>
      </c>
      <c r="B12" s="26" t="s">
        <v>351</v>
      </c>
      <c r="C12" s="26" t="s">
        <v>352</v>
      </c>
      <c r="D12" s="26" t="s">
        <v>353</v>
      </c>
      <c r="E12" s="26" t="s">
        <v>354</v>
      </c>
      <c r="F12" s="26" t="s">
        <v>355</v>
      </c>
      <c r="G12" s="26" t="s">
        <v>356</v>
      </c>
      <c r="I12" s="457"/>
      <c r="J12" s="458"/>
      <c r="K12" s="458"/>
      <c r="L12" s="458"/>
      <c r="M12" s="458"/>
      <c r="N12" s="459"/>
      <c r="P12" s="457"/>
      <c r="Q12" s="458"/>
      <c r="R12" s="458"/>
      <c r="S12" s="458"/>
      <c r="T12" s="458"/>
      <c r="U12" s="459"/>
    </row>
    <row r="13" spans="1:21" outlineLevel="1">
      <c r="A13" s="58">
        <v>2035</v>
      </c>
      <c r="B13" s="21">
        <f t="shared" ref="B13:B18" si="0">INDEX($E$204:$AW$204,1,MATCH($A13,$E$53:$BB$53,0))</f>
        <v>0</v>
      </c>
      <c r="C13" s="21">
        <f>B13-Baseline!B13</f>
        <v>76.705328773800488</v>
      </c>
      <c r="D13" s="21">
        <f t="shared" ref="D13:D18" si="1">INDEX($E$205:$AW$205,1,MATCH($A13,$E$53:$BB$53,0))</f>
        <v>0</v>
      </c>
      <c r="E13" s="21">
        <f>D13-Baseline!D13</f>
        <v>76.705328773800488</v>
      </c>
      <c r="F13" s="21">
        <f t="shared" ref="F13:F18" si="2">INDEX($E$206:$AW$206,1,MATCH($A13,$E$53:$BB$53,0))</f>
        <v>0</v>
      </c>
      <c r="G13" s="21">
        <f>F13-Baseline!F13</f>
        <v>76.705328773800488</v>
      </c>
      <c r="I13" s="457"/>
      <c r="J13" s="458"/>
      <c r="K13" s="458"/>
      <c r="L13" s="458"/>
      <c r="M13" s="458"/>
      <c r="N13" s="459"/>
      <c r="P13" s="457"/>
      <c r="Q13" s="458"/>
      <c r="R13" s="458"/>
      <c r="S13" s="458"/>
      <c r="T13" s="458"/>
      <c r="U13" s="459"/>
    </row>
    <row r="14" spans="1:21" outlineLevel="1">
      <c r="A14" s="58">
        <v>2040</v>
      </c>
      <c r="B14" s="21">
        <f t="shared" si="0"/>
        <v>0</v>
      </c>
      <c r="C14" s="21">
        <f>B14-Baseline!B14</f>
        <v>112.34713886927049</v>
      </c>
      <c r="D14" s="21">
        <f t="shared" si="1"/>
        <v>0</v>
      </c>
      <c r="E14" s="21">
        <f>D14-Baseline!D14</f>
        <v>112.34713886927049</v>
      </c>
      <c r="F14" s="21">
        <f t="shared" si="2"/>
        <v>0</v>
      </c>
      <c r="G14" s="21">
        <f>F14-Baseline!F14</f>
        <v>112.34713886927049</v>
      </c>
      <c r="I14" s="457"/>
      <c r="J14" s="458"/>
      <c r="K14" s="458"/>
      <c r="L14" s="458"/>
      <c r="M14" s="458"/>
      <c r="N14" s="459"/>
      <c r="P14" s="457"/>
      <c r="Q14" s="458"/>
      <c r="R14" s="458"/>
      <c r="S14" s="458"/>
      <c r="T14" s="458"/>
      <c r="U14" s="459"/>
    </row>
    <row r="15" spans="1:21" outlineLevel="1">
      <c r="A15" s="58">
        <v>2045</v>
      </c>
      <c r="B15" s="21">
        <f t="shared" si="0"/>
        <v>0</v>
      </c>
      <c r="C15" s="21">
        <f>B15-Baseline!B15</f>
        <v>143.96880102714891</v>
      </c>
      <c r="D15" s="21">
        <f t="shared" si="1"/>
        <v>0</v>
      </c>
      <c r="E15" s="21">
        <f>D15-Baseline!D15</f>
        <v>143.96880102714891</v>
      </c>
      <c r="F15" s="21">
        <f t="shared" si="2"/>
        <v>0</v>
      </c>
      <c r="G15" s="21">
        <f>F15-Baseline!F15</f>
        <v>143.96880102714891</v>
      </c>
      <c r="I15" s="457"/>
      <c r="J15" s="458"/>
      <c r="K15" s="458"/>
      <c r="L15" s="458"/>
      <c r="M15" s="458"/>
      <c r="N15" s="459"/>
      <c r="P15" s="457"/>
      <c r="Q15" s="458"/>
      <c r="R15" s="458"/>
      <c r="S15" s="458"/>
      <c r="T15" s="458"/>
      <c r="U15" s="459"/>
    </row>
    <row r="16" spans="1:21" outlineLevel="1">
      <c r="A16" s="58">
        <v>2050</v>
      </c>
      <c r="B16" s="21">
        <f t="shared" si="0"/>
        <v>0</v>
      </c>
      <c r="C16" s="21">
        <f>B16-Baseline!B16</f>
        <v>171.98375208693713</v>
      </c>
      <c r="D16" s="21">
        <f t="shared" si="1"/>
        <v>0</v>
      </c>
      <c r="E16" s="21">
        <f>D16-Baseline!D16</f>
        <v>171.98375208693713</v>
      </c>
      <c r="F16" s="21">
        <f t="shared" si="2"/>
        <v>0</v>
      </c>
      <c r="G16" s="21">
        <f>F16-Baseline!F16</f>
        <v>171.98375208693713</v>
      </c>
      <c r="I16" s="457"/>
      <c r="J16" s="458"/>
      <c r="K16" s="458"/>
      <c r="L16" s="458"/>
      <c r="M16" s="458"/>
      <c r="N16" s="459"/>
      <c r="P16" s="457"/>
      <c r="Q16" s="458"/>
      <c r="R16" s="458"/>
      <c r="S16" s="458"/>
      <c r="T16" s="458"/>
      <c r="U16" s="459"/>
    </row>
    <row r="17" spans="1:21" outlineLevel="1">
      <c r="A17" s="58">
        <v>2060</v>
      </c>
      <c r="B17" s="21">
        <f t="shared" si="0"/>
        <v>0</v>
      </c>
      <c r="C17" s="21">
        <f>B17-Baseline!B17</f>
        <v>219.43648166958059</v>
      </c>
      <c r="D17" s="21">
        <f t="shared" si="1"/>
        <v>0</v>
      </c>
      <c r="E17" s="21">
        <f>D17-Baseline!D17</f>
        <v>219.43648166958059</v>
      </c>
      <c r="F17" s="21">
        <f t="shared" si="2"/>
        <v>0</v>
      </c>
      <c r="G17" s="21">
        <f>F17-Baseline!F17</f>
        <v>219.43648166958059</v>
      </c>
      <c r="I17" s="457"/>
      <c r="J17" s="458"/>
      <c r="K17" s="458"/>
      <c r="L17" s="458"/>
      <c r="M17" s="458"/>
      <c r="N17" s="459"/>
      <c r="P17" s="457"/>
      <c r="Q17" s="458"/>
      <c r="R17" s="458"/>
      <c r="S17" s="458"/>
      <c r="T17" s="458"/>
      <c r="U17" s="459"/>
    </row>
    <row r="18" spans="1:21" outlineLevel="1">
      <c r="A18" s="58">
        <v>2070</v>
      </c>
      <c r="B18" s="21">
        <f t="shared" si="0"/>
        <v>0</v>
      </c>
      <c r="C18" s="21">
        <f>B18-Baseline!B18</f>
        <v>259.17142560316694</v>
      </c>
      <c r="D18" s="21">
        <f t="shared" si="1"/>
        <v>0</v>
      </c>
      <c r="E18" s="21">
        <f>D18-Baseline!D18</f>
        <v>259.17142560316694</v>
      </c>
      <c r="F18" s="21">
        <f t="shared" si="2"/>
        <v>0</v>
      </c>
      <c r="G18" s="21">
        <f>F18-Baseline!F18</f>
        <v>259.17142560316694</v>
      </c>
      <c r="I18" s="460"/>
      <c r="J18" s="461"/>
      <c r="K18" s="461"/>
      <c r="L18" s="461"/>
      <c r="M18" s="461"/>
      <c r="N18" s="462"/>
      <c r="P18" s="460"/>
      <c r="Q18" s="461"/>
      <c r="R18" s="461"/>
      <c r="S18" s="461"/>
      <c r="T18" s="461"/>
      <c r="U18" s="462"/>
    </row>
    <row r="19" spans="1:21" ht="14" outlineLevel="1" thickBot="1">
      <c r="A19" s="465"/>
      <c r="B19" s="465"/>
      <c r="I19" s="250"/>
      <c r="J19" s="251"/>
      <c r="K19" s="251"/>
      <c r="L19" s="251"/>
      <c r="M19" s="251"/>
      <c r="N19" s="251"/>
      <c r="P19" s="249"/>
      <c r="Q19" s="249"/>
      <c r="R19" s="249"/>
      <c r="S19" s="249"/>
      <c r="T19" s="249"/>
      <c r="U19" s="232"/>
    </row>
    <row r="20" spans="1:21" ht="26.25" customHeight="1" outlineLevel="1">
      <c r="A20" s="54" t="s">
        <v>357</v>
      </c>
      <c r="B20" s="55">
        <f>Baseline!B20</f>
        <v>0.33700000000000002</v>
      </c>
      <c r="E20" s="154"/>
      <c r="I20" s="452" t="s">
        <v>358</v>
      </c>
      <c r="J20" s="453"/>
      <c r="K20" s="453"/>
      <c r="L20" s="453"/>
      <c r="M20" s="453"/>
      <c r="N20" s="454"/>
      <c r="P20" s="452" t="s">
        <v>359</v>
      </c>
      <c r="Q20" s="453"/>
      <c r="R20" s="453"/>
      <c r="S20" s="453"/>
      <c r="T20" s="453"/>
      <c r="U20" s="454"/>
    </row>
    <row r="21" spans="1:21" ht="12.75" customHeight="1" outlineLevel="1">
      <c r="A21" s="154"/>
      <c r="B21" s="155"/>
      <c r="I21" s="502"/>
      <c r="J21" s="455"/>
      <c r="K21" s="455"/>
      <c r="L21" s="455"/>
      <c r="M21" s="455"/>
      <c r="N21" s="456"/>
      <c r="P21" s="502"/>
      <c r="Q21" s="455"/>
      <c r="R21" s="455"/>
      <c r="S21" s="455"/>
      <c r="T21" s="455"/>
      <c r="U21" s="456"/>
    </row>
    <row r="22" spans="1:21" ht="12.75" customHeight="1" outlineLevel="1">
      <c r="A22" s="154"/>
      <c r="B22" s="155"/>
      <c r="I22" s="457"/>
      <c r="J22" s="458"/>
      <c r="K22" s="458"/>
      <c r="L22" s="458"/>
      <c r="M22" s="458"/>
      <c r="N22" s="459"/>
      <c r="P22" s="457"/>
      <c r="Q22" s="458"/>
      <c r="R22" s="458"/>
      <c r="S22" s="458"/>
      <c r="T22" s="458"/>
      <c r="U22" s="459"/>
    </row>
    <row r="23" spans="1:21" outlineLevel="1">
      <c r="A23" s="154"/>
      <c r="B23" s="480" t="s">
        <v>362</v>
      </c>
      <c r="C23" s="481"/>
      <c r="D23" s="481"/>
      <c r="E23" s="481"/>
      <c r="F23" s="481"/>
      <c r="G23" s="482"/>
      <c r="I23" s="457"/>
      <c r="J23" s="458"/>
      <c r="K23" s="458"/>
      <c r="L23" s="458"/>
      <c r="M23" s="458"/>
      <c r="N23" s="459"/>
      <c r="P23" s="457"/>
      <c r="Q23" s="458"/>
      <c r="R23" s="458"/>
      <c r="S23" s="458"/>
      <c r="T23" s="458"/>
      <c r="U23" s="459"/>
    </row>
    <row r="24" spans="1:21" outlineLevel="1">
      <c r="B24" s="17">
        <v>2027</v>
      </c>
      <c r="C24" s="17">
        <v>2028</v>
      </c>
      <c r="D24" s="17">
        <v>2029</v>
      </c>
      <c r="E24" s="17">
        <v>2030</v>
      </c>
      <c r="F24" s="17">
        <v>2031</v>
      </c>
      <c r="G24" s="17" t="s">
        <v>363</v>
      </c>
      <c r="I24" s="457"/>
      <c r="J24" s="458"/>
      <c r="K24" s="458"/>
      <c r="L24" s="458"/>
      <c r="M24" s="458"/>
      <c r="N24" s="459"/>
      <c r="P24" s="457"/>
      <c r="Q24" s="458"/>
      <c r="R24" s="458"/>
      <c r="S24" s="458"/>
      <c r="T24" s="458"/>
      <c r="U24" s="459"/>
    </row>
    <row r="25" spans="1:21" ht="14" outlineLevel="1" thickBot="1">
      <c r="B25" s="30" t="s">
        <v>364</v>
      </c>
      <c r="C25" s="30" t="s">
        <v>364</v>
      </c>
      <c r="D25" s="30" t="s">
        <v>364</v>
      </c>
      <c r="E25" s="30" t="s">
        <v>364</v>
      </c>
      <c r="F25" s="30" t="s">
        <v>364</v>
      </c>
      <c r="G25" s="30" t="s">
        <v>364</v>
      </c>
      <c r="I25" s="457"/>
      <c r="J25" s="458"/>
      <c r="K25" s="458"/>
      <c r="L25" s="458"/>
      <c r="M25" s="458"/>
      <c r="N25" s="459"/>
      <c r="P25" s="457"/>
      <c r="Q25" s="458"/>
      <c r="R25" s="458"/>
      <c r="S25" s="458"/>
      <c r="T25" s="458"/>
      <c r="U25" s="459"/>
    </row>
    <row r="26" spans="1:21" outlineLevel="1">
      <c r="A26" s="54" t="s">
        <v>365</v>
      </c>
      <c r="B26" s="21">
        <f>E64</f>
        <v>0</v>
      </c>
      <c r="C26" s="21">
        <f>F64</f>
        <v>0</v>
      </c>
      <c r="D26" s="21">
        <f>G64</f>
        <v>0</v>
      </c>
      <c r="E26" s="21">
        <f>H64</f>
        <v>0</v>
      </c>
      <c r="F26" s="21">
        <f>I64</f>
        <v>0</v>
      </c>
      <c r="G26" s="21">
        <f>SUM(J64:BB64)</f>
        <v>0</v>
      </c>
      <c r="I26" s="457"/>
      <c r="J26" s="458"/>
      <c r="K26" s="458"/>
      <c r="L26" s="458"/>
      <c r="M26" s="458"/>
      <c r="N26" s="459"/>
      <c r="P26" s="457"/>
      <c r="Q26" s="458"/>
      <c r="R26" s="458"/>
      <c r="S26" s="458"/>
      <c r="T26" s="458"/>
      <c r="U26" s="459"/>
    </row>
    <row r="27" spans="1:21" outlineLevel="1">
      <c r="A27" s="54" t="s">
        <v>366</v>
      </c>
      <c r="B27" s="21">
        <f>E71+E77</f>
        <v>0</v>
      </c>
      <c r="C27" s="21">
        <f>F71+F77</f>
        <v>0</v>
      </c>
      <c r="D27" s="21">
        <f>G71+G77</f>
        <v>0</v>
      </c>
      <c r="E27" s="21">
        <f>H71+H77</f>
        <v>0</v>
      </c>
      <c r="F27" s="21">
        <f>I71+I77</f>
        <v>0</v>
      </c>
      <c r="G27" s="21">
        <f>SUM(J71:BB71)+SUM(J77:BB77)</f>
        <v>0</v>
      </c>
      <c r="I27" s="457"/>
      <c r="J27" s="458"/>
      <c r="K27" s="458"/>
      <c r="L27" s="458"/>
      <c r="M27" s="458"/>
      <c r="N27" s="459"/>
      <c r="P27" s="457"/>
      <c r="Q27" s="458"/>
      <c r="R27" s="458"/>
      <c r="S27" s="458"/>
      <c r="T27" s="458"/>
      <c r="U27" s="459"/>
    </row>
    <row r="28" spans="1:21" outlineLevel="1">
      <c r="A28" s="154"/>
      <c r="B28" s="248"/>
      <c r="C28" s="248"/>
      <c r="D28" s="248"/>
      <c r="E28" s="248"/>
      <c r="F28" s="248"/>
      <c r="G28" s="248"/>
      <c r="I28" s="457"/>
      <c r="J28" s="458"/>
      <c r="K28" s="458"/>
      <c r="L28" s="458"/>
      <c r="M28" s="458"/>
      <c r="N28" s="459"/>
      <c r="P28" s="457"/>
      <c r="Q28" s="458"/>
      <c r="R28" s="458"/>
      <c r="S28" s="458"/>
      <c r="T28" s="458"/>
      <c r="U28" s="459"/>
    </row>
    <row r="29" spans="1:21" ht="14" outlineLevel="1" thickBot="1">
      <c r="A29" s="154"/>
      <c r="B29" s="248"/>
      <c r="C29" s="248"/>
      <c r="D29" s="248"/>
      <c r="E29" s="248"/>
      <c r="F29" s="248"/>
      <c r="G29" s="248"/>
      <c r="I29" s="457"/>
      <c r="J29" s="458"/>
      <c r="K29" s="458"/>
      <c r="L29" s="458"/>
      <c r="M29" s="458"/>
      <c r="N29" s="459"/>
      <c r="P29" s="457"/>
      <c r="Q29" s="458"/>
      <c r="R29" s="458"/>
      <c r="S29" s="458"/>
      <c r="T29" s="458"/>
      <c r="U29" s="459"/>
    </row>
    <row r="30" spans="1:21" ht="14" outlineLevel="1" thickBot="1">
      <c r="A30" s="308"/>
      <c r="B30" s="309" t="s">
        <v>367</v>
      </c>
      <c r="C30" s="310" t="s">
        <v>368</v>
      </c>
      <c r="D30" s="484" t="s">
        <v>323</v>
      </c>
      <c r="E30" s="485"/>
      <c r="F30" s="485"/>
      <c r="G30" s="486"/>
      <c r="I30" s="457"/>
      <c r="J30" s="458"/>
      <c r="K30" s="458"/>
      <c r="L30" s="458"/>
      <c r="M30" s="458"/>
      <c r="N30" s="459"/>
      <c r="P30" s="457"/>
      <c r="Q30" s="458"/>
      <c r="R30" s="458"/>
      <c r="S30" s="458"/>
      <c r="T30" s="458"/>
      <c r="U30" s="459"/>
    </row>
    <row r="31" spans="1:21" outlineLevel="1">
      <c r="A31" s="477" t="s">
        <v>369</v>
      </c>
      <c r="B31" s="311"/>
      <c r="C31" s="307"/>
      <c r="D31" s="426"/>
      <c r="E31" s="426"/>
      <c r="F31" s="426"/>
      <c r="G31" s="427"/>
      <c r="I31" s="457"/>
      <c r="J31" s="458"/>
      <c r="K31" s="458"/>
      <c r="L31" s="458"/>
      <c r="M31" s="458"/>
      <c r="N31" s="459"/>
      <c r="P31" s="457"/>
      <c r="Q31" s="458"/>
      <c r="R31" s="458"/>
      <c r="S31" s="458"/>
      <c r="T31" s="458"/>
      <c r="U31" s="459"/>
    </row>
    <row r="32" spans="1:21" outlineLevel="1">
      <c r="A32" s="477"/>
      <c r="B32" s="312"/>
      <c r="C32" s="252"/>
      <c r="D32" s="463"/>
      <c r="E32" s="463"/>
      <c r="F32" s="463"/>
      <c r="G32" s="464"/>
      <c r="I32" s="457"/>
      <c r="J32" s="458"/>
      <c r="K32" s="458"/>
      <c r="L32" s="458"/>
      <c r="M32" s="458"/>
      <c r="N32" s="459"/>
      <c r="P32" s="457"/>
      <c r="Q32" s="458"/>
      <c r="R32" s="458"/>
      <c r="S32" s="458"/>
      <c r="T32" s="458"/>
      <c r="U32" s="459"/>
    </row>
    <row r="33" spans="1:21" outlineLevel="1">
      <c r="A33" s="477"/>
      <c r="B33" s="312"/>
      <c r="C33" s="252"/>
      <c r="D33" s="463"/>
      <c r="E33" s="463"/>
      <c r="F33" s="463"/>
      <c r="G33" s="464"/>
      <c r="I33" s="457"/>
      <c r="J33" s="458"/>
      <c r="K33" s="458"/>
      <c r="L33" s="458"/>
      <c r="M33" s="458"/>
      <c r="N33" s="459"/>
      <c r="P33" s="457"/>
      <c r="Q33" s="458"/>
      <c r="R33" s="458"/>
      <c r="S33" s="458"/>
      <c r="T33" s="458"/>
      <c r="U33" s="459"/>
    </row>
    <row r="34" spans="1:21" outlineLevel="1">
      <c r="A34" s="477"/>
      <c r="B34" s="312"/>
      <c r="C34" s="252"/>
      <c r="D34" s="463"/>
      <c r="E34" s="463"/>
      <c r="F34" s="463"/>
      <c r="G34" s="464"/>
      <c r="I34" s="457"/>
      <c r="J34" s="458"/>
      <c r="K34" s="458"/>
      <c r="L34" s="458"/>
      <c r="M34" s="458"/>
      <c r="N34" s="459"/>
      <c r="P34" s="457"/>
      <c r="Q34" s="458"/>
      <c r="R34" s="458"/>
      <c r="S34" s="458"/>
      <c r="T34" s="458"/>
      <c r="U34" s="459"/>
    </row>
    <row r="35" spans="1:21" outlineLevel="1">
      <c r="A35" s="477"/>
      <c r="B35" s="312"/>
      <c r="C35" s="252"/>
      <c r="D35" s="463"/>
      <c r="E35" s="463"/>
      <c r="F35" s="463"/>
      <c r="G35" s="464"/>
      <c r="I35" s="457"/>
      <c r="J35" s="458"/>
      <c r="K35" s="458"/>
      <c r="L35" s="458"/>
      <c r="M35" s="458"/>
      <c r="N35" s="459"/>
      <c r="P35" s="457"/>
      <c r="Q35" s="458"/>
      <c r="R35" s="458"/>
      <c r="S35" s="458"/>
      <c r="T35" s="458"/>
      <c r="U35" s="459"/>
    </row>
    <row r="36" spans="1:21" outlineLevel="1">
      <c r="A36" s="477"/>
      <c r="B36" s="312"/>
      <c r="C36" s="252"/>
      <c r="D36" s="463"/>
      <c r="E36" s="463"/>
      <c r="F36" s="463"/>
      <c r="G36" s="464"/>
      <c r="I36" s="457"/>
      <c r="J36" s="458"/>
      <c r="K36" s="458"/>
      <c r="L36" s="458"/>
      <c r="M36" s="458"/>
      <c r="N36" s="459"/>
      <c r="P36" s="457"/>
      <c r="Q36" s="458"/>
      <c r="R36" s="458"/>
      <c r="S36" s="458"/>
      <c r="T36" s="458"/>
      <c r="U36" s="459"/>
    </row>
    <row r="37" spans="1:21" outlineLevel="1">
      <c r="A37" s="477"/>
      <c r="B37" s="312"/>
      <c r="C37" s="252"/>
      <c r="D37" s="463"/>
      <c r="E37" s="463"/>
      <c r="F37" s="463"/>
      <c r="G37" s="464"/>
      <c r="I37" s="457"/>
      <c r="J37" s="458"/>
      <c r="K37" s="458"/>
      <c r="L37" s="458"/>
      <c r="M37" s="458"/>
      <c r="N37" s="459"/>
      <c r="P37" s="457"/>
      <c r="Q37" s="458"/>
      <c r="R37" s="458"/>
      <c r="S37" s="458"/>
      <c r="T37" s="458"/>
      <c r="U37" s="459"/>
    </row>
    <row r="38" spans="1:21" outlineLevel="1">
      <c r="A38" s="477"/>
      <c r="B38" s="312"/>
      <c r="C38" s="252"/>
      <c r="D38" s="463"/>
      <c r="E38" s="463"/>
      <c r="F38" s="463"/>
      <c r="G38" s="464"/>
      <c r="I38" s="457"/>
      <c r="J38" s="458"/>
      <c r="K38" s="458"/>
      <c r="L38" s="458"/>
      <c r="M38" s="458"/>
      <c r="N38" s="459"/>
      <c r="P38" s="457"/>
      <c r="Q38" s="458"/>
      <c r="R38" s="458"/>
      <c r="S38" s="458"/>
      <c r="T38" s="458"/>
      <c r="U38" s="459"/>
    </row>
    <row r="39" spans="1:21" outlineLevel="1">
      <c r="A39" s="477"/>
      <c r="B39" s="312"/>
      <c r="C39" s="252"/>
      <c r="D39" s="463"/>
      <c r="E39" s="463"/>
      <c r="F39" s="463"/>
      <c r="G39" s="464"/>
      <c r="I39" s="457"/>
      <c r="J39" s="458"/>
      <c r="K39" s="458"/>
      <c r="L39" s="458"/>
      <c r="M39" s="458"/>
      <c r="N39" s="459"/>
      <c r="P39" s="457"/>
      <c r="Q39" s="458"/>
      <c r="R39" s="458"/>
      <c r="S39" s="458"/>
      <c r="T39" s="458"/>
      <c r="U39" s="459"/>
    </row>
    <row r="40" spans="1:21" ht="14" outlineLevel="1" thickBot="1">
      <c r="A40" s="478"/>
      <c r="B40" s="313"/>
      <c r="C40" s="314"/>
      <c r="D40" s="487"/>
      <c r="E40" s="487"/>
      <c r="F40" s="487"/>
      <c r="G40" s="488"/>
      <c r="I40" s="457"/>
      <c r="J40" s="458"/>
      <c r="K40" s="458"/>
      <c r="L40" s="458"/>
      <c r="M40" s="458"/>
      <c r="N40" s="459"/>
      <c r="P40" s="457"/>
      <c r="Q40" s="458"/>
      <c r="R40" s="458"/>
      <c r="S40" s="458"/>
      <c r="T40" s="458"/>
      <c r="U40" s="459"/>
    </row>
    <row r="41" spans="1:21" outlineLevel="1">
      <c r="A41" s="154"/>
      <c r="B41" s="248"/>
      <c r="C41" s="248"/>
      <c r="D41" s="248"/>
      <c r="E41" s="248"/>
      <c r="F41" s="248"/>
      <c r="G41" s="248"/>
      <c r="I41" s="457"/>
      <c r="J41" s="458"/>
      <c r="K41" s="458"/>
      <c r="L41" s="458"/>
      <c r="M41" s="458"/>
      <c r="N41" s="459"/>
      <c r="P41" s="457"/>
      <c r="Q41" s="458"/>
      <c r="R41" s="458"/>
      <c r="S41" s="458"/>
      <c r="T41" s="458"/>
      <c r="U41" s="459"/>
    </row>
    <row r="42" spans="1:21" outlineLevel="1">
      <c r="A42" s="154"/>
      <c r="B42" s="248"/>
      <c r="C42" s="248"/>
      <c r="D42" s="248"/>
      <c r="E42" s="248"/>
      <c r="F42" s="248"/>
      <c r="G42" s="248"/>
      <c r="I42" s="457"/>
      <c r="J42" s="458"/>
      <c r="K42" s="458"/>
      <c r="L42" s="458"/>
      <c r="M42" s="458"/>
      <c r="N42" s="459"/>
      <c r="P42" s="457"/>
      <c r="Q42" s="458"/>
      <c r="R42" s="458"/>
      <c r="S42" s="458"/>
      <c r="T42" s="458"/>
      <c r="U42" s="459"/>
    </row>
    <row r="43" spans="1:21" outlineLevel="1">
      <c r="A43" s="154"/>
      <c r="B43" s="248"/>
      <c r="C43" s="248"/>
      <c r="D43" s="248"/>
      <c r="E43" s="248"/>
      <c r="F43" s="248"/>
      <c r="G43" s="248"/>
      <c r="I43" s="457"/>
      <c r="J43" s="458"/>
      <c r="K43" s="458"/>
      <c r="L43" s="458"/>
      <c r="M43" s="458"/>
      <c r="N43" s="459"/>
      <c r="P43" s="457"/>
      <c r="Q43" s="458"/>
      <c r="R43" s="458"/>
      <c r="S43" s="458"/>
      <c r="T43" s="458"/>
      <c r="U43" s="459"/>
    </row>
    <row r="44" spans="1:21" outlineLevel="1">
      <c r="A44" s="154"/>
      <c r="B44" s="248"/>
      <c r="C44" s="248"/>
      <c r="D44" s="248"/>
      <c r="E44" s="248"/>
      <c r="F44" s="248"/>
      <c r="G44" s="248"/>
      <c r="I44" s="457"/>
      <c r="J44" s="458"/>
      <c r="K44" s="458"/>
      <c r="L44" s="458"/>
      <c r="M44" s="458"/>
      <c r="N44" s="459"/>
      <c r="P44" s="457"/>
      <c r="Q44" s="458"/>
      <c r="R44" s="458"/>
      <c r="S44" s="458"/>
      <c r="T44" s="458"/>
      <c r="U44" s="459"/>
    </row>
    <row r="45" spans="1:21" outlineLevel="1">
      <c r="A45" s="154"/>
      <c r="B45" s="248"/>
      <c r="C45" s="248"/>
      <c r="D45" s="248"/>
      <c r="E45" s="248"/>
      <c r="F45" s="248"/>
      <c r="G45" s="248"/>
      <c r="I45" s="460"/>
      <c r="J45" s="461"/>
      <c r="K45" s="461"/>
      <c r="L45" s="461"/>
      <c r="M45" s="461"/>
      <c r="N45" s="462"/>
      <c r="P45" s="460"/>
      <c r="Q45" s="461"/>
      <c r="R45" s="461"/>
      <c r="S45" s="461"/>
      <c r="T45" s="461"/>
      <c r="U45" s="462"/>
    </row>
    <row r="46" spans="1:21" outlineLevel="1">
      <c r="A46" s="154"/>
      <c r="B46" s="248"/>
      <c r="C46" s="248"/>
      <c r="D46" s="248"/>
      <c r="E46" s="248"/>
      <c r="F46" s="248"/>
      <c r="G46" s="248"/>
    </row>
    <row r="47" spans="1:21">
      <c r="A47" s="154"/>
      <c r="B47" s="155"/>
    </row>
    <row r="48" spans="1:21" ht="15">
      <c r="A48" s="12" t="s">
        <v>374</v>
      </c>
    </row>
    <row r="49" spans="1:54" ht="15" outlineLevel="1">
      <c r="A49" s="12"/>
    </row>
    <row r="50" spans="1:54" ht="14" outlineLevel="1" thickBot="1">
      <c r="A50" s="4" t="s">
        <v>375</v>
      </c>
    </row>
    <row r="51" spans="1:54" outlineLevel="2">
      <c r="B51" s="19"/>
      <c r="C51" s="19"/>
      <c r="D51" s="19"/>
      <c r="E51" s="489" t="s">
        <v>270</v>
      </c>
      <c r="F51" s="479"/>
      <c r="G51" s="479"/>
      <c r="H51" s="479"/>
      <c r="I51" s="479"/>
      <c r="J51" s="479" t="s">
        <v>271</v>
      </c>
      <c r="K51" s="479"/>
      <c r="L51" s="479"/>
      <c r="M51" s="479"/>
      <c r="N51" s="479"/>
      <c r="O51" s="479" t="s">
        <v>272</v>
      </c>
      <c r="P51" s="479"/>
      <c r="Q51" s="479"/>
      <c r="R51" s="479"/>
      <c r="S51" s="479"/>
      <c r="T51" s="479" t="s">
        <v>273</v>
      </c>
      <c r="U51" s="479"/>
      <c r="V51" s="479"/>
      <c r="W51" s="479"/>
      <c r="X51" s="479"/>
      <c r="Y51" s="479" t="s">
        <v>376</v>
      </c>
      <c r="Z51" s="479"/>
      <c r="AA51" s="479"/>
      <c r="AB51" s="479"/>
      <c r="AC51" s="479"/>
      <c r="AD51" s="479" t="s">
        <v>377</v>
      </c>
      <c r="AE51" s="479"/>
      <c r="AF51" s="479"/>
      <c r="AG51" s="479"/>
      <c r="AH51" s="479"/>
      <c r="AI51" s="479" t="s">
        <v>378</v>
      </c>
      <c r="AJ51" s="479"/>
      <c r="AK51" s="479"/>
      <c r="AL51" s="479"/>
      <c r="AM51" s="479"/>
      <c r="AN51" s="479" t="s">
        <v>379</v>
      </c>
      <c r="AO51" s="479"/>
      <c r="AP51" s="479"/>
      <c r="AQ51" s="479"/>
      <c r="AR51" s="479"/>
      <c r="AS51" s="479" t="s">
        <v>380</v>
      </c>
      <c r="AT51" s="479"/>
      <c r="AU51" s="479"/>
      <c r="AV51" s="479"/>
      <c r="AW51" s="479"/>
      <c r="AX51" s="479" t="s">
        <v>381</v>
      </c>
      <c r="AY51" s="479"/>
      <c r="AZ51" s="479"/>
      <c r="BA51" s="479"/>
      <c r="BB51" s="48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367</v>
      </c>
      <c r="C53" s="19" t="s">
        <v>382</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66" t="s">
        <v>383</v>
      </c>
      <c r="B54" s="127"/>
      <c r="C54" s="127"/>
      <c r="D54" s="124" t="s">
        <v>384</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67"/>
      <c r="B55" s="36"/>
      <c r="C55" s="121"/>
      <c r="D55" s="2" t="s">
        <v>384</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67"/>
      <c r="B56" s="36"/>
      <c r="C56" s="121"/>
      <c r="D56" s="2" t="s">
        <v>384</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67"/>
      <c r="B57" s="36"/>
      <c r="C57" s="121"/>
      <c r="D57" s="2" t="s">
        <v>384</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67"/>
      <c r="B58" s="36"/>
      <c r="C58" s="121"/>
      <c r="D58" s="2" t="s">
        <v>384</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67"/>
      <c r="B59" s="36"/>
      <c r="C59" s="121"/>
      <c r="D59" s="2" t="s">
        <v>384</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67"/>
      <c r="B60" s="36"/>
      <c r="C60" s="121"/>
      <c r="D60" s="2" t="s">
        <v>384</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67"/>
      <c r="B61" s="36"/>
      <c r="C61" s="121"/>
      <c r="D61" s="2" t="s">
        <v>384</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67"/>
      <c r="B62" s="36"/>
      <c r="C62" s="121"/>
      <c r="D62" s="2" t="s">
        <v>384</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67"/>
      <c r="B63" s="36"/>
      <c r="C63" s="121"/>
      <c r="D63" s="2" t="s">
        <v>384</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68"/>
      <c r="B64" s="122" t="s">
        <v>385</v>
      </c>
      <c r="C64" s="296" t="s">
        <v>386</v>
      </c>
      <c r="D64" s="123" t="s">
        <v>384</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74" t="s">
        <v>387</v>
      </c>
      <c r="B66" s="266"/>
      <c r="C66" s="267"/>
      <c r="D66" s="268" t="s">
        <v>384</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75"/>
      <c r="B67" s="252"/>
      <c r="C67" s="267"/>
      <c r="D67" s="269" t="s">
        <v>384</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75"/>
      <c r="B68" s="252"/>
      <c r="C68" s="267"/>
      <c r="D68" s="269" t="s">
        <v>384</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75"/>
      <c r="B69" s="252"/>
      <c r="C69" s="267"/>
      <c r="D69" s="269" t="s">
        <v>384</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75"/>
      <c r="B70" s="252"/>
      <c r="C70" s="267"/>
      <c r="D70" s="269" t="s">
        <v>384</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76"/>
      <c r="B71" s="122" t="s">
        <v>388</v>
      </c>
      <c r="C71" s="123"/>
      <c r="D71" s="270" t="s">
        <v>384</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74" t="s">
        <v>389</v>
      </c>
      <c r="B75" s="127" t="s">
        <v>390</v>
      </c>
      <c r="C75" s="274"/>
      <c r="D75" s="124" t="s">
        <v>384</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75"/>
      <c r="B76" s="121"/>
      <c r="C76" s="272"/>
      <c r="D76" s="2" t="s">
        <v>384</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76"/>
      <c r="B77" s="273" t="s">
        <v>391</v>
      </c>
      <c r="C77" s="271"/>
      <c r="D77" s="123" t="s">
        <v>384</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392</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393</v>
      </c>
      <c r="C81" s="6" t="s">
        <v>394</v>
      </c>
      <c r="D81" t="s">
        <v>395</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396</v>
      </c>
      <c r="C82" t="s">
        <v>397</v>
      </c>
      <c r="D82" t="s">
        <v>384</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398</v>
      </c>
      <c r="C83" t="s">
        <v>399</v>
      </c>
      <c r="D83" t="s">
        <v>384</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400</v>
      </c>
      <c r="C84" t="s">
        <v>401</v>
      </c>
      <c r="D84" t="s">
        <v>384</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402</v>
      </c>
      <c r="C85" t="s">
        <v>403</v>
      </c>
      <c r="D85" t="s">
        <v>384</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404</v>
      </c>
      <c r="C86" t="s">
        <v>405</v>
      </c>
      <c r="D86" t="s">
        <v>384</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406</v>
      </c>
      <c r="C87" t="s">
        <v>407</v>
      </c>
      <c r="D87" t="s">
        <v>384</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408</v>
      </c>
      <c r="C88" t="s">
        <v>409</v>
      </c>
      <c r="D88" t="s">
        <v>384</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410</v>
      </c>
      <c r="C89" t="s">
        <v>411</v>
      </c>
      <c r="D89" t="s">
        <v>384</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412</v>
      </c>
      <c r="C90" t="s">
        <v>413</v>
      </c>
      <c r="D90" t="s">
        <v>384</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414</v>
      </c>
      <c r="C91" t="s">
        <v>415</v>
      </c>
      <c r="D91" t="s">
        <v>384</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416</v>
      </c>
      <c r="C92" t="s">
        <v>417</v>
      </c>
      <c r="D92" t="s">
        <v>384</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418</v>
      </c>
      <c r="C93" t="s">
        <v>419</v>
      </c>
      <c r="D93" t="s">
        <v>384</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420</v>
      </c>
      <c r="C94" t="s">
        <v>421</v>
      </c>
      <c r="D94" t="s">
        <v>384</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422</v>
      </c>
      <c r="C95" t="s">
        <v>423</v>
      </c>
      <c r="D95" t="s">
        <v>384</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424</v>
      </c>
      <c r="C96" t="s">
        <v>425</v>
      </c>
      <c r="D96" t="s">
        <v>384</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426</v>
      </c>
      <c r="C97" t="s">
        <v>427</v>
      </c>
      <c r="D97" t="s">
        <v>384</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428</v>
      </c>
      <c r="C98" t="s">
        <v>429</v>
      </c>
      <c r="D98" t="s">
        <v>384</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430</v>
      </c>
      <c r="C99" t="s">
        <v>431</v>
      </c>
      <c r="D99" t="s">
        <v>384</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432</v>
      </c>
      <c r="C100" t="s">
        <v>433</v>
      </c>
      <c r="D100" t="s">
        <v>384</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434</v>
      </c>
      <c r="C101" t="s">
        <v>435</v>
      </c>
      <c r="D101" t="s">
        <v>384</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436</v>
      </c>
      <c r="C102" t="s">
        <v>437</v>
      </c>
      <c r="D102" t="s">
        <v>384</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438</v>
      </c>
      <c r="C103" t="s">
        <v>439</v>
      </c>
      <c r="D103" t="s">
        <v>384</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440</v>
      </c>
      <c r="C104" t="s">
        <v>441</v>
      </c>
      <c r="D104" t="s">
        <v>384</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442</v>
      </c>
      <c r="C105" t="s">
        <v>443</v>
      </c>
      <c r="D105" t="s">
        <v>384</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444</v>
      </c>
      <c r="C106" t="s">
        <v>445</v>
      </c>
      <c r="D106" t="s">
        <v>384</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446</v>
      </c>
      <c r="C107" t="s">
        <v>447</v>
      </c>
      <c r="D107" t="s">
        <v>384</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549</v>
      </c>
      <c r="C108" t="s">
        <v>550</v>
      </c>
      <c r="D108" t="s">
        <v>384</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551</v>
      </c>
      <c r="C109" t="s">
        <v>552</v>
      </c>
      <c r="D109" t="s">
        <v>384</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553</v>
      </c>
      <c r="C110" t="s">
        <v>554</v>
      </c>
      <c r="D110" t="s">
        <v>384</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555</v>
      </c>
      <c r="C111" t="s">
        <v>556</v>
      </c>
      <c r="D111" t="s">
        <v>384</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557</v>
      </c>
      <c r="C112" t="s">
        <v>558</v>
      </c>
      <c r="D112" t="s">
        <v>384</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559</v>
      </c>
      <c r="C113" t="s">
        <v>560</v>
      </c>
      <c r="D113" t="s">
        <v>384</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561</v>
      </c>
      <c r="C114" t="s">
        <v>562</v>
      </c>
      <c r="D114" t="s">
        <v>384</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563</v>
      </c>
      <c r="C115" t="s">
        <v>564</v>
      </c>
      <c r="D115" t="s">
        <v>384</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565</v>
      </c>
      <c r="C116" t="s">
        <v>566</v>
      </c>
      <c r="D116" t="s">
        <v>384</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567</v>
      </c>
      <c r="C117" t="s">
        <v>568</v>
      </c>
      <c r="D117" t="s">
        <v>384</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569</v>
      </c>
      <c r="C118" t="s">
        <v>570</v>
      </c>
      <c r="D118" t="s">
        <v>384</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571</v>
      </c>
      <c r="C119" t="s">
        <v>572</v>
      </c>
      <c r="D119" t="s">
        <v>384</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573</v>
      </c>
      <c r="C120" t="s">
        <v>574</v>
      </c>
      <c r="D120" t="s">
        <v>384</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575</v>
      </c>
      <c r="C121" t="s">
        <v>576</v>
      </c>
      <c r="D121" t="s">
        <v>384</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577</v>
      </c>
      <c r="C122" t="s">
        <v>578</v>
      </c>
      <c r="D122" t="s">
        <v>384</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579</v>
      </c>
      <c r="C123" t="s">
        <v>580</v>
      </c>
      <c r="D123" t="s">
        <v>384</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581</v>
      </c>
      <c r="C124" t="s">
        <v>582</v>
      </c>
      <c r="D124" t="s">
        <v>384</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583</v>
      </c>
      <c r="C125" t="s">
        <v>584</v>
      </c>
      <c r="D125" t="s">
        <v>384</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585</v>
      </c>
      <c r="C126" t="s">
        <v>586</v>
      </c>
      <c r="D126" t="s">
        <v>384</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587</v>
      </c>
      <c r="C127" t="s">
        <v>588</v>
      </c>
      <c r="D127" t="s">
        <v>384</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448</v>
      </c>
      <c r="C128" t="s">
        <v>449</v>
      </c>
      <c r="D128" t="s">
        <v>384</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450</v>
      </c>
      <c r="C129" t="s">
        <v>451</v>
      </c>
      <c r="D129" t="s">
        <v>384</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452</v>
      </c>
      <c r="C130" t="s">
        <v>453</v>
      </c>
      <c r="D130" t="s">
        <v>384</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454</v>
      </c>
      <c r="C131" t="s">
        <v>455</v>
      </c>
      <c r="D131" t="s">
        <v>384</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456</v>
      </c>
      <c r="C132" t="s">
        <v>457</v>
      </c>
      <c r="D132" t="s">
        <v>384</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458</v>
      </c>
      <c r="C133" s="7" t="s">
        <v>459</v>
      </c>
      <c r="D133" s="7" t="s">
        <v>384</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460</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461</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462</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463</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464</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69" t="s">
        <v>465</v>
      </c>
      <c r="B143" s="135" t="s">
        <v>282</v>
      </c>
      <c r="C143" s="135" t="s">
        <v>390</v>
      </c>
      <c r="D143" s="135" t="s">
        <v>384</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70"/>
      <c r="B144" s="135" t="s">
        <v>282</v>
      </c>
      <c r="C144" s="135"/>
      <c r="D144" s="135" t="s">
        <v>384</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70"/>
      <c r="B145" s="135" t="s">
        <v>282</v>
      </c>
      <c r="C145" s="135"/>
      <c r="D145" s="135" t="s">
        <v>384</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70"/>
      <c r="B146" s="135" t="s">
        <v>285</v>
      </c>
      <c r="C146" s="135" t="s">
        <v>466</v>
      </c>
      <c r="D146" s="135" t="s">
        <v>384</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70"/>
      <c r="B147" s="135" t="s">
        <v>285</v>
      </c>
      <c r="C147" s="135" t="s">
        <v>467</v>
      </c>
      <c r="D147" s="135" t="s">
        <v>384</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70"/>
      <c r="B148" s="135" t="s">
        <v>285</v>
      </c>
      <c r="C148" s="135"/>
      <c r="D148" s="135" t="s">
        <v>384</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70"/>
      <c r="B149" s="135" t="s">
        <v>285</v>
      </c>
      <c r="C149" s="135"/>
      <c r="D149" s="135" t="s">
        <v>384</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70"/>
      <c r="B150" s="135" t="s">
        <v>288</v>
      </c>
      <c r="C150" s="315" t="s">
        <v>468</v>
      </c>
      <c r="D150" s="135" t="s">
        <v>384</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70"/>
      <c r="B151" s="135" t="s">
        <v>288</v>
      </c>
      <c r="C151" s="315" t="s">
        <v>469</v>
      </c>
      <c r="D151" s="135" t="s">
        <v>384</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70"/>
      <c r="B152" s="135" t="s">
        <v>288</v>
      </c>
      <c r="C152" s="315" t="s">
        <v>470</v>
      </c>
      <c r="D152" s="135" t="s">
        <v>384</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70"/>
      <c r="B153" s="135" t="s">
        <v>471</v>
      </c>
      <c r="C153" s="135"/>
      <c r="D153" s="135" t="s">
        <v>384</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1"/>
      <c r="B154" s="135" t="s">
        <v>471</v>
      </c>
      <c r="C154" s="135"/>
      <c r="D154" s="135" t="s">
        <v>384</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375</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464</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69" t="s">
        <v>472</v>
      </c>
      <c r="B158" s="135" t="s">
        <v>282</v>
      </c>
      <c r="C158" s="315" t="s">
        <v>390</v>
      </c>
      <c r="D158" s="135" t="s">
        <v>473</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70"/>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70"/>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70"/>
      <c r="B161" s="135" t="s">
        <v>285</v>
      </c>
      <c r="C161" s="315" t="s">
        <v>466</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70"/>
      <c r="B162" s="135" t="s">
        <v>285</v>
      </c>
      <c r="C162" s="315" t="s">
        <v>467</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70"/>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70"/>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70"/>
      <c r="B165" s="135" t="s">
        <v>471</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70"/>
      <c r="B166" s="135" t="s">
        <v>471</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70"/>
      <c r="B167" s="135" t="s">
        <v>471</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70"/>
      <c r="B168" s="135" t="s">
        <v>471</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1"/>
      <c r="B169" s="135" t="s">
        <v>471</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476</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69" t="s">
        <v>477</v>
      </c>
      <c r="B172" s="135" t="s">
        <v>282</v>
      </c>
      <c r="C172" s="135" t="s">
        <v>390</v>
      </c>
      <c r="D172" s="135" t="s">
        <v>384</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70"/>
      <c r="B173" s="135" t="s">
        <v>282</v>
      </c>
      <c r="C173" s="135"/>
      <c r="D173" s="135" t="s">
        <v>384</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1"/>
      <c r="B174" s="135" t="s">
        <v>282</v>
      </c>
      <c r="C174" s="135"/>
      <c r="D174" s="135" t="s">
        <v>384</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69" t="s">
        <v>478</v>
      </c>
      <c r="B176" s="135" t="s">
        <v>282</v>
      </c>
      <c r="C176" s="135" t="s">
        <v>390</v>
      </c>
      <c r="D176" s="135" t="s">
        <v>384</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70"/>
      <c r="B177" s="135" t="s">
        <v>282</v>
      </c>
      <c r="C177" s="135"/>
      <c r="D177" s="135" t="s">
        <v>384</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1"/>
      <c r="B178" s="135" t="s">
        <v>282</v>
      </c>
      <c r="C178" s="135"/>
      <c r="D178" s="135" t="s">
        <v>384</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479</v>
      </c>
      <c r="B182" s="19"/>
      <c r="C182" s="19"/>
      <c r="D182" s="19"/>
      <c r="E182" s="15"/>
    </row>
    <row r="183" spans="1:54" ht="15" outlineLevel="1">
      <c r="A183" s="12"/>
      <c r="B183" s="19"/>
      <c r="C183" s="19"/>
      <c r="D183" s="19"/>
      <c r="E183" s="15"/>
    </row>
    <row r="184" spans="1:54" s="4" customFormat="1" outlineLevel="1">
      <c r="A184" s="4" t="s">
        <v>480</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2" t="s">
        <v>481</v>
      </c>
      <c r="B186" s="150" t="s">
        <v>482</v>
      </c>
      <c r="C186" s="6" t="s">
        <v>483</v>
      </c>
      <c r="D186" s="10" t="s">
        <v>395</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3"/>
      <c r="B187" s="150" t="s">
        <v>484</v>
      </c>
      <c r="C187" s="6" t="s">
        <v>485</v>
      </c>
      <c r="D187" s="10" t="s">
        <v>395</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69" t="s">
        <v>486</v>
      </c>
      <c r="B190" s="150" t="s">
        <v>343</v>
      </c>
      <c r="C190" s="19"/>
      <c r="D190" s="135" t="s">
        <v>384</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70"/>
      <c r="B191" s="150" t="s">
        <v>487</v>
      </c>
      <c r="C191" s="19"/>
      <c r="D191" s="135" t="s">
        <v>384</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70"/>
      <c r="B192" s="150" t="s">
        <v>591</v>
      </c>
      <c r="C192" s="19"/>
      <c r="D192" s="135" t="s">
        <v>384</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70"/>
      <c r="B193" s="150" t="s">
        <v>488</v>
      </c>
      <c r="C193" s="19"/>
      <c r="D193" s="135" t="s">
        <v>384</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70"/>
      <c r="B194" s="150" t="s">
        <v>489</v>
      </c>
      <c r="C194" s="19"/>
      <c r="D194" s="135" t="s">
        <v>384</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70"/>
      <c r="B195" s="150" t="s">
        <v>490</v>
      </c>
      <c r="C195" s="19"/>
      <c r="D195" s="135" t="s">
        <v>384</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70"/>
      <c r="B196" s="150" t="s">
        <v>285</v>
      </c>
      <c r="C196" s="19"/>
      <c r="D196" s="135" t="s">
        <v>384</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70"/>
      <c r="B197" s="150" t="s">
        <v>288</v>
      </c>
      <c r="C197" s="19"/>
      <c r="D197" s="135" t="s">
        <v>384</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71"/>
      <c r="B198" s="150" t="s">
        <v>471</v>
      </c>
      <c r="C198" s="19"/>
      <c r="D198" s="135" t="s">
        <v>384</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69" t="s">
        <v>491</v>
      </c>
      <c r="B200" s="150" t="s">
        <v>492</v>
      </c>
      <c r="C200" s="19"/>
      <c r="D200" s="135" t="s">
        <v>384</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70"/>
      <c r="B201" s="150" t="s">
        <v>493</v>
      </c>
      <c r="C201" s="19"/>
      <c r="D201" s="135" t="s">
        <v>384</v>
      </c>
      <c r="E201" s="21">
        <f>SUM(E190:E191,E194,E196:E198)</f>
        <v>0</v>
      </c>
      <c r="F201" s="21">
        <f t="shared" ref="F201:BB201" si="27">SUM(F190:F191,F194,F196:F198)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71"/>
      <c r="B202" s="150" t="s">
        <v>494</v>
      </c>
      <c r="C202" s="19"/>
      <c r="D202" s="135" t="s">
        <v>384</v>
      </c>
      <c r="E202" s="21">
        <f>SUM(E190:E191,E195:E198)</f>
        <v>0</v>
      </c>
      <c r="F202" s="21">
        <f t="shared" ref="F202:BB202" si="28">SUM(F190:F191,F195:F198)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69" t="s">
        <v>495</v>
      </c>
      <c r="B204" s="150" t="s">
        <v>496</v>
      </c>
      <c r="C204" s="19"/>
      <c r="D204" s="135" t="s">
        <v>384</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70"/>
      <c r="B205" s="150" t="s">
        <v>497</v>
      </c>
      <c r="C205" s="19"/>
      <c r="D205" s="135" t="s">
        <v>384</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71"/>
      <c r="B206" s="150" t="s">
        <v>498</v>
      </c>
      <c r="C206" s="19"/>
      <c r="D206" s="135" t="s">
        <v>384</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592</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94" t="s">
        <v>486</v>
      </c>
      <c r="B210" s="150" t="s">
        <v>593</v>
      </c>
      <c r="C210" s="19"/>
      <c r="D210" s="135" t="s">
        <v>384</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95"/>
      <c r="B211" s="150" t="s">
        <v>487</v>
      </c>
      <c r="C211" s="19"/>
      <c r="D211" s="135" t="s">
        <v>384</v>
      </c>
      <c r="E211" s="21">
        <f>E191-Baseline!E191</f>
        <v>8.584E-2</v>
      </c>
      <c r="F211" s="21">
        <f>F191-Baseline!F191</f>
        <v>0.29565217391304349</v>
      </c>
      <c r="G211" s="21">
        <f>G191-Baseline!G191</f>
        <v>8.3369913883637889E-2</v>
      </c>
      <c r="H211" s="21">
        <f>H191-Baseline!H191</f>
        <v>0</v>
      </c>
      <c r="I211" s="21">
        <f>I191-Baseline!I191</f>
        <v>8.0970905649641198E-2</v>
      </c>
      <c r="J211" s="21">
        <f>J191-Baseline!J191</f>
        <v>0</v>
      </c>
      <c r="K211" s="21">
        <f>K191-Baseline!K191</f>
        <v>0.35622948765965923</v>
      </c>
      <c r="L211" s="21">
        <f>L191-Baseline!L191</f>
        <v>0</v>
      </c>
      <c r="M211" s="21">
        <f>M191-Baseline!M191</f>
        <v>7.6378000486056571E-2</v>
      </c>
      <c r="N211" s="21">
        <f>N191-Baseline!N191</f>
        <v>0</v>
      </c>
      <c r="O211" s="21">
        <f>O191-Baseline!O191</f>
        <v>7.4180187827667637E-2</v>
      </c>
      <c r="P211" s="21">
        <f>P191-Baseline!P191</f>
        <v>0.26062858366446456</v>
      </c>
      <c r="Q211" s="21">
        <f>Q191-Baseline!Q191</f>
        <v>7.2045618255646968E-2</v>
      </c>
      <c r="R211" s="21">
        <f>R191-Baseline!R191</f>
        <v>0</v>
      </c>
      <c r="S211" s="21">
        <f>S191-Baseline!S191</f>
        <v>6.997247192062836E-2</v>
      </c>
      <c r="T211" s="21">
        <f>T191-Baseline!T191</f>
        <v>0</v>
      </c>
      <c r="U211" s="21">
        <f>U191-Baseline!U191</f>
        <v>0.3126638034529815</v>
      </c>
      <c r="V211" s="21">
        <f>V191-Baseline!V191</f>
        <v>0</v>
      </c>
      <c r="W211" s="21">
        <f>W191-Baseline!W191</f>
        <v>6.6003429892327187E-2</v>
      </c>
      <c r="X211" s="21">
        <f>X191-Baseline!X191</f>
        <v>0</v>
      </c>
      <c r="Y211" s="21">
        <f>Y191-Baseline!Y191</f>
        <v>6.4104150351212141E-2</v>
      </c>
      <c r="Z211" s="21">
        <f>Z191-Baseline!Z191</f>
        <v>0.22975396298937217</v>
      </c>
      <c r="AA211" s="21">
        <f>AA191-Baseline!AA191</f>
        <v>6.2259523466499676E-2</v>
      </c>
      <c r="AB211" s="21">
        <f>AB191-Baseline!AB191</f>
        <v>0</v>
      </c>
      <c r="AC211" s="21">
        <f>AC191-Baseline!AC191</f>
        <v>6.0467976582460538E-2</v>
      </c>
      <c r="AD211" s="21">
        <f>AD191-Baseline!AD191</f>
        <v>0</v>
      </c>
      <c r="AE211" s="21">
        <f>AE191-Baseline!AE191</f>
        <v>0.27444454666070528</v>
      </c>
      <c r="AF211" s="21">
        <f>AF191-Baseline!AF191</f>
        <v>0</v>
      </c>
      <c r="AG211" s="21">
        <f>AG191-Baseline!AG191</f>
        <v>5.7038057160800605E-2</v>
      </c>
      <c r="AH211" s="21">
        <f>AH191-Baseline!AH191</f>
        <v>0</v>
      </c>
      <c r="AI211" s="21">
        <f>AI191-Baseline!AI191</f>
        <v>5.5396760409901713E-2</v>
      </c>
      <c r="AJ211" s="21">
        <f>AJ191-Baseline!AJ191</f>
        <v>0.20352000448629509</v>
      </c>
      <c r="AK211" s="21">
        <f>AK191-Baseline!AK191</f>
        <v>5.4326316835198174E-2</v>
      </c>
      <c r="AL211" s="21">
        <f>AL191-Baseline!AL191</f>
        <v>0</v>
      </c>
      <c r="AM211" s="21">
        <f>AM191-Baseline!AM191</f>
        <v>5.3276557673051353E-2</v>
      </c>
      <c r="AN211" s="21">
        <f>AN191-Baseline!AN191</f>
        <v>0</v>
      </c>
      <c r="AO211" s="21">
        <f>AO191-Baseline!AO191</f>
        <v>0.24801576326580344</v>
      </c>
      <c r="AP211" s="21">
        <f>AP191-Baseline!AP191</f>
        <v>0</v>
      </c>
      <c r="AQ211" s="21">
        <f>AQ191-Baseline!AQ191</f>
        <v>5.1237501552214008E-2</v>
      </c>
      <c r="AR211" s="21">
        <f>AR191-Baseline!AR191</f>
        <v>0</v>
      </c>
      <c r="AS211" s="21">
        <f>AS191-Baseline!AS191</f>
        <v>5.024742823538831E-2</v>
      </c>
      <c r="AT211" s="21">
        <f>AT191-Baseline!AT191</f>
        <v>0.18831257486504957</v>
      </c>
      <c r="AU211" s="21">
        <f>AU191-Baseline!AU191</f>
        <v>4.9276486319255346E-2</v>
      </c>
      <c r="AV211" s="21">
        <f>AV191-Baseline!AV191</f>
        <v>0</v>
      </c>
      <c r="AW211" s="21">
        <f>AW191-Baseline!AW191</f>
        <v>4.8324306123624532E-2</v>
      </c>
      <c r="AX211" s="21">
        <f>AX191-Baseline!AX191</f>
        <v>0</v>
      </c>
      <c r="AY211" s="21">
        <f>AY191-Baseline!AY191</f>
        <v>0.22853097028690755</v>
      </c>
      <c r="AZ211" s="21">
        <f>AZ191-Baseline!AZ191</f>
        <v>0</v>
      </c>
      <c r="BA211" s="21">
        <f>BA191-Baseline!BA191</f>
        <v>4.6474787752124415E-2</v>
      </c>
      <c r="BB211" s="21">
        <f>BB191-Baseline!BB191</f>
        <v>0</v>
      </c>
    </row>
    <row r="212" spans="1:54" outlineLevel="2">
      <c r="A212" s="495"/>
      <c r="B212" s="150" t="s">
        <v>591</v>
      </c>
      <c r="C212" s="19"/>
      <c r="D212" s="135" t="s">
        <v>384</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0</v>
      </c>
      <c r="L212" s="21">
        <f>L77*L186-Baseline!L77*Baseline!L186</f>
        <v>0</v>
      </c>
      <c r="M212" s="21">
        <f>M77*M186-Baseline!M77*Baseline!M186</f>
        <v>0</v>
      </c>
      <c r="N212" s="21">
        <f>N77*N186-Baseline!N77*Baseline!N186</f>
        <v>0</v>
      </c>
      <c r="O212" s="21">
        <f>O77*O186-Baseline!O77*Baseline!O186</f>
        <v>0</v>
      </c>
      <c r="P212" s="21">
        <f>P77*P186-Baseline!P77*Baseline!P186</f>
        <v>0</v>
      </c>
      <c r="Q212" s="21">
        <f>Q77*Q186-Baseline!Q77*Baseline!Q186</f>
        <v>0</v>
      </c>
      <c r="R212" s="21">
        <f>R77*R186-Baseline!R77*Baseline!R186</f>
        <v>0</v>
      </c>
      <c r="S212" s="21">
        <f>S77*S186-Baseline!S77*Baseline!S186</f>
        <v>0</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495"/>
      <c r="B213" s="150" t="s">
        <v>488</v>
      </c>
      <c r="C213" s="19"/>
      <c r="D213" s="135" t="s">
        <v>384</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495"/>
      <c r="B214" s="150" t="s">
        <v>489</v>
      </c>
      <c r="C214" s="19"/>
      <c r="D214" s="135" t="s">
        <v>384</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495"/>
      <c r="B215" s="150" t="s">
        <v>490</v>
      </c>
      <c r="C215" s="19"/>
      <c r="D215" s="135" t="s">
        <v>384</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495"/>
      <c r="B216" s="150" t="s">
        <v>285</v>
      </c>
      <c r="C216" s="19"/>
      <c r="D216" s="135" t="s">
        <v>384</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495"/>
      <c r="B217" s="150" t="s">
        <v>288</v>
      </c>
      <c r="C217" s="19"/>
      <c r="D217" s="135"/>
      <c r="E217" s="21">
        <f>E197-Baseline!E197</f>
        <v>9.2970000000000006</v>
      </c>
      <c r="F217" s="21">
        <f>F197-Baseline!F197</f>
        <v>9.0614130434782609</v>
      </c>
      <c r="G217" s="21">
        <f>G197-Baseline!G197</f>
        <v>8.832462415458938</v>
      </c>
      <c r="H217" s="21">
        <f>H197-Baseline!H197</f>
        <v>8.609964999173032</v>
      </c>
      <c r="I217" s="21">
        <f>I197-Baseline!I197</f>
        <v>8.3937428526004449</v>
      </c>
      <c r="J217" s="21">
        <f>J197-Baseline!J197</f>
        <v>8.1836230617729075</v>
      </c>
      <c r="K217" s="21">
        <f>K197-Baseline!K197</f>
        <v>7.9794375982701027</v>
      </c>
      <c r="L217" s="21">
        <f>L197-Baseline!L197</f>
        <v>7.781023180788524</v>
      </c>
      <c r="M217" s="21">
        <f>M197-Baseline!M197</f>
        <v>7.5882211406662341</v>
      </c>
      <c r="N217" s="21">
        <f>N197-Baseline!N197</f>
        <v>7.4008772912499516</v>
      </c>
      <c r="O217" s="21">
        <f>O197-Baseline!O197</f>
        <v>7.218841800994201</v>
      </c>
      <c r="P217" s="21">
        <f>P197-Baseline!P197</f>
        <v>7.0419690701854529</v>
      </c>
      <c r="Q217" s="21">
        <f>Q197-Baseline!Q197</f>
        <v>6.8701176111872613</v>
      </c>
      <c r="R217" s="21">
        <f>R197-Baseline!R197</f>
        <v>6.7031499321053563</v>
      </c>
      <c r="S217" s="21">
        <f>S197-Baseline!S197</f>
        <v>6.5409324237746427</v>
      </c>
      <c r="T217" s="21">
        <f>T197-Baseline!T197</f>
        <v>6.3833352499728502</v>
      </c>
      <c r="U217" s="21">
        <f>U197-Baseline!U197</f>
        <v>6.2302322407682382</v>
      </c>
      <c r="V217" s="21">
        <f>V197-Baseline!V197</f>
        <v>6.0815007889115904</v>
      </c>
      <c r="W217" s="21">
        <f>W197-Baseline!W197</f>
        <v>5.9370217491851802</v>
      </c>
      <c r="X217" s="21">
        <f>X197-Baseline!X197</f>
        <v>5.796679340623963</v>
      </c>
      <c r="Y217" s="21">
        <f>Y197-Baseline!Y197</f>
        <v>5.6603610515266887</v>
      </c>
      <c r="Z217" s="21">
        <f>Z197-Baseline!Z197</f>
        <v>5.5279575471769897</v>
      </c>
      <c r="AA217" s="21">
        <f>AA197-Baseline!AA197</f>
        <v>5.3993625801967911</v>
      </c>
      <c r="AB217" s="21">
        <f>AB197-Baseline!AB197</f>
        <v>5.2744729034566697</v>
      </c>
      <c r="AC217" s="21">
        <f>AC197-Baseline!AC197</f>
        <v>5.1531881854698884</v>
      </c>
      <c r="AD217" s="21">
        <f>AD197-Baseline!AD197</f>
        <v>5.0354109281989974</v>
      </c>
      <c r="AE217" s="21">
        <f>AE197-Baseline!AE197</f>
        <v>4.921046387205938</v>
      </c>
      <c r="AF217" s="21">
        <f>AF197-Baseline!AF197</f>
        <v>4.8100024940785255</v>
      </c>
      <c r="AG217" s="21">
        <f>AG197-Baseline!AG197</f>
        <v>4.7021897810681743</v>
      </c>
      <c r="AH217" s="21">
        <f>AH197-Baseline!AH197</f>
        <v>4.5975213078755681</v>
      </c>
      <c r="AI217" s="21">
        <f>AI197-Baseline!AI197</f>
        <v>4.4959125905228134</v>
      </c>
      <c r="AJ217" s="21">
        <f>AJ197-Baseline!AJ197</f>
        <v>4.4186275591079749</v>
      </c>
      <c r="AK217" s="21">
        <f>AK197-Baseline!AK197</f>
        <v>4.3434123273438381</v>
      </c>
      <c r="AL217" s="21">
        <f>AL197-Baseline!AL197</f>
        <v>4.2702243596363685</v>
      </c>
      <c r="AM217" s="21">
        <f>AM197-Baseline!AM197</f>
        <v>4.1990221983207574</v>
      </c>
      <c r="AN217" s="21">
        <f>AN197-Baseline!AN197</f>
        <v>4.1297654393766514</v>
      </c>
      <c r="AO217" s="21">
        <f>AO197-Baseline!AO197</f>
        <v>4.0624147087439502</v>
      </c>
      <c r="AP217" s="21">
        <f>AP197-Baseline!AP197</f>
        <v>3.9969316392250174</v>
      </c>
      <c r="AQ217" s="21">
        <f>AQ197-Baseline!AQ197</f>
        <v>3.9332788479595169</v>
      </c>
      <c r="AR217" s="21">
        <f>AR197-Baseline!AR197</f>
        <v>3.8714199144584009</v>
      </c>
      <c r="AS217" s="21">
        <f>AS197-Baseline!AS197</f>
        <v>3.8113193591839329</v>
      </c>
      <c r="AT217" s="21">
        <f>AT197-Baseline!AT197</f>
        <v>3.7529426226629252</v>
      </c>
      <c r="AU217" s="21">
        <f>AU197-Baseline!AU197</f>
        <v>3.696256045120716</v>
      </c>
      <c r="AV217" s="21">
        <f>AV197-Baseline!AV197</f>
        <v>3.6412268466236872</v>
      </c>
      <c r="AW217" s="21">
        <f>AW197-Baseline!AW197</f>
        <v>3.5878231077184388</v>
      </c>
      <c r="AX217" s="21">
        <f>AX197-Baseline!AX197</f>
        <v>3.5360137505560458</v>
      </c>
      <c r="AY217" s="21">
        <f>AY197-Baseline!AY197</f>
        <v>3.4857685204900575</v>
      </c>
      <c r="AZ217" s="21">
        <f>AZ197-Baseline!AZ197</f>
        <v>3.4370579681372493</v>
      </c>
      <c r="BA217" s="21">
        <f>BA197-Baseline!BA197</f>
        <v>3.3898534318903408</v>
      </c>
      <c r="BB217" s="21">
        <f>BB197-Baseline!BB197</f>
        <v>3.3441270208722091</v>
      </c>
    </row>
    <row r="218" spans="1:54" outlineLevel="2">
      <c r="A218" s="496"/>
      <c r="B218" s="150" t="s">
        <v>471</v>
      </c>
      <c r="C218" s="19"/>
      <c r="D218" s="135" t="s">
        <v>384</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94" t="s">
        <v>491</v>
      </c>
      <c r="B220" s="150" t="s">
        <v>492</v>
      </c>
      <c r="C220" s="19"/>
      <c r="D220" s="135" t="s">
        <v>384</v>
      </c>
      <c r="E220" s="21">
        <f>SUM(E210:E213,E216:E218)</f>
        <v>9.3828399999999998</v>
      </c>
      <c r="F220" s="21">
        <f t="shared" ref="F220:BB220" si="31">SUM(F210:F213,F216:F218)</f>
        <v>9.3570652173913036</v>
      </c>
      <c r="G220" s="21">
        <f t="shared" si="31"/>
        <v>8.9158323293425763</v>
      </c>
      <c r="H220" s="21">
        <f t="shared" si="31"/>
        <v>8.609964999173032</v>
      </c>
      <c r="I220" s="21">
        <f t="shared" si="31"/>
        <v>8.4747137582500862</v>
      </c>
      <c r="J220" s="21">
        <f t="shared" si="31"/>
        <v>8.1836230617729075</v>
      </c>
      <c r="K220" s="21">
        <f t="shared" si="31"/>
        <v>8.3356670859297619</v>
      </c>
      <c r="L220" s="21">
        <f t="shared" si="31"/>
        <v>7.781023180788524</v>
      </c>
      <c r="M220" s="21">
        <f t="shared" si="31"/>
        <v>7.6645991411522907</v>
      </c>
      <c r="N220" s="21">
        <f t="shared" si="31"/>
        <v>7.4008772912499516</v>
      </c>
      <c r="O220" s="21">
        <f t="shared" si="31"/>
        <v>7.2930219888218684</v>
      </c>
      <c r="P220" s="21">
        <f t="shared" si="31"/>
        <v>7.3025976538499178</v>
      </c>
      <c r="Q220" s="21">
        <f t="shared" si="31"/>
        <v>6.9421632294429081</v>
      </c>
      <c r="R220" s="21">
        <f t="shared" si="31"/>
        <v>6.7031499321053563</v>
      </c>
      <c r="S220" s="21">
        <f t="shared" si="31"/>
        <v>6.6109048956952714</v>
      </c>
      <c r="T220" s="21">
        <f t="shared" si="31"/>
        <v>6.3833352499728502</v>
      </c>
      <c r="U220" s="21">
        <f t="shared" si="31"/>
        <v>6.5428960442212194</v>
      </c>
      <c r="V220" s="21">
        <f t="shared" si="31"/>
        <v>6.0815007889115904</v>
      </c>
      <c r="W220" s="21">
        <f t="shared" si="31"/>
        <v>6.0030251790775075</v>
      </c>
      <c r="X220" s="21">
        <f t="shared" si="31"/>
        <v>5.796679340623963</v>
      </c>
      <c r="Y220" s="21">
        <f t="shared" si="31"/>
        <v>5.7244652018779005</v>
      </c>
      <c r="Z220" s="21">
        <f t="shared" si="31"/>
        <v>5.7577115101663621</v>
      </c>
      <c r="AA220" s="21">
        <f t="shared" si="31"/>
        <v>5.4616221036632906</v>
      </c>
      <c r="AB220" s="21">
        <f t="shared" si="31"/>
        <v>5.2744729034566697</v>
      </c>
      <c r="AC220" s="21">
        <f t="shared" si="31"/>
        <v>5.2136561620523487</v>
      </c>
      <c r="AD220" s="21">
        <f t="shared" si="31"/>
        <v>5.0354109281989974</v>
      </c>
      <c r="AE220" s="21">
        <f t="shared" si="31"/>
        <v>5.1954909338666431</v>
      </c>
      <c r="AF220" s="21">
        <f t="shared" si="31"/>
        <v>4.8100024940785255</v>
      </c>
      <c r="AG220" s="21">
        <f t="shared" si="31"/>
        <v>4.7592278382289752</v>
      </c>
      <c r="AH220" s="21">
        <f t="shared" si="31"/>
        <v>4.5975213078755681</v>
      </c>
      <c r="AI220" s="21">
        <f t="shared" si="31"/>
        <v>4.5513093509327156</v>
      </c>
      <c r="AJ220" s="21">
        <f t="shared" si="31"/>
        <v>4.6221475635942699</v>
      </c>
      <c r="AK220" s="21">
        <f t="shared" si="31"/>
        <v>4.3977386441790358</v>
      </c>
      <c r="AL220" s="21">
        <f t="shared" si="31"/>
        <v>4.2702243596363685</v>
      </c>
      <c r="AM220" s="21">
        <f t="shared" si="31"/>
        <v>4.2522987559938086</v>
      </c>
      <c r="AN220" s="21">
        <f t="shared" si="31"/>
        <v>4.1297654393766514</v>
      </c>
      <c r="AO220" s="21">
        <f t="shared" si="31"/>
        <v>4.3104304720097533</v>
      </c>
      <c r="AP220" s="21">
        <f t="shared" si="31"/>
        <v>3.9969316392250174</v>
      </c>
      <c r="AQ220" s="21">
        <f t="shared" si="31"/>
        <v>3.9845163495117308</v>
      </c>
      <c r="AR220" s="21">
        <f t="shared" si="31"/>
        <v>3.8714199144584009</v>
      </c>
      <c r="AS220" s="21">
        <f t="shared" si="31"/>
        <v>3.8615667874193211</v>
      </c>
      <c r="AT220" s="21">
        <f t="shared" si="31"/>
        <v>3.9412551975279748</v>
      </c>
      <c r="AU220" s="21">
        <f t="shared" si="31"/>
        <v>3.7455325314399714</v>
      </c>
      <c r="AV220" s="21">
        <f t="shared" si="31"/>
        <v>3.6412268466236872</v>
      </c>
      <c r="AW220" s="21">
        <f t="shared" si="31"/>
        <v>3.6361474138420635</v>
      </c>
      <c r="AX220" s="21">
        <f t="shared" si="31"/>
        <v>3.5360137505560458</v>
      </c>
      <c r="AY220" s="21">
        <f t="shared" si="31"/>
        <v>3.7142994907769649</v>
      </c>
      <c r="AZ220" s="21">
        <f t="shared" si="31"/>
        <v>3.4370579681372493</v>
      </c>
      <c r="BA220" s="21">
        <f t="shared" si="31"/>
        <v>3.4363282196424652</v>
      </c>
      <c r="BB220" s="21">
        <f t="shared" si="31"/>
        <v>3.3441270208722091</v>
      </c>
    </row>
    <row r="221" spans="1:54" outlineLevel="2">
      <c r="A221" s="495"/>
      <c r="B221" s="150" t="s">
        <v>493</v>
      </c>
      <c r="C221" s="19"/>
      <c r="D221" s="135" t="s">
        <v>384</v>
      </c>
      <c r="E221" s="21">
        <f>SUM(E210:E212,E214,E216:E218)</f>
        <v>9.3828399999999998</v>
      </c>
      <c r="F221" s="21">
        <f t="shared" ref="F221:BB221" si="32">SUM(F210:F212,F214,F216:F218)</f>
        <v>9.3570652173913036</v>
      </c>
      <c r="G221" s="21">
        <f t="shared" si="32"/>
        <v>8.9158323293425763</v>
      </c>
      <c r="H221" s="21">
        <f t="shared" si="32"/>
        <v>8.609964999173032</v>
      </c>
      <c r="I221" s="21">
        <f t="shared" si="32"/>
        <v>8.4747137582500862</v>
      </c>
      <c r="J221" s="21">
        <f t="shared" si="32"/>
        <v>8.1836230617729075</v>
      </c>
      <c r="K221" s="21">
        <f t="shared" si="32"/>
        <v>8.3356670859297619</v>
      </c>
      <c r="L221" s="21">
        <f t="shared" si="32"/>
        <v>7.781023180788524</v>
      </c>
      <c r="M221" s="21">
        <f t="shared" si="32"/>
        <v>7.6645991411522907</v>
      </c>
      <c r="N221" s="21">
        <f t="shared" si="32"/>
        <v>7.4008772912499516</v>
      </c>
      <c r="O221" s="21">
        <f t="shared" si="32"/>
        <v>7.2930219888218684</v>
      </c>
      <c r="P221" s="21">
        <f t="shared" si="32"/>
        <v>7.3025976538499178</v>
      </c>
      <c r="Q221" s="21">
        <f t="shared" si="32"/>
        <v>6.9421632294429081</v>
      </c>
      <c r="R221" s="21">
        <f t="shared" si="32"/>
        <v>6.7031499321053563</v>
      </c>
      <c r="S221" s="21">
        <f t="shared" si="32"/>
        <v>6.6109048956952714</v>
      </c>
      <c r="T221" s="21">
        <f t="shared" si="32"/>
        <v>6.3833352499728502</v>
      </c>
      <c r="U221" s="21">
        <f t="shared" si="32"/>
        <v>6.5428960442212194</v>
      </c>
      <c r="V221" s="21">
        <f t="shared" si="32"/>
        <v>6.0815007889115904</v>
      </c>
      <c r="W221" s="21">
        <f t="shared" si="32"/>
        <v>6.0030251790775075</v>
      </c>
      <c r="X221" s="21">
        <f t="shared" si="32"/>
        <v>5.796679340623963</v>
      </c>
      <c r="Y221" s="21">
        <f t="shared" si="32"/>
        <v>5.7244652018779005</v>
      </c>
      <c r="Z221" s="21">
        <f t="shared" si="32"/>
        <v>5.7577115101663621</v>
      </c>
      <c r="AA221" s="21">
        <f t="shared" si="32"/>
        <v>5.4616221036632906</v>
      </c>
      <c r="AB221" s="21">
        <f t="shared" si="32"/>
        <v>5.2744729034566697</v>
      </c>
      <c r="AC221" s="21">
        <f t="shared" si="32"/>
        <v>5.2136561620523487</v>
      </c>
      <c r="AD221" s="21">
        <f t="shared" si="32"/>
        <v>5.0354109281989974</v>
      </c>
      <c r="AE221" s="21">
        <f t="shared" si="32"/>
        <v>5.1954909338666431</v>
      </c>
      <c r="AF221" s="21">
        <f t="shared" si="32"/>
        <v>4.8100024940785255</v>
      </c>
      <c r="AG221" s="21">
        <f t="shared" si="32"/>
        <v>4.7592278382289752</v>
      </c>
      <c r="AH221" s="21">
        <f t="shared" si="32"/>
        <v>4.5975213078755681</v>
      </c>
      <c r="AI221" s="21">
        <f t="shared" si="32"/>
        <v>4.5513093509327156</v>
      </c>
      <c r="AJ221" s="21">
        <f t="shared" si="32"/>
        <v>4.6221475635942699</v>
      </c>
      <c r="AK221" s="21">
        <f t="shared" si="32"/>
        <v>4.3977386441790358</v>
      </c>
      <c r="AL221" s="21">
        <f t="shared" si="32"/>
        <v>4.2702243596363685</v>
      </c>
      <c r="AM221" s="21">
        <f t="shared" si="32"/>
        <v>4.2522987559938086</v>
      </c>
      <c r="AN221" s="21">
        <f t="shared" si="32"/>
        <v>4.1297654393766514</v>
      </c>
      <c r="AO221" s="21">
        <f t="shared" si="32"/>
        <v>4.3104304720097533</v>
      </c>
      <c r="AP221" s="21">
        <f t="shared" si="32"/>
        <v>3.9969316392250174</v>
      </c>
      <c r="AQ221" s="21">
        <f t="shared" si="32"/>
        <v>3.9845163495117308</v>
      </c>
      <c r="AR221" s="21">
        <f t="shared" si="32"/>
        <v>3.8714199144584009</v>
      </c>
      <c r="AS221" s="21">
        <f t="shared" si="32"/>
        <v>3.8615667874193211</v>
      </c>
      <c r="AT221" s="21">
        <f t="shared" si="32"/>
        <v>3.9412551975279748</v>
      </c>
      <c r="AU221" s="21">
        <f t="shared" si="32"/>
        <v>3.7455325314399714</v>
      </c>
      <c r="AV221" s="21">
        <f t="shared" si="32"/>
        <v>3.6412268466236872</v>
      </c>
      <c r="AW221" s="21">
        <f t="shared" si="32"/>
        <v>3.6361474138420635</v>
      </c>
      <c r="AX221" s="21">
        <f t="shared" si="32"/>
        <v>3.5360137505560458</v>
      </c>
      <c r="AY221" s="21">
        <f t="shared" si="32"/>
        <v>3.7142994907769649</v>
      </c>
      <c r="AZ221" s="21">
        <f t="shared" si="32"/>
        <v>3.4370579681372493</v>
      </c>
      <c r="BA221" s="21">
        <f t="shared" si="32"/>
        <v>3.4363282196424652</v>
      </c>
      <c r="BB221" s="21">
        <f t="shared" si="32"/>
        <v>3.3441270208722091</v>
      </c>
    </row>
    <row r="222" spans="1:54" outlineLevel="2">
      <c r="A222" s="496"/>
      <c r="B222" s="150" t="s">
        <v>494</v>
      </c>
      <c r="C222" s="19"/>
      <c r="D222" s="135" t="s">
        <v>384</v>
      </c>
      <c r="E222" s="21">
        <f>SUM(E210:E212,E215:E218)</f>
        <v>9.3828399999999998</v>
      </c>
      <c r="F222" s="21">
        <f t="shared" ref="F222:BB222" si="33">SUM(F210:F212,F215:F218)</f>
        <v>9.3570652173913036</v>
      </c>
      <c r="G222" s="21">
        <f t="shared" si="33"/>
        <v>8.9158323293425763</v>
      </c>
      <c r="H222" s="21">
        <f t="shared" si="33"/>
        <v>8.609964999173032</v>
      </c>
      <c r="I222" s="21">
        <f t="shared" si="33"/>
        <v>8.4747137582500862</v>
      </c>
      <c r="J222" s="21">
        <f t="shared" si="33"/>
        <v>8.1836230617729075</v>
      </c>
      <c r="K222" s="21">
        <f t="shared" si="33"/>
        <v>8.3356670859297619</v>
      </c>
      <c r="L222" s="21">
        <f t="shared" si="33"/>
        <v>7.781023180788524</v>
      </c>
      <c r="M222" s="21">
        <f t="shared" si="33"/>
        <v>7.6645991411522907</v>
      </c>
      <c r="N222" s="21">
        <f t="shared" si="33"/>
        <v>7.4008772912499516</v>
      </c>
      <c r="O222" s="21">
        <f t="shared" si="33"/>
        <v>7.2930219888218684</v>
      </c>
      <c r="P222" s="21">
        <f t="shared" si="33"/>
        <v>7.3025976538499178</v>
      </c>
      <c r="Q222" s="21">
        <f t="shared" si="33"/>
        <v>6.9421632294429081</v>
      </c>
      <c r="R222" s="21">
        <f t="shared" si="33"/>
        <v>6.7031499321053563</v>
      </c>
      <c r="S222" s="21">
        <f t="shared" si="33"/>
        <v>6.6109048956952714</v>
      </c>
      <c r="T222" s="21">
        <f t="shared" si="33"/>
        <v>6.3833352499728502</v>
      </c>
      <c r="U222" s="21">
        <f t="shared" si="33"/>
        <v>6.5428960442212194</v>
      </c>
      <c r="V222" s="21">
        <f t="shared" si="33"/>
        <v>6.0815007889115904</v>
      </c>
      <c r="W222" s="21">
        <f t="shared" si="33"/>
        <v>6.0030251790775075</v>
      </c>
      <c r="X222" s="21">
        <f t="shared" si="33"/>
        <v>5.796679340623963</v>
      </c>
      <c r="Y222" s="21">
        <f t="shared" si="33"/>
        <v>5.7244652018779005</v>
      </c>
      <c r="Z222" s="21">
        <f t="shared" si="33"/>
        <v>5.7577115101663621</v>
      </c>
      <c r="AA222" s="21">
        <f t="shared" si="33"/>
        <v>5.4616221036632906</v>
      </c>
      <c r="AB222" s="21">
        <f t="shared" si="33"/>
        <v>5.2744729034566697</v>
      </c>
      <c r="AC222" s="21">
        <f t="shared" si="33"/>
        <v>5.2136561620523487</v>
      </c>
      <c r="AD222" s="21">
        <f t="shared" si="33"/>
        <v>5.0354109281989974</v>
      </c>
      <c r="AE222" s="21">
        <f t="shared" si="33"/>
        <v>5.1954909338666431</v>
      </c>
      <c r="AF222" s="21">
        <f t="shared" si="33"/>
        <v>4.8100024940785255</v>
      </c>
      <c r="AG222" s="21">
        <f t="shared" si="33"/>
        <v>4.7592278382289752</v>
      </c>
      <c r="AH222" s="21">
        <f t="shared" si="33"/>
        <v>4.5975213078755681</v>
      </c>
      <c r="AI222" s="21">
        <f t="shared" si="33"/>
        <v>4.5513093509327156</v>
      </c>
      <c r="AJ222" s="21">
        <f t="shared" si="33"/>
        <v>4.6221475635942699</v>
      </c>
      <c r="AK222" s="21">
        <f t="shared" si="33"/>
        <v>4.3977386441790358</v>
      </c>
      <c r="AL222" s="21">
        <f t="shared" si="33"/>
        <v>4.2702243596363685</v>
      </c>
      <c r="AM222" s="21">
        <f t="shared" si="33"/>
        <v>4.2522987559938086</v>
      </c>
      <c r="AN222" s="21">
        <f t="shared" si="33"/>
        <v>4.1297654393766514</v>
      </c>
      <c r="AO222" s="21">
        <f t="shared" si="33"/>
        <v>4.3104304720097533</v>
      </c>
      <c r="AP222" s="21">
        <f t="shared" si="33"/>
        <v>3.9969316392250174</v>
      </c>
      <c r="AQ222" s="21">
        <f t="shared" si="33"/>
        <v>3.9845163495117308</v>
      </c>
      <c r="AR222" s="21">
        <f t="shared" si="33"/>
        <v>3.8714199144584009</v>
      </c>
      <c r="AS222" s="21">
        <f t="shared" si="33"/>
        <v>3.8615667874193211</v>
      </c>
      <c r="AT222" s="21">
        <f t="shared" si="33"/>
        <v>3.9412551975279748</v>
      </c>
      <c r="AU222" s="21">
        <f t="shared" si="33"/>
        <v>3.7455325314399714</v>
      </c>
      <c r="AV222" s="21">
        <f t="shared" si="33"/>
        <v>3.6412268466236872</v>
      </c>
      <c r="AW222" s="21">
        <f t="shared" si="33"/>
        <v>3.6361474138420635</v>
      </c>
      <c r="AX222" s="21">
        <f t="shared" si="33"/>
        <v>3.5360137505560458</v>
      </c>
      <c r="AY222" s="21">
        <f t="shared" si="33"/>
        <v>3.7142994907769649</v>
      </c>
      <c r="AZ222" s="21">
        <f t="shared" si="33"/>
        <v>3.4370579681372493</v>
      </c>
      <c r="BA222" s="21">
        <f t="shared" si="33"/>
        <v>3.4363282196424652</v>
      </c>
      <c r="BB222" s="21">
        <f t="shared" si="33"/>
        <v>3.3441270208722091</v>
      </c>
    </row>
    <row r="223" spans="1:54" outlineLevel="2">
      <c r="B223" s="19"/>
      <c r="C223" s="19"/>
      <c r="D223" s="19"/>
      <c r="E223" s="15"/>
    </row>
    <row r="224" spans="1:54" outlineLevel="2">
      <c r="A224" s="494" t="s">
        <v>495</v>
      </c>
      <c r="B224" s="150" t="s">
        <v>492</v>
      </c>
      <c r="C224" s="19"/>
      <c r="D224" s="135" t="s">
        <v>384</v>
      </c>
      <c r="E224" s="21">
        <f>E204-Baseline!E204</f>
        <v>9.3828399999999998</v>
      </c>
      <c r="F224" s="21">
        <f>F204-Baseline!F204</f>
        <v>18.739905217391303</v>
      </c>
      <c r="G224" s="21">
        <f>G204-Baseline!G204</f>
        <v>27.655737546733882</v>
      </c>
      <c r="H224" s="21">
        <f>H204-Baseline!H204</f>
        <v>36.265702545906912</v>
      </c>
      <c r="I224" s="21">
        <f>I204-Baseline!I204</f>
        <v>44.740416304156994</v>
      </c>
      <c r="J224" s="21">
        <f>J204-Baseline!J204</f>
        <v>52.9240393659299</v>
      </c>
      <c r="K224" s="21">
        <f>K204-Baseline!K204</f>
        <v>61.259706451859664</v>
      </c>
      <c r="L224" s="21">
        <f>L204-Baseline!L204</f>
        <v>69.040729632648194</v>
      </c>
      <c r="M224" s="21">
        <f>M204-Baseline!M204</f>
        <v>76.705328773800488</v>
      </c>
      <c r="N224" s="21">
        <f>N204-Baseline!N204</f>
        <v>84.106206065050443</v>
      </c>
      <c r="O224" s="21">
        <f>O204-Baseline!O204</f>
        <v>91.399228053872307</v>
      </c>
      <c r="P224" s="21">
        <f>P204-Baseline!P204</f>
        <v>98.701825707722222</v>
      </c>
      <c r="Q224" s="21">
        <f>Q204-Baseline!Q204</f>
        <v>105.64398893716513</v>
      </c>
      <c r="R224" s="21">
        <f>R204-Baseline!R204</f>
        <v>112.34713886927049</v>
      </c>
      <c r="S224" s="21">
        <f>S204-Baseline!S204</f>
        <v>118.95804376496577</v>
      </c>
      <c r="T224" s="21">
        <f>T204-Baseline!T204</f>
        <v>125.34137901493861</v>
      </c>
      <c r="U224" s="21">
        <f>U204-Baseline!U204</f>
        <v>131.88427505915982</v>
      </c>
      <c r="V224" s="21">
        <f>V204-Baseline!V204</f>
        <v>137.96577584807142</v>
      </c>
      <c r="W224" s="21">
        <f>W204-Baseline!W204</f>
        <v>143.96880102714891</v>
      </c>
      <c r="X224" s="21">
        <f>X204-Baseline!X204</f>
        <v>149.76548036777288</v>
      </c>
      <c r="Y224" s="21">
        <f>Y204-Baseline!Y204</f>
        <v>155.48994556965079</v>
      </c>
      <c r="Z224" s="21">
        <f>Z204-Baseline!Z204</f>
        <v>161.24765707981715</v>
      </c>
      <c r="AA224" s="21">
        <f>AA204-Baseline!AA204</f>
        <v>166.70927918348045</v>
      </c>
      <c r="AB224" s="21">
        <f>AB204-Baseline!AB204</f>
        <v>171.98375208693713</v>
      </c>
      <c r="AC224" s="21">
        <f>AC204-Baseline!AC204</f>
        <v>177.19740824898949</v>
      </c>
      <c r="AD224" s="21">
        <f>AD204-Baseline!AD204</f>
        <v>182.23281917718847</v>
      </c>
      <c r="AE224" s="21">
        <f>AE204-Baseline!AE204</f>
        <v>187.42831011105511</v>
      </c>
      <c r="AF224" s="21">
        <f>AF204-Baseline!AF204</f>
        <v>192.23831260513364</v>
      </c>
      <c r="AG224" s="21">
        <f>AG204-Baseline!AG204</f>
        <v>196.99754044336262</v>
      </c>
      <c r="AH224" s="21">
        <f>AH204-Baseline!AH204</f>
        <v>201.59506175123821</v>
      </c>
      <c r="AI224" s="21">
        <f>AI204-Baseline!AI204</f>
        <v>206.14637110217092</v>
      </c>
      <c r="AJ224" s="21">
        <f>AJ204-Baseline!AJ204</f>
        <v>210.76851866576519</v>
      </c>
      <c r="AK224" s="21">
        <f>AK204-Baseline!AK204</f>
        <v>215.16625730994423</v>
      </c>
      <c r="AL224" s="21">
        <f>AL204-Baseline!AL204</f>
        <v>219.43648166958059</v>
      </c>
      <c r="AM224" s="21">
        <f>AM204-Baseline!AM204</f>
        <v>223.68878042557441</v>
      </c>
      <c r="AN224" s="21">
        <f>AN204-Baseline!AN204</f>
        <v>227.81854586495106</v>
      </c>
      <c r="AO224" s="21">
        <f>AO204-Baseline!AO204</f>
        <v>232.12897633696082</v>
      </c>
      <c r="AP224" s="21">
        <f>AP204-Baseline!AP204</f>
        <v>236.12590797618583</v>
      </c>
      <c r="AQ224" s="21">
        <f>AQ204-Baseline!AQ204</f>
        <v>240.11042432569755</v>
      </c>
      <c r="AR224" s="21">
        <f>AR204-Baseline!AR204</f>
        <v>243.98184424015597</v>
      </c>
      <c r="AS224" s="21">
        <f>AS204-Baseline!AS204</f>
        <v>247.84341102757529</v>
      </c>
      <c r="AT224" s="21">
        <f>AT204-Baseline!AT204</f>
        <v>251.78466622510325</v>
      </c>
      <c r="AU224" s="21">
        <f>AU204-Baseline!AU204</f>
        <v>255.53019875654323</v>
      </c>
      <c r="AV224" s="21">
        <f>AV204-Baseline!AV204</f>
        <v>259.17142560316694</v>
      </c>
      <c r="AW224" s="21">
        <f>AW204-Baseline!AW204</f>
        <v>262.80757301700902</v>
      </c>
      <c r="AX224" s="21">
        <f>AX204-Baseline!AX204</f>
        <v>266.34358676756506</v>
      </c>
      <c r="AY224" s="21">
        <f>AY204-Baseline!AY204</f>
        <v>270.05788625834202</v>
      </c>
      <c r="AZ224" s="21">
        <f>AZ204-Baseline!AZ204</f>
        <v>273.49494422647928</v>
      </c>
      <c r="BA224" s="21">
        <f>BA204-Baseline!BA204</f>
        <v>276.93127244612174</v>
      </c>
      <c r="BB224" s="21">
        <f>BB204-Baseline!BB204</f>
        <v>280.27539946699397</v>
      </c>
    </row>
    <row r="225" spans="1:54" outlineLevel="2">
      <c r="A225" s="495"/>
      <c r="B225" s="150" t="s">
        <v>493</v>
      </c>
      <c r="C225" s="19"/>
      <c r="D225" s="135" t="s">
        <v>384</v>
      </c>
      <c r="E225" s="21">
        <f>E205-Baseline!E205</f>
        <v>9.3828399999999998</v>
      </c>
      <c r="F225" s="21">
        <f>F205-Baseline!F205</f>
        <v>18.739905217391303</v>
      </c>
      <c r="G225" s="21">
        <f>G205-Baseline!G205</f>
        <v>27.655737546733882</v>
      </c>
      <c r="H225" s="21">
        <f>H205-Baseline!H205</f>
        <v>36.265702545906912</v>
      </c>
      <c r="I225" s="21">
        <f>I205-Baseline!I205</f>
        <v>44.740416304156994</v>
      </c>
      <c r="J225" s="21">
        <f>J205-Baseline!J205</f>
        <v>52.9240393659299</v>
      </c>
      <c r="K225" s="21">
        <f>K205-Baseline!K205</f>
        <v>61.259706451859664</v>
      </c>
      <c r="L225" s="21">
        <f>L205-Baseline!L205</f>
        <v>69.040729632648194</v>
      </c>
      <c r="M225" s="21">
        <f>M205-Baseline!M205</f>
        <v>76.705328773800488</v>
      </c>
      <c r="N225" s="21">
        <f>N205-Baseline!N205</f>
        <v>84.106206065050443</v>
      </c>
      <c r="O225" s="21">
        <f>O205-Baseline!O205</f>
        <v>91.399228053872307</v>
      </c>
      <c r="P225" s="21">
        <f>P205-Baseline!P205</f>
        <v>98.701825707722222</v>
      </c>
      <c r="Q225" s="21">
        <f>Q205-Baseline!Q205</f>
        <v>105.64398893716513</v>
      </c>
      <c r="R225" s="21">
        <f>R205-Baseline!R205</f>
        <v>112.34713886927049</v>
      </c>
      <c r="S225" s="21">
        <f>S205-Baseline!S205</f>
        <v>118.95804376496577</v>
      </c>
      <c r="T225" s="21">
        <f>T205-Baseline!T205</f>
        <v>125.34137901493861</v>
      </c>
      <c r="U225" s="21">
        <f>U205-Baseline!U205</f>
        <v>131.88427505915982</v>
      </c>
      <c r="V225" s="21">
        <f>V205-Baseline!V205</f>
        <v>137.96577584807142</v>
      </c>
      <c r="W225" s="21">
        <f>W205-Baseline!W205</f>
        <v>143.96880102714891</v>
      </c>
      <c r="X225" s="21">
        <f>X205-Baseline!X205</f>
        <v>149.76548036777288</v>
      </c>
      <c r="Y225" s="21">
        <f>Y205-Baseline!Y205</f>
        <v>155.48994556965079</v>
      </c>
      <c r="Z225" s="21">
        <f>Z205-Baseline!Z205</f>
        <v>161.24765707981715</v>
      </c>
      <c r="AA225" s="21">
        <f>AA205-Baseline!AA205</f>
        <v>166.70927918348045</v>
      </c>
      <c r="AB225" s="21">
        <f>AB205-Baseline!AB205</f>
        <v>171.98375208693713</v>
      </c>
      <c r="AC225" s="21">
        <f>AC205-Baseline!AC205</f>
        <v>177.19740824898949</v>
      </c>
      <c r="AD225" s="21">
        <f>AD205-Baseline!AD205</f>
        <v>182.23281917718847</v>
      </c>
      <c r="AE225" s="21">
        <f>AE205-Baseline!AE205</f>
        <v>187.42831011105511</v>
      </c>
      <c r="AF225" s="21">
        <f>AF205-Baseline!AF205</f>
        <v>192.23831260513364</v>
      </c>
      <c r="AG225" s="21">
        <f>AG205-Baseline!AG205</f>
        <v>196.99754044336262</v>
      </c>
      <c r="AH225" s="21">
        <f>AH205-Baseline!AH205</f>
        <v>201.59506175123821</v>
      </c>
      <c r="AI225" s="21">
        <f>AI205-Baseline!AI205</f>
        <v>206.14637110217092</v>
      </c>
      <c r="AJ225" s="21">
        <f>AJ205-Baseline!AJ205</f>
        <v>210.76851866576519</v>
      </c>
      <c r="AK225" s="21">
        <f>AK205-Baseline!AK205</f>
        <v>215.16625730994423</v>
      </c>
      <c r="AL225" s="21">
        <f>AL205-Baseline!AL205</f>
        <v>219.43648166958059</v>
      </c>
      <c r="AM225" s="21">
        <f>AM205-Baseline!AM205</f>
        <v>223.68878042557441</v>
      </c>
      <c r="AN225" s="21">
        <f>AN205-Baseline!AN205</f>
        <v>227.81854586495106</v>
      </c>
      <c r="AO225" s="21">
        <f>AO205-Baseline!AO205</f>
        <v>232.12897633696082</v>
      </c>
      <c r="AP225" s="21">
        <f>AP205-Baseline!AP205</f>
        <v>236.12590797618583</v>
      </c>
      <c r="AQ225" s="21">
        <f>AQ205-Baseline!AQ205</f>
        <v>240.11042432569755</v>
      </c>
      <c r="AR225" s="21">
        <f>AR205-Baseline!AR205</f>
        <v>243.98184424015597</v>
      </c>
      <c r="AS225" s="21">
        <f>AS205-Baseline!AS205</f>
        <v>247.84341102757529</v>
      </c>
      <c r="AT225" s="21">
        <f>AT205-Baseline!AT205</f>
        <v>251.78466622510325</v>
      </c>
      <c r="AU225" s="21">
        <f>AU205-Baseline!AU205</f>
        <v>255.53019875654323</v>
      </c>
      <c r="AV225" s="21">
        <f>AV205-Baseline!AV205</f>
        <v>259.17142560316694</v>
      </c>
      <c r="AW225" s="21">
        <f>AW205-Baseline!AW205</f>
        <v>262.80757301700902</v>
      </c>
      <c r="AX225" s="21">
        <f>AX205-Baseline!AX205</f>
        <v>266.34358676756506</v>
      </c>
      <c r="AY225" s="21">
        <f>AY205-Baseline!AY205</f>
        <v>270.05788625834202</v>
      </c>
      <c r="AZ225" s="21">
        <f>AZ205-Baseline!AZ205</f>
        <v>273.49494422647928</v>
      </c>
      <c r="BA225" s="21">
        <f>BA205-Baseline!BA205</f>
        <v>276.93127244612174</v>
      </c>
      <c r="BB225" s="21">
        <f>BB205-Baseline!BB205</f>
        <v>280.27539946699397</v>
      </c>
    </row>
    <row r="226" spans="1:54" outlineLevel="2">
      <c r="A226" s="496"/>
      <c r="B226" s="150" t="s">
        <v>494</v>
      </c>
      <c r="C226" s="19"/>
      <c r="D226" s="135" t="s">
        <v>384</v>
      </c>
      <c r="E226" s="21">
        <f>E206-Baseline!E206</f>
        <v>9.3828399999999998</v>
      </c>
      <c r="F226" s="21">
        <f>F206-Baseline!F206</f>
        <v>18.739905217391303</v>
      </c>
      <c r="G226" s="21">
        <f>G206-Baseline!G206</f>
        <v>27.655737546733882</v>
      </c>
      <c r="H226" s="21">
        <f>H206-Baseline!H206</f>
        <v>36.265702545906912</v>
      </c>
      <c r="I226" s="21">
        <f>I206-Baseline!I206</f>
        <v>44.740416304156994</v>
      </c>
      <c r="J226" s="21">
        <f>J206-Baseline!J206</f>
        <v>52.9240393659299</v>
      </c>
      <c r="K226" s="21">
        <f>K206-Baseline!K206</f>
        <v>61.259706451859664</v>
      </c>
      <c r="L226" s="21">
        <f>L206-Baseline!L206</f>
        <v>69.040729632648194</v>
      </c>
      <c r="M226" s="21">
        <f>M206-Baseline!M206</f>
        <v>76.705328773800488</v>
      </c>
      <c r="N226" s="21">
        <f>N206-Baseline!N206</f>
        <v>84.106206065050443</v>
      </c>
      <c r="O226" s="21">
        <f>O206-Baseline!O206</f>
        <v>91.399228053872307</v>
      </c>
      <c r="P226" s="21">
        <f>P206-Baseline!P206</f>
        <v>98.701825707722222</v>
      </c>
      <c r="Q226" s="21">
        <f>Q206-Baseline!Q206</f>
        <v>105.64398893716513</v>
      </c>
      <c r="R226" s="21">
        <f>R206-Baseline!R206</f>
        <v>112.34713886927049</v>
      </c>
      <c r="S226" s="21">
        <f>S206-Baseline!S206</f>
        <v>118.95804376496577</v>
      </c>
      <c r="T226" s="21">
        <f>T206-Baseline!T206</f>
        <v>125.34137901493861</v>
      </c>
      <c r="U226" s="21">
        <f>U206-Baseline!U206</f>
        <v>131.88427505915982</v>
      </c>
      <c r="V226" s="21">
        <f>V206-Baseline!V206</f>
        <v>137.96577584807142</v>
      </c>
      <c r="W226" s="21">
        <f>W206-Baseline!W206</f>
        <v>143.96880102714891</v>
      </c>
      <c r="X226" s="21">
        <f>X206-Baseline!X206</f>
        <v>149.76548036777288</v>
      </c>
      <c r="Y226" s="21">
        <f>Y206-Baseline!Y206</f>
        <v>155.48994556965079</v>
      </c>
      <c r="Z226" s="21">
        <f>Z206-Baseline!Z206</f>
        <v>161.24765707981715</v>
      </c>
      <c r="AA226" s="21">
        <f>AA206-Baseline!AA206</f>
        <v>166.70927918348045</v>
      </c>
      <c r="AB226" s="21">
        <f>AB206-Baseline!AB206</f>
        <v>171.98375208693713</v>
      </c>
      <c r="AC226" s="21">
        <f>AC206-Baseline!AC206</f>
        <v>177.19740824898949</v>
      </c>
      <c r="AD226" s="21">
        <f>AD206-Baseline!AD206</f>
        <v>182.23281917718847</v>
      </c>
      <c r="AE226" s="21">
        <f>AE206-Baseline!AE206</f>
        <v>187.42831011105511</v>
      </c>
      <c r="AF226" s="21">
        <f>AF206-Baseline!AF206</f>
        <v>192.23831260513364</v>
      </c>
      <c r="AG226" s="21">
        <f>AG206-Baseline!AG206</f>
        <v>196.99754044336262</v>
      </c>
      <c r="AH226" s="21">
        <f>AH206-Baseline!AH206</f>
        <v>201.59506175123821</v>
      </c>
      <c r="AI226" s="21">
        <f>AI206-Baseline!AI206</f>
        <v>206.14637110217092</v>
      </c>
      <c r="AJ226" s="21">
        <f>AJ206-Baseline!AJ206</f>
        <v>210.76851866576519</v>
      </c>
      <c r="AK226" s="21">
        <f>AK206-Baseline!AK206</f>
        <v>215.16625730994423</v>
      </c>
      <c r="AL226" s="21">
        <f>AL206-Baseline!AL206</f>
        <v>219.43648166958059</v>
      </c>
      <c r="AM226" s="21">
        <f>AM206-Baseline!AM206</f>
        <v>223.68878042557441</v>
      </c>
      <c r="AN226" s="21">
        <f>AN206-Baseline!AN206</f>
        <v>227.81854586495106</v>
      </c>
      <c r="AO226" s="21">
        <f>AO206-Baseline!AO206</f>
        <v>232.12897633696082</v>
      </c>
      <c r="AP226" s="21">
        <f>AP206-Baseline!AP206</f>
        <v>236.12590797618583</v>
      </c>
      <c r="AQ226" s="21">
        <f>AQ206-Baseline!AQ206</f>
        <v>240.11042432569755</v>
      </c>
      <c r="AR226" s="21">
        <f>AR206-Baseline!AR206</f>
        <v>243.98184424015597</v>
      </c>
      <c r="AS226" s="21">
        <f>AS206-Baseline!AS206</f>
        <v>247.84341102757529</v>
      </c>
      <c r="AT226" s="21">
        <f>AT206-Baseline!AT206</f>
        <v>251.78466622510325</v>
      </c>
      <c r="AU226" s="21">
        <f>AU206-Baseline!AU206</f>
        <v>255.53019875654323</v>
      </c>
      <c r="AV226" s="21">
        <f>AV206-Baseline!AV206</f>
        <v>259.17142560316694</v>
      </c>
      <c r="AW226" s="21">
        <f>AW206-Baseline!AW206</f>
        <v>262.80757301700902</v>
      </c>
      <c r="AX226" s="21">
        <f>AX206-Baseline!AX206</f>
        <v>266.34358676756506</v>
      </c>
      <c r="AY226" s="21">
        <f>AY206-Baseline!AY206</f>
        <v>270.05788625834202</v>
      </c>
      <c r="AZ226" s="21">
        <f>AZ206-Baseline!AZ206</f>
        <v>273.49494422647928</v>
      </c>
      <c r="BA226" s="21">
        <f>BA206-Baseline!BA206</f>
        <v>276.93127244612174</v>
      </c>
      <c r="BB226" s="21">
        <f>BB206-Baseline!BB206</f>
        <v>280.27539946699397</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499</v>
      </c>
      <c r="C229" s="57"/>
      <c r="D229" s="56" t="s">
        <v>384</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6570CE97-09CB-477D-B04C-F17394CE97D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665BAA7-F4A4-49A0-BEA0-B50C01CAA653}">
          <x14:formula1>
            <xm:f>'Fixed Data'!$E$55:$E$58</xm:f>
          </x14:formula1>
          <xm:sqref>B158:B169 B143:B154</xm:sqref>
        </x14:dataValidation>
        <x14:dataValidation type="list" allowBlank="1" showInputMessage="1" showErrorMessage="1" xr:uid="{43F81542-2E66-44CF-ABDE-8E52959021E9}">
          <x14:formula1>
            <xm:f>'Fixed Data'!$C$64:$C$65</xm:f>
          </x14:formula1>
          <xm:sqref>B66:B70</xm:sqref>
        </x14:dataValidation>
        <x14:dataValidation type="list" allowBlank="1" showInputMessage="1" showErrorMessage="1" xr:uid="{DE8E6ED3-C986-4B0C-8BF0-BB42C9FB5FE7}">
          <x14:formula1>
            <xm:f>'Fixed Data'!$C$55:$C$61</xm:f>
          </x14:formula1>
          <xm:sqref>C54:C63</xm:sqref>
        </x14:dataValidation>
        <x14:dataValidation type="list" allowBlank="1" showInputMessage="1" showErrorMessage="1" xr:uid="{B10AECE2-215A-4BA7-85F6-5EFB7034CF63}">
          <x14:formula1>
            <xm:f>'Fixed Data'!$A$55:$A$78</xm:f>
          </x14:formula1>
          <xm:sqref>B54:B63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59999389629810485"/>
  </sheetPr>
  <dimension ref="A1:N31"/>
  <sheetViews>
    <sheetView zoomScale="85" zoomScaleNormal="85" workbookViewId="0">
      <selection activeCell="C10" sqref="C10:N10"/>
    </sheetView>
  </sheetViews>
  <sheetFormatPr defaultColWidth="9" defaultRowHeight="13.5"/>
  <cols>
    <col min="1" max="1" width="35.765625" style="41" bestFit="1" customWidth="1"/>
    <col min="2" max="2" width="49.61328125" style="41" customWidth="1"/>
    <col min="3" max="3" width="6.4609375" style="41" customWidth="1"/>
    <col min="4" max="4" width="12.4609375" style="41" customWidth="1"/>
    <col min="5" max="5" width="10" style="41" customWidth="1"/>
    <col min="6" max="13" width="14.4609375" style="41" customWidth="1"/>
    <col min="14" max="14" width="9.61328125" style="41" customWidth="1"/>
    <col min="15" max="16384" width="9" style="41"/>
  </cols>
  <sheetData>
    <row r="1" spans="1:14" s="368" customFormat="1" ht="56.9" customHeight="1"/>
    <row r="2" spans="1:14">
      <c r="A2" s="40"/>
    </row>
    <row r="3" spans="1:14">
      <c r="A3" s="40"/>
    </row>
    <row r="4" spans="1:14">
      <c r="A4" s="42" t="s">
        <v>77</v>
      </c>
      <c r="B4" s="42" t="s">
        <v>78</v>
      </c>
      <c r="C4" s="369" t="s">
        <v>79</v>
      </c>
      <c r="D4" s="369"/>
      <c r="E4" s="369"/>
      <c r="F4" s="369"/>
      <c r="G4" s="369"/>
      <c r="H4" s="369"/>
      <c r="I4" s="369"/>
      <c r="J4" s="369"/>
      <c r="K4" s="369"/>
      <c r="L4" s="369"/>
      <c r="M4" s="369"/>
      <c r="N4" s="369"/>
    </row>
    <row r="5" spans="1:14" ht="72.400000000000006" customHeight="1">
      <c r="A5" s="94" t="s">
        <v>80</v>
      </c>
      <c r="B5" s="43" t="s">
        <v>81</v>
      </c>
      <c r="C5" s="371" t="s">
        <v>82</v>
      </c>
      <c r="D5" s="374"/>
      <c r="E5" s="374"/>
      <c r="F5" s="374"/>
      <c r="G5" s="374"/>
      <c r="H5" s="374"/>
      <c r="I5" s="374"/>
      <c r="J5" s="374"/>
      <c r="K5" s="374"/>
      <c r="L5" s="374"/>
      <c r="M5" s="374"/>
      <c r="N5" s="375"/>
    </row>
    <row r="6" spans="1:14" ht="83.65" customHeight="1">
      <c r="A6" s="95" t="s">
        <v>83</v>
      </c>
      <c r="B6" s="43" t="s">
        <v>84</v>
      </c>
      <c r="C6" s="370" t="s">
        <v>85</v>
      </c>
      <c r="D6" s="366"/>
      <c r="E6" s="366"/>
      <c r="F6" s="366"/>
      <c r="G6" s="366"/>
      <c r="H6" s="366"/>
      <c r="I6" s="366"/>
      <c r="J6" s="366"/>
      <c r="K6" s="366"/>
      <c r="L6" s="366"/>
      <c r="M6" s="366"/>
      <c r="N6" s="366"/>
    </row>
    <row r="7" spans="1:14" ht="70.900000000000006" customHeight="1">
      <c r="A7" s="96" t="s">
        <v>13</v>
      </c>
      <c r="B7" s="43" t="s">
        <v>86</v>
      </c>
      <c r="C7" s="366" t="s">
        <v>87</v>
      </c>
      <c r="D7" s="366"/>
      <c r="E7" s="366"/>
      <c r="F7" s="366"/>
      <c r="G7" s="366"/>
      <c r="H7" s="366"/>
      <c r="I7" s="366"/>
      <c r="J7" s="366"/>
      <c r="K7" s="366"/>
      <c r="L7" s="366"/>
      <c r="M7" s="366"/>
      <c r="N7" s="366"/>
    </row>
    <row r="8" spans="1:14" ht="158.65" customHeight="1">
      <c r="A8" s="95" t="s">
        <v>88</v>
      </c>
      <c r="B8" s="43" t="s">
        <v>89</v>
      </c>
      <c r="C8" s="366" t="s">
        <v>90</v>
      </c>
      <c r="D8" s="366"/>
      <c r="E8" s="366"/>
      <c r="F8" s="366"/>
      <c r="G8" s="366"/>
      <c r="H8" s="366"/>
      <c r="I8" s="366"/>
      <c r="J8" s="366"/>
      <c r="K8" s="366"/>
      <c r="L8" s="366"/>
      <c r="M8" s="366"/>
      <c r="N8" s="366"/>
    </row>
    <row r="9" spans="1:14" ht="105" customHeight="1">
      <c r="A9" s="97" t="s">
        <v>91</v>
      </c>
      <c r="B9" s="43" t="s">
        <v>92</v>
      </c>
      <c r="C9" s="366" t="s">
        <v>93</v>
      </c>
      <c r="D9" s="366"/>
      <c r="E9" s="366"/>
      <c r="F9" s="366"/>
      <c r="G9" s="366"/>
      <c r="H9" s="366"/>
      <c r="I9" s="366"/>
      <c r="J9" s="366"/>
      <c r="K9" s="366"/>
      <c r="L9" s="366"/>
      <c r="M9" s="366"/>
      <c r="N9" s="366"/>
    </row>
    <row r="10" spans="1:14" ht="105" customHeight="1">
      <c r="A10" s="157" t="s">
        <v>94</v>
      </c>
      <c r="B10" s="43" t="s">
        <v>95</v>
      </c>
      <c r="C10" s="371"/>
      <c r="D10" s="372"/>
      <c r="E10" s="372"/>
      <c r="F10" s="372"/>
      <c r="G10" s="372"/>
      <c r="H10" s="372"/>
      <c r="I10" s="372"/>
      <c r="J10" s="372"/>
      <c r="K10" s="372"/>
      <c r="L10" s="372"/>
      <c r="M10" s="372"/>
      <c r="N10" s="373"/>
    </row>
    <row r="11" spans="1:14" ht="384" customHeight="1">
      <c r="A11" s="98" t="s">
        <v>96</v>
      </c>
      <c r="B11" s="43" t="s">
        <v>97</v>
      </c>
      <c r="C11" s="366" t="s">
        <v>98</v>
      </c>
      <c r="D11" s="367"/>
      <c r="E11" s="367"/>
      <c r="F11" s="367"/>
      <c r="G11" s="367"/>
      <c r="H11" s="367"/>
      <c r="I11" s="367"/>
      <c r="J11" s="367"/>
      <c r="K11" s="367"/>
      <c r="L11" s="367"/>
      <c r="M11" s="367"/>
      <c r="N11" s="367"/>
    </row>
    <row r="12" spans="1:14" ht="122.25" customHeight="1">
      <c r="A12" s="229" t="s">
        <v>99</v>
      </c>
      <c r="B12" s="156" t="s">
        <v>100</v>
      </c>
      <c r="C12" s="364" t="s">
        <v>101</v>
      </c>
      <c r="D12" s="365"/>
      <c r="E12" s="365"/>
      <c r="F12" s="365"/>
      <c r="G12" s="365"/>
      <c r="H12" s="365"/>
      <c r="I12" s="365"/>
      <c r="J12" s="365"/>
      <c r="K12" s="365"/>
      <c r="L12" s="365"/>
      <c r="M12" s="365"/>
      <c r="N12" s="365"/>
    </row>
    <row r="14" spans="1:14">
      <c r="A14" s="99" t="s">
        <v>102</v>
      </c>
      <c r="B14" s="5" t="s">
        <v>103</v>
      </c>
    </row>
    <row r="15" spans="1:14">
      <c r="A15" s="102" t="s">
        <v>104</v>
      </c>
      <c r="B15" s="39"/>
    </row>
    <row r="16" spans="1:14">
      <c r="A16" s="100" t="s">
        <v>105</v>
      </c>
      <c r="B16" s="22"/>
    </row>
    <row r="17" spans="1:2">
      <c r="A17" s="103" t="s">
        <v>106</v>
      </c>
      <c r="B17" s="103"/>
    </row>
    <row r="18" spans="1:2">
      <c r="A18" s="101" t="s">
        <v>107</v>
      </c>
      <c r="B18" s="11"/>
    </row>
    <row r="19" spans="1:2">
      <c r="A19" s="104" t="s">
        <v>108</v>
      </c>
      <c r="B19" s="104"/>
    </row>
    <row r="31" spans="1:2" ht="12.75" customHeight="1"/>
  </sheetData>
  <mergeCells count="10">
    <mergeCell ref="C12:N12"/>
    <mergeCell ref="C11:N11"/>
    <mergeCell ref="A1:XFD1"/>
    <mergeCell ref="C4:N4"/>
    <mergeCell ref="C6:N6"/>
    <mergeCell ref="C7:N7"/>
    <mergeCell ref="C9:N9"/>
    <mergeCell ref="C10:N10"/>
    <mergeCell ref="C8:N8"/>
    <mergeCell ref="C5:N5"/>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BCE9B-324F-4B62-8E1C-6BBF2C876572}">
  <sheetPr>
    <tabColor theme="9" tint="0.59999389629810485"/>
  </sheetPr>
  <dimension ref="A1:S32"/>
  <sheetViews>
    <sheetView workbookViewId="0">
      <selection activeCell="B27" sqref="B27:S27"/>
    </sheetView>
  </sheetViews>
  <sheetFormatPr defaultRowHeight="13.5"/>
  <cols>
    <col min="1" max="1" width="22" customWidth="1"/>
  </cols>
  <sheetData>
    <row r="1" spans="1:19">
      <c r="A1" s="4" t="s">
        <v>501</v>
      </c>
    </row>
    <row r="2" spans="1:19">
      <c r="A2" s="491" t="s">
        <v>502</v>
      </c>
      <c r="B2" s="491"/>
      <c r="C2" s="491"/>
      <c r="D2" s="491"/>
      <c r="E2" s="491"/>
      <c r="F2" s="491"/>
      <c r="G2" s="491"/>
      <c r="H2" s="491"/>
      <c r="I2" s="491"/>
      <c r="J2" s="491"/>
      <c r="K2" s="491"/>
      <c r="L2" s="491"/>
      <c r="M2" s="491"/>
      <c r="N2" s="491"/>
      <c r="O2" s="491"/>
      <c r="P2" s="491"/>
      <c r="Q2" s="491"/>
      <c r="R2" s="491"/>
      <c r="S2" s="491"/>
    </row>
    <row r="3" spans="1:19">
      <c r="A3" s="491"/>
      <c r="B3" s="491"/>
      <c r="C3" s="491"/>
      <c r="D3" s="491"/>
      <c r="E3" s="491"/>
      <c r="F3" s="491"/>
      <c r="G3" s="491"/>
      <c r="H3" s="491"/>
      <c r="I3" s="491"/>
      <c r="J3" s="491"/>
      <c r="K3" s="491"/>
      <c r="L3" s="491"/>
      <c r="M3" s="491"/>
      <c r="N3" s="491"/>
      <c r="O3" s="491"/>
      <c r="P3" s="491"/>
      <c r="Q3" s="491"/>
      <c r="R3" s="491"/>
      <c r="S3" s="491"/>
    </row>
    <row r="4" spans="1:19">
      <c r="A4" s="491"/>
      <c r="B4" s="491"/>
      <c r="C4" s="491"/>
      <c r="D4" s="491"/>
      <c r="E4" s="491"/>
      <c r="F4" s="491"/>
      <c r="G4" s="491"/>
      <c r="H4" s="491"/>
      <c r="I4" s="491"/>
      <c r="J4" s="491"/>
      <c r="K4" s="491"/>
      <c r="L4" s="491"/>
      <c r="M4" s="491"/>
      <c r="N4" s="491"/>
      <c r="O4" s="491"/>
      <c r="P4" s="491"/>
      <c r="Q4" s="491"/>
      <c r="R4" s="491"/>
      <c r="S4" s="491"/>
    </row>
    <row r="19" spans="1:19">
      <c r="A19" s="4" t="s">
        <v>541</v>
      </c>
    </row>
    <row r="20" spans="1:19">
      <c r="A20" s="491" t="s">
        <v>542</v>
      </c>
      <c r="B20" s="491"/>
      <c r="C20" s="491"/>
      <c r="D20" s="491"/>
      <c r="E20" s="491"/>
      <c r="F20" s="491"/>
      <c r="G20" s="491"/>
      <c r="H20" s="491"/>
      <c r="I20" s="491"/>
      <c r="J20" s="491"/>
      <c r="K20" s="491"/>
      <c r="L20" s="491"/>
      <c r="M20" s="491"/>
      <c r="N20" s="491"/>
      <c r="O20" s="491"/>
      <c r="P20" s="491"/>
      <c r="Q20" s="491"/>
      <c r="R20" s="491"/>
      <c r="S20" s="491"/>
    </row>
    <row r="21" spans="1:19" ht="25.5" customHeight="1">
      <c r="A21" s="491"/>
      <c r="B21" s="491"/>
      <c r="C21" s="491"/>
      <c r="D21" s="491"/>
      <c r="E21" s="491"/>
      <c r="F21" s="491"/>
      <c r="G21" s="491"/>
      <c r="H21" s="491"/>
      <c r="I21" s="491"/>
      <c r="J21" s="491"/>
      <c r="K21" s="491"/>
      <c r="L21" s="491"/>
      <c r="M21" s="491"/>
      <c r="N21" s="491"/>
      <c r="O21" s="491"/>
      <c r="P21" s="491"/>
      <c r="Q21" s="491"/>
      <c r="R21" s="491"/>
      <c r="S21" s="491"/>
    </row>
    <row r="23" spans="1:19">
      <c r="A23" s="158" t="s">
        <v>343</v>
      </c>
      <c r="B23" s="424"/>
      <c r="C23" s="424"/>
      <c r="D23" s="424"/>
      <c r="E23" s="424"/>
      <c r="F23" s="424"/>
      <c r="G23" s="424"/>
      <c r="H23" s="424"/>
      <c r="I23" s="424"/>
      <c r="J23" s="424"/>
      <c r="K23" s="424"/>
      <c r="L23" s="424"/>
      <c r="M23" s="424"/>
      <c r="N23" s="424"/>
      <c r="O23" s="424"/>
      <c r="P23" s="424"/>
      <c r="Q23" s="424"/>
      <c r="R23" s="424"/>
      <c r="S23" s="424"/>
    </row>
    <row r="24" spans="1:19">
      <c r="A24" s="158" t="s">
        <v>487</v>
      </c>
      <c r="B24" s="424"/>
      <c r="C24" s="424"/>
      <c r="D24" s="424"/>
      <c r="E24" s="424"/>
      <c r="F24" s="424"/>
      <c r="G24" s="424"/>
      <c r="H24" s="424"/>
      <c r="I24" s="424"/>
      <c r="J24" s="424"/>
      <c r="K24" s="424"/>
      <c r="L24" s="424"/>
      <c r="M24" s="424"/>
      <c r="N24" s="424"/>
      <c r="O24" s="424"/>
      <c r="P24" s="424"/>
      <c r="Q24" s="424"/>
      <c r="R24" s="424"/>
      <c r="S24" s="424"/>
    </row>
    <row r="25" spans="1:19">
      <c r="A25" s="159" t="s">
        <v>390</v>
      </c>
      <c r="B25" s="424"/>
      <c r="C25" s="424"/>
      <c r="D25" s="424"/>
      <c r="E25" s="424"/>
      <c r="F25" s="424"/>
      <c r="G25" s="424"/>
      <c r="H25" s="424"/>
      <c r="I25" s="424"/>
      <c r="J25" s="424"/>
      <c r="K25" s="424"/>
      <c r="L25" s="424"/>
      <c r="M25" s="424"/>
      <c r="N25" s="424"/>
      <c r="O25" s="424"/>
      <c r="P25" s="424"/>
      <c r="Q25" s="424"/>
      <c r="R25" s="424"/>
      <c r="S25" s="424"/>
    </row>
    <row r="26" spans="1:19">
      <c r="A26" s="159" t="s">
        <v>466</v>
      </c>
      <c r="B26" s="424"/>
      <c r="C26" s="424"/>
      <c r="D26" s="424"/>
      <c r="E26" s="424"/>
      <c r="F26" s="424"/>
      <c r="G26" s="424"/>
      <c r="H26" s="424"/>
      <c r="I26" s="424"/>
      <c r="J26" s="424"/>
      <c r="K26" s="424"/>
      <c r="L26" s="424"/>
      <c r="M26" s="424"/>
      <c r="N26" s="424"/>
      <c r="O26" s="424"/>
      <c r="P26" s="424"/>
      <c r="Q26" s="424"/>
      <c r="R26" s="424"/>
      <c r="S26" s="424"/>
    </row>
    <row r="27" spans="1:19">
      <c r="A27" s="159" t="s">
        <v>467</v>
      </c>
      <c r="B27" s="424"/>
      <c r="C27" s="424"/>
      <c r="D27" s="424"/>
      <c r="E27" s="424"/>
      <c r="F27" s="424"/>
      <c r="G27" s="424"/>
      <c r="H27" s="424"/>
      <c r="I27" s="424"/>
      <c r="J27" s="424"/>
      <c r="K27" s="424"/>
      <c r="L27" s="424"/>
      <c r="M27" s="424"/>
      <c r="N27" s="424"/>
      <c r="O27" s="424"/>
      <c r="P27" s="424"/>
      <c r="Q27" s="424"/>
      <c r="R27" s="424"/>
      <c r="S27" s="424"/>
    </row>
    <row r="31" spans="1:19">
      <c r="A31" s="4" t="s">
        <v>545</v>
      </c>
    </row>
    <row r="32" spans="1:19">
      <c r="A32" t="s">
        <v>546</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249977111117893"/>
  </sheetPr>
  <dimension ref="B1:AG74"/>
  <sheetViews>
    <sheetView zoomScale="80" zoomScaleNormal="80" workbookViewId="0">
      <selection activeCell="AD9" sqref="AD9:AF12"/>
    </sheetView>
  </sheetViews>
  <sheetFormatPr defaultColWidth="8.84375" defaultRowHeight="13.5"/>
  <cols>
    <col min="1" max="1" width="8.84375" style="41" customWidth="1"/>
    <col min="2" max="2" width="3.4609375" style="41" customWidth="1"/>
    <col min="3" max="3" width="10.23046875" style="41" bestFit="1" customWidth="1"/>
    <col min="4" max="4" width="43.4609375" style="41" customWidth="1"/>
    <col min="5" max="5" width="10.61328125" style="41" customWidth="1"/>
    <col min="6" max="6" width="12.3828125" style="41" customWidth="1"/>
    <col min="7" max="7" width="12.61328125" style="41" customWidth="1"/>
    <col min="8" max="8" width="11.3828125" style="41" customWidth="1"/>
    <col min="9" max="11" width="8.84375" style="41" customWidth="1"/>
    <col min="12" max="14" width="8.84375" style="67" customWidth="1"/>
    <col min="15" max="15" width="3.4609375" style="67" customWidth="1"/>
    <col min="22" max="22" width="3.4609375" style="67" customWidth="1"/>
    <col min="29" max="29" width="5.84375" customWidth="1"/>
    <col min="30" max="31" width="45.4609375" style="67" customWidth="1"/>
    <col min="32" max="32" width="59.15234375" style="41" customWidth="1"/>
    <col min="33" max="16384" width="8.84375" style="41"/>
  </cols>
  <sheetData>
    <row r="1" spans="2:33" ht="56.9" customHeight="1" thickBot="1">
      <c r="L1" s="41"/>
      <c r="M1" s="41"/>
      <c r="N1" s="41"/>
      <c r="O1" s="41"/>
      <c r="P1" s="79"/>
      <c r="Q1" s="79"/>
      <c r="R1" s="79"/>
      <c r="S1" s="79"/>
      <c r="T1" s="79"/>
      <c r="U1" s="79"/>
      <c r="V1" s="41"/>
      <c r="W1" s="79"/>
      <c r="X1" s="79"/>
      <c r="Y1" s="79"/>
      <c r="Z1" s="79"/>
      <c r="AA1" s="79"/>
      <c r="AB1" s="79"/>
      <c r="AC1" s="79"/>
      <c r="AD1" s="41"/>
      <c r="AE1" s="41"/>
    </row>
    <row r="2" spans="2:33" ht="10.15" customHeight="1">
      <c r="B2" s="61"/>
      <c r="C2" s="62"/>
      <c r="D2" s="62"/>
      <c r="E2" s="62"/>
      <c r="F2" s="62"/>
      <c r="G2" s="62"/>
      <c r="H2" s="62"/>
      <c r="I2" s="62"/>
      <c r="J2" s="62"/>
      <c r="K2" s="62"/>
      <c r="L2" s="62"/>
      <c r="M2" s="62"/>
      <c r="N2" s="62"/>
      <c r="O2" s="62"/>
      <c r="P2" s="41"/>
      <c r="Q2" s="41"/>
      <c r="R2" s="41"/>
      <c r="S2" s="41"/>
      <c r="T2" s="41"/>
      <c r="U2" s="41"/>
      <c r="V2" s="62"/>
      <c r="W2" s="41"/>
      <c r="X2" s="41"/>
      <c r="Y2" s="41"/>
      <c r="Z2" s="41"/>
      <c r="AA2" s="41"/>
      <c r="AB2" s="41"/>
      <c r="AC2" s="41"/>
      <c r="AD2" s="62"/>
      <c r="AE2" s="62"/>
      <c r="AF2" s="62"/>
      <c r="AG2" s="63"/>
    </row>
    <row r="3" spans="2:33">
      <c r="B3" s="64"/>
      <c r="C3" s="65" t="s">
        <v>109</v>
      </c>
      <c r="L3" s="41"/>
      <c r="M3" s="41"/>
      <c r="N3" s="41"/>
      <c r="O3" s="41"/>
      <c r="P3" s="41"/>
      <c r="Q3" s="41"/>
      <c r="R3" s="41"/>
      <c r="S3" s="41"/>
      <c r="T3" s="41"/>
      <c r="U3" s="41"/>
      <c r="V3" s="41"/>
      <c r="W3" s="41"/>
      <c r="X3" s="41"/>
      <c r="Y3" s="41"/>
      <c r="Z3" s="41"/>
      <c r="AA3" s="41"/>
      <c r="AB3" s="41"/>
      <c r="AC3" s="41"/>
      <c r="AD3" s="41"/>
      <c r="AE3" s="41"/>
      <c r="AG3" s="66"/>
    </row>
    <row r="4" spans="2:33">
      <c r="B4" s="64"/>
      <c r="C4" s="65"/>
      <c r="I4" s="376" t="s">
        <v>110</v>
      </c>
      <c r="J4" s="368"/>
      <c r="K4" s="368"/>
      <c r="L4" s="368"/>
      <c r="M4" s="368"/>
      <c r="N4" s="368"/>
      <c r="O4" s="41"/>
      <c r="P4" s="376" t="s">
        <v>111</v>
      </c>
      <c r="Q4" s="368"/>
      <c r="R4" s="368"/>
      <c r="S4" s="368"/>
      <c r="T4" s="368"/>
      <c r="U4" s="368"/>
      <c r="V4" s="41"/>
      <c r="W4" s="376" t="s">
        <v>112</v>
      </c>
      <c r="X4" s="368"/>
      <c r="Y4" s="368"/>
      <c r="Z4" s="368"/>
      <c r="AA4" s="368"/>
      <c r="AB4" s="368"/>
      <c r="AC4" s="41"/>
      <c r="AD4" s="41"/>
      <c r="AE4" s="41"/>
      <c r="AG4" s="66"/>
    </row>
    <row r="5" spans="2:33">
      <c r="B5" s="64"/>
      <c r="C5" s="65" t="s">
        <v>113</v>
      </c>
      <c r="P5" s="41"/>
      <c r="Q5" s="41"/>
      <c r="R5" s="41"/>
      <c r="S5" s="41"/>
      <c r="T5" s="41"/>
      <c r="U5" s="41"/>
      <c r="W5" s="41"/>
      <c r="X5" s="41"/>
      <c r="Y5" s="41"/>
      <c r="Z5" s="41"/>
      <c r="AA5" s="41"/>
      <c r="AB5" s="41"/>
      <c r="AC5" s="41"/>
      <c r="AG5" s="66"/>
    </row>
    <row r="6" spans="2:33">
      <c r="B6" s="64"/>
      <c r="H6" s="68"/>
      <c r="I6" s="380" t="s">
        <v>114</v>
      </c>
      <c r="J6" s="381"/>
      <c r="K6" s="381"/>
      <c r="L6" s="381"/>
      <c r="M6" s="381"/>
      <c r="N6" s="382"/>
      <c r="O6" s="76"/>
      <c r="P6" s="380" t="s">
        <v>114</v>
      </c>
      <c r="Q6" s="381"/>
      <c r="R6" s="381"/>
      <c r="S6" s="381"/>
      <c r="T6" s="381"/>
      <c r="U6" s="382"/>
      <c r="V6" s="76"/>
      <c r="W6" s="380" t="s">
        <v>114</v>
      </c>
      <c r="X6" s="381"/>
      <c r="Y6" s="381"/>
      <c r="Z6" s="381"/>
      <c r="AA6" s="381"/>
      <c r="AB6" s="382"/>
      <c r="AC6" s="41"/>
      <c r="AD6" s="41"/>
      <c r="AG6" s="66"/>
    </row>
    <row r="7" spans="2:33" ht="33.75" customHeight="1">
      <c r="B7" s="64"/>
      <c r="C7" s="69" t="s">
        <v>115</v>
      </c>
      <c r="D7" s="69" t="s">
        <v>116</v>
      </c>
      <c r="E7" s="70" t="s">
        <v>117</v>
      </c>
      <c r="F7" s="377" t="s">
        <v>118</v>
      </c>
      <c r="G7" s="379"/>
      <c r="H7" s="71" t="s">
        <v>119</v>
      </c>
      <c r="I7" s="69">
        <v>2035</v>
      </c>
      <c r="J7" s="69">
        <v>2040</v>
      </c>
      <c r="K7" s="69">
        <v>2045</v>
      </c>
      <c r="L7" s="69">
        <v>2050</v>
      </c>
      <c r="M7" s="69">
        <v>2060</v>
      </c>
      <c r="N7" s="69">
        <v>2070</v>
      </c>
      <c r="O7" s="76"/>
      <c r="P7" s="69">
        <v>2035</v>
      </c>
      <c r="Q7" s="69">
        <v>2040</v>
      </c>
      <c r="R7" s="69">
        <v>2045</v>
      </c>
      <c r="S7" s="69">
        <v>2050</v>
      </c>
      <c r="T7" s="69">
        <v>2060</v>
      </c>
      <c r="U7" s="69">
        <v>2070</v>
      </c>
      <c r="V7" s="76"/>
      <c r="W7" s="69">
        <v>2035</v>
      </c>
      <c r="X7" s="69">
        <v>2040</v>
      </c>
      <c r="Y7" s="69">
        <v>2045</v>
      </c>
      <c r="Z7" s="69">
        <v>2050</v>
      </c>
      <c r="AA7" s="69">
        <v>2060</v>
      </c>
      <c r="AB7" s="69">
        <v>2070</v>
      </c>
      <c r="AC7" s="41"/>
      <c r="AD7" s="70" t="s">
        <v>120</v>
      </c>
      <c r="AE7" s="70" t="s">
        <v>121</v>
      </c>
      <c r="AF7" s="70" t="s">
        <v>122</v>
      </c>
      <c r="AG7" s="66"/>
    </row>
    <row r="8" spans="2:33" ht="23">
      <c r="B8" s="64"/>
      <c r="C8" s="69"/>
      <c r="D8" s="69"/>
      <c r="E8" s="70"/>
      <c r="F8" s="70" t="s">
        <v>123</v>
      </c>
      <c r="G8" s="70" t="s">
        <v>124</v>
      </c>
      <c r="H8" s="71"/>
      <c r="I8" s="69"/>
      <c r="J8" s="69"/>
      <c r="K8" s="69"/>
      <c r="L8" s="69"/>
      <c r="M8" s="69"/>
      <c r="N8" s="69"/>
      <c r="O8" s="76"/>
      <c r="V8" s="76"/>
      <c r="AC8" s="41"/>
      <c r="AD8" s="70"/>
      <c r="AE8" s="70"/>
      <c r="AF8" s="70"/>
      <c r="AG8" s="66"/>
    </row>
    <row r="9" spans="2:33">
      <c r="B9" s="64"/>
      <c r="C9" s="72" t="s">
        <v>125</v>
      </c>
      <c r="D9" s="37" t="str" cm="1">
        <f t="array" aca="1" ref="D9" ca="1">INDIRECT("'" &amp; $C9 &amp;"'!" &amp; "B4")</f>
        <v>Maintain baseline by doing minimum/nothing</v>
      </c>
      <c r="E9" s="37" t="str" cm="1">
        <f t="array" aca="1" ref="E9" ca="1">INDIRECT("'" &amp; $C9 &amp;"'!" &amp; "B7")</f>
        <v>N</v>
      </c>
      <c r="F9" s="37">
        <f ca="1">SUM(INDIRECT("'" &amp; $C9 &amp;"'!" &amp; "B26:F26"))</f>
        <v>0</v>
      </c>
      <c r="G9" s="37">
        <f ca="1">SUM(INDIRECT("'" &amp; $C9 &amp;"'!" &amp; "B27:F27"))</f>
        <v>-0.57406391261439993</v>
      </c>
      <c r="H9" s="37" t="str" cm="1">
        <f t="array" aca="1" ref="H9" ca="1">INDIRECT("'" &amp; $C9 &amp;"'!" &amp; "B8")</f>
        <v>CV5.06</v>
      </c>
      <c r="I9" s="37" cm="1">
        <f t="array" aca="1" ref="I9" ca="1">INDIRECT("'" &amp; $C9 &amp;"'!" &amp; "B13")</f>
        <v>-76.705328773800488</v>
      </c>
      <c r="J9" s="37" cm="1">
        <f t="array" aca="1" ref="J9" ca="1">INDIRECT("'" &amp; $C9 &amp;"'!" &amp; "B14")</f>
        <v>-112.34713886927049</v>
      </c>
      <c r="K9" s="37" cm="1">
        <f t="array" aca="1" ref="K9" ca="1">INDIRECT("'" &amp; $C9 &amp;"'!" &amp; "B15")</f>
        <v>-143.96880102714891</v>
      </c>
      <c r="L9" s="37" cm="1">
        <f t="array" aca="1" ref="L9" ca="1">INDIRECT("'" &amp; $C9 &amp;"'!" &amp; "B16")</f>
        <v>-171.98375208693713</v>
      </c>
      <c r="M9" s="277" cm="1">
        <f t="array" aca="1" ref="M9" ca="1">INDIRECT("'" &amp; $C9 &amp;"'!" &amp; "B17")</f>
        <v>-219.43648166958059</v>
      </c>
      <c r="N9" s="277" cm="1">
        <f t="array" aca="1" ref="N9" ca="1">INDIRECT("'" &amp; $C9 &amp;"'!" &amp; "B18")</f>
        <v>-259.17142560316694</v>
      </c>
      <c r="O9" s="76"/>
      <c r="P9" s="37" cm="1">
        <f t="array" aca="1" ref="P9" ca="1">INDIRECT("'" &amp; $C9 &amp;"'!" &amp; "D13")</f>
        <v>-76.705328773800488</v>
      </c>
      <c r="Q9" s="37" cm="1">
        <f t="array" aca="1" ref="Q9" ca="1">INDIRECT("'" &amp; $C9 &amp;"'!" &amp; "D14")</f>
        <v>-112.34713886927049</v>
      </c>
      <c r="R9" s="37" cm="1">
        <f t="array" aca="1" ref="R9" ca="1">INDIRECT("'" &amp; $C9 &amp;"'!" &amp; "D15")</f>
        <v>-143.96880102714891</v>
      </c>
      <c r="S9" s="37" cm="1">
        <f t="array" aca="1" ref="S9" ca="1">INDIRECT("'" &amp; $C9 &amp;"'!" &amp; "D16")</f>
        <v>-171.98375208693713</v>
      </c>
      <c r="T9" s="277" cm="1">
        <f t="array" aca="1" ref="T9" ca="1">INDIRECT("'" &amp; $C9 &amp;"'!" &amp; "D17")</f>
        <v>-219.43648166958059</v>
      </c>
      <c r="U9" s="277" cm="1">
        <f t="array" aca="1" ref="U9" ca="1">INDIRECT("'" &amp; $C9 &amp;"'!" &amp; "D18")</f>
        <v>-259.17142560316694</v>
      </c>
      <c r="V9" s="76"/>
      <c r="W9" s="37" cm="1">
        <f t="array" aca="1" ref="W9" ca="1">INDIRECT("'" &amp; $C9 &amp;"'!" &amp; "F13")</f>
        <v>-76.705328773800488</v>
      </c>
      <c r="X9" s="37" cm="1">
        <f t="array" aca="1" ref="X9" ca="1">INDIRECT("'" &amp; $C9 &amp;"'!" &amp; "F14")</f>
        <v>-112.34713886927049</v>
      </c>
      <c r="Y9" s="37" cm="1">
        <f t="array" aca="1" ref="Y9" ca="1">INDIRECT("'" &amp; $C9 &amp;"'!" &amp; "F15")</f>
        <v>-143.96880102714891</v>
      </c>
      <c r="Z9" s="37" cm="1">
        <f t="array" aca="1" ref="Z9" ca="1">INDIRECT("'" &amp; $C9 &amp;"'!" &amp; "F16")</f>
        <v>-171.98375208693713</v>
      </c>
      <c r="AA9" s="277" cm="1">
        <f t="array" aca="1" ref="AA9" ca="1">INDIRECT("'" &amp; $C9 &amp;"'!" &amp; "F17")</f>
        <v>-219.43648166958059</v>
      </c>
      <c r="AB9" s="277" cm="1">
        <f t="array" aca="1" ref="AB9" ca="1">INDIRECT("'" &amp; $C9 &amp;"'!" &amp; "F18")</f>
        <v>-259.17142560316694</v>
      </c>
      <c r="AC9" s="41"/>
      <c r="AD9" s="84" t="s">
        <v>126</v>
      </c>
      <c r="AE9" s="84" t="s">
        <v>127</v>
      </c>
      <c r="AF9" s="84" t="s">
        <v>128</v>
      </c>
      <c r="AG9" s="66"/>
    </row>
    <row r="10" spans="2:33">
      <c r="B10" s="64"/>
      <c r="C10" s="72" t="s">
        <v>129</v>
      </c>
      <c r="D10" s="37" t="str" cm="1">
        <f t="array" aca="1" ref="D10" ca="1">INDIRECT("'" &amp; $C10 &amp;"'!" &amp; "B4")</f>
        <v xml:space="preserve">High-Pressure Focus </v>
      </c>
      <c r="E10" s="37" t="str" cm="1">
        <f t="array" aca="1" ref="E10" ca="1">IF(ISTEXT($D10),INDIRECT("'" &amp; $C10 &amp;"'!" &amp; "B7"),"")</f>
        <v>N</v>
      </c>
      <c r="F10" s="37">
        <f t="shared" ref="F10:F19" ca="1" si="0">IF(ISTEXT($D10),SUM(INDIRECT("'" &amp; $C10 &amp;"'!" &amp; "B26:f26")),"")</f>
        <v>-0.17827656000000003</v>
      </c>
      <c r="G10" s="37">
        <f t="shared" ref="G10:G19" ca="1" si="1">IF(ISTEXT($D10),SUM(INDIRECT("'" &amp; $C10 &amp;"'!" &amp; "B27:f27")),"")</f>
        <v>-0.57406391261439993</v>
      </c>
      <c r="H10" s="37" t="str" cm="1">
        <f t="array" aca="1" ref="H10" ca="1">IF(ISTEXT($D10),INDIRECT("'" &amp; $C10 &amp;"'!" &amp; "B8"),"")</f>
        <v>CV5.06</v>
      </c>
      <c r="I10" s="37" cm="1">
        <f t="array" aca="1" ref="I10" ca="1">IF(ISTEXT($D10),INDIRECT("'" &amp; $C10 &amp;"'!" &amp; "B13"),"")</f>
        <v>-76.799355584105726</v>
      </c>
      <c r="J10" s="37" cm="1">
        <f t="array" aca="1" ref="J10" ca="1">IF(ISTEXT($D10),INDIRECT("'" &amp; $C10 &amp;"'!" &amp; "B14"),"")</f>
        <v>-112.41578086882546</v>
      </c>
      <c r="K10" s="37" cm="1">
        <f t="array" aca="1" ref="K10" ca="1">IF(ISTEXT($D10),INDIRECT("'" &amp; $C10 &amp;"'!" &amp; "B15"),"")</f>
        <v>-144.00431649208386</v>
      </c>
      <c r="L10" s="37" cm="1">
        <f t="array" aca="1" ref="L10" ca="1">IF(ISTEXT($D10),INDIRECT("'" &amp; $C10 &amp;"'!" &amp; "B16"),"")</f>
        <v>-171.98148107381547</v>
      </c>
      <c r="M10" s="277" cm="1">
        <f t="array" aca="1" ref="M10" ca="1">IF(ISTEXT($D10),INDIRECT("'" &amp; $C10 &amp;"'!" &amp; "B17"),"")</f>
        <v>-219.35617966342605</v>
      </c>
      <c r="N10" s="277" cm="1">
        <f t="array" aca="1" ref="N10" ca="1">IF(ISTEXT($D10),INDIRECT("'" &amp; $C10 &amp;"'!" &amp; "B18"),"")</f>
        <v>-259.01456545955409</v>
      </c>
      <c r="O10" s="76"/>
      <c r="P10" s="37" cm="1">
        <f t="array" aca="1" ref="P10" ca="1">IF(ISTEXT($D10),INDIRECT("'" &amp; $C10 &amp;"'!" &amp; "D13"),"")</f>
        <v>-76.799355584105726</v>
      </c>
      <c r="Q10" s="37" cm="1">
        <f t="array" aca="1" ref="Q10" ca="1">IF(ISTEXT($D10),INDIRECT("'" &amp; $C10 &amp;"'!" &amp; "D14"),"")</f>
        <v>-112.41578086882546</v>
      </c>
      <c r="R10" s="37" cm="1">
        <f t="array" aca="1" ref="R10" ca="1">IF(ISTEXT($D10),INDIRECT("'" &amp; $C10 &amp;"'!" &amp; "D15"),"")</f>
        <v>-144.00431649208386</v>
      </c>
      <c r="S10" s="37" cm="1">
        <f t="array" aca="1" ref="S10" ca="1">IF(ISTEXT($D10),INDIRECT("'" &amp; $C10 &amp;"'!" &amp; "D16"),"")</f>
        <v>-171.98148107381547</v>
      </c>
      <c r="T10" s="277" cm="1">
        <f t="array" aca="1" ref="T10" ca="1">IF(ISTEXT($D10),INDIRECT("'" &amp; $C10 &amp;"'!" &amp; "D17"),"")</f>
        <v>-219.35617966342605</v>
      </c>
      <c r="U10" s="277" cm="1">
        <f t="array" aca="1" ref="U10" ca="1">IF(ISTEXT($D10),INDIRECT("'" &amp; $C10 &amp;"'!" &amp; "D18"),"")</f>
        <v>-259.01456545955409</v>
      </c>
      <c r="V10" s="76"/>
      <c r="W10" s="37" cm="1">
        <f t="array" aca="1" ref="W10" ca="1">IF(ISTEXT($D10),INDIRECT("'" &amp; $C10 &amp;"'!" &amp; "F13"),"")</f>
        <v>-76.799355584105726</v>
      </c>
      <c r="X10" s="37" cm="1">
        <f t="array" aca="1" ref="X10" ca="1">IF(ISTEXT($D10),INDIRECT("'" &amp; $C10 &amp;"'!" &amp; "F14"),"")</f>
        <v>-112.41578086882546</v>
      </c>
      <c r="Y10" s="37" cm="1">
        <f t="array" aca="1" ref="Y10" ca="1">IF(ISTEXT($D10),INDIRECT("'" &amp; $C10 &amp;"'!" &amp; "F15"),"")</f>
        <v>-144.00431649208386</v>
      </c>
      <c r="Z10" s="37" cm="1">
        <f t="array" aca="1" ref="Z10" ca="1">IF(ISTEXT($D10),INDIRECT("'" &amp; $C10 &amp;"'!" &amp; "F16"),"")</f>
        <v>-171.98148107381547</v>
      </c>
      <c r="AA10" s="277" cm="1">
        <f t="array" aca="1" ref="AA10" ca="1">IF(ISTEXT($D10),INDIRECT("'" &amp; $C10 &amp;"'!" &amp; "F17"),"")</f>
        <v>-219.35617966342605</v>
      </c>
      <c r="AB10" s="277" cm="1">
        <f t="array" aca="1" ref="AB10" ca="1">IF(ISTEXT($D10),INDIRECT("'" &amp; $C10 &amp;"'!" &amp; "F18"),"")</f>
        <v>-259.01456545955409</v>
      </c>
      <c r="AC10" s="41"/>
      <c r="AD10" s="84" t="s">
        <v>130</v>
      </c>
      <c r="AE10" s="84" t="s">
        <v>131</v>
      </c>
      <c r="AF10" s="84" t="s">
        <v>132</v>
      </c>
      <c r="AG10" s="66"/>
    </row>
    <row r="11" spans="2:33">
      <c r="B11" s="64"/>
      <c r="C11" s="72" t="s">
        <v>133</v>
      </c>
      <c r="D11" s="37" t="str" cm="1">
        <f t="array" aca="1" ref="D11" ca="1">INDIRECT("'" &amp; $C11 &amp;"'!" &amp; "B4")</f>
        <v>Based on Age</v>
      </c>
      <c r="E11" s="37" t="str" cm="1">
        <f t="array" aca="1" ref="E11" ca="1">IF(ISTEXT($D11),INDIRECT("'" &amp; $C11 &amp;"'!" &amp; "B7"),"")</f>
        <v>N</v>
      </c>
      <c r="F11" s="37">
        <f t="shared" ca="1" si="0"/>
        <v>-22.413353421666244</v>
      </c>
      <c r="G11" s="37">
        <f t="shared" ca="1" si="1"/>
        <v>-0.26806391261439999</v>
      </c>
      <c r="H11" s="37" t="str" cm="1">
        <f t="array" aca="1" ref="H11" ca="1">IF(ISTEXT($D11),INDIRECT("'" &amp; $C11 &amp;"'!" &amp; "B8"),"")</f>
        <v>CV5.06</v>
      </c>
      <c r="I11" s="37" cm="1">
        <f t="array" aca="1" ref="I11" ca="1">IF(ISTEXT($D11),INDIRECT("'" &amp; $C11 &amp;"'!" &amp; "B13"),"")</f>
        <v>-88.215175701023369</v>
      </c>
      <c r="J11" s="37" cm="1">
        <f t="array" aca="1" ref="J11" ca="1">IF(ISTEXT($D11),INDIRECT("'" &amp; $C11 &amp;"'!" &amp; "B14"),"")</f>
        <v>-120.054921753271</v>
      </c>
      <c r="K11" s="37" cm="1">
        <f t="array" aca="1" ref="K11" ca="1">IF(ISTEXT($D11),INDIRECT("'" &amp; $C11 &amp;"'!" &amp; "B15"),"")</f>
        <v>-146.63394523437802</v>
      </c>
      <c r="L11" s="37" cm="1">
        <f t="array" aca="1" ref="L11" ca="1">IF(ISTEXT($D11),INDIRECT("'" &amp; $C11 &amp;"'!" &amp; "B16"),"")</f>
        <v>-168.96266460561316</v>
      </c>
      <c r="M11" s="277" cm="1">
        <f t="array" aca="1" ref="M11" ca="1">IF(ISTEXT($D11),INDIRECT("'" &amp; $C11 &amp;"'!" &amp; "B17"),"")</f>
        <v>-204.29503229774346</v>
      </c>
      <c r="N11" s="277" cm="1">
        <f t="array" aca="1" ref="N11" ca="1">IF(ISTEXT($D11),INDIRECT("'" &amp; $C11 &amp;"'!" &amp; "B18"),"")</f>
        <v>-231.37292060349725</v>
      </c>
      <c r="O11" s="76"/>
      <c r="P11" s="37" cm="1">
        <f t="array" aca="1" ref="P11" ca="1">IF(ISTEXT($D11),INDIRECT("'" &amp; $C11 &amp;"'!" &amp; "D13"),"")</f>
        <v>-88.215175701023369</v>
      </c>
      <c r="Q11" s="37" cm="1">
        <f t="array" aca="1" ref="Q11" ca="1">IF(ISTEXT($D11),INDIRECT("'" &amp; $C11 &amp;"'!" &amp; "D14"),"")</f>
        <v>-120.054921753271</v>
      </c>
      <c r="R11" s="37" cm="1">
        <f t="array" aca="1" ref="R11" ca="1">IF(ISTEXT($D11),INDIRECT("'" &amp; $C11 &amp;"'!" &amp; "D15"),"")</f>
        <v>-146.63394523437802</v>
      </c>
      <c r="S11" s="37" cm="1">
        <f t="array" aca="1" ref="S11" ca="1">IF(ISTEXT($D11),INDIRECT("'" &amp; $C11 &amp;"'!" &amp; "D16"),"")</f>
        <v>-168.96266460561316</v>
      </c>
      <c r="T11" s="277" cm="1">
        <f t="array" aca="1" ref="T11" ca="1">IF(ISTEXT($D11),INDIRECT("'" &amp; $C11 &amp;"'!" &amp; "D17"),"")</f>
        <v>-204.29503229774346</v>
      </c>
      <c r="U11" s="277" cm="1">
        <f t="array" aca="1" ref="U11" ca="1">IF(ISTEXT($D11),INDIRECT("'" &amp; $C11 &amp;"'!" &amp; "D18"),"")</f>
        <v>-231.37292060349725</v>
      </c>
      <c r="V11" s="76"/>
      <c r="W11" s="37" cm="1">
        <f t="array" aca="1" ref="W11" ca="1">IF(ISTEXT($D11),INDIRECT("'" &amp; $C11 &amp;"'!" &amp; "F13"),"")</f>
        <v>-88.215175701023369</v>
      </c>
      <c r="X11" s="37" cm="1">
        <f t="array" aca="1" ref="X11" ca="1">IF(ISTEXT($D11),INDIRECT("'" &amp; $C11 &amp;"'!" &amp; "F14"),"")</f>
        <v>-120.054921753271</v>
      </c>
      <c r="Y11" s="37" cm="1">
        <f t="array" aca="1" ref="Y11" ca="1">IF(ISTEXT($D11),INDIRECT("'" &amp; $C11 &amp;"'!" &amp; "F15"),"")</f>
        <v>-146.63394523437802</v>
      </c>
      <c r="Z11" s="37" cm="1">
        <f t="array" aca="1" ref="Z11" ca="1">IF(ISTEXT($D11),INDIRECT("'" &amp; $C11 &amp;"'!" &amp; "F16"),"")</f>
        <v>-168.96266460561316</v>
      </c>
      <c r="AA11" s="277" cm="1">
        <f t="array" aca="1" ref="AA11" ca="1">IF(ISTEXT($D11),INDIRECT("'" &amp; $C11 &amp;"'!" &amp; "F17"),"")</f>
        <v>-204.29503229774346</v>
      </c>
      <c r="AB11" s="277" cm="1">
        <f t="array" aca="1" ref="AB11" ca="1">IF(ISTEXT($D11),INDIRECT("'" &amp; $C11 &amp;"'!" &amp; "F18"),"")</f>
        <v>-231.37292060349725</v>
      </c>
      <c r="AC11" s="41"/>
      <c r="AD11" s="84" t="s">
        <v>134</v>
      </c>
      <c r="AE11" s="84" t="s">
        <v>135</v>
      </c>
      <c r="AF11" s="84" t="s">
        <v>136</v>
      </c>
      <c r="AG11" s="66"/>
    </row>
    <row r="12" spans="2:33">
      <c r="B12" s="64"/>
      <c r="C12" s="72" t="s">
        <v>137</v>
      </c>
      <c r="D12" s="37" t="str" cm="1">
        <f t="array" aca="1" ref="D12" ca="1">INDIRECT("'" &amp; $C12 &amp;"'!" &amp; "B4")</f>
        <v xml:space="preserve">Balanced Programme </v>
      </c>
      <c r="E12" s="37" t="str" cm="1">
        <f t="array" aca="1" ref="E12" ca="1">IF(ISTEXT($D12),INDIRECT("'" &amp; $C12 &amp;"'!" &amp; "B7"),"")</f>
        <v>Y</v>
      </c>
      <c r="F12" s="37">
        <f t="shared" ca="1" si="0"/>
        <v>-7.0315444500000002</v>
      </c>
      <c r="G12" s="37">
        <f t="shared" ca="1" si="1"/>
        <v>-0.26806391261439999</v>
      </c>
      <c r="H12" s="37" t="str" cm="1">
        <f t="array" aca="1" ref="H12" ca="1">IF(ISTEXT($D12),INDIRECT("'" &amp; $C12 &amp;"'!" &amp; "B8"),"")</f>
        <v>CV5.06</v>
      </c>
      <c r="I12" s="37" cm="1">
        <f t="array" aca="1" ref="I12" ca="1">IF(ISTEXT($D12),INDIRECT("'" &amp; $C12 &amp;"'!" &amp; "B13"),"")</f>
        <v>-77.783555482507865</v>
      </c>
      <c r="J12" s="37" cm="1">
        <f t="array" aca="1" ref="J12" ca="1">IF(ISTEXT($D12),INDIRECT("'" &amp; $C12 &amp;"'!" &amp; "B14"),"")</f>
        <v>-110.56226708359522</v>
      </c>
      <c r="K12" s="37" cm="1">
        <f t="array" aca="1" ref="K12" ca="1">IF(ISTEXT($D12),INDIRECT("'" &amp; $C12 &amp;"'!" &amp; "B15"),"")</f>
        <v>-138.73306587637188</v>
      </c>
      <c r="L12" s="37" cm="1">
        <f t="array" aca="1" ref="L12" ca="1">IF(ISTEXT($D12),INDIRECT("'" &amp; $C12 &amp;"'!" &amp; "B16"),"")</f>
        <v>-162.98204577960664</v>
      </c>
      <c r="M12" s="277" cm="1">
        <f t="array" aca="1" ref="M12" ca="1">IF(ISTEXT($D12),INDIRECT("'" &amp; $C12 &amp;"'!" &amp; "B17"),"")</f>
        <v>-202.18997616837021</v>
      </c>
      <c r="N12" s="277" cm="1">
        <f t="array" aca="1" ref="N12" ca="1">IF(ISTEXT($D12),INDIRECT("'" &amp; $C12 &amp;"'!" &amp; "B18"),"")</f>
        <v>-232.79812914885932</v>
      </c>
      <c r="O12" s="76"/>
      <c r="P12" s="37" cm="1">
        <f t="array" aca="1" ref="P12" ca="1">IF(ISTEXT($D12),INDIRECT("'" &amp; $C12 &amp;"'!" &amp; "D13"),"")</f>
        <v>-77.783555482507865</v>
      </c>
      <c r="Q12" s="37" cm="1">
        <f t="array" aca="1" ref="Q12" ca="1">IF(ISTEXT($D12),INDIRECT("'" &amp; $C12 &amp;"'!" &amp; "D14"),"")</f>
        <v>-110.56226708359522</v>
      </c>
      <c r="R12" s="37" cm="1">
        <f t="array" aca="1" ref="R12" ca="1">IF(ISTEXT($D12),INDIRECT("'" &amp; $C12 &amp;"'!" &amp; "D15"),"")</f>
        <v>-138.73306587637188</v>
      </c>
      <c r="S12" s="37" cm="1">
        <f t="array" aca="1" ref="S12" ca="1">IF(ISTEXT($D12),INDIRECT("'" &amp; $C12 &amp;"'!" &amp; "D16"),"")</f>
        <v>-162.98204577960664</v>
      </c>
      <c r="T12" s="277" cm="1">
        <f t="array" aca="1" ref="T12" ca="1">IF(ISTEXT($D12),INDIRECT("'" &amp; $C12 &amp;"'!" &amp; "D17"),"")</f>
        <v>-202.18997616837021</v>
      </c>
      <c r="U12" s="277" cm="1">
        <f t="array" aca="1" ref="U12" ca="1">IF(ISTEXT($D12),INDIRECT("'" &amp; $C12 &amp;"'!" &amp; "D18"),"")</f>
        <v>-232.79812914885932</v>
      </c>
      <c r="V12" s="76"/>
      <c r="W12" s="37" cm="1">
        <f t="array" aca="1" ref="W12" ca="1">IF(ISTEXT($D12),INDIRECT("'" &amp; $C12 &amp;"'!" &amp; "F13"),"")</f>
        <v>-77.783555482507865</v>
      </c>
      <c r="X12" s="37" cm="1">
        <f t="array" aca="1" ref="X12" ca="1">IF(ISTEXT($D12),INDIRECT("'" &amp; $C12 &amp;"'!" &amp; "F14"),"")</f>
        <v>-110.56226708359522</v>
      </c>
      <c r="Y12" s="37" cm="1">
        <f t="array" aca="1" ref="Y12" ca="1">IF(ISTEXT($D12),INDIRECT("'" &amp; $C12 &amp;"'!" &amp; "F15"),"")</f>
        <v>-138.73306587637188</v>
      </c>
      <c r="Z12" s="37" cm="1">
        <f t="array" aca="1" ref="Z12" ca="1">IF(ISTEXT($D12),INDIRECT("'" &amp; $C12 &amp;"'!" &amp; "F16"),"")</f>
        <v>-162.98204577960664</v>
      </c>
      <c r="AA12" s="277" cm="1">
        <f t="array" aca="1" ref="AA12" ca="1">IF(ISTEXT($D12),INDIRECT("'" &amp; $C12 &amp;"'!" &amp; "F17"),"")</f>
        <v>-202.18997616837021</v>
      </c>
      <c r="AB12" s="277" cm="1">
        <f t="array" aca="1" ref="AB12" ca="1">IF(ISTEXT($D12),INDIRECT("'" &amp; $C12 &amp;"'!" &amp; "F18"),"")</f>
        <v>-232.79812914885932</v>
      </c>
      <c r="AC12" s="41"/>
      <c r="AD12" s="84" t="s">
        <v>138</v>
      </c>
      <c r="AE12" s="84" t="s">
        <v>139</v>
      </c>
      <c r="AF12" s="84" t="s">
        <v>140</v>
      </c>
      <c r="AG12" s="66"/>
    </row>
    <row r="13" spans="2:33">
      <c r="B13" s="64"/>
      <c r="C13" s="72" t="s">
        <v>141</v>
      </c>
      <c r="D13" s="37" cm="1">
        <f t="array" aca="1" ref="D13" ca="1">INDIRECT("'" &amp; $C13 &amp;"'!" &amp; "B4")</f>
        <v>0</v>
      </c>
      <c r="E13" s="37" t="str" cm="1">
        <f t="array" aca="1" ref="E13" ca="1">IF(ISTEXT($D13),INDIRECT("'" &amp; $C13 &amp;"'!" &amp; "B7"),"")</f>
        <v/>
      </c>
      <c r="F13" s="37" t="str">
        <f t="shared" ca="1" si="0"/>
        <v/>
      </c>
      <c r="G13" s="37" t="str">
        <f t="shared" ca="1" si="1"/>
        <v/>
      </c>
      <c r="H13" s="37" t="str" cm="1">
        <f t="array" aca="1" ref="H13" ca="1">IF(ISTEXT($D13),INDIRECT("'" &amp; $C13 &amp;"'!" &amp; "B8"),"")</f>
        <v/>
      </c>
      <c r="I13" s="37" t="str" cm="1">
        <f t="array" aca="1" ref="I13" ca="1">IF(ISTEXT($D13),INDIRECT("'" &amp; $C13 &amp;"'!" &amp; "B13"),"")</f>
        <v/>
      </c>
      <c r="J13" s="37" t="str" cm="1">
        <f t="array" aca="1" ref="J13" ca="1">IF(ISTEXT($D13),INDIRECT("'" &amp; $C13 &amp;"'!" &amp; "B14"),"")</f>
        <v/>
      </c>
      <c r="K13" s="37" t="str" cm="1">
        <f t="array" aca="1" ref="K13" ca="1">IF(ISTEXT($D13),INDIRECT("'" &amp; $C13 &amp;"'!" &amp; "B15"),"")</f>
        <v/>
      </c>
      <c r="L13" s="37" t="str" cm="1">
        <f t="array" aca="1" ref="L13" ca="1">IF(ISTEXT($D13),INDIRECT("'" &amp; $C13 &amp;"'!" &amp; "B16"),"")</f>
        <v/>
      </c>
      <c r="M13" s="277" t="str" cm="1">
        <f t="array" aca="1" ref="M13" ca="1">IF(ISTEXT($D13),INDIRECT("'" &amp; $C13 &amp;"'!" &amp; "B17"),"")</f>
        <v/>
      </c>
      <c r="N13" s="277" t="str" cm="1">
        <f t="array" aca="1" ref="N13" ca="1">IF(ISTEXT($D13),INDIRECT("'" &amp; $C13 &amp;"'!" &amp; "B18"),"")</f>
        <v/>
      </c>
      <c r="O13" s="76"/>
      <c r="P13" s="37" t="str" cm="1">
        <f t="array" aca="1" ref="P13" ca="1">IF(ISTEXT($D13),INDIRECT("'" &amp; $C13 &amp;"'!" &amp; "D13"),"")</f>
        <v/>
      </c>
      <c r="Q13" s="37" t="str" cm="1">
        <f t="array" aca="1" ref="Q13" ca="1">IF(ISTEXT($D13),INDIRECT("'" &amp; $C13 &amp;"'!" &amp; "D14"),"")</f>
        <v/>
      </c>
      <c r="R13" s="37" t="str" cm="1">
        <f t="array" aca="1" ref="R13" ca="1">IF(ISTEXT($D13),INDIRECT("'" &amp; $C13 &amp;"'!" &amp; "D15"),"")</f>
        <v/>
      </c>
      <c r="S13" s="37" t="str" cm="1">
        <f t="array" aca="1" ref="S13" ca="1">IF(ISTEXT($D13),INDIRECT("'" &amp; $C13 &amp;"'!" &amp; "D16"),"")</f>
        <v/>
      </c>
      <c r="T13" s="277" t="str" cm="1">
        <f t="array" aca="1" ref="T13" ca="1">IF(ISTEXT($D13),INDIRECT("'" &amp; $C13 &amp;"'!" &amp; "D17"),"")</f>
        <v/>
      </c>
      <c r="U13" s="277" t="str" cm="1">
        <f t="array" aca="1" ref="U13" ca="1">IF(ISTEXT($D13),INDIRECT("'" &amp; $C13 &amp;"'!" &amp; "D18"),"")</f>
        <v/>
      </c>
      <c r="V13" s="76"/>
      <c r="W13" s="37" t="str" cm="1">
        <f t="array" aca="1" ref="W13" ca="1">IF(ISTEXT($D13),INDIRECT("'" &amp; $C13 &amp;"'!" &amp; "F13"),"")</f>
        <v/>
      </c>
      <c r="X13" s="37" t="str" cm="1">
        <f t="array" aca="1" ref="X13" ca="1">IF(ISTEXT($D13),INDIRECT("'" &amp; $C13 &amp;"'!" &amp; "F14"),"")</f>
        <v/>
      </c>
      <c r="Y13" s="37" t="str" cm="1">
        <f t="array" aca="1" ref="Y13" ca="1">IF(ISTEXT($D13),INDIRECT("'" &amp; $C13 &amp;"'!" &amp; "F15"),"")</f>
        <v/>
      </c>
      <c r="Z13" s="37" t="str" cm="1">
        <f t="array" aca="1" ref="Z13" ca="1">IF(ISTEXT($D13),INDIRECT("'" &amp; $C13 &amp;"'!" &amp; "F16"),"")</f>
        <v/>
      </c>
      <c r="AA13" s="277" t="str" cm="1">
        <f t="array" aca="1" ref="AA13" ca="1">IF(ISTEXT($D13),INDIRECT("'" &amp; $C13 &amp;"'!" &amp; "F17"),"")</f>
        <v/>
      </c>
      <c r="AB13" s="277" t="str" cm="1">
        <f t="array" aca="1" ref="AB13" ca="1">IF(ISTEXT($D13),INDIRECT("'" &amp; $C13 &amp;"'!" &amp; "F18"),"")</f>
        <v/>
      </c>
      <c r="AC13" s="41"/>
      <c r="AD13" s="84"/>
      <c r="AE13" s="84"/>
      <c r="AF13" s="84"/>
      <c r="AG13" s="66"/>
    </row>
    <row r="14" spans="2:33">
      <c r="B14" s="64"/>
      <c r="C14" s="72" t="s">
        <v>142</v>
      </c>
      <c r="D14" s="37" cm="1">
        <f t="array" aca="1" ref="D14" ca="1">INDIRECT("'" &amp; $C14 &amp;"'!" &amp; "B4")</f>
        <v>0</v>
      </c>
      <c r="E14" s="37" t="str" cm="1">
        <f t="array" aca="1" ref="E14" ca="1">IF(ISTEXT($D14),INDIRECT("'" &amp; $C14 &amp;"'!" &amp; "B7"),"")</f>
        <v/>
      </c>
      <c r="F14" s="37" t="str">
        <f t="shared" ca="1" si="0"/>
        <v/>
      </c>
      <c r="G14" s="37" t="str">
        <f t="shared" ca="1" si="1"/>
        <v/>
      </c>
      <c r="H14" s="37" t="str" cm="1">
        <f t="array" aca="1" ref="H14" ca="1">IF(ISTEXT($D14),INDIRECT("'" &amp; $C14 &amp;"'!" &amp; "B8"),"")</f>
        <v/>
      </c>
      <c r="I14" s="37" t="str" cm="1">
        <f t="array" aca="1" ref="I14" ca="1">IF(ISTEXT($D14),INDIRECT("'" &amp; $C14 &amp;"'!" &amp; "B13"),"")</f>
        <v/>
      </c>
      <c r="J14" s="37" t="str" cm="1">
        <f t="array" aca="1" ref="J14" ca="1">IF(ISTEXT($D14),INDIRECT("'" &amp; $C14 &amp;"'!" &amp; "B14"),"")</f>
        <v/>
      </c>
      <c r="K14" s="37" t="str" cm="1">
        <f t="array" aca="1" ref="K14" ca="1">IF(ISTEXT($D14),INDIRECT("'" &amp; $C14 &amp;"'!" &amp; "B15"),"")</f>
        <v/>
      </c>
      <c r="L14" s="37" t="str" cm="1">
        <f t="array" aca="1" ref="L14" ca="1">IF(ISTEXT($D14),INDIRECT("'" &amp; $C14 &amp;"'!" &amp; "B16"),"")</f>
        <v/>
      </c>
      <c r="M14" s="277" t="str" cm="1">
        <f t="array" aca="1" ref="M14" ca="1">IF(ISTEXT($D14),INDIRECT("'" &amp; $C14 &amp;"'!" &amp; "B17"),"")</f>
        <v/>
      </c>
      <c r="N14" s="277" t="str" cm="1">
        <f t="array" aca="1" ref="N14" ca="1">IF(ISTEXT($D14),INDIRECT("'" &amp; $C14 &amp;"'!" &amp; "B18"),"")</f>
        <v/>
      </c>
      <c r="O14" s="76"/>
      <c r="P14" s="37" t="str" cm="1">
        <f t="array" aca="1" ref="P14" ca="1">IF(ISTEXT($D14),INDIRECT("'" &amp; $C14 &amp;"'!" &amp; "D13"),"")</f>
        <v/>
      </c>
      <c r="Q14" s="37" t="str" cm="1">
        <f t="array" aca="1" ref="Q14" ca="1">IF(ISTEXT($D14),INDIRECT("'" &amp; $C14 &amp;"'!" &amp; "D14"),"")</f>
        <v/>
      </c>
      <c r="R14" s="37" t="str" cm="1">
        <f t="array" aca="1" ref="R14" ca="1">IF(ISTEXT($D14),INDIRECT("'" &amp; $C14 &amp;"'!" &amp; "D15"),"")</f>
        <v/>
      </c>
      <c r="S14" s="37" t="str" cm="1">
        <f t="array" aca="1" ref="S14" ca="1">IF(ISTEXT($D14),INDIRECT("'" &amp; $C14 &amp;"'!" &amp; "D16"),"")</f>
        <v/>
      </c>
      <c r="T14" s="277" t="str" cm="1">
        <f t="array" aca="1" ref="T14" ca="1">IF(ISTEXT($D14),INDIRECT("'" &amp; $C14 &amp;"'!" &amp; "D17"),"")</f>
        <v/>
      </c>
      <c r="U14" s="277" t="str" cm="1">
        <f t="array" aca="1" ref="U14" ca="1">IF(ISTEXT($D14),INDIRECT("'" &amp; $C14 &amp;"'!" &amp; "D18"),"")</f>
        <v/>
      </c>
      <c r="V14" s="76"/>
      <c r="W14" s="37" t="str" cm="1">
        <f t="array" aca="1" ref="W14" ca="1">IF(ISTEXT($D14),INDIRECT("'" &amp; $C14 &amp;"'!" &amp; "F13"),"")</f>
        <v/>
      </c>
      <c r="X14" s="37" t="str" cm="1">
        <f t="array" aca="1" ref="X14" ca="1">IF(ISTEXT($D14),INDIRECT("'" &amp; $C14 &amp;"'!" &amp; "F14"),"")</f>
        <v/>
      </c>
      <c r="Y14" s="37" t="str" cm="1">
        <f t="array" aca="1" ref="Y14" ca="1">IF(ISTEXT($D14),INDIRECT("'" &amp; $C14 &amp;"'!" &amp; "F15"),"")</f>
        <v/>
      </c>
      <c r="Z14" s="37" t="str" cm="1">
        <f t="array" aca="1" ref="Z14" ca="1">IF(ISTEXT($D14),INDIRECT("'" &amp; $C14 &amp;"'!" &amp; "F16"),"")</f>
        <v/>
      </c>
      <c r="AA14" s="277" t="str" cm="1">
        <f t="array" aca="1" ref="AA14" ca="1">IF(ISTEXT($D14),INDIRECT("'" &amp; $C14 &amp;"'!" &amp; "F17"),"")</f>
        <v/>
      </c>
      <c r="AB14" s="277" t="str" cm="1">
        <f t="array" aca="1" ref="AB14" ca="1">IF(ISTEXT($D14),INDIRECT("'" &amp; $C14 &amp;"'!" &amp; "F18"),"")</f>
        <v/>
      </c>
      <c r="AC14" s="41"/>
      <c r="AD14" s="84"/>
      <c r="AE14" s="84"/>
      <c r="AF14" s="84"/>
      <c r="AG14" s="66"/>
    </row>
    <row r="15" spans="2:33">
      <c r="B15" s="64"/>
      <c r="C15" s="72" t="s">
        <v>143</v>
      </c>
      <c r="D15" s="37" cm="1">
        <f t="array" aca="1" ref="D15" ca="1">INDIRECT("'" &amp; $C15 &amp;"'!" &amp; "B4")</f>
        <v>0</v>
      </c>
      <c r="E15" s="37" t="str" cm="1">
        <f t="array" aca="1" ref="E15" ca="1">IF(ISTEXT($D15),INDIRECT("'" &amp; $C15 &amp;"'!" &amp; "B7"),"")</f>
        <v/>
      </c>
      <c r="F15" s="37" t="str">
        <f t="shared" ca="1" si="0"/>
        <v/>
      </c>
      <c r="G15" s="37" t="str">
        <f t="shared" ca="1" si="1"/>
        <v/>
      </c>
      <c r="H15" s="37" t="str" cm="1">
        <f t="array" aca="1" ref="H15" ca="1">IF(ISTEXT($D15),INDIRECT("'" &amp; $C15 &amp;"'!" &amp; "B8"),"")</f>
        <v/>
      </c>
      <c r="I15" s="37" t="str" cm="1">
        <f t="array" aca="1" ref="I15" ca="1">IF(ISTEXT($D15),INDIRECT("'" &amp; $C15 &amp;"'!" &amp; "B13"),"")</f>
        <v/>
      </c>
      <c r="J15" s="37" t="str" cm="1">
        <f t="array" aca="1" ref="J15" ca="1">IF(ISTEXT($D15),INDIRECT("'" &amp; $C15 &amp;"'!" &amp; "B14"),"")</f>
        <v/>
      </c>
      <c r="K15" s="37" t="str" cm="1">
        <f t="array" aca="1" ref="K15" ca="1">IF(ISTEXT($D15),INDIRECT("'" &amp; $C15 &amp;"'!" &amp; "B15"),"")</f>
        <v/>
      </c>
      <c r="L15" s="37" t="str" cm="1">
        <f t="array" aca="1" ref="L15" ca="1">IF(ISTEXT($D15),INDIRECT("'" &amp; $C15 &amp;"'!" &amp; "B16"),"")</f>
        <v/>
      </c>
      <c r="M15" s="277" t="str" cm="1">
        <f t="array" aca="1" ref="M15" ca="1">IF(ISTEXT($D15),INDIRECT("'" &amp; $C15 &amp;"'!" &amp; "B17"),"")</f>
        <v/>
      </c>
      <c r="N15" s="277" t="str" cm="1">
        <f t="array" aca="1" ref="N15" ca="1">IF(ISTEXT($D15),INDIRECT("'" &amp; $C15 &amp;"'!" &amp; "B18"),"")</f>
        <v/>
      </c>
      <c r="O15" s="76"/>
      <c r="P15" s="37" t="str" cm="1">
        <f t="array" aca="1" ref="P15" ca="1">IF(ISTEXT($D15),INDIRECT("'" &amp; $C15 &amp;"'!" &amp; "D13"),"")</f>
        <v/>
      </c>
      <c r="Q15" s="37" t="str" cm="1">
        <f t="array" aca="1" ref="Q15" ca="1">IF(ISTEXT($D15),INDIRECT("'" &amp; $C15 &amp;"'!" &amp; "D14"),"")</f>
        <v/>
      </c>
      <c r="R15" s="37" t="str" cm="1">
        <f t="array" aca="1" ref="R15" ca="1">IF(ISTEXT($D15),INDIRECT("'" &amp; $C15 &amp;"'!" &amp; "D15"),"")</f>
        <v/>
      </c>
      <c r="S15" s="37" t="str" cm="1">
        <f t="array" aca="1" ref="S15" ca="1">IF(ISTEXT($D15),INDIRECT("'" &amp; $C15 &amp;"'!" &amp; "D16"),"")</f>
        <v/>
      </c>
      <c r="T15" s="277" t="str" cm="1">
        <f t="array" aca="1" ref="T15" ca="1">IF(ISTEXT($D15),INDIRECT("'" &amp; $C15 &amp;"'!" &amp; "D17"),"")</f>
        <v/>
      </c>
      <c r="U15" s="277" t="str" cm="1">
        <f t="array" aca="1" ref="U15" ca="1">IF(ISTEXT($D15),INDIRECT("'" &amp; $C15 &amp;"'!" &amp; "D18"),"")</f>
        <v/>
      </c>
      <c r="V15" s="76"/>
      <c r="W15" s="37" t="str" cm="1">
        <f t="array" aca="1" ref="W15" ca="1">IF(ISTEXT($D15),INDIRECT("'" &amp; $C15 &amp;"'!" &amp; "F13"),"")</f>
        <v/>
      </c>
      <c r="X15" s="37" t="str" cm="1">
        <f t="array" aca="1" ref="X15" ca="1">IF(ISTEXT($D15),INDIRECT("'" &amp; $C15 &amp;"'!" &amp; "F14"),"")</f>
        <v/>
      </c>
      <c r="Y15" s="37" t="str" cm="1">
        <f t="array" aca="1" ref="Y15" ca="1">IF(ISTEXT($D15),INDIRECT("'" &amp; $C15 &amp;"'!" &amp; "F15"),"")</f>
        <v/>
      </c>
      <c r="Z15" s="37" t="str" cm="1">
        <f t="array" aca="1" ref="Z15" ca="1">IF(ISTEXT($D15),INDIRECT("'" &amp; $C15 &amp;"'!" &amp; "F16"),"")</f>
        <v/>
      </c>
      <c r="AA15" s="277" t="str" cm="1">
        <f t="array" aca="1" ref="AA15" ca="1">IF(ISTEXT($D15),INDIRECT("'" &amp; $C15 &amp;"'!" &amp; "F17"),"")</f>
        <v/>
      </c>
      <c r="AB15" s="277" t="str" cm="1">
        <f t="array" aca="1" ref="AB15" ca="1">IF(ISTEXT($D15),INDIRECT("'" &amp; $C15 &amp;"'!" &amp; "F18"),"")</f>
        <v/>
      </c>
      <c r="AC15" s="41"/>
      <c r="AD15" s="84"/>
      <c r="AE15" s="84"/>
      <c r="AF15" s="84"/>
      <c r="AG15" s="66"/>
    </row>
    <row r="16" spans="2:33">
      <c r="B16" s="64"/>
      <c r="C16" s="72" t="s">
        <v>144</v>
      </c>
      <c r="D16" s="37" cm="1">
        <f t="array" aca="1" ref="D16" ca="1">INDIRECT("'" &amp; $C16 &amp;"'!" &amp; "B4")</f>
        <v>0</v>
      </c>
      <c r="E16" s="37" t="str" cm="1">
        <f t="array" aca="1" ref="E16" ca="1">IF(ISTEXT($D16),INDIRECT("'" &amp; $C16 &amp;"'!" &amp; "B7"),"")</f>
        <v/>
      </c>
      <c r="F16" s="37" t="str">
        <f t="shared" ca="1" si="0"/>
        <v/>
      </c>
      <c r="G16" s="37" t="str">
        <f t="shared" ca="1" si="1"/>
        <v/>
      </c>
      <c r="H16" s="37" t="str" cm="1">
        <f t="array" aca="1" ref="H16" ca="1">IF(ISTEXT($D16),INDIRECT("'" &amp; $C16 &amp;"'!" &amp; "B8"),"")</f>
        <v/>
      </c>
      <c r="I16" s="37" t="str" cm="1">
        <f t="array" aca="1" ref="I16" ca="1">IF(ISTEXT($D16),INDIRECT("'" &amp; $C16 &amp;"'!" &amp; "B13"),"")</f>
        <v/>
      </c>
      <c r="J16" s="37" t="str" cm="1">
        <f t="array" aca="1" ref="J16" ca="1">IF(ISTEXT($D16),INDIRECT("'" &amp; $C16 &amp;"'!" &amp; "B14"),"")</f>
        <v/>
      </c>
      <c r="K16" s="37" t="str" cm="1">
        <f t="array" aca="1" ref="K16" ca="1">IF(ISTEXT($D16),INDIRECT("'" &amp; $C16 &amp;"'!" &amp; "B15"),"")</f>
        <v/>
      </c>
      <c r="L16" s="37" t="str" cm="1">
        <f t="array" aca="1" ref="L16" ca="1">IF(ISTEXT($D16),INDIRECT("'" &amp; $C16 &amp;"'!" &amp; "B16"),"")</f>
        <v/>
      </c>
      <c r="M16" s="277" t="str" cm="1">
        <f t="array" aca="1" ref="M16" ca="1">IF(ISTEXT($D16),INDIRECT("'" &amp; $C16 &amp;"'!" &amp; "B17"),"")</f>
        <v/>
      </c>
      <c r="N16" s="277" t="str" cm="1">
        <f t="array" aca="1" ref="N16" ca="1">IF(ISTEXT($D16),INDIRECT("'" &amp; $C16 &amp;"'!" &amp; "B18"),"")</f>
        <v/>
      </c>
      <c r="O16" s="76"/>
      <c r="P16" s="37" t="str" cm="1">
        <f t="array" aca="1" ref="P16" ca="1">IF(ISTEXT($D16),INDIRECT("'" &amp; $C16 &amp;"'!" &amp; "D13"),"")</f>
        <v/>
      </c>
      <c r="Q16" s="37" t="str" cm="1">
        <f t="array" aca="1" ref="Q16" ca="1">IF(ISTEXT($D16),INDIRECT("'" &amp; $C16 &amp;"'!" &amp; "D14"),"")</f>
        <v/>
      </c>
      <c r="R16" s="37" t="str" cm="1">
        <f t="array" aca="1" ref="R16" ca="1">IF(ISTEXT($D16),INDIRECT("'" &amp; $C16 &amp;"'!" &amp; "D15"),"")</f>
        <v/>
      </c>
      <c r="S16" s="37" t="str" cm="1">
        <f t="array" aca="1" ref="S16" ca="1">IF(ISTEXT($D16),INDIRECT("'" &amp; $C16 &amp;"'!" &amp; "D16"),"")</f>
        <v/>
      </c>
      <c r="T16" s="277" t="str" cm="1">
        <f t="array" aca="1" ref="T16" ca="1">IF(ISTEXT($D16),INDIRECT("'" &amp; $C16 &amp;"'!" &amp; "D17"),"")</f>
        <v/>
      </c>
      <c r="U16" s="277" t="str" cm="1">
        <f t="array" aca="1" ref="U16" ca="1">IF(ISTEXT($D16),INDIRECT("'" &amp; $C16 &amp;"'!" &amp; "D18"),"")</f>
        <v/>
      </c>
      <c r="V16" s="76"/>
      <c r="W16" s="37" t="str" cm="1">
        <f t="array" aca="1" ref="W16" ca="1">IF(ISTEXT($D16),INDIRECT("'" &amp; $C16 &amp;"'!" &amp; "F13"),"")</f>
        <v/>
      </c>
      <c r="X16" s="37" t="str" cm="1">
        <f t="array" aca="1" ref="X16" ca="1">IF(ISTEXT($D16),INDIRECT("'" &amp; $C16 &amp;"'!" &amp; "F14"),"")</f>
        <v/>
      </c>
      <c r="Y16" s="37" t="str" cm="1">
        <f t="array" aca="1" ref="Y16" ca="1">IF(ISTEXT($D16),INDIRECT("'" &amp; $C16 &amp;"'!" &amp; "F15"),"")</f>
        <v/>
      </c>
      <c r="Z16" s="37" t="str" cm="1">
        <f t="array" aca="1" ref="Z16" ca="1">IF(ISTEXT($D16),INDIRECT("'" &amp; $C16 &amp;"'!" &amp; "F16"),"")</f>
        <v/>
      </c>
      <c r="AA16" s="277" t="str" cm="1">
        <f t="array" aca="1" ref="AA16" ca="1">IF(ISTEXT($D16),INDIRECT("'" &amp; $C16 &amp;"'!" &amp; "F17"),"")</f>
        <v/>
      </c>
      <c r="AB16" s="277" t="str" cm="1">
        <f t="array" aca="1" ref="AB16" ca="1">IF(ISTEXT($D16),INDIRECT("'" &amp; $C16 &amp;"'!" &amp; "F18"),"")</f>
        <v/>
      </c>
      <c r="AC16" s="41"/>
      <c r="AD16" s="84"/>
      <c r="AE16" s="84"/>
      <c r="AF16" s="84"/>
      <c r="AG16" s="66"/>
    </row>
    <row r="17" spans="2:33">
      <c r="B17" s="64"/>
      <c r="C17" s="72" t="s">
        <v>145</v>
      </c>
      <c r="D17" s="37" cm="1">
        <f t="array" aca="1" ref="D17" ca="1">INDIRECT("'" &amp; $C17 &amp;"'!" &amp; "B4")</f>
        <v>0</v>
      </c>
      <c r="E17" s="37" t="str" cm="1">
        <f t="array" aca="1" ref="E17" ca="1">IF(ISTEXT($D17),INDIRECT("'" &amp; $C17 &amp;"'!" &amp; "B7"),"")</f>
        <v/>
      </c>
      <c r="F17" s="37" t="str">
        <f t="shared" ca="1" si="0"/>
        <v/>
      </c>
      <c r="G17" s="37" t="str">
        <f t="shared" ca="1" si="1"/>
        <v/>
      </c>
      <c r="H17" s="37" t="str" cm="1">
        <f t="array" aca="1" ref="H17" ca="1">IF(ISTEXT($D17),INDIRECT("'" &amp; $C17 &amp;"'!" &amp; "B8"),"")</f>
        <v/>
      </c>
      <c r="I17" s="37" t="str" cm="1">
        <f t="array" aca="1" ref="I17" ca="1">IF(ISTEXT($D17),INDIRECT("'" &amp; $C17 &amp;"'!" &amp; "B13"),"")</f>
        <v/>
      </c>
      <c r="J17" s="37" t="str" cm="1">
        <f t="array" aca="1" ref="J17" ca="1">IF(ISTEXT($D17),INDIRECT("'" &amp; $C17 &amp;"'!" &amp; "B14"),"")</f>
        <v/>
      </c>
      <c r="K17" s="37" t="str" cm="1">
        <f t="array" aca="1" ref="K17" ca="1">IF(ISTEXT($D17),INDIRECT("'" &amp; $C17 &amp;"'!" &amp; "B15"),"")</f>
        <v/>
      </c>
      <c r="L17" s="37" t="str" cm="1">
        <f t="array" aca="1" ref="L17" ca="1">IF(ISTEXT($D17),INDIRECT("'" &amp; $C17 &amp;"'!" &amp; "B16"),"")</f>
        <v/>
      </c>
      <c r="M17" s="277" t="str" cm="1">
        <f t="array" aca="1" ref="M17" ca="1">IF(ISTEXT($D17),INDIRECT("'" &amp; $C17 &amp;"'!" &amp; "B17"),"")</f>
        <v/>
      </c>
      <c r="N17" s="277" t="str" cm="1">
        <f t="array" aca="1" ref="N17" ca="1">IF(ISTEXT($D17),INDIRECT("'" &amp; $C17 &amp;"'!" &amp; "B18"),"")</f>
        <v/>
      </c>
      <c r="O17" s="76"/>
      <c r="P17" s="37" t="str" cm="1">
        <f t="array" aca="1" ref="P17" ca="1">IF(ISTEXT($D17),INDIRECT("'" &amp; $C17 &amp;"'!" &amp; "D13"),"")</f>
        <v/>
      </c>
      <c r="Q17" s="37" t="str" cm="1">
        <f t="array" aca="1" ref="Q17" ca="1">IF(ISTEXT($D17),INDIRECT("'" &amp; $C17 &amp;"'!" &amp; "D14"),"")</f>
        <v/>
      </c>
      <c r="R17" s="37" t="str" cm="1">
        <f t="array" aca="1" ref="R17" ca="1">IF(ISTEXT($D17),INDIRECT("'" &amp; $C17 &amp;"'!" &amp; "D15"),"")</f>
        <v/>
      </c>
      <c r="S17" s="37" t="str" cm="1">
        <f t="array" aca="1" ref="S17" ca="1">IF(ISTEXT($D17),INDIRECT("'" &amp; $C17 &amp;"'!" &amp; "D16"),"")</f>
        <v/>
      </c>
      <c r="T17" s="277" t="str" cm="1">
        <f t="array" aca="1" ref="T17" ca="1">IF(ISTEXT($D17),INDIRECT("'" &amp; $C17 &amp;"'!" &amp; "D17"),"")</f>
        <v/>
      </c>
      <c r="U17" s="277" t="str" cm="1">
        <f t="array" aca="1" ref="U17" ca="1">IF(ISTEXT($D17),INDIRECT("'" &amp; $C17 &amp;"'!" &amp; "D18"),"")</f>
        <v/>
      </c>
      <c r="V17" s="76"/>
      <c r="W17" s="37" t="str" cm="1">
        <f t="array" aca="1" ref="W17" ca="1">IF(ISTEXT($D17),INDIRECT("'" &amp; $C17 &amp;"'!" &amp; "F13"),"")</f>
        <v/>
      </c>
      <c r="X17" s="37" t="str" cm="1">
        <f t="array" aca="1" ref="X17" ca="1">IF(ISTEXT($D17),INDIRECT("'" &amp; $C17 &amp;"'!" &amp; "F14"),"")</f>
        <v/>
      </c>
      <c r="Y17" s="37" t="str" cm="1">
        <f t="array" aca="1" ref="Y17" ca="1">IF(ISTEXT($D17),INDIRECT("'" &amp; $C17 &amp;"'!" &amp; "F15"),"")</f>
        <v/>
      </c>
      <c r="Z17" s="37" t="str" cm="1">
        <f t="array" aca="1" ref="Z17" ca="1">IF(ISTEXT($D17),INDIRECT("'" &amp; $C17 &amp;"'!" &amp; "F16"),"")</f>
        <v/>
      </c>
      <c r="AA17" s="277" t="str" cm="1">
        <f t="array" aca="1" ref="AA17" ca="1">IF(ISTEXT($D17),INDIRECT("'" &amp; $C17 &amp;"'!" &amp; "F17"),"")</f>
        <v/>
      </c>
      <c r="AB17" s="277" t="str" cm="1">
        <f t="array" aca="1" ref="AB17" ca="1">IF(ISTEXT($D17),INDIRECT("'" &amp; $C17 &amp;"'!" &amp; "F18"),"")</f>
        <v/>
      </c>
      <c r="AC17" s="41"/>
      <c r="AD17" s="84"/>
      <c r="AE17" s="84"/>
      <c r="AF17" s="84"/>
      <c r="AG17" s="66"/>
    </row>
    <row r="18" spans="2:33">
      <c r="B18" s="64"/>
      <c r="C18" s="72" t="s">
        <v>146</v>
      </c>
      <c r="D18" s="37" cm="1">
        <f t="array" aca="1" ref="D18" ca="1">INDIRECT("'" &amp; $C18 &amp;"'!" &amp; "B4")</f>
        <v>0</v>
      </c>
      <c r="E18" s="37" t="str" cm="1">
        <f t="array" aca="1" ref="E18" ca="1">IF(ISTEXT($D18),INDIRECT("'" &amp; $C18 &amp;"'!" &amp; "B7"),"")</f>
        <v/>
      </c>
      <c r="F18" s="37" t="str">
        <f t="shared" ca="1" si="0"/>
        <v/>
      </c>
      <c r="G18" s="37" t="str">
        <f t="shared" ca="1" si="1"/>
        <v/>
      </c>
      <c r="H18" s="37" t="str" cm="1">
        <f t="array" aca="1" ref="H18" ca="1">IF(ISTEXT($D18),INDIRECT("'" &amp; $C18 &amp;"'!" &amp; "B8"),"")</f>
        <v/>
      </c>
      <c r="I18" s="37" t="str" cm="1">
        <f t="array" aca="1" ref="I18" ca="1">IF(ISTEXT($D18),INDIRECT("'" &amp; $C18 &amp;"'!" &amp; "B13"),"")</f>
        <v/>
      </c>
      <c r="J18" s="37" t="str" cm="1">
        <f t="array" aca="1" ref="J18" ca="1">IF(ISTEXT($D18),INDIRECT("'" &amp; $C18 &amp;"'!" &amp; "B14"),"")</f>
        <v/>
      </c>
      <c r="K18" s="37" t="str" cm="1">
        <f t="array" aca="1" ref="K18" ca="1">IF(ISTEXT($D18),INDIRECT("'" &amp; $C18 &amp;"'!" &amp; "B15"),"")</f>
        <v/>
      </c>
      <c r="L18" s="37" t="str" cm="1">
        <f t="array" aca="1" ref="L18" ca="1">IF(ISTEXT($D18),INDIRECT("'" &amp; $C18 &amp;"'!" &amp; "B16"),"")</f>
        <v/>
      </c>
      <c r="M18" s="277" t="str" cm="1">
        <f t="array" aca="1" ref="M18" ca="1">IF(ISTEXT($D18),INDIRECT("'" &amp; $C18 &amp;"'!" &amp; "B17"),"")</f>
        <v/>
      </c>
      <c r="N18" s="277" t="str" cm="1">
        <f t="array" aca="1" ref="N18" ca="1">IF(ISTEXT($D18),INDIRECT("'" &amp; $C18 &amp;"'!" &amp; "B18"),"")</f>
        <v/>
      </c>
      <c r="O18" s="76"/>
      <c r="P18" s="37" t="str" cm="1">
        <f t="array" aca="1" ref="P18" ca="1">IF(ISTEXT($D18),INDIRECT("'" &amp; $C18 &amp;"'!" &amp; "D13"),"")</f>
        <v/>
      </c>
      <c r="Q18" s="37" t="str" cm="1">
        <f t="array" aca="1" ref="Q18" ca="1">IF(ISTEXT($D18),INDIRECT("'" &amp; $C18 &amp;"'!" &amp; "D14"),"")</f>
        <v/>
      </c>
      <c r="R18" s="37" t="str" cm="1">
        <f t="array" aca="1" ref="R18" ca="1">IF(ISTEXT($D18),INDIRECT("'" &amp; $C18 &amp;"'!" &amp; "D15"),"")</f>
        <v/>
      </c>
      <c r="S18" s="37" t="str" cm="1">
        <f t="array" aca="1" ref="S18" ca="1">IF(ISTEXT($D18),INDIRECT("'" &amp; $C18 &amp;"'!" &amp; "D16"),"")</f>
        <v/>
      </c>
      <c r="T18" s="277" t="str" cm="1">
        <f t="array" aca="1" ref="T18" ca="1">IF(ISTEXT($D18),INDIRECT("'" &amp; $C18 &amp;"'!" &amp; "D17"),"")</f>
        <v/>
      </c>
      <c r="U18" s="277" t="str" cm="1">
        <f t="array" aca="1" ref="U18" ca="1">IF(ISTEXT($D18),INDIRECT("'" &amp; $C18 &amp;"'!" &amp; "D18"),"")</f>
        <v/>
      </c>
      <c r="V18" s="76"/>
      <c r="W18" s="37" t="str" cm="1">
        <f t="array" aca="1" ref="W18" ca="1">IF(ISTEXT($D18),INDIRECT("'" &amp; $C18 &amp;"'!" &amp; "F13"),"")</f>
        <v/>
      </c>
      <c r="X18" s="37" t="str" cm="1">
        <f t="array" aca="1" ref="X18" ca="1">IF(ISTEXT($D18),INDIRECT("'" &amp; $C18 &amp;"'!" &amp; "F14"),"")</f>
        <v/>
      </c>
      <c r="Y18" s="37" t="str" cm="1">
        <f t="array" aca="1" ref="Y18" ca="1">IF(ISTEXT($D18),INDIRECT("'" &amp; $C18 &amp;"'!" &amp; "F15"),"")</f>
        <v/>
      </c>
      <c r="Z18" s="37" t="str" cm="1">
        <f t="array" aca="1" ref="Z18" ca="1">IF(ISTEXT($D18),INDIRECT("'" &amp; $C18 &amp;"'!" &amp; "F16"),"")</f>
        <v/>
      </c>
      <c r="AA18" s="277" t="str" cm="1">
        <f t="array" aca="1" ref="AA18" ca="1">IF(ISTEXT($D18),INDIRECT("'" &amp; $C18 &amp;"'!" &amp; "F17"),"")</f>
        <v/>
      </c>
      <c r="AB18" s="277" t="str" cm="1">
        <f t="array" aca="1" ref="AB18" ca="1">IF(ISTEXT($D18),INDIRECT("'" &amp; $C18 &amp;"'!" &amp; "F18"),"")</f>
        <v/>
      </c>
      <c r="AC18" s="41"/>
      <c r="AD18" s="84"/>
      <c r="AE18" s="84"/>
      <c r="AF18" s="84"/>
      <c r="AG18" s="66"/>
    </row>
    <row r="19" spans="2:33">
      <c r="B19" s="64"/>
      <c r="C19" s="72" t="s">
        <v>147</v>
      </c>
      <c r="D19" s="37" cm="1">
        <f t="array" aca="1" ref="D19" ca="1">INDIRECT("'" &amp; $C19 &amp;"'!" &amp; "B4")</f>
        <v>0</v>
      </c>
      <c r="E19" s="37" t="str" cm="1">
        <f t="array" aca="1" ref="E19" ca="1">IF(ISTEXT($D19),INDIRECT("'" &amp; $C19 &amp;"'!" &amp; "B7"),"")</f>
        <v/>
      </c>
      <c r="F19" s="37" t="str">
        <f t="shared" ca="1" si="0"/>
        <v/>
      </c>
      <c r="G19" s="37" t="str">
        <f t="shared" ca="1" si="1"/>
        <v/>
      </c>
      <c r="H19" s="37" t="str" cm="1">
        <f t="array" aca="1" ref="H19" ca="1">IF(ISTEXT($D19),INDIRECT("'" &amp; $C19 &amp;"'!" &amp; "B8"),"")</f>
        <v/>
      </c>
      <c r="I19" s="37" t="str" cm="1">
        <f t="array" aca="1" ref="I19" ca="1">IF(ISTEXT($D19),INDIRECT("'" &amp; $C19 &amp;"'!" &amp; "B13"),"")</f>
        <v/>
      </c>
      <c r="J19" s="37" t="str" cm="1">
        <f t="array" aca="1" ref="J19" ca="1">IF(ISTEXT($D19),INDIRECT("'" &amp; $C19 &amp;"'!" &amp; "B14"),"")</f>
        <v/>
      </c>
      <c r="K19" s="37" t="str" cm="1">
        <f t="array" aca="1" ref="K19" ca="1">IF(ISTEXT($D19),INDIRECT("'" &amp; $C19 &amp;"'!" &amp; "B15"),"")</f>
        <v/>
      </c>
      <c r="L19" s="37" t="str" cm="1">
        <f t="array" aca="1" ref="L19" ca="1">IF(ISTEXT($D19),INDIRECT("'" &amp; $C19 &amp;"'!" &amp; "B16"),"")</f>
        <v/>
      </c>
      <c r="M19" s="277" t="str" cm="1">
        <f t="array" aca="1" ref="M19" ca="1">IF(ISTEXT($D19),INDIRECT("'" &amp; $C19 &amp;"'!" &amp; "B17"),"")</f>
        <v/>
      </c>
      <c r="N19" s="277" t="str" cm="1">
        <f t="array" aca="1" ref="N19" ca="1">IF(ISTEXT($D19),INDIRECT("'" &amp; $C19 &amp;"'!" &amp; "B18"),"")</f>
        <v/>
      </c>
      <c r="O19" s="76"/>
      <c r="P19" s="37" t="str" cm="1">
        <f t="array" aca="1" ref="P19" ca="1">IF(ISTEXT($D19),INDIRECT("'" &amp; $C19 &amp;"'!" &amp; "D13"),"")</f>
        <v/>
      </c>
      <c r="Q19" s="37" t="str" cm="1">
        <f t="array" aca="1" ref="Q19" ca="1">IF(ISTEXT($D19),INDIRECT("'" &amp; $C19 &amp;"'!" &amp; "D14"),"")</f>
        <v/>
      </c>
      <c r="R19" s="37" t="str" cm="1">
        <f t="array" aca="1" ref="R19" ca="1">IF(ISTEXT($D19),INDIRECT("'" &amp; $C19 &amp;"'!" &amp; "D15"),"")</f>
        <v/>
      </c>
      <c r="S19" s="37" t="str" cm="1">
        <f t="array" aca="1" ref="S19" ca="1">IF(ISTEXT($D19),INDIRECT("'" &amp; $C19 &amp;"'!" &amp; "D16"),"")</f>
        <v/>
      </c>
      <c r="T19" s="277" t="str" cm="1">
        <f t="array" aca="1" ref="T19" ca="1">IF(ISTEXT($D19),INDIRECT("'" &amp; $C19 &amp;"'!" &amp; "D17"),"")</f>
        <v/>
      </c>
      <c r="U19" s="277" t="str" cm="1">
        <f t="array" aca="1" ref="U19" ca="1">IF(ISTEXT($D19),INDIRECT("'" &amp; $C19 &amp;"'!" &amp; "D18"),"")</f>
        <v/>
      </c>
      <c r="V19" s="76"/>
      <c r="W19" s="37" t="str" cm="1">
        <f t="array" aca="1" ref="W19" ca="1">IF(ISTEXT($D19),INDIRECT("'" &amp; $C19 &amp;"'!" &amp; "F13"),"")</f>
        <v/>
      </c>
      <c r="X19" s="37" t="str" cm="1">
        <f t="array" aca="1" ref="X19" ca="1">IF(ISTEXT($D19),INDIRECT("'" &amp; $C19 &amp;"'!" &amp; "F14"),"")</f>
        <v/>
      </c>
      <c r="Y19" s="37" t="str" cm="1">
        <f t="array" aca="1" ref="Y19" ca="1">IF(ISTEXT($D19),INDIRECT("'" &amp; $C19 &amp;"'!" &amp; "F15"),"")</f>
        <v/>
      </c>
      <c r="Z19" s="37" t="str" cm="1">
        <f t="array" aca="1" ref="Z19" ca="1">IF(ISTEXT($D19),INDIRECT("'" &amp; $C19 &amp;"'!" &amp; "F16"),"")</f>
        <v/>
      </c>
      <c r="AA19" s="277" t="str" cm="1">
        <f t="array" aca="1" ref="AA19" ca="1">IF(ISTEXT($D19),INDIRECT("'" &amp; $C19 &amp;"'!" &amp; "F17"),"")</f>
        <v/>
      </c>
      <c r="AB19" s="277" t="str" cm="1">
        <f t="array" aca="1" ref="AB19" ca="1">IF(ISTEXT($D19),INDIRECT("'" &amp; $C19 &amp;"'!" &amp; "F18"),"")</f>
        <v/>
      </c>
      <c r="AC19" s="41"/>
      <c r="AD19" s="84"/>
      <c r="AE19" s="84"/>
      <c r="AF19" s="84"/>
      <c r="AG19" s="66"/>
    </row>
    <row r="20" spans="2:33">
      <c r="B20" s="64"/>
      <c r="C20" s="73"/>
      <c r="D20" s="73"/>
      <c r="E20" s="73"/>
      <c r="F20" s="73"/>
      <c r="G20" s="73"/>
      <c r="H20" s="73"/>
      <c r="I20" s="73"/>
      <c r="J20" s="73"/>
      <c r="K20" s="73"/>
      <c r="L20" s="74"/>
      <c r="M20" s="74"/>
      <c r="N20" s="74"/>
      <c r="O20" s="76"/>
      <c r="P20" s="73"/>
      <c r="Q20" s="73"/>
      <c r="R20" s="73"/>
      <c r="S20" s="74"/>
      <c r="T20" s="74"/>
      <c r="U20" s="74"/>
      <c r="V20" s="76"/>
      <c r="W20" s="73"/>
      <c r="X20" s="73"/>
      <c r="Y20" s="73"/>
      <c r="Z20" s="74"/>
      <c r="AA20" s="74"/>
      <c r="AB20" s="74"/>
      <c r="AC20" s="41"/>
      <c r="AD20" s="74"/>
      <c r="AG20" s="66"/>
    </row>
    <row r="21" spans="2:33">
      <c r="B21" s="64"/>
      <c r="C21" s="75" t="s">
        <v>148</v>
      </c>
      <c r="D21" s="68"/>
      <c r="E21" s="68"/>
      <c r="F21" s="68"/>
      <c r="G21" s="68"/>
      <c r="H21" s="68"/>
      <c r="I21" s="68"/>
      <c r="J21" s="68"/>
      <c r="K21" s="68"/>
      <c r="L21" s="76"/>
      <c r="M21" s="76"/>
      <c r="N21" s="76"/>
      <c r="O21" s="76"/>
      <c r="P21" s="68"/>
      <c r="Q21" s="68"/>
      <c r="R21" s="68"/>
      <c r="S21" s="76"/>
      <c r="T21" s="76"/>
      <c r="U21" s="76"/>
      <c r="V21" s="76"/>
      <c r="W21" s="68"/>
      <c r="X21" s="68"/>
      <c r="Y21" s="68"/>
      <c r="Z21" s="76"/>
      <c r="AA21" s="76"/>
      <c r="AB21" s="76"/>
      <c r="AC21" s="41"/>
      <c r="AD21" s="76"/>
      <c r="AE21" s="76"/>
      <c r="AF21" s="76"/>
      <c r="AG21" s="66"/>
    </row>
    <row r="22" spans="2:33">
      <c r="B22" s="64"/>
      <c r="H22" s="68"/>
      <c r="I22" s="380" t="s">
        <v>149</v>
      </c>
      <c r="J22" s="381"/>
      <c r="K22" s="381"/>
      <c r="L22" s="381"/>
      <c r="M22" s="381"/>
      <c r="N22" s="382"/>
      <c r="O22" s="76"/>
      <c r="P22" s="380" t="s">
        <v>149</v>
      </c>
      <c r="Q22" s="381"/>
      <c r="R22" s="381"/>
      <c r="S22" s="381"/>
      <c r="T22" s="381"/>
      <c r="U22" s="382"/>
      <c r="V22" s="76"/>
      <c r="W22" s="380" t="s">
        <v>149</v>
      </c>
      <c r="X22" s="381"/>
      <c r="Y22" s="381"/>
      <c r="Z22" s="381"/>
      <c r="AA22" s="381"/>
      <c r="AB22" s="382"/>
      <c r="AC22" s="41"/>
      <c r="AD22" s="76"/>
      <c r="AE22" s="76"/>
      <c r="AF22" s="76"/>
      <c r="AG22" s="66"/>
    </row>
    <row r="23" spans="2:33" ht="33.75" customHeight="1">
      <c r="B23" s="64"/>
      <c r="C23" s="69" t="s">
        <v>115</v>
      </c>
      <c r="D23" s="69" t="s">
        <v>116</v>
      </c>
      <c r="E23" s="70" t="s">
        <v>117</v>
      </c>
      <c r="F23" s="377" t="s">
        <v>118</v>
      </c>
      <c r="G23" s="378"/>
      <c r="H23" s="71" t="s">
        <v>119</v>
      </c>
      <c r="I23" s="69">
        <v>2035</v>
      </c>
      <c r="J23" s="69">
        <v>2040</v>
      </c>
      <c r="K23" s="69">
        <v>2045</v>
      </c>
      <c r="L23" s="69">
        <v>2050</v>
      </c>
      <c r="M23" s="69">
        <v>2060</v>
      </c>
      <c r="N23" s="69">
        <v>2070</v>
      </c>
      <c r="O23" s="76"/>
      <c r="P23" s="69">
        <v>2035</v>
      </c>
      <c r="Q23" s="69">
        <v>2040</v>
      </c>
      <c r="R23" s="69">
        <v>2045</v>
      </c>
      <c r="S23" s="69">
        <v>2050</v>
      </c>
      <c r="T23" s="69">
        <v>2060</v>
      </c>
      <c r="U23" s="69">
        <v>2070</v>
      </c>
      <c r="V23" s="76"/>
      <c r="W23" s="69">
        <v>2035</v>
      </c>
      <c r="X23" s="69">
        <v>2040</v>
      </c>
      <c r="Y23" s="69">
        <v>2045</v>
      </c>
      <c r="Z23" s="69">
        <v>2050</v>
      </c>
      <c r="AA23" s="69">
        <v>2060</v>
      </c>
      <c r="AB23" s="69">
        <v>2070</v>
      </c>
      <c r="AC23" s="41"/>
      <c r="AD23" s="76"/>
      <c r="AE23" s="76"/>
      <c r="AF23" s="76"/>
      <c r="AG23" s="66"/>
    </row>
    <row r="24" spans="2:33" ht="23">
      <c r="B24" s="64"/>
      <c r="C24" s="69"/>
      <c r="D24" s="69"/>
      <c r="E24" s="70"/>
      <c r="F24" s="70" t="s">
        <v>123</v>
      </c>
      <c r="G24" s="70" t="s">
        <v>124</v>
      </c>
      <c r="H24" s="71"/>
      <c r="I24" s="69"/>
      <c r="J24" s="69"/>
      <c r="K24" s="69"/>
      <c r="L24" s="69"/>
      <c r="M24" s="77"/>
      <c r="N24" s="77"/>
      <c r="O24" s="76"/>
      <c r="P24" s="69"/>
      <c r="Q24" s="69"/>
      <c r="R24" s="69"/>
      <c r="S24" s="69"/>
      <c r="T24" s="77"/>
      <c r="U24" s="77"/>
      <c r="V24" s="76"/>
      <c r="W24" s="69"/>
      <c r="X24" s="69"/>
      <c r="Y24" s="69"/>
      <c r="Z24" s="69"/>
      <c r="AA24" s="77"/>
      <c r="AB24" s="77"/>
      <c r="AC24" s="41"/>
      <c r="AD24" s="76"/>
      <c r="AE24" s="76"/>
      <c r="AF24" s="76"/>
      <c r="AG24" s="66"/>
    </row>
    <row r="25" spans="2:33">
      <c r="B25" s="64"/>
      <c r="C25" s="72" t="s">
        <v>129</v>
      </c>
      <c r="D25" s="87" t="str">
        <f ca="1">D10</f>
        <v xml:space="preserve">High-Pressure Focus </v>
      </c>
      <c r="E25" s="37" t="str">
        <f ca="1">E10</f>
        <v>N</v>
      </c>
      <c r="F25" s="59">
        <f ca="1">IF(ISNUMBER(F10-F$9),F10-F$9,"")</f>
        <v>-0.17827656000000003</v>
      </c>
      <c r="G25" s="59">
        <f ca="1">IF(ISNUMBER(G10-G$9),G10-G$9,"")</f>
        <v>0</v>
      </c>
      <c r="H25" s="87" t="str">
        <f ca="1">H10</f>
        <v>CV5.06</v>
      </c>
      <c r="I25" s="59">
        <f t="shared" ref="I25:N34" ca="1" si="2">IF(ISNUMBER(I10-I$9),I10-I$9,"")</f>
        <v>-9.4026810305237518E-2</v>
      </c>
      <c r="J25" s="59">
        <f t="shared" ca="1" si="2"/>
        <v>-6.8641999554969857E-2</v>
      </c>
      <c r="K25" s="59">
        <f t="shared" ca="1" si="2"/>
        <v>-3.551546493494584E-2</v>
      </c>
      <c r="L25" s="59">
        <f t="shared" ca="1" si="2"/>
        <v>2.2710131216570062E-3</v>
      </c>
      <c r="M25" s="59">
        <f t="shared" ca="1" si="2"/>
        <v>8.030200615453964E-2</v>
      </c>
      <c r="N25" s="59">
        <f t="shared" ca="1" si="2"/>
        <v>0.15686014361284606</v>
      </c>
      <c r="O25" s="76"/>
      <c r="P25" s="59">
        <f t="shared" ref="P25:U34" ca="1" si="3">IF(ISNUMBER(P10-P$9),P10-P$9,"")</f>
        <v>-9.4026810305237518E-2</v>
      </c>
      <c r="Q25" s="59">
        <f t="shared" ca="1" si="3"/>
        <v>-6.8641999554969857E-2</v>
      </c>
      <c r="R25" s="59">
        <f t="shared" ca="1" si="3"/>
        <v>-3.551546493494584E-2</v>
      </c>
      <c r="S25" s="59">
        <f t="shared" ca="1" si="3"/>
        <v>2.2710131216570062E-3</v>
      </c>
      <c r="T25" s="59">
        <f t="shared" ca="1" si="3"/>
        <v>8.030200615453964E-2</v>
      </c>
      <c r="U25" s="59">
        <f t="shared" ca="1" si="3"/>
        <v>0.15686014361284606</v>
      </c>
      <c r="V25" s="76"/>
      <c r="W25" s="59">
        <f t="shared" ref="W25:AB34" ca="1" si="4">IF(ISNUMBER(W10-W$9),W10-W$9,"")</f>
        <v>-9.4026810305237518E-2</v>
      </c>
      <c r="X25" s="59">
        <f t="shared" ca="1" si="4"/>
        <v>-6.8641999554969857E-2</v>
      </c>
      <c r="Y25" s="59">
        <f t="shared" ca="1" si="4"/>
        <v>-3.551546493494584E-2</v>
      </c>
      <c r="Z25" s="59">
        <f t="shared" ca="1" si="4"/>
        <v>2.2710131216570062E-3</v>
      </c>
      <c r="AA25" s="59">
        <f t="shared" ca="1" si="4"/>
        <v>8.030200615453964E-2</v>
      </c>
      <c r="AB25" s="59">
        <f t="shared" ca="1" si="4"/>
        <v>0.15686014361284606</v>
      </c>
      <c r="AC25" s="41"/>
      <c r="AD25" s="76"/>
      <c r="AE25" s="76"/>
      <c r="AF25" s="76"/>
      <c r="AG25" s="66"/>
    </row>
    <row r="26" spans="2:33">
      <c r="B26" s="64"/>
      <c r="C26" s="72" t="s">
        <v>133</v>
      </c>
      <c r="D26" s="87" t="str">
        <f t="shared" ref="D26:E34" ca="1" si="5">D11</f>
        <v>Based on Age</v>
      </c>
      <c r="E26" s="37" t="str">
        <f t="shared" ca="1" si="5"/>
        <v>N</v>
      </c>
      <c r="F26" s="59">
        <f t="shared" ref="F26:G34" ca="1" si="6">IF(ISNUMBER(F11-F$9),F11-F$9,"")</f>
        <v>-22.413353421666244</v>
      </c>
      <c r="G26" s="59">
        <f t="shared" ca="1" si="6"/>
        <v>0.30599999999999994</v>
      </c>
      <c r="H26" s="87" t="str">
        <f t="shared" ref="H26:H34" ca="1" si="7">H11</f>
        <v>CV5.06</v>
      </c>
      <c r="I26" s="59">
        <f t="shared" ca="1" si="2"/>
        <v>-11.509846927222881</v>
      </c>
      <c r="J26" s="59">
        <f t="shared" ca="1" si="2"/>
        <v>-7.7077828840005083</v>
      </c>
      <c r="K26" s="59">
        <f t="shared" ca="1" si="2"/>
        <v>-2.6651442072291047</v>
      </c>
      <c r="L26" s="59">
        <f t="shared" ca="1" si="2"/>
        <v>3.0210874813239741</v>
      </c>
      <c r="M26" s="59">
        <f t="shared" ca="1" si="2"/>
        <v>15.141449371837126</v>
      </c>
      <c r="N26" s="59">
        <f t="shared" ca="1" si="2"/>
        <v>27.798504999669689</v>
      </c>
      <c r="O26" s="76"/>
      <c r="P26" s="59">
        <f t="shared" ca="1" si="3"/>
        <v>-11.509846927222881</v>
      </c>
      <c r="Q26" s="59">
        <f t="shared" ca="1" si="3"/>
        <v>-7.7077828840005083</v>
      </c>
      <c r="R26" s="59">
        <f t="shared" ca="1" si="3"/>
        <v>-2.6651442072291047</v>
      </c>
      <c r="S26" s="59">
        <f t="shared" ca="1" si="3"/>
        <v>3.0210874813239741</v>
      </c>
      <c r="T26" s="59">
        <f t="shared" ca="1" si="3"/>
        <v>15.141449371837126</v>
      </c>
      <c r="U26" s="59">
        <f t="shared" ca="1" si="3"/>
        <v>27.798504999669689</v>
      </c>
      <c r="V26" s="76"/>
      <c r="W26" s="59">
        <f t="shared" ca="1" si="4"/>
        <v>-11.509846927222881</v>
      </c>
      <c r="X26" s="59">
        <f t="shared" ca="1" si="4"/>
        <v>-7.7077828840005083</v>
      </c>
      <c r="Y26" s="59">
        <f t="shared" ca="1" si="4"/>
        <v>-2.6651442072291047</v>
      </c>
      <c r="Z26" s="59">
        <f t="shared" ca="1" si="4"/>
        <v>3.0210874813239741</v>
      </c>
      <c r="AA26" s="59">
        <f t="shared" ca="1" si="4"/>
        <v>15.141449371837126</v>
      </c>
      <c r="AB26" s="59">
        <f t="shared" ca="1" si="4"/>
        <v>27.798504999669689</v>
      </c>
      <c r="AC26" s="41"/>
      <c r="AD26" s="76"/>
      <c r="AE26" s="76"/>
      <c r="AF26" s="76"/>
      <c r="AG26" s="66"/>
    </row>
    <row r="27" spans="2:33">
      <c r="B27" s="64"/>
      <c r="C27" s="72" t="s">
        <v>137</v>
      </c>
      <c r="D27" s="87" t="str">
        <f t="shared" ca="1" si="5"/>
        <v xml:space="preserve">Balanced Programme </v>
      </c>
      <c r="E27" s="37" t="str">
        <f t="shared" ca="1" si="5"/>
        <v>Y</v>
      </c>
      <c r="F27" s="59">
        <f t="shared" ca="1" si="6"/>
        <v>-7.0315444500000002</v>
      </c>
      <c r="G27" s="59">
        <f t="shared" ca="1" si="6"/>
        <v>0.30599999999999994</v>
      </c>
      <c r="H27" s="87" t="str">
        <f t="shared" ca="1" si="7"/>
        <v>CV5.06</v>
      </c>
      <c r="I27" s="59">
        <f t="shared" ca="1" si="2"/>
        <v>-1.0782267087073762</v>
      </c>
      <c r="J27" s="59">
        <f t="shared" ca="1" si="2"/>
        <v>1.7848717856752785</v>
      </c>
      <c r="K27" s="59">
        <f t="shared" ca="1" si="2"/>
        <v>5.2357351507770318</v>
      </c>
      <c r="L27" s="59">
        <f t="shared" ca="1" si="2"/>
        <v>9.0017063073304939</v>
      </c>
      <c r="M27" s="59">
        <f t="shared" ca="1" si="2"/>
        <v>17.246505501210379</v>
      </c>
      <c r="N27" s="59">
        <f t="shared" ca="1" si="2"/>
        <v>26.373296454307621</v>
      </c>
      <c r="O27" s="76"/>
      <c r="P27" s="59">
        <f t="shared" ca="1" si="3"/>
        <v>-1.0782267087073762</v>
      </c>
      <c r="Q27" s="59">
        <f t="shared" ca="1" si="3"/>
        <v>1.7848717856752785</v>
      </c>
      <c r="R27" s="59">
        <f t="shared" ca="1" si="3"/>
        <v>5.2357351507770318</v>
      </c>
      <c r="S27" s="59">
        <f t="shared" ca="1" si="3"/>
        <v>9.0017063073304939</v>
      </c>
      <c r="T27" s="59">
        <f t="shared" ca="1" si="3"/>
        <v>17.246505501210379</v>
      </c>
      <c r="U27" s="59">
        <f t="shared" ca="1" si="3"/>
        <v>26.373296454307621</v>
      </c>
      <c r="V27" s="76"/>
      <c r="W27" s="59">
        <f t="shared" ca="1" si="4"/>
        <v>-1.0782267087073762</v>
      </c>
      <c r="X27" s="59">
        <f t="shared" ca="1" si="4"/>
        <v>1.7848717856752785</v>
      </c>
      <c r="Y27" s="59">
        <f t="shared" ca="1" si="4"/>
        <v>5.2357351507770318</v>
      </c>
      <c r="Z27" s="59">
        <f t="shared" ca="1" si="4"/>
        <v>9.0017063073304939</v>
      </c>
      <c r="AA27" s="59">
        <f t="shared" ca="1" si="4"/>
        <v>17.246505501210379</v>
      </c>
      <c r="AB27" s="59">
        <f t="shared" ca="1" si="4"/>
        <v>26.373296454307621</v>
      </c>
      <c r="AC27" s="41"/>
      <c r="AD27" s="76"/>
      <c r="AE27" s="76"/>
      <c r="AF27" s="76"/>
      <c r="AG27" s="66"/>
    </row>
    <row r="28" spans="2:33">
      <c r="B28" s="64"/>
      <c r="C28" s="72" t="s">
        <v>141</v>
      </c>
      <c r="D28" s="87">
        <f t="shared" ca="1" si="5"/>
        <v>0</v>
      </c>
      <c r="E28" s="37" t="str">
        <f t="shared" ca="1" si="5"/>
        <v/>
      </c>
      <c r="F28" s="59" t="str">
        <f t="shared" ca="1" si="6"/>
        <v/>
      </c>
      <c r="G28" s="59" t="str">
        <f t="shared" ca="1" si="6"/>
        <v/>
      </c>
      <c r="H28" s="87" t="str">
        <f t="shared" ca="1" si="7"/>
        <v/>
      </c>
      <c r="I28" s="59" t="str">
        <f t="shared" ca="1" si="2"/>
        <v/>
      </c>
      <c r="J28" s="59" t="str">
        <f t="shared" ca="1" si="2"/>
        <v/>
      </c>
      <c r="K28" s="59" t="str">
        <f t="shared" ca="1" si="2"/>
        <v/>
      </c>
      <c r="L28" s="59" t="str">
        <f t="shared" ca="1" si="2"/>
        <v/>
      </c>
      <c r="M28" s="59" t="str">
        <f t="shared" ca="1" si="2"/>
        <v/>
      </c>
      <c r="N28" s="59" t="str">
        <f t="shared" ca="1" si="2"/>
        <v/>
      </c>
      <c r="O28" s="76"/>
      <c r="P28" s="59" t="str">
        <f t="shared" ca="1" si="3"/>
        <v/>
      </c>
      <c r="Q28" s="59" t="str">
        <f t="shared" ca="1" si="3"/>
        <v/>
      </c>
      <c r="R28" s="59" t="str">
        <f t="shared" ca="1" si="3"/>
        <v/>
      </c>
      <c r="S28" s="59" t="str">
        <f t="shared" ca="1" si="3"/>
        <v/>
      </c>
      <c r="T28" s="59" t="str">
        <f t="shared" ca="1" si="3"/>
        <v/>
      </c>
      <c r="U28" s="59" t="str">
        <f t="shared" ca="1" si="3"/>
        <v/>
      </c>
      <c r="V28" s="76"/>
      <c r="W28" s="59" t="str">
        <f t="shared" ca="1" si="4"/>
        <v/>
      </c>
      <c r="X28" s="59" t="str">
        <f t="shared" ca="1" si="4"/>
        <v/>
      </c>
      <c r="Y28" s="59" t="str">
        <f t="shared" ca="1" si="4"/>
        <v/>
      </c>
      <c r="Z28" s="59" t="str">
        <f t="shared" ca="1" si="4"/>
        <v/>
      </c>
      <c r="AA28" s="59" t="str">
        <f t="shared" ca="1" si="4"/>
        <v/>
      </c>
      <c r="AB28" s="59" t="str">
        <f t="shared" ca="1" si="4"/>
        <v/>
      </c>
      <c r="AC28" s="41"/>
      <c r="AD28" s="76"/>
      <c r="AE28" s="76"/>
      <c r="AF28" s="76"/>
      <c r="AG28" s="66"/>
    </row>
    <row r="29" spans="2:33">
      <c r="B29" s="64"/>
      <c r="C29" s="72" t="s">
        <v>142</v>
      </c>
      <c r="D29" s="87">
        <f t="shared" ca="1" si="5"/>
        <v>0</v>
      </c>
      <c r="E29" s="37" t="str">
        <f t="shared" ca="1" si="5"/>
        <v/>
      </c>
      <c r="F29" s="59" t="str">
        <f t="shared" ca="1" si="6"/>
        <v/>
      </c>
      <c r="G29" s="59" t="str">
        <f t="shared" ca="1" si="6"/>
        <v/>
      </c>
      <c r="H29" s="87" t="str">
        <f t="shared" ca="1" si="7"/>
        <v/>
      </c>
      <c r="I29" s="59" t="str">
        <f t="shared" ca="1" si="2"/>
        <v/>
      </c>
      <c r="J29" s="59" t="str">
        <f t="shared" ca="1" si="2"/>
        <v/>
      </c>
      <c r="K29" s="59" t="str">
        <f t="shared" ca="1" si="2"/>
        <v/>
      </c>
      <c r="L29" s="59" t="str">
        <f t="shared" ca="1" si="2"/>
        <v/>
      </c>
      <c r="M29" s="59" t="str">
        <f t="shared" ca="1" si="2"/>
        <v/>
      </c>
      <c r="N29" s="59" t="str">
        <f t="shared" ca="1" si="2"/>
        <v/>
      </c>
      <c r="O29" s="76"/>
      <c r="P29" s="59" t="str">
        <f t="shared" ca="1" si="3"/>
        <v/>
      </c>
      <c r="Q29" s="59" t="str">
        <f t="shared" ca="1" si="3"/>
        <v/>
      </c>
      <c r="R29" s="59" t="str">
        <f t="shared" ca="1" si="3"/>
        <v/>
      </c>
      <c r="S29" s="59" t="str">
        <f t="shared" ca="1" si="3"/>
        <v/>
      </c>
      <c r="T29" s="59" t="str">
        <f t="shared" ca="1" si="3"/>
        <v/>
      </c>
      <c r="U29" s="59" t="str">
        <f t="shared" ca="1" si="3"/>
        <v/>
      </c>
      <c r="V29" s="76"/>
      <c r="W29" s="59" t="str">
        <f t="shared" ca="1" si="4"/>
        <v/>
      </c>
      <c r="X29" s="59" t="str">
        <f t="shared" ca="1" si="4"/>
        <v/>
      </c>
      <c r="Y29" s="59" t="str">
        <f t="shared" ca="1" si="4"/>
        <v/>
      </c>
      <c r="Z29" s="59" t="str">
        <f t="shared" ca="1" si="4"/>
        <v/>
      </c>
      <c r="AA29" s="59" t="str">
        <f t="shared" ca="1" si="4"/>
        <v/>
      </c>
      <c r="AB29" s="59" t="str">
        <f t="shared" ca="1" si="4"/>
        <v/>
      </c>
      <c r="AC29" s="41"/>
      <c r="AD29" s="76"/>
      <c r="AE29" s="76"/>
      <c r="AF29" s="76"/>
      <c r="AG29" s="66"/>
    </row>
    <row r="30" spans="2:33">
      <c r="B30" s="64"/>
      <c r="C30" s="72" t="s">
        <v>143</v>
      </c>
      <c r="D30" s="87">
        <f t="shared" ca="1" si="5"/>
        <v>0</v>
      </c>
      <c r="E30" s="37" t="str">
        <f t="shared" ca="1" si="5"/>
        <v/>
      </c>
      <c r="F30" s="59" t="str">
        <f t="shared" ca="1" si="6"/>
        <v/>
      </c>
      <c r="G30" s="59" t="str">
        <f t="shared" ca="1" si="6"/>
        <v/>
      </c>
      <c r="H30" s="87" t="str">
        <f t="shared" ca="1" si="7"/>
        <v/>
      </c>
      <c r="I30" s="59" t="str">
        <f t="shared" ca="1" si="2"/>
        <v/>
      </c>
      <c r="J30" s="59" t="str">
        <f t="shared" ca="1" si="2"/>
        <v/>
      </c>
      <c r="K30" s="59" t="str">
        <f t="shared" ca="1" si="2"/>
        <v/>
      </c>
      <c r="L30" s="59" t="str">
        <f t="shared" ca="1" si="2"/>
        <v/>
      </c>
      <c r="M30" s="59" t="str">
        <f t="shared" ca="1" si="2"/>
        <v/>
      </c>
      <c r="N30" s="59" t="str">
        <f t="shared" ca="1" si="2"/>
        <v/>
      </c>
      <c r="O30" s="76"/>
      <c r="P30" s="59" t="str">
        <f t="shared" ca="1" si="3"/>
        <v/>
      </c>
      <c r="Q30" s="59" t="str">
        <f t="shared" ca="1" si="3"/>
        <v/>
      </c>
      <c r="R30" s="59" t="str">
        <f t="shared" ca="1" si="3"/>
        <v/>
      </c>
      <c r="S30" s="59" t="str">
        <f t="shared" ca="1" si="3"/>
        <v/>
      </c>
      <c r="T30" s="59" t="str">
        <f t="shared" ca="1" si="3"/>
        <v/>
      </c>
      <c r="U30" s="59" t="str">
        <f t="shared" ca="1" si="3"/>
        <v/>
      </c>
      <c r="V30" s="76"/>
      <c r="W30" s="59" t="str">
        <f t="shared" ca="1" si="4"/>
        <v/>
      </c>
      <c r="X30" s="59" t="str">
        <f t="shared" ca="1" si="4"/>
        <v/>
      </c>
      <c r="Y30" s="59" t="str">
        <f t="shared" ca="1" si="4"/>
        <v/>
      </c>
      <c r="Z30" s="59" t="str">
        <f t="shared" ca="1" si="4"/>
        <v/>
      </c>
      <c r="AA30" s="59" t="str">
        <f t="shared" ca="1" si="4"/>
        <v/>
      </c>
      <c r="AB30" s="59" t="str">
        <f t="shared" ca="1" si="4"/>
        <v/>
      </c>
      <c r="AC30" s="41"/>
      <c r="AD30" s="76"/>
      <c r="AE30" s="76"/>
      <c r="AF30" s="76"/>
      <c r="AG30" s="66"/>
    </row>
    <row r="31" spans="2:33">
      <c r="B31" s="64"/>
      <c r="C31" s="72" t="s">
        <v>144</v>
      </c>
      <c r="D31" s="87">
        <f t="shared" ca="1" si="5"/>
        <v>0</v>
      </c>
      <c r="E31" s="37" t="str">
        <f t="shared" ca="1" si="5"/>
        <v/>
      </c>
      <c r="F31" s="59" t="str">
        <f t="shared" ca="1" si="6"/>
        <v/>
      </c>
      <c r="G31" s="59" t="str">
        <f t="shared" ca="1" si="6"/>
        <v/>
      </c>
      <c r="H31" s="87" t="str">
        <f t="shared" ca="1" si="7"/>
        <v/>
      </c>
      <c r="I31" s="59" t="str">
        <f t="shared" ca="1" si="2"/>
        <v/>
      </c>
      <c r="J31" s="59" t="str">
        <f t="shared" ca="1" si="2"/>
        <v/>
      </c>
      <c r="K31" s="59" t="str">
        <f t="shared" ca="1" si="2"/>
        <v/>
      </c>
      <c r="L31" s="59" t="str">
        <f t="shared" ca="1" si="2"/>
        <v/>
      </c>
      <c r="M31" s="59" t="str">
        <f t="shared" ca="1" si="2"/>
        <v/>
      </c>
      <c r="N31" s="59" t="str">
        <f t="shared" ca="1" si="2"/>
        <v/>
      </c>
      <c r="O31" s="76"/>
      <c r="P31" s="59" t="str">
        <f t="shared" ca="1" si="3"/>
        <v/>
      </c>
      <c r="Q31" s="59" t="str">
        <f t="shared" ca="1" si="3"/>
        <v/>
      </c>
      <c r="R31" s="59" t="str">
        <f t="shared" ca="1" si="3"/>
        <v/>
      </c>
      <c r="S31" s="59" t="str">
        <f t="shared" ca="1" si="3"/>
        <v/>
      </c>
      <c r="T31" s="59" t="str">
        <f t="shared" ca="1" si="3"/>
        <v/>
      </c>
      <c r="U31" s="59" t="str">
        <f t="shared" ca="1" si="3"/>
        <v/>
      </c>
      <c r="V31" s="76"/>
      <c r="W31" s="59" t="str">
        <f t="shared" ca="1" si="4"/>
        <v/>
      </c>
      <c r="X31" s="59" t="str">
        <f t="shared" ca="1" si="4"/>
        <v/>
      </c>
      <c r="Y31" s="59" t="str">
        <f t="shared" ca="1" si="4"/>
        <v/>
      </c>
      <c r="Z31" s="59" t="str">
        <f t="shared" ca="1" si="4"/>
        <v/>
      </c>
      <c r="AA31" s="59" t="str">
        <f t="shared" ca="1" si="4"/>
        <v/>
      </c>
      <c r="AB31" s="59" t="str">
        <f t="shared" ca="1" si="4"/>
        <v/>
      </c>
      <c r="AC31" s="41"/>
      <c r="AD31" s="76"/>
      <c r="AE31" s="76"/>
      <c r="AF31" s="76"/>
      <c r="AG31" s="66"/>
    </row>
    <row r="32" spans="2:33">
      <c r="B32" s="64"/>
      <c r="C32" s="72" t="s">
        <v>145</v>
      </c>
      <c r="D32" s="87">
        <f t="shared" ca="1" si="5"/>
        <v>0</v>
      </c>
      <c r="E32" s="37" t="str">
        <f t="shared" ca="1" si="5"/>
        <v/>
      </c>
      <c r="F32" s="59" t="str">
        <f t="shared" ca="1" si="6"/>
        <v/>
      </c>
      <c r="G32" s="59" t="str">
        <f t="shared" ca="1" si="6"/>
        <v/>
      </c>
      <c r="H32" s="87" t="str">
        <f t="shared" ca="1" si="7"/>
        <v/>
      </c>
      <c r="I32" s="59" t="str">
        <f t="shared" ca="1" si="2"/>
        <v/>
      </c>
      <c r="J32" s="59" t="str">
        <f t="shared" ca="1" si="2"/>
        <v/>
      </c>
      <c r="K32" s="59" t="str">
        <f t="shared" ca="1" si="2"/>
        <v/>
      </c>
      <c r="L32" s="59" t="str">
        <f t="shared" ca="1" si="2"/>
        <v/>
      </c>
      <c r="M32" s="59" t="str">
        <f t="shared" ca="1" si="2"/>
        <v/>
      </c>
      <c r="N32" s="59" t="str">
        <f t="shared" ca="1" si="2"/>
        <v/>
      </c>
      <c r="O32" s="76"/>
      <c r="P32" s="59" t="str">
        <f t="shared" ca="1" si="3"/>
        <v/>
      </c>
      <c r="Q32" s="59" t="str">
        <f t="shared" ca="1" si="3"/>
        <v/>
      </c>
      <c r="R32" s="59" t="str">
        <f t="shared" ca="1" si="3"/>
        <v/>
      </c>
      <c r="S32" s="59" t="str">
        <f t="shared" ca="1" si="3"/>
        <v/>
      </c>
      <c r="T32" s="59" t="str">
        <f t="shared" ca="1" si="3"/>
        <v/>
      </c>
      <c r="U32" s="59" t="str">
        <f t="shared" ca="1" si="3"/>
        <v/>
      </c>
      <c r="V32" s="76"/>
      <c r="W32" s="59" t="str">
        <f t="shared" ca="1" si="4"/>
        <v/>
      </c>
      <c r="X32" s="59" t="str">
        <f t="shared" ca="1" si="4"/>
        <v/>
      </c>
      <c r="Y32" s="59" t="str">
        <f t="shared" ca="1" si="4"/>
        <v/>
      </c>
      <c r="Z32" s="59" t="str">
        <f t="shared" ca="1" si="4"/>
        <v/>
      </c>
      <c r="AA32" s="59" t="str">
        <f t="shared" ca="1" si="4"/>
        <v/>
      </c>
      <c r="AB32" s="59" t="str">
        <f t="shared" ca="1" si="4"/>
        <v/>
      </c>
      <c r="AC32" s="41"/>
      <c r="AD32" s="76"/>
      <c r="AE32" s="76"/>
      <c r="AF32" s="76"/>
      <c r="AG32" s="66"/>
    </row>
    <row r="33" spans="2:33">
      <c r="B33" s="64"/>
      <c r="C33" s="72" t="s">
        <v>146</v>
      </c>
      <c r="D33" s="87">
        <f t="shared" ca="1" si="5"/>
        <v>0</v>
      </c>
      <c r="E33" s="37" t="str">
        <f t="shared" ca="1" si="5"/>
        <v/>
      </c>
      <c r="F33" s="59" t="str">
        <f t="shared" ca="1" si="6"/>
        <v/>
      </c>
      <c r="G33" s="59" t="str">
        <f t="shared" ca="1" si="6"/>
        <v/>
      </c>
      <c r="H33" s="87" t="str">
        <f t="shared" ca="1" si="7"/>
        <v/>
      </c>
      <c r="I33" s="59" t="str">
        <f t="shared" ca="1" si="2"/>
        <v/>
      </c>
      <c r="J33" s="59" t="str">
        <f t="shared" ca="1" si="2"/>
        <v/>
      </c>
      <c r="K33" s="59" t="str">
        <f t="shared" ca="1" si="2"/>
        <v/>
      </c>
      <c r="L33" s="59" t="str">
        <f t="shared" ca="1" si="2"/>
        <v/>
      </c>
      <c r="M33" s="59" t="str">
        <f t="shared" ca="1" si="2"/>
        <v/>
      </c>
      <c r="N33" s="59" t="str">
        <f t="shared" ca="1" si="2"/>
        <v/>
      </c>
      <c r="O33" s="76"/>
      <c r="P33" s="59" t="str">
        <f t="shared" ca="1" si="3"/>
        <v/>
      </c>
      <c r="Q33" s="59" t="str">
        <f t="shared" ca="1" si="3"/>
        <v/>
      </c>
      <c r="R33" s="59" t="str">
        <f t="shared" ca="1" si="3"/>
        <v/>
      </c>
      <c r="S33" s="59" t="str">
        <f t="shared" ca="1" si="3"/>
        <v/>
      </c>
      <c r="T33" s="59" t="str">
        <f t="shared" ca="1" si="3"/>
        <v/>
      </c>
      <c r="U33" s="59" t="str">
        <f t="shared" ca="1" si="3"/>
        <v/>
      </c>
      <c r="V33" s="76"/>
      <c r="W33" s="59" t="str">
        <f t="shared" ca="1" si="4"/>
        <v/>
      </c>
      <c r="X33" s="59" t="str">
        <f t="shared" ca="1" si="4"/>
        <v/>
      </c>
      <c r="Y33" s="59" t="str">
        <f t="shared" ca="1" si="4"/>
        <v/>
      </c>
      <c r="Z33" s="59" t="str">
        <f t="shared" ca="1" si="4"/>
        <v/>
      </c>
      <c r="AA33" s="59" t="str">
        <f t="shared" ca="1" si="4"/>
        <v/>
      </c>
      <c r="AB33" s="59" t="str">
        <f t="shared" ca="1" si="4"/>
        <v/>
      </c>
      <c r="AC33" s="41"/>
      <c r="AD33" s="76"/>
      <c r="AE33" s="76"/>
      <c r="AF33" s="76"/>
      <c r="AG33" s="66"/>
    </row>
    <row r="34" spans="2:33">
      <c r="B34" s="64"/>
      <c r="C34" s="72" t="s">
        <v>147</v>
      </c>
      <c r="D34" s="87">
        <f t="shared" ca="1" si="5"/>
        <v>0</v>
      </c>
      <c r="E34" s="37" t="str">
        <f t="shared" ca="1" si="5"/>
        <v/>
      </c>
      <c r="F34" s="59" t="str">
        <f t="shared" ca="1" si="6"/>
        <v/>
      </c>
      <c r="G34" s="59" t="str">
        <f t="shared" ca="1" si="6"/>
        <v/>
      </c>
      <c r="H34" s="87" t="str">
        <f t="shared" ca="1" si="7"/>
        <v/>
      </c>
      <c r="I34" s="59" t="str">
        <f t="shared" ca="1" si="2"/>
        <v/>
      </c>
      <c r="J34" s="59" t="str">
        <f t="shared" ca="1" si="2"/>
        <v/>
      </c>
      <c r="K34" s="59" t="str">
        <f t="shared" ca="1" si="2"/>
        <v/>
      </c>
      <c r="L34" s="59" t="str">
        <f t="shared" ca="1" si="2"/>
        <v/>
      </c>
      <c r="M34" s="59" t="str">
        <f t="shared" ca="1" si="2"/>
        <v/>
      </c>
      <c r="N34" s="59" t="str">
        <f t="shared" ca="1" si="2"/>
        <v/>
      </c>
      <c r="O34" s="76"/>
      <c r="P34" s="59" t="str">
        <f t="shared" ca="1" si="3"/>
        <v/>
      </c>
      <c r="Q34" s="59" t="str">
        <f t="shared" ca="1" si="3"/>
        <v/>
      </c>
      <c r="R34" s="59" t="str">
        <f t="shared" ca="1" si="3"/>
        <v/>
      </c>
      <c r="S34" s="59" t="str">
        <f t="shared" ca="1" si="3"/>
        <v/>
      </c>
      <c r="T34" s="59" t="str">
        <f t="shared" ca="1" si="3"/>
        <v/>
      </c>
      <c r="U34" s="59" t="str">
        <f t="shared" ca="1" si="3"/>
        <v/>
      </c>
      <c r="V34" s="76"/>
      <c r="W34" s="59" t="str">
        <f t="shared" ca="1" si="4"/>
        <v/>
      </c>
      <c r="X34" s="59" t="str">
        <f t="shared" ca="1" si="4"/>
        <v/>
      </c>
      <c r="Y34" s="59" t="str">
        <f t="shared" ca="1" si="4"/>
        <v/>
      </c>
      <c r="Z34" s="59" t="str">
        <f t="shared" ca="1" si="4"/>
        <v/>
      </c>
      <c r="AA34" s="59" t="str">
        <f t="shared" ca="1" si="4"/>
        <v/>
      </c>
      <c r="AB34" s="59" t="str">
        <f t="shared" ca="1" si="4"/>
        <v/>
      </c>
      <c r="AC34" s="41"/>
      <c r="AD34" s="76"/>
      <c r="AE34" s="76"/>
      <c r="AF34" s="76"/>
      <c r="AG34" s="66"/>
    </row>
    <row r="35" spans="2:33" ht="14" thickBot="1">
      <c r="B35" s="78"/>
      <c r="C35" s="79"/>
      <c r="D35" s="79"/>
      <c r="E35" s="79"/>
      <c r="F35" s="79"/>
      <c r="G35" s="79"/>
      <c r="H35" s="79"/>
      <c r="I35" s="79"/>
      <c r="J35" s="79"/>
      <c r="K35" s="79"/>
      <c r="L35" s="80"/>
      <c r="M35" s="80"/>
      <c r="N35" s="80"/>
      <c r="O35" s="80"/>
      <c r="P35" s="7"/>
      <c r="Q35" s="7"/>
      <c r="R35" s="7"/>
      <c r="S35" s="7"/>
      <c r="T35" s="7"/>
      <c r="U35" s="7"/>
      <c r="V35" s="80"/>
      <c r="W35" s="7"/>
      <c r="X35" s="7"/>
      <c r="Y35" s="7"/>
      <c r="Z35" s="7"/>
      <c r="AA35" s="7"/>
      <c r="AB35" s="7"/>
      <c r="AC35" s="79"/>
      <c r="AD35" s="81"/>
      <c r="AE35" s="81"/>
      <c r="AF35" s="81"/>
      <c r="AG35" s="82"/>
    </row>
    <row r="36" spans="2:33">
      <c r="K36" s="83"/>
      <c r="AD36" s="76"/>
      <c r="AE36" s="76"/>
      <c r="AF36" s="76"/>
    </row>
    <row r="37" spans="2:33">
      <c r="L37" s="41"/>
      <c r="M37" s="41"/>
      <c r="N37" s="41"/>
      <c r="O37" s="41"/>
      <c r="V37" s="41"/>
      <c r="AD37" s="76"/>
      <c r="AE37" s="76"/>
      <c r="AF37" s="76"/>
    </row>
    <row r="38" spans="2:33">
      <c r="I38" s="67"/>
    </row>
    <row r="39" spans="2:33">
      <c r="I39" s="67"/>
    </row>
    <row r="40" spans="2:33">
      <c r="I40" s="67"/>
    </row>
    <row r="41" spans="2:33">
      <c r="I41" s="67"/>
      <c r="L41" s="41"/>
      <c r="M41" s="41"/>
      <c r="N41" s="41"/>
    </row>
    <row r="42" spans="2:33">
      <c r="I42" s="67"/>
      <c r="L42" s="41"/>
      <c r="M42" s="41"/>
      <c r="N42" s="41"/>
    </row>
    <row r="43" spans="2:33">
      <c r="I43" s="67"/>
      <c r="L43" s="41"/>
      <c r="M43" s="41"/>
      <c r="N43" s="41"/>
    </row>
    <row r="44" spans="2:33">
      <c r="I44" s="67"/>
      <c r="L44" s="41"/>
      <c r="M44" s="41"/>
      <c r="N44" s="41"/>
    </row>
    <row r="45" spans="2:33">
      <c r="I45" s="67"/>
      <c r="L45" s="41"/>
      <c r="M45" s="41"/>
      <c r="N45" s="41"/>
    </row>
    <row r="46" spans="2:33">
      <c r="I46" s="67"/>
      <c r="L46" s="41"/>
      <c r="M46" s="41"/>
      <c r="N46" s="41"/>
    </row>
    <row r="47" spans="2:33">
      <c r="I47" s="67"/>
      <c r="L47" s="41"/>
      <c r="M47" s="41"/>
      <c r="N47" s="41"/>
    </row>
    <row r="48" spans="2:33">
      <c r="L48" s="41"/>
      <c r="M48" s="41"/>
      <c r="N48" s="41"/>
    </row>
    <row r="49" spans="12:14">
      <c r="L49" s="41"/>
      <c r="M49" s="41"/>
      <c r="N49" s="41"/>
    </row>
    <row r="50" spans="12:14">
      <c r="L50" s="41"/>
      <c r="M50" s="41"/>
      <c r="N50" s="41"/>
    </row>
    <row r="53" spans="12:14">
      <c r="L53" s="41"/>
      <c r="M53" s="41"/>
      <c r="N53" s="41"/>
    </row>
    <row r="54" spans="12:14">
      <c r="L54" s="41"/>
      <c r="M54" s="41"/>
      <c r="N54" s="41"/>
    </row>
    <row r="55" spans="12:14">
      <c r="L55" s="41"/>
      <c r="M55" s="41"/>
      <c r="N55" s="41"/>
    </row>
    <row r="56" spans="12:14">
      <c r="L56" s="41"/>
      <c r="M56" s="41"/>
      <c r="N56" s="41"/>
    </row>
    <row r="57" spans="12:14">
      <c r="L57" s="41"/>
      <c r="M57" s="41"/>
      <c r="N57" s="41"/>
    </row>
    <row r="58" spans="12:14">
      <c r="L58" s="41"/>
      <c r="M58" s="41"/>
      <c r="N58" s="41"/>
    </row>
    <row r="59" spans="12:14">
      <c r="L59" s="41"/>
      <c r="M59" s="41"/>
      <c r="N59" s="41"/>
    </row>
    <row r="60" spans="12:14">
      <c r="L60" s="41"/>
      <c r="M60" s="41"/>
      <c r="N60" s="41"/>
    </row>
    <row r="61" spans="12:14">
      <c r="L61" s="41"/>
      <c r="M61" s="41"/>
      <c r="N61" s="41"/>
    </row>
    <row r="62" spans="12:14">
      <c r="L62" s="41"/>
      <c r="M62" s="41"/>
      <c r="N62" s="41"/>
    </row>
    <row r="65" spans="9:14">
      <c r="I65" s="85"/>
      <c r="J65" s="85"/>
      <c r="K65" s="85"/>
      <c r="L65" s="85"/>
      <c r="M65" s="85"/>
      <c r="N65" s="85"/>
    </row>
    <row r="66" spans="9:14">
      <c r="I66" s="85"/>
      <c r="J66" s="85"/>
      <c r="K66" s="85"/>
      <c r="L66" s="85"/>
      <c r="M66" s="85"/>
      <c r="N66" s="85"/>
    </row>
    <row r="67" spans="9:14">
      <c r="I67" s="85"/>
      <c r="J67" s="85"/>
      <c r="K67" s="85"/>
      <c r="L67" s="85"/>
      <c r="M67" s="85"/>
      <c r="N67" s="85"/>
    </row>
    <row r="68" spans="9:14">
      <c r="I68" s="85"/>
      <c r="J68" s="85"/>
      <c r="K68" s="85"/>
      <c r="L68" s="85"/>
      <c r="M68" s="85"/>
      <c r="N68" s="85"/>
    </row>
    <row r="69" spans="9:14">
      <c r="I69" s="85"/>
      <c r="J69" s="85"/>
      <c r="K69" s="85"/>
      <c r="L69" s="85"/>
      <c r="M69" s="85"/>
      <c r="N69" s="85"/>
    </row>
    <row r="70" spans="9:14">
      <c r="I70" s="85"/>
      <c r="J70" s="85"/>
      <c r="K70" s="85"/>
      <c r="L70" s="85"/>
      <c r="M70" s="85"/>
      <c r="N70" s="85"/>
    </row>
    <row r="71" spans="9:14">
      <c r="I71" s="85"/>
      <c r="J71" s="85"/>
      <c r="K71" s="85"/>
      <c r="L71" s="85"/>
      <c r="M71" s="85"/>
      <c r="N71" s="85"/>
    </row>
    <row r="72" spans="9:14">
      <c r="I72" s="85"/>
      <c r="J72" s="85"/>
      <c r="K72" s="85"/>
      <c r="L72" s="85"/>
      <c r="M72" s="85"/>
      <c r="N72" s="85"/>
    </row>
    <row r="73" spans="9:14">
      <c r="I73" s="85"/>
      <c r="J73" s="85"/>
      <c r="K73" s="85"/>
      <c r="L73" s="85"/>
      <c r="M73" s="85"/>
      <c r="N73" s="85"/>
    </row>
    <row r="74" spans="9:14">
      <c r="I74" s="85"/>
      <c r="J74" s="85"/>
      <c r="K74" s="85"/>
      <c r="L74" s="85"/>
      <c r="M74" s="85"/>
      <c r="N74" s="85"/>
    </row>
  </sheetData>
  <mergeCells count="11">
    <mergeCell ref="I4:N4"/>
    <mergeCell ref="W4:AB4"/>
    <mergeCell ref="F23:G23"/>
    <mergeCell ref="F7:G7"/>
    <mergeCell ref="I6:N6"/>
    <mergeCell ref="I22:N22"/>
    <mergeCell ref="W6:AB6"/>
    <mergeCell ref="W22:AB22"/>
    <mergeCell ref="P4:U4"/>
    <mergeCell ref="P6:U6"/>
    <mergeCell ref="P22:U22"/>
  </mergeCells>
  <phoneticPr fontId="24"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2"/>
  <sheetViews>
    <sheetView zoomScale="109" zoomScaleNormal="109" workbookViewId="0">
      <selection activeCell="A3" sqref="A3"/>
    </sheetView>
  </sheetViews>
  <sheetFormatPr defaultRowHeight="13.5"/>
  <cols>
    <col min="1" max="6" width="9.3828125" customWidth="1"/>
  </cols>
  <sheetData>
    <row r="1" spans="1:1" s="383" customFormat="1" ht="56.9" customHeight="1"/>
    <row r="2" spans="1:1">
      <c r="A2" s="1"/>
    </row>
  </sheetData>
  <sortState xmlns:xlrd2="http://schemas.microsoft.com/office/spreadsheetml/2017/richdata2" ref="C4:C81">
    <sortCondition ref="C4"/>
  </sortState>
  <mergeCells count="1">
    <mergeCell ref="A1:XFD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tint="0.59999389629810485"/>
  </sheetPr>
  <dimension ref="A1:L101"/>
  <sheetViews>
    <sheetView topLeftCell="F14" zoomScale="90" zoomScaleNormal="90" workbookViewId="0">
      <selection activeCell="J14" sqref="J14:L14"/>
    </sheetView>
  </sheetViews>
  <sheetFormatPr defaultColWidth="9" defaultRowHeight="13.5"/>
  <cols>
    <col min="1" max="1" width="8.15234375" customWidth="1"/>
    <col min="2" max="2" width="14.3828125" customWidth="1"/>
    <col min="3" max="3" width="14.23046875" customWidth="1"/>
    <col min="4" max="6" width="16.61328125" customWidth="1"/>
    <col min="7" max="12" width="20.61328125" customWidth="1"/>
  </cols>
  <sheetData>
    <row r="1" spans="1:12" s="383" customFormat="1" ht="56.9" customHeight="1"/>
    <row r="2" spans="1:12">
      <c r="A2" s="1"/>
    </row>
    <row r="3" spans="1:12">
      <c r="A3" s="44" t="s">
        <v>150</v>
      </c>
      <c r="B3" s="45"/>
      <c r="C3" s="45"/>
    </row>
    <row r="4" spans="1:12" ht="12.75" customHeight="1">
      <c r="A4" s="393" t="s">
        <v>151</v>
      </c>
      <c r="B4" s="394"/>
      <c r="C4" s="394"/>
      <c r="D4" s="394"/>
      <c r="E4" s="394"/>
      <c r="F4" s="394"/>
      <c r="G4" s="394"/>
      <c r="H4" s="394"/>
      <c r="I4" s="394"/>
      <c r="J4" s="394"/>
      <c r="K4" s="394"/>
      <c r="L4" s="395"/>
    </row>
    <row r="5" spans="1:12" ht="12.75" customHeight="1">
      <c r="A5" s="396"/>
      <c r="B5" s="397"/>
      <c r="C5" s="397"/>
      <c r="D5" s="397"/>
      <c r="E5" s="397"/>
      <c r="F5" s="397"/>
      <c r="G5" s="397"/>
      <c r="H5" s="397"/>
      <c r="I5" s="397"/>
      <c r="J5" s="397"/>
      <c r="K5" s="397"/>
      <c r="L5" s="398"/>
    </row>
    <row r="6" spans="1:12">
      <c r="A6" s="44" t="s">
        <v>152</v>
      </c>
      <c r="B6" s="46"/>
      <c r="C6" s="46"/>
    </row>
    <row r="7" spans="1:12">
      <c r="A7" s="387" t="s">
        <v>153</v>
      </c>
      <c r="B7" s="388"/>
      <c r="C7" s="388"/>
      <c r="D7" s="388"/>
      <c r="E7" s="388"/>
      <c r="F7" s="388"/>
      <c r="G7" s="388"/>
      <c r="H7" s="388"/>
      <c r="I7" s="388"/>
      <c r="J7" s="388"/>
      <c r="K7" s="388"/>
      <c r="L7" s="389"/>
    </row>
    <row r="8" spans="1:12">
      <c r="A8" s="46"/>
      <c r="B8" s="46"/>
      <c r="C8" s="46"/>
    </row>
    <row r="9" spans="1:12">
      <c r="A9" s="44" t="s">
        <v>154</v>
      </c>
      <c r="B9" s="45"/>
      <c r="C9" s="45"/>
    </row>
    <row r="10" spans="1:12" s="38" customFormat="1" ht="23">
      <c r="A10" s="47" t="s">
        <v>115</v>
      </c>
      <c r="B10" s="48" t="s">
        <v>155</v>
      </c>
      <c r="C10" s="47" t="s">
        <v>156</v>
      </c>
      <c r="D10" s="390" t="s">
        <v>157</v>
      </c>
      <c r="E10" s="391"/>
      <c r="F10" s="392"/>
      <c r="G10" s="390" t="s">
        <v>158</v>
      </c>
      <c r="H10" s="391"/>
      <c r="I10" s="392"/>
      <c r="J10" s="390" t="s">
        <v>159</v>
      </c>
      <c r="K10" s="391"/>
      <c r="L10" s="392"/>
    </row>
    <row r="11" spans="1:12" ht="172" customHeight="1">
      <c r="A11" s="49">
        <v>1</v>
      </c>
      <c r="B11" s="50" t="s">
        <v>160</v>
      </c>
      <c r="C11" s="51" t="s">
        <v>125</v>
      </c>
      <c r="D11" s="384" t="s">
        <v>161</v>
      </c>
      <c r="E11" s="385"/>
      <c r="F11" s="386"/>
      <c r="G11" s="384" t="s">
        <v>162</v>
      </c>
      <c r="H11" s="385"/>
      <c r="I11" s="386"/>
      <c r="J11" s="384" t="s">
        <v>163</v>
      </c>
      <c r="K11" s="385"/>
      <c r="L11" s="386"/>
    </row>
    <row r="12" spans="1:12" ht="223" customHeight="1">
      <c r="A12" s="49">
        <v>2</v>
      </c>
      <c r="B12" s="50" t="s">
        <v>160</v>
      </c>
      <c r="C12" s="51" t="s">
        <v>129</v>
      </c>
      <c r="D12" s="384" t="s">
        <v>164</v>
      </c>
      <c r="E12" s="385"/>
      <c r="F12" s="386"/>
      <c r="G12" s="384" t="s">
        <v>165</v>
      </c>
      <c r="H12" s="385"/>
      <c r="I12" s="386"/>
      <c r="J12" s="384" t="s">
        <v>166</v>
      </c>
      <c r="K12" s="385"/>
      <c r="L12" s="386"/>
    </row>
    <row r="13" spans="1:12" ht="221.15" customHeight="1">
      <c r="A13" s="49">
        <v>3</v>
      </c>
      <c r="B13" s="50" t="s">
        <v>160</v>
      </c>
      <c r="C13" s="51" t="s">
        <v>133</v>
      </c>
      <c r="D13" s="384" t="s">
        <v>167</v>
      </c>
      <c r="E13" s="385"/>
      <c r="F13" s="386"/>
      <c r="G13" s="384" t="s">
        <v>168</v>
      </c>
      <c r="H13" s="385"/>
      <c r="I13" s="386"/>
      <c r="J13" s="384" t="s">
        <v>169</v>
      </c>
      <c r="K13" s="385"/>
      <c r="L13" s="386"/>
    </row>
    <row r="14" spans="1:12" ht="198" customHeight="1">
      <c r="A14" s="49">
        <v>4</v>
      </c>
      <c r="B14" s="50" t="s">
        <v>160</v>
      </c>
      <c r="C14" s="51" t="s">
        <v>137</v>
      </c>
      <c r="D14" s="384" t="s">
        <v>170</v>
      </c>
      <c r="E14" s="385"/>
      <c r="F14" s="386"/>
      <c r="G14" s="384" t="s">
        <v>171</v>
      </c>
      <c r="H14" s="385"/>
      <c r="I14" s="386"/>
      <c r="J14" s="384" t="s">
        <v>172</v>
      </c>
      <c r="K14" s="385"/>
      <c r="L14" s="386"/>
    </row>
    <row r="15" spans="1:12" ht="67.5" customHeight="1">
      <c r="A15" s="49">
        <v>5</v>
      </c>
      <c r="B15" s="50" t="s">
        <v>173</v>
      </c>
      <c r="C15" s="51" t="s">
        <v>174</v>
      </c>
      <c r="D15" s="384" t="s">
        <v>175</v>
      </c>
      <c r="E15" s="385"/>
      <c r="F15" s="386"/>
      <c r="G15" s="384" t="s">
        <v>176</v>
      </c>
      <c r="H15" s="385"/>
      <c r="I15" s="386"/>
      <c r="J15" s="384" t="s">
        <v>177</v>
      </c>
      <c r="K15" s="385"/>
      <c r="L15" s="386"/>
    </row>
    <row r="16" spans="1:12">
      <c r="A16" s="49">
        <v>6</v>
      </c>
      <c r="B16" s="50"/>
      <c r="C16" s="51"/>
      <c r="D16" s="384"/>
      <c r="E16" s="385"/>
      <c r="F16" s="386"/>
      <c r="G16" s="384"/>
      <c r="H16" s="385"/>
      <c r="I16" s="386"/>
      <c r="J16" s="384"/>
      <c r="K16" s="385"/>
      <c r="L16" s="386"/>
    </row>
    <row r="17" spans="1:12">
      <c r="A17" s="49">
        <v>7</v>
      </c>
      <c r="B17" s="50"/>
      <c r="C17" s="51"/>
      <c r="D17" s="384"/>
      <c r="E17" s="385"/>
      <c r="F17" s="386"/>
      <c r="G17" s="384"/>
      <c r="H17" s="385"/>
      <c r="I17" s="386"/>
      <c r="J17" s="384"/>
      <c r="K17" s="385"/>
      <c r="L17" s="386"/>
    </row>
    <row r="18" spans="1:12">
      <c r="A18" s="49">
        <v>8</v>
      </c>
      <c r="B18" s="50"/>
      <c r="C18" s="51"/>
      <c r="D18" s="384"/>
      <c r="E18" s="385"/>
      <c r="F18" s="386"/>
      <c r="G18" s="384"/>
      <c r="H18" s="385"/>
      <c r="I18" s="386"/>
      <c r="J18" s="384"/>
      <c r="K18" s="385"/>
      <c r="L18" s="386"/>
    </row>
    <row r="19" spans="1:12">
      <c r="A19" s="49">
        <v>9</v>
      </c>
      <c r="B19" s="50"/>
      <c r="C19" s="51"/>
      <c r="D19" s="384"/>
      <c r="E19" s="385"/>
      <c r="F19" s="386"/>
      <c r="G19" s="384"/>
      <c r="H19" s="385"/>
      <c r="I19" s="386"/>
      <c r="J19" s="384"/>
      <c r="K19" s="385"/>
      <c r="L19" s="386"/>
    </row>
    <row r="20" spans="1:12">
      <c r="A20" s="49">
        <v>10</v>
      </c>
      <c r="B20" s="50"/>
      <c r="C20" s="51"/>
      <c r="D20" s="384"/>
      <c r="E20" s="385"/>
      <c r="F20" s="386"/>
      <c r="G20" s="384"/>
      <c r="H20" s="385"/>
      <c r="I20" s="386"/>
      <c r="J20" s="384"/>
      <c r="K20" s="385"/>
      <c r="L20" s="386"/>
    </row>
    <row r="21" spans="1:12">
      <c r="A21" s="49">
        <v>11</v>
      </c>
      <c r="B21" s="50"/>
      <c r="C21" s="51"/>
      <c r="D21" s="384"/>
      <c r="E21" s="385"/>
      <c r="F21" s="386"/>
      <c r="G21" s="384"/>
      <c r="H21" s="385"/>
      <c r="I21" s="386"/>
      <c r="J21" s="384"/>
      <c r="K21" s="385"/>
      <c r="L21" s="386"/>
    </row>
    <row r="22" spans="1:12">
      <c r="A22" s="49">
        <v>12</v>
      </c>
      <c r="B22" s="50"/>
      <c r="C22" s="51"/>
      <c r="D22" s="384"/>
      <c r="E22" s="385"/>
      <c r="F22" s="386"/>
      <c r="G22" s="384"/>
      <c r="H22" s="385"/>
      <c r="I22" s="386"/>
      <c r="J22" s="384"/>
      <c r="K22" s="385"/>
      <c r="L22" s="386"/>
    </row>
    <row r="23" spans="1:12">
      <c r="A23" s="49">
        <v>13</v>
      </c>
      <c r="B23" s="50"/>
      <c r="C23" s="51"/>
      <c r="D23" s="384"/>
      <c r="E23" s="385"/>
      <c r="F23" s="386"/>
      <c r="G23" s="384"/>
      <c r="H23" s="385"/>
      <c r="I23" s="386"/>
      <c r="J23" s="384"/>
      <c r="K23" s="385"/>
      <c r="L23" s="386"/>
    </row>
    <row r="24" spans="1:12">
      <c r="A24" s="49">
        <v>14</v>
      </c>
      <c r="B24" s="50"/>
      <c r="C24" s="51"/>
      <c r="D24" s="384"/>
      <c r="E24" s="385"/>
      <c r="F24" s="386"/>
      <c r="G24" s="384"/>
      <c r="H24" s="385"/>
      <c r="I24" s="386"/>
      <c r="J24" s="384"/>
      <c r="K24" s="385"/>
      <c r="L24" s="386"/>
    </row>
    <row r="25" spans="1:12">
      <c r="A25" s="49">
        <v>15</v>
      </c>
      <c r="B25" s="50"/>
      <c r="C25" s="51"/>
      <c r="D25" s="384"/>
      <c r="E25" s="385"/>
      <c r="F25" s="386"/>
      <c r="G25" s="384"/>
      <c r="H25" s="385"/>
      <c r="I25" s="386"/>
      <c r="J25" s="384"/>
      <c r="K25" s="385"/>
      <c r="L25" s="386"/>
    </row>
    <row r="26" spans="1:12">
      <c r="A26" s="49">
        <v>16</v>
      </c>
      <c r="B26" s="50"/>
      <c r="C26" s="51"/>
      <c r="D26" s="384"/>
      <c r="E26" s="385"/>
      <c r="F26" s="386"/>
      <c r="G26" s="384"/>
      <c r="H26" s="385"/>
      <c r="I26" s="386"/>
      <c r="J26" s="384"/>
      <c r="K26" s="385"/>
      <c r="L26" s="386"/>
    </row>
    <row r="27" spans="1:12">
      <c r="A27" s="49">
        <v>17</v>
      </c>
      <c r="B27" s="50"/>
      <c r="C27" s="51"/>
      <c r="D27" s="384"/>
      <c r="E27" s="385"/>
      <c r="F27" s="386"/>
      <c r="G27" s="384"/>
      <c r="H27" s="385"/>
      <c r="I27" s="386"/>
      <c r="J27" s="384"/>
      <c r="K27" s="385"/>
      <c r="L27" s="386"/>
    </row>
    <row r="28" spans="1:12">
      <c r="A28" s="49">
        <v>18</v>
      </c>
      <c r="B28" s="50"/>
      <c r="C28" s="51"/>
      <c r="D28" s="384"/>
      <c r="E28" s="385"/>
      <c r="F28" s="386"/>
      <c r="G28" s="384"/>
      <c r="H28" s="385"/>
      <c r="I28" s="386"/>
      <c r="J28" s="384"/>
      <c r="K28" s="385"/>
      <c r="L28" s="386"/>
    </row>
    <row r="29" spans="1:12">
      <c r="A29" s="49">
        <v>19</v>
      </c>
      <c r="B29" s="50"/>
      <c r="C29" s="51"/>
      <c r="D29" s="384"/>
      <c r="E29" s="385"/>
      <c r="F29" s="386"/>
      <c r="G29" s="384"/>
      <c r="H29" s="385"/>
      <c r="I29" s="386"/>
      <c r="J29" s="384"/>
      <c r="K29" s="385"/>
      <c r="L29" s="386"/>
    </row>
    <row r="30" spans="1:12">
      <c r="A30" s="49">
        <v>20</v>
      </c>
      <c r="B30" s="50"/>
      <c r="C30" s="51"/>
      <c r="D30" s="384"/>
      <c r="E30" s="385"/>
      <c r="F30" s="386"/>
      <c r="G30" s="384"/>
      <c r="H30" s="385"/>
      <c r="I30" s="386"/>
      <c r="J30" s="384"/>
      <c r="K30" s="385"/>
      <c r="L30" s="386"/>
    </row>
    <row r="31" spans="1:12">
      <c r="A31" s="49">
        <v>21</v>
      </c>
      <c r="B31" s="50"/>
      <c r="C31" s="51"/>
      <c r="D31" s="384"/>
      <c r="E31" s="385"/>
      <c r="F31" s="386"/>
      <c r="G31" s="384"/>
      <c r="H31" s="385"/>
      <c r="I31" s="386"/>
      <c r="J31" s="384"/>
      <c r="K31" s="385"/>
      <c r="L31" s="386"/>
    </row>
    <row r="32" spans="1:12">
      <c r="A32" s="49">
        <v>22</v>
      </c>
      <c r="B32" s="50"/>
      <c r="C32" s="51"/>
      <c r="D32" s="384"/>
      <c r="E32" s="385"/>
      <c r="F32" s="386"/>
      <c r="G32" s="384"/>
      <c r="H32" s="385"/>
      <c r="I32" s="386"/>
      <c r="J32" s="384"/>
      <c r="K32" s="385"/>
      <c r="L32" s="386"/>
    </row>
    <row r="33" spans="1:12">
      <c r="A33" s="49">
        <v>23</v>
      </c>
      <c r="B33" s="50"/>
      <c r="C33" s="51"/>
      <c r="D33" s="384"/>
      <c r="E33" s="385"/>
      <c r="F33" s="386"/>
      <c r="G33" s="384"/>
      <c r="H33" s="385"/>
      <c r="I33" s="386"/>
      <c r="J33" s="384"/>
      <c r="K33" s="385"/>
      <c r="L33" s="386"/>
    </row>
    <row r="34" spans="1:12">
      <c r="A34" s="49">
        <v>24</v>
      </c>
      <c r="B34" s="50"/>
      <c r="C34" s="51"/>
      <c r="D34" s="384"/>
      <c r="E34" s="385"/>
      <c r="F34" s="386"/>
      <c r="G34" s="384"/>
      <c r="H34" s="385"/>
      <c r="I34" s="386"/>
      <c r="J34" s="384"/>
      <c r="K34" s="385"/>
      <c r="L34" s="386"/>
    </row>
    <row r="35" spans="1:12">
      <c r="A35" s="49">
        <v>25</v>
      </c>
      <c r="B35" s="50"/>
      <c r="C35" s="51"/>
      <c r="D35" s="384"/>
      <c r="E35" s="385"/>
      <c r="F35" s="386"/>
      <c r="G35" s="384"/>
      <c r="H35" s="385"/>
      <c r="I35" s="386"/>
      <c r="J35" s="384"/>
      <c r="K35" s="385"/>
      <c r="L35" s="386"/>
    </row>
    <row r="36" spans="1:12">
      <c r="A36" s="49">
        <v>26</v>
      </c>
      <c r="B36" s="50"/>
      <c r="C36" s="51"/>
      <c r="D36" s="384"/>
      <c r="E36" s="385"/>
      <c r="F36" s="386"/>
      <c r="G36" s="384"/>
      <c r="H36" s="385"/>
      <c r="I36" s="386"/>
      <c r="J36" s="384"/>
      <c r="K36" s="385"/>
      <c r="L36" s="386"/>
    </row>
    <row r="37" spans="1:12">
      <c r="A37" s="49">
        <v>27</v>
      </c>
      <c r="B37" s="50"/>
      <c r="C37" s="51"/>
      <c r="D37" s="384"/>
      <c r="E37" s="385"/>
      <c r="F37" s="386"/>
      <c r="G37" s="384"/>
      <c r="H37" s="385"/>
      <c r="I37" s="386"/>
      <c r="J37" s="384"/>
      <c r="K37" s="385"/>
      <c r="L37" s="386"/>
    </row>
    <row r="38" spans="1:12">
      <c r="A38" s="49">
        <v>28</v>
      </c>
      <c r="B38" s="50"/>
      <c r="C38" s="51"/>
      <c r="D38" s="384"/>
      <c r="E38" s="385"/>
      <c r="F38" s="386"/>
      <c r="G38" s="384"/>
      <c r="H38" s="385"/>
      <c r="I38" s="386"/>
      <c r="J38" s="384"/>
      <c r="K38" s="385"/>
      <c r="L38" s="386"/>
    </row>
    <row r="39" spans="1:12">
      <c r="A39" s="49">
        <v>29</v>
      </c>
      <c r="B39" s="50"/>
      <c r="C39" s="51"/>
      <c r="D39" s="384"/>
      <c r="E39" s="385"/>
      <c r="F39" s="386"/>
      <c r="G39" s="384"/>
      <c r="H39" s="385"/>
      <c r="I39" s="386"/>
      <c r="J39" s="384"/>
      <c r="K39" s="385"/>
      <c r="L39" s="386"/>
    </row>
    <row r="40" spans="1:12">
      <c r="A40" s="49">
        <v>30</v>
      </c>
      <c r="B40" s="50"/>
      <c r="C40" s="51"/>
      <c r="D40" s="384"/>
      <c r="E40" s="385"/>
      <c r="F40" s="386"/>
      <c r="G40" s="384"/>
      <c r="H40" s="385"/>
      <c r="I40" s="386"/>
      <c r="J40" s="384"/>
      <c r="K40" s="385"/>
      <c r="L40" s="386"/>
    </row>
    <row r="41" spans="1:12">
      <c r="A41" s="49">
        <v>31</v>
      </c>
      <c r="B41" s="50"/>
      <c r="C41" s="51"/>
      <c r="D41" s="384"/>
      <c r="E41" s="385"/>
      <c r="F41" s="386"/>
      <c r="G41" s="384"/>
      <c r="H41" s="385"/>
      <c r="I41" s="386"/>
      <c r="J41" s="384"/>
      <c r="K41" s="385"/>
      <c r="L41" s="386"/>
    </row>
    <row r="42" spans="1:12">
      <c r="A42" s="49">
        <v>32</v>
      </c>
      <c r="B42" s="50"/>
      <c r="C42" s="51"/>
      <c r="D42" s="384"/>
      <c r="E42" s="385"/>
      <c r="F42" s="386"/>
      <c r="G42" s="384"/>
      <c r="H42" s="385"/>
      <c r="I42" s="386"/>
      <c r="J42" s="384"/>
      <c r="K42" s="385"/>
      <c r="L42" s="386"/>
    </row>
    <row r="43" spans="1:12">
      <c r="A43" s="49">
        <v>33</v>
      </c>
      <c r="B43" s="50"/>
      <c r="C43" s="51"/>
      <c r="D43" s="384"/>
      <c r="E43" s="385"/>
      <c r="F43" s="386"/>
      <c r="G43" s="384"/>
      <c r="H43" s="385"/>
      <c r="I43" s="386"/>
      <c r="J43" s="384"/>
      <c r="K43" s="385"/>
      <c r="L43" s="386"/>
    </row>
    <row r="44" spans="1:12">
      <c r="A44" s="49">
        <v>34</v>
      </c>
      <c r="B44" s="50"/>
      <c r="C44" s="51"/>
      <c r="D44" s="384"/>
      <c r="E44" s="385"/>
      <c r="F44" s="386"/>
      <c r="G44" s="384"/>
      <c r="H44" s="385"/>
      <c r="I44" s="386"/>
      <c r="J44" s="384"/>
      <c r="K44" s="385"/>
      <c r="L44" s="386"/>
    </row>
    <row r="45" spans="1:12">
      <c r="A45" s="49">
        <v>35</v>
      </c>
      <c r="B45" s="50"/>
      <c r="C45" s="51"/>
      <c r="D45" s="384"/>
      <c r="E45" s="385"/>
      <c r="F45" s="386"/>
      <c r="G45" s="384"/>
      <c r="H45" s="385"/>
      <c r="I45" s="386"/>
      <c r="J45" s="384"/>
      <c r="K45" s="385"/>
      <c r="L45" s="386"/>
    </row>
    <row r="46" spans="1:12">
      <c r="A46" s="49">
        <v>36</v>
      </c>
      <c r="B46" s="50"/>
      <c r="C46" s="51"/>
      <c r="D46" s="384"/>
      <c r="E46" s="385"/>
      <c r="F46" s="386"/>
      <c r="G46" s="384"/>
      <c r="H46" s="385"/>
      <c r="I46" s="386"/>
      <c r="J46" s="384"/>
      <c r="K46" s="385"/>
      <c r="L46" s="386"/>
    </row>
    <row r="47" spans="1:12">
      <c r="A47" s="49">
        <v>37</v>
      </c>
      <c r="B47" s="50"/>
      <c r="C47" s="51"/>
      <c r="D47" s="384"/>
      <c r="E47" s="385"/>
      <c r="F47" s="386"/>
      <c r="G47" s="384"/>
      <c r="H47" s="385"/>
      <c r="I47" s="386"/>
      <c r="J47" s="384"/>
      <c r="K47" s="385"/>
      <c r="L47" s="386"/>
    </row>
    <row r="48" spans="1:12">
      <c r="A48" s="49">
        <v>38</v>
      </c>
      <c r="B48" s="50"/>
      <c r="C48" s="51"/>
      <c r="D48" s="384"/>
      <c r="E48" s="385"/>
      <c r="F48" s="386"/>
      <c r="G48" s="384"/>
      <c r="H48" s="385"/>
      <c r="I48" s="386"/>
      <c r="J48" s="384"/>
      <c r="K48" s="385"/>
      <c r="L48" s="386"/>
    </row>
    <row r="49" spans="1:12">
      <c r="A49" s="49">
        <v>39</v>
      </c>
      <c r="B49" s="50"/>
      <c r="C49" s="51"/>
      <c r="D49" s="384"/>
      <c r="E49" s="385"/>
      <c r="F49" s="386"/>
      <c r="G49" s="384"/>
      <c r="H49" s="385"/>
      <c r="I49" s="386"/>
      <c r="J49" s="384"/>
      <c r="K49" s="385"/>
      <c r="L49" s="386"/>
    </row>
    <row r="50" spans="1:12">
      <c r="A50" s="49">
        <v>40</v>
      </c>
      <c r="B50" s="50"/>
      <c r="C50" s="51"/>
      <c r="D50" s="384"/>
      <c r="E50" s="385"/>
      <c r="F50" s="386"/>
      <c r="G50" s="384"/>
      <c r="H50" s="385"/>
      <c r="I50" s="386"/>
      <c r="J50" s="384"/>
      <c r="K50" s="385"/>
      <c r="L50" s="386"/>
    </row>
    <row r="51" spans="1:12">
      <c r="A51" s="49">
        <v>41</v>
      </c>
      <c r="B51" s="50"/>
      <c r="C51" s="51"/>
      <c r="D51" s="384"/>
      <c r="E51" s="385"/>
      <c r="F51" s="386"/>
      <c r="G51" s="384"/>
      <c r="H51" s="385"/>
      <c r="I51" s="386"/>
      <c r="J51" s="384"/>
      <c r="K51" s="385"/>
      <c r="L51" s="386"/>
    </row>
    <row r="52" spans="1:12">
      <c r="A52" s="49">
        <v>42</v>
      </c>
      <c r="B52" s="50"/>
      <c r="C52" s="51"/>
      <c r="D52" s="384"/>
      <c r="E52" s="385"/>
      <c r="F52" s="386"/>
      <c r="G52" s="384"/>
      <c r="H52" s="385"/>
      <c r="I52" s="386"/>
      <c r="J52" s="384"/>
      <c r="K52" s="385"/>
      <c r="L52" s="386"/>
    </row>
    <row r="53" spans="1:12">
      <c r="A53" s="49">
        <v>43</v>
      </c>
      <c r="B53" s="50"/>
      <c r="C53" s="51"/>
      <c r="D53" s="384"/>
      <c r="E53" s="385"/>
      <c r="F53" s="386"/>
      <c r="G53" s="384"/>
      <c r="H53" s="385"/>
      <c r="I53" s="386"/>
      <c r="J53" s="384"/>
      <c r="K53" s="385"/>
      <c r="L53" s="386"/>
    </row>
    <row r="54" spans="1:12">
      <c r="A54" s="49">
        <v>44</v>
      </c>
      <c r="B54" s="50"/>
      <c r="C54" s="51"/>
      <c r="D54" s="384"/>
      <c r="E54" s="385"/>
      <c r="F54" s="386"/>
      <c r="G54" s="384"/>
      <c r="H54" s="385"/>
      <c r="I54" s="386"/>
      <c r="J54" s="384"/>
      <c r="K54" s="385"/>
      <c r="L54" s="386"/>
    </row>
    <row r="55" spans="1:12">
      <c r="A55" s="49">
        <v>45</v>
      </c>
      <c r="B55" s="50"/>
      <c r="C55" s="51"/>
      <c r="D55" s="384"/>
      <c r="E55" s="385"/>
      <c r="F55" s="386"/>
      <c r="G55" s="384"/>
      <c r="H55" s="385"/>
      <c r="I55" s="386"/>
      <c r="J55" s="384"/>
      <c r="K55" s="385"/>
      <c r="L55" s="386"/>
    </row>
    <row r="99" spans="1:1">
      <c r="A99" s="52"/>
    </row>
    <row r="100" spans="1:1">
      <c r="A100" s="24"/>
    </row>
    <row r="101" spans="1:1">
      <c r="A101" s="24"/>
    </row>
  </sheetData>
  <mergeCells count="141">
    <mergeCell ref="D12:F12"/>
    <mergeCell ref="G12:I12"/>
    <mergeCell ref="D13:F13"/>
    <mergeCell ref="G13:I13"/>
    <mergeCell ref="D14:F14"/>
    <mergeCell ref="G14:I14"/>
    <mergeCell ref="D11:F11"/>
    <mergeCell ref="G11:I11"/>
    <mergeCell ref="A1:XFD1"/>
    <mergeCell ref="D10:F10"/>
    <mergeCell ref="G10:I10"/>
    <mergeCell ref="J10:L10"/>
    <mergeCell ref="J11:L11"/>
    <mergeCell ref="A4:L5"/>
    <mergeCell ref="D18:F18"/>
    <mergeCell ref="G18:I18"/>
    <mergeCell ref="D19:F19"/>
    <mergeCell ref="G19:I19"/>
    <mergeCell ref="D20:F20"/>
    <mergeCell ref="G20:I20"/>
    <mergeCell ref="D15:F15"/>
    <mergeCell ref="G15:I15"/>
    <mergeCell ref="D16:F16"/>
    <mergeCell ref="G16:I16"/>
    <mergeCell ref="D17:F17"/>
    <mergeCell ref="G17:I17"/>
    <mergeCell ref="D24:F24"/>
    <mergeCell ref="G24:I24"/>
    <mergeCell ref="D25:F25"/>
    <mergeCell ref="G25:I25"/>
    <mergeCell ref="D26:F26"/>
    <mergeCell ref="G26:I26"/>
    <mergeCell ref="D21:F21"/>
    <mergeCell ref="G21:I21"/>
    <mergeCell ref="D22:F22"/>
    <mergeCell ref="G22:I22"/>
    <mergeCell ref="D23:F23"/>
    <mergeCell ref="G23:I23"/>
    <mergeCell ref="D30:F30"/>
    <mergeCell ref="G30:I30"/>
    <mergeCell ref="D31:F31"/>
    <mergeCell ref="G31:I31"/>
    <mergeCell ref="D32:F32"/>
    <mergeCell ref="G32:I32"/>
    <mergeCell ref="D27:F27"/>
    <mergeCell ref="G27:I27"/>
    <mergeCell ref="D28:F28"/>
    <mergeCell ref="G28:I28"/>
    <mergeCell ref="D29:F29"/>
    <mergeCell ref="G29:I29"/>
    <mergeCell ref="D36:F36"/>
    <mergeCell ref="G36:I36"/>
    <mergeCell ref="D37:F37"/>
    <mergeCell ref="G37:I37"/>
    <mergeCell ref="D38:F38"/>
    <mergeCell ref="G38:I38"/>
    <mergeCell ref="D33:F33"/>
    <mergeCell ref="G33:I33"/>
    <mergeCell ref="D34:F34"/>
    <mergeCell ref="G34:I34"/>
    <mergeCell ref="D35:F35"/>
    <mergeCell ref="G35:I35"/>
    <mergeCell ref="D42:F42"/>
    <mergeCell ref="G42:I42"/>
    <mergeCell ref="D43:F43"/>
    <mergeCell ref="G43:I43"/>
    <mergeCell ref="D44:F44"/>
    <mergeCell ref="G44:I44"/>
    <mergeCell ref="D39:F39"/>
    <mergeCell ref="G39:I39"/>
    <mergeCell ref="D40:F40"/>
    <mergeCell ref="G40:I40"/>
    <mergeCell ref="D41:F41"/>
    <mergeCell ref="G41:I41"/>
    <mergeCell ref="D48:F48"/>
    <mergeCell ref="G48:I48"/>
    <mergeCell ref="D49:F49"/>
    <mergeCell ref="G49:I49"/>
    <mergeCell ref="D50:F50"/>
    <mergeCell ref="G50:I50"/>
    <mergeCell ref="D45:F45"/>
    <mergeCell ref="G45:I45"/>
    <mergeCell ref="D46:F46"/>
    <mergeCell ref="G46:I46"/>
    <mergeCell ref="D47:F47"/>
    <mergeCell ref="G47:I47"/>
    <mergeCell ref="D54:F54"/>
    <mergeCell ref="G54:I54"/>
    <mergeCell ref="D55:F55"/>
    <mergeCell ref="G55:I55"/>
    <mergeCell ref="D51:F51"/>
    <mergeCell ref="G51:I51"/>
    <mergeCell ref="D52:F52"/>
    <mergeCell ref="G52:I52"/>
    <mergeCell ref="D53:F53"/>
    <mergeCell ref="G53:I53"/>
    <mergeCell ref="J17:L17"/>
    <mergeCell ref="J18:L18"/>
    <mergeCell ref="J19:L19"/>
    <mergeCell ref="J20:L20"/>
    <mergeCell ref="J21:L21"/>
    <mergeCell ref="J12:L12"/>
    <mergeCell ref="J13:L13"/>
    <mergeCell ref="J14:L14"/>
    <mergeCell ref="J15:L15"/>
    <mergeCell ref="J16:L16"/>
    <mergeCell ref="J36:L36"/>
    <mergeCell ref="J27:L27"/>
    <mergeCell ref="J28:L28"/>
    <mergeCell ref="J29:L29"/>
    <mergeCell ref="J30:L30"/>
    <mergeCell ref="J31:L31"/>
    <mergeCell ref="J22:L22"/>
    <mergeCell ref="J23:L23"/>
    <mergeCell ref="J24:L24"/>
    <mergeCell ref="J25:L25"/>
    <mergeCell ref="J26:L26"/>
    <mergeCell ref="J52:L52"/>
    <mergeCell ref="J53:L53"/>
    <mergeCell ref="J54:L54"/>
    <mergeCell ref="J55:L55"/>
    <mergeCell ref="A7:L7"/>
    <mergeCell ref="J47:L47"/>
    <mergeCell ref="J48:L48"/>
    <mergeCell ref="J49:L49"/>
    <mergeCell ref="J50:L50"/>
    <mergeCell ref="J51:L51"/>
    <mergeCell ref="J42:L42"/>
    <mergeCell ref="J43:L43"/>
    <mergeCell ref="J44:L44"/>
    <mergeCell ref="J45:L45"/>
    <mergeCell ref="J46:L46"/>
    <mergeCell ref="J37:L37"/>
    <mergeCell ref="J38:L38"/>
    <mergeCell ref="J39:L39"/>
    <mergeCell ref="J40:L40"/>
    <mergeCell ref="J41:L41"/>
    <mergeCell ref="J32:L32"/>
    <mergeCell ref="J33:L33"/>
    <mergeCell ref="J34:L34"/>
    <mergeCell ref="J35:L35"/>
  </mergeCells>
  <conditionalFormatting sqref="C11:C55">
    <cfRule type="expression" dxfId="1" priority="1">
      <formula>IF(B11="N",1,0)</formula>
    </cfRule>
  </conditionalFormatting>
  <dataValidations count="1">
    <dataValidation type="list" allowBlank="1" showInputMessage="1" showErrorMessage="1" sqref="B11:B55" xr:uid="{4B9FBFCF-D23C-4CB1-B48E-7CB99D672454}">
      <formula1>"Y,N"</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5DDC2-EACC-41C9-9764-A2F441C5083E}">
  <sheetPr codeName="Sheet9">
    <tabColor theme="4" tint="0.59999389629810485"/>
  </sheetPr>
  <dimension ref="A1:BW78"/>
  <sheetViews>
    <sheetView zoomScale="90" zoomScaleNormal="90" workbookViewId="0">
      <selection activeCell="C12" sqref="C12"/>
    </sheetView>
  </sheetViews>
  <sheetFormatPr defaultColWidth="8.84375" defaultRowHeight="13.5"/>
  <cols>
    <col min="1" max="1" width="43" style="161" customWidth="1"/>
    <col min="2" max="2" width="16.23046875" style="160" customWidth="1"/>
    <col min="3" max="3" width="18.4609375" style="161" customWidth="1"/>
    <col min="4" max="4" width="15.84375" style="161" customWidth="1"/>
    <col min="5" max="5" width="31.61328125" style="161" customWidth="1"/>
    <col min="6" max="6" width="18.4609375" style="161" customWidth="1"/>
    <col min="7" max="7" width="25" style="161" customWidth="1"/>
    <col min="8" max="8" width="26.765625" style="161" customWidth="1"/>
    <col min="9" max="9" width="11" style="161" customWidth="1"/>
    <col min="10" max="10" width="14" style="161" customWidth="1"/>
    <col min="11" max="11" width="15" style="161" bestFit="1" customWidth="1"/>
    <col min="12" max="12" width="13.84375" style="161" customWidth="1"/>
    <col min="13" max="13" width="12.61328125" style="161" customWidth="1"/>
    <col min="14" max="30" width="10.61328125" style="161" customWidth="1"/>
    <col min="31" max="57" width="9.23046875" style="161" customWidth="1"/>
    <col min="58" max="72" width="6.4609375" style="161" bestFit="1" customWidth="1"/>
    <col min="73" max="74" width="8.84375" style="161"/>
    <col min="75" max="75" width="8.84375" style="162"/>
    <col min="76" max="16384" width="8.84375" style="161"/>
  </cols>
  <sheetData>
    <row r="1" spans="1:53" s="185" customFormat="1">
      <c r="A1" s="185" t="s">
        <v>13</v>
      </c>
    </row>
    <row r="2" spans="1:53" s="185" customFormat="1"/>
    <row r="3" spans="1:53" s="185" customFormat="1"/>
    <row r="5" spans="1:53">
      <c r="B5" s="161"/>
    </row>
    <row r="6" spans="1:53" s="160" customFormat="1" ht="17.5" customHeight="1">
      <c r="A6" s="400" t="s">
        <v>178</v>
      </c>
      <c r="B6" s="186" t="s">
        <v>179</v>
      </c>
      <c r="C6" s="402" t="s">
        <v>180</v>
      </c>
      <c r="D6" s="399" t="s">
        <v>181</v>
      </c>
      <c r="E6" s="400" t="s">
        <v>182</v>
      </c>
      <c r="F6" s="400"/>
      <c r="G6" s="400"/>
      <c r="H6" s="400" t="s">
        <v>183</v>
      </c>
      <c r="I6" s="400"/>
      <c r="J6" s="400"/>
      <c r="K6" s="188"/>
    </row>
    <row r="7" spans="1:53" s="113" customFormat="1" ht="16.5" customHeight="1">
      <c r="A7" s="400"/>
      <c r="B7" s="187" t="s">
        <v>184</v>
      </c>
      <c r="C7" s="402"/>
      <c r="D7" s="399"/>
      <c r="E7" s="400"/>
      <c r="F7" s="400"/>
      <c r="G7" s="400"/>
      <c r="H7" s="400"/>
      <c r="I7" s="400"/>
      <c r="J7" s="400"/>
      <c r="K7" s="188"/>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row>
    <row r="8" spans="1:53" s="113" customFormat="1" ht="16.5" customHeight="1">
      <c r="A8" s="190" t="s">
        <v>185</v>
      </c>
      <c r="B8" s="191"/>
      <c r="C8" s="191"/>
      <c r="D8" s="192"/>
      <c r="E8" s="190"/>
      <c r="F8" s="190"/>
      <c r="G8" s="190"/>
      <c r="H8" s="193"/>
      <c r="I8" s="194"/>
      <c r="J8" s="195"/>
      <c r="K8" s="188"/>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row>
    <row r="9" spans="1:53" s="113" customFormat="1" ht="16.5" customHeight="1">
      <c r="A9" s="190" t="s">
        <v>186</v>
      </c>
      <c r="B9" s="191"/>
      <c r="C9" s="191"/>
      <c r="D9" s="192"/>
      <c r="E9" s="190"/>
      <c r="F9" s="190"/>
      <c r="G9" s="190"/>
      <c r="H9" s="193"/>
      <c r="I9" s="194"/>
      <c r="J9" s="195"/>
      <c r="K9" s="188"/>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row>
    <row r="10" spans="1:53" s="113" customFormat="1" ht="16.5" customHeight="1">
      <c r="A10" s="196" t="s">
        <v>187</v>
      </c>
      <c r="B10" s="292">
        <v>3.9199999999999999E-2</v>
      </c>
      <c r="C10" s="191"/>
      <c r="D10" s="192"/>
      <c r="E10" s="190"/>
      <c r="F10" s="190"/>
      <c r="G10" s="190"/>
      <c r="H10" s="193"/>
      <c r="I10" s="194"/>
      <c r="J10" s="195"/>
      <c r="K10" s="188"/>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row>
    <row r="11" spans="1:53" s="113" customFormat="1" ht="16.5" customHeight="1">
      <c r="A11" s="190"/>
      <c r="B11" s="191"/>
      <c r="C11" s="191"/>
      <c r="D11" s="192"/>
      <c r="E11" s="190"/>
      <c r="F11" s="190"/>
      <c r="G11" s="190"/>
      <c r="H11" s="193"/>
      <c r="I11" s="194"/>
      <c r="J11" s="195"/>
      <c r="K11" s="188"/>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row>
    <row r="12" spans="1:53" s="113" customFormat="1" ht="16.5" customHeight="1">
      <c r="A12" s="190" t="s">
        <v>188</v>
      </c>
      <c r="B12" s="191"/>
      <c r="C12" s="191"/>
      <c r="D12" s="192"/>
      <c r="E12" s="190"/>
      <c r="F12" s="190"/>
      <c r="G12" s="190"/>
      <c r="H12" s="193"/>
      <c r="I12" s="194"/>
      <c r="J12" s="195"/>
      <c r="K12" s="188"/>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row>
    <row r="13" spans="1:53" s="165" customFormat="1" ht="20.149999999999999" customHeight="1">
      <c r="A13" s="197" t="s">
        <v>189</v>
      </c>
      <c r="B13" s="114">
        <v>3.5000000000000003E-2</v>
      </c>
      <c r="C13" s="163">
        <v>3.5000000000000003E-2</v>
      </c>
      <c r="D13" s="163" t="s">
        <v>190</v>
      </c>
      <c r="E13" s="401" t="s">
        <v>191</v>
      </c>
      <c r="F13" s="401"/>
      <c r="G13" s="401"/>
      <c r="H13" s="403" t="s">
        <v>192</v>
      </c>
      <c r="I13" s="404"/>
      <c r="J13" s="405"/>
      <c r="V13" s="198"/>
      <c r="W13" s="198"/>
      <c r="X13" s="198"/>
      <c r="Y13" s="198"/>
      <c r="Z13" s="198"/>
      <c r="AA13" s="198"/>
      <c r="AB13" s="198"/>
      <c r="AC13" s="198"/>
      <c r="AD13" s="198"/>
      <c r="AE13" s="198"/>
      <c r="AF13" s="198"/>
      <c r="AG13" s="198"/>
      <c r="AH13" s="198"/>
      <c r="AI13" s="198"/>
      <c r="AJ13" s="198"/>
      <c r="AK13" s="198"/>
      <c r="AL13" s="198"/>
      <c r="AM13" s="198"/>
      <c r="AN13" s="198"/>
      <c r="AO13" s="198"/>
      <c r="AP13" s="198"/>
      <c r="AQ13" s="198"/>
      <c r="AR13" s="198"/>
      <c r="AS13" s="198"/>
      <c r="AT13" s="198"/>
      <c r="AU13" s="198"/>
      <c r="AV13" s="198"/>
      <c r="AW13" s="198"/>
      <c r="AX13" s="198"/>
      <c r="AY13" s="198"/>
    </row>
    <row r="14" spans="1:53" s="165" customFormat="1" ht="20.149999999999999" customHeight="1">
      <c r="A14" s="197" t="s">
        <v>193</v>
      </c>
      <c r="B14" s="114">
        <v>0.03</v>
      </c>
      <c r="C14" s="163">
        <v>0.03</v>
      </c>
      <c r="D14" s="163" t="s">
        <v>190</v>
      </c>
      <c r="E14" s="401" t="s">
        <v>191</v>
      </c>
      <c r="F14" s="401"/>
      <c r="G14" s="401"/>
      <c r="H14" s="403" t="s">
        <v>192</v>
      </c>
      <c r="I14" s="404"/>
      <c r="J14" s="405"/>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row>
    <row r="15" spans="1:53" s="165" customFormat="1" ht="20.149999999999999" customHeight="1">
      <c r="A15" s="197" t="s">
        <v>194</v>
      </c>
      <c r="B15" s="114">
        <v>1.4999999999999999E-2</v>
      </c>
      <c r="C15" s="163">
        <v>1.4999999999999999E-2</v>
      </c>
      <c r="D15" s="163" t="s">
        <v>190</v>
      </c>
      <c r="E15" s="401" t="s">
        <v>191</v>
      </c>
      <c r="F15" s="401"/>
      <c r="G15" s="401"/>
      <c r="H15" s="403" t="s">
        <v>192</v>
      </c>
      <c r="I15" s="404"/>
      <c r="J15" s="405"/>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row>
    <row r="16" spans="1:53" s="165" customFormat="1" ht="20.149999999999999" customHeight="1">
      <c r="A16" s="197" t="s">
        <v>195</v>
      </c>
      <c r="B16" s="114">
        <v>1.286E-2</v>
      </c>
      <c r="C16" s="163">
        <v>1.286E-2</v>
      </c>
      <c r="D16" s="163" t="s">
        <v>190</v>
      </c>
      <c r="E16" s="401" t="s">
        <v>191</v>
      </c>
      <c r="F16" s="401"/>
      <c r="G16" s="401"/>
      <c r="H16" s="403" t="s">
        <v>192</v>
      </c>
      <c r="I16" s="404"/>
      <c r="J16" s="405"/>
      <c r="U16" s="198"/>
      <c r="V16" s="198"/>
      <c r="W16" s="198"/>
      <c r="X16" s="198"/>
      <c r="Y16" s="198"/>
      <c r="Z16" s="198"/>
      <c r="AA16" s="198"/>
      <c r="AB16" s="198"/>
      <c r="AC16" s="198"/>
      <c r="AD16" s="198"/>
      <c r="AE16" s="198"/>
      <c r="AF16" s="198"/>
      <c r="AG16" s="198"/>
      <c r="AH16" s="198"/>
      <c r="AI16" s="198"/>
      <c r="AJ16" s="198"/>
      <c r="AK16" s="198"/>
      <c r="AL16" s="198"/>
      <c r="AM16" s="198"/>
      <c r="AN16" s="198"/>
      <c r="AO16" s="198"/>
      <c r="AP16" s="198"/>
      <c r="AQ16" s="198"/>
      <c r="AR16" s="198"/>
      <c r="AS16" s="198"/>
      <c r="AT16" s="198"/>
      <c r="AU16" s="198"/>
      <c r="AV16" s="198"/>
      <c r="AW16" s="198"/>
      <c r="AX16" s="198"/>
      <c r="AY16" s="198"/>
    </row>
    <row r="17" spans="1:75" s="165" customFormat="1" ht="20.149999999999999" customHeight="1">
      <c r="A17" s="197"/>
      <c r="B17" s="299"/>
      <c r="C17" s="163"/>
      <c r="D17" s="163"/>
      <c r="E17" s="412"/>
      <c r="F17" s="412"/>
      <c r="G17" s="412"/>
      <c r="H17" s="403"/>
      <c r="I17" s="404"/>
      <c r="J17" s="405"/>
      <c r="U17" s="198"/>
      <c r="V17" s="198"/>
      <c r="W17" s="198"/>
      <c r="X17" s="198"/>
      <c r="Y17" s="198"/>
      <c r="Z17" s="198"/>
      <c r="AA17" s="198"/>
      <c r="AB17" s="198"/>
      <c r="AC17" s="198"/>
      <c r="AD17" s="198"/>
      <c r="AE17" s="198"/>
      <c r="AF17" s="198"/>
      <c r="AG17" s="198"/>
      <c r="AH17" s="198"/>
      <c r="AI17" s="198"/>
      <c r="AJ17" s="198"/>
      <c r="AK17" s="198"/>
      <c r="AL17" s="198"/>
      <c r="AM17" s="198"/>
      <c r="AN17" s="198"/>
      <c r="AO17" s="198"/>
      <c r="AP17" s="198"/>
      <c r="AQ17" s="198"/>
      <c r="AR17" s="198"/>
      <c r="AS17" s="198"/>
      <c r="AT17" s="198"/>
      <c r="AU17" s="198"/>
      <c r="AV17" s="198"/>
      <c r="AW17" s="198"/>
      <c r="AX17" s="198"/>
    </row>
    <row r="18" spans="1:75" s="165" customFormat="1" ht="20.149999999999999" customHeight="1">
      <c r="A18" s="197"/>
      <c r="B18" s="300"/>
      <c r="C18" s="293"/>
      <c r="D18" s="163"/>
      <c r="E18" s="226"/>
      <c r="F18" s="228"/>
      <c r="G18" s="166"/>
      <c r="H18" s="223" t="s">
        <v>196</v>
      </c>
      <c r="I18" s="224"/>
      <c r="J18" s="225"/>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row>
    <row r="19" spans="1:75" s="165" customFormat="1" ht="20.149999999999999" customHeight="1">
      <c r="A19" s="197"/>
      <c r="B19" s="300"/>
      <c r="C19" s="293"/>
      <c r="D19" s="163"/>
      <c r="E19" s="226"/>
      <c r="F19" s="228"/>
      <c r="G19" s="166"/>
      <c r="H19" s="223" t="s">
        <v>196</v>
      </c>
      <c r="I19" s="224"/>
      <c r="J19" s="225"/>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8"/>
    </row>
    <row r="20" spans="1:75" s="165" customFormat="1" ht="36.65" customHeight="1">
      <c r="A20" s="197" t="s">
        <v>197</v>
      </c>
      <c r="B20" s="116">
        <f>C20*_xlfn.XLOOKUP($D20,$B$32:$AD$32,$B$33:$AD$33,,0)</f>
        <v>2.2401506466810659</v>
      </c>
      <c r="C20" s="163">
        <v>1.9512195121951219</v>
      </c>
      <c r="D20" s="163" t="s">
        <v>198</v>
      </c>
      <c r="E20" s="416" t="s">
        <v>199</v>
      </c>
      <c r="F20" s="417"/>
      <c r="G20" s="167" t="s">
        <v>200</v>
      </c>
      <c r="H20" s="403" t="s">
        <v>201</v>
      </c>
      <c r="I20" s="404"/>
      <c r="J20" s="405"/>
      <c r="L20" s="198"/>
      <c r="M20" s="198"/>
      <c r="U20" s="198"/>
      <c r="V20" s="198"/>
      <c r="W20" s="198"/>
      <c r="X20" s="198"/>
      <c r="Y20" s="198"/>
      <c r="Z20" s="198"/>
      <c r="AA20" s="198"/>
      <c r="AB20" s="198"/>
      <c r="AC20" s="198"/>
      <c r="AD20" s="198"/>
      <c r="AE20" s="198"/>
      <c r="AF20" s="198"/>
      <c r="AG20" s="198"/>
      <c r="AH20" s="198"/>
      <c r="AI20" s="198"/>
      <c r="AJ20" s="198"/>
      <c r="AK20" s="198"/>
      <c r="AL20" s="198"/>
      <c r="AM20" s="198"/>
      <c r="AN20" s="198"/>
      <c r="AO20" s="198"/>
      <c r="AP20" s="198"/>
      <c r="AQ20" s="198"/>
      <c r="AR20" s="198"/>
      <c r="AS20" s="198"/>
      <c r="AT20" s="198"/>
      <c r="AU20" s="198"/>
      <c r="AV20" s="198"/>
    </row>
    <row r="21" spans="1:75" s="165" customFormat="1" ht="37.5" customHeight="1">
      <c r="A21" s="199" t="s">
        <v>202</v>
      </c>
      <c r="B21" s="116">
        <f>C21*_xlfn.XLOOKUP($D21,$B$32:$AD$32,$B$33:$AD$33,,0)</f>
        <v>1.5067243337405847E-2</v>
      </c>
      <c r="C21" s="163">
        <v>1.3123893805309735E-2</v>
      </c>
      <c r="D21" s="163" t="s">
        <v>198</v>
      </c>
      <c r="E21" s="416" t="s">
        <v>203</v>
      </c>
      <c r="F21" s="417"/>
      <c r="G21" s="167" t="s">
        <v>204</v>
      </c>
      <c r="H21" s="418" t="s">
        <v>205</v>
      </c>
      <c r="I21" s="419"/>
      <c r="J21" s="420"/>
      <c r="L21" s="198"/>
      <c r="M21" s="198"/>
      <c r="U21" s="198"/>
      <c r="V21" s="198"/>
      <c r="W21" s="198"/>
      <c r="X21" s="198"/>
      <c r="Y21" s="198"/>
      <c r="Z21" s="198"/>
      <c r="AA21" s="198"/>
      <c r="AB21" s="198"/>
      <c r="AC21" s="198"/>
      <c r="AD21" s="198"/>
      <c r="AE21" s="198"/>
      <c r="AF21" s="198"/>
      <c r="AG21" s="198"/>
      <c r="AH21" s="198"/>
      <c r="AI21" s="198"/>
      <c r="AJ21" s="198"/>
      <c r="AK21" s="198"/>
      <c r="AL21" s="198"/>
      <c r="AM21" s="198"/>
      <c r="AN21" s="198"/>
      <c r="AO21" s="198"/>
      <c r="AP21" s="198"/>
      <c r="AQ21" s="198"/>
      <c r="AR21" s="198"/>
      <c r="AS21" s="198"/>
      <c r="AT21" s="198"/>
      <c r="AU21" s="198"/>
      <c r="AV21" s="198"/>
    </row>
    <row r="22" spans="1:75" s="165" customFormat="1" ht="20.149999999999999" customHeight="1">
      <c r="A22" s="197" t="s">
        <v>206</v>
      </c>
      <c r="B22" s="115">
        <v>10</v>
      </c>
      <c r="C22" s="163">
        <v>10</v>
      </c>
      <c r="D22" s="163" t="s">
        <v>207</v>
      </c>
      <c r="E22" s="281" t="s">
        <v>208</v>
      </c>
      <c r="F22" s="166"/>
      <c r="G22" s="166"/>
      <c r="H22" s="223"/>
      <c r="I22" s="224"/>
      <c r="J22" s="225"/>
      <c r="U22" s="198"/>
      <c r="V22" s="198"/>
      <c r="W22" s="198"/>
      <c r="X22" s="198"/>
      <c r="Y22" s="198"/>
      <c r="Z22" s="198"/>
      <c r="AA22" s="198"/>
      <c r="AB22" s="198"/>
      <c r="AC22" s="198"/>
      <c r="AD22" s="198"/>
      <c r="AE22" s="198"/>
      <c r="AF22" s="198"/>
      <c r="AG22" s="198"/>
      <c r="AH22" s="198"/>
      <c r="AI22" s="198"/>
      <c r="AJ22" s="198"/>
      <c r="AK22" s="198"/>
      <c r="AL22" s="198"/>
      <c r="AM22" s="198"/>
      <c r="AN22" s="198"/>
      <c r="AO22" s="198"/>
      <c r="AP22" s="198"/>
      <c r="AQ22" s="198"/>
      <c r="AR22" s="198"/>
      <c r="AS22" s="198"/>
      <c r="AT22" s="198"/>
      <c r="AU22" s="198"/>
      <c r="AV22" s="198"/>
      <c r="AW22" s="198"/>
      <c r="AX22" s="198"/>
    </row>
    <row r="23" spans="1:75" s="165" customFormat="1" ht="37.5" customHeight="1">
      <c r="A23" s="199" t="s">
        <v>209</v>
      </c>
      <c r="B23" s="132">
        <v>28</v>
      </c>
      <c r="C23" s="163">
        <v>28</v>
      </c>
      <c r="D23" s="163">
        <v>2014</v>
      </c>
      <c r="E23" s="164" t="s">
        <v>210</v>
      </c>
      <c r="F23" s="168"/>
      <c r="G23" s="167"/>
      <c r="H23" s="166"/>
      <c r="I23" s="166"/>
      <c r="J23" s="166"/>
      <c r="L23" s="198"/>
      <c r="M23" s="198"/>
      <c r="U23" s="198"/>
      <c r="V23" s="198"/>
      <c r="W23" s="198"/>
      <c r="X23" s="198"/>
      <c r="Y23" s="198"/>
      <c r="Z23" s="198"/>
      <c r="AA23" s="198"/>
      <c r="AB23" s="198"/>
      <c r="AC23" s="198"/>
      <c r="AD23" s="198"/>
      <c r="AE23" s="198"/>
      <c r="AF23" s="198"/>
      <c r="AG23" s="198"/>
      <c r="AH23" s="198"/>
      <c r="AI23" s="198"/>
      <c r="AJ23" s="198"/>
      <c r="AK23" s="198"/>
      <c r="AL23" s="198"/>
      <c r="AM23" s="198"/>
      <c r="AN23" s="198"/>
      <c r="AO23" s="198"/>
      <c r="AP23" s="198"/>
      <c r="AQ23" s="198"/>
      <c r="AR23" s="198"/>
      <c r="AS23" s="198"/>
      <c r="AT23" s="198"/>
      <c r="AU23" s="198"/>
      <c r="AV23" s="198"/>
    </row>
    <row r="24" spans="1:75" s="165" customFormat="1" ht="37.5" customHeight="1">
      <c r="A24" s="199" t="s">
        <v>211</v>
      </c>
      <c r="B24" s="120">
        <v>6.5600000000000001E-4</v>
      </c>
      <c r="C24" s="163"/>
      <c r="D24" s="163"/>
      <c r="E24" s="280" t="s">
        <v>212</v>
      </c>
      <c r="F24" s="168"/>
      <c r="G24" s="167"/>
      <c r="H24" s="166"/>
      <c r="I24" s="166"/>
      <c r="J24" s="166"/>
      <c r="L24" s="198"/>
      <c r="M24" s="198"/>
      <c r="U24" s="198"/>
      <c r="V24" s="198"/>
      <c r="W24" s="198"/>
      <c r="X24" s="198"/>
      <c r="Y24" s="198"/>
      <c r="Z24" s="198"/>
      <c r="AA24" s="198"/>
      <c r="AB24" s="198"/>
      <c r="AC24" s="198"/>
      <c r="AD24" s="198"/>
      <c r="AE24" s="198"/>
      <c r="AF24" s="198"/>
      <c r="AG24" s="198"/>
      <c r="AH24" s="198"/>
      <c r="AI24" s="198"/>
      <c r="AJ24" s="198"/>
      <c r="AK24" s="198"/>
      <c r="AL24" s="198"/>
      <c r="AM24" s="198"/>
      <c r="AN24" s="198"/>
      <c r="AO24" s="198"/>
      <c r="AP24" s="198"/>
      <c r="AQ24" s="198"/>
      <c r="AR24" s="198"/>
      <c r="AS24" s="198"/>
      <c r="AT24" s="198"/>
      <c r="AU24" s="198"/>
      <c r="AV24" s="198"/>
    </row>
    <row r="25" spans="1:75" s="165" customFormat="1" ht="37.5" customHeight="1">
      <c r="A25" s="199" t="s">
        <v>213</v>
      </c>
      <c r="B25" s="131">
        <v>90909.1</v>
      </c>
      <c r="C25" s="163"/>
      <c r="D25" s="163"/>
      <c r="E25" s="280" t="s">
        <v>212</v>
      </c>
      <c r="F25" s="168"/>
      <c r="G25" s="167"/>
      <c r="H25" s="226"/>
      <c r="I25" s="227"/>
      <c r="J25" s="228"/>
      <c r="L25" s="198"/>
      <c r="M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row>
    <row r="26" spans="1:75" s="165" customFormat="1" ht="37.5" customHeight="1">
      <c r="A26" s="199" t="s">
        <v>214</v>
      </c>
      <c r="B26" s="116">
        <v>4.32</v>
      </c>
      <c r="C26" s="163"/>
      <c r="D26" s="163"/>
      <c r="E26" s="280" t="s">
        <v>212</v>
      </c>
      <c r="F26" s="168"/>
      <c r="G26" s="167"/>
      <c r="H26" s="226"/>
      <c r="I26" s="227"/>
      <c r="J26" s="228"/>
      <c r="L26" s="198"/>
      <c r="M26" s="198"/>
      <c r="U26" s="198"/>
      <c r="V26" s="198"/>
      <c r="W26" s="198"/>
      <c r="X26" s="198"/>
      <c r="Y26" s="198"/>
      <c r="Z26" s="198"/>
      <c r="AA26" s="198"/>
      <c r="AB26" s="198"/>
      <c r="AC26" s="198"/>
      <c r="AD26" s="198"/>
      <c r="AE26" s="198"/>
      <c r="AF26" s="198"/>
      <c r="AG26" s="198"/>
      <c r="AH26" s="198"/>
      <c r="AI26" s="198"/>
      <c r="AJ26" s="198"/>
      <c r="AK26" s="198"/>
      <c r="AL26" s="198"/>
      <c r="AM26" s="198"/>
      <c r="AN26" s="198"/>
      <c r="AO26" s="198"/>
      <c r="AP26" s="198"/>
      <c r="AQ26" s="198"/>
      <c r="AR26" s="198"/>
      <c r="AS26" s="198"/>
      <c r="AT26" s="198"/>
      <c r="AU26" s="198"/>
      <c r="AV26" s="198"/>
    </row>
    <row r="27" spans="1:75" s="165" customFormat="1" ht="20.149999999999999" customHeight="1">
      <c r="A27" s="197" t="s">
        <v>215</v>
      </c>
      <c r="B27" s="278">
        <f>C27*Y31</f>
        <v>6.8298167477239984</v>
      </c>
      <c r="C27" s="163">
        <v>6.01</v>
      </c>
      <c r="D27" s="163" t="s">
        <v>216</v>
      </c>
      <c r="E27" s="166" t="s">
        <v>217</v>
      </c>
      <c r="F27" s="166"/>
      <c r="G27" s="166"/>
      <c r="H27" s="223"/>
      <c r="I27" s="224"/>
      <c r="J27" s="225"/>
      <c r="U27" s="198"/>
      <c r="V27" s="198"/>
      <c r="W27" s="198"/>
      <c r="X27" s="198"/>
      <c r="Y27" s="198"/>
      <c r="Z27" s="198"/>
      <c r="AA27" s="198"/>
      <c r="AB27" s="198"/>
      <c r="AC27" s="198"/>
      <c r="AD27" s="198"/>
      <c r="AE27" s="198"/>
      <c r="AF27" s="198"/>
      <c r="AG27" s="198"/>
      <c r="AH27" s="198"/>
      <c r="AI27" s="198"/>
      <c r="AJ27" s="198"/>
      <c r="AK27" s="198"/>
      <c r="AL27" s="198"/>
      <c r="AM27" s="198"/>
      <c r="AN27" s="198"/>
      <c r="AO27" s="198"/>
      <c r="AP27" s="198"/>
      <c r="AQ27" s="198"/>
      <c r="AR27" s="198"/>
      <c r="AS27" s="198"/>
      <c r="AT27" s="198"/>
      <c r="AU27" s="198"/>
      <c r="AV27" s="198"/>
      <c r="AW27" s="198"/>
      <c r="AX27" s="198"/>
    </row>
    <row r="28" spans="1:75" ht="20.149999999999999" customHeight="1">
      <c r="A28" s="201"/>
      <c r="B28" s="202"/>
      <c r="D28" s="203"/>
      <c r="E28" s="203"/>
      <c r="F28" s="203"/>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row>
    <row r="29" spans="1:75">
      <c r="A29" s="205" t="s">
        <v>218</v>
      </c>
      <c r="B29" s="170" t="s">
        <v>219</v>
      </c>
      <c r="C29" s="206" t="s">
        <v>220</v>
      </c>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283"/>
      <c r="AD29" s="283"/>
      <c r="AE29" s="204"/>
      <c r="AF29" s="204"/>
      <c r="AG29" s="204"/>
      <c r="AH29" s="204"/>
      <c r="AI29" s="204"/>
      <c r="AJ29" s="204"/>
      <c r="AK29" s="204"/>
      <c r="AL29" s="204"/>
      <c r="AM29" s="204"/>
      <c r="AN29" s="204"/>
      <c r="AO29" s="204"/>
      <c r="AP29" s="204"/>
      <c r="AQ29" s="204"/>
      <c r="AR29" s="204"/>
      <c r="AS29" s="204"/>
      <c r="AT29" s="204"/>
      <c r="AU29" s="204"/>
      <c r="AV29" s="204"/>
      <c r="AW29" s="204"/>
      <c r="BW29" s="161"/>
    </row>
    <row r="30" spans="1:75">
      <c r="A30" s="172" t="s">
        <v>221</v>
      </c>
      <c r="B30" s="173">
        <v>36616</v>
      </c>
      <c r="C30" s="173">
        <v>36981</v>
      </c>
      <c r="D30" s="173">
        <v>37346</v>
      </c>
      <c r="E30" s="173">
        <v>37711</v>
      </c>
      <c r="F30" s="173">
        <v>38077</v>
      </c>
      <c r="G30" s="173">
        <v>38442</v>
      </c>
      <c r="H30" s="173">
        <v>38807</v>
      </c>
      <c r="I30" s="173">
        <v>39172</v>
      </c>
      <c r="J30" s="173">
        <v>39538</v>
      </c>
      <c r="K30" s="173">
        <v>39903</v>
      </c>
      <c r="L30" s="173">
        <v>40268</v>
      </c>
      <c r="M30" s="173">
        <v>40633</v>
      </c>
      <c r="N30" s="173">
        <v>40999</v>
      </c>
      <c r="O30" s="173">
        <v>41364</v>
      </c>
      <c r="P30" s="173">
        <v>41729</v>
      </c>
      <c r="Q30" s="173">
        <v>42094</v>
      </c>
      <c r="R30" s="173">
        <v>42460</v>
      </c>
      <c r="S30" s="173">
        <v>42825</v>
      </c>
      <c r="T30" s="173">
        <v>43190</v>
      </c>
      <c r="U30" s="173">
        <v>43555</v>
      </c>
      <c r="V30" s="173">
        <v>43921</v>
      </c>
      <c r="W30" s="173">
        <v>44286</v>
      </c>
      <c r="X30" s="173">
        <v>44651</v>
      </c>
      <c r="Y30" s="173">
        <v>45016</v>
      </c>
      <c r="Z30" s="173">
        <v>45382</v>
      </c>
      <c r="AA30" s="173">
        <v>45747</v>
      </c>
      <c r="AB30" s="173">
        <v>46112</v>
      </c>
      <c r="AC30" s="284"/>
      <c r="AD30" s="285"/>
      <c r="AE30" s="204"/>
      <c r="AF30" s="204"/>
      <c r="AG30" s="204"/>
      <c r="AH30" s="204"/>
      <c r="AI30" s="204"/>
      <c r="AJ30" s="204"/>
      <c r="AK30" s="204"/>
      <c r="AL30" s="204"/>
      <c r="AM30" s="204"/>
      <c r="AN30" s="204"/>
      <c r="AO30" s="204"/>
      <c r="AP30" s="204"/>
      <c r="AQ30" s="204"/>
      <c r="AR30" s="204"/>
      <c r="AS30" s="204"/>
      <c r="AT30" s="204"/>
      <c r="AU30" s="204"/>
      <c r="AV30" s="204"/>
      <c r="AW30" s="204"/>
      <c r="BW30" s="161"/>
    </row>
    <row r="31" spans="1:75" ht="27">
      <c r="A31" s="174" t="s">
        <v>222</v>
      </c>
      <c r="B31" s="175">
        <v>0.56549575070821523</v>
      </c>
      <c r="C31" s="175">
        <v>0.58237960339943329</v>
      </c>
      <c r="D31" s="175">
        <v>0.59107648725212458</v>
      </c>
      <c r="E31" s="175">
        <v>0.60345609065155803</v>
      </c>
      <c r="F31" s="175">
        <v>0.62031161473087815</v>
      </c>
      <c r="G31" s="175">
        <v>0.6396033994334277</v>
      </c>
      <c r="H31" s="175">
        <v>0.65645892351274782</v>
      </c>
      <c r="I31" s="175">
        <v>0.68096317280453267</v>
      </c>
      <c r="J31" s="175">
        <v>0.70909348441926356</v>
      </c>
      <c r="K31" s="175">
        <v>0.73014164305949025</v>
      </c>
      <c r="L31" s="175">
        <v>0.73348441926345587</v>
      </c>
      <c r="M31" s="175">
        <v>0.76988668555240791</v>
      </c>
      <c r="N31" s="175">
        <v>0.8068271954674221</v>
      </c>
      <c r="O31" s="175">
        <v>0.83175637393767698</v>
      </c>
      <c r="P31" s="175">
        <v>0.85575070821529742</v>
      </c>
      <c r="Q31" s="175">
        <v>0.87252124645892348</v>
      </c>
      <c r="R31" s="175">
        <v>0.88192634560906513</v>
      </c>
      <c r="S31" s="175">
        <v>0.9008215297450427</v>
      </c>
      <c r="T31" s="175">
        <v>0.93453257790368272</v>
      </c>
      <c r="U31" s="175">
        <v>0.96308781869688376</v>
      </c>
      <c r="V31" s="175">
        <v>0.98801699716713864</v>
      </c>
      <c r="W31" s="175">
        <v>1</v>
      </c>
      <c r="X31" s="175">
        <v>1.0447418038860117</v>
      </c>
      <c r="Y31" s="175">
        <v>1.1364087766595672</v>
      </c>
      <c r="Z31" s="175">
        <v>1.1994442516398711</v>
      </c>
      <c r="AA31" s="175">
        <v>1.2271187357798576</v>
      </c>
      <c r="AB31" s="175">
        <v>1.2459863358992065</v>
      </c>
      <c r="AC31" s="286"/>
      <c r="AD31" s="287"/>
      <c r="AE31" s="204"/>
      <c r="AF31" s="204"/>
      <c r="AG31" s="204"/>
      <c r="AH31" s="204"/>
      <c r="AI31" s="204"/>
      <c r="AJ31" s="204"/>
      <c r="AK31" s="204"/>
      <c r="AL31" s="204"/>
      <c r="AM31" s="204"/>
      <c r="AN31" s="204"/>
      <c r="AO31" s="204"/>
      <c r="AP31" s="204"/>
      <c r="AQ31" s="204"/>
      <c r="AR31" s="204"/>
      <c r="AS31" s="204"/>
      <c r="AT31" s="204"/>
      <c r="AU31" s="204"/>
      <c r="AV31" s="204"/>
      <c r="AW31" s="204"/>
      <c r="BW31" s="161"/>
    </row>
    <row r="32" spans="1:75">
      <c r="A32" s="174" t="s">
        <v>223</v>
      </c>
      <c r="B32" s="176" t="s">
        <v>224</v>
      </c>
      <c r="C32" s="176" t="s">
        <v>225</v>
      </c>
      <c r="D32" s="176" t="s">
        <v>226</v>
      </c>
      <c r="E32" s="176" t="s">
        <v>227</v>
      </c>
      <c r="F32" s="176" t="s">
        <v>228</v>
      </c>
      <c r="G32" s="176" t="s">
        <v>229</v>
      </c>
      <c r="H32" s="176" t="s">
        <v>230</v>
      </c>
      <c r="I32" s="176" t="s">
        <v>231</v>
      </c>
      <c r="J32" s="176" t="s">
        <v>232</v>
      </c>
      <c r="K32" s="176" t="s">
        <v>233</v>
      </c>
      <c r="L32" s="176" t="s">
        <v>234</v>
      </c>
      <c r="M32" s="176" t="s">
        <v>235</v>
      </c>
      <c r="N32" s="176" t="s">
        <v>236</v>
      </c>
      <c r="O32" s="176" t="s">
        <v>237</v>
      </c>
      <c r="P32" s="176" t="s">
        <v>238</v>
      </c>
      <c r="Q32" s="176" t="s">
        <v>239</v>
      </c>
      <c r="R32" s="176" t="s">
        <v>240</v>
      </c>
      <c r="S32" s="176" t="s">
        <v>241</v>
      </c>
      <c r="T32" s="176" t="s">
        <v>242</v>
      </c>
      <c r="U32" s="176" t="s">
        <v>243</v>
      </c>
      <c r="V32" s="176" t="s">
        <v>244</v>
      </c>
      <c r="W32" s="176" t="s">
        <v>207</v>
      </c>
      <c r="X32" s="176" t="s">
        <v>198</v>
      </c>
      <c r="Y32" s="176" t="s">
        <v>245</v>
      </c>
      <c r="Z32" s="176" t="s">
        <v>190</v>
      </c>
      <c r="AA32" s="176" t="s">
        <v>246</v>
      </c>
      <c r="AB32" s="176" t="s">
        <v>247</v>
      </c>
      <c r="AC32" s="288"/>
      <c r="AD32" s="289"/>
      <c r="AE32" s="204"/>
      <c r="AF32" s="204"/>
      <c r="AG32" s="204"/>
      <c r="AH32" s="204"/>
      <c r="AI32" s="204"/>
      <c r="AJ32" s="204"/>
      <c r="AK32" s="204"/>
      <c r="AL32" s="204"/>
      <c r="AM32" s="204"/>
      <c r="AN32" s="204"/>
      <c r="AO32" s="204"/>
      <c r="AP32" s="204"/>
      <c r="AQ32" s="204"/>
      <c r="AR32" s="204"/>
      <c r="AS32" s="204"/>
      <c r="AT32" s="204"/>
      <c r="AU32" s="204"/>
      <c r="AV32" s="204"/>
      <c r="AW32" s="204"/>
      <c r="BW32" s="161"/>
    </row>
    <row r="33" spans="1:75">
      <c r="A33" s="174" t="s">
        <v>248</v>
      </c>
      <c r="B33" s="207">
        <f>$Z$31/B$31</f>
        <v>2.1210490974294887</v>
      </c>
      <c r="C33" s="207">
        <f t="shared" ref="C33:AB33" si="0">$Z$31/C$31</f>
        <v>2.0595574512543759</v>
      </c>
      <c r="D33" s="207">
        <f t="shared" si="0"/>
        <v>2.029253874089981</v>
      </c>
      <c r="E33" s="207">
        <f t="shared" si="0"/>
        <v>1.9876247339633581</v>
      </c>
      <c r="F33" s="207">
        <f t="shared" si="0"/>
        <v>1.9336156588979063</v>
      </c>
      <c r="G33" s="207">
        <f t="shared" si="0"/>
        <v>1.8752937409375257</v>
      </c>
      <c r="H33" s="207">
        <f t="shared" si="0"/>
        <v>1.8271428853789951</v>
      </c>
      <c r="I33" s="207">
        <f t="shared" si="0"/>
        <v>1.7613937134074151</v>
      </c>
      <c r="J33" s="207">
        <f t="shared" si="0"/>
        <v>1.6915178012419578</v>
      </c>
      <c r="K33" s="207">
        <f t="shared" si="0"/>
        <v>1.6427555708422223</v>
      </c>
      <c r="L33" s="207">
        <f t="shared" si="0"/>
        <v>1.6352688893437148</v>
      </c>
      <c r="M33" s="207">
        <f t="shared" si="0"/>
        <v>1.5579490776350389</v>
      </c>
      <c r="N33" s="207">
        <f t="shared" si="0"/>
        <v>1.4866185205185019</v>
      </c>
      <c r="O33" s="207">
        <f t="shared" si="0"/>
        <v>1.4420619898125899</v>
      </c>
      <c r="P33" s="207">
        <f t="shared" si="0"/>
        <v>1.4016281145023652</v>
      </c>
      <c r="Q33" s="207">
        <f t="shared" si="0"/>
        <v>1.3746877299638782</v>
      </c>
      <c r="R33" s="207">
        <f t="shared" si="0"/>
        <v>1.360027691214424</v>
      </c>
      <c r="S33" s="207">
        <f t="shared" si="0"/>
        <v>1.3315004271482576</v>
      </c>
      <c r="T33" s="207">
        <f t="shared" si="0"/>
        <v>1.2834697045344645</v>
      </c>
      <c r="U33" s="207">
        <f t="shared" si="0"/>
        <v>1.2454152449594804</v>
      </c>
      <c r="V33" s="207">
        <f t="shared" si="0"/>
        <v>1.2139915154080758</v>
      </c>
      <c r="W33" s="207">
        <f t="shared" si="0"/>
        <v>1.1994442516398711</v>
      </c>
      <c r="X33" s="207">
        <f t="shared" si="0"/>
        <v>1.1480772064240463</v>
      </c>
      <c r="Y33" s="207">
        <f t="shared" si="0"/>
        <v>1.0554690145614631</v>
      </c>
      <c r="Z33" s="207">
        <f t="shared" si="0"/>
        <v>1</v>
      </c>
      <c r="AA33" s="207">
        <f t="shared" si="0"/>
        <v>0.97744759057696329</v>
      </c>
      <c r="AB33" s="207">
        <f t="shared" si="0"/>
        <v>0.96264639272649266</v>
      </c>
      <c r="AC33" s="290"/>
      <c r="AD33" s="291"/>
      <c r="AE33" s="204"/>
      <c r="AF33" s="204"/>
      <c r="AG33" s="204"/>
      <c r="AH33" s="204"/>
      <c r="AI33" s="204"/>
      <c r="AJ33" s="204"/>
      <c r="AK33" s="204"/>
      <c r="AL33" s="204"/>
      <c r="AM33" s="204"/>
      <c r="AN33" s="204"/>
      <c r="AO33" s="204"/>
      <c r="AP33" s="204"/>
      <c r="AQ33" s="204"/>
      <c r="AR33" s="204"/>
      <c r="AS33" s="204"/>
      <c r="AT33" s="204"/>
      <c r="AU33" s="204"/>
      <c r="AV33" s="204"/>
      <c r="AW33" s="204"/>
      <c r="BW33" s="161"/>
    </row>
    <row r="34" spans="1:75" ht="20.149999999999999" customHeight="1">
      <c r="A34" s="200"/>
      <c r="B34" s="208"/>
      <c r="C34" s="204"/>
      <c r="D34" s="204"/>
      <c r="E34" s="209"/>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row>
    <row r="35" spans="1:75">
      <c r="A35" s="210"/>
    </row>
    <row r="36" spans="1:75">
      <c r="A36" s="211"/>
      <c r="B36" s="161"/>
    </row>
    <row r="37" spans="1:75">
      <c r="B37" s="212"/>
    </row>
    <row r="38" spans="1:75">
      <c r="A38" s="213" t="s">
        <v>249</v>
      </c>
      <c r="B38" s="413" t="s">
        <v>250</v>
      </c>
      <c r="C38" s="413"/>
      <c r="D38" s="214" t="s">
        <v>251</v>
      </c>
      <c r="E38" s="214">
        <v>2020</v>
      </c>
      <c r="F38" s="215">
        <v>2021</v>
      </c>
      <c r="G38" s="215">
        <v>2022</v>
      </c>
      <c r="H38" s="215">
        <v>2023</v>
      </c>
      <c r="I38" s="215">
        <v>2024</v>
      </c>
      <c r="J38" s="215">
        <v>2025</v>
      </c>
      <c r="K38" s="215">
        <v>2026</v>
      </c>
      <c r="L38" s="215">
        <v>2027</v>
      </c>
      <c r="M38" s="215">
        <v>2028</v>
      </c>
      <c r="N38" s="215">
        <v>2029</v>
      </c>
      <c r="O38" s="215">
        <v>2030</v>
      </c>
      <c r="P38" s="215">
        <v>2031</v>
      </c>
      <c r="Q38" s="215">
        <v>2032</v>
      </c>
      <c r="R38" s="215">
        <v>2033</v>
      </c>
      <c r="S38" s="215">
        <v>2034</v>
      </c>
      <c r="T38" s="215">
        <v>2035</v>
      </c>
      <c r="U38" s="215">
        <v>2036</v>
      </c>
      <c r="V38" s="215">
        <v>2037</v>
      </c>
      <c r="W38" s="215">
        <v>2038</v>
      </c>
      <c r="X38" s="215">
        <v>2039</v>
      </c>
      <c r="Y38" s="215">
        <v>2040</v>
      </c>
      <c r="Z38" s="215">
        <v>2041</v>
      </c>
      <c r="AA38" s="215">
        <v>2042</v>
      </c>
      <c r="AB38" s="215">
        <v>2043</v>
      </c>
      <c r="AC38" s="215">
        <v>2044</v>
      </c>
      <c r="AD38" s="215">
        <v>2045</v>
      </c>
      <c r="AE38" s="215">
        <v>2046</v>
      </c>
      <c r="AF38" s="215">
        <v>2047</v>
      </c>
      <c r="AG38" s="215">
        <v>2048</v>
      </c>
      <c r="AH38" s="215">
        <v>2049</v>
      </c>
      <c r="AI38" s="215">
        <v>2050</v>
      </c>
      <c r="AJ38" s="215">
        <v>2051</v>
      </c>
      <c r="AK38" s="215">
        <v>2052</v>
      </c>
      <c r="AL38" s="215">
        <v>2053</v>
      </c>
      <c r="AM38" s="215">
        <v>2054</v>
      </c>
      <c r="AN38" s="215">
        <v>2055</v>
      </c>
      <c r="AO38" s="215">
        <v>2056</v>
      </c>
      <c r="AP38" s="215">
        <v>2057</v>
      </c>
      <c r="AQ38" s="215">
        <v>2058</v>
      </c>
      <c r="AR38" s="215">
        <v>2059</v>
      </c>
      <c r="AS38" s="215">
        <v>2060</v>
      </c>
      <c r="AT38" s="215">
        <v>2061</v>
      </c>
      <c r="AU38" s="215">
        <v>2062</v>
      </c>
      <c r="AV38" s="215">
        <v>2063</v>
      </c>
      <c r="AW38" s="215">
        <v>2064</v>
      </c>
      <c r="AX38" s="215">
        <v>2065</v>
      </c>
      <c r="AY38" s="215">
        <v>2066</v>
      </c>
      <c r="AZ38" s="215">
        <v>2067</v>
      </c>
      <c r="BA38" s="215">
        <v>2068</v>
      </c>
      <c r="BB38" s="215">
        <v>2069</v>
      </c>
      <c r="BC38" s="215">
        <v>2070</v>
      </c>
      <c r="BD38" s="215">
        <v>2071</v>
      </c>
      <c r="BE38" s="215">
        <v>2072</v>
      </c>
      <c r="BF38" s="216">
        <v>2073</v>
      </c>
      <c r="BG38" s="216">
        <v>2074</v>
      </c>
      <c r="BH38" s="216">
        <v>2075</v>
      </c>
      <c r="BI38" s="216">
        <v>2076</v>
      </c>
    </row>
    <row r="39" spans="1:75" ht="54" customHeight="1">
      <c r="A39" s="217" t="s">
        <v>252</v>
      </c>
      <c r="B39" s="414" t="s">
        <v>253</v>
      </c>
      <c r="C39" s="415"/>
      <c r="D39" s="177" t="s">
        <v>190</v>
      </c>
      <c r="E39" s="163">
        <v>215.55</v>
      </c>
      <c r="F39" s="163">
        <v>235.83</v>
      </c>
      <c r="G39" s="218">
        <f>G40*1000</f>
        <v>189.92863312282626</v>
      </c>
      <c r="H39" s="218">
        <f t="shared" ref="H39:BI39" si="1">H40*1000</f>
        <v>172.86070548319196</v>
      </c>
      <c r="I39" s="218">
        <f t="shared" si="1"/>
        <v>157.3265863542702</v>
      </c>
      <c r="J39" s="218">
        <f t="shared" si="1"/>
        <v>143.188440106733</v>
      </c>
      <c r="K39" s="218">
        <f t="shared" si="1"/>
        <v>130.32081770356777</v>
      </c>
      <c r="L39" s="218">
        <f t="shared" si="1"/>
        <v>118.60954357954448</v>
      </c>
      <c r="M39" s="218">
        <f t="shared" si="1"/>
        <v>107.9507025512066</v>
      </c>
      <c r="N39" s="218">
        <f t="shared" si="1"/>
        <v>98.249717768147875</v>
      </c>
      <c r="O39" s="218">
        <f t="shared" si="1"/>
        <v>89.420511524154222</v>
      </c>
      <c r="P39" s="218">
        <f t="shared" si="1"/>
        <v>81.384741482012416</v>
      </c>
      <c r="Q39" s="218">
        <f t="shared" si="1"/>
        <v>74.071105534940514</v>
      </c>
      <c r="R39" s="218">
        <f t="shared" si="1"/>
        <v>67.414709136612856</v>
      </c>
      <c r="S39" s="218">
        <f t="shared" si="1"/>
        <v>61.356489486042342</v>
      </c>
      <c r="T39" s="218">
        <f t="shared" si="1"/>
        <v>55.842691458061417</v>
      </c>
      <c r="U39" s="218">
        <f t="shared" si="1"/>
        <v>50.824390629285183</v>
      </c>
      <c r="V39" s="218">
        <f t="shared" si="1"/>
        <v>46.257059167324108</v>
      </c>
      <c r="W39" s="218">
        <f t="shared" si="1"/>
        <v>42.100170731343162</v>
      </c>
      <c r="X39" s="218">
        <f t="shared" si="1"/>
        <v>38.316840878207636</v>
      </c>
      <c r="Y39" s="218">
        <f t="shared" si="1"/>
        <v>34.873499783525524</v>
      </c>
      <c r="Z39" s="218">
        <f t="shared" si="1"/>
        <v>31.739594373586151</v>
      </c>
      <c r="AA39" s="218">
        <f t="shared" si="1"/>
        <v>28.887317225203908</v>
      </c>
      <c r="AB39" s="218">
        <f t="shared" si="1"/>
        <v>26.291359827963596</v>
      </c>
      <c r="AC39" s="218">
        <f t="shared" si="1"/>
        <v>23.928688019542424</v>
      </c>
      <c r="AD39" s="218">
        <f t="shared" si="1"/>
        <v>21.778337601526122</v>
      </c>
      <c r="AE39" s="218">
        <f t="shared" si="1"/>
        <v>19.821228322200188</v>
      </c>
      <c r="AF39" s="218">
        <f t="shared" si="1"/>
        <v>18.039994575768699</v>
      </c>
      <c r="AG39" s="218">
        <f t="shared" si="1"/>
        <v>16.418831315779915</v>
      </c>
      <c r="AH39" s="218">
        <f t="shared" si="1"/>
        <v>14.943353815534516</v>
      </c>
      <c r="AI39" s="218">
        <f t="shared" si="1"/>
        <v>13.600470031118215</v>
      </c>
      <c r="AJ39" s="218">
        <f t="shared" si="1"/>
        <v>12.378264434524354</v>
      </c>
      <c r="AK39" s="218">
        <f t="shared" si="1"/>
        <v>11.265892286107471</v>
      </c>
      <c r="AL39" s="218">
        <f t="shared" si="1"/>
        <v>10.253483408237821</v>
      </c>
      <c r="AM39" s="218">
        <f t="shared" si="1"/>
        <v>9.3320546063319085</v>
      </c>
      <c r="AN39" s="218">
        <f t="shared" si="1"/>
        <v>8.4934299601629242</v>
      </c>
      <c r="AO39" s="218">
        <f t="shared" si="1"/>
        <v>7.7301682781888621</v>
      </c>
      <c r="AP39" s="218">
        <f t="shared" si="1"/>
        <v>7.0354970711939702</v>
      </c>
      <c r="AQ39" s="218">
        <f t="shared" si="1"/>
        <v>6.4032524593857989</v>
      </c>
      <c r="AR39" s="218">
        <f t="shared" si="1"/>
        <v>5.8278244797383172</v>
      </c>
      <c r="AS39" s="218">
        <f t="shared" si="1"/>
        <v>5.3041073082872039</v>
      </c>
      <c r="AT39" s="218">
        <f t="shared" si="1"/>
        <v>4.8274539556978882</v>
      </c>
      <c r="AU39" s="218">
        <f t="shared" si="1"/>
        <v>4.3936350341125703</v>
      </c>
      <c r="AV39" s="218">
        <f t="shared" si="1"/>
        <v>3.9988012294134152</v>
      </c>
      <c r="AW39" s="218">
        <f t="shared" si="1"/>
        <v>3.6394491459138671</v>
      </c>
      <c r="AX39" s="218">
        <f t="shared" si="1"/>
        <v>3.3123902204151756</v>
      </c>
      <c r="AY39" s="218">
        <f t="shared" si="1"/>
        <v>3.0147224297997552</v>
      </c>
      <c r="AZ39" s="218">
        <f t="shared" si="1"/>
        <v>2.7438045411203325</v>
      </c>
      <c r="BA39" s="218">
        <f t="shared" si="1"/>
        <v>2.4972326757036192</v>
      </c>
      <c r="BB39" s="218">
        <f t="shared" si="1"/>
        <v>2.2728189793196951</v>
      </c>
      <c r="BC39" s="218">
        <f t="shared" si="1"/>
        <v>2.0685722091556138</v>
      </c>
      <c r="BD39" s="218">
        <f t="shared" si="1"/>
        <v>1.8826800653397096</v>
      </c>
      <c r="BE39" s="218">
        <f t="shared" si="1"/>
        <v>1.7134931102426363</v>
      </c>
      <c r="BF39" s="218">
        <f t="shared" si="1"/>
        <v>1.5595101328696561</v>
      </c>
      <c r="BG39" s="218">
        <f t="shared" si="1"/>
        <v>1.4193648284811273</v>
      </c>
      <c r="BH39" s="218">
        <f t="shared" si="1"/>
        <v>1.2918136752482641</v>
      </c>
      <c r="BI39" s="218">
        <f t="shared" si="1"/>
        <v>1.175724900372658</v>
      </c>
      <c r="BW39" s="161"/>
    </row>
    <row r="40" spans="1:75">
      <c r="A40" s="217" t="s">
        <v>254</v>
      </c>
      <c r="B40" s="410" t="s">
        <v>255</v>
      </c>
      <c r="C40" s="410"/>
      <c r="D40" s="177" t="s">
        <v>190</v>
      </c>
      <c r="E40" s="178">
        <f>E39/1000</f>
        <v>0.21555000000000002</v>
      </c>
      <c r="F40" s="178">
        <f>F39/1000</f>
        <v>0.23583000000000001</v>
      </c>
      <c r="G40" s="178">
        <f>9.25945032510716E+81*EXP(-0.0941622869*G38)</f>
        <v>0.18992863312282626</v>
      </c>
      <c r="H40" s="178">
        <f t="shared" ref="H40:BH40" si="2">9.25945032510716E+81*EXP(-0.0941622869*H38)</f>
        <v>0.17286070548319196</v>
      </c>
      <c r="I40" s="178">
        <f t="shared" si="2"/>
        <v>0.15732658635427021</v>
      </c>
      <c r="J40" s="178">
        <f t="shared" si="2"/>
        <v>0.14318844010673298</v>
      </c>
      <c r="K40" s="178">
        <f t="shared" si="2"/>
        <v>0.13032081770356777</v>
      </c>
      <c r="L40" s="178">
        <f t="shared" si="2"/>
        <v>0.11860954357954448</v>
      </c>
      <c r="M40" s="178">
        <f t="shared" si="2"/>
        <v>0.1079507025512066</v>
      </c>
      <c r="N40" s="178">
        <f t="shared" si="2"/>
        <v>9.8249717768147879E-2</v>
      </c>
      <c r="O40" s="178">
        <f t="shared" si="2"/>
        <v>8.9420511524154228E-2</v>
      </c>
      <c r="P40" s="178">
        <f t="shared" si="2"/>
        <v>8.1384741482012413E-2</v>
      </c>
      <c r="Q40" s="178">
        <f t="shared" si="2"/>
        <v>7.4071105534940521E-2</v>
      </c>
      <c r="R40" s="178">
        <f t="shared" si="2"/>
        <v>6.7414709136612849E-2</v>
      </c>
      <c r="S40" s="178">
        <f t="shared" si="2"/>
        <v>6.1356489486042345E-2</v>
      </c>
      <c r="T40" s="178">
        <f t="shared" si="2"/>
        <v>5.5842691458061415E-2</v>
      </c>
      <c r="U40" s="178">
        <f t="shared" si="2"/>
        <v>5.0824390629285184E-2</v>
      </c>
      <c r="V40" s="178">
        <f t="shared" si="2"/>
        <v>4.6257059167324109E-2</v>
      </c>
      <c r="W40" s="178">
        <f t="shared" si="2"/>
        <v>4.2100170731343166E-2</v>
      </c>
      <c r="X40" s="178">
        <f t="shared" si="2"/>
        <v>3.8316840878207636E-2</v>
      </c>
      <c r="Y40" s="178">
        <f t="shared" si="2"/>
        <v>3.4873499783525524E-2</v>
      </c>
      <c r="Z40" s="178">
        <f t="shared" si="2"/>
        <v>3.1739594373586151E-2</v>
      </c>
      <c r="AA40" s="178">
        <f t="shared" si="2"/>
        <v>2.8887317225203907E-2</v>
      </c>
      <c r="AB40" s="178">
        <f t="shared" si="2"/>
        <v>2.6291359827963597E-2</v>
      </c>
      <c r="AC40" s="178">
        <f t="shared" si="2"/>
        <v>2.3928688019542423E-2</v>
      </c>
      <c r="AD40" s="178">
        <f t="shared" si="2"/>
        <v>2.1778337601526122E-2</v>
      </c>
      <c r="AE40" s="178">
        <f t="shared" si="2"/>
        <v>1.9821228322200186E-2</v>
      </c>
      <c r="AF40" s="178">
        <f t="shared" si="2"/>
        <v>1.80399945757687E-2</v>
      </c>
      <c r="AG40" s="178">
        <f t="shared" si="2"/>
        <v>1.6418831315779914E-2</v>
      </c>
      <c r="AH40" s="178">
        <f t="shared" si="2"/>
        <v>1.4943353815534516E-2</v>
      </c>
      <c r="AI40" s="178">
        <f t="shared" si="2"/>
        <v>1.3600470031118216E-2</v>
      </c>
      <c r="AJ40" s="178">
        <f t="shared" si="2"/>
        <v>1.2378264434524354E-2</v>
      </c>
      <c r="AK40" s="178">
        <f t="shared" si="2"/>
        <v>1.1265892286107471E-2</v>
      </c>
      <c r="AL40" s="178">
        <f t="shared" si="2"/>
        <v>1.0253483408237821E-2</v>
      </c>
      <c r="AM40" s="178">
        <f t="shared" si="2"/>
        <v>9.3320546063319076E-3</v>
      </c>
      <c r="AN40" s="178">
        <f t="shared" si="2"/>
        <v>8.4934299601629234E-3</v>
      </c>
      <c r="AO40" s="178">
        <f t="shared" si="2"/>
        <v>7.7301682781888625E-3</v>
      </c>
      <c r="AP40" s="178">
        <f t="shared" si="2"/>
        <v>7.0354970711939699E-3</v>
      </c>
      <c r="AQ40" s="178">
        <f t="shared" si="2"/>
        <v>6.4032524593857993E-3</v>
      </c>
      <c r="AR40" s="178">
        <f t="shared" si="2"/>
        <v>5.8278244797383173E-3</v>
      </c>
      <c r="AS40" s="178">
        <f t="shared" si="2"/>
        <v>5.3041073082872037E-3</v>
      </c>
      <c r="AT40" s="178">
        <f t="shared" si="2"/>
        <v>4.8274539556978878E-3</v>
      </c>
      <c r="AU40" s="178">
        <f t="shared" si="2"/>
        <v>4.3936350341125703E-3</v>
      </c>
      <c r="AV40" s="178">
        <f t="shared" si="2"/>
        <v>3.9988012294134151E-3</v>
      </c>
      <c r="AW40" s="178">
        <f t="shared" si="2"/>
        <v>3.6394491459138673E-3</v>
      </c>
      <c r="AX40" s="178">
        <f t="shared" si="2"/>
        <v>3.3123902204151758E-3</v>
      </c>
      <c r="AY40" s="178">
        <f t="shared" si="2"/>
        <v>3.0147224297997553E-3</v>
      </c>
      <c r="AZ40" s="178">
        <f t="shared" si="2"/>
        <v>2.7438045411203324E-3</v>
      </c>
      <c r="BA40" s="178">
        <f t="shared" si="2"/>
        <v>2.4972326757036192E-3</v>
      </c>
      <c r="BB40" s="178">
        <f t="shared" si="2"/>
        <v>2.272818979319695E-3</v>
      </c>
      <c r="BC40" s="178">
        <f t="shared" si="2"/>
        <v>2.0685722091556137E-3</v>
      </c>
      <c r="BD40" s="178">
        <f t="shared" si="2"/>
        <v>1.8826800653397096E-3</v>
      </c>
      <c r="BE40" s="178">
        <f t="shared" si="2"/>
        <v>1.7134931102426364E-3</v>
      </c>
      <c r="BF40" s="178">
        <f t="shared" si="2"/>
        <v>1.5595101328696561E-3</v>
      </c>
      <c r="BG40" s="178">
        <f t="shared" si="2"/>
        <v>1.4193648284811272E-3</v>
      </c>
      <c r="BH40" s="178">
        <f t="shared" si="2"/>
        <v>1.2918136752482642E-3</v>
      </c>
      <c r="BI40" s="178">
        <f>9.25945032510716E+81*EXP(-0.0941622869*BI38)</f>
        <v>1.1757249003726579E-3</v>
      </c>
      <c r="BW40" s="161"/>
    </row>
    <row r="41" spans="1:75" s="179" customFormat="1" ht="64.75" customHeight="1">
      <c r="A41" s="219" t="s">
        <v>256</v>
      </c>
      <c r="B41" s="411" t="s">
        <v>257</v>
      </c>
      <c r="C41" s="411"/>
      <c r="D41" s="177" t="s">
        <v>245</v>
      </c>
      <c r="E41" s="163">
        <v>253</v>
      </c>
      <c r="F41" s="163">
        <v>257</v>
      </c>
      <c r="G41" s="163">
        <v>261</v>
      </c>
      <c r="H41" s="163">
        <v>265</v>
      </c>
      <c r="I41" s="163">
        <v>269</v>
      </c>
      <c r="J41" s="163">
        <v>273</v>
      </c>
      <c r="K41" s="163">
        <v>277</v>
      </c>
      <c r="L41" s="163">
        <v>281</v>
      </c>
      <c r="M41" s="163">
        <v>286</v>
      </c>
      <c r="N41" s="163">
        <v>290</v>
      </c>
      <c r="O41" s="163">
        <v>294</v>
      </c>
      <c r="P41" s="163">
        <v>299</v>
      </c>
      <c r="Q41" s="163">
        <v>304</v>
      </c>
      <c r="R41" s="163">
        <v>308</v>
      </c>
      <c r="S41" s="163">
        <v>313</v>
      </c>
      <c r="T41" s="163">
        <v>318</v>
      </c>
      <c r="U41" s="163">
        <v>322</v>
      </c>
      <c r="V41" s="163">
        <v>327</v>
      </c>
      <c r="W41" s="163">
        <v>332</v>
      </c>
      <c r="X41" s="163">
        <v>337</v>
      </c>
      <c r="Y41" s="163">
        <v>343</v>
      </c>
      <c r="Z41" s="163">
        <v>348</v>
      </c>
      <c r="AA41" s="163">
        <v>353</v>
      </c>
      <c r="AB41" s="163">
        <v>358</v>
      </c>
      <c r="AC41" s="163">
        <v>364</v>
      </c>
      <c r="AD41" s="163">
        <v>369</v>
      </c>
      <c r="AE41" s="163">
        <v>375</v>
      </c>
      <c r="AF41" s="163">
        <v>380</v>
      </c>
      <c r="AG41" s="163">
        <v>386</v>
      </c>
      <c r="AH41" s="163">
        <v>392</v>
      </c>
      <c r="AI41" s="163">
        <v>398</v>
      </c>
      <c r="AJ41" s="220">
        <f t="shared" ref="AJ41:BE41" si="3">SLOPE(AD41:AI41,AD38:AI38)+AI41</f>
        <v>403.77142857142854</v>
      </c>
      <c r="AK41" s="220">
        <f t="shared" si="3"/>
        <v>409.59591836734688</v>
      </c>
      <c r="AL41" s="220">
        <f t="shared" si="3"/>
        <v>415.51860058309029</v>
      </c>
      <c r="AM41" s="220">
        <f t="shared" si="3"/>
        <v>421.40866305705947</v>
      </c>
      <c r="AN41" s="220">
        <f t="shared" si="3"/>
        <v>427.27790896650197</v>
      </c>
      <c r="AO41" s="220">
        <f t="shared" si="3"/>
        <v>433.14144983807756</v>
      </c>
      <c r="AP41" s="220">
        <f t="shared" si="3"/>
        <v>439.02105385535413</v>
      </c>
      <c r="AQ41" s="220">
        <f t="shared" si="3"/>
        <v>444.90286731576668</v>
      </c>
      <c r="AR41" s="220">
        <f t="shared" si="3"/>
        <v>450.7777829423336</v>
      </c>
      <c r="AS41" s="220">
        <f t="shared" si="3"/>
        <v>456.65207089923194</v>
      </c>
      <c r="AT41" s="220">
        <f t="shared" si="3"/>
        <v>462.52811725456996</v>
      </c>
      <c r="AU41" s="220">
        <f t="shared" si="3"/>
        <v>468.40529736430318</v>
      </c>
      <c r="AV41" s="220">
        <f t="shared" si="3"/>
        <v>474.281618944819</v>
      </c>
      <c r="AW41" s="220">
        <f t="shared" si="3"/>
        <v>480.15740030957636</v>
      </c>
      <c r="AX41" s="220">
        <f t="shared" si="3"/>
        <v>486.03351205479657</v>
      </c>
      <c r="AY41" s="220">
        <f t="shared" si="3"/>
        <v>491.90983709832108</v>
      </c>
      <c r="AZ41" s="220">
        <f t="shared" si="3"/>
        <v>497.78609494560658</v>
      </c>
      <c r="BA41" s="220">
        <f t="shared" si="3"/>
        <v>503.66223077738493</v>
      </c>
      <c r="BB41" s="220">
        <f t="shared" si="3"/>
        <v>509.5383870092262</v>
      </c>
      <c r="BC41" s="220">
        <f t="shared" si="3"/>
        <v>515.41459693817762</v>
      </c>
      <c r="BD41" s="220">
        <f t="shared" si="3"/>
        <v>521.29080293764616</v>
      </c>
      <c r="BE41" s="221">
        <f t="shared" si="3"/>
        <v>527.16698840639413</v>
      </c>
      <c r="BF41" s="221">
        <f>SLOPE(AZ41:BE41,AZ38:BE38)+BE41</f>
        <v>533.04317108392763</v>
      </c>
      <c r="BG41" s="221">
        <f>SLOPE(BA41:BF41,BA38:BF38)+BF41</f>
        <v>538.91936284746146</v>
      </c>
      <c r="BH41" s="221">
        <f>SLOPE(BB41:BG41,BB38:BG38)+BG41</f>
        <v>544.79555676452355</v>
      </c>
      <c r="BI41" s="221">
        <f>SLOPE(BC41:BH41,BC38:BH38)+BH41</f>
        <v>550.67174709420101</v>
      </c>
    </row>
    <row r="42" spans="1:75" s="179" customFormat="1" ht="27">
      <c r="A42" s="222" t="s">
        <v>258</v>
      </c>
      <c r="B42" s="408" t="s">
        <v>259</v>
      </c>
      <c r="C42" s="409"/>
      <c r="D42" s="180" t="s">
        <v>190</v>
      </c>
      <c r="E42" s="181">
        <f>E$41*$Y$33</f>
        <v>267.03366068405018</v>
      </c>
      <c r="F42" s="181">
        <f t="shared" ref="F42:BI42" si="4">F$41*$Y$33</f>
        <v>271.25553674229604</v>
      </c>
      <c r="G42" s="181">
        <f t="shared" si="4"/>
        <v>275.47741280054186</v>
      </c>
      <c r="H42" s="181">
        <f t="shared" si="4"/>
        <v>279.69928885878772</v>
      </c>
      <c r="I42" s="181">
        <f t="shared" si="4"/>
        <v>283.92116491703359</v>
      </c>
      <c r="J42" s="181">
        <f t="shared" si="4"/>
        <v>288.14304097527946</v>
      </c>
      <c r="K42" s="181">
        <f t="shared" si="4"/>
        <v>292.36491703352527</v>
      </c>
      <c r="L42" s="181">
        <f t="shared" si="4"/>
        <v>296.58679309177114</v>
      </c>
      <c r="M42" s="181">
        <f t="shared" si="4"/>
        <v>301.86413816457843</v>
      </c>
      <c r="N42" s="181">
        <f t="shared" si="4"/>
        <v>306.0860142228243</v>
      </c>
      <c r="O42" s="181">
        <f t="shared" si="4"/>
        <v>310.30789028107017</v>
      </c>
      <c r="P42" s="181">
        <f t="shared" si="4"/>
        <v>315.58523535387747</v>
      </c>
      <c r="Q42" s="181">
        <f t="shared" si="4"/>
        <v>320.86258042668481</v>
      </c>
      <c r="R42" s="181">
        <f t="shared" si="4"/>
        <v>325.08445648493063</v>
      </c>
      <c r="S42" s="181">
        <f t="shared" si="4"/>
        <v>330.36180155773798</v>
      </c>
      <c r="T42" s="181">
        <f t="shared" si="4"/>
        <v>335.63914663054527</v>
      </c>
      <c r="U42" s="181">
        <f t="shared" si="4"/>
        <v>339.86102268879114</v>
      </c>
      <c r="V42" s="181">
        <f t="shared" si="4"/>
        <v>345.13836776159843</v>
      </c>
      <c r="W42" s="181">
        <f t="shared" si="4"/>
        <v>350.41571283440578</v>
      </c>
      <c r="X42" s="181">
        <f t="shared" si="4"/>
        <v>355.69305790721307</v>
      </c>
      <c r="Y42" s="181">
        <f t="shared" si="4"/>
        <v>362.02587199458185</v>
      </c>
      <c r="Z42" s="181">
        <f t="shared" si="4"/>
        <v>367.3032170673892</v>
      </c>
      <c r="AA42" s="181">
        <f t="shared" si="4"/>
        <v>372.58056214019649</v>
      </c>
      <c r="AB42" s="181">
        <f t="shared" si="4"/>
        <v>377.85790721300378</v>
      </c>
      <c r="AC42" s="181">
        <f t="shared" si="4"/>
        <v>384.19072130037256</v>
      </c>
      <c r="AD42" s="181">
        <f t="shared" si="4"/>
        <v>389.46806637317991</v>
      </c>
      <c r="AE42" s="181">
        <f t="shared" si="4"/>
        <v>395.80088046054868</v>
      </c>
      <c r="AF42" s="181">
        <f t="shared" si="4"/>
        <v>401.07822553335598</v>
      </c>
      <c r="AG42" s="181">
        <f t="shared" si="4"/>
        <v>407.41103962072475</v>
      </c>
      <c r="AH42" s="181">
        <f t="shared" si="4"/>
        <v>413.74385370809352</v>
      </c>
      <c r="AI42" s="181">
        <f t="shared" si="4"/>
        <v>420.07666779546236</v>
      </c>
      <c r="AJ42" s="181">
        <f t="shared" si="4"/>
        <v>426.16823182235987</v>
      </c>
      <c r="AK42" s="181">
        <f t="shared" si="4"/>
        <v>432.31580032758109</v>
      </c>
      <c r="AL42" s="181">
        <f t="shared" si="4"/>
        <v>438.56700788939253</v>
      </c>
      <c r="AM42" s="181">
        <f t="shared" si="4"/>
        <v>444.78378632449824</v>
      </c>
      <c r="AN42" s="181">
        <f t="shared" si="4"/>
        <v>450.97859352075636</v>
      </c>
      <c r="AO42" s="181">
        <f t="shared" si="4"/>
        <v>457.16737922631916</v>
      </c>
      <c r="AP42" s="181">
        <f t="shared" si="4"/>
        <v>463.37311908444565</v>
      </c>
      <c r="AQ42" s="181">
        <f t="shared" si="4"/>
        <v>469.58119094134167</v>
      </c>
      <c r="AR42" s="181">
        <f t="shared" si="4"/>
        <v>475.78198234834599</v>
      </c>
      <c r="AS42" s="181">
        <f t="shared" si="4"/>
        <v>481.98211126946376</v>
      </c>
      <c r="AT42" s="181">
        <f t="shared" si="4"/>
        <v>488.18409612564983</v>
      </c>
      <c r="AU42" s="181">
        <f t="shared" si="4"/>
        <v>494.38727762447019</v>
      </c>
      <c r="AV42" s="181">
        <f t="shared" si="4"/>
        <v>500.58955297230347</v>
      </c>
      <c r="AW42" s="181">
        <f t="shared" si="4"/>
        <v>506.79125813914254</v>
      </c>
      <c r="AX42" s="181">
        <f t="shared" si="4"/>
        <v>512.99331201232314</v>
      </c>
      <c r="AY42" s="181">
        <f t="shared" si="4"/>
        <v>519.19559101525476</v>
      </c>
      <c r="AZ42" s="181">
        <f t="shared" si="4"/>
        <v>525.39779909463834</v>
      </c>
      <c r="BA42" s="181">
        <f t="shared" si="4"/>
        <v>531.5998783904347</v>
      </c>
      <c r="BB42" s="181">
        <f t="shared" si="4"/>
        <v>537.80197921786544</v>
      </c>
      <c r="BC42" s="181">
        <f t="shared" si="4"/>
        <v>544.00413672093202</v>
      </c>
      <c r="BD42" s="181">
        <f t="shared" si="4"/>
        <v>550.20629007655123</v>
      </c>
      <c r="BE42" s="182">
        <f t="shared" si="4"/>
        <v>556.40842176263106</v>
      </c>
      <c r="BF42" s="182">
        <f t="shared" si="4"/>
        <v>562.61055050267055</v>
      </c>
      <c r="BG42" s="182">
        <f t="shared" si="4"/>
        <v>568.81268883270172</v>
      </c>
      <c r="BH42" s="182">
        <f t="shared" si="4"/>
        <v>575.01482943571534</v>
      </c>
      <c r="BI42" s="182">
        <f t="shared" si="4"/>
        <v>581.21696625235563</v>
      </c>
    </row>
    <row r="43" spans="1:75" ht="60.75" customHeight="1">
      <c r="A43" s="183" t="s">
        <v>260</v>
      </c>
      <c r="B43" s="411" t="s">
        <v>261</v>
      </c>
      <c r="C43" s="411"/>
      <c r="D43" s="177" t="s">
        <v>245</v>
      </c>
      <c r="E43" s="261">
        <v>126.59504990000001</v>
      </c>
      <c r="F43" s="169">
        <v>128.52289329999999</v>
      </c>
      <c r="G43" s="169">
        <v>130.4800947</v>
      </c>
      <c r="H43" s="169">
        <v>132.4671012</v>
      </c>
      <c r="I43" s="169">
        <v>134.48436670000001</v>
      </c>
      <c r="J43" s="169">
        <v>136.532352</v>
      </c>
      <c r="K43" s="169">
        <v>138.61152490000001</v>
      </c>
      <c r="L43" s="169">
        <v>140.72236029999999</v>
      </c>
      <c r="M43" s="169">
        <v>142.86534040000001</v>
      </c>
      <c r="N43" s="169">
        <v>145.04095469999999</v>
      </c>
      <c r="O43" s="169">
        <v>147.24970020000001</v>
      </c>
      <c r="P43" s="169">
        <v>149.49208139999999</v>
      </c>
      <c r="Q43" s="169">
        <v>151.76861059999999</v>
      </c>
      <c r="R43" s="169">
        <v>154.0798077</v>
      </c>
      <c r="S43" s="169">
        <v>156.42620070000001</v>
      </c>
      <c r="T43" s="169">
        <v>158.80832559999999</v>
      </c>
      <c r="U43" s="169">
        <v>161.22672650000001</v>
      </c>
      <c r="V43" s="169">
        <v>163.6819558</v>
      </c>
      <c r="W43" s="169">
        <v>166.17457440000001</v>
      </c>
      <c r="X43" s="169">
        <v>168.70515169999999</v>
      </c>
      <c r="Y43" s="169">
        <v>171.2742657</v>
      </c>
      <c r="Z43" s="169">
        <v>173.84337970000001</v>
      </c>
      <c r="AA43" s="169">
        <v>176.45103040000001</v>
      </c>
      <c r="AB43" s="169">
        <v>179.0977958</v>
      </c>
      <c r="AC43" s="169">
        <v>181.78426279999999</v>
      </c>
      <c r="AD43" s="169">
        <v>184.5110267</v>
      </c>
      <c r="AE43" s="169">
        <v>187.2786921</v>
      </c>
      <c r="AF43" s="169">
        <v>190.0878725</v>
      </c>
      <c r="AG43" s="169">
        <v>192.93919059999999</v>
      </c>
      <c r="AH43" s="169">
        <v>195.83327840000001</v>
      </c>
      <c r="AI43" s="169">
        <v>198.7707776</v>
      </c>
      <c r="AJ43" s="220">
        <f>SLOPE(AD43:AI43,AD38:AI38)+AI43</f>
        <v>201.62260135714286</v>
      </c>
      <c r="AK43" s="220">
        <f t="shared" ref="AK43:BI43" si="5">SLOPE(AE43:AJ43,AE38:AJ38)+AJ43</f>
        <v>204.49866848244898</v>
      </c>
      <c r="AL43" s="220">
        <f t="shared" si="5"/>
        <v>207.38557452198251</v>
      </c>
      <c r="AM43" s="220">
        <f t="shared" si="5"/>
        <v>210.27357205382256</v>
      </c>
      <c r="AN43" s="220">
        <f t="shared" si="5"/>
        <v>213.15705565840446</v>
      </c>
      <c r="AO43" s="220">
        <f t="shared" si="5"/>
        <v>216.0362330418786</v>
      </c>
      <c r="AP43" s="220">
        <f t="shared" si="5"/>
        <v>218.91998496997533</v>
      </c>
      <c r="AQ43" s="220">
        <f t="shared" si="5"/>
        <v>221.80404330145825</v>
      </c>
      <c r="AR43" s="220">
        <f t="shared" si="5"/>
        <v>224.68720787372428</v>
      </c>
      <c r="AS43" s="220">
        <f t="shared" si="5"/>
        <v>227.56986198677475</v>
      </c>
      <c r="AT43" s="220">
        <f t="shared" si="5"/>
        <v>230.4527481144568</v>
      </c>
      <c r="AU43" s="220">
        <f t="shared" si="5"/>
        <v>233.33604442832981</v>
      </c>
      <c r="AV43" s="220">
        <f t="shared" si="5"/>
        <v>236.21916059529605</v>
      </c>
      <c r="AW43" s="220">
        <f t="shared" si="5"/>
        <v>239.10216008845856</v>
      </c>
      <c r="AX43" s="220">
        <f t="shared" si="5"/>
        <v>241.98518732311879</v>
      </c>
      <c r="AY43" s="220">
        <f t="shared" si="5"/>
        <v>244.86827243085284</v>
      </c>
      <c r="AZ43" s="220">
        <f t="shared" si="5"/>
        <v>247.75135956683883</v>
      </c>
      <c r="BA43" s="220">
        <f t="shared" si="5"/>
        <v>250.63441495066385</v>
      </c>
      <c r="BB43" s="220">
        <f t="shared" si="5"/>
        <v>253.5174708169414</v>
      </c>
      <c r="BC43" s="220">
        <f t="shared" si="5"/>
        <v>256.40053720725672</v>
      </c>
      <c r="BD43" s="220">
        <f t="shared" si="5"/>
        <v>259.28360577762186</v>
      </c>
      <c r="BE43" s="220">
        <f t="shared" si="5"/>
        <v>262.16667022108976</v>
      </c>
      <c r="BF43" s="220">
        <f t="shared" si="5"/>
        <v>265.04973285373103</v>
      </c>
      <c r="BG43" s="220">
        <f t="shared" si="5"/>
        <v>267.93279731939236</v>
      </c>
      <c r="BH43" s="220">
        <f t="shared" si="5"/>
        <v>270.81586257353939</v>
      </c>
      <c r="BI43" s="220">
        <f t="shared" si="5"/>
        <v>273.698927261807</v>
      </c>
    </row>
    <row r="44" spans="1:75">
      <c r="A44" s="183" t="s">
        <v>262</v>
      </c>
      <c r="B44" s="408" t="s">
        <v>259</v>
      </c>
      <c r="C44" s="409"/>
      <c r="D44" s="180" t="s">
        <v>190</v>
      </c>
      <c r="E44" s="181">
        <f>E$43*$Y$33</f>
        <v>133.61715256631226</v>
      </c>
      <c r="F44" s="181">
        <f t="shared" ref="F44:BI44" si="6">F$43*$Y$33</f>
        <v>135.65193153993906</v>
      </c>
      <c r="G44" s="181">
        <f t="shared" si="6"/>
        <v>137.7176969728954</v>
      </c>
      <c r="H44" s="181">
        <f t="shared" si="6"/>
        <v>139.81492076537762</v>
      </c>
      <c r="I44" s="181">
        <f t="shared" si="6"/>
        <v>141.94408199477147</v>
      </c>
      <c r="J44" s="181">
        <f t="shared" si="6"/>
        <v>144.10566702119883</v>
      </c>
      <c r="K44" s="181">
        <f t="shared" si="6"/>
        <v>146.30016959306471</v>
      </c>
      <c r="L44" s="181">
        <f t="shared" si="6"/>
        <v>148.52809095260415</v>
      </c>
      <c r="M44" s="181">
        <f t="shared" si="6"/>
        <v>150.789940046976</v>
      </c>
      <c r="N44" s="181">
        <f t="shared" si="6"/>
        <v>153.0862335282628</v>
      </c>
      <c r="O44" s="181">
        <f t="shared" si="6"/>
        <v>155.41749596456489</v>
      </c>
      <c r="P44" s="181">
        <f t="shared" si="6"/>
        <v>157.78425984000003</v>
      </c>
      <c r="Q44" s="181">
        <f t="shared" si="6"/>
        <v>160.18706587134443</v>
      </c>
      <c r="R44" s="181">
        <f t="shared" si="6"/>
        <v>162.62646279693874</v>
      </c>
      <c r="S44" s="181">
        <f t="shared" si="6"/>
        <v>165.10300790442267</v>
      </c>
      <c r="T44" s="181">
        <f t="shared" si="6"/>
        <v>167.61726692518798</v>
      </c>
      <c r="U44" s="181">
        <f t="shared" si="6"/>
        <v>170.16981413992553</v>
      </c>
      <c r="V44" s="181">
        <f t="shared" si="6"/>
        <v>172.76123258971896</v>
      </c>
      <c r="W44" s="181">
        <f t="shared" si="6"/>
        <v>175.39211428713855</v>
      </c>
      <c r="X44" s="181">
        <f t="shared" si="6"/>
        <v>178.06306021624113</v>
      </c>
      <c r="Y44" s="181">
        <f t="shared" si="6"/>
        <v>180.7746804381172</v>
      </c>
      <c r="Z44" s="181">
        <f t="shared" si="6"/>
        <v>183.48630065999328</v>
      </c>
      <c r="AA44" s="181">
        <f t="shared" si="6"/>
        <v>186.2385951746428</v>
      </c>
      <c r="AB44" s="181">
        <f t="shared" si="6"/>
        <v>189.03217404315615</v>
      </c>
      <c r="AC44" s="181">
        <f t="shared" si="6"/>
        <v>191.86765672029804</v>
      </c>
      <c r="AD44" s="181">
        <f t="shared" si="6"/>
        <v>194.74567152677281</v>
      </c>
      <c r="AE44" s="181">
        <f t="shared" si="6"/>
        <v>197.66685659914668</v>
      </c>
      <c r="AF44" s="181">
        <f t="shared" si="6"/>
        <v>200.63185946766006</v>
      </c>
      <c r="AG44" s="181">
        <f t="shared" si="6"/>
        <v>203.64133737286829</v>
      </c>
      <c r="AH44" s="181">
        <f t="shared" si="6"/>
        <v>206.69595737118868</v>
      </c>
      <c r="AI44" s="181">
        <f t="shared" si="6"/>
        <v>209.79639675708776</v>
      </c>
      <c r="AJ44" s="181">
        <f t="shared" si="6"/>
        <v>212.80640836774228</v>
      </c>
      <c r="AK44" s="181">
        <f t="shared" si="6"/>
        <v>215.84200810230178</v>
      </c>
      <c r="AL44" s="181">
        <f t="shared" si="6"/>
        <v>218.88904797497975</v>
      </c>
      <c r="AM44" s="181">
        <f t="shared" si="6"/>
        <v>221.93723988396692</v>
      </c>
      <c r="AN44" s="181">
        <f t="shared" si="6"/>
        <v>224.9806674825991</v>
      </c>
      <c r="AO44" s="181">
        <f t="shared" si="6"/>
        <v>228.0195499982822</v>
      </c>
      <c r="AP44" s="181">
        <f t="shared" si="6"/>
        <v>231.06326080407018</v>
      </c>
      <c r="AQ44" s="181">
        <f t="shared" si="6"/>
        <v>234.10729500913823</v>
      </c>
      <c r="AR44" s="181">
        <f t="shared" si="6"/>
        <v>237.15038587904638</v>
      </c>
      <c r="AS44" s="181">
        <f t="shared" si="6"/>
        <v>240.19293797506933</v>
      </c>
      <c r="AT44" s="181">
        <f t="shared" si="6"/>
        <v>243.2357349553468</v>
      </c>
      <c r="AU44" s="181">
        <f t="shared" si="6"/>
        <v>246.27896487443905</v>
      </c>
      <c r="AV44" s="181">
        <f t="shared" si="6"/>
        <v>249.32200465405313</v>
      </c>
      <c r="AW44" s="181">
        <f t="shared" si="6"/>
        <v>252.36492128808257</v>
      </c>
      <c r="AX44" s="181">
        <f t="shared" si="6"/>
        <v>255.40786720240325</v>
      </c>
      <c r="AY44" s="181">
        <f t="shared" si="6"/>
        <v>258.45087419996014</v>
      </c>
      <c r="AZ44" s="181">
        <f t="shared" si="6"/>
        <v>261.49388333827409</v>
      </c>
      <c r="BA44" s="181">
        <f t="shared" si="6"/>
        <v>264.53685896316603</v>
      </c>
      <c r="BB44" s="181">
        <f t="shared" si="6"/>
        <v>267.5798350972716</v>
      </c>
      <c r="BC44" s="181">
        <f t="shared" si="6"/>
        <v>270.62282233917301</v>
      </c>
      <c r="BD44" s="181">
        <f t="shared" si="6"/>
        <v>273.66581188204941</v>
      </c>
      <c r="BE44" s="181">
        <f t="shared" si="6"/>
        <v>276.7087970691137</v>
      </c>
      <c r="BF44" s="181">
        <f t="shared" si="6"/>
        <v>279.75178034490654</v>
      </c>
      <c r="BG44" s="181">
        <f t="shared" si="6"/>
        <v>282.79476555539532</v>
      </c>
      <c r="BH44" s="181">
        <f t="shared" si="6"/>
        <v>285.83775159810625</v>
      </c>
      <c r="BI44" s="181">
        <f t="shared" si="6"/>
        <v>288.880737043549</v>
      </c>
    </row>
    <row r="45" spans="1:75" ht="62.25" customHeight="1">
      <c r="A45" s="183" t="s">
        <v>263</v>
      </c>
      <c r="B45" s="411" t="s">
        <v>264</v>
      </c>
      <c r="C45" s="411"/>
      <c r="D45" s="177" t="s">
        <v>245</v>
      </c>
      <c r="E45" s="169">
        <v>379.78514960000001</v>
      </c>
      <c r="F45" s="169">
        <v>385.56867979999998</v>
      </c>
      <c r="G45" s="169">
        <v>391.44028409999999</v>
      </c>
      <c r="H45" s="169">
        <v>397.40130360000001</v>
      </c>
      <c r="I45" s="169">
        <v>403.45310009999997</v>
      </c>
      <c r="J45" s="169">
        <v>409.59705600000001</v>
      </c>
      <c r="K45" s="169">
        <v>415.8345746</v>
      </c>
      <c r="L45" s="169">
        <v>422.16708080000001</v>
      </c>
      <c r="M45" s="169">
        <v>428.59602109999997</v>
      </c>
      <c r="N45" s="169">
        <v>435.12286410000002</v>
      </c>
      <c r="O45" s="169">
        <v>441.74910060000002</v>
      </c>
      <c r="P45" s="169">
        <v>448.4762442</v>
      </c>
      <c r="Q45" s="169">
        <v>455.3058317</v>
      </c>
      <c r="R45" s="169">
        <v>462.23942310000001</v>
      </c>
      <c r="S45" s="169">
        <v>469.2786021</v>
      </c>
      <c r="T45" s="169">
        <v>476.4249767</v>
      </c>
      <c r="U45" s="169">
        <v>483.68017939999999</v>
      </c>
      <c r="V45" s="169">
        <v>491.04586740000002</v>
      </c>
      <c r="W45" s="169">
        <v>498.52372329999997</v>
      </c>
      <c r="X45" s="169">
        <v>506.11545510000002</v>
      </c>
      <c r="Y45" s="169">
        <v>513.8227971</v>
      </c>
      <c r="Z45" s="169">
        <v>521.53013899999996</v>
      </c>
      <c r="AA45" s="169">
        <v>529.35309110000003</v>
      </c>
      <c r="AB45" s="169">
        <v>537.29338749999999</v>
      </c>
      <c r="AC45" s="169">
        <v>545.35278830000004</v>
      </c>
      <c r="AD45" s="169">
        <v>553.53308010000001</v>
      </c>
      <c r="AE45" s="169">
        <v>561.83607629999995</v>
      </c>
      <c r="AF45" s="169">
        <v>570.26361750000001</v>
      </c>
      <c r="AG45" s="169">
        <v>578.81757170000003</v>
      </c>
      <c r="AH45" s="169">
        <v>587.49983529999997</v>
      </c>
      <c r="AI45" s="169">
        <v>596.31233280000004</v>
      </c>
      <c r="AJ45" s="220">
        <f>SLOPE(AD45:AI45,AD38:AI38)+AI45</f>
        <v>604.86780407714286</v>
      </c>
      <c r="AK45" s="220">
        <f t="shared" ref="AK45:BI45" si="7">SLOPE(AE45:AJ45,AE38:AJ38)+AJ45</f>
        <v>613.49600545959186</v>
      </c>
      <c r="AL45" s="220">
        <f t="shared" si="7"/>
        <v>622.15672358614574</v>
      </c>
      <c r="AM45" s="220">
        <f t="shared" si="7"/>
        <v>630.82071619147848</v>
      </c>
      <c r="AN45" s="220">
        <f t="shared" si="7"/>
        <v>639.47116699714354</v>
      </c>
      <c r="AO45" s="220">
        <f t="shared" si="7"/>
        <v>648.10869915300862</v>
      </c>
      <c r="AP45" s="220">
        <f t="shared" si="7"/>
        <v>656.75995494150334</v>
      </c>
      <c r="AQ45" s="220">
        <f t="shared" si="7"/>
        <v>665.41212993909789</v>
      </c>
      <c r="AR45" s="220">
        <f t="shared" si="7"/>
        <v>674.06162365826071</v>
      </c>
      <c r="AS45" s="220">
        <f t="shared" si="7"/>
        <v>682.70958599963978</v>
      </c>
      <c r="AT45" s="220">
        <f t="shared" si="7"/>
        <v>691.35824438609211</v>
      </c>
      <c r="AU45" s="220">
        <f t="shared" si="7"/>
        <v>700.00813333063468</v>
      </c>
      <c r="AV45" s="220">
        <f t="shared" si="7"/>
        <v>708.6574818342923</v>
      </c>
      <c r="AW45" s="220">
        <f t="shared" si="7"/>
        <v>717.30648031656506</v>
      </c>
      <c r="AX45" s="220">
        <f t="shared" si="7"/>
        <v>725.95556202342277</v>
      </c>
      <c r="AY45" s="220">
        <f t="shared" si="7"/>
        <v>734.6048173495368</v>
      </c>
      <c r="AZ45" s="220">
        <f t="shared" si="7"/>
        <v>743.25407876033285</v>
      </c>
      <c r="BA45" s="220">
        <f t="shared" si="7"/>
        <v>751.90324491464946</v>
      </c>
      <c r="BB45" s="220">
        <f t="shared" si="7"/>
        <v>760.55241251634095</v>
      </c>
      <c r="BC45" s="220">
        <f t="shared" si="7"/>
        <v>769.20161169015114</v>
      </c>
      <c r="BD45" s="220">
        <f t="shared" si="7"/>
        <v>777.85081740410465</v>
      </c>
      <c r="BE45" s="220">
        <f t="shared" si="7"/>
        <v>786.50001073736132</v>
      </c>
      <c r="BF45" s="220">
        <f t="shared" si="7"/>
        <v>795.1491986381418</v>
      </c>
      <c r="BG45" s="220">
        <f t="shared" si="7"/>
        <v>803.79839203798394</v>
      </c>
      <c r="BH45" s="220">
        <f t="shared" si="7"/>
        <v>812.44758780328232</v>
      </c>
      <c r="BI45" s="220">
        <f t="shared" si="7"/>
        <v>821.09678187094153</v>
      </c>
    </row>
    <row r="46" spans="1:75" s="117" customFormat="1">
      <c r="A46" s="183" t="s">
        <v>265</v>
      </c>
      <c r="B46" s="408" t="s">
        <v>259</v>
      </c>
      <c r="C46" s="409"/>
      <c r="D46" s="180" t="s">
        <v>190</v>
      </c>
      <c r="E46" s="181">
        <f>E$45*$Y$33</f>
        <v>400.85145759338985</v>
      </c>
      <c r="F46" s="181">
        <f t="shared" ref="F46:BI46" si="8">F$45*$Y$33</f>
        <v>406.95579451427028</v>
      </c>
      <c r="G46" s="181">
        <f t="shared" si="8"/>
        <v>413.15309091868613</v>
      </c>
      <c r="H46" s="181">
        <f t="shared" si="8"/>
        <v>419.44476229613286</v>
      </c>
      <c r="I46" s="181">
        <f t="shared" si="8"/>
        <v>425.83224598431434</v>
      </c>
      <c r="J46" s="181">
        <f t="shared" si="8"/>
        <v>432.31700106359642</v>
      </c>
      <c r="K46" s="181">
        <f t="shared" si="8"/>
        <v>438.90050867364721</v>
      </c>
      <c r="L46" s="181">
        <f t="shared" si="8"/>
        <v>445.58427275226558</v>
      </c>
      <c r="M46" s="181">
        <f t="shared" si="8"/>
        <v>452.36982003538105</v>
      </c>
      <c r="N46" s="181">
        <f t="shared" si="8"/>
        <v>459.25870058478847</v>
      </c>
      <c r="O46" s="181">
        <f t="shared" si="8"/>
        <v>466.25248789369465</v>
      </c>
      <c r="P46" s="181">
        <f t="shared" si="8"/>
        <v>473.35277952000007</v>
      </c>
      <c r="Q46" s="181">
        <f t="shared" si="8"/>
        <v>480.56119750848637</v>
      </c>
      <c r="R46" s="181">
        <f t="shared" si="8"/>
        <v>487.87938839081625</v>
      </c>
      <c r="S46" s="181">
        <f t="shared" si="8"/>
        <v>495.30902371326795</v>
      </c>
      <c r="T46" s="181">
        <f t="shared" si="8"/>
        <v>502.85180067001704</v>
      </c>
      <c r="U46" s="181">
        <f t="shared" si="8"/>
        <v>510.50944231422966</v>
      </c>
      <c r="V46" s="181">
        <f t="shared" si="8"/>
        <v>518.2836977691569</v>
      </c>
      <c r="W46" s="181">
        <f t="shared" si="8"/>
        <v>526.17634296696247</v>
      </c>
      <c r="X46" s="181">
        <f t="shared" si="8"/>
        <v>534.18918064872344</v>
      </c>
      <c r="Y46" s="181">
        <f t="shared" si="8"/>
        <v>542.32404131435158</v>
      </c>
      <c r="Z46" s="181">
        <f t="shared" si="8"/>
        <v>550.45890187443285</v>
      </c>
      <c r="AA46" s="181">
        <f t="shared" si="8"/>
        <v>558.71578541838142</v>
      </c>
      <c r="AB46" s="181">
        <f t="shared" si="8"/>
        <v>567.0965222350153</v>
      </c>
      <c r="AC46" s="181">
        <f t="shared" si="8"/>
        <v>575.60297005534721</v>
      </c>
      <c r="AD46" s="181">
        <f t="shared" si="8"/>
        <v>584.23701458031849</v>
      </c>
      <c r="AE46" s="181">
        <f t="shared" si="8"/>
        <v>593.00056979743999</v>
      </c>
      <c r="AF46" s="181">
        <f t="shared" si="8"/>
        <v>601.89557840298016</v>
      </c>
      <c r="AG46" s="181">
        <f t="shared" si="8"/>
        <v>610.92401201305802</v>
      </c>
      <c r="AH46" s="181">
        <f t="shared" si="8"/>
        <v>620.08787221911291</v>
      </c>
      <c r="AI46" s="181">
        <f t="shared" si="8"/>
        <v>629.38919027126326</v>
      </c>
      <c r="AJ46" s="181">
        <f t="shared" si="8"/>
        <v>638.41922510925815</v>
      </c>
      <c r="AK46" s="181">
        <f t="shared" si="8"/>
        <v>647.52602431982939</v>
      </c>
      <c r="AL46" s="181">
        <f t="shared" si="8"/>
        <v>656.66714394625785</v>
      </c>
      <c r="AM46" s="181">
        <f t="shared" si="8"/>
        <v>665.81171968357626</v>
      </c>
      <c r="AN46" s="181">
        <f t="shared" si="8"/>
        <v>674.94200247094398</v>
      </c>
      <c r="AO46" s="181">
        <f t="shared" si="8"/>
        <v>684.05865002373775</v>
      </c>
      <c r="AP46" s="181">
        <f t="shared" si="8"/>
        <v>693.18978244553944</v>
      </c>
      <c r="AQ46" s="181">
        <f t="shared" si="8"/>
        <v>702.32188506406396</v>
      </c>
      <c r="AR46" s="181">
        <f t="shared" si="8"/>
        <v>711.45115767628431</v>
      </c>
      <c r="AS46" s="181">
        <f t="shared" si="8"/>
        <v>720.57881396670427</v>
      </c>
      <c r="AT46" s="181">
        <f t="shared" si="8"/>
        <v>729.70720491113184</v>
      </c>
      <c r="AU46" s="181">
        <f t="shared" si="8"/>
        <v>738.83689467149429</v>
      </c>
      <c r="AV46" s="181">
        <f t="shared" si="8"/>
        <v>747.96601401324847</v>
      </c>
      <c r="AW46" s="181">
        <f t="shared" si="8"/>
        <v>757.0947639182765</v>
      </c>
      <c r="AX46" s="181">
        <f t="shared" si="8"/>
        <v>766.22360166427518</v>
      </c>
      <c r="AY46" s="181">
        <f t="shared" si="8"/>
        <v>775.35262266001928</v>
      </c>
      <c r="AZ46" s="181">
        <f t="shared" si="8"/>
        <v>784.4816500779566</v>
      </c>
      <c r="BA46" s="181">
        <f t="shared" si="8"/>
        <v>793.61057695563159</v>
      </c>
      <c r="BB46" s="181">
        <f t="shared" si="8"/>
        <v>802.73950536096584</v>
      </c>
      <c r="BC46" s="181">
        <f t="shared" si="8"/>
        <v>811.86846708969301</v>
      </c>
      <c r="BD46" s="181">
        <f t="shared" si="8"/>
        <v>820.99743572133889</v>
      </c>
      <c r="BE46" s="181">
        <f t="shared" si="8"/>
        <v>830.12639128554292</v>
      </c>
      <c r="BF46" s="181">
        <f t="shared" si="8"/>
        <v>839.25534111593663</v>
      </c>
      <c r="BG46" s="181">
        <f t="shared" si="8"/>
        <v>848.38429675041948</v>
      </c>
      <c r="BH46" s="181">
        <f t="shared" si="8"/>
        <v>857.51325488156817</v>
      </c>
      <c r="BI46" s="181">
        <f t="shared" si="8"/>
        <v>866.64221122091135</v>
      </c>
    </row>
    <row r="47" spans="1:75" s="117" customFormat="1">
      <c r="A47" s="119" t="s">
        <v>266</v>
      </c>
      <c r="B47" s="406" t="s">
        <v>267</v>
      </c>
      <c r="C47" s="407"/>
      <c r="D47" s="119"/>
      <c r="E47" s="144">
        <v>0.81969999999999998</v>
      </c>
      <c r="F47" s="144">
        <v>0.81969999999999998</v>
      </c>
      <c r="G47" s="144">
        <v>0.81969999999999998</v>
      </c>
      <c r="H47" s="144">
        <v>0.81969999999999998</v>
      </c>
      <c r="I47" s="144">
        <v>0.81969999999999998</v>
      </c>
      <c r="J47" s="144">
        <v>0.81969999999999998</v>
      </c>
      <c r="K47" s="144">
        <v>0.81969999999999998</v>
      </c>
      <c r="L47" s="144">
        <v>0.81969999999999998</v>
      </c>
      <c r="M47" s="144">
        <v>0.81969999999999998</v>
      </c>
      <c r="N47" s="144">
        <v>0.81969999999999998</v>
      </c>
      <c r="O47" s="144">
        <v>0.81969999999999998</v>
      </c>
      <c r="P47" s="144">
        <v>0.81969999999999998</v>
      </c>
      <c r="Q47" s="144">
        <v>0.81969999999999998</v>
      </c>
      <c r="R47" s="144">
        <v>0.81969999999999998</v>
      </c>
      <c r="S47" s="144">
        <v>0.81969999999999998</v>
      </c>
      <c r="T47" s="144">
        <v>0.81969999999999998</v>
      </c>
      <c r="U47" s="144">
        <v>0.81969999999999998</v>
      </c>
      <c r="V47" s="144">
        <v>0.81969999999999998</v>
      </c>
      <c r="W47" s="144">
        <v>0.81969999999999998</v>
      </c>
      <c r="X47" s="144">
        <v>0.81969999999999998</v>
      </c>
      <c r="Y47" s="144">
        <v>0.81969999999999998</v>
      </c>
      <c r="Z47" s="144">
        <v>0.81969999999999998</v>
      </c>
      <c r="AA47" s="144">
        <v>0.81969999999999998</v>
      </c>
      <c r="AB47" s="144">
        <v>0.81969999999999998</v>
      </c>
      <c r="AC47" s="144">
        <v>0.81969999999999998</v>
      </c>
      <c r="AD47" s="144">
        <v>0.81969999999999998</v>
      </c>
      <c r="AE47" s="144">
        <v>0.81969999999999998</v>
      </c>
      <c r="AF47" s="144">
        <v>0.81969999999999998</v>
      </c>
      <c r="AG47" s="144">
        <v>0.81969999999999998</v>
      </c>
      <c r="AH47" s="144">
        <v>0.81969999999999998</v>
      </c>
      <c r="AI47" s="144">
        <v>0.81969999999999998</v>
      </c>
      <c r="AJ47" s="144">
        <v>0.81969999999999998</v>
      </c>
      <c r="AK47" s="144">
        <v>0.81969999999999998</v>
      </c>
      <c r="AL47" s="144">
        <v>0.81969999999999998</v>
      </c>
      <c r="AM47" s="144">
        <v>0.81969999999999998</v>
      </c>
      <c r="AN47" s="144">
        <v>0.81969999999999998</v>
      </c>
      <c r="AO47" s="144">
        <v>0.81969999999999998</v>
      </c>
      <c r="AP47" s="144">
        <v>0.81969999999999998</v>
      </c>
      <c r="AQ47" s="144">
        <v>0.81969999999999998</v>
      </c>
      <c r="AR47" s="144">
        <v>0.81969999999999998</v>
      </c>
      <c r="AS47" s="144">
        <v>0.81969999999999998</v>
      </c>
      <c r="AT47" s="144">
        <v>0.81969999999999998</v>
      </c>
      <c r="AU47" s="144">
        <v>0.81969999999999998</v>
      </c>
      <c r="AV47" s="144">
        <v>0.81969999999999998</v>
      </c>
      <c r="AW47" s="144">
        <v>0.81969999999999998</v>
      </c>
      <c r="AX47" s="144">
        <v>0.81969999999999998</v>
      </c>
      <c r="AY47" s="144">
        <v>0.81969999999999998</v>
      </c>
      <c r="AZ47" s="144">
        <v>0.81969999999999998</v>
      </c>
      <c r="BA47" s="144">
        <v>0.81969999999999998</v>
      </c>
      <c r="BB47" s="144">
        <v>0.81969999999999998</v>
      </c>
      <c r="BC47" s="144">
        <v>0.81969999999999998</v>
      </c>
      <c r="BD47" s="144">
        <v>0.81969999999999998</v>
      </c>
      <c r="BE47" s="144">
        <v>0.81969999999999998</v>
      </c>
      <c r="BF47" s="144">
        <v>0.81969999999999998</v>
      </c>
      <c r="BG47" s="144">
        <v>0.81969999999999998</v>
      </c>
      <c r="BH47" s="144">
        <v>0.81969999999999998</v>
      </c>
      <c r="BI47" s="144">
        <v>0.81969999999999998</v>
      </c>
    </row>
    <row r="48" spans="1:75" s="117" customFormat="1">
      <c r="G48" s="184"/>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J48" s="118"/>
      <c r="BK48" s="118"/>
      <c r="BL48" s="118"/>
      <c r="BM48" s="118"/>
      <c r="BN48" s="118"/>
      <c r="BO48" s="118"/>
      <c r="BP48" s="118"/>
      <c r="BQ48" s="118"/>
      <c r="BR48" s="118"/>
      <c r="BS48" s="118"/>
      <c r="BT48" s="118"/>
      <c r="BU48" s="118"/>
      <c r="BV48" s="118"/>
    </row>
    <row r="49" spans="1:74" s="117" customFormat="1">
      <c r="A49" s="305" t="s">
        <v>268</v>
      </c>
      <c r="G49" s="184"/>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c r="BB49" s="161"/>
      <c r="BC49" s="161"/>
      <c r="BD49" s="161"/>
      <c r="BE49" s="161"/>
      <c r="BF49" s="161"/>
      <c r="BG49" s="161"/>
      <c r="BH49" s="161"/>
      <c r="BJ49" s="118"/>
      <c r="BK49" s="118"/>
      <c r="BL49" s="118"/>
      <c r="BM49" s="118"/>
      <c r="BN49" s="118"/>
      <c r="BO49" s="118"/>
      <c r="BP49" s="118"/>
      <c r="BQ49" s="118"/>
      <c r="BR49" s="118"/>
      <c r="BS49" s="118"/>
      <c r="BT49" s="118"/>
      <c r="BU49" s="118"/>
      <c r="BV49" s="118"/>
    </row>
    <row r="50" spans="1:74">
      <c r="A50" s="301" t="s">
        <v>269</v>
      </c>
      <c r="B50" s="117" t="s">
        <v>270</v>
      </c>
      <c r="C50" s="117"/>
      <c r="D50" s="117"/>
      <c r="E50" s="117"/>
      <c r="F50" s="184"/>
      <c r="G50" s="161" t="s">
        <v>271</v>
      </c>
      <c r="L50" s="161" t="s">
        <v>272</v>
      </c>
      <c r="Q50" s="161" t="s">
        <v>273</v>
      </c>
      <c r="V50" s="161" t="s">
        <v>274</v>
      </c>
    </row>
    <row r="51" spans="1:74">
      <c r="A51" s="301" t="s">
        <v>275</v>
      </c>
      <c r="B51" s="302">
        <v>2027</v>
      </c>
      <c r="C51" s="302">
        <v>2028</v>
      </c>
      <c r="D51" s="302">
        <v>2029</v>
      </c>
      <c r="E51" s="302">
        <v>2030</v>
      </c>
      <c r="F51" s="302">
        <v>2031</v>
      </c>
      <c r="G51" s="302">
        <v>2032</v>
      </c>
      <c r="H51" s="302">
        <v>2033</v>
      </c>
      <c r="I51" s="302">
        <v>2034</v>
      </c>
      <c r="J51" s="302">
        <v>2035</v>
      </c>
      <c r="K51" s="302">
        <v>2036</v>
      </c>
      <c r="L51" s="302">
        <v>2037</v>
      </c>
      <c r="M51" s="302">
        <v>2038</v>
      </c>
      <c r="N51" s="302">
        <v>2039</v>
      </c>
      <c r="O51" s="302">
        <v>2040</v>
      </c>
      <c r="P51" s="302">
        <v>2041</v>
      </c>
      <c r="Q51" s="302">
        <v>2042</v>
      </c>
      <c r="R51" s="302">
        <v>2043</v>
      </c>
      <c r="S51" s="302">
        <v>2044</v>
      </c>
      <c r="T51" s="302">
        <v>2045</v>
      </c>
      <c r="U51" s="302">
        <v>2046</v>
      </c>
      <c r="V51" s="302">
        <v>2047</v>
      </c>
      <c r="W51" s="302">
        <v>2048</v>
      </c>
      <c r="X51" s="302">
        <v>2049</v>
      </c>
      <c r="Y51" s="302">
        <v>2050</v>
      </c>
      <c r="Z51" s="302">
        <v>2051</v>
      </c>
      <c r="AA51" s="302">
        <v>2052</v>
      </c>
      <c r="AB51" s="302">
        <v>2053</v>
      </c>
      <c r="AC51" s="302">
        <v>2054</v>
      </c>
      <c r="AD51" s="302">
        <v>2055</v>
      </c>
      <c r="AE51" s="302">
        <v>2056</v>
      </c>
      <c r="AF51" s="302">
        <v>2057</v>
      </c>
      <c r="AG51" s="302">
        <v>2058</v>
      </c>
      <c r="AH51" s="302">
        <v>2059</v>
      </c>
      <c r="AI51" s="302">
        <v>2060</v>
      </c>
      <c r="AJ51" s="302">
        <v>2061</v>
      </c>
      <c r="AK51" s="302">
        <v>2062</v>
      </c>
      <c r="AL51" s="302">
        <v>2063</v>
      </c>
      <c r="AM51" s="302">
        <v>2064</v>
      </c>
      <c r="AN51" s="302">
        <v>2065</v>
      </c>
      <c r="AO51" s="302">
        <v>2066</v>
      </c>
      <c r="AP51" s="302">
        <v>2067</v>
      </c>
      <c r="AQ51" s="302">
        <v>2068</v>
      </c>
      <c r="AR51" s="302">
        <v>2069</v>
      </c>
      <c r="AS51" s="302">
        <v>2070</v>
      </c>
      <c r="AT51" s="302">
        <v>2071</v>
      </c>
      <c r="AU51" s="302">
        <v>2072</v>
      </c>
      <c r="AV51" s="302">
        <v>2073</v>
      </c>
      <c r="AW51" s="302">
        <v>2074</v>
      </c>
      <c r="AX51" s="302">
        <v>2075</v>
      </c>
      <c r="AY51" s="302">
        <v>2076</v>
      </c>
    </row>
    <row r="52" spans="1:74">
      <c r="A52" s="301" t="s">
        <v>276</v>
      </c>
      <c r="B52" s="297">
        <v>1</v>
      </c>
      <c r="C52" s="303">
        <f>B52</f>
        <v>1</v>
      </c>
      <c r="D52" s="303">
        <f>B52</f>
        <v>1</v>
      </c>
      <c r="E52" s="303">
        <f>B52</f>
        <v>1</v>
      </c>
      <c r="F52" s="304">
        <f>B52</f>
        <v>1</v>
      </c>
      <c r="G52" s="297">
        <v>1</v>
      </c>
      <c r="H52" s="303">
        <f>G52</f>
        <v>1</v>
      </c>
      <c r="I52" s="303">
        <f>G52</f>
        <v>1</v>
      </c>
      <c r="J52" s="303">
        <f>G52</f>
        <v>1</v>
      </c>
      <c r="K52" s="304">
        <f>G52</f>
        <v>1</v>
      </c>
      <c r="L52" s="297">
        <v>1</v>
      </c>
      <c r="M52" s="303">
        <f>L52</f>
        <v>1</v>
      </c>
      <c r="N52" s="303">
        <f>L52</f>
        <v>1</v>
      </c>
      <c r="O52" s="303">
        <f>L52</f>
        <v>1</v>
      </c>
      <c r="P52" s="304">
        <f>L52</f>
        <v>1</v>
      </c>
      <c r="Q52" s="297">
        <v>1</v>
      </c>
      <c r="R52" s="303">
        <f>Q52</f>
        <v>1</v>
      </c>
      <c r="S52" s="303">
        <f>Q52</f>
        <v>1</v>
      </c>
      <c r="T52" s="303">
        <f>Q52</f>
        <v>1</v>
      </c>
      <c r="U52" s="304">
        <f>Q52</f>
        <v>1</v>
      </c>
      <c r="V52" s="297">
        <v>1</v>
      </c>
      <c r="W52" s="303">
        <f>V52</f>
        <v>1</v>
      </c>
      <c r="X52" s="303">
        <f>V52</f>
        <v>1</v>
      </c>
      <c r="Y52" s="303">
        <f>V52</f>
        <v>1</v>
      </c>
      <c r="Z52" s="304">
        <f>V52</f>
        <v>1</v>
      </c>
      <c r="AA52" s="304">
        <f t="shared" ref="AA52:AY52" si="9">W52</f>
        <v>1</v>
      </c>
      <c r="AB52" s="304">
        <f t="shared" si="9"/>
        <v>1</v>
      </c>
      <c r="AC52" s="304">
        <f t="shared" si="9"/>
        <v>1</v>
      </c>
      <c r="AD52" s="304">
        <f t="shared" si="9"/>
        <v>1</v>
      </c>
      <c r="AE52" s="304">
        <f t="shared" si="9"/>
        <v>1</v>
      </c>
      <c r="AF52" s="304">
        <f t="shared" si="9"/>
        <v>1</v>
      </c>
      <c r="AG52" s="304">
        <f t="shared" si="9"/>
        <v>1</v>
      </c>
      <c r="AH52" s="304">
        <f t="shared" si="9"/>
        <v>1</v>
      </c>
      <c r="AI52" s="304">
        <f t="shared" si="9"/>
        <v>1</v>
      </c>
      <c r="AJ52" s="304">
        <f t="shared" si="9"/>
        <v>1</v>
      </c>
      <c r="AK52" s="304">
        <f t="shared" si="9"/>
        <v>1</v>
      </c>
      <c r="AL52" s="304">
        <f t="shared" si="9"/>
        <v>1</v>
      </c>
      <c r="AM52" s="304">
        <f t="shared" si="9"/>
        <v>1</v>
      </c>
      <c r="AN52" s="304">
        <f t="shared" si="9"/>
        <v>1</v>
      </c>
      <c r="AO52" s="304">
        <f t="shared" si="9"/>
        <v>1</v>
      </c>
      <c r="AP52" s="304">
        <f t="shared" si="9"/>
        <v>1</v>
      </c>
      <c r="AQ52" s="304">
        <f t="shared" si="9"/>
        <v>1</v>
      </c>
      <c r="AR52" s="304">
        <f t="shared" si="9"/>
        <v>1</v>
      </c>
      <c r="AS52" s="304">
        <f t="shared" si="9"/>
        <v>1</v>
      </c>
      <c r="AT52" s="304">
        <f t="shared" si="9"/>
        <v>1</v>
      </c>
      <c r="AU52" s="304">
        <f t="shared" si="9"/>
        <v>1</v>
      </c>
      <c r="AV52" s="304">
        <f t="shared" si="9"/>
        <v>1</v>
      </c>
      <c r="AW52" s="304">
        <f t="shared" si="9"/>
        <v>1</v>
      </c>
      <c r="AX52" s="304">
        <f t="shared" si="9"/>
        <v>1</v>
      </c>
      <c r="AY52" s="304">
        <f t="shared" si="9"/>
        <v>1</v>
      </c>
    </row>
    <row r="53" spans="1:74" ht="14" thickBot="1"/>
    <row r="54" spans="1:74" ht="14.5">
      <c r="A54" s="146" t="s">
        <v>277</v>
      </c>
      <c r="B54" s="25"/>
      <c r="C54" s="264" t="s">
        <v>278</v>
      </c>
      <c r="D54" s="25"/>
      <c r="E54" s="265" t="s">
        <v>279</v>
      </c>
    </row>
    <row r="55" spans="1:74">
      <c r="A55" s="147" t="s">
        <v>280</v>
      </c>
      <c r="B55"/>
      <c r="C55" s="148" t="s">
        <v>281</v>
      </c>
      <c r="D55"/>
      <c r="E55" s="128" t="s">
        <v>282</v>
      </c>
    </row>
    <row r="56" spans="1:74">
      <c r="A56" s="147" t="s">
        <v>283</v>
      </c>
      <c r="B56"/>
      <c r="C56" s="148" t="s">
        <v>284</v>
      </c>
      <c r="D56"/>
      <c r="E56" s="128" t="s">
        <v>285</v>
      </c>
    </row>
    <row r="57" spans="1:74">
      <c r="A57" s="147" t="s">
        <v>286</v>
      </c>
      <c r="B57"/>
      <c r="C57" s="148" t="s">
        <v>287</v>
      </c>
      <c r="D57"/>
      <c r="E57" s="128" t="s">
        <v>288</v>
      </c>
    </row>
    <row r="58" spans="1:74">
      <c r="A58" s="147" t="s">
        <v>289</v>
      </c>
      <c r="B58"/>
      <c r="C58" s="148" t="s">
        <v>290</v>
      </c>
      <c r="D58"/>
      <c r="E58" s="128" t="s">
        <v>291</v>
      </c>
    </row>
    <row r="59" spans="1:74">
      <c r="A59" s="147" t="s">
        <v>292</v>
      </c>
      <c r="B59"/>
      <c r="C59" s="148" t="s">
        <v>293</v>
      </c>
      <c r="D59"/>
      <c r="E59" s="128"/>
    </row>
    <row r="60" spans="1:74">
      <c r="A60" s="147" t="s">
        <v>294</v>
      </c>
      <c r="B60"/>
      <c r="C60" s="148" t="s">
        <v>295</v>
      </c>
      <c r="D60"/>
      <c r="E60" s="128"/>
    </row>
    <row r="61" spans="1:74">
      <c r="A61" s="147" t="s">
        <v>296</v>
      </c>
      <c r="B61"/>
      <c r="C61" s="148" t="s">
        <v>297</v>
      </c>
      <c r="D61"/>
      <c r="E61" s="128"/>
    </row>
    <row r="62" spans="1:74">
      <c r="A62" s="147" t="s">
        <v>298</v>
      </c>
      <c r="B62"/>
      <c r="D62"/>
      <c r="E62" s="128"/>
    </row>
    <row r="63" spans="1:74">
      <c r="A63" s="147" t="s">
        <v>299</v>
      </c>
      <c r="B63"/>
      <c r="C63" s="4" t="s">
        <v>300</v>
      </c>
      <c r="D63"/>
      <c r="E63" s="128"/>
    </row>
    <row r="64" spans="1:74">
      <c r="A64" s="147" t="s">
        <v>301</v>
      </c>
      <c r="B64"/>
      <c r="C64" s="148" t="s">
        <v>302</v>
      </c>
      <c r="D64"/>
      <c r="E64" s="128"/>
    </row>
    <row r="65" spans="1:5">
      <c r="A65" s="147" t="s">
        <v>303</v>
      </c>
      <c r="B65"/>
      <c r="C65" s="148" t="s">
        <v>304</v>
      </c>
      <c r="D65"/>
      <c r="E65" s="128"/>
    </row>
    <row r="66" spans="1:5">
      <c r="A66" s="147" t="s">
        <v>305</v>
      </c>
      <c r="B66"/>
      <c r="C66"/>
      <c r="D66"/>
      <c r="E66" s="128"/>
    </row>
    <row r="67" spans="1:5">
      <c r="A67" s="147" t="s">
        <v>306</v>
      </c>
      <c r="B67"/>
      <c r="C67"/>
      <c r="D67"/>
      <c r="E67" s="128"/>
    </row>
    <row r="68" spans="1:5">
      <c r="A68" s="147" t="s">
        <v>307</v>
      </c>
      <c r="B68"/>
      <c r="C68"/>
      <c r="D68"/>
      <c r="E68" s="128"/>
    </row>
    <row r="69" spans="1:5">
      <c r="A69" s="147" t="s">
        <v>308</v>
      </c>
      <c r="B69"/>
      <c r="C69"/>
      <c r="D69"/>
      <c r="E69" s="128"/>
    </row>
    <row r="70" spans="1:5">
      <c r="A70" s="147" t="s">
        <v>309</v>
      </c>
      <c r="B70"/>
      <c r="C70"/>
      <c r="D70"/>
      <c r="E70" s="128"/>
    </row>
    <row r="71" spans="1:5">
      <c r="A71" s="147" t="s">
        <v>310</v>
      </c>
      <c r="B71"/>
      <c r="C71"/>
      <c r="D71"/>
      <c r="E71" s="128"/>
    </row>
    <row r="72" spans="1:5">
      <c r="A72" s="147" t="s">
        <v>311</v>
      </c>
      <c r="B72"/>
      <c r="C72"/>
      <c r="D72"/>
      <c r="E72" s="128"/>
    </row>
    <row r="73" spans="1:5">
      <c r="A73" s="147" t="s">
        <v>312</v>
      </c>
      <c r="B73"/>
      <c r="C73"/>
      <c r="D73"/>
      <c r="E73" s="128"/>
    </row>
    <row r="74" spans="1:5">
      <c r="A74" s="147" t="s">
        <v>313</v>
      </c>
      <c r="B74"/>
      <c r="C74"/>
      <c r="D74"/>
      <c r="E74" s="128"/>
    </row>
    <row r="75" spans="1:5">
      <c r="A75" s="147" t="s">
        <v>314</v>
      </c>
      <c r="B75"/>
      <c r="C75"/>
      <c r="D75"/>
      <c r="E75" s="128"/>
    </row>
    <row r="76" spans="1:5">
      <c r="A76" s="147" t="s">
        <v>315</v>
      </c>
      <c r="B76"/>
      <c r="C76"/>
      <c r="D76"/>
      <c r="E76" s="128"/>
    </row>
    <row r="77" spans="1:5">
      <c r="A77" s="147" t="s">
        <v>316</v>
      </c>
      <c r="B77"/>
      <c r="C77"/>
      <c r="D77"/>
      <c r="E77" s="128"/>
    </row>
    <row r="78" spans="1:5" ht="14" thickBot="1">
      <c r="A78" s="149" t="s">
        <v>317</v>
      </c>
      <c r="B78" s="7"/>
      <c r="C78" s="7"/>
      <c r="D78" s="7"/>
      <c r="E78" s="126"/>
    </row>
  </sheetData>
  <mergeCells count="29">
    <mergeCell ref="E17:G17"/>
    <mergeCell ref="H17:J17"/>
    <mergeCell ref="B42:C42"/>
    <mergeCell ref="B38:C38"/>
    <mergeCell ref="B39:C39"/>
    <mergeCell ref="E20:F20"/>
    <mergeCell ref="H20:J20"/>
    <mergeCell ref="E21:F21"/>
    <mergeCell ref="H21:J21"/>
    <mergeCell ref="E14:G14"/>
    <mergeCell ref="H14:J14"/>
    <mergeCell ref="E15:G15"/>
    <mergeCell ref="H15:J15"/>
    <mergeCell ref="E16:G16"/>
    <mergeCell ref="H16:J16"/>
    <mergeCell ref="B47:C47"/>
    <mergeCell ref="B46:C46"/>
    <mergeCell ref="B40:C40"/>
    <mergeCell ref="B41:C41"/>
    <mergeCell ref="B43:C43"/>
    <mergeCell ref="B44:C44"/>
    <mergeCell ref="B45:C45"/>
    <mergeCell ref="D6:D7"/>
    <mergeCell ref="E6:G7"/>
    <mergeCell ref="H6:J7"/>
    <mergeCell ref="E13:G13"/>
    <mergeCell ref="A6:A7"/>
    <mergeCell ref="C6:C7"/>
    <mergeCell ref="H13:J13"/>
  </mergeCells>
  <conditionalFormatting sqref="B31:AD31">
    <cfRule type="cellIs" dxfId="0" priority="1" operator="equal">
      <formula>FALSE()</formula>
    </cfRule>
  </conditionalFormatting>
  <hyperlinks>
    <hyperlink ref="C29" r:id="rId1" xr:uid="{B62DB8CF-8E1D-47C2-850C-86226457CEFB}"/>
    <hyperlink ref="B41:C41" r:id="rId2" display="Green Book supplementary guidance: valuation of energy use and greenhouse gas emissions for appraisal (data tables 1-19, see table 3, central values)" xr:uid="{15F35748-58C0-4875-BB19-AEFE491AC9DF}"/>
    <hyperlink ref="B39" r:id="rId3" display="https://assets.publishing.service.gov.uk/media/647f50dd103ca60013039a8a/2023-ghg-cf-methodology-paper.pdf" xr:uid="{844E1203-F2FC-4101-A308-4C3395D586D2}"/>
    <hyperlink ref="B39:C39" r:id="rId4" display="2023 Government Greenhouse Gas Conversion Factors for Company Reporting (see table 9, column Total, under &quot;For electricity CONSUMED (including grid losses)&quot;, from 2010 to 2021)" xr:uid="{B57B273D-13A5-45B6-980F-E6C353B14953}"/>
    <hyperlink ref="E13" r:id="rId5" xr:uid="{2B291EB8-301D-45C4-AB7A-F4BB5100E231}"/>
    <hyperlink ref="E13:G13" r:id="rId6" display="HMRC Green Book (see Discount Factors spreadsheet 'Standard Discount Factors' tab" xr:uid="{05771C0B-0016-4C83-A107-1F127A3CD600}"/>
    <hyperlink ref="E14" r:id="rId7" xr:uid="{E491B461-C035-43B9-8348-569358E63ADE}"/>
    <hyperlink ref="E15" r:id="rId8" xr:uid="{CDF339DC-CE8A-49B0-9842-FCB1379E57BE}"/>
    <hyperlink ref="E16" r:id="rId9" xr:uid="{13A285D5-398E-4881-8113-675C508C9BEA}"/>
    <hyperlink ref="E14:G16" r:id="rId10" display="HMRC Green Book (see Discount Factors spreadsheet 'Standard Discount Factors' tab" xr:uid="{3DA40ECB-6B62-41EE-86A6-B1ACCF2F4FB0}"/>
    <hyperlink ref="E20" r:id="rId11" display="Health and Safety Executive Link" xr:uid="{8885F079-F21A-4921-93CD-48785BE384F1}"/>
    <hyperlink ref="E20:F20" r:id="rId12" display="Health and Safety Executive Link" xr:uid="{45030B6E-94AF-4B14-8044-1F9C62FE6D9F}"/>
    <hyperlink ref="G20" r:id="rId13" location=":~:text=The%20total%20of%20135%20worker,for%202020%2F21%20was%20145." display="HSE Work-related fatality figures published" xr:uid="{61BAD291-5837-401C-AFCE-AEAD61E35E61}"/>
    <hyperlink ref="E21" r:id="rId14" display="Health and Safety Executive Link" xr:uid="{3153EDAD-359C-490E-9067-9B90BCE5167A}"/>
    <hyperlink ref="E21:F21" r:id="rId15" display="Health and Safety Executive Link" xr:uid="{B162121C-6E97-462B-A635-3B0C2F11DCFA}"/>
    <hyperlink ref="G21" r:id="rId16" xr:uid="{9BF86369-B4BB-4900-AFED-3B6456224FAA}"/>
    <hyperlink ref="B43:C43" r:id="rId17" display="Green Book supplementary guidance: valuation of energy use and greenhouse gas emissions for appraisal (data tables 1-19, see table 3, central values)" xr:uid="{F74290DB-2834-40B7-A9E1-AEDC0015C121}"/>
    <hyperlink ref="B45:C45" r:id="rId18" display="Green Book supplementary guidance: valuation of energy use and greenhouse gas emissions for appraisal (data tables 1-19, see table 3, central values)" xr:uid="{3F12380D-DB3F-4517-84DA-A9CCF3837ABE}"/>
    <hyperlink ref="E23" r:id="rId19" xr:uid="{E942D3B3-9AF6-4378-AC2B-793D56533775}"/>
    <hyperlink ref="E22" r:id="rId20" display="https://www.ofgem.gov.uk/sites/default/files/docs/2021/04/dno_common_network_asset_indices_methodology_v2.1_final_01-04-2021.pdf" xr:uid="{C2FB76B2-D2DB-49AD-BC88-5C63DEA810CC}"/>
  </hyperlinks>
  <pageMargins left="0.7" right="0.7" top="0.75" bottom="0.75" header="0.3" footer="0.3"/>
  <ignoredErrors>
    <ignoredError sqref="AJ41:BH41 AJ43:BH43 AJ45:BH45"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tint="0.59999389629810485"/>
  </sheetPr>
  <dimension ref="A1:G33"/>
  <sheetViews>
    <sheetView zoomScale="80" zoomScaleNormal="80" workbookViewId="0">
      <selection activeCell="D12" sqref="D12"/>
    </sheetView>
  </sheetViews>
  <sheetFormatPr defaultRowHeight="13.5"/>
  <cols>
    <col min="1" max="1" width="39" customWidth="1"/>
    <col min="2" max="2" width="56.15234375" bestFit="1" customWidth="1"/>
    <col min="3" max="3" width="14.4609375" bestFit="1" customWidth="1"/>
    <col min="4" max="4" width="47.84375" customWidth="1"/>
    <col min="5" max="7" width="12.61328125" customWidth="1"/>
  </cols>
  <sheetData>
    <row r="1" spans="1:7" s="383" customFormat="1" ht="56.9" customHeight="1"/>
    <row r="2" spans="1:7">
      <c r="A2" s="1"/>
    </row>
    <row r="3" spans="1:7">
      <c r="A3" s="424" t="s">
        <v>318</v>
      </c>
      <c r="B3" s="424"/>
      <c r="C3" s="424"/>
      <c r="D3" s="424"/>
      <c r="E3" s="424"/>
      <c r="F3" s="424"/>
      <c r="G3" s="424"/>
    </row>
    <row r="4" spans="1:7">
      <c r="A4" s="1"/>
      <c r="B4" s="1"/>
      <c r="C4" s="1"/>
      <c r="D4" s="1"/>
      <c r="E4" s="1"/>
      <c r="F4" s="1"/>
      <c r="G4" s="1"/>
    </row>
    <row r="5" spans="1:7">
      <c r="A5" s="1"/>
      <c r="B5" s="27"/>
      <c r="C5" s="1"/>
      <c r="D5" s="1"/>
      <c r="E5" s="1"/>
      <c r="F5" s="1"/>
      <c r="G5" s="1"/>
    </row>
    <row r="6" spans="1:7">
      <c r="A6" s="1"/>
      <c r="B6" s="27"/>
      <c r="C6" s="1"/>
      <c r="D6" s="1"/>
      <c r="E6" s="1"/>
      <c r="F6" s="1"/>
      <c r="G6" s="1"/>
    </row>
    <row r="8" spans="1:7">
      <c r="A8" s="5" t="s">
        <v>319</v>
      </c>
      <c r="B8" s="5" t="s">
        <v>320</v>
      </c>
      <c r="C8" s="5" t="s">
        <v>321</v>
      </c>
      <c r="D8" s="5" t="s">
        <v>322</v>
      </c>
      <c r="E8" s="425" t="s">
        <v>323</v>
      </c>
      <c r="F8" s="425"/>
      <c r="G8" s="425"/>
    </row>
    <row r="9" spans="1:7" ht="81">
      <c r="A9" s="347" t="s">
        <v>324</v>
      </c>
      <c r="B9" s="348" t="s">
        <v>325</v>
      </c>
      <c r="C9" s="347" t="s">
        <v>326</v>
      </c>
      <c r="D9" s="60" t="s">
        <v>327</v>
      </c>
      <c r="E9" s="421" t="s">
        <v>328</v>
      </c>
      <c r="F9" s="422"/>
      <c r="G9" s="423"/>
    </row>
    <row r="10" spans="1:7" ht="108">
      <c r="A10" s="60" t="s">
        <v>329</v>
      </c>
      <c r="B10" s="349" t="s">
        <v>325</v>
      </c>
      <c r="C10" s="347" t="s">
        <v>326</v>
      </c>
      <c r="D10" s="60" t="s">
        <v>330</v>
      </c>
      <c r="E10" s="421" t="s">
        <v>331</v>
      </c>
      <c r="F10" s="422"/>
      <c r="G10" s="423"/>
    </row>
    <row r="11" spans="1:7" ht="81" customHeight="1">
      <c r="A11" s="60" t="s">
        <v>332</v>
      </c>
      <c r="B11" s="349" t="s">
        <v>325</v>
      </c>
      <c r="C11" s="347" t="s">
        <v>326</v>
      </c>
      <c r="D11" s="60" t="s">
        <v>333</v>
      </c>
      <c r="E11" s="421" t="s">
        <v>334</v>
      </c>
      <c r="F11" s="422"/>
      <c r="G11" s="423"/>
    </row>
    <row r="12" spans="1:7">
      <c r="A12" s="60"/>
      <c r="B12" s="60"/>
      <c r="C12" s="60"/>
      <c r="D12" s="60"/>
      <c r="E12" s="421"/>
      <c r="F12" s="422"/>
      <c r="G12" s="423"/>
    </row>
    <row r="13" spans="1:7">
      <c r="A13" s="60"/>
      <c r="B13" s="60"/>
      <c r="C13" s="60"/>
      <c r="D13" s="60"/>
      <c r="E13" s="421"/>
      <c r="F13" s="422"/>
      <c r="G13" s="423"/>
    </row>
    <row r="14" spans="1:7">
      <c r="A14" s="60"/>
      <c r="B14" s="60"/>
      <c r="C14" s="60"/>
      <c r="D14" s="60"/>
      <c r="E14" s="421"/>
      <c r="F14" s="422"/>
      <c r="G14" s="423"/>
    </row>
    <row r="15" spans="1:7">
      <c r="A15" s="60"/>
      <c r="B15" s="60"/>
      <c r="C15" s="60"/>
      <c r="D15" s="60"/>
      <c r="E15" s="421"/>
      <c r="F15" s="422"/>
      <c r="G15" s="423"/>
    </row>
    <row r="16" spans="1:7">
      <c r="A16" s="60"/>
      <c r="B16" s="60"/>
      <c r="C16" s="60"/>
      <c r="D16" s="60"/>
      <c r="E16" s="421"/>
      <c r="F16" s="422"/>
      <c r="G16" s="423"/>
    </row>
    <row r="17" spans="1:7">
      <c r="A17" s="60"/>
      <c r="B17" s="60"/>
      <c r="C17" s="60"/>
      <c r="D17" s="60"/>
      <c r="E17" s="421"/>
      <c r="F17" s="422"/>
      <c r="G17" s="423"/>
    </row>
    <row r="18" spans="1:7">
      <c r="A18" s="60"/>
      <c r="B18" s="60"/>
      <c r="C18" s="60"/>
      <c r="D18" s="60"/>
      <c r="E18" s="421"/>
      <c r="F18" s="422"/>
      <c r="G18" s="423"/>
    </row>
    <row r="19" spans="1:7">
      <c r="A19" s="60"/>
      <c r="B19" s="60"/>
      <c r="C19" s="60"/>
      <c r="D19" s="60"/>
      <c r="E19" s="421"/>
      <c r="F19" s="422"/>
      <c r="G19" s="423"/>
    </row>
    <row r="20" spans="1:7">
      <c r="A20" s="60"/>
      <c r="B20" s="60"/>
      <c r="C20" s="60"/>
      <c r="D20" s="60"/>
      <c r="E20" s="421"/>
      <c r="F20" s="422"/>
      <c r="G20" s="423"/>
    </row>
    <row r="21" spans="1:7">
      <c r="A21" s="60"/>
      <c r="B21" s="60"/>
      <c r="C21" s="60"/>
      <c r="D21" s="60"/>
      <c r="E21" s="421"/>
      <c r="F21" s="422"/>
      <c r="G21" s="423"/>
    </row>
    <row r="22" spans="1:7">
      <c r="A22" s="60"/>
      <c r="B22" s="60"/>
      <c r="C22" s="60"/>
      <c r="D22" s="60"/>
      <c r="E22" s="421"/>
      <c r="F22" s="422"/>
      <c r="G22" s="423"/>
    </row>
    <row r="23" spans="1:7">
      <c r="A23" s="60"/>
      <c r="B23" s="60"/>
      <c r="C23" s="60"/>
      <c r="D23" s="60"/>
      <c r="E23" s="421"/>
      <c r="F23" s="422"/>
      <c r="G23" s="423"/>
    </row>
    <row r="24" spans="1:7">
      <c r="A24" s="60"/>
      <c r="B24" s="60"/>
      <c r="C24" s="60"/>
      <c r="D24" s="60"/>
      <c r="E24" s="421"/>
      <c r="F24" s="422"/>
      <c r="G24" s="423"/>
    </row>
    <row r="25" spans="1:7">
      <c r="A25" s="60"/>
      <c r="B25" s="60"/>
      <c r="C25" s="60"/>
      <c r="D25" s="60"/>
      <c r="E25" s="421"/>
      <c r="F25" s="422"/>
      <c r="G25" s="423"/>
    </row>
    <row r="26" spans="1:7">
      <c r="A26" s="60"/>
      <c r="B26" s="60"/>
      <c r="C26" s="60"/>
      <c r="D26" s="60"/>
      <c r="E26" s="421"/>
      <c r="F26" s="422"/>
      <c r="G26" s="423"/>
    </row>
    <row r="27" spans="1:7">
      <c r="A27" s="60"/>
      <c r="B27" s="60"/>
      <c r="C27" s="60"/>
      <c r="D27" s="60"/>
      <c r="E27" s="421"/>
      <c r="F27" s="422"/>
      <c r="G27" s="423"/>
    </row>
    <row r="28" spans="1:7">
      <c r="A28" s="60"/>
      <c r="B28" s="60"/>
      <c r="C28" s="60"/>
      <c r="D28" s="60"/>
      <c r="E28" s="421"/>
      <c r="F28" s="422"/>
      <c r="G28" s="423"/>
    </row>
    <row r="29" spans="1:7">
      <c r="A29" s="60"/>
      <c r="B29" s="60"/>
      <c r="C29" s="60"/>
      <c r="D29" s="60"/>
      <c r="E29" s="421"/>
      <c r="F29" s="422"/>
      <c r="G29" s="423"/>
    </row>
    <row r="30" spans="1:7">
      <c r="A30" s="60"/>
      <c r="B30" s="60"/>
      <c r="C30" s="60"/>
      <c r="D30" s="60"/>
      <c r="E30" s="421"/>
      <c r="F30" s="422"/>
      <c r="G30" s="423"/>
    </row>
    <row r="31" spans="1:7">
      <c r="A31" s="60"/>
      <c r="B31" s="60"/>
      <c r="C31" s="60"/>
      <c r="D31" s="60"/>
      <c r="E31" s="421"/>
      <c r="F31" s="422"/>
      <c r="G31" s="423"/>
    </row>
    <row r="32" spans="1:7">
      <c r="A32" s="60"/>
      <c r="B32" s="60"/>
      <c r="C32" s="60"/>
      <c r="D32" s="60"/>
      <c r="E32" s="421"/>
      <c r="F32" s="422"/>
      <c r="G32" s="423"/>
    </row>
    <row r="33" spans="1:7">
      <c r="A33" s="60"/>
      <c r="B33" s="60"/>
      <c r="C33" s="60"/>
      <c r="D33" s="60"/>
      <c r="E33" s="421"/>
      <c r="F33" s="422"/>
      <c r="G33" s="423"/>
    </row>
  </sheetData>
  <mergeCells count="28">
    <mergeCell ref="E30:G30"/>
    <mergeCell ref="E31:G31"/>
    <mergeCell ref="E32:G32"/>
    <mergeCell ref="E33:G33"/>
    <mergeCell ref="E24:G24"/>
    <mergeCell ref="E25:G25"/>
    <mergeCell ref="E26:G26"/>
    <mergeCell ref="E27:G27"/>
    <mergeCell ref="E28:G28"/>
    <mergeCell ref="E29:G29"/>
    <mergeCell ref="E23:G23"/>
    <mergeCell ref="E12:G12"/>
    <mergeCell ref="E13:G13"/>
    <mergeCell ref="E14:G14"/>
    <mergeCell ref="E15:G15"/>
    <mergeCell ref="E16:G16"/>
    <mergeCell ref="E17:G17"/>
    <mergeCell ref="E18:G18"/>
    <mergeCell ref="E19:G19"/>
    <mergeCell ref="E20:G20"/>
    <mergeCell ref="E21:G21"/>
    <mergeCell ref="E22:G22"/>
    <mergeCell ref="E11:G11"/>
    <mergeCell ref="A1:XFD1"/>
    <mergeCell ref="A3:G3"/>
    <mergeCell ref="E8:G8"/>
    <mergeCell ref="E9:G9"/>
    <mergeCell ref="E10:G1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#REF!</xm:f>
          </x14:formula1>
          <xm:sqref>C12:C33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tabColor rgb="FFFF0000"/>
    <pageSetUpPr autoPageBreaks="0"/>
  </sheetPr>
  <dimension ref="A1:BB347"/>
  <sheetViews>
    <sheetView tabSelected="1" zoomScale="80" zoomScaleNormal="80" workbookViewId="0">
      <selection activeCell="C165" sqref="C149:C165"/>
    </sheetView>
  </sheetViews>
  <sheetFormatPr defaultColWidth="9" defaultRowHeight="13.5" outlineLevelRow="3"/>
  <cols>
    <col min="1" max="1" width="31.3828125" customWidth="1"/>
    <col min="2" max="2" width="32.84375" customWidth="1"/>
    <col min="3" max="3" width="23.61328125" customWidth="1"/>
    <col min="4" max="4" width="18.3828125" customWidth="1"/>
    <col min="5" max="5" width="21.3828125" bestFit="1" customWidth="1"/>
    <col min="6" max="6" width="19.61328125" bestFit="1" customWidth="1"/>
    <col min="7" max="7" width="15.765625" customWidth="1"/>
    <col min="8" max="49" width="14.61328125" customWidth="1"/>
    <col min="50" max="62" width="9" customWidth="1"/>
  </cols>
  <sheetData>
    <row r="1" spans="1:21" ht="56.9" customHeight="1" thickBot="1"/>
    <row r="2" spans="1:21" ht="15" customHeight="1" thickBot="1">
      <c r="A2" s="12" t="s">
        <v>80</v>
      </c>
      <c r="F2" s="24"/>
      <c r="G2" s="10"/>
      <c r="I2" s="428" t="s">
        <v>335</v>
      </c>
      <c r="J2" s="429"/>
      <c r="K2" s="429"/>
      <c r="L2" s="429"/>
      <c r="M2" s="429"/>
      <c r="N2" s="429"/>
      <c r="O2" s="429"/>
      <c r="P2" s="429"/>
      <c r="Q2" s="429"/>
      <c r="R2" s="429"/>
      <c r="S2" s="429"/>
      <c r="T2" s="429"/>
      <c r="U2" s="430"/>
    </row>
    <row r="3" spans="1:21" ht="13.5" customHeight="1" outlineLevel="1" thickBot="1">
      <c r="A3" s="3"/>
      <c r="B3" s="7"/>
      <c r="F3" s="24"/>
      <c r="G3" s="10"/>
      <c r="I3" s="431" t="s">
        <v>336</v>
      </c>
      <c r="J3" s="432"/>
      <c r="K3" s="432"/>
      <c r="L3" s="432"/>
      <c r="M3" s="432"/>
      <c r="N3" s="433"/>
      <c r="O3" s="1"/>
      <c r="P3" s="437" t="s">
        <v>337</v>
      </c>
      <c r="Q3" s="438"/>
      <c r="R3" s="438"/>
      <c r="S3" s="438"/>
      <c r="T3" s="438"/>
      <c r="U3" s="439"/>
    </row>
    <row r="4" spans="1:21" ht="56.25" customHeight="1" outlineLevel="1">
      <c r="A4" s="31" t="s">
        <v>157</v>
      </c>
      <c r="B4" s="344" t="s">
        <v>161</v>
      </c>
      <c r="E4" s="53" t="s">
        <v>338</v>
      </c>
      <c r="F4" s="91">
        <v>45632</v>
      </c>
      <c r="G4" s="28"/>
      <c r="H4" s="10"/>
      <c r="I4" s="434"/>
      <c r="J4" s="435"/>
      <c r="K4" s="435"/>
      <c r="L4" s="435"/>
      <c r="M4" s="435"/>
      <c r="N4" s="436"/>
      <c r="P4" s="440"/>
      <c r="Q4" s="441"/>
      <c r="R4" s="441"/>
      <c r="S4" s="441"/>
      <c r="T4" s="441"/>
      <c r="U4" s="442"/>
    </row>
    <row r="5" spans="1:21" outlineLevel="1">
      <c r="A5" s="13" t="s">
        <v>339</v>
      </c>
      <c r="B5" s="88" t="s">
        <v>340</v>
      </c>
      <c r="E5" s="14"/>
      <c r="H5" s="10"/>
      <c r="I5" s="443" t="s">
        <v>162</v>
      </c>
      <c r="J5" s="444"/>
      <c r="K5" s="444"/>
      <c r="L5" s="444"/>
      <c r="M5" s="444"/>
      <c r="N5" s="445"/>
      <c r="P5" s="443" t="s">
        <v>341</v>
      </c>
      <c r="Q5" s="455"/>
      <c r="R5" s="455"/>
      <c r="S5" s="455"/>
      <c r="T5" s="455"/>
      <c r="U5" s="456"/>
    </row>
    <row r="6" spans="1:21" outlineLevel="1">
      <c r="A6" s="13" t="s">
        <v>342</v>
      </c>
      <c r="B6" s="88" t="s">
        <v>343</v>
      </c>
      <c r="E6" s="53" t="s">
        <v>344</v>
      </c>
      <c r="F6" s="90" t="s">
        <v>345</v>
      </c>
      <c r="H6" s="10"/>
      <c r="I6" s="446"/>
      <c r="J6" s="447"/>
      <c r="K6" s="447"/>
      <c r="L6" s="447"/>
      <c r="M6" s="447"/>
      <c r="N6" s="448"/>
      <c r="P6" s="457"/>
      <c r="Q6" s="458"/>
      <c r="R6" s="458"/>
      <c r="S6" s="458"/>
      <c r="T6" s="458"/>
      <c r="U6" s="459"/>
    </row>
    <row r="7" spans="1:21" outlineLevel="1">
      <c r="A7" s="13" t="s">
        <v>346</v>
      </c>
      <c r="B7" s="88" t="s">
        <v>173</v>
      </c>
      <c r="E7" s="14"/>
      <c r="H7" s="10"/>
      <c r="I7" s="446"/>
      <c r="J7" s="447"/>
      <c r="K7" s="447"/>
      <c r="L7" s="447"/>
      <c r="M7" s="447"/>
      <c r="N7" s="448"/>
      <c r="P7" s="457"/>
      <c r="Q7" s="458"/>
      <c r="R7" s="458"/>
      <c r="S7" s="458"/>
      <c r="T7" s="458"/>
      <c r="U7" s="459"/>
    </row>
    <row r="8" spans="1:21" ht="41" outlineLevel="1" thickBot="1">
      <c r="A8" s="34" t="s">
        <v>347</v>
      </c>
      <c r="B8" s="89" t="s">
        <v>348</v>
      </c>
      <c r="E8" s="14"/>
      <c r="H8" s="10"/>
      <c r="I8" s="446"/>
      <c r="J8" s="447"/>
      <c r="K8" s="447"/>
      <c r="L8" s="447"/>
      <c r="M8" s="447"/>
      <c r="N8" s="448"/>
      <c r="P8" s="457"/>
      <c r="Q8" s="458"/>
      <c r="R8" s="458"/>
      <c r="S8" s="458"/>
      <c r="T8" s="458"/>
      <c r="U8" s="459"/>
    </row>
    <row r="9" spans="1:21" outlineLevel="1">
      <c r="E9" s="14"/>
      <c r="H9" s="10"/>
      <c r="I9" s="446"/>
      <c r="J9" s="447"/>
      <c r="K9" s="447"/>
      <c r="L9" s="447"/>
      <c r="M9" s="447"/>
      <c r="N9" s="448"/>
      <c r="P9" s="457"/>
      <c r="Q9" s="458"/>
      <c r="R9" s="458"/>
      <c r="S9" s="458"/>
      <c r="T9" s="458"/>
      <c r="U9" s="459"/>
    </row>
    <row r="10" spans="1:21" ht="14" outlineLevel="1" thickBot="1">
      <c r="A10" s="32" t="s">
        <v>349</v>
      </c>
      <c r="B10" s="35">
        <v>2027</v>
      </c>
      <c r="E10" s="14"/>
      <c r="H10" s="10"/>
      <c r="I10" s="446"/>
      <c r="J10" s="447"/>
      <c r="K10" s="447"/>
      <c r="L10" s="447"/>
      <c r="M10" s="447"/>
      <c r="N10" s="448"/>
      <c r="P10" s="457"/>
      <c r="Q10" s="458"/>
      <c r="R10" s="458"/>
      <c r="S10" s="458"/>
      <c r="T10" s="458"/>
      <c r="U10" s="459"/>
    </row>
    <row r="11" spans="1:21" outlineLevel="1">
      <c r="A11" s="16"/>
      <c r="H11" s="10"/>
      <c r="I11" s="446"/>
      <c r="J11" s="447"/>
      <c r="K11" s="447"/>
      <c r="L11" s="447"/>
      <c r="M11" s="447"/>
      <c r="N11" s="448"/>
      <c r="P11" s="457"/>
      <c r="Q11" s="458"/>
      <c r="R11" s="458"/>
      <c r="S11" s="458"/>
      <c r="T11" s="458"/>
      <c r="U11" s="459"/>
    </row>
    <row r="12" spans="1:21" ht="40.5" outlineLevel="1">
      <c r="A12" s="26" t="s">
        <v>350</v>
      </c>
      <c r="B12" s="26" t="s">
        <v>351</v>
      </c>
      <c r="C12" s="26" t="s">
        <v>352</v>
      </c>
      <c r="D12" s="26" t="s">
        <v>353</v>
      </c>
      <c r="E12" s="26" t="s">
        <v>354</v>
      </c>
      <c r="F12" s="26" t="s">
        <v>355</v>
      </c>
      <c r="G12" s="26" t="s">
        <v>356</v>
      </c>
      <c r="I12" s="446"/>
      <c r="J12" s="447"/>
      <c r="K12" s="447"/>
      <c r="L12" s="447"/>
      <c r="M12" s="447"/>
      <c r="N12" s="448"/>
      <c r="P12" s="457"/>
      <c r="Q12" s="458"/>
      <c r="R12" s="458"/>
      <c r="S12" s="458"/>
      <c r="T12" s="458"/>
      <c r="U12" s="459"/>
    </row>
    <row r="13" spans="1:21" outlineLevel="1">
      <c r="A13" s="58">
        <v>2035</v>
      </c>
      <c r="B13" s="21">
        <f t="shared" ref="B13:B18" si="0">INDEX($E$204:$AW$204,1,MATCH($A13,$E$53:$BB$53,0))</f>
        <v>-76.705328773800488</v>
      </c>
      <c r="C13" s="21">
        <f>B13-Baseline!B13</f>
        <v>0</v>
      </c>
      <c r="D13" s="21">
        <f t="shared" ref="D13:D18" si="1">INDEX($E$205:$AW$205,1,MATCH($A13,$E$53:$BB$53,0))</f>
        <v>-76.705328773800488</v>
      </c>
      <c r="E13" s="21">
        <f>D13-Baseline!D13</f>
        <v>0</v>
      </c>
      <c r="F13" s="21">
        <f t="shared" ref="F13:F18" si="2">INDEX($E$206:$AW$206,1,MATCH($A13,$E$53:$BB$53,0))</f>
        <v>-76.705328773800488</v>
      </c>
      <c r="G13" s="21">
        <f>F13-Baseline!F13</f>
        <v>0</v>
      </c>
      <c r="H13" s="298"/>
      <c r="I13" s="446"/>
      <c r="J13" s="447"/>
      <c r="K13" s="447"/>
      <c r="L13" s="447"/>
      <c r="M13" s="447"/>
      <c r="N13" s="448"/>
      <c r="P13" s="457"/>
      <c r="Q13" s="458"/>
      <c r="R13" s="458"/>
      <c r="S13" s="458"/>
      <c r="T13" s="458"/>
      <c r="U13" s="459"/>
    </row>
    <row r="14" spans="1:21" outlineLevel="1">
      <c r="A14" s="58">
        <v>2040</v>
      </c>
      <c r="B14" s="21">
        <f t="shared" si="0"/>
        <v>-112.34713886927049</v>
      </c>
      <c r="C14" s="21">
        <f>B14-Baseline!B14</f>
        <v>0</v>
      </c>
      <c r="D14" s="21">
        <f t="shared" si="1"/>
        <v>-112.34713886927049</v>
      </c>
      <c r="E14" s="21">
        <f>D14-Baseline!D14</f>
        <v>0</v>
      </c>
      <c r="F14" s="21">
        <f t="shared" si="2"/>
        <v>-112.34713886927049</v>
      </c>
      <c r="G14" s="21">
        <f>F14-Baseline!F14</f>
        <v>0</v>
      </c>
      <c r="I14" s="446"/>
      <c r="J14" s="447"/>
      <c r="K14" s="447"/>
      <c r="L14" s="447"/>
      <c r="M14" s="447"/>
      <c r="N14" s="448"/>
      <c r="P14" s="457"/>
      <c r="Q14" s="458"/>
      <c r="R14" s="458"/>
      <c r="S14" s="458"/>
      <c r="T14" s="458"/>
      <c r="U14" s="459"/>
    </row>
    <row r="15" spans="1:21" outlineLevel="1">
      <c r="A15" s="58">
        <v>2045</v>
      </c>
      <c r="B15" s="21">
        <f t="shared" si="0"/>
        <v>-143.96880102714891</v>
      </c>
      <c r="C15" s="21">
        <f>B15-Baseline!B15</f>
        <v>0</v>
      </c>
      <c r="D15" s="21">
        <f t="shared" si="1"/>
        <v>-143.96880102714891</v>
      </c>
      <c r="E15" s="21">
        <f>D15-Baseline!D15</f>
        <v>0</v>
      </c>
      <c r="F15" s="21">
        <f t="shared" si="2"/>
        <v>-143.96880102714891</v>
      </c>
      <c r="G15" s="21">
        <f>F15-Baseline!F15</f>
        <v>0</v>
      </c>
      <c r="I15" s="446"/>
      <c r="J15" s="447"/>
      <c r="K15" s="447"/>
      <c r="L15" s="447"/>
      <c r="M15" s="447"/>
      <c r="N15" s="448"/>
      <c r="P15" s="457"/>
      <c r="Q15" s="458"/>
      <c r="R15" s="458"/>
      <c r="S15" s="458"/>
      <c r="T15" s="458"/>
      <c r="U15" s="459"/>
    </row>
    <row r="16" spans="1:21" outlineLevel="1">
      <c r="A16" s="58">
        <v>2050</v>
      </c>
      <c r="B16" s="21">
        <f t="shared" si="0"/>
        <v>-171.98375208693713</v>
      </c>
      <c r="C16" s="21">
        <f>B16-Baseline!B16</f>
        <v>0</v>
      </c>
      <c r="D16" s="21">
        <f t="shared" si="1"/>
        <v>-171.98375208693713</v>
      </c>
      <c r="E16" s="21">
        <f>D16-Baseline!D16</f>
        <v>0</v>
      </c>
      <c r="F16" s="21">
        <f t="shared" si="2"/>
        <v>-171.98375208693713</v>
      </c>
      <c r="G16" s="21">
        <f>F16-Baseline!F16</f>
        <v>0</v>
      </c>
      <c r="I16" s="446"/>
      <c r="J16" s="447"/>
      <c r="K16" s="447"/>
      <c r="L16" s="447"/>
      <c r="M16" s="447"/>
      <c r="N16" s="448"/>
      <c r="P16" s="457"/>
      <c r="Q16" s="458"/>
      <c r="R16" s="458"/>
      <c r="S16" s="458"/>
      <c r="T16" s="458"/>
      <c r="U16" s="459"/>
    </row>
    <row r="17" spans="1:21" outlineLevel="1">
      <c r="A17" s="58">
        <v>2060</v>
      </c>
      <c r="B17" s="21">
        <f t="shared" si="0"/>
        <v>-219.43648166958059</v>
      </c>
      <c r="C17" s="21">
        <f>B17-Baseline!B17</f>
        <v>0</v>
      </c>
      <c r="D17" s="21">
        <f t="shared" si="1"/>
        <v>-219.43648166958059</v>
      </c>
      <c r="E17" s="21">
        <f>D17-Baseline!D17</f>
        <v>0</v>
      </c>
      <c r="F17" s="21">
        <f t="shared" si="2"/>
        <v>-219.43648166958059</v>
      </c>
      <c r="G17" s="21">
        <f>F17-Baseline!F17</f>
        <v>0</v>
      </c>
      <c r="I17" s="446"/>
      <c r="J17" s="447"/>
      <c r="K17" s="447"/>
      <c r="L17" s="447"/>
      <c r="M17" s="447"/>
      <c r="N17" s="448"/>
      <c r="P17" s="457"/>
      <c r="Q17" s="458"/>
      <c r="R17" s="458"/>
      <c r="S17" s="458"/>
      <c r="T17" s="458"/>
      <c r="U17" s="459"/>
    </row>
    <row r="18" spans="1:21" outlineLevel="1">
      <c r="A18" s="58">
        <v>2070</v>
      </c>
      <c r="B18" s="21">
        <f t="shared" si="0"/>
        <v>-259.17142560316694</v>
      </c>
      <c r="C18" s="21">
        <f>B18-Baseline!B18</f>
        <v>0</v>
      </c>
      <c r="D18" s="21">
        <f t="shared" si="1"/>
        <v>-259.17142560316694</v>
      </c>
      <c r="E18" s="21">
        <f>D18-Baseline!D18</f>
        <v>0</v>
      </c>
      <c r="F18" s="21">
        <f t="shared" si="2"/>
        <v>-259.17142560316694</v>
      </c>
      <c r="G18" s="21">
        <f>F18-Baseline!F18</f>
        <v>0</v>
      </c>
      <c r="I18" s="449"/>
      <c r="J18" s="450"/>
      <c r="K18" s="450"/>
      <c r="L18" s="450"/>
      <c r="M18" s="450"/>
      <c r="N18" s="451"/>
      <c r="P18" s="460"/>
      <c r="Q18" s="461"/>
      <c r="R18" s="461"/>
      <c r="S18" s="461"/>
      <c r="T18" s="461"/>
      <c r="U18" s="462"/>
    </row>
    <row r="19" spans="1:21" ht="14" outlineLevel="1" thickBot="1">
      <c r="A19" s="465"/>
      <c r="B19" s="465"/>
      <c r="I19" s="250"/>
      <c r="J19" s="251"/>
      <c r="K19" s="251"/>
      <c r="L19" s="251"/>
      <c r="M19" s="251"/>
      <c r="N19" s="251"/>
      <c r="P19" s="249"/>
      <c r="Q19" s="249"/>
      <c r="R19" s="249"/>
      <c r="S19" s="249"/>
      <c r="T19" s="249"/>
      <c r="U19" s="232"/>
    </row>
    <row r="20" spans="1:21" ht="26.25" customHeight="1" outlineLevel="1">
      <c r="A20" s="54" t="s">
        <v>357</v>
      </c>
      <c r="B20" s="55">
        <v>0.33700000000000002</v>
      </c>
      <c r="E20" s="154"/>
      <c r="I20" s="452" t="s">
        <v>358</v>
      </c>
      <c r="J20" s="453"/>
      <c r="K20" s="453"/>
      <c r="L20" s="453"/>
      <c r="M20" s="453"/>
      <c r="N20" s="454"/>
      <c r="P20" s="452" t="s">
        <v>359</v>
      </c>
      <c r="Q20" s="453"/>
      <c r="R20" s="453"/>
      <c r="S20" s="453"/>
      <c r="T20" s="453"/>
      <c r="U20" s="454"/>
    </row>
    <row r="21" spans="1:21" ht="12.75" customHeight="1" outlineLevel="1">
      <c r="A21" s="154"/>
      <c r="B21" s="155"/>
      <c r="I21" s="443" t="s">
        <v>360</v>
      </c>
      <c r="J21" s="455"/>
      <c r="K21" s="455"/>
      <c r="L21" s="455"/>
      <c r="M21" s="455"/>
      <c r="N21" s="456"/>
      <c r="P21" s="443" t="s">
        <v>361</v>
      </c>
      <c r="Q21" s="444"/>
      <c r="R21" s="444"/>
      <c r="S21" s="444"/>
      <c r="T21" s="444"/>
      <c r="U21" s="445"/>
    </row>
    <row r="22" spans="1:21" ht="12.75" customHeight="1" outlineLevel="1">
      <c r="A22" s="154"/>
      <c r="B22" s="155"/>
      <c r="I22" s="457"/>
      <c r="J22" s="458"/>
      <c r="K22" s="458"/>
      <c r="L22" s="458"/>
      <c r="M22" s="458"/>
      <c r="N22" s="459"/>
      <c r="P22" s="446"/>
      <c r="Q22" s="447"/>
      <c r="R22" s="447"/>
      <c r="S22" s="447"/>
      <c r="T22" s="447"/>
      <c r="U22" s="448"/>
    </row>
    <row r="23" spans="1:21" outlineLevel="1">
      <c r="A23" s="154"/>
      <c r="B23" s="480" t="s">
        <v>362</v>
      </c>
      <c r="C23" s="481"/>
      <c r="D23" s="481"/>
      <c r="E23" s="481"/>
      <c r="F23" s="481"/>
      <c r="G23" s="482"/>
      <c r="I23" s="457"/>
      <c r="J23" s="458"/>
      <c r="K23" s="458"/>
      <c r="L23" s="458"/>
      <c r="M23" s="458"/>
      <c r="N23" s="459"/>
      <c r="P23" s="446"/>
      <c r="Q23" s="447"/>
      <c r="R23" s="447"/>
      <c r="S23" s="447"/>
      <c r="T23" s="447"/>
      <c r="U23" s="448"/>
    </row>
    <row r="24" spans="1:21" outlineLevel="1">
      <c r="B24" s="17">
        <v>2027</v>
      </c>
      <c r="C24" s="17">
        <v>2028</v>
      </c>
      <c r="D24" s="17">
        <v>2029</v>
      </c>
      <c r="E24" s="17">
        <v>2030</v>
      </c>
      <c r="F24" s="17">
        <v>2031</v>
      </c>
      <c r="G24" s="17" t="s">
        <v>363</v>
      </c>
      <c r="I24" s="457"/>
      <c r="J24" s="458"/>
      <c r="K24" s="458"/>
      <c r="L24" s="458"/>
      <c r="M24" s="458"/>
      <c r="N24" s="459"/>
      <c r="P24" s="446"/>
      <c r="Q24" s="447"/>
      <c r="R24" s="447"/>
      <c r="S24" s="447"/>
      <c r="T24" s="447"/>
      <c r="U24" s="448"/>
    </row>
    <row r="25" spans="1:21" ht="14" outlineLevel="1" thickBot="1">
      <c r="B25" s="30" t="s">
        <v>364</v>
      </c>
      <c r="C25" s="30" t="s">
        <v>364</v>
      </c>
      <c r="D25" s="30" t="s">
        <v>364</v>
      </c>
      <c r="E25" s="30" t="s">
        <v>364</v>
      </c>
      <c r="F25" s="30" t="s">
        <v>364</v>
      </c>
      <c r="G25" s="30" t="s">
        <v>364</v>
      </c>
      <c r="I25" s="457"/>
      <c r="J25" s="458"/>
      <c r="K25" s="458"/>
      <c r="L25" s="458"/>
      <c r="M25" s="458"/>
      <c r="N25" s="459"/>
      <c r="P25" s="446"/>
      <c r="Q25" s="447"/>
      <c r="R25" s="447"/>
      <c r="S25" s="447"/>
      <c r="T25" s="447"/>
      <c r="U25" s="448"/>
    </row>
    <row r="26" spans="1:21" outlineLevel="1">
      <c r="A26" s="54" t="s">
        <v>365</v>
      </c>
      <c r="B26" s="21">
        <f>E64</f>
        <v>0</v>
      </c>
      <c r="C26" s="21">
        <f>F64</f>
        <v>0</v>
      </c>
      <c r="D26" s="21">
        <f>G64</f>
        <v>0</v>
      </c>
      <c r="E26" s="21">
        <f>H64</f>
        <v>0</v>
      </c>
      <c r="F26" s="21">
        <f>I64</f>
        <v>0</v>
      </c>
      <c r="G26" s="21">
        <f>SUM(J64:BB64)</f>
        <v>0</v>
      </c>
      <c r="I26" s="457"/>
      <c r="J26" s="458"/>
      <c r="K26" s="458"/>
      <c r="L26" s="458"/>
      <c r="M26" s="458"/>
      <c r="N26" s="459"/>
      <c r="P26" s="446"/>
      <c r="Q26" s="447"/>
      <c r="R26" s="447"/>
      <c r="S26" s="447"/>
      <c r="T26" s="447"/>
      <c r="U26" s="448"/>
    </row>
    <row r="27" spans="1:21" outlineLevel="1">
      <c r="A27" s="54" t="s">
        <v>366</v>
      </c>
      <c r="B27" s="21">
        <f>E71+E77</f>
        <v>-8.584E-2</v>
      </c>
      <c r="C27" s="21">
        <f>F71+F77</f>
        <v>-0.30599999999999999</v>
      </c>
      <c r="D27" s="21">
        <f>G71+G77</f>
        <v>-8.9307935999999991E-2</v>
      </c>
      <c r="E27" s="21">
        <f>H71+H77</f>
        <v>0</v>
      </c>
      <c r="F27" s="21">
        <f>I71+I77</f>
        <v>-9.29159766144E-2</v>
      </c>
      <c r="G27" s="21">
        <f>SUM(J71:BB71)+SUM(J77:BB77)</f>
        <v>-8.2649906387929839</v>
      </c>
      <c r="I27" s="457"/>
      <c r="J27" s="458"/>
      <c r="K27" s="458"/>
      <c r="L27" s="458"/>
      <c r="M27" s="458"/>
      <c r="N27" s="459"/>
      <c r="P27" s="446"/>
      <c r="Q27" s="447"/>
      <c r="R27" s="447"/>
      <c r="S27" s="447"/>
      <c r="T27" s="447"/>
      <c r="U27" s="448"/>
    </row>
    <row r="28" spans="1:21" outlineLevel="1">
      <c r="A28" s="154"/>
      <c r="B28" s="248"/>
      <c r="C28" s="248"/>
      <c r="D28" s="248"/>
      <c r="E28" s="248"/>
      <c r="F28" s="248"/>
      <c r="G28" s="248"/>
      <c r="I28" s="457"/>
      <c r="J28" s="458"/>
      <c r="K28" s="458"/>
      <c r="L28" s="458"/>
      <c r="M28" s="458"/>
      <c r="N28" s="459"/>
      <c r="P28" s="446"/>
      <c r="Q28" s="447"/>
      <c r="R28" s="447"/>
      <c r="S28" s="447"/>
      <c r="T28" s="447"/>
      <c r="U28" s="448"/>
    </row>
    <row r="29" spans="1:21" ht="14" outlineLevel="1" thickBot="1">
      <c r="A29" s="154"/>
      <c r="B29" s="248"/>
      <c r="C29" s="248"/>
      <c r="D29" s="248"/>
      <c r="E29" s="248"/>
      <c r="F29" s="248"/>
      <c r="G29" s="248"/>
      <c r="I29" s="457"/>
      <c r="J29" s="458"/>
      <c r="K29" s="458"/>
      <c r="L29" s="458"/>
      <c r="M29" s="458"/>
      <c r="N29" s="459"/>
      <c r="P29" s="446"/>
      <c r="Q29" s="447"/>
      <c r="R29" s="447"/>
      <c r="S29" s="447"/>
      <c r="T29" s="447"/>
      <c r="U29" s="448"/>
    </row>
    <row r="30" spans="1:21" ht="14" outlineLevel="1" thickBot="1">
      <c r="A30" s="308"/>
      <c r="B30" s="309" t="s">
        <v>367</v>
      </c>
      <c r="C30" s="310" t="s">
        <v>368</v>
      </c>
      <c r="D30" s="484" t="s">
        <v>323</v>
      </c>
      <c r="E30" s="485"/>
      <c r="F30" s="485"/>
      <c r="G30" s="486"/>
      <c r="I30" s="457"/>
      <c r="J30" s="458"/>
      <c r="K30" s="458"/>
      <c r="L30" s="458"/>
      <c r="M30" s="458"/>
      <c r="N30" s="459"/>
      <c r="P30" s="446"/>
      <c r="Q30" s="447"/>
      <c r="R30" s="447"/>
      <c r="S30" s="447"/>
      <c r="T30" s="447"/>
      <c r="U30" s="448"/>
    </row>
    <row r="31" spans="1:21" ht="14" outlineLevel="1" thickBot="1">
      <c r="A31" s="477" t="s">
        <v>369</v>
      </c>
      <c r="B31" s="346" t="s">
        <v>370</v>
      </c>
      <c r="C31" s="307">
        <v>0</v>
      </c>
      <c r="D31" s="426" t="s">
        <v>371</v>
      </c>
      <c r="E31" s="426"/>
      <c r="F31" s="426"/>
      <c r="G31" s="427"/>
      <c r="I31" s="457"/>
      <c r="J31" s="458"/>
      <c r="K31" s="458"/>
      <c r="L31" s="458"/>
      <c r="M31" s="458"/>
      <c r="N31" s="459"/>
      <c r="P31" s="446"/>
      <c r="Q31" s="447"/>
      <c r="R31" s="447"/>
      <c r="S31" s="447"/>
      <c r="T31" s="447"/>
      <c r="U31" s="448"/>
    </row>
    <row r="32" spans="1:21" ht="14" outlineLevel="1" thickBot="1">
      <c r="A32" s="477"/>
      <c r="B32" s="346" t="s">
        <v>372</v>
      </c>
      <c r="C32" s="252">
        <v>0</v>
      </c>
      <c r="D32" s="426" t="s">
        <v>371</v>
      </c>
      <c r="E32" s="426"/>
      <c r="F32" s="426"/>
      <c r="G32" s="427"/>
      <c r="I32" s="457"/>
      <c r="J32" s="458"/>
      <c r="K32" s="458"/>
      <c r="L32" s="458"/>
      <c r="M32" s="458"/>
      <c r="N32" s="459"/>
      <c r="P32" s="446"/>
      <c r="Q32" s="447"/>
      <c r="R32" s="447"/>
      <c r="S32" s="447"/>
      <c r="T32" s="447"/>
      <c r="U32" s="448"/>
    </row>
    <row r="33" spans="1:21" outlineLevel="1">
      <c r="A33" s="477"/>
      <c r="B33" s="346" t="s">
        <v>373</v>
      </c>
      <c r="C33" s="252">
        <v>0</v>
      </c>
      <c r="D33" s="426" t="s">
        <v>371</v>
      </c>
      <c r="E33" s="426"/>
      <c r="F33" s="426"/>
      <c r="G33" s="427"/>
      <c r="I33" s="457"/>
      <c r="J33" s="458"/>
      <c r="K33" s="458"/>
      <c r="L33" s="458"/>
      <c r="M33" s="458"/>
      <c r="N33" s="459"/>
      <c r="P33" s="446"/>
      <c r="Q33" s="447"/>
      <c r="R33" s="447"/>
      <c r="S33" s="447"/>
      <c r="T33" s="447"/>
      <c r="U33" s="448"/>
    </row>
    <row r="34" spans="1:21" outlineLevel="1">
      <c r="A34" s="477"/>
      <c r="B34" s="312"/>
      <c r="C34" s="252"/>
      <c r="D34" s="463"/>
      <c r="E34" s="463"/>
      <c r="F34" s="463"/>
      <c r="G34" s="464"/>
      <c r="I34" s="457"/>
      <c r="J34" s="458"/>
      <c r="K34" s="458"/>
      <c r="L34" s="458"/>
      <c r="M34" s="458"/>
      <c r="N34" s="459"/>
      <c r="P34" s="446"/>
      <c r="Q34" s="447"/>
      <c r="R34" s="447"/>
      <c r="S34" s="447"/>
      <c r="T34" s="447"/>
      <c r="U34" s="448"/>
    </row>
    <row r="35" spans="1:21" outlineLevel="1">
      <c r="A35" s="477"/>
      <c r="B35" s="312"/>
      <c r="C35" s="252"/>
      <c r="D35" s="463"/>
      <c r="E35" s="463"/>
      <c r="F35" s="463"/>
      <c r="G35" s="464"/>
      <c r="I35" s="457"/>
      <c r="J35" s="458"/>
      <c r="K35" s="458"/>
      <c r="L35" s="458"/>
      <c r="M35" s="458"/>
      <c r="N35" s="459"/>
      <c r="P35" s="446"/>
      <c r="Q35" s="447"/>
      <c r="R35" s="447"/>
      <c r="S35" s="447"/>
      <c r="T35" s="447"/>
      <c r="U35" s="448"/>
    </row>
    <row r="36" spans="1:21" outlineLevel="1">
      <c r="A36" s="477"/>
      <c r="B36" s="312"/>
      <c r="C36" s="252"/>
      <c r="D36" s="463"/>
      <c r="E36" s="463"/>
      <c r="F36" s="463"/>
      <c r="G36" s="464"/>
      <c r="I36" s="457"/>
      <c r="J36" s="458"/>
      <c r="K36" s="458"/>
      <c r="L36" s="458"/>
      <c r="M36" s="458"/>
      <c r="N36" s="459"/>
      <c r="P36" s="446"/>
      <c r="Q36" s="447"/>
      <c r="R36" s="447"/>
      <c r="S36" s="447"/>
      <c r="T36" s="447"/>
      <c r="U36" s="448"/>
    </row>
    <row r="37" spans="1:21" outlineLevel="1">
      <c r="A37" s="477"/>
      <c r="B37" s="312"/>
      <c r="C37" s="252"/>
      <c r="D37" s="463"/>
      <c r="E37" s="463"/>
      <c r="F37" s="463"/>
      <c r="G37" s="464"/>
      <c r="I37" s="457"/>
      <c r="J37" s="458"/>
      <c r="K37" s="458"/>
      <c r="L37" s="458"/>
      <c r="M37" s="458"/>
      <c r="N37" s="459"/>
      <c r="P37" s="446"/>
      <c r="Q37" s="447"/>
      <c r="R37" s="447"/>
      <c r="S37" s="447"/>
      <c r="T37" s="447"/>
      <c r="U37" s="448"/>
    </row>
    <row r="38" spans="1:21" outlineLevel="1">
      <c r="A38" s="477"/>
      <c r="B38" s="312"/>
      <c r="C38" s="252"/>
      <c r="D38" s="463"/>
      <c r="E38" s="463"/>
      <c r="F38" s="463"/>
      <c r="G38" s="464"/>
      <c r="I38" s="457"/>
      <c r="J38" s="458"/>
      <c r="K38" s="458"/>
      <c r="L38" s="458"/>
      <c r="M38" s="458"/>
      <c r="N38" s="459"/>
      <c r="P38" s="446"/>
      <c r="Q38" s="447"/>
      <c r="R38" s="447"/>
      <c r="S38" s="447"/>
      <c r="T38" s="447"/>
      <c r="U38" s="448"/>
    </row>
    <row r="39" spans="1:21" outlineLevel="1">
      <c r="A39" s="477"/>
      <c r="B39" s="312"/>
      <c r="C39" s="252"/>
      <c r="D39" s="463"/>
      <c r="E39" s="463"/>
      <c r="F39" s="463"/>
      <c r="G39" s="464"/>
      <c r="I39" s="457"/>
      <c r="J39" s="458"/>
      <c r="K39" s="458"/>
      <c r="L39" s="458"/>
      <c r="M39" s="458"/>
      <c r="N39" s="459"/>
      <c r="P39" s="446"/>
      <c r="Q39" s="447"/>
      <c r="R39" s="447"/>
      <c r="S39" s="447"/>
      <c r="T39" s="447"/>
      <c r="U39" s="448"/>
    </row>
    <row r="40" spans="1:21" ht="14" outlineLevel="1" thickBot="1">
      <c r="A40" s="478"/>
      <c r="B40" s="313"/>
      <c r="C40" s="314"/>
      <c r="D40" s="487"/>
      <c r="E40" s="487"/>
      <c r="F40" s="487"/>
      <c r="G40" s="488"/>
      <c r="I40" s="457"/>
      <c r="J40" s="458"/>
      <c r="K40" s="458"/>
      <c r="L40" s="458"/>
      <c r="M40" s="458"/>
      <c r="N40" s="459"/>
      <c r="P40" s="446"/>
      <c r="Q40" s="447"/>
      <c r="R40" s="447"/>
      <c r="S40" s="447"/>
      <c r="T40" s="447"/>
      <c r="U40" s="448"/>
    </row>
    <row r="41" spans="1:21" outlineLevel="1">
      <c r="A41" s="154"/>
      <c r="B41" s="248"/>
      <c r="C41" s="248"/>
      <c r="D41" s="248"/>
      <c r="E41" s="248"/>
      <c r="F41" s="248"/>
      <c r="G41" s="248"/>
      <c r="I41" s="457"/>
      <c r="J41" s="458"/>
      <c r="K41" s="458"/>
      <c r="L41" s="458"/>
      <c r="M41" s="458"/>
      <c r="N41" s="459"/>
      <c r="P41" s="446"/>
      <c r="Q41" s="447"/>
      <c r="R41" s="447"/>
      <c r="S41" s="447"/>
      <c r="T41" s="447"/>
      <c r="U41" s="448"/>
    </row>
    <row r="42" spans="1:21" outlineLevel="1">
      <c r="A42" s="154"/>
      <c r="B42" s="248"/>
      <c r="C42" s="248"/>
      <c r="D42" s="248"/>
      <c r="E42" s="248"/>
      <c r="F42" s="248"/>
      <c r="G42" s="248"/>
      <c r="I42" s="457"/>
      <c r="J42" s="458"/>
      <c r="K42" s="458"/>
      <c r="L42" s="458"/>
      <c r="M42" s="458"/>
      <c r="N42" s="459"/>
      <c r="P42" s="446"/>
      <c r="Q42" s="447"/>
      <c r="R42" s="447"/>
      <c r="S42" s="447"/>
      <c r="T42" s="447"/>
      <c r="U42" s="448"/>
    </row>
    <row r="43" spans="1:21" outlineLevel="1">
      <c r="A43" s="154"/>
      <c r="B43" s="248"/>
      <c r="C43" s="248"/>
      <c r="D43" s="248"/>
      <c r="E43" s="248"/>
      <c r="F43" s="248"/>
      <c r="G43" s="248"/>
      <c r="I43" s="457"/>
      <c r="J43" s="458"/>
      <c r="K43" s="458"/>
      <c r="L43" s="458"/>
      <c r="M43" s="458"/>
      <c r="N43" s="459"/>
      <c r="P43" s="446"/>
      <c r="Q43" s="447"/>
      <c r="R43" s="447"/>
      <c r="S43" s="447"/>
      <c r="T43" s="447"/>
      <c r="U43" s="448"/>
    </row>
    <row r="44" spans="1:21" outlineLevel="1">
      <c r="A44" s="154"/>
      <c r="B44" s="248"/>
      <c r="C44" s="248"/>
      <c r="D44" s="248"/>
      <c r="E44" s="248"/>
      <c r="F44" s="248"/>
      <c r="G44" s="248"/>
      <c r="I44" s="457"/>
      <c r="J44" s="458"/>
      <c r="K44" s="458"/>
      <c r="L44" s="458"/>
      <c r="M44" s="458"/>
      <c r="N44" s="459"/>
      <c r="P44" s="446"/>
      <c r="Q44" s="447"/>
      <c r="R44" s="447"/>
      <c r="S44" s="447"/>
      <c r="T44" s="447"/>
      <c r="U44" s="448"/>
    </row>
    <row r="45" spans="1:21" outlineLevel="1">
      <c r="A45" s="154"/>
      <c r="B45" s="248"/>
      <c r="C45" s="248"/>
      <c r="D45" s="248"/>
      <c r="E45" s="248"/>
      <c r="F45" s="248"/>
      <c r="G45" s="248"/>
      <c r="I45" s="460"/>
      <c r="J45" s="461"/>
      <c r="K45" s="461"/>
      <c r="L45" s="461"/>
      <c r="M45" s="461"/>
      <c r="N45" s="462"/>
      <c r="P45" s="449"/>
      <c r="Q45" s="450"/>
      <c r="R45" s="450"/>
      <c r="S45" s="450"/>
      <c r="T45" s="450"/>
      <c r="U45" s="451"/>
    </row>
    <row r="46" spans="1:21" outlineLevel="1">
      <c r="A46" s="154"/>
      <c r="B46" s="248"/>
      <c r="C46" s="248"/>
      <c r="D46" s="248"/>
      <c r="E46" s="248"/>
      <c r="F46" s="248"/>
      <c r="G46" s="248"/>
    </row>
    <row r="47" spans="1:21">
      <c r="A47" s="154"/>
      <c r="B47" s="155"/>
    </row>
    <row r="48" spans="1:21" ht="15">
      <c r="A48" s="12" t="s">
        <v>374</v>
      </c>
    </row>
    <row r="49" spans="1:54" ht="15" outlineLevel="1">
      <c r="A49" s="12"/>
    </row>
    <row r="50" spans="1:54" ht="14" outlineLevel="1" thickBot="1">
      <c r="A50" s="4" t="s">
        <v>375</v>
      </c>
    </row>
    <row r="51" spans="1:54" outlineLevel="2">
      <c r="B51" s="19"/>
      <c r="C51" s="19"/>
      <c r="D51" s="19"/>
      <c r="E51" s="489" t="s">
        <v>270</v>
      </c>
      <c r="F51" s="479"/>
      <c r="G51" s="479"/>
      <c r="H51" s="479"/>
      <c r="I51" s="479"/>
      <c r="J51" s="479" t="s">
        <v>271</v>
      </c>
      <c r="K51" s="479"/>
      <c r="L51" s="479"/>
      <c r="M51" s="479"/>
      <c r="N51" s="479"/>
      <c r="O51" s="479" t="s">
        <v>272</v>
      </c>
      <c r="P51" s="479"/>
      <c r="Q51" s="479"/>
      <c r="R51" s="479"/>
      <c r="S51" s="479"/>
      <c r="T51" s="479" t="s">
        <v>273</v>
      </c>
      <c r="U51" s="479"/>
      <c r="V51" s="479"/>
      <c r="W51" s="479"/>
      <c r="X51" s="479"/>
      <c r="Y51" s="479" t="s">
        <v>376</v>
      </c>
      <c r="Z51" s="479"/>
      <c r="AA51" s="479"/>
      <c r="AB51" s="479"/>
      <c r="AC51" s="479"/>
      <c r="AD51" s="479" t="s">
        <v>377</v>
      </c>
      <c r="AE51" s="479"/>
      <c r="AF51" s="479"/>
      <c r="AG51" s="479"/>
      <c r="AH51" s="479"/>
      <c r="AI51" s="479" t="s">
        <v>378</v>
      </c>
      <c r="AJ51" s="479"/>
      <c r="AK51" s="479"/>
      <c r="AL51" s="479"/>
      <c r="AM51" s="479"/>
      <c r="AN51" s="479" t="s">
        <v>379</v>
      </c>
      <c r="AO51" s="479"/>
      <c r="AP51" s="479"/>
      <c r="AQ51" s="479"/>
      <c r="AR51" s="479"/>
      <c r="AS51" s="479" t="s">
        <v>380</v>
      </c>
      <c r="AT51" s="479"/>
      <c r="AU51" s="479"/>
      <c r="AV51" s="479"/>
      <c r="AW51" s="479"/>
      <c r="AX51" s="479" t="s">
        <v>381</v>
      </c>
      <c r="AY51" s="479"/>
      <c r="AZ51" s="479"/>
      <c r="BA51" s="479"/>
      <c r="BB51" s="48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367</v>
      </c>
      <c r="C53" s="19" t="s">
        <v>382</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66" t="s">
        <v>383</v>
      </c>
      <c r="B54" s="127"/>
      <c r="C54" s="127"/>
      <c r="D54" s="124" t="s">
        <v>384</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67"/>
      <c r="B55" s="36"/>
      <c r="C55" s="121"/>
      <c r="D55" s="2" t="s">
        <v>384</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67"/>
      <c r="B56" s="36"/>
      <c r="C56" s="121"/>
      <c r="D56" s="2" t="s">
        <v>384</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67"/>
      <c r="B57" s="36"/>
      <c r="C57" s="121"/>
      <c r="D57" s="2" t="s">
        <v>384</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67"/>
      <c r="B58" s="36"/>
      <c r="C58" s="121"/>
      <c r="D58" s="2" t="s">
        <v>384</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67"/>
      <c r="B59" s="36"/>
      <c r="C59" s="121"/>
      <c r="D59" s="2" t="s">
        <v>384</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67"/>
      <c r="B60" s="36"/>
      <c r="C60" s="121"/>
      <c r="D60" s="2" t="s">
        <v>384</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67"/>
      <c r="B61" s="36"/>
      <c r="C61" s="121"/>
      <c r="D61" s="2" t="s">
        <v>384</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67"/>
      <c r="B62" s="36"/>
      <c r="C62" s="121"/>
      <c r="D62" s="2" t="s">
        <v>384</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67"/>
      <c r="B63" s="36"/>
      <c r="C63" s="121"/>
      <c r="D63" s="2" t="s">
        <v>384</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68"/>
      <c r="B64" s="122" t="s">
        <v>385</v>
      </c>
      <c r="C64" s="296" t="s">
        <v>386</v>
      </c>
      <c r="D64" s="123" t="s">
        <v>384</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74" t="s">
        <v>387</v>
      </c>
      <c r="B66" s="266" t="s">
        <v>302</v>
      </c>
      <c r="C66" s="267"/>
      <c r="D66" s="268" t="s">
        <v>384</v>
      </c>
      <c r="E66" s="242">
        <f>'Baseline Workings'!E43</f>
        <v>-8.584E-2</v>
      </c>
      <c r="F66" s="242">
        <f>'Baseline Workings'!F43</f>
        <v>0</v>
      </c>
      <c r="G66" s="242">
        <f>'Baseline Workings'!G43</f>
        <v>-8.9307935999999991E-2</v>
      </c>
      <c r="H66" s="242">
        <f>'Baseline Workings'!H43</f>
        <v>0</v>
      </c>
      <c r="I66" s="242">
        <f>'Baseline Workings'!I43</f>
        <v>-9.29159766144E-2</v>
      </c>
      <c r="J66" s="242">
        <f>'Baseline Workings'!J43</f>
        <v>0</v>
      </c>
      <c r="K66" s="242">
        <f>'Baseline Workings'!K43</f>
        <v>-9.6669782069621762E-2</v>
      </c>
      <c r="L66" s="242">
        <f>'Baseline Workings'!L43</f>
        <v>0</v>
      </c>
      <c r="M66" s="242">
        <f>'Baseline Workings'!M43</f>
        <v>-0.10057524126523447</v>
      </c>
      <c r="N66" s="242">
        <f>'Baseline Workings'!N43</f>
        <v>0</v>
      </c>
      <c r="O66" s="242">
        <f>'Baseline Workings'!O43</f>
        <v>-0.10463848101234995</v>
      </c>
      <c r="P66" s="242">
        <f>'Baseline Workings'!P43</f>
        <v>0</v>
      </c>
      <c r="Q66" s="242">
        <f>'Baseline Workings'!Q43</f>
        <v>-0.10886587564524888</v>
      </c>
      <c r="R66" s="242">
        <f>'Baseline Workings'!R43</f>
        <v>0</v>
      </c>
      <c r="S66" s="242">
        <f>'Baseline Workings'!S43</f>
        <v>-0.11326405702131694</v>
      </c>
      <c r="T66" s="242">
        <f>'Baseline Workings'!T43</f>
        <v>0</v>
      </c>
      <c r="U66" s="242">
        <f>'Baseline Workings'!U43</f>
        <v>-0.11783992492497813</v>
      </c>
      <c r="V66" s="242">
        <f>'Baseline Workings'!V43</f>
        <v>0</v>
      </c>
      <c r="W66" s="242">
        <f>'Baseline Workings'!W43</f>
        <v>-0.12260065789194724</v>
      </c>
      <c r="X66" s="242">
        <f>'Baseline Workings'!X43</f>
        <v>0</v>
      </c>
      <c r="Y66" s="242">
        <f>'Baseline Workings'!Y43</f>
        <v>-0.12755372447078192</v>
      </c>
      <c r="Z66" s="242">
        <f>'Baseline Workings'!Z43</f>
        <v>0</v>
      </c>
      <c r="AA66" s="242">
        <f>'Baseline Workings'!AA43</f>
        <v>-0.13270689493940149</v>
      </c>
      <c r="AB66" s="242">
        <f>'Baseline Workings'!AB43</f>
        <v>0</v>
      </c>
      <c r="AC66" s="242">
        <f>'Baseline Workings'!AC43</f>
        <v>-0.13806825349495333</v>
      </c>
      <c r="AD66" s="242">
        <f>'Baseline Workings'!AD43</f>
        <v>0</v>
      </c>
      <c r="AE66" s="242">
        <f>'Baseline Workings'!AE43</f>
        <v>-0.14364621093614943</v>
      </c>
      <c r="AF66" s="242">
        <f>'Baseline Workings'!AF43</f>
        <v>0</v>
      </c>
      <c r="AG66" s="242">
        <f>'Baseline Workings'!AG43</f>
        <v>-0.14944951785796987</v>
      </c>
      <c r="AH66" s="242">
        <f>'Baseline Workings'!AH43</f>
        <v>0</v>
      </c>
      <c r="AI66" s="242">
        <f>'Baseline Workings'!AI43</f>
        <v>-0.15548727837943185</v>
      </c>
      <c r="AJ66" s="242">
        <f>'Baseline Workings'!AJ43</f>
        <v>0</v>
      </c>
      <c r="AK66" s="242">
        <f>'Baseline Workings'!AK43</f>
        <v>-0.16176896442596089</v>
      </c>
      <c r="AL66" s="242">
        <f>'Baseline Workings'!AL43</f>
        <v>0</v>
      </c>
      <c r="AM66" s="242">
        <f>'Baseline Workings'!AM43</f>
        <v>-0.16830443058876973</v>
      </c>
      <c r="AN66" s="242">
        <f>'Baseline Workings'!AN43</f>
        <v>0</v>
      </c>
      <c r="AO66" s="242">
        <f>'Baseline Workings'!AO43</f>
        <v>-0.17510392958455601</v>
      </c>
      <c r="AP66" s="242">
        <f>'Baseline Workings'!AP43</f>
        <v>0</v>
      </c>
      <c r="AQ66" s="242">
        <f>'Baseline Workings'!AQ43</f>
        <v>-0.18217812833977207</v>
      </c>
      <c r="AR66" s="242">
        <f>'Baseline Workings'!AR43</f>
        <v>0</v>
      </c>
      <c r="AS66" s="242">
        <f>'Baseline Workings'!AS43</f>
        <v>-0.18953812472469889</v>
      </c>
      <c r="AT66" s="242">
        <f>'Baseline Workings'!AT43</f>
        <v>0</v>
      </c>
      <c r="AU66" s="242">
        <f>'Baseline Workings'!AU43</f>
        <v>-0.19719546496357671</v>
      </c>
      <c r="AV66" s="242">
        <f>'Baseline Workings'!AV43</f>
        <v>0</v>
      </c>
      <c r="AW66" s="242">
        <f>'Baseline Workings'!AW43</f>
        <v>-0.20516216174810523</v>
      </c>
      <c r="AX66" s="242">
        <f>'Baseline Workings'!AX43</f>
        <v>0</v>
      </c>
      <c r="AY66" s="242">
        <f>'Baseline Workings'!AY43</f>
        <v>-0.21345071308272867</v>
      </c>
      <c r="AZ66" s="242">
        <f>'Baseline Workings'!AZ43</f>
        <v>0</v>
      </c>
      <c r="BA66" s="242">
        <f>'Baseline Workings'!BA43</f>
        <v>-0.2220741218912709</v>
      </c>
      <c r="BB66" s="242">
        <f>'Baseline Workings'!BB43</f>
        <v>0</v>
      </c>
    </row>
    <row r="67" spans="1:54" outlineLevel="2">
      <c r="A67" s="475"/>
      <c r="B67" s="252" t="s">
        <v>302</v>
      </c>
      <c r="C67" s="267"/>
      <c r="D67" s="269" t="s">
        <v>384</v>
      </c>
      <c r="E67" s="241">
        <f>'Baseline Workings'!E47</f>
        <v>0</v>
      </c>
      <c r="F67" s="241">
        <f>'Baseline Workings'!F47</f>
        <v>-0.30599999999999999</v>
      </c>
      <c r="G67" s="241">
        <f>'Baseline Workings'!G47</f>
        <v>0</v>
      </c>
      <c r="H67" s="241">
        <f>'Baseline Workings'!H47</f>
        <v>0</v>
      </c>
      <c r="I67" s="241">
        <f>'Baseline Workings'!I47</f>
        <v>0</v>
      </c>
      <c r="J67" s="241">
        <f>'Baseline Workings'!J47</f>
        <v>0</v>
      </c>
      <c r="K67" s="241">
        <f>'Baseline Workings'!K47</f>
        <v>-0.34122721303699205</v>
      </c>
      <c r="L67" s="241">
        <f>'Baseline Workings'!L47</f>
        <v>0</v>
      </c>
      <c r="M67" s="241">
        <f>'Baseline Workings'!M47</f>
        <v>0</v>
      </c>
      <c r="N67" s="241">
        <f>'Baseline Workings'!N47</f>
        <v>0</v>
      </c>
      <c r="O67" s="241">
        <f>'Baseline Workings'!O47</f>
        <v>0</v>
      </c>
      <c r="P67" s="241">
        <f>'Baseline Workings'!P47</f>
        <v>-0.38050983959801543</v>
      </c>
      <c r="Q67" s="241">
        <f>'Baseline Workings'!Q47</f>
        <v>0</v>
      </c>
      <c r="R67" s="241">
        <f>'Baseline Workings'!R47</f>
        <v>0</v>
      </c>
      <c r="S67" s="241">
        <f>'Baseline Workings'!S47</f>
        <v>0</v>
      </c>
      <c r="T67" s="241">
        <f>'Baseline Workings'!T47</f>
        <v>0</v>
      </c>
      <c r="U67" s="241">
        <f>'Baseline Workings'!U47</f>
        <v>-0.4243147454221689</v>
      </c>
      <c r="V67" s="241">
        <f>'Baseline Workings'!V47</f>
        <v>0</v>
      </c>
      <c r="W67" s="241">
        <f>'Baseline Workings'!W47</f>
        <v>0</v>
      </c>
      <c r="X67" s="241">
        <f>'Baseline Workings'!X47</f>
        <v>0</v>
      </c>
      <c r="Y67" s="241">
        <f>'Baseline Workings'!Y47</f>
        <v>0</v>
      </c>
      <c r="Z67" s="241">
        <f>'Baseline Workings'!Z47</f>
        <v>-0.47316254258466495</v>
      </c>
      <c r="AA67" s="241">
        <f>'Baseline Workings'!AA47</f>
        <v>0</v>
      </c>
      <c r="AB67" s="241">
        <f>'Baseline Workings'!AB47</f>
        <v>0</v>
      </c>
      <c r="AC67" s="241">
        <f>'Baseline Workings'!AC47</f>
        <v>0</v>
      </c>
      <c r="AD67" s="241">
        <f>'Baseline Workings'!AD47</f>
        <v>0</v>
      </c>
      <c r="AE67" s="241">
        <f>'Baseline Workings'!AE47</f>
        <v>-0.52763377686164126</v>
      </c>
      <c r="AF67" s="241">
        <f>'Baseline Workings'!AF47</f>
        <v>0</v>
      </c>
      <c r="AG67" s="241">
        <f>'Baseline Workings'!AG47</f>
        <v>0</v>
      </c>
      <c r="AH67" s="241">
        <f>'Baseline Workings'!AH47</f>
        <v>0</v>
      </c>
      <c r="AI67" s="241">
        <f>'Baseline Workings'!AI47</f>
        <v>0</v>
      </c>
      <c r="AJ67" s="241">
        <f>'Baseline Workings'!AJ47</f>
        <v>-0.58837582739437899</v>
      </c>
      <c r="AK67" s="241">
        <f>'Baseline Workings'!AK47</f>
        <v>0</v>
      </c>
      <c r="AL67" s="241">
        <f>'Baseline Workings'!AL47</f>
        <v>0</v>
      </c>
      <c r="AM67" s="241">
        <f>'Baseline Workings'!AM47</f>
        <v>0</v>
      </c>
      <c r="AN67" s="241">
        <f>'Baseline Workings'!AN47</f>
        <v>0</v>
      </c>
      <c r="AO67" s="241">
        <f>'Baseline Workings'!AO47</f>
        <v>-0.65611060065398119</v>
      </c>
      <c r="AP67" s="241">
        <f>'Baseline Workings'!AP47</f>
        <v>0</v>
      </c>
      <c r="AQ67" s="241">
        <f>'Baseline Workings'!AQ47</f>
        <v>0</v>
      </c>
      <c r="AR67" s="241">
        <f>'Baseline Workings'!AR47</f>
        <v>0</v>
      </c>
      <c r="AS67" s="241">
        <f>'Baseline Workings'!AS47</f>
        <v>0</v>
      </c>
      <c r="AT67" s="241">
        <f>'Baseline Workings'!AT47</f>
        <v>-0.7316431101476627</v>
      </c>
      <c r="AU67" s="241">
        <f>'Baseline Workings'!AU47</f>
        <v>0</v>
      </c>
      <c r="AV67" s="241">
        <f>'Baseline Workings'!AV47</f>
        <v>0</v>
      </c>
      <c r="AW67" s="241">
        <f>'Baseline Workings'!AW47</f>
        <v>0</v>
      </c>
      <c r="AX67" s="241">
        <f>'Baseline Workings'!AX47</f>
        <v>0</v>
      </c>
      <c r="AY67" s="241">
        <f>'Baseline Workings'!AY47</f>
        <v>-0.81587104383465325</v>
      </c>
      <c r="AZ67" s="241">
        <f>'Baseline Workings'!AZ47</f>
        <v>0</v>
      </c>
      <c r="BA67" s="241">
        <f>'Baseline Workings'!BA47</f>
        <v>0</v>
      </c>
      <c r="BB67" s="241">
        <f>'Baseline Workings'!BB47</f>
        <v>0</v>
      </c>
    </row>
    <row r="68" spans="1:54" outlineLevel="2">
      <c r="A68" s="475"/>
      <c r="B68" s="252"/>
      <c r="C68" s="267"/>
      <c r="D68" s="269" t="s">
        <v>384</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75"/>
      <c r="B69" s="252"/>
      <c r="C69" s="267"/>
      <c r="D69" s="269" t="s">
        <v>384</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75"/>
      <c r="B70" s="252"/>
      <c r="C70" s="267"/>
      <c r="D70" s="269" t="s">
        <v>384</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76"/>
      <c r="B71" s="122" t="s">
        <v>388</v>
      </c>
      <c r="C71" s="123"/>
      <c r="D71" s="270" t="s">
        <v>384</v>
      </c>
      <c r="E71" s="21">
        <f>SUM(E66:E70)</f>
        <v>-8.584E-2</v>
      </c>
      <c r="F71" s="21">
        <f t="shared" ref="F71:BB71" si="4">SUM(F66:F70)</f>
        <v>-0.30599999999999999</v>
      </c>
      <c r="G71" s="21">
        <f t="shared" si="4"/>
        <v>-8.9307935999999991E-2</v>
      </c>
      <c r="H71" s="21">
        <f t="shared" si="4"/>
        <v>0</v>
      </c>
      <c r="I71" s="21">
        <f t="shared" si="4"/>
        <v>-9.29159766144E-2</v>
      </c>
      <c r="J71" s="21">
        <f t="shared" si="4"/>
        <v>0</v>
      </c>
      <c r="K71" s="21">
        <f t="shared" si="4"/>
        <v>-0.43789699510661384</v>
      </c>
      <c r="L71" s="21">
        <f t="shared" si="4"/>
        <v>0</v>
      </c>
      <c r="M71" s="21">
        <f t="shared" si="4"/>
        <v>-0.10057524126523447</v>
      </c>
      <c r="N71" s="21">
        <f t="shared" si="4"/>
        <v>0</v>
      </c>
      <c r="O71" s="21">
        <f t="shared" si="4"/>
        <v>-0.10463848101234995</v>
      </c>
      <c r="P71" s="21">
        <f t="shared" si="4"/>
        <v>-0.38050983959801543</v>
      </c>
      <c r="Q71" s="21">
        <f t="shared" si="4"/>
        <v>-0.10886587564524888</v>
      </c>
      <c r="R71" s="21">
        <f t="shared" si="4"/>
        <v>0</v>
      </c>
      <c r="S71" s="21">
        <f t="shared" si="4"/>
        <v>-0.11326405702131694</v>
      </c>
      <c r="T71" s="21">
        <f t="shared" si="4"/>
        <v>0</v>
      </c>
      <c r="U71" s="21">
        <f t="shared" si="4"/>
        <v>-0.54215467034714704</v>
      </c>
      <c r="V71" s="21">
        <f t="shared" si="4"/>
        <v>0</v>
      </c>
      <c r="W71" s="21">
        <f t="shared" si="4"/>
        <v>-0.12260065789194724</v>
      </c>
      <c r="X71" s="21">
        <f t="shared" si="4"/>
        <v>0</v>
      </c>
      <c r="Y71" s="21">
        <f t="shared" si="4"/>
        <v>-0.12755372447078192</v>
      </c>
      <c r="Z71" s="21">
        <f t="shared" si="4"/>
        <v>-0.47316254258466495</v>
      </c>
      <c r="AA71" s="21">
        <f t="shared" si="4"/>
        <v>-0.13270689493940149</v>
      </c>
      <c r="AB71" s="21">
        <f t="shared" si="4"/>
        <v>0</v>
      </c>
      <c r="AC71" s="21">
        <f t="shared" si="4"/>
        <v>-0.13806825349495333</v>
      </c>
      <c r="AD71" s="21">
        <f t="shared" si="4"/>
        <v>0</v>
      </c>
      <c r="AE71" s="21">
        <f t="shared" si="4"/>
        <v>-0.67127998779779063</v>
      </c>
      <c r="AF71" s="21">
        <f t="shared" si="4"/>
        <v>0</v>
      </c>
      <c r="AG71" s="21">
        <f t="shared" si="4"/>
        <v>-0.14944951785796987</v>
      </c>
      <c r="AH71" s="21">
        <f t="shared" si="4"/>
        <v>0</v>
      </c>
      <c r="AI71" s="21">
        <f t="shared" si="4"/>
        <v>-0.15548727837943185</v>
      </c>
      <c r="AJ71" s="21">
        <f t="shared" si="4"/>
        <v>-0.58837582739437899</v>
      </c>
      <c r="AK71" s="21">
        <f t="shared" si="4"/>
        <v>-0.16176896442596089</v>
      </c>
      <c r="AL71" s="21">
        <f t="shared" si="4"/>
        <v>0</v>
      </c>
      <c r="AM71" s="21">
        <f t="shared" si="4"/>
        <v>-0.16830443058876973</v>
      </c>
      <c r="AN71" s="21">
        <f t="shared" si="4"/>
        <v>0</v>
      </c>
      <c r="AO71" s="21">
        <f t="shared" si="4"/>
        <v>-0.8312145302385372</v>
      </c>
      <c r="AP71" s="21">
        <f t="shared" si="4"/>
        <v>0</v>
      </c>
      <c r="AQ71" s="21">
        <f t="shared" si="4"/>
        <v>-0.18217812833977207</v>
      </c>
      <c r="AR71" s="21">
        <f t="shared" si="4"/>
        <v>0</v>
      </c>
      <c r="AS71" s="21">
        <f t="shared" si="4"/>
        <v>-0.18953812472469889</v>
      </c>
      <c r="AT71" s="21">
        <f t="shared" si="4"/>
        <v>-0.7316431101476627</v>
      </c>
      <c r="AU71" s="21">
        <f t="shared" si="4"/>
        <v>-0.19719546496357671</v>
      </c>
      <c r="AV71" s="21">
        <f t="shared" si="4"/>
        <v>0</v>
      </c>
      <c r="AW71" s="21">
        <f t="shared" si="4"/>
        <v>-0.20516216174810523</v>
      </c>
      <c r="AX71" s="21">
        <f t="shared" si="4"/>
        <v>0</v>
      </c>
      <c r="AY71" s="21">
        <f t="shared" si="4"/>
        <v>-1.029321756917382</v>
      </c>
      <c r="AZ71" s="21">
        <f t="shared" si="4"/>
        <v>0</v>
      </c>
      <c r="BA71" s="21">
        <f t="shared" si="4"/>
        <v>-0.2220741218912709</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74" t="s">
        <v>389</v>
      </c>
      <c r="B75" s="127" t="s">
        <v>390</v>
      </c>
      <c r="C75" s="274"/>
      <c r="D75" s="124" t="s">
        <v>384</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75"/>
      <c r="B76" s="121"/>
      <c r="C76" s="272"/>
      <c r="D76" s="2" t="s">
        <v>384</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76"/>
      <c r="B77" s="273" t="s">
        <v>391</v>
      </c>
      <c r="C77" s="271"/>
      <c r="D77" s="123" t="s">
        <v>384</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392</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393</v>
      </c>
      <c r="C81" s="6" t="s">
        <v>394</v>
      </c>
      <c r="D81" t="s">
        <v>395</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396</v>
      </c>
      <c r="C82" t="s">
        <v>397</v>
      </c>
      <c r="D82" t="s">
        <v>384</v>
      </c>
      <c r="E82" s="21">
        <f t="shared" ref="E82:AJ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ref="AK82:BB82" si="9">AK64*AK81</f>
        <v>0</v>
      </c>
      <c r="AL82" s="21">
        <f t="shared" si="9"/>
        <v>0</v>
      </c>
      <c r="AM82" s="21">
        <f t="shared" si="9"/>
        <v>0</v>
      </c>
      <c r="AN82" s="21">
        <f t="shared" si="9"/>
        <v>0</v>
      </c>
      <c r="AO82" s="21">
        <f t="shared" si="9"/>
        <v>0</v>
      </c>
      <c r="AP82" s="21">
        <f t="shared" si="9"/>
        <v>0</v>
      </c>
      <c r="AQ82" s="21">
        <f t="shared" si="9"/>
        <v>0</v>
      </c>
      <c r="AR82" s="21">
        <f t="shared" si="9"/>
        <v>0</v>
      </c>
      <c r="AS82" s="21">
        <f t="shared" si="9"/>
        <v>0</v>
      </c>
      <c r="AT82" s="21">
        <f t="shared" si="9"/>
        <v>0</v>
      </c>
      <c r="AU82" s="21">
        <f t="shared" si="9"/>
        <v>0</v>
      </c>
      <c r="AV82" s="21">
        <f t="shared" si="9"/>
        <v>0</v>
      </c>
      <c r="AW82" s="21">
        <f t="shared" si="9"/>
        <v>0</v>
      </c>
      <c r="AX82" s="21">
        <f t="shared" si="9"/>
        <v>0</v>
      </c>
      <c r="AY82" s="21">
        <f t="shared" si="9"/>
        <v>0</v>
      </c>
      <c r="AZ82" s="21">
        <f t="shared" si="9"/>
        <v>0</v>
      </c>
      <c r="BA82" s="21">
        <f t="shared" si="9"/>
        <v>0</v>
      </c>
      <c r="BB82" s="21">
        <f t="shared" si="9"/>
        <v>0</v>
      </c>
    </row>
    <row r="83" spans="1:54" outlineLevel="2">
      <c r="A83" s="8"/>
      <c r="B83" t="s">
        <v>398</v>
      </c>
      <c r="C83" t="s">
        <v>399</v>
      </c>
      <c r="D83" t="s">
        <v>384</v>
      </c>
      <c r="E83" s="21">
        <f t="shared" ref="E83:AJ83" si="10">E64-E82</f>
        <v>0</v>
      </c>
      <c r="F83" s="21">
        <f t="shared" si="10"/>
        <v>0</v>
      </c>
      <c r="G83" s="21">
        <f t="shared" si="10"/>
        <v>0</v>
      </c>
      <c r="H83" s="21">
        <f t="shared" si="10"/>
        <v>0</v>
      </c>
      <c r="I83" s="21">
        <f t="shared" si="10"/>
        <v>0</v>
      </c>
      <c r="J83" s="21">
        <f t="shared" si="10"/>
        <v>0</v>
      </c>
      <c r="K83" s="21">
        <f t="shared" si="10"/>
        <v>0</v>
      </c>
      <c r="L83" s="21">
        <f t="shared" si="10"/>
        <v>0</v>
      </c>
      <c r="M83" s="21">
        <f t="shared" si="10"/>
        <v>0</v>
      </c>
      <c r="N83" s="21">
        <f t="shared" si="10"/>
        <v>0</v>
      </c>
      <c r="O83" s="21">
        <f t="shared" si="10"/>
        <v>0</v>
      </c>
      <c r="P83" s="21">
        <f t="shared" si="10"/>
        <v>0</v>
      </c>
      <c r="Q83" s="21">
        <f t="shared" si="10"/>
        <v>0</v>
      </c>
      <c r="R83" s="21">
        <f t="shared" si="10"/>
        <v>0</v>
      </c>
      <c r="S83" s="21">
        <f t="shared" si="10"/>
        <v>0</v>
      </c>
      <c r="T83" s="21">
        <f t="shared" si="10"/>
        <v>0</v>
      </c>
      <c r="U83" s="21">
        <f t="shared" si="10"/>
        <v>0</v>
      </c>
      <c r="V83" s="21">
        <f t="shared" si="10"/>
        <v>0</v>
      </c>
      <c r="W83" s="21">
        <f t="shared" si="10"/>
        <v>0</v>
      </c>
      <c r="X83" s="21">
        <f t="shared" si="10"/>
        <v>0</v>
      </c>
      <c r="Y83" s="21">
        <f t="shared" si="10"/>
        <v>0</v>
      </c>
      <c r="Z83" s="21">
        <f t="shared" si="10"/>
        <v>0</v>
      </c>
      <c r="AA83" s="21">
        <f t="shared" si="10"/>
        <v>0</v>
      </c>
      <c r="AB83" s="21">
        <f t="shared" si="10"/>
        <v>0</v>
      </c>
      <c r="AC83" s="21">
        <f t="shared" si="10"/>
        <v>0</v>
      </c>
      <c r="AD83" s="21">
        <f t="shared" si="10"/>
        <v>0</v>
      </c>
      <c r="AE83" s="21">
        <f t="shared" si="10"/>
        <v>0</v>
      </c>
      <c r="AF83" s="21">
        <f t="shared" si="10"/>
        <v>0</v>
      </c>
      <c r="AG83" s="21">
        <f t="shared" si="10"/>
        <v>0</v>
      </c>
      <c r="AH83" s="21">
        <f t="shared" si="10"/>
        <v>0</v>
      </c>
      <c r="AI83" s="21">
        <f t="shared" si="10"/>
        <v>0</v>
      </c>
      <c r="AJ83" s="21">
        <f t="shared" si="10"/>
        <v>0</v>
      </c>
      <c r="AK83" s="21">
        <f t="shared" ref="AK83:BB83" si="11">AK64-AK82</f>
        <v>0</v>
      </c>
      <c r="AL83" s="21">
        <f t="shared" si="11"/>
        <v>0</v>
      </c>
      <c r="AM83" s="21">
        <f t="shared" si="11"/>
        <v>0</v>
      </c>
      <c r="AN83" s="21">
        <f t="shared" si="11"/>
        <v>0</v>
      </c>
      <c r="AO83" s="21">
        <f t="shared" si="11"/>
        <v>0</v>
      </c>
      <c r="AP83" s="21">
        <f t="shared" si="11"/>
        <v>0</v>
      </c>
      <c r="AQ83" s="21">
        <f t="shared" si="11"/>
        <v>0</v>
      </c>
      <c r="AR83" s="21">
        <f t="shared" si="11"/>
        <v>0</v>
      </c>
      <c r="AS83" s="21">
        <f t="shared" si="11"/>
        <v>0</v>
      </c>
      <c r="AT83" s="21">
        <f t="shared" si="11"/>
        <v>0</v>
      </c>
      <c r="AU83" s="21">
        <f t="shared" si="11"/>
        <v>0</v>
      </c>
      <c r="AV83" s="21">
        <f t="shared" si="11"/>
        <v>0</v>
      </c>
      <c r="AW83" s="21">
        <f t="shared" si="11"/>
        <v>0</v>
      </c>
      <c r="AX83" s="21">
        <f t="shared" si="11"/>
        <v>0</v>
      </c>
      <c r="AY83" s="21">
        <f t="shared" si="11"/>
        <v>0</v>
      </c>
      <c r="AZ83" s="21">
        <f t="shared" si="11"/>
        <v>0</v>
      </c>
      <c r="BA83" s="21">
        <f t="shared" si="11"/>
        <v>0</v>
      </c>
      <c r="BB83" s="21">
        <f t="shared" si="11"/>
        <v>0</v>
      </c>
    </row>
    <row r="84" spans="1:54" ht="15.5" hidden="1" outlineLevel="3">
      <c r="A84" s="8"/>
      <c r="B84" t="s">
        <v>400</v>
      </c>
      <c r="C84" t="s">
        <v>401</v>
      </c>
      <c r="D84" t="s">
        <v>384</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402</v>
      </c>
      <c r="C85" t="s">
        <v>403</v>
      </c>
      <c r="D85" t="s">
        <v>384</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404</v>
      </c>
      <c r="C86" t="s">
        <v>405</v>
      </c>
      <c r="D86" t="s">
        <v>384</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406</v>
      </c>
      <c r="C87" t="s">
        <v>407</v>
      </c>
      <c r="D87" t="s">
        <v>384</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408</v>
      </c>
      <c r="C88" t="s">
        <v>409</v>
      </c>
      <c r="D88" t="s">
        <v>384</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410</v>
      </c>
      <c r="C89" t="s">
        <v>411</v>
      </c>
      <c r="D89" t="s">
        <v>384</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412</v>
      </c>
      <c r="C90" t="s">
        <v>413</v>
      </c>
      <c r="D90" t="s">
        <v>384</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414</v>
      </c>
      <c r="C91" t="s">
        <v>415</v>
      </c>
      <c r="D91" t="s">
        <v>384</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416</v>
      </c>
      <c r="C92" t="s">
        <v>417</v>
      </c>
      <c r="D92" t="s">
        <v>384</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418</v>
      </c>
      <c r="C93" t="s">
        <v>419</v>
      </c>
      <c r="D93" t="s">
        <v>384</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420</v>
      </c>
      <c r="C94" t="s">
        <v>421</v>
      </c>
      <c r="D94" t="s">
        <v>384</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422</v>
      </c>
      <c r="C95" t="s">
        <v>423</v>
      </c>
      <c r="D95" t="s">
        <v>384</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424</v>
      </c>
      <c r="C96" t="s">
        <v>425</v>
      </c>
      <c r="D96" t="s">
        <v>384</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426</v>
      </c>
      <c r="C97" t="s">
        <v>427</v>
      </c>
      <c r="D97" t="s">
        <v>384</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428</v>
      </c>
      <c r="C98" t="s">
        <v>429</v>
      </c>
      <c r="D98" t="s">
        <v>384</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430</v>
      </c>
      <c r="C99" t="s">
        <v>431</v>
      </c>
      <c r="D99" t="s">
        <v>384</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432</v>
      </c>
      <c r="C100" t="s">
        <v>433</v>
      </c>
      <c r="D100" t="s">
        <v>384</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434</v>
      </c>
      <c r="C101" t="s">
        <v>435</v>
      </c>
      <c r="D101" t="s">
        <v>384</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436</v>
      </c>
      <c r="C102" t="s">
        <v>437</v>
      </c>
      <c r="D102" t="s">
        <v>384</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438</v>
      </c>
      <c r="C103" t="s">
        <v>439</v>
      </c>
      <c r="D103" t="s">
        <v>384</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440</v>
      </c>
      <c r="C104" t="s">
        <v>441</v>
      </c>
      <c r="D104" t="s">
        <v>384</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442</v>
      </c>
      <c r="C105" t="s">
        <v>443</v>
      </c>
      <c r="D105" t="s">
        <v>384</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444</v>
      </c>
      <c r="C106" t="s">
        <v>445</v>
      </c>
      <c r="D106" t="s">
        <v>384</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446</v>
      </c>
      <c r="C107" t="s">
        <v>447</v>
      </c>
      <c r="D107" t="s">
        <v>384</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448</v>
      </c>
      <c r="C128" t="s">
        <v>449</v>
      </c>
      <c r="D128" t="s">
        <v>384</v>
      </c>
      <c r="E128" s="21">
        <f>SUM(E84:E127)</f>
        <v>0</v>
      </c>
      <c r="F128" s="21">
        <f t="shared" ref="F128:AW128" si="12">SUM(F84:F127)</f>
        <v>0</v>
      </c>
      <c r="G128" s="21">
        <f t="shared" si="12"/>
        <v>0</v>
      </c>
      <c r="H128" s="21">
        <f t="shared" si="12"/>
        <v>0</v>
      </c>
      <c r="I128" s="21">
        <f t="shared" si="12"/>
        <v>0</v>
      </c>
      <c r="J128" s="21">
        <f t="shared" si="12"/>
        <v>0</v>
      </c>
      <c r="K128" s="21">
        <f t="shared" si="12"/>
        <v>0</v>
      </c>
      <c r="L128" s="21">
        <f t="shared" si="12"/>
        <v>0</v>
      </c>
      <c r="M128" s="21">
        <f t="shared" si="12"/>
        <v>0</v>
      </c>
      <c r="N128" s="21">
        <f t="shared" si="12"/>
        <v>0</v>
      </c>
      <c r="O128" s="21">
        <f t="shared" si="12"/>
        <v>0</v>
      </c>
      <c r="P128" s="21">
        <f t="shared" si="12"/>
        <v>0</v>
      </c>
      <c r="Q128" s="21">
        <f t="shared" si="12"/>
        <v>0</v>
      </c>
      <c r="R128" s="21">
        <f t="shared" si="12"/>
        <v>0</v>
      </c>
      <c r="S128" s="21">
        <f t="shared" si="12"/>
        <v>0</v>
      </c>
      <c r="T128" s="21">
        <f t="shared" si="12"/>
        <v>0</v>
      </c>
      <c r="U128" s="21">
        <f t="shared" si="12"/>
        <v>0</v>
      </c>
      <c r="V128" s="21">
        <f t="shared" si="12"/>
        <v>0</v>
      </c>
      <c r="W128" s="21">
        <f t="shared" si="12"/>
        <v>0</v>
      </c>
      <c r="X128" s="21">
        <f t="shared" si="12"/>
        <v>0</v>
      </c>
      <c r="Y128" s="21">
        <f t="shared" si="12"/>
        <v>0</v>
      </c>
      <c r="Z128" s="21">
        <f t="shared" si="12"/>
        <v>0</v>
      </c>
      <c r="AA128" s="21">
        <f t="shared" si="12"/>
        <v>0</v>
      </c>
      <c r="AB128" s="21">
        <f t="shared" si="12"/>
        <v>0</v>
      </c>
      <c r="AC128" s="21">
        <f t="shared" si="12"/>
        <v>0</v>
      </c>
      <c r="AD128" s="21">
        <f t="shared" si="12"/>
        <v>0</v>
      </c>
      <c r="AE128" s="21">
        <f t="shared" si="12"/>
        <v>0</v>
      </c>
      <c r="AF128" s="21">
        <f t="shared" si="12"/>
        <v>0</v>
      </c>
      <c r="AG128" s="21">
        <f t="shared" si="12"/>
        <v>0</v>
      </c>
      <c r="AH128" s="21">
        <f t="shared" si="12"/>
        <v>0</v>
      </c>
      <c r="AI128" s="21">
        <f t="shared" si="12"/>
        <v>0</v>
      </c>
      <c r="AJ128" s="21">
        <f t="shared" si="12"/>
        <v>0</v>
      </c>
      <c r="AK128" s="21">
        <f t="shared" si="12"/>
        <v>0</v>
      </c>
      <c r="AL128" s="21">
        <f t="shared" si="12"/>
        <v>0</v>
      </c>
      <c r="AM128" s="21">
        <f t="shared" si="12"/>
        <v>0</v>
      </c>
      <c r="AN128" s="21">
        <f t="shared" si="12"/>
        <v>0</v>
      </c>
      <c r="AO128" s="21">
        <f t="shared" si="12"/>
        <v>0</v>
      </c>
      <c r="AP128" s="21">
        <f t="shared" si="12"/>
        <v>0</v>
      </c>
      <c r="AQ128" s="21">
        <f t="shared" si="12"/>
        <v>0</v>
      </c>
      <c r="AR128" s="21">
        <f t="shared" si="12"/>
        <v>0</v>
      </c>
      <c r="AS128" s="21">
        <f t="shared" si="12"/>
        <v>0</v>
      </c>
      <c r="AT128" s="21">
        <f t="shared" si="12"/>
        <v>0</v>
      </c>
      <c r="AU128" s="21">
        <f t="shared" si="12"/>
        <v>0</v>
      </c>
      <c r="AV128" s="21">
        <f t="shared" si="12"/>
        <v>0</v>
      </c>
      <c r="AW128" s="21">
        <f t="shared" si="12"/>
        <v>0</v>
      </c>
      <c r="AX128" s="21">
        <f>SUM(AX84:AX127)</f>
        <v>0</v>
      </c>
      <c r="AY128" s="21">
        <f>SUM(AY84:AY127)</f>
        <v>0</v>
      </c>
      <c r="AZ128" s="21">
        <f>SUM(AZ84:AZ127)</f>
        <v>0</v>
      </c>
      <c r="BA128" s="21">
        <f>SUM(BA84:BA127)</f>
        <v>0</v>
      </c>
      <c r="BB128" s="21">
        <f>SUM(BB84:BB127)</f>
        <v>0</v>
      </c>
    </row>
    <row r="129" spans="1:54" ht="15" customHeight="1" outlineLevel="2">
      <c r="A129" s="8"/>
      <c r="B129" t="s">
        <v>450</v>
      </c>
      <c r="C129" t="s">
        <v>451</v>
      </c>
      <c r="D129" t="s">
        <v>384</v>
      </c>
      <c r="E129" s="21">
        <v>0</v>
      </c>
      <c r="F129" s="21">
        <f>E131</f>
        <v>0</v>
      </c>
      <c r="G129" s="21">
        <f t="shared" ref="G129:AW129" si="13">F131</f>
        <v>0</v>
      </c>
      <c r="H129" s="21">
        <f t="shared" si="13"/>
        <v>0</v>
      </c>
      <c r="I129" s="21">
        <f t="shared" si="13"/>
        <v>0</v>
      </c>
      <c r="J129" s="21">
        <f t="shared" si="13"/>
        <v>0</v>
      </c>
      <c r="K129" s="21">
        <f t="shared" si="13"/>
        <v>0</v>
      </c>
      <c r="L129" s="21">
        <f t="shared" si="13"/>
        <v>0</v>
      </c>
      <c r="M129" s="21">
        <f t="shared" si="13"/>
        <v>0</v>
      </c>
      <c r="N129" s="21">
        <f t="shared" si="13"/>
        <v>0</v>
      </c>
      <c r="O129" s="21">
        <f t="shared" si="13"/>
        <v>0</v>
      </c>
      <c r="P129" s="21">
        <f t="shared" si="13"/>
        <v>0</v>
      </c>
      <c r="Q129" s="21">
        <f t="shared" si="13"/>
        <v>0</v>
      </c>
      <c r="R129" s="21">
        <f t="shared" si="13"/>
        <v>0</v>
      </c>
      <c r="S129" s="21">
        <f t="shared" si="13"/>
        <v>0</v>
      </c>
      <c r="T129" s="21">
        <f t="shared" si="13"/>
        <v>0</v>
      </c>
      <c r="U129" s="21">
        <f t="shared" si="13"/>
        <v>0</v>
      </c>
      <c r="V129" s="21">
        <f t="shared" si="13"/>
        <v>0</v>
      </c>
      <c r="W129" s="21">
        <f t="shared" si="13"/>
        <v>0</v>
      </c>
      <c r="X129" s="21">
        <f t="shared" si="13"/>
        <v>0</v>
      </c>
      <c r="Y129" s="21">
        <f t="shared" si="13"/>
        <v>0</v>
      </c>
      <c r="Z129" s="21">
        <f t="shared" si="13"/>
        <v>0</v>
      </c>
      <c r="AA129" s="21">
        <f t="shared" si="13"/>
        <v>0</v>
      </c>
      <c r="AB129" s="21">
        <f t="shared" si="13"/>
        <v>0</v>
      </c>
      <c r="AC129" s="21">
        <f t="shared" si="13"/>
        <v>0</v>
      </c>
      <c r="AD129" s="21">
        <f t="shared" si="13"/>
        <v>0</v>
      </c>
      <c r="AE129" s="21">
        <f t="shared" si="13"/>
        <v>0</v>
      </c>
      <c r="AF129" s="21">
        <f t="shared" si="13"/>
        <v>0</v>
      </c>
      <c r="AG129" s="21">
        <f t="shared" si="13"/>
        <v>0</v>
      </c>
      <c r="AH129" s="21">
        <f t="shared" si="13"/>
        <v>0</v>
      </c>
      <c r="AI129" s="21">
        <f t="shared" si="13"/>
        <v>0</v>
      </c>
      <c r="AJ129" s="21">
        <f t="shared" si="13"/>
        <v>0</v>
      </c>
      <c r="AK129" s="21">
        <f t="shared" si="13"/>
        <v>0</v>
      </c>
      <c r="AL129" s="21">
        <f t="shared" si="13"/>
        <v>0</v>
      </c>
      <c r="AM129" s="21">
        <f t="shared" si="13"/>
        <v>0</v>
      </c>
      <c r="AN129" s="21">
        <f t="shared" si="13"/>
        <v>0</v>
      </c>
      <c r="AO129" s="21">
        <f t="shared" si="13"/>
        <v>0</v>
      </c>
      <c r="AP129" s="21">
        <f t="shared" si="13"/>
        <v>0</v>
      </c>
      <c r="AQ129" s="21">
        <f t="shared" si="13"/>
        <v>0</v>
      </c>
      <c r="AR129" s="21">
        <f t="shared" si="13"/>
        <v>0</v>
      </c>
      <c r="AS129" s="21">
        <f t="shared" si="13"/>
        <v>0</v>
      </c>
      <c r="AT129" s="21">
        <f t="shared" si="13"/>
        <v>0</v>
      </c>
      <c r="AU129" s="21">
        <f t="shared" si="13"/>
        <v>0</v>
      </c>
      <c r="AV129" s="21">
        <f t="shared" si="13"/>
        <v>0</v>
      </c>
      <c r="AW129" s="21">
        <f t="shared" si="13"/>
        <v>0</v>
      </c>
      <c r="AX129" s="21">
        <f>AW131</f>
        <v>0</v>
      </c>
      <c r="AY129" s="21">
        <f>AX131</f>
        <v>0</v>
      </c>
      <c r="AZ129" s="21">
        <f>AY131</f>
        <v>0</v>
      </c>
      <c r="BA129" s="21">
        <f>AZ131</f>
        <v>0</v>
      </c>
      <c r="BB129" s="21">
        <f>BA131</f>
        <v>0</v>
      </c>
    </row>
    <row r="130" spans="1:54" ht="15" customHeight="1" outlineLevel="2">
      <c r="A130" s="8"/>
      <c r="B130" t="s">
        <v>452</v>
      </c>
      <c r="C130" t="s">
        <v>453</v>
      </c>
      <c r="D130" t="s">
        <v>384</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454</v>
      </c>
      <c r="C131" t="s">
        <v>455</v>
      </c>
      <c r="D131" t="s">
        <v>384</v>
      </c>
      <c r="E131" s="21">
        <f t="shared" ref="E131:AJ131" si="14">E82-E128+E129</f>
        <v>0</v>
      </c>
      <c r="F131" s="21">
        <f t="shared" si="14"/>
        <v>0</v>
      </c>
      <c r="G131" s="21">
        <f t="shared" si="14"/>
        <v>0</v>
      </c>
      <c r="H131" s="21">
        <f t="shared" si="14"/>
        <v>0</v>
      </c>
      <c r="I131" s="21">
        <f t="shared" si="14"/>
        <v>0</v>
      </c>
      <c r="J131" s="21">
        <f t="shared" si="14"/>
        <v>0</v>
      </c>
      <c r="K131" s="21">
        <f t="shared" si="14"/>
        <v>0</v>
      </c>
      <c r="L131" s="21">
        <f t="shared" si="14"/>
        <v>0</v>
      </c>
      <c r="M131" s="21">
        <f t="shared" si="14"/>
        <v>0</v>
      </c>
      <c r="N131" s="21">
        <f t="shared" si="14"/>
        <v>0</v>
      </c>
      <c r="O131" s="21">
        <f t="shared" si="14"/>
        <v>0</v>
      </c>
      <c r="P131" s="21">
        <f t="shared" si="14"/>
        <v>0</v>
      </c>
      <c r="Q131" s="21">
        <f t="shared" si="14"/>
        <v>0</v>
      </c>
      <c r="R131" s="21">
        <f t="shared" si="14"/>
        <v>0</v>
      </c>
      <c r="S131" s="21">
        <f t="shared" si="14"/>
        <v>0</v>
      </c>
      <c r="T131" s="21">
        <f t="shared" si="14"/>
        <v>0</v>
      </c>
      <c r="U131" s="21">
        <f t="shared" si="14"/>
        <v>0</v>
      </c>
      <c r="V131" s="21">
        <f t="shared" si="14"/>
        <v>0</v>
      </c>
      <c r="W131" s="21">
        <f t="shared" si="14"/>
        <v>0</v>
      </c>
      <c r="X131" s="21">
        <f t="shared" si="14"/>
        <v>0</v>
      </c>
      <c r="Y131" s="21">
        <f t="shared" si="14"/>
        <v>0</v>
      </c>
      <c r="Z131" s="21">
        <f t="shared" si="14"/>
        <v>0</v>
      </c>
      <c r="AA131" s="21">
        <f t="shared" si="14"/>
        <v>0</v>
      </c>
      <c r="AB131" s="21">
        <f t="shared" si="14"/>
        <v>0</v>
      </c>
      <c r="AC131" s="21">
        <f t="shared" si="14"/>
        <v>0</v>
      </c>
      <c r="AD131" s="21">
        <f t="shared" si="14"/>
        <v>0</v>
      </c>
      <c r="AE131" s="21">
        <f t="shared" si="14"/>
        <v>0</v>
      </c>
      <c r="AF131" s="21">
        <f t="shared" si="14"/>
        <v>0</v>
      </c>
      <c r="AG131" s="21">
        <f t="shared" si="14"/>
        <v>0</v>
      </c>
      <c r="AH131" s="21">
        <f t="shared" si="14"/>
        <v>0</v>
      </c>
      <c r="AI131" s="21">
        <f t="shared" si="14"/>
        <v>0</v>
      </c>
      <c r="AJ131" s="21">
        <f t="shared" si="14"/>
        <v>0</v>
      </c>
      <c r="AK131" s="21">
        <f t="shared" ref="AK131:BB131" si="15">AK82-AK128+AK129</f>
        <v>0</v>
      </c>
      <c r="AL131" s="21">
        <f t="shared" si="15"/>
        <v>0</v>
      </c>
      <c r="AM131" s="21">
        <f t="shared" si="15"/>
        <v>0</v>
      </c>
      <c r="AN131" s="21">
        <f t="shared" si="15"/>
        <v>0</v>
      </c>
      <c r="AO131" s="21">
        <f t="shared" si="15"/>
        <v>0</v>
      </c>
      <c r="AP131" s="21">
        <f t="shared" si="15"/>
        <v>0</v>
      </c>
      <c r="AQ131" s="21">
        <f t="shared" si="15"/>
        <v>0</v>
      </c>
      <c r="AR131" s="21">
        <f t="shared" si="15"/>
        <v>0</v>
      </c>
      <c r="AS131" s="21">
        <f t="shared" si="15"/>
        <v>0</v>
      </c>
      <c r="AT131" s="21">
        <f t="shared" si="15"/>
        <v>0</v>
      </c>
      <c r="AU131" s="21">
        <f t="shared" si="15"/>
        <v>0</v>
      </c>
      <c r="AV131" s="21">
        <f t="shared" si="15"/>
        <v>0</v>
      </c>
      <c r="AW131" s="21">
        <f t="shared" si="15"/>
        <v>0</v>
      </c>
      <c r="AX131" s="21">
        <f t="shared" si="15"/>
        <v>0</v>
      </c>
      <c r="AY131" s="21">
        <f t="shared" si="15"/>
        <v>0</v>
      </c>
      <c r="AZ131" s="21">
        <f t="shared" si="15"/>
        <v>0</v>
      </c>
      <c r="BA131" s="21">
        <f t="shared" si="15"/>
        <v>0</v>
      </c>
      <c r="BB131" s="21">
        <f t="shared" si="15"/>
        <v>0</v>
      </c>
    </row>
    <row r="132" spans="1:54" ht="14.5" outlineLevel="2">
      <c r="A132" s="8"/>
      <c r="B132" t="s">
        <v>456</v>
      </c>
      <c r="C132" t="s">
        <v>457</v>
      </c>
      <c r="D132" t="s">
        <v>384</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458</v>
      </c>
      <c r="C133" s="7" t="s">
        <v>459</v>
      </c>
      <c r="D133" s="7" t="s">
        <v>384</v>
      </c>
      <c r="E133" s="21">
        <f>E128+E132</f>
        <v>0</v>
      </c>
      <c r="F133" s="21">
        <f t="shared" ref="F133:BB133" si="16">F128+F132</f>
        <v>0</v>
      </c>
      <c r="G133" s="21">
        <f t="shared" si="16"/>
        <v>0</v>
      </c>
      <c r="H133" s="21">
        <f t="shared" si="16"/>
        <v>0</v>
      </c>
      <c r="I133" s="21">
        <f t="shared" si="16"/>
        <v>0</v>
      </c>
      <c r="J133" s="21">
        <f t="shared" si="16"/>
        <v>0</v>
      </c>
      <c r="K133" s="21">
        <f t="shared" si="16"/>
        <v>0</v>
      </c>
      <c r="L133" s="21">
        <f t="shared" si="16"/>
        <v>0</v>
      </c>
      <c r="M133" s="21">
        <f t="shared" si="16"/>
        <v>0</v>
      </c>
      <c r="N133" s="21">
        <f t="shared" si="16"/>
        <v>0</v>
      </c>
      <c r="O133" s="21">
        <f t="shared" si="16"/>
        <v>0</v>
      </c>
      <c r="P133" s="21">
        <f t="shared" si="16"/>
        <v>0</v>
      </c>
      <c r="Q133" s="21">
        <f t="shared" si="16"/>
        <v>0</v>
      </c>
      <c r="R133" s="21">
        <f t="shared" si="16"/>
        <v>0</v>
      </c>
      <c r="S133" s="21">
        <f t="shared" si="16"/>
        <v>0</v>
      </c>
      <c r="T133" s="21">
        <f t="shared" si="16"/>
        <v>0</v>
      </c>
      <c r="U133" s="21">
        <f t="shared" si="16"/>
        <v>0</v>
      </c>
      <c r="V133" s="21">
        <f t="shared" si="16"/>
        <v>0</v>
      </c>
      <c r="W133" s="21">
        <f t="shared" si="16"/>
        <v>0</v>
      </c>
      <c r="X133" s="21">
        <f t="shared" si="16"/>
        <v>0</v>
      </c>
      <c r="Y133" s="21">
        <f t="shared" si="16"/>
        <v>0</v>
      </c>
      <c r="Z133" s="21">
        <f t="shared" si="16"/>
        <v>0</v>
      </c>
      <c r="AA133" s="21">
        <f t="shared" si="16"/>
        <v>0</v>
      </c>
      <c r="AB133" s="21">
        <f t="shared" si="16"/>
        <v>0</v>
      </c>
      <c r="AC133" s="21">
        <f t="shared" si="16"/>
        <v>0</v>
      </c>
      <c r="AD133" s="21">
        <f t="shared" si="16"/>
        <v>0</v>
      </c>
      <c r="AE133" s="21">
        <f t="shared" si="16"/>
        <v>0</v>
      </c>
      <c r="AF133" s="21">
        <f t="shared" si="16"/>
        <v>0</v>
      </c>
      <c r="AG133" s="21">
        <f t="shared" si="16"/>
        <v>0</v>
      </c>
      <c r="AH133" s="21">
        <f t="shared" si="16"/>
        <v>0</v>
      </c>
      <c r="AI133" s="21">
        <f t="shared" si="16"/>
        <v>0</v>
      </c>
      <c r="AJ133" s="21">
        <f t="shared" si="16"/>
        <v>0</v>
      </c>
      <c r="AK133" s="21">
        <f t="shared" si="16"/>
        <v>0</v>
      </c>
      <c r="AL133" s="21">
        <f t="shared" si="16"/>
        <v>0</v>
      </c>
      <c r="AM133" s="21">
        <f t="shared" si="16"/>
        <v>0</v>
      </c>
      <c r="AN133" s="21">
        <f t="shared" si="16"/>
        <v>0</v>
      </c>
      <c r="AO133" s="21">
        <f t="shared" si="16"/>
        <v>0</v>
      </c>
      <c r="AP133" s="21">
        <f t="shared" si="16"/>
        <v>0</v>
      </c>
      <c r="AQ133" s="21">
        <f t="shared" si="16"/>
        <v>0</v>
      </c>
      <c r="AR133" s="21">
        <f t="shared" si="16"/>
        <v>0</v>
      </c>
      <c r="AS133" s="21">
        <f t="shared" si="16"/>
        <v>0</v>
      </c>
      <c r="AT133" s="21">
        <f t="shared" si="16"/>
        <v>0</v>
      </c>
      <c r="AU133" s="21">
        <f t="shared" si="16"/>
        <v>0</v>
      </c>
      <c r="AV133" s="21">
        <f t="shared" si="16"/>
        <v>0</v>
      </c>
      <c r="AW133" s="21">
        <f t="shared" si="16"/>
        <v>0</v>
      </c>
      <c r="AX133" s="21">
        <f t="shared" si="16"/>
        <v>0</v>
      </c>
      <c r="AY133" s="21">
        <f t="shared" si="16"/>
        <v>0</v>
      </c>
      <c r="AZ133" s="21">
        <f t="shared" si="16"/>
        <v>0</v>
      </c>
      <c r="BA133" s="21">
        <f t="shared" si="16"/>
        <v>0</v>
      </c>
      <c r="BB133" s="21">
        <f t="shared" si="16"/>
        <v>0</v>
      </c>
    </row>
    <row r="134" spans="1:54" ht="14" outlineLevel="2" thickBot="1">
      <c r="A134" s="139"/>
      <c r="B134" s="142" t="s">
        <v>460</v>
      </c>
      <c r="C134" s="143"/>
      <c r="D134" s="243"/>
      <c r="E134" s="245">
        <f t="shared" ref="E134:AJ134" si="17">E83+E77+E71</f>
        <v>-8.584E-2</v>
      </c>
      <c r="F134" s="245">
        <f t="shared" si="17"/>
        <v>-0.30599999999999999</v>
      </c>
      <c r="G134" s="245">
        <f t="shared" si="17"/>
        <v>-8.9307935999999991E-2</v>
      </c>
      <c r="H134" s="245">
        <f t="shared" si="17"/>
        <v>0</v>
      </c>
      <c r="I134" s="245">
        <f t="shared" si="17"/>
        <v>-9.29159766144E-2</v>
      </c>
      <c r="J134" s="245">
        <f t="shared" si="17"/>
        <v>0</v>
      </c>
      <c r="K134" s="245">
        <f t="shared" si="17"/>
        <v>-0.43789699510661384</v>
      </c>
      <c r="L134" s="245">
        <f t="shared" si="17"/>
        <v>0</v>
      </c>
      <c r="M134" s="245">
        <f t="shared" si="17"/>
        <v>-0.10057524126523447</v>
      </c>
      <c r="N134" s="245">
        <f t="shared" si="17"/>
        <v>0</v>
      </c>
      <c r="O134" s="245">
        <f t="shared" si="17"/>
        <v>-0.10463848101234995</v>
      </c>
      <c r="P134" s="245">
        <f t="shared" si="17"/>
        <v>-0.38050983959801543</v>
      </c>
      <c r="Q134" s="245">
        <f t="shared" si="17"/>
        <v>-0.10886587564524888</v>
      </c>
      <c r="R134" s="245">
        <f t="shared" si="17"/>
        <v>0</v>
      </c>
      <c r="S134" s="245">
        <f t="shared" si="17"/>
        <v>-0.11326405702131694</v>
      </c>
      <c r="T134" s="245">
        <f t="shared" si="17"/>
        <v>0</v>
      </c>
      <c r="U134" s="245">
        <f t="shared" si="17"/>
        <v>-0.54215467034714704</v>
      </c>
      <c r="V134" s="245">
        <f t="shared" si="17"/>
        <v>0</v>
      </c>
      <c r="W134" s="245">
        <f t="shared" si="17"/>
        <v>-0.12260065789194724</v>
      </c>
      <c r="X134" s="245">
        <f t="shared" si="17"/>
        <v>0</v>
      </c>
      <c r="Y134" s="245">
        <f t="shared" si="17"/>
        <v>-0.12755372447078192</v>
      </c>
      <c r="Z134" s="245">
        <f t="shared" si="17"/>
        <v>-0.47316254258466495</v>
      </c>
      <c r="AA134" s="245">
        <f t="shared" si="17"/>
        <v>-0.13270689493940149</v>
      </c>
      <c r="AB134" s="245">
        <f t="shared" si="17"/>
        <v>0</v>
      </c>
      <c r="AC134" s="245">
        <f t="shared" si="17"/>
        <v>-0.13806825349495333</v>
      </c>
      <c r="AD134" s="245">
        <f t="shared" si="17"/>
        <v>0</v>
      </c>
      <c r="AE134" s="245">
        <f t="shared" si="17"/>
        <v>-0.67127998779779063</v>
      </c>
      <c r="AF134" s="245">
        <f t="shared" si="17"/>
        <v>0</v>
      </c>
      <c r="AG134" s="245">
        <f t="shared" si="17"/>
        <v>-0.14944951785796987</v>
      </c>
      <c r="AH134" s="245">
        <f t="shared" si="17"/>
        <v>0</v>
      </c>
      <c r="AI134" s="245">
        <f t="shared" si="17"/>
        <v>-0.15548727837943185</v>
      </c>
      <c r="AJ134" s="245">
        <f t="shared" si="17"/>
        <v>-0.58837582739437899</v>
      </c>
      <c r="AK134" s="245">
        <f t="shared" ref="AK134:BB134" si="18">AK83+AK77+AK71</f>
        <v>-0.16176896442596089</v>
      </c>
      <c r="AL134" s="245">
        <f t="shared" si="18"/>
        <v>0</v>
      </c>
      <c r="AM134" s="245">
        <f t="shared" si="18"/>
        <v>-0.16830443058876973</v>
      </c>
      <c r="AN134" s="245">
        <f t="shared" si="18"/>
        <v>0</v>
      </c>
      <c r="AO134" s="245">
        <f t="shared" si="18"/>
        <v>-0.8312145302385372</v>
      </c>
      <c r="AP134" s="245">
        <f t="shared" si="18"/>
        <v>0</v>
      </c>
      <c r="AQ134" s="245">
        <f t="shared" si="18"/>
        <v>-0.18217812833977207</v>
      </c>
      <c r="AR134" s="245">
        <f t="shared" si="18"/>
        <v>0</v>
      </c>
      <c r="AS134" s="245">
        <f t="shared" si="18"/>
        <v>-0.18953812472469889</v>
      </c>
      <c r="AT134" s="245">
        <f t="shared" si="18"/>
        <v>-0.7316431101476627</v>
      </c>
      <c r="AU134" s="245">
        <f t="shared" si="18"/>
        <v>-0.19719546496357671</v>
      </c>
      <c r="AV134" s="245">
        <f t="shared" si="18"/>
        <v>0</v>
      </c>
      <c r="AW134" s="245">
        <f t="shared" si="18"/>
        <v>-0.20516216174810523</v>
      </c>
      <c r="AX134" s="245">
        <f t="shared" si="18"/>
        <v>0</v>
      </c>
      <c r="AY134" s="245">
        <f t="shared" si="18"/>
        <v>-1.029321756917382</v>
      </c>
      <c r="AZ134" s="245">
        <f t="shared" si="18"/>
        <v>0</v>
      </c>
      <c r="BA134" s="245">
        <f t="shared" si="18"/>
        <v>-0.2220741218912709</v>
      </c>
      <c r="BB134" s="245">
        <f t="shared" si="18"/>
        <v>0</v>
      </c>
    </row>
    <row r="135" spans="1:54" ht="14" outlineLevel="2" thickBot="1">
      <c r="A135" s="138"/>
      <c r="B135" s="140" t="s">
        <v>461</v>
      </c>
      <c r="C135" s="141"/>
      <c r="D135" s="244"/>
      <c r="E135" s="245">
        <f>E133+E134</f>
        <v>-8.584E-2</v>
      </c>
      <c r="F135" s="245">
        <f t="shared" ref="F135:AW135" si="19">F133+F134</f>
        <v>-0.30599999999999999</v>
      </c>
      <c r="G135" s="245">
        <f t="shared" si="19"/>
        <v>-8.9307935999999991E-2</v>
      </c>
      <c r="H135" s="245">
        <f t="shared" si="19"/>
        <v>0</v>
      </c>
      <c r="I135" s="245">
        <f t="shared" si="19"/>
        <v>-9.29159766144E-2</v>
      </c>
      <c r="J135" s="245">
        <f t="shared" si="19"/>
        <v>0</v>
      </c>
      <c r="K135" s="245">
        <f t="shared" si="19"/>
        <v>-0.43789699510661384</v>
      </c>
      <c r="L135" s="245">
        <f t="shared" si="19"/>
        <v>0</v>
      </c>
      <c r="M135" s="245">
        <f t="shared" si="19"/>
        <v>-0.10057524126523447</v>
      </c>
      <c r="N135" s="245">
        <f t="shared" si="19"/>
        <v>0</v>
      </c>
      <c r="O135" s="245">
        <f t="shared" si="19"/>
        <v>-0.10463848101234995</v>
      </c>
      <c r="P135" s="245">
        <f t="shared" si="19"/>
        <v>-0.38050983959801543</v>
      </c>
      <c r="Q135" s="245">
        <f t="shared" si="19"/>
        <v>-0.10886587564524888</v>
      </c>
      <c r="R135" s="245">
        <f t="shared" si="19"/>
        <v>0</v>
      </c>
      <c r="S135" s="245">
        <f t="shared" si="19"/>
        <v>-0.11326405702131694</v>
      </c>
      <c r="T135" s="245">
        <f t="shared" si="19"/>
        <v>0</v>
      </c>
      <c r="U135" s="245">
        <f t="shared" si="19"/>
        <v>-0.54215467034714704</v>
      </c>
      <c r="V135" s="245">
        <f t="shared" si="19"/>
        <v>0</v>
      </c>
      <c r="W135" s="245">
        <f t="shared" si="19"/>
        <v>-0.12260065789194724</v>
      </c>
      <c r="X135" s="245">
        <f t="shared" si="19"/>
        <v>0</v>
      </c>
      <c r="Y135" s="245">
        <f t="shared" si="19"/>
        <v>-0.12755372447078192</v>
      </c>
      <c r="Z135" s="245">
        <f t="shared" si="19"/>
        <v>-0.47316254258466495</v>
      </c>
      <c r="AA135" s="245">
        <f t="shared" si="19"/>
        <v>-0.13270689493940149</v>
      </c>
      <c r="AB135" s="245">
        <f t="shared" si="19"/>
        <v>0</v>
      </c>
      <c r="AC135" s="245">
        <f t="shared" si="19"/>
        <v>-0.13806825349495333</v>
      </c>
      <c r="AD135" s="245">
        <f t="shared" si="19"/>
        <v>0</v>
      </c>
      <c r="AE135" s="245">
        <f t="shared" si="19"/>
        <v>-0.67127998779779063</v>
      </c>
      <c r="AF135" s="245">
        <f t="shared" si="19"/>
        <v>0</v>
      </c>
      <c r="AG135" s="245">
        <f t="shared" si="19"/>
        <v>-0.14944951785796987</v>
      </c>
      <c r="AH135" s="245">
        <f t="shared" si="19"/>
        <v>0</v>
      </c>
      <c r="AI135" s="245">
        <f t="shared" si="19"/>
        <v>-0.15548727837943185</v>
      </c>
      <c r="AJ135" s="245">
        <f t="shared" si="19"/>
        <v>-0.58837582739437899</v>
      </c>
      <c r="AK135" s="245">
        <f t="shared" si="19"/>
        <v>-0.16176896442596089</v>
      </c>
      <c r="AL135" s="245">
        <f t="shared" si="19"/>
        <v>0</v>
      </c>
      <c r="AM135" s="245">
        <f t="shared" si="19"/>
        <v>-0.16830443058876973</v>
      </c>
      <c r="AN135" s="245">
        <f t="shared" si="19"/>
        <v>0</v>
      </c>
      <c r="AO135" s="245">
        <f t="shared" si="19"/>
        <v>-0.8312145302385372</v>
      </c>
      <c r="AP135" s="245">
        <f t="shared" si="19"/>
        <v>0</v>
      </c>
      <c r="AQ135" s="245">
        <f t="shared" si="19"/>
        <v>-0.18217812833977207</v>
      </c>
      <c r="AR135" s="245">
        <f t="shared" si="19"/>
        <v>0</v>
      </c>
      <c r="AS135" s="245">
        <f t="shared" si="19"/>
        <v>-0.18953812472469889</v>
      </c>
      <c r="AT135" s="245">
        <f t="shared" si="19"/>
        <v>-0.7316431101476627</v>
      </c>
      <c r="AU135" s="245">
        <f t="shared" si="19"/>
        <v>-0.19719546496357671</v>
      </c>
      <c r="AV135" s="245">
        <f t="shared" si="19"/>
        <v>0</v>
      </c>
      <c r="AW135" s="245">
        <f t="shared" si="19"/>
        <v>-0.20516216174810523</v>
      </c>
      <c r="AX135" s="245">
        <f>AX133+AX134</f>
        <v>0</v>
      </c>
      <c r="AY135" s="245">
        <f>AY133+AY134</f>
        <v>-1.029321756917382</v>
      </c>
      <c r="AZ135" s="245">
        <f>AZ133+AZ134</f>
        <v>0</v>
      </c>
      <c r="BA135" s="245">
        <f>BA133+BA134</f>
        <v>-0.2220741218912709</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462</v>
      </c>
      <c r="B139" s="134"/>
      <c r="C139" s="135"/>
      <c r="D139" s="135"/>
      <c r="E139" s="136"/>
      <c r="F139" s="137"/>
      <c r="G139" s="137"/>
      <c r="H139" s="137"/>
      <c r="I139" s="137"/>
      <c r="J139" s="248"/>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463</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464</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69" t="s">
        <v>465</v>
      </c>
      <c r="B143" s="135" t="s">
        <v>282</v>
      </c>
      <c r="C143" s="135" t="s">
        <v>390</v>
      </c>
      <c r="D143" s="135" t="s">
        <v>384</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70"/>
      <c r="B144" s="135" t="s">
        <v>282</v>
      </c>
      <c r="C144" s="135"/>
      <c r="D144" s="135" t="s">
        <v>384</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70"/>
      <c r="B145" s="135" t="s">
        <v>282</v>
      </c>
      <c r="C145" s="135"/>
      <c r="D145" s="135" t="s">
        <v>384</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70"/>
      <c r="B146" s="135" t="s">
        <v>285</v>
      </c>
      <c r="C146" s="135" t="s">
        <v>466</v>
      </c>
      <c r="D146" s="135" t="s">
        <v>384</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70"/>
      <c r="B147" s="135" t="s">
        <v>285</v>
      </c>
      <c r="C147" s="135" t="s">
        <v>467</v>
      </c>
      <c r="D147" s="135" t="s">
        <v>384</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70"/>
      <c r="B148" s="135" t="s">
        <v>285</v>
      </c>
      <c r="C148" s="135"/>
      <c r="D148" s="135" t="s">
        <v>384</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70"/>
      <c r="B149" s="135" t="s">
        <v>285</v>
      </c>
      <c r="C149" s="135"/>
      <c r="D149" s="135" t="s">
        <v>384</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70"/>
      <c r="B150" s="135" t="s">
        <v>288</v>
      </c>
      <c r="C150" s="135" t="s">
        <v>468</v>
      </c>
      <c r="D150" s="135" t="s">
        <v>384</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70"/>
      <c r="B151" s="135" t="s">
        <v>288</v>
      </c>
      <c r="C151" s="135" t="s">
        <v>469</v>
      </c>
      <c r="D151" s="135" t="s">
        <v>384</v>
      </c>
      <c r="E151" s="279">
        <f>'Baseline Workings'!E42</f>
        <v>-9.2970000000000006</v>
      </c>
      <c r="F151" s="279">
        <f>'Baseline Workings'!F42</f>
        <v>-9.3785624999999992</v>
      </c>
      <c r="G151" s="279">
        <f>'Baseline Workings'!G42</f>
        <v>-9.461554550999999</v>
      </c>
      <c r="H151" s="279">
        <f>'Baseline Workings'!H42</f>
        <v>-9.5460220977074979</v>
      </c>
      <c r="I151" s="279">
        <f>'Baseline Workings'!I42</f>
        <v>-9.6320129846907072</v>
      </c>
      <c r="J151" s="279">
        <f>'Baseline Workings'!J42</f>
        <v>-9.7195770410436282</v>
      </c>
      <c r="K151" s="279">
        <f>'Baseline Workings'!K42</f>
        <v>-9.8087661689072085</v>
      </c>
      <c r="L151" s="279">
        <f>'Baseline Workings'!L42</f>
        <v>-9.8996344360232396</v>
      </c>
      <c r="M151" s="279">
        <f>'Baseline Workings'!M42</f>
        <v>-9.9922381725060383</v>
      </c>
      <c r="N151" s="279">
        <f>'Baseline Workings'!N42</f>
        <v>-10.086636072025296</v>
      </c>
      <c r="O151" s="279">
        <f>'Baseline Workings'!O42</f>
        <v>-10.182889297602362</v>
      </c>
      <c r="P151" s="279">
        <f>'Baseline Workings'!P42</f>
        <v>-10.281061592231623</v>
      </c>
      <c r="Q151" s="279">
        <f>'Baseline Workings'!Q42</f>
        <v>-10.381219394548319</v>
      </c>
      <c r="R151" s="279">
        <f>'Baseline Workings'!R42</f>
        <v>-10.483431959774206</v>
      </c>
      <c r="S151" s="279">
        <f>'Baseline Workings'!S42</f>
        <v>-10.587771486183321</v>
      </c>
      <c r="T151" s="279">
        <f>'Baseline Workings'!T42</f>
        <v>-10.694313247341057</v>
      </c>
      <c r="U151" s="279">
        <f>'Baseline Workings'!U42</f>
        <v>-10.803135730381463</v>
      </c>
      <c r="V151" s="279">
        <f>'Baseline Workings'!V42</f>
        <v>-10.914320780599864</v>
      </c>
      <c r="W151" s="279">
        <f>'Baseline Workings'!W42</f>
        <v>-11.02795375265063</v>
      </c>
      <c r="X151" s="279">
        <f>'Baseline Workings'!X42</f>
        <v>-11.144123668653224</v>
      </c>
      <c r="Y151" s="279">
        <f>'Baseline Workings'!Y42</f>
        <v>-11.262923383523614</v>
      </c>
      <c r="Z151" s="279">
        <f>'Baseline Workings'!Z42</f>
        <v>-11.384449757862694</v>
      </c>
      <c r="AA151" s="279">
        <f>'Baseline Workings'!AA42</f>
        <v>-11.508803838748621</v>
      </c>
      <c r="AB151" s="279">
        <f>'Baseline Workings'!AB42</f>
        <v>-11.636091048795901</v>
      </c>
      <c r="AC151" s="279">
        <f>'Baseline Workings'!AC42</f>
        <v>-11.766421383860756</v>
      </c>
      <c r="AD151" s="279">
        <f>'Baseline Workings'!AD42</f>
        <v>-11.899909619789719</v>
      </c>
      <c r="AE151" s="279">
        <f>'Baseline Workings'!AE42</f>
        <v>-12.036675528626715</v>
      </c>
      <c r="AF151" s="279">
        <f>'Baseline Workings'!AF42</f>
        <v>-12.176844104712881</v>
      </c>
      <c r="AG151" s="279">
        <f>'Baseline Workings'!AG42</f>
        <v>-12.320545801133449</v>
      </c>
      <c r="AH151" s="279">
        <f>'Baseline Workings'!AH42</f>
        <v>-12.467916776986796</v>
      </c>
      <c r="AI151" s="279">
        <f>'Baseline Workings'!AI42</f>
        <v>-12.619099155972714</v>
      </c>
      <c r="AJ151" s="279">
        <f>'Baseline Workings'!AJ42</f>
        <v>-12.774241296819694</v>
      </c>
      <c r="AK151" s="279">
        <f>'Baseline Workings'!AK42</f>
        <v>-12.933498076095043</v>
      </c>
      <c r="AL151" s="279">
        <f>'Baseline Workings'!AL42</f>
        <v>-13.097031183966488</v>
      </c>
      <c r="AM151" s="279">
        <f>'Baseline Workings'!AM42</f>
        <v>-13.265009433510253</v>
      </c>
      <c r="AN151" s="279">
        <f>'Baseline Workings'!AN42</f>
        <v>-13.437609084187834</v>
      </c>
      <c r="AO151" s="279">
        <f>'Baseline Workings'!AO42</f>
        <v>-13.615014180142287</v>
      </c>
      <c r="AP151" s="279">
        <f>'Baseline Workings'!AP42</f>
        <v>-13.797416903994879</v>
      </c>
      <c r="AQ151" s="279">
        <f>'Baseline Workings'!AQ42</f>
        <v>-13.985017946854139</v>
      </c>
      <c r="AR151" s="279">
        <f>'Baseline Workings'!AR42</f>
        <v>-14.178026895282178</v>
      </c>
      <c r="AS151" s="279">
        <f>'Baseline Workings'!AS42</f>
        <v>-14.376662635997317</v>
      </c>
      <c r="AT151" s="279">
        <f>'Baseline Workings'!AT42</f>
        <v>-14.581153779127931</v>
      </c>
      <c r="AU151" s="279">
        <f>'Baseline Workings'!AU42</f>
        <v>-14.791739100869915</v>
      </c>
      <c r="AV151" s="279">
        <f>'Baseline Workings'!AV42</f>
        <v>-15.008668006439281</v>
      </c>
      <c r="AW151" s="279">
        <f>'Baseline Workings'!AW42</f>
        <v>-15.232201014252459</v>
      </c>
      <c r="AX151" s="279">
        <f>'Baseline Workings'!AX42</f>
        <v>-15.462610262309795</v>
      </c>
      <c r="AY151" s="279">
        <f>'Baseline Workings'!AY42</f>
        <v>-15.700180037802443</v>
      </c>
      <c r="AZ151" s="279">
        <f>'Baseline Workings'!AZ42</f>
        <v>-15.945207331009962</v>
      </c>
      <c r="BA151" s="279">
        <f>'Baseline Workings'!BA42</f>
        <v>-16.198002414604836</v>
      </c>
      <c r="BB151" s="279">
        <f>'Baseline Workings'!BB42</f>
        <v>-16.458889449531572</v>
      </c>
    </row>
    <row r="152" spans="1:54" outlineLevel="2">
      <c r="A152" s="470"/>
      <c r="B152" s="135" t="s">
        <v>288</v>
      </c>
      <c r="C152" s="135" t="s">
        <v>470</v>
      </c>
      <c r="D152" s="135" t="s">
        <v>384</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70"/>
      <c r="B153" s="135" t="s">
        <v>471</v>
      </c>
      <c r="C153" s="135"/>
      <c r="D153" s="135" t="s">
        <v>384</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1"/>
      <c r="B154" s="135" t="s">
        <v>471</v>
      </c>
      <c r="C154" s="135"/>
      <c r="D154" s="135" t="s">
        <v>384</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375</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464</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69" t="s">
        <v>472</v>
      </c>
      <c r="B158" s="135" t="s">
        <v>282</v>
      </c>
      <c r="C158" s="135" t="s">
        <v>390</v>
      </c>
      <c r="D158" s="135" t="s">
        <v>473</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70"/>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70"/>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70"/>
      <c r="B161" s="135" t="s">
        <v>285</v>
      </c>
      <c r="C161" s="135" t="s">
        <v>466</v>
      </c>
      <c r="D161" s="135" t="s">
        <v>474</v>
      </c>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70"/>
      <c r="B162" s="135" t="s">
        <v>285</v>
      </c>
      <c r="C162" s="135" t="s">
        <v>467</v>
      </c>
      <c r="D162" s="135" t="s">
        <v>475</v>
      </c>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70"/>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70"/>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70"/>
      <c r="B165" s="135" t="s">
        <v>471</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70"/>
      <c r="B166" s="135" t="s">
        <v>471</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70"/>
      <c r="B167" s="135" t="s">
        <v>471</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70"/>
      <c r="B168" s="135" t="s">
        <v>471</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1"/>
      <c r="B169" s="135" t="s">
        <v>471</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476</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69" t="s">
        <v>477</v>
      </c>
      <c r="B172" s="135" t="s">
        <v>282</v>
      </c>
      <c r="C172" s="135" t="s">
        <v>390</v>
      </c>
      <c r="D172" s="135" t="s">
        <v>384</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70"/>
      <c r="B173" s="135" t="s">
        <v>282</v>
      </c>
      <c r="C173" s="135"/>
      <c r="D173" s="135" t="s">
        <v>384</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1"/>
      <c r="B174" s="135" t="s">
        <v>282</v>
      </c>
      <c r="C174" s="135"/>
      <c r="D174" s="135" t="s">
        <v>384</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69" t="s">
        <v>478</v>
      </c>
      <c r="B176" s="135" t="s">
        <v>282</v>
      </c>
      <c r="C176" s="135" t="s">
        <v>390</v>
      </c>
      <c r="D176" s="135" t="s">
        <v>384</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70"/>
      <c r="B177" s="135" t="s">
        <v>282</v>
      </c>
      <c r="C177" s="135"/>
      <c r="D177" s="135" t="s">
        <v>384</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1"/>
      <c r="B178" s="135" t="s">
        <v>282</v>
      </c>
      <c r="C178" s="135"/>
      <c r="D178" s="135" t="s">
        <v>384</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479</v>
      </c>
      <c r="B182" s="19"/>
      <c r="C182" s="19"/>
      <c r="D182" s="19"/>
      <c r="E182" s="15"/>
    </row>
    <row r="183" spans="1:54" ht="15" outlineLevel="1">
      <c r="A183" s="12"/>
      <c r="B183" s="19"/>
      <c r="C183" s="19"/>
      <c r="D183" s="19"/>
      <c r="E183" s="15"/>
    </row>
    <row r="184" spans="1:54" s="4" customFormat="1" outlineLevel="1">
      <c r="A184" s="4" t="s">
        <v>480</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2" t="s">
        <v>481</v>
      </c>
      <c r="B186" s="150" t="s">
        <v>482</v>
      </c>
      <c r="C186" s="6" t="s">
        <v>483</v>
      </c>
      <c r="D186" s="10" t="s">
        <v>395</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3"/>
      <c r="B187" s="150" t="s">
        <v>484</v>
      </c>
      <c r="C187" s="6" t="s">
        <v>485</v>
      </c>
      <c r="D187" s="10" t="s">
        <v>395</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69" t="s">
        <v>486</v>
      </c>
      <c r="B190" s="150" t="s">
        <v>343</v>
      </c>
      <c r="C190" s="19"/>
      <c r="D190" s="135" t="s">
        <v>384</v>
      </c>
      <c r="E190" s="21">
        <f>(E133+E83)*E186</f>
        <v>0</v>
      </c>
      <c r="F190" s="21">
        <f t="shared" ref="F190:BB190" si="20">(F133+F83)*F186</f>
        <v>0</v>
      </c>
      <c r="G190" s="21">
        <f t="shared" si="20"/>
        <v>0</v>
      </c>
      <c r="H190" s="21">
        <f t="shared" si="20"/>
        <v>0</v>
      </c>
      <c r="I190" s="21">
        <f t="shared" si="20"/>
        <v>0</v>
      </c>
      <c r="J190" s="21">
        <f t="shared" si="20"/>
        <v>0</v>
      </c>
      <c r="K190" s="21">
        <f t="shared" si="20"/>
        <v>0</v>
      </c>
      <c r="L190" s="21">
        <f t="shared" si="20"/>
        <v>0</v>
      </c>
      <c r="M190" s="21">
        <f t="shared" si="20"/>
        <v>0</v>
      </c>
      <c r="N190" s="21">
        <f t="shared" si="20"/>
        <v>0</v>
      </c>
      <c r="O190" s="21">
        <f t="shared" si="20"/>
        <v>0</v>
      </c>
      <c r="P190" s="21">
        <f t="shared" si="20"/>
        <v>0</v>
      </c>
      <c r="Q190" s="21">
        <f t="shared" si="20"/>
        <v>0</v>
      </c>
      <c r="R190" s="21">
        <f t="shared" si="20"/>
        <v>0</v>
      </c>
      <c r="S190" s="21">
        <f t="shared" si="20"/>
        <v>0</v>
      </c>
      <c r="T190" s="21">
        <f t="shared" si="20"/>
        <v>0</v>
      </c>
      <c r="U190" s="21">
        <f t="shared" si="20"/>
        <v>0</v>
      </c>
      <c r="V190" s="21">
        <f t="shared" si="20"/>
        <v>0</v>
      </c>
      <c r="W190" s="21">
        <f t="shared" si="20"/>
        <v>0</v>
      </c>
      <c r="X190" s="21">
        <f t="shared" si="20"/>
        <v>0</v>
      </c>
      <c r="Y190" s="21">
        <f t="shared" si="20"/>
        <v>0</v>
      </c>
      <c r="Z190" s="21">
        <f t="shared" si="20"/>
        <v>0</v>
      </c>
      <c r="AA190" s="21">
        <f t="shared" si="20"/>
        <v>0</v>
      </c>
      <c r="AB190" s="21">
        <f t="shared" si="20"/>
        <v>0</v>
      </c>
      <c r="AC190" s="21">
        <f t="shared" si="20"/>
        <v>0</v>
      </c>
      <c r="AD190" s="21">
        <f t="shared" si="20"/>
        <v>0</v>
      </c>
      <c r="AE190" s="21">
        <f t="shared" si="20"/>
        <v>0</v>
      </c>
      <c r="AF190" s="21">
        <f t="shared" si="20"/>
        <v>0</v>
      </c>
      <c r="AG190" s="21">
        <f t="shared" si="20"/>
        <v>0</v>
      </c>
      <c r="AH190" s="21">
        <f t="shared" si="20"/>
        <v>0</v>
      </c>
      <c r="AI190" s="21">
        <f t="shared" si="20"/>
        <v>0</v>
      </c>
      <c r="AJ190" s="21">
        <f t="shared" si="20"/>
        <v>0</v>
      </c>
      <c r="AK190" s="21">
        <f t="shared" si="20"/>
        <v>0</v>
      </c>
      <c r="AL190" s="21">
        <f t="shared" si="20"/>
        <v>0</v>
      </c>
      <c r="AM190" s="21">
        <f t="shared" si="20"/>
        <v>0</v>
      </c>
      <c r="AN190" s="21">
        <f t="shared" si="20"/>
        <v>0</v>
      </c>
      <c r="AO190" s="21">
        <f t="shared" si="20"/>
        <v>0</v>
      </c>
      <c r="AP190" s="21">
        <f t="shared" si="20"/>
        <v>0</v>
      </c>
      <c r="AQ190" s="21">
        <f t="shared" si="20"/>
        <v>0</v>
      </c>
      <c r="AR190" s="21">
        <f t="shared" si="20"/>
        <v>0</v>
      </c>
      <c r="AS190" s="21">
        <f t="shared" si="20"/>
        <v>0</v>
      </c>
      <c r="AT190" s="21">
        <f t="shared" si="20"/>
        <v>0</v>
      </c>
      <c r="AU190" s="21">
        <f t="shared" si="20"/>
        <v>0</v>
      </c>
      <c r="AV190" s="21">
        <f t="shared" si="20"/>
        <v>0</v>
      </c>
      <c r="AW190" s="21">
        <f t="shared" si="20"/>
        <v>0</v>
      </c>
      <c r="AX190" s="21">
        <f t="shared" si="20"/>
        <v>0</v>
      </c>
      <c r="AY190" s="21">
        <f t="shared" si="20"/>
        <v>0</v>
      </c>
      <c r="AZ190" s="21">
        <f t="shared" si="20"/>
        <v>0</v>
      </c>
      <c r="BA190" s="21">
        <f t="shared" si="20"/>
        <v>0</v>
      </c>
      <c r="BB190" s="21">
        <f t="shared" si="20"/>
        <v>0</v>
      </c>
    </row>
    <row r="191" spans="1:54" outlineLevel="2">
      <c r="A191" s="470"/>
      <c r="B191" s="150" t="s">
        <v>487</v>
      </c>
      <c r="C191" s="19"/>
      <c r="D191" s="135" t="s">
        <v>384</v>
      </c>
      <c r="E191" s="21">
        <f>E71*E186</f>
        <v>-8.584E-2</v>
      </c>
      <c r="F191" s="21">
        <f t="shared" ref="F191:BB191" si="21">F71*F186</f>
        <v>-0.29565217391304349</v>
      </c>
      <c r="G191" s="21">
        <f t="shared" si="21"/>
        <v>-8.3369913883637889E-2</v>
      </c>
      <c r="H191" s="21">
        <f t="shared" si="21"/>
        <v>0</v>
      </c>
      <c r="I191" s="21">
        <f t="shared" si="21"/>
        <v>-8.0970905649641198E-2</v>
      </c>
      <c r="J191" s="21">
        <f t="shared" si="21"/>
        <v>0</v>
      </c>
      <c r="K191" s="21">
        <f t="shared" si="21"/>
        <v>-0.35622948765965923</v>
      </c>
      <c r="L191" s="21">
        <f t="shared" si="21"/>
        <v>0</v>
      </c>
      <c r="M191" s="21">
        <f t="shared" si="21"/>
        <v>-7.6378000486056571E-2</v>
      </c>
      <c r="N191" s="21">
        <f t="shared" si="21"/>
        <v>0</v>
      </c>
      <c r="O191" s="21">
        <f t="shared" si="21"/>
        <v>-7.4180187827667637E-2</v>
      </c>
      <c r="P191" s="21">
        <f t="shared" si="21"/>
        <v>-0.26062858366446456</v>
      </c>
      <c r="Q191" s="21">
        <f t="shared" si="21"/>
        <v>-7.2045618255646968E-2</v>
      </c>
      <c r="R191" s="21">
        <f t="shared" si="21"/>
        <v>0</v>
      </c>
      <c r="S191" s="21">
        <f t="shared" si="21"/>
        <v>-6.997247192062836E-2</v>
      </c>
      <c r="T191" s="21">
        <f t="shared" si="21"/>
        <v>0</v>
      </c>
      <c r="U191" s="21">
        <f t="shared" si="21"/>
        <v>-0.3126638034529815</v>
      </c>
      <c r="V191" s="21">
        <f t="shared" si="21"/>
        <v>0</v>
      </c>
      <c r="W191" s="21">
        <f t="shared" si="21"/>
        <v>-6.6003429892327187E-2</v>
      </c>
      <c r="X191" s="21">
        <f t="shared" si="21"/>
        <v>0</v>
      </c>
      <c r="Y191" s="21">
        <f t="shared" si="21"/>
        <v>-6.4104150351212141E-2</v>
      </c>
      <c r="Z191" s="21">
        <f t="shared" si="21"/>
        <v>-0.22975396298937217</v>
      </c>
      <c r="AA191" s="21">
        <f t="shared" si="21"/>
        <v>-6.2259523466499676E-2</v>
      </c>
      <c r="AB191" s="21">
        <f t="shared" si="21"/>
        <v>0</v>
      </c>
      <c r="AC191" s="21">
        <f t="shared" si="21"/>
        <v>-6.0467976582460538E-2</v>
      </c>
      <c r="AD191" s="21">
        <f t="shared" si="21"/>
        <v>0</v>
      </c>
      <c r="AE191" s="21">
        <f t="shared" si="21"/>
        <v>-0.27444454666070528</v>
      </c>
      <c r="AF191" s="21">
        <f t="shared" si="21"/>
        <v>0</v>
      </c>
      <c r="AG191" s="21">
        <f t="shared" si="21"/>
        <v>-5.7038057160800605E-2</v>
      </c>
      <c r="AH191" s="21">
        <f t="shared" si="21"/>
        <v>0</v>
      </c>
      <c r="AI191" s="21">
        <f t="shared" si="21"/>
        <v>-5.5396760409901713E-2</v>
      </c>
      <c r="AJ191" s="21">
        <f t="shared" si="21"/>
        <v>-0.20352000448629509</v>
      </c>
      <c r="AK191" s="21">
        <f t="shared" si="21"/>
        <v>-5.4326316835198174E-2</v>
      </c>
      <c r="AL191" s="21">
        <f t="shared" si="21"/>
        <v>0</v>
      </c>
      <c r="AM191" s="21">
        <f t="shared" si="21"/>
        <v>-5.3276557673051353E-2</v>
      </c>
      <c r="AN191" s="21">
        <f t="shared" si="21"/>
        <v>0</v>
      </c>
      <c r="AO191" s="21">
        <f t="shared" si="21"/>
        <v>-0.24801576326580344</v>
      </c>
      <c r="AP191" s="21">
        <f t="shared" si="21"/>
        <v>0</v>
      </c>
      <c r="AQ191" s="21">
        <f t="shared" si="21"/>
        <v>-5.1237501552214008E-2</v>
      </c>
      <c r="AR191" s="21">
        <f t="shared" si="21"/>
        <v>0</v>
      </c>
      <c r="AS191" s="21">
        <f t="shared" si="21"/>
        <v>-5.024742823538831E-2</v>
      </c>
      <c r="AT191" s="21">
        <f t="shared" si="21"/>
        <v>-0.18831257486504957</v>
      </c>
      <c r="AU191" s="21">
        <f t="shared" si="21"/>
        <v>-4.9276486319255346E-2</v>
      </c>
      <c r="AV191" s="21">
        <f t="shared" si="21"/>
        <v>0</v>
      </c>
      <c r="AW191" s="21">
        <f t="shared" si="21"/>
        <v>-4.8324306123624532E-2</v>
      </c>
      <c r="AX191" s="21">
        <f t="shared" si="21"/>
        <v>0</v>
      </c>
      <c r="AY191" s="21">
        <f t="shared" si="21"/>
        <v>-0.22853097028690755</v>
      </c>
      <c r="AZ191" s="21">
        <f t="shared" si="21"/>
        <v>0</v>
      </c>
      <c r="BA191" s="21">
        <f t="shared" si="21"/>
        <v>-4.6474787752124415E-2</v>
      </c>
      <c r="BB191" s="21">
        <f t="shared" si="21"/>
        <v>0</v>
      </c>
    </row>
    <row r="192" spans="1:54" outlineLevel="2">
      <c r="A192" s="470"/>
      <c r="B192" s="150" t="s">
        <v>389</v>
      </c>
      <c r="C192" s="19"/>
      <c r="D192" s="135" t="s">
        <v>384</v>
      </c>
      <c r="E192" s="21">
        <f>E77*E186</f>
        <v>0</v>
      </c>
      <c r="F192" s="21">
        <f t="shared" ref="F192:BB192" si="22">F77*F186</f>
        <v>0</v>
      </c>
      <c r="G192" s="21">
        <f t="shared" si="22"/>
        <v>0</v>
      </c>
      <c r="H192" s="21">
        <f t="shared" si="22"/>
        <v>0</v>
      </c>
      <c r="I192" s="21">
        <f t="shared" si="22"/>
        <v>0</v>
      </c>
      <c r="J192" s="21">
        <f t="shared" si="22"/>
        <v>0</v>
      </c>
      <c r="K192" s="21">
        <f t="shared" si="22"/>
        <v>0</v>
      </c>
      <c r="L192" s="21">
        <f t="shared" si="22"/>
        <v>0</v>
      </c>
      <c r="M192" s="21">
        <f t="shared" si="22"/>
        <v>0</v>
      </c>
      <c r="N192" s="21">
        <f t="shared" si="22"/>
        <v>0</v>
      </c>
      <c r="O192" s="21">
        <f t="shared" si="22"/>
        <v>0</v>
      </c>
      <c r="P192" s="21">
        <f t="shared" si="22"/>
        <v>0</v>
      </c>
      <c r="Q192" s="21">
        <f t="shared" si="22"/>
        <v>0</v>
      </c>
      <c r="R192" s="21">
        <f t="shared" si="22"/>
        <v>0</v>
      </c>
      <c r="S192" s="21">
        <f t="shared" si="22"/>
        <v>0</v>
      </c>
      <c r="T192" s="21">
        <f t="shared" si="22"/>
        <v>0</v>
      </c>
      <c r="U192" s="21">
        <f t="shared" si="22"/>
        <v>0</v>
      </c>
      <c r="V192" s="21">
        <f t="shared" si="22"/>
        <v>0</v>
      </c>
      <c r="W192" s="21">
        <f t="shared" si="22"/>
        <v>0</v>
      </c>
      <c r="X192" s="21">
        <f t="shared" si="22"/>
        <v>0</v>
      </c>
      <c r="Y192" s="21">
        <f t="shared" si="22"/>
        <v>0</v>
      </c>
      <c r="Z192" s="21">
        <f t="shared" si="22"/>
        <v>0</v>
      </c>
      <c r="AA192" s="21">
        <f t="shared" si="22"/>
        <v>0</v>
      </c>
      <c r="AB192" s="21">
        <f t="shared" si="22"/>
        <v>0</v>
      </c>
      <c r="AC192" s="21">
        <f t="shared" si="22"/>
        <v>0</v>
      </c>
      <c r="AD192" s="21">
        <f t="shared" si="22"/>
        <v>0</v>
      </c>
      <c r="AE192" s="21">
        <f t="shared" si="22"/>
        <v>0</v>
      </c>
      <c r="AF192" s="21">
        <f t="shared" si="22"/>
        <v>0</v>
      </c>
      <c r="AG192" s="21">
        <f t="shared" si="22"/>
        <v>0</v>
      </c>
      <c r="AH192" s="21">
        <f t="shared" si="22"/>
        <v>0</v>
      </c>
      <c r="AI192" s="21">
        <f t="shared" si="22"/>
        <v>0</v>
      </c>
      <c r="AJ192" s="21">
        <f t="shared" si="22"/>
        <v>0</v>
      </c>
      <c r="AK192" s="21">
        <f t="shared" si="22"/>
        <v>0</v>
      </c>
      <c r="AL192" s="21">
        <f t="shared" si="22"/>
        <v>0</v>
      </c>
      <c r="AM192" s="21">
        <f t="shared" si="22"/>
        <v>0</v>
      </c>
      <c r="AN192" s="21">
        <f t="shared" si="22"/>
        <v>0</v>
      </c>
      <c r="AO192" s="21">
        <f t="shared" si="22"/>
        <v>0</v>
      </c>
      <c r="AP192" s="21">
        <f t="shared" si="22"/>
        <v>0</v>
      </c>
      <c r="AQ192" s="21">
        <f t="shared" si="22"/>
        <v>0</v>
      </c>
      <c r="AR192" s="21">
        <f t="shared" si="22"/>
        <v>0</v>
      </c>
      <c r="AS192" s="21">
        <f t="shared" si="22"/>
        <v>0</v>
      </c>
      <c r="AT192" s="21">
        <f t="shared" si="22"/>
        <v>0</v>
      </c>
      <c r="AU192" s="21">
        <f t="shared" si="22"/>
        <v>0</v>
      </c>
      <c r="AV192" s="21">
        <f t="shared" si="22"/>
        <v>0</v>
      </c>
      <c r="AW192" s="21">
        <f t="shared" si="22"/>
        <v>0</v>
      </c>
      <c r="AX192" s="21">
        <f t="shared" si="22"/>
        <v>0</v>
      </c>
      <c r="AY192" s="21">
        <f t="shared" si="22"/>
        <v>0</v>
      </c>
      <c r="AZ192" s="21">
        <f t="shared" si="22"/>
        <v>0</v>
      </c>
      <c r="BA192" s="21">
        <f t="shared" si="22"/>
        <v>0</v>
      </c>
      <c r="BB192" s="21">
        <f t="shared" si="22"/>
        <v>0</v>
      </c>
    </row>
    <row r="193" spans="1:54" outlineLevel="2">
      <c r="A193" s="470"/>
      <c r="B193" s="150" t="s">
        <v>488</v>
      </c>
      <c r="C193" s="19"/>
      <c r="D193" s="135" t="s">
        <v>384</v>
      </c>
      <c r="E193" s="21">
        <f t="shared" ref="E193:AJ193" si="23">SUMIF($B$143:$B$154,"Environmental",E$143:E$154)*E186</f>
        <v>0</v>
      </c>
      <c r="F193" s="21">
        <f t="shared" si="23"/>
        <v>0</v>
      </c>
      <c r="G193" s="21">
        <f t="shared" si="23"/>
        <v>0</v>
      </c>
      <c r="H193" s="21">
        <f t="shared" si="23"/>
        <v>0</v>
      </c>
      <c r="I193" s="21">
        <f t="shared" si="23"/>
        <v>0</v>
      </c>
      <c r="J193" s="21">
        <f t="shared" si="23"/>
        <v>0</v>
      </c>
      <c r="K193" s="21">
        <f t="shared" si="23"/>
        <v>0</v>
      </c>
      <c r="L193" s="21">
        <f t="shared" si="23"/>
        <v>0</v>
      </c>
      <c r="M193" s="21">
        <f t="shared" si="23"/>
        <v>0</v>
      </c>
      <c r="N193" s="21">
        <f t="shared" si="23"/>
        <v>0</v>
      </c>
      <c r="O193" s="21">
        <f t="shared" si="23"/>
        <v>0</v>
      </c>
      <c r="P193" s="21">
        <f t="shared" si="23"/>
        <v>0</v>
      </c>
      <c r="Q193" s="21">
        <f t="shared" si="23"/>
        <v>0</v>
      </c>
      <c r="R193" s="21">
        <f t="shared" si="23"/>
        <v>0</v>
      </c>
      <c r="S193" s="21">
        <f t="shared" si="23"/>
        <v>0</v>
      </c>
      <c r="T193" s="21">
        <f t="shared" si="23"/>
        <v>0</v>
      </c>
      <c r="U193" s="21">
        <f t="shared" si="23"/>
        <v>0</v>
      </c>
      <c r="V193" s="21">
        <f t="shared" si="23"/>
        <v>0</v>
      </c>
      <c r="W193" s="21">
        <f t="shared" si="23"/>
        <v>0</v>
      </c>
      <c r="X193" s="21">
        <f t="shared" si="23"/>
        <v>0</v>
      </c>
      <c r="Y193" s="21">
        <f t="shared" si="23"/>
        <v>0</v>
      </c>
      <c r="Z193" s="21">
        <f t="shared" si="23"/>
        <v>0</v>
      </c>
      <c r="AA193" s="21">
        <f t="shared" si="23"/>
        <v>0</v>
      </c>
      <c r="AB193" s="21">
        <f t="shared" si="23"/>
        <v>0</v>
      </c>
      <c r="AC193" s="21">
        <f t="shared" si="23"/>
        <v>0</v>
      </c>
      <c r="AD193" s="21">
        <f t="shared" si="23"/>
        <v>0</v>
      </c>
      <c r="AE193" s="21">
        <f t="shared" si="23"/>
        <v>0</v>
      </c>
      <c r="AF193" s="21">
        <f t="shared" si="23"/>
        <v>0</v>
      </c>
      <c r="AG193" s="21">
        <f t="shared" si="23"/>
        <v>0</v>
      </c>
      <c r="AH193" s="21">
        <f t="shared" si="23"/>
        <v>0</v>
      </c>
      <c r="AI193" s="21">
        <f t="shared" si="23"/>
        <v>0</v>
      </c>
      <c r="AJ193" s="21">
        <f t="shared" si="23"/>
        <v>0</v>
      </c>
      <c r="AK193" s="21">
        <f t="shared" ref="AK193:BB193" si="24">SUMIF($B$143:$B$154,"Environmental",AK$143:AK$154)*AK186</f>
        <v>0</v>
      </c>
      <c r="AL193" s="21">
        <f t="shared" si="24"/>
        <v>0</v>
      </c>
      <c r="AM193" s="21">
        <f t="shared" si="24"/>
        <v>0</v>
      </c>
      <c r="AN193" s="21">
        <f t="shared" si="24"/>
        <v>0</v>
      </c>
      <c r="AO193" s="21">
        <f t="shared" si="24"/>
        <v>0</v>
      </c>
      <c r="AP193" s="21">
        <f t="shared" si="24"/>
        <v>0</v>
      </c>
      <c r="AQ193" s="21">
        <f t="shared" si="24"/>
        <v>0</v>
      </c>
      <c r="AR193" s="21">
        <f t="shared" si="24"/>
        <v>0</v>
      </c>
      <c r="AS193" s="21">
        <f t="shared" si="24"/>
        <v>0</v>
      </c>
      <c r="AT193" s="21">
        <f t="shared" si="24"/>
        <v>0</v>
      </c>
      <c r="AU193" s="21">
        <f t="shared" si="24"/>
        <v>0</v>
      </c>
      <c r="AV193" s="21">
        <f t="shared" si="24"/>
        <v>0</v>
      </c>
      <c r="AW193" s="21">
        <f t="shared" si="24"/>
        <v>0</v>
      </c>
      <c r="AX193" s="21">
        <f t="shared" si="24"/>
        <v>0</v>
      </c>
      <c r="AY193" s="21">
        <f t="shared" si="24"/>
        <v>0</v>
      </c>
      <c r="AZ193" s="21">
        <f t="shared" si="24"/>
        <v>0</v>
      </c>
      <c r="BA193" s="21">
        <f t="shared" si="24"/>
        <v>0</v>
      </c>
      <c r="BB193" s="21">
        <f t="shared" si="24"/>
        <v>0</v>
      </c>
    </row>
    <row r="194" spans="1:54" outlineLevel="2">
      <c r="A194" s="470"/>
      <c r="B194" s="150" t="s">
        <v>489</v>
      </c>
      <c r="C194" s="19"/>
      <c r="D194" s="135" t="s">
        <v>384</v>
      </c>
      <c r="E194" s="21">
        <f t="shared" ref="E194:AJ194" si="25">SUM(E172:E174)*E186</f>
        <v>0</v>
      </c>
      <c r="F194" s="21">
        <f t="shared" si="25"/>
        <v>0</v>
      </c>
      <c r="G194" s="21">
        <f t="shared" si="25"/>
        <v>0</v>
      </c>
      <c r="H194" s="21">
        <f t="shared" si="25"/>
        <v>0</v>
      </c>
      <c r="I194" s="21">
        <f t="shared" si="25"/>
        <v>0</v>
      </c>
      <c r="J194" s="21">
        <f t="shared" si="25"/>
        <v>0</v>
      </c>
      <c r="K194" s="21">
        <f t="shared" si="25"/>
        <v>0</v>
      </c>
      <c r="L194" s="21">
        <f t="shared" si="25"/>
        <v>0</v>
      </c>
      <c r="M194" s="21">
        <f t="shared" si="25"/>
        <v>0</v>
      </c>
      <c r="N194" s="21">
        <f t="shared" si="25"/>
        <v>0</v>
      </c>
      <c r="O194" s="21">
        <f t="shared" si="25"/>
        <v>0</v>
      </c>
      <c r="P194" s="21">
        <f t="shared" si="25"/>
        <v>0</v>
      </c>
      <c r="Q194" s="21">
        <f t="shared" si="25"/>
        <v>0</v>
      </c>
      <c r="R194" s="21">
        <f t="shared" si="25"/>
        <v>0</v>
      </c>
      <c r="S194" s="21">
        <f t="shared" si="25"/>
        <v>0</v>
      </c>
      <c r="T194" s="21">
        <f t="shared" si="25"/>
        <v>0</v>
      </c>
      <c r="U194" s="21">
        <f t="shared" si="25"/>
        <v>0</v>
      </c>
      <c r="V194" s="21">
        <f t="shared" si="25"/>
        <v>0</v>
      </c>
      <c r="W194" s="21">
        <f t="shared" si="25"/>
        <v>0</v>
      </c>
      <c r="X194" s="21">
        <f t="shared" si="25"/>
        <v>0</v>
      </c>
      <c r="Y194" s="21">
        <f t="shared" si="25"/>
        <v>0</v>
      </c>
      <c r="Z194" s="21">
        <f t="shared" si="25"/>
        <v>0</v>
      </c>
      <c r="AA194" s="21">
        <f t="shared" si="25"/>
        <v>0</v>
      </c>
      <c r="AB194" s="21">
        <f t="shared" si="25"/>
        <v>0</v>
      </c>
      <c r="AC194" s="21">
        <f t="shared" si="25"/>
        <v>0</v>
      </c>
      <c r="AD194" s="21">
        <f t="shared" si="25"/>
        <v>0</v>
      </c>
      <c r="AE194" s="21">
        <f t="shared" si="25"/>
        <v>0</v>
      </c>
      <c r="AF194" s="21">
        <f t="shared" si="25"/>
        <v>0</v>
      </c>
      <c r="AG194" s="21">
        <f t="shared" si="25"/>
        <v>0</v>
      </c>
      <c r="AH194" s="21">
        <f t="shared" si="25"/>
        <v>0</v>
      </c>
      <c r="AI194" s="21">
        <f t="shared" si="25"/>
        <v>0</v>
      </c>
      <c r="AJ194" s="21">
        <f t="shared" si="25"/>
        <v>0</v>
      </c>
      <c r="AK194" s="21">
        <f t="shared" ref="AK194:BB194" si="26">SUM(AK172:AK174)*AK186</f>
        <v>0</v>
      </c>
      <c r="AL194" s="21">
        <f t="shared" si="26"/>
        <v>0</v>
      </c>
      <c r="AM194" s="21">
        <f t="shared" si="26"/>
        <v>0</v>
      </c>
      <c r="AN194" s="21">
        <f t="shared" si="26"/>
        <v>0</v>
      </c>
      <c r="AO194" s="21">
        <f t="shared" si="26"/>
        <v>0</v>
      </c>
      <c r="AP194" s="21">
        <f t="shared" si="26"/>
        <v>0</v>
      </c>
      <c r="AQ194" s="21">
        <f t="shared" si="26"/>
        <v>0</v>
      </c>
      <c r="AR194" s="21">
        <f t="shared" si="26"/>
        <v>0</v>
      </c>
      <c r="AS194" s="21">
        <f t="shared" si="26"/>
        <v>0</v>
      </c>
      <c r="AT194" s="21">
        <f t="shared" si="26"/>
        <v>0</v>
      </c>
      <c r="AU194" s="21">
        <f t="shared" si="26"/>
        <v>0</v>
      </c>
      <c r="AV194" s="21">
        <f t="shared" si="26"/>
        <v>0</v>
      </c>
      <c r="AW194" s="21">
        <f t="shared" si="26"/>
        <v>0</v>
      </c>
      <c r="AX194" s="21">
        <f t="shared" si="26"/>
        <v>0</v>
      </c>
      <c r="AY194" s="21">
        <f t="shared" si="26"/>
        <v>0</v>
      </c>
      <c r="AZ194" s="21">
        <f t="shared" si="26"/>
        <v>0</v>
      </c>
      <c r="BA194" s="21">
        <f t="shared" si="26"/>
        <v>0</v>
      </c>
      <c r="BB194" s="21">
        <f t="shared" si="26"/>
        <v>0</v>
      </c>
    </row>
    <row r="195" spans="1:54" outlineLevel="2">
      <c r="A195" s="470"/>
      <c r="B195" s="150" t="s">
        <v>490</v>
      </c>
      <c r="C195" s="19"/>
      <c r="D195" s="135" t="s">
        <v>384</v>
      </c>
      <c r="E195" s="21">
        <f t="shared" ref="E195:AJ195" si="27">SUM(E176:E178)*E186</f>
        <v>0</v>
      </c>
      <c r="F195" s="21">
        <f t="shared" si="27"/>
        <v>0</v>
      </c>
      <c r="G195" s="21">
        <f t="shared" si="27"/>
        <v>0</v>
      </c>
      <c r="H195" s="21">
        <f t="shared" si="27"/>
        <v>0</v>
      </c>
      <c r="I195" s="21">
        <f t="shared" si="27"/>
        <v>0</v>
      </c>
      <c r="J195" s="21">
        <f t="shared" si="27"/>
        <v>0</v>
      </c>
      <c r="K195" s="21">
        <f t="shared" si="27"/>
        <v>0</v>
      </c>
      <c r="L195" s="21">
        <f t="shared" si="27"/>
        <v>0</v>
      </c>
      <c r="M195" s="21">
        <f t="shared" si="27"/>
        <v>0</v>
      </c>
      <c r="N195" s="21">
        <f t="shared" si="27"/>
        <v>0</v>
      </c>
      <c r="O195" s="21">
        <f t="shared" si="27"/>
        <v>0</v>
      </c>
      <c r="P195" s="21">
        <f t="shared" si="27"/>
        <v>0</v>
      </c>
      <c r="Q195" s="21">
        <f t="shared" si="27"/>
        <v>0</v>
      </c>
      <c r="R195" s="21">
        <f t="shared" si="27"/>
        <v>0</v>
      </c>
      <c r="S195" s="21">
        <f t="shared" si="27"/>
        <v>0</v>
      </c>
      <c r="T195" s="21">
        <f t="shared" si="27"/>
        <v>0</v>
      </c>
      <c r="U195" s="21">
        <f t="shared" si="27"/>
        <v>0</v>
      </c>
      <c r="V195" s="21">
        <f t="shared" si="27"/>
        <v>0</v>
      </c>
      <c r="W195" s="21">
        <f t="shared" si="27"/>
        <v>0</v>
      </c>
      <c r="X195" s="21">
        <f t="shared" si="27"/>
        <v>0</v>
      </c>
      <c r="Y195" s="21">
        <f t="shared" si="27"/>
        <v>0</v>
      </c>
      <c r="Z195" s="21">
        <f t="shared" si="27"/>
        <v>0</v>
      </c>
      <c r="AA195" s="21">
        <f t="shared" si="27"/>
        <v>0</v>
      </c>
      <c r="AB195" s="21">
        <f t="shared" si="27"/>
        <v>0</v>
      </c>
      <c r="AC195" s="21">
        <f t="shared" si="27"/>
        <v>0</v>
      </c>
      <c r="AD195" s="21">
        <f t="shared" si="27"/>
        <v>0</v>
      </c>
      <c r="AE195" s="21">
        <f t="shared" si="27"/>
        <v>0</v>
      </c>
      <c r="AF195" s="21">
        <f t="shared" si="27"/>
        <v>0</v>
      </c>
      <c r="AG195" s="21">
        <f t="shared" si="27"/>
        <v>0</v>
      </c>
      <c r="AH195" s="21">
        <f t="shared" si="27"/>
        <v>0</v>
      </c>
      <c r="AI195" s="21">
        <f t="shared" si="27"/>
        <v>0</v>
      </c>
      <c r="AJ195" s="21">
        <f t="shared" si="27"/>
        <v>0</v>
      </c>
      <c r="AK195" s="21">
        <f t="shared" ref="AK195:BB195" si="28">SUM(AK176:AK178)*AK186</f>
        <v>0</v>
      </c>
      <c r="AL195" s="21">
        <f t="shared" si="28"/>
        <v>0</v>
      </c>
      <c r="AM195" s="21">
        <f t="shared" si="28"/>
        <v>0</v>
      </c>
      <c r="AN195" s="21">
        <f t="shared" si="28"/>
        <v>0</v>
      </c>
      <c r="AO195" s="21">
        <f t="shared" si="28"/>
        <v>0</v>
      </c>
      <c r="AP195" s="21">
        <f t="shared" si="28"/>
        <v>0</v>
      </c>
      <c r="AQ195" s="21">
        <f t="shared" si="28"/>
        <v>0</v>
      </c>
      <c r="AR195" s="21">
        <f t="shared" si="28"/>
        <v>0</v>
      </c>
      <c r="AS195" s="21">
        <f t="shared" si="28"/>
        <v>0</v>
      </c>
      <c r="AT195" s="21">
        <f t="shared" si="28"/>
        <v>0</v>
      </c>
      <c r="AU195" s="21">
        <f t="shared" si="28"/>
        <v>0</v>
      </c>
      <c r="AV195" s="21">
        <f t="shared" si="28"/>
        <v>0</v>
      </c>
      <c r="AW195" s="21">
        <f t="shared" si="28"/>
        <v>0</v>
      </c>
      <c r="AX195" s="21">
        <f t="shared" si="28"/>
        <v>0</v>
      </c>
      <c r="AY195" s="21">
        <f t="shared" si="28"/>
        <v>0</v>
      </c>
      <c r="AZ195" s="21">
        <f t="shared" si="28"/>
        <v>0</v>
      </c>
      <c r="BA195" s="21">
        <f t="shared" si="28"/>
        <v>0</v>
      </c>
      <c r="BB195" s="21">
        <f t="shared" si="28"/>
        <v>0</v>
      </c>
    </row>
    <row r="196" spans="1:54" outlineLevel="2">
      <c r="A196" s="470"/>
      <c r="B196" s="150" t="s">
        <v>285</v>
      </c>
      <c r="C196" s="19"/>
      <c r="D196" s="135" t="s">
        <v>384</v>
      </c>
      <c r="E196" s="21">
        <f t="shared" ref="E196:AJ196" si="29">SUMIF($B$143:$B$154,"Safety",E$143:E$154)*E187</f>
        <v>0</v>
      </c>
      <c r="F196" s="21">
        <f t="shared" si="29"/>
        <v>0</v>
      </c>
      <c r="G196" s="21">
        <f t="shared" si="29"/>
        <v>0</v>
      </c>
      <c r="H196" s="21">
        <f t="shared" si="29"/>
        <v>0</v>
      </c>
      <c r="I196" s="21">
        <f t="shared" si="29"/>
        <v>0</v>
      </c>
      <c r="J196" s="21">
        <f t="shared" si="29"/>
        <v>0</v>
      </c>
      <c r="K196" s="21">
        <f t="shared" si="29"/>
        <v>0</v>
      </c>
      <c r="L196" s="21">
        <f t="shared" si="29"/>
        <v>0</v>
      </c>
      <c r="M196" s="21">
        <f t="shared" si="29"/>
        <v>0</v>
      </c>
      <c r="N196" s="21">
        <f t="shared" si="29"/>
        <v>0</v>
      </c>
      <c r="O196" s="21">
        <f t="shared" si="29"/>
        <v>0</v>
      </c>
      <c r="P196" s="21">
        <f t="shared" si="29"/>
        <v>0</v>
      </c>
      <c r="Q196" s="21">
        <f t="shared" si="29"/>
        <v>0</v>
      </c>
      <c r="R196" s="21">
        <f t="shared" si="29"/>
        <v>0</v>
      </c>
      <c r="S196" s="21">
        <f t="shared" si="29"/>
        <v>0</v>
      </c>
      <c r="T196" s="21">
        <f t="shared" si="29"/>
        <v>0</v>
      </c>
      <c r="U196" s="21">
        <f t="shared" si="29"/>
        <v>0</v>
      </c>
      <c r="V196" s="21">
        <f t="shared" si="29"/>
        <v>0</v>
      </c>
      <c r="W196" s="21">
        <f t="shared" si="29"/>
        <v>0</v>
      </c>
      <c r="X196" s="21">
        <f t="shared" si="29"/>
        <v>0</v>
      </c>
      <c r="Y196" s="21">
        <f t="shared" si="29"/>
        <v>0</v>
      </c>
      <c r="Z196" s="21">
        <f t="shared" si="29"/>
        <v>0</v>
      </c>
      <c r="AA196" s="21">
        <f t="shared" si="29"/>
        <v>0</v>
      </c>
      <c r="AB196" s="21">
        <f t="shared" si="29"/>
        <v>0</v>
      </c>
      <c r="AC196" s="21">
        <f t="shared" si="29"/>
        <v>0</v>
      </c>
      <c r="AD196" s="21">
        <f t="shared" si="29"/>
        <v>0</v>
      </c>
      <c r="AE196" s="21">
        <f t="shared" si="29"/>
        <v>0</v>
      </c>
      <c r="AF196" s="21">
        <f t="shared" si="29"/>
        <v>0</v>
      </c>
      <c r="AG196" s="21">
        <f t="shared" si="29"/>
        <v>0</v>
      </c>
      <c r="AH196" s="21">
        <f t="shared" si="29"/>
        <v>0</v>
      </c>
      <c r="AI196" s="21">
        <f t="shared" si="29"/>
        <v>0</v>
      </c>
      <c r="AJ196" s="21">
        <f t="shared" si="29"/>
        <v>0</v>
      </c>
      <c r="AK196" s="21">
        <f t="shared" ref="AK196:BB196" si="30">SUMIF($B$143:$B$154,"Safety",AK$143:AK$154)*AK187</f>
        <v>0</v>
      </c>
      <c r="AL196" s="21">
        <f t="shared" si="30"/>
        <v>0</v>
      </c>
      <c r="AM196" s="21">
        <f t="shared" si="30"/>
        <v>0</v>
      </c>
      <c r="AN196" s="21">
        <f t="shared" si="30"/>
        <v>0</v>
      </c>
      <c r="AO196" s="21">
        <f t="shared" si="30"/>
        <v>0</v>
      </c>
      <c r="AP196" s="21">
        <f t="shared" si="30"/>
        <v>0</v>
      </c>
      <c r="AQ196" s="21">
        <f t="shared" si="30"/>
        <v>0</v>
      </c>
      <c r="AR196" s="21">
        <f t="shared" si="30"/>
        <v>0</v>
      </c>
      <c r="AS196" s="21">
        <f t="shared" si="30"/>
        <v>0</v>
      </c>
      <c r="AT196" s="21">
        <f t="shared" si="30"/>
        <v>0</v>
      </c>
      <c r="AU196" s="21">
        <f t="shared" si="30"/>
        <v>0</v>
      </c>
      <c r="AV196" s="21">
        <f t="shared" si="30"/>
        <v>0</v>
      </c>
      <c r="AW196" s="21">
        <f t="shared" si="30"/>
        <v>0</v>
      </c>
      <c r="AX196" s="21">
        <f t="shared" si="30"/>
        <v>0</v>
      </c>
      <c r="AY196" s="21">
        <f t="shared" si="30"/>
        <v>0</v>
      </c>
      <c r="AZ196" s="21">
        <f t="shared" si="30"/>
        <v>0</v>
      </c>
      <c r="BA196" s="21">
        <f t="shared" si="30"/>
        <v>0</v>
      </c>
      <c r="BB196" s="21">
        <f t="shared" si="30"/>
        <v>0</v>
      </c>
    </row>
    <row r="197" spans="1:54" outlineLevel="2">
      <c r="A197" s="470"/>
      <c r="B197" s="150" t="s">
        <v>288</v>
      </c>
      <c r="C197" s="19"/>
      <c r="D197" s="135" t="s">
        <v>384</v>
      </c>
      <c r="E197" s="21">
        <f>SUMIF($B$143:$B$154,"Financial",E$143:E$154)*E186</f>
        <v>-9.2970000000000006</v>
      </c>
      <c r="F197" s="21">
        <f t="shared" ref="F197:BB197" si="31">SUMIF($B$143:$B$154,"Financial",F$143:F$154)*F186</f>
        <v>-9.0614130434782609</v>
      </c>
      <c r="G197" s="21">
        <f t="shared" si="31"/>
        <v>-8.832462415458938</v>
      </c>
      <c r="H197" s="21">
        <f t="shared" si="31"/>
        <v>-8.609964999173032</v>
      </c>
      <c r="I197" s="21">
        <f t="shared" si="31"/>
        <v>-8.3937428526004449</v>
      </c>
      <c r="J197" s="21">
        <f t="shared" si="31"/>
        <v>-8.1836230617729075</v>
      </c>
      <c r="K197" s="21">
        <f t="shared" si="31"/>
        <v>-7.9794375982701027</v>
      </c>
      <c r="L197" s="21">
        <f t="shared" si="31"/>
        <v>-7.781023180788524</v>
      </c>
      <c r="M197" s="21">
        <f t="shared" si="31"/>
        <v>-7.5882211406662341</v>
      </c>
      <c r="N197" s="21">
        <f t="shared" si="31"/>
        <v>-7.4008772912499516</v>
      </c>
      <c r="O197" s="21">
        <f t="shared" si="31"/>
        <v>-7.218841800994201</v>
      </c>
      <c r="P197" s="21">
        <f t="shared" si="31"/>
        <v>-7.0419690701854529</v>
      </c>
      <c r="Q197" s="21">
        <f t="shared" si="31"/>
        <v>-6.8701176111872613</v>
      </c>
      <c r="R197" s="21">
        <f t="shared" si="31"/>
        <v>-6.7031499321053563</v>
      </c>
      <c r="S197" s="21">
        <f t="shared" si="31"/>
        <v>-6.5409324237746427</v>
      </c>
      <c r="T197" s="21">
        <f t="shared" si="31"/>
        <v>-6.3833352499728502</v>
      </c>
      <c r="U197" s="21">
        <f t="shared" si="31"/>
        <v>-6.2302322407682382</v>
      </c>
      <c r="V197" s="21">
        <f t="shared" si="31"/>
        <v>-6.0815007889115904</v>
      </c>
      <c r="W197" s="21">
        <f t="shared" si="31"/>
        <v>-5.9370217491851802</v>
      </c>
      <c r="X197" s="21">
        <f t="shared" si="31"/>
        <v>-5.796679340623963</v>
      </c>
      <c r="Y197" s="21">
        <f t="shared" si="31"/>
        <v>-5.6603610515266887</v>
      </c>
      <c r="Z197" s="21">
        <f t="shared" si="31"/>
        <v>-5.5279575471769897</v>
      </c>
      <c r="AA197" s="21">
        <f t="shared" si="31"/>
        <v>-5.3993625801967911</v>
      </c>
      <c r="AB197" s="21">
        <f t="shared" si="31"/>
        <v>-5.2744729034566697</v>
      </c>
      <c r="AC197" s="21">
        <f t="shared" si="31"/>
        <v>-5.1531881854698884</v>
      </c>
      <c r="AD197" s="21">
        <f t="shared" si="31"/>
        <v>-5.0354109281989974</v>
      </c>
      <c r="AE197" s="21">
        <f t="shared" si="31"/>
        <v>-4.921046387205938</v>
      </c>
      <c r="AF197" s="21">
        <f t="shared" si="31"/>
        <v>-4.8100024940785255</v>
      </c>
      <c r="AG197" s="21">
        <f t="shared" si="31"/>
        <v>-4.7021897810681743</v>
      </c>
      <c r="AH197" s="21">
        <f t="shared" si="31"/>
        <v>-4.5975213078755681</v>
      </c>
      <c r="AI197" s="21">
        <f t="shared" si="31"/>
        <v>-4.4959125905228134</v>
      </c>
      <c r="AJ197" s="21">
        <f t="shared" si="31"/>
        <v>-4.4186275591079749</v>
      </c>
      <c r="AK197" s="21">
        <f t="shared" si="31"/>
        <v>-4.3434123273438381</v>
      </c>
      <c r="AL197" s="21">
        <f t="shared" si="31"/>
        <v>-4.2702243596363685</v>
      </c>
      <c r="AM197" s="21">
        <f t="shared" si="31"/>
        <v>-4.1990221983207574</v>
      </c>
      <c r="AN197" s="21">
        <f t="shared" si="31"/>
        <v>-4.1297654393766514</v>
      </c>
      <c r="AO197" s="21">
        <f t="shared" si="31"/>
        <v>-4.0624147087439502</v>
      </c>
      <c r="AP197" s="21">
        <f t="shared" si="31"/>
        <v>-3.9969316392250174</v>
      </c>
      <c r="AQ197" s="21">
        <f t="shared" si="31"/>
        <v>-3.9332788479595169</v>
      </c>
      <c r="AR197" s="21">
        <f t="shared" si="31"/>
        <v>-3.8714199144584009</v>
      </c>
      <c r="AS197" s="21">
        <f t="shared" si="31"/>
        <v>-3.8113193591839329</v>
      </c>
      <c r="AT197" s="21">
        <f t="shared" si="31"/>
        <v>-3.7529426226629252</v>
      </c>
      <c r="AU197" s="21">
        <f t="shared" si="31"/>
        <v>-3.696256045120716</v>
      </c>
      <c r="AV197" s="21">
        <f t="shared" si="31"/>
        <v>-3.6412268466236872</v>
      </c>
      <c r="AW197" s="21">
        <f t="shared" si="31"/>
        <v>-3.5878231077184388</v>
      </c>
      <c r="AX197" s="21">
        <f t="shared" si="31"/>
        <v>-3.5360137505560458</v>
      </c>
      <c r="AY197" s="21">
        <f t="shared" si="31"/>
        <v>-3.4857685204900575</v>
      </c>
      <c r="AZ197" s="21">
        <f t="shared" si="31"/>
        <v>-3.4370579681372493</v>
      </c>
      <c r="BA197" s="21">
        <f t="shared" si="31"/>
        <v>-3.3898534318903408</v>
      </c>
      <c r="BB197" s="21">
        <f t="shared" si="31"/>
        <v>-3.3441270208722091</v>
      </c>
    </row>
    <row r="198" spans="1:54" outlineLevel="2">
      <c r="A198" s="471"/>
      <c r="B198" s="150" t="s">
        <v>471</v>
      </c>
      <c r="C198" s="19"/>
      <c r="D198" s="135" t="s">
        <v>384</v>
      </c>
      <c r="E198" s="21">
        <f>SUMIF($B$143:$B$154,"Other",E$143:E$154)*E186</f>
        <v>0</v>
      </c>
      <c r="F198" s="21">
        <f t="shared" ref="F198:BB198" si="32">SUMIF($B$143:$B$154,"Other",F$143:F$154)*F186</f>
        <v>0</v>
      </c>
      <c r="G198" s="21">
        <f t="shared" si="32"/>
        <v>0</v>
      </c>
      <c r="H198" s="21">
        <f t="shared" si="32"/>
        <v>0</v>
      </c>
      <c r="I198" s="21">
        <f t="shared" si="32"/>
        <v>0</v>
      </c>
      <c r="J198" s="21">
        <f t="shared" si="32"/>
        <v>0</v>
      </c>
      <c r="K198" s="21">
        <f t="shared" si="32"/>
        <v>0</v>
      </c>
      <c r="L198" s="21">
        <f t="shared" si="32"/>
        <v>0</v>
      </c>
      <c r="M198" s="21">
        <f t="shared" si="32"/>
        <v>0</v>
      </c>
      <c r="N198" s="21">
        <f t="shared" si="32"/>
        <v>0</v>
      </c>
      <c r="O198" s="21">
        <f t="shared" si="32"/>
        <v>0</v>
      </c>
      <c r="P198" s="21">
        <f t="shared" si="32"/>
        <v>0</v>
      </c>
      <c r="Q198" s="21">
        <f t="shared" si="32"/>
        <v>0</v>
      </c>
      <c r="R198" s="21">
        <f t="shared" si="32"/>
        <v>0</v>
      </c>
      <c r="S198" s="21">
        <f t="shared" si="32"/>
        <v>0</v>
      </c>
      <c r="T198" s="21">
        <f t="shared" si="32"/>
        <v>0</v>
      </c>
      <c r="U198" s="21">
        <f t="shared" si="32"/>
        <v>0</v>
      </c>
      <c r="V198" s="21">
        <f t="shared" si="32"/>
        <v>0</v>
      </c>
      <c r="W198" s="21">
        <f t="shared" si="32"/>
        <v>0</v>
      </c>
      <c r="X198" s="21">
        <f t="shared" si="32"/>
        <v>0</v>
      </c>
      <c r="Y198" s="21">
        <f t="shared" si="32"/>
        <v>0</v>
      </c>
      <c r="Z198" s="21">
        <f t="shared" si="32"/>
        <v>0</v>
      </c>
      <c r="AA198" s="21">
        <f t="shared" si="32"/>
        <v>0</v>
      </c>
      <c r="AB198" s="21">
        <f t="shared" si="32"/>
        <v>0</v>
      </c>
      <c r="AC198" s="21">
        <f t="shared" si="32"/>
        <v>0</v>
      </c>
      <c r="AD198" s="21">
        <f t="shared" si="32"/>
        <v>0</v>
      </c>
      <c r="AE198" s="21">
        <f t="shared" si="32"/>
        <v>0</v>
      </c>
      <c r="AF198" s="21">
        <f t="shared" si="32"/>
        <v>0</v>
      </c>
      <c r="AG198" s="21">
        <f t="shared" si="32"/>
        <v>0</v>
      </c>
      <c r="AH198" s="21">
        <f t="shared" si="32"/>
        <v>0</v>
      </c>
      <c r="AI198" s="21">
        <f t="shared" si="32"/>
        <v>0</v>
      </c>
      <c r="AJ198" s="21">
        <f t="shared" si="32"/>
        <v>0</v>
      </c>
      <c r="AK198" s="21">
        <f t="shared" si="32"/>
        <v>0</v>
      </c>
      <c r="AL198" s="21">
        <f t="shared" si="32"/>
        <v>0</v>
      </c>
      <c r="AM198" s="21">
        <f t="shared" si="32"/>
        <v>0</v>
      </c>
      <c r="AN198" s="21">
        <f t="shared" si="32"/>
        <v>0</v>
      </c>
      <c r="AO198" s="21">
        <f t="shared" si="32"/>
        <v>0</v>
      </c>
      <c r="AP198" s="21">
        <f t="shared" si="32"/>
        <v>0</v>
      </c>
      <c r="AQ198" s="21">
        <f t="shared" si="32"/>
        <v>0</v>
      </c>
      <c r="AR198" s="21">
        <f t="shared" si="32"/>
        <v>0</v>
      </c>
      <c r="AS198" s="21">
        <f t="shared" si="32"/>
        <v>0</v>
      </c>
      <c r="AT198" s="21">
        <f t="shared" si="32"/>
        <v>0</v>
      </c>
      <c r="AU198" s="21">
        <f t="shared" si="32"/>
        <v>0</v>
      </c>
      <c r="AV198" s="21">
        <f t="shared" si="32"/>
        <v>0</v>
      </c>
      <c r="AW198" s="21">
        <f t="shared" si="32"/>
        <v>0</v>
      </c>
      <c r="AX198" s="21">
        <f t="shared" si="32"/>
        <v>0</v>
      </c>
      <c r="AY198" s="21">
        <f t="shared" si="32"/>
        <v>0</v>
      </c>
      <c r="AZ198" s="21">
        <f t="shared" si="32"/>
        <v>0</v>
      </c>
      <c r="BA198" s="21">
        <f t="shared" si="32"/>
        <v>0</v>
      </c>
      <c r="BB198" s="21">
        <f t="shared" si="32"/>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69" t="s">
        <v>491</v>
      </c>
      <c r="B200" s="150" t="s">
        <v>492</v>
      </c>
      <c r="C200" s="19"/>
      <c r="D200" s="135" t="s">
        <v>384</v>
      </c>
      <c r="E200" s="21">
        <f>SUM(E190:E193,E196:E198)</f>
        <v>-9.3828399999999998</v>
      </c>
      <c r="F200" s="21">
        <f t="shared" ref="F200:BB200" si="33">SUM(F190:F193,F196:F198)</f>
        <v>-9.3570652173913036</v>
      </c>
      <c r="G200" s="21">
        <f t="shared" si="33"/>
        <v>-8.9158323293425763</v>
      </c>
      <c r="H200" s="21">
        <f t="shared" si="33"/>
        <v>-8.609964999173032</v>
      </c>
      <c r="I200" s="21">
        <f t="shared" si="33"/>
        <v>-8.4747137582500862</v>
      </c>
      <c r="J200" s="21">
        <f t="shared" si="33"/>
        <v>-8.1836230617729075</v>
      </c>
      <c r="K200" s="21">
        <f t="shared" si="33"/>
        <v>-8.3356670859297619</v>
      </c>
      <c r="L200" s="21">
        <f t="shared" si="33"/>
        <v>-7.781023180788524</v>
      </c>
      <c r="M200" s="21">
        <f t="shared" si="33"/>
        <v>-7.6645991411522907</v>
      </c>
      <c r="N200" s="21">
        <f t="shared" si="33"/>
        <v>-7.4008772912499516</v>
      </c>
      <c r="O200" s="21">
        <f t="shared" si="33"/>
        <v>-7.2930219888218684</v>
      </c>
      <c r="P200" s="21">
        <f t="shared" si="33"/>
        <v>-7.3025976538499178</v>
      </c>
      <c r="Q200" s="21">
        <f t="shared" si="33"/>
        <v>-6.9421632294429081</v>
      </c>
      <c r="R200" s="21">
        <f t="shared" si="33"/>
        <v>-6.7031499321053563</v>
      </c>
      <c r="S200" s="21">
        <f t="shared" si="33"/>
        <v>-6.6109048956952714</v>
      </c>
      <c r="T200" s="21">
        <f t="shared" si="33"/>
        <v>-6.3833352499728502</v>
      </c>
      <c r="U200" s="21">
        <f t="shared" si="33"/>
        <v>-6.5428960442212194</v>
      </c>
      <c r="V200" s="21">
        <f t="shared" si="33"/>
        <v>-6.0815007889115904</v>
      </c>
      <c r="W200" s="21">
        <f t="shared" si="33"/>
        <v>-6.0030251790775075</v>
      </c>
      <c r="X200" s="21">
        <f t="shared" si="33"/>
        <v>-5.796679340623963</v>
      </c>
      <c r="Y200" s="21">
        <f t="shared" si="33"/>
        <v>-5.7244652018779005</v>
      </c>
      <c r="Z200" s="21">
        <f t="shared" si="33"/>
        <v>-5.7577115101663621</v>
      </c>
      <c r="AA200" s="21">
        <f t="shared" si="33"/>
        <v>-5.4616221036632906</v>
      </c>
      <c r="AB200" s="21">
        <f t="shared" si="33"/>
        <v>-5.2744729034566697</v>
      </c>
      <c r="AC200" s="21">
        <f t="shared" si="33"/>
        <v>-5.2136561620523487</v>
      </c>
      <c r="AD200" s="21">
        <f t="shared" si="33"/>
        <v>-5.0354109281989974</v>
      </c>
      <c r="AE200" s="21">
        <f t="shared" si="33"/>
        <v>-5.1954909338666431</v>
      </c>
      <c r="AF200" s="21">
        <f t="shared" si="33"/>
        <v>-4.8100024940785255</v>
      </c>
      <c r="AG200" s="21">
        <f t="shared" si="33"/>
        <v>-4.7592278382289752</v>
      </c>
      <c r="AH200" s="21">
        <f t="shared" si="33"/>
        <v>-4.5975213078755681</v>
      </c>
      <c r="AI200" s="21">
        <f t="shared" si="33"/>
        <v>-4.5513093509327156</v>
      </c>
      <c r="AJ200" s="21">
        <f t="shared" si="33"/>
        <v>-4.6221475635942699</v>
      </c>
      <c r="AK200" s="21">
        <f t="shared" si="33"/>
        <v>-4.3977386441790358</v>
      </c>
      <c r="AL200" s="21">
        <f t="shared" si="33"/>
        <v>-4.2702243596363685</v>
      </c>
      <c r="AM200" s="21">
        <f t="shared" si="33"/>
        <v>-4.2522987559938086</v>
      </c>
      <c r="AN200" s="21">
        <f t="shared" si="33"/>
        <v>-4.1297654393766514</v>
      </c>
      <c r="AO200" s="21">
        <f t="shared" si="33"/>
        <v>-4.3104304720097533</v>
      </c>
      <c r="AP200" s="21">
        <f t="shared" si="33"/>
        <v>-3.9969316392250174</v>
      </c>
      <c r="AQ200" s="21">
        <f t="shared" si="33"/>
        <v>-3.9845163495117308</v>
      </c>
      <c r="AR200" s="21">
        <f t="shared" si="33"/>
        <v>-3.8714199144584009</v>
      </c>
      <c r="AS200" s="21">
        <f t="shared" si="33"/>
        <v>-3.8615667874193211</v>
      </c>
      <c r="AT200" s="21">
        <f t="shared" si="33"/>
        <v>-3.9412551975279748</v>
      </c>
      <c r="AU200" s="21">
        <f t="shared" si="33"/>
        <v>-3.7455325314399714</v>
      </c>
      <c r="AV200" s="21">
        <f t="shared" si="33"/>
        <v>-3.6412268466236872</v>
      </c>
      <c r="AW200" s="21">
        <f t="shared" si="33"/>
        <v>-3.6361474138420635</v>
      </c>
      <c r="AX200" s="21">
        <f t="shared" si="33"/>
        <v>-3.5360137505560458</v>
      </c>
      <c r="AY200" s="21">
        <f t="shared" si="33"/>
        <v>-3.7142994907769649</v>
      </c>
      <c r="AZ200" s="21">
        <f t="shared" si="33"/>
        <v>-3.4370579681372493</v>
      </c>
      <c r="BA200" s="21">
        <f t="shared" si="33"/>
        <v>-3.4363282196424652</v>
      </c>
      <c r="BB200" s="21">
        <f t="shared" si="33"/>
        <v>-3.3441270208722091</v>
      </c>
    </row>
    <row r="201" spans="1:54" outlineLevel="2">
      <c r="A201" s="470"/>
      <c r="B201" s="150" t="s">
        <v>493</v>
      </c>
      <c r="C201" s="19"/>
      <c r="D201" s="135" t="s">
        <v>384</v>
      </c>
      <c r="E201" s="21">
        <f>SUM(E190:E192,E194,E196:E198)</f>
        <v>-9.3828399999999998</v>
      </c>
      <c r="F201" s="21">
        <f t="shared" ref="F201:BB201" si="34">SUM(F190:F192,F194,F196:F198)</f>
        <v>-9.3570652173913036</v>
      </c>
      <c r="G201" s="21">
        <f t="shared" si="34"/>
        <v>-8.9158323293425763</v>
      </c>
      <c r="H201" s="21">
        <f t="shared" si="34"/>
        <v>-8.609964999173032</v>
      </c>
      <c r="I201" s="21">
        <f t="shared" si="34"/>
        <v>-8.4747137582500862</v>
      </c>
      <c r="J201" s="21">
        <f t="shared" si="34"/>
        <v>-8.1836230617729075</v>
      </c>
      <c r="K201" s="21">
        <f t="shared" si="34"/>
        <v>-8.3356670859297619</v>
      </c>
      <c r="L201" s="21">
        <f t="shared" si="34"/>
        <v>-7.781023180788524</v>
      </c>
      <c r="M201" s="21">
        <f t="shared" si="34"/>
        <v>-7.6645991411522907</v>
      </c>
      <c r="N201" s="21">
        <f t="shared" si="34"/>
        <v>-7.4008772912499516</v>
      </c>
      <c r="O201" s="21">
        <f t="shared" si="34"/>
        <v>-7.2930219888218684</v>
      </c>
      <c r="P201" s="21">
        <f t="shared" si="34"/>
        <v>-7.3025976538499178</v>
      </c>
      <c r="Q201" s="21">
        <f t="shared" si="34"/>
        <v>-6.9421632294429081</v>
      </c>
      <c r="R201" s="21">
        <f t="shared" si="34"/>
        <v>-6.7031499321053563</v>
      </c>
      <c r="S201" s="21">
        <f t="shared" si="34"/>
        <v>-6.6109048956952714</v>
      </c>
      <c r="T201" s="21">
        <f t="shared" si="34"/>
        <v>-6.3833352499728502</v>
      </c>
      <c r="U201" s="21">
        <f t="shared" si="34"/>
        <v>-6.5428960442212194</v>
      </c>
      <c r="V201" s="21">
        <f t="shared" si="34"/>
        <v>-6.0815007889115904</v>
      </c>
      <c r="W201" s="21">
        <f t="shared" si="34"/>
        <v>-6.0030251790775075</v>
      </c>
      <c r="X201" s="21">
        <f t="shared" si="34"/>
        <v>-5.796679340623963</v>
      </c>
      <c r="Y201" s="21">
        <f t="shared" si="34"/>
        <v>-5.7244652018779005</v>
      </c>
      <c r="Z201" s="21">
        <f t="shared" si="34"/>
        <v>-5.7577115101663621</v>
      </c>
      <c r="AA201" s="21">
        <f t="shared" si="34"/>
        <v>-5.4616221036632906</v>
      </c>
      <c r="AB201" s="21">
        <f t="shared" si="34"/>
        <v>-5.2744729034566697</v>
      </c>
      <c r="AC201" s="21">
        <f t="shared" si="34"/>
        <v>-5.2136561620523487</v>
      </c>
      <c r="AD201" s="21">
        <f t="shared" si="34"/>
        <v>-5.0354109281989974</v>
      </c>
      <c r="AE201" s="21">
        <f t="shared" si="34"/>
        <v>-5.1954909338666431</v>
      </c>
      <c r="AF201" s="21">
        <f t="shared" si="34"/>
        <v>-4.8100024940785255</v>
      </c>
      <c r="AG201" s="21">
        <f t="shared" si="34"/>
        <v>-4.7592278382289752</v>
      </c>
      <c r="AH201" s="21">
        <f t="shared" si="34"/>
        <v>-4.5975213078755681</v>
      </c>
      <c r="AI201" s="21">
        <f t="shared" si="34"/>
        <v>-4.5513093509327156</v>
      </c>
      <c r="AJ201" s="21">
        <f t="shared" si="34"/>
        <v>-4.6221475635942699</v>
      </c>
      <c r="AK201" s="21">
        <f t="shared" si="34"/>
        <v>-4.3977386441790358</v>
      </c>
      <c r="AL201" s="21">
        <f t="shared" si="34"/>
        <v>-4.2702243596363685</v>
      </c>
      <c r="AM201" s="21">
        <f t="shared" si="34"/>
        <v>-4.2522987559938086</v>
      </c>
      <c r="AN201" s="21">
        <f t="shared" si="34"/>
        <v>-4.1297654393766514</v>
      </c>
      <c r="AO201" s="21">
        <f t="shared" si="34"/>
        <v>-4.3104304720097533</v>
      </c>
      <c r="AP201" s="21">
        <f t="shared" si="34"/>
        <v>-3.9969316392250174</v>
      </c>
      <c r="AQ201" s="21">
        <f t="shared" si="34"/>
        <v>-3.9845163495117308</v>
      </c>
      <c r="AR201" s="21">
        <f t="shared" si="34"/>
        <v>-3.8714199144584009</v>
      </c>
      <c r="AS201" s="21">
        <f t="shared" si="34"/>
        <v>-3.8615667874193211</v>
      </c>
      <c r="AT201" s="21">
        <f t="shared" si="34"/>
        <v>-3.9412551975279748</v>
      </c>
      <c r="AU201" s="21">
        <f t="shared" si="34"/>
        <v>-3.7455325314399714</v>
      </c>
      <c r="AV201" s="21">
        <f t="shared" si="34"/>
        <v>-3.6412268466236872</v>
      </c>
      <c r="AW201" s="21">
        <f t="shared" si="34"/>
        <v>-3.6361474138420635</v>
      </c>
      <c r="AX201" s="21">
        <f t="shared" si="34"/>
        <v>-3.5360137505560458</v>
      </c>
      <c r="AY201" s="21">
        <f t="shared" si="34"/>
        <v>-3.7142994907769649</v>
      </c>
      <c r="AZ201" s="21">
        <f t="shared" si="34"/>
        <v>-3.4370579681372493</v>
      </c>
      <c r="BA201" s="21">
        <f t="shared" si="34"/>
        <v>-3.4363282196424652</v>
      </c>
      <c r="BB201" s="21">
        <f t="shared" si="34"/>
        <v>-3.3441270208722091</v>
      </c>
    </row>
    <row r="202" spans="1:54" outlineLevel="2">
      <c r="A202" s="471"/>
      <c r="B202" s="150" t="s">
        <v>494</v>
      </c>
      <c r="C202" s="19"/>
      <c r="D202" s="135" t="s">
        <v>384</v>
      </c>
      <c r="E202" s="21">
        <f>SUM(E190:E192,E195:E198)</f>
        <v>-9.3828399999999998</v>
      </c>
      <c r="F202" s="21">
        <f t="shared" ref="F202:BB202" si="35">SUM(F190:F192,F195:F198)</f>
        <v>-9.3570652173913036</v>
      </c>
      <c r="G202" s="21">
        <f t="shared" si="35"/>
        <v>-8.9158323293425763</v>
      </c>
      <c r="H202" s="21">
        <f t="shared" si="35"/>
        <v>-8.609964999173032</v>
      </c>
      <c r="I202" s="21">
        <f t="shared" si="35"/>
        <v>-8.4747137582500862</v>
      </c>
      <c r="J202" s="21">
        <f t="shared" si="35"/>
        <v>-8.1836230617729075</v>
      </c>
      <c r="K202" s="21">
        <f t="shared" si="35"/>
        <v>-8.3356670859297619</v>
      </c>
      <c r="L202" s="21">
        <f t="shared" si="35"/>
        <v>-7.781023180788524</v>
      </c>
      <c r="M202" s="21">
        <f t="shared" si="35"/>
        <v>-7.6645991411522907</v>
      </c>
      <c r="N202" s="21">
        <f t="shared" si="35"/>
        <v>-7.4008772912499516</v>
      </c>
      <c r="O202" s="21">
        <f t="shared" si="35"/>
        <v>-7.2930219888218684</v>
      </c>
      <c r="P202" s="21">
        <f t="shared" si="35"/>
        <v>-7.3025976538499178</v>
      </c>
      <c r="Q202" s="21">
        <f t="shared" si="35"/>
        <v>-6.9421632294429081</v>
      </c>
      <c r="R202" s="21">
        <f t="shared" si="35"/>
        <v>-6.7031499321053563</v>
      </c>
      <c r="S202" s="21">
        <f t="shared" si="35"/>
        <v>-6.6109048956952714</v>
      </c>
      <c r="T202" s="21">
        <f t="shared" si="35"/>
        <v>-6.3833352499728502</v>
      </c>
      <c r="U202" s="21">
        <f t="shared" si="35"/>
        <v>-6.5428960442212194</v>
      </c>
      <c r="V202" s="21">
        <f t="shared" si="35"/>
        <v>-6.0815007889115904</v>
      </c>
      <c r="W202" s="21">
        <f t="shared" si="35"/>
        <v>-6.0030251790775075</v>
      </c>
      <c r="X202" s="21">
        <f t="shared" si="35"/>
        <v>-5.796679340623963</v>
      </c>
      <c r="Y202" s="21">
        <f t="shared" si="35"/>
        <v>-5.7244652018779005</v>
      </c>
      <c r="Z202" s="21">
        <f t="shared" si="35"/>
        <v>-5.7577115101663621</v>
      </c>
      <c r="AA202" s="21">
        <f t="shared" si="35"/>
        <v>-5.4616221036632906</v>
      </c>
      <c r="AB202" s="21">
        <f t="shared" si="35"/>
        <v>-5.2744729034566697</v>
      </c>
      <c r="AC202" s="21">
        <f t="shared" si="35"/>
        <v>-5.2136561620523487</v>
      </c>
      <c r="AD202" s="21">
        <f t="shared" si="35"/>
        <v>-5.0354109281989974</v>
      </c>
      <c r="AE202" s="21">
        <f t="shared" si="35"/>
        <v>-5.1954909338666431</v>
      </c>
      <c r="AF202" s="21">
        <f t="shared" si="35"/>
        <v>-4.8100024940785255</v>
      </c>
      <c r="AG202" s="21">
        <f t="shared" si="35"/>
        <v>-4.7592278382289752</v>
      </c>
      <c r="AH202" s="21">
        <f t="shared" si="35"/>
        <v>-4.5975213078755681</v>
      </c>
      <c r="AI202" s="21">
        <f t="shared" si="35"/>
        <v>-4.5513093509327156</v>
      </c>
      <c r="AJ202" s="21">
        <f t="shared" si="35"/>
        <v>-4.6221475635942699</v>
      </c>
      <c r="AK202" s="21">
        <f t="shared" si="35"/>
        <v>-4.3977386441790358</v>
      </c>
      <c r="AL202" s="21">
        <f t="shared" si="35"/>
        <v>-4.2702243596363685</v>
      </c>
      <c r="AM202" s="21">
        <f t="shared" si="35"/>
        <v>-4.2522987559938086</v>
      </c>
      <c r="AN202" s="21">
        <f t="shared" si="35"/>
        <v>-4.1297654393766514</v>
      </c>
      <c r="AO202" s="21">
        <f t="shared" si="35"/>
        <v>-4.3104304720097533</v>
      </c>
      <c r="AP202" s="21">
        <f t="shared" si="35"/>
        <v>-3.9969316392250174</v>
      </c>
      <c r="AQ202" s="21">
        <f t="shared" si="35"/>
        <v>-3.9845163495117308</v>
      </c>
      <c r="AR202" s="21">
        <f t="shared" si="35"/>
        <v>-3.8714199144584009</v>
      </c>
      <c r="AS202" s="21">
        <f t="shared" si="35"/>
        <v>-3.8615667874193211</v>
      </c>
      <c r="AT202" s="21">
        <f t="shared" si="35"/>
        <v>-3.9412551975279748</v>
      </c>
      <c r="AU202" s="21">
        <f t="shared" si="35"/>
        <v>-3.7455325314399714</v>
      </c>
      <c r="AV202" s="21">
        <f t="shared" si="35"/>
        <v>-3.6412268466236872</v>
      </c>
      <c r="AW202" s="21">
        <f t="shared" si="35"/>
        <v>-3.6361474138420635</v>
      </c>
      <c r="AX202" s="21">
        <f t="shared" si="35"/>
        <v>-3.5360137505560458</v>
      </c>
      <c r="AY202" s="21">
        <f t="shared" si="35"/>
        <v>-3.7142994907769649</v>
      </c>
      <c r="AZ202" s="21">
        <f t="shared" si="35"/>
        <v>-3.4370579681372493</v>
      </c>
      <c r="BA202" s="21">
        <f t="shared" si="35"/>
        <v>-3.4363282196424652</v>
      </c>
      <c r="BB202" s="21">
        <f t="shared" si="35"/>
        <v>-3.3441270208722091</v>
      </c>
    </row>
    <row r="203" spans="1:54" outlineLevel="1">
      <c r="B203" s="19"/>
      <c r="C203" s="19"/>
      <c r="D203" s="19"/>
      <c r="E203" s="15"/>
    </row>
    <row r="204" spans="1:54" outlineLevel="1">
      <c r="A204" s="469" t="s">
        <v>495</v>
      </c>
      <c r="B204" s="150" t="s">
        <v>496</v>
      </c>
      <c r="C204" s="19"/>
      <c r="D204" s="135" t="s">
        <v>384</v>
      </c>
      <c r="E204" s="21">
        <f>E200</f>
        <v>-9.3828399999999998</v>
      </c>
      <c r="F204" s="21">
        <f>F200+E204</f>
        <v>-18.739905217391303</v>
      </c>
      <c r="G204" s="21">
        <f t="shared" ref="G204:BB206" si="36">G200+F204</f>
        <v>-27.655737546733882</v>
      </c>
      <c r="H204" s="21">
        <f t="shared" si="36"/>
        <v>-36.265702545906912</v>
      </c>
      <c r="I204" s="21">
        <f t="shared" si="36"/>
        <v>-44.740416304156994</v>
      </c>
      <c r="J204" s="21">
        <f t="shared" si="36"/>
        <v>-52.9240393659299</v>
      </c>
      <c r="K204" s="21">
        <f t="shared" si="36"/>
        <v>-61.259706451859664</v>
      </c>
      <c r="L204" s="21">
        <f t="shared" si="36"/>
        <v>-69.040729632648194</v>
      </c>
      <c r="M204" s="21">
        <f t="shared" si="36"/>
        <v>-76.705328773800488</v>
      </c>
      <c r="N204" s="21">
        <f t="shared" si="36"/>
        <v>-84.106206065050443</v>
      </c>
      <c r="O204" s="21">
        <f t="shared" si="36"/>
        <v>-91.399228053872307</v>
      </c>
      <c r="P204" s="21">
        <f t="shared" si="36"/>
        <v>-98.701825707722222</v>
      </c>
      <c r="Q204" s="21">
        <f t="shared" si="36"/>
        <v>-105.64398893716513</v>
      </c>
      <c r="R204" s="21">
        <f t="shared" si="36"/>
        <v>-112.34713886927049</v>
      </c>
      <c r="S204" s="21">
        <f t="shared" si="36"/>
        <v>-118.95804376496577</v>
      </c>
      <c r="T204" s="21">
        <f t="shared" si="36"/>
        <v>-125.34137901493861</v>
      </c>
      <c r="U204" s="21">
        <f t="shared" si="36"/>
        <v>-131.88427505915982</v>
      </c>
      <c r="V204" s="21">
        <f t="shared" si="36"/>
        <v>-137.96577584807142</v>
      </c>
      <c r="W204" s="21">
        <f t="shared" si="36"/>
        <v>-143.96880102714891</v>
      </c>
      <c r="X204" s="21">
        <f t="shared" si="36"/>
        <v>-149.76548036777288</v>
      </c>
      <c r="Y204" s="21">
        <f t="shared" si="36"/>
        <v>-155.48994556965079</v>
      </c>
      <c r="Z204" s="21">
        <f t="shared" si="36"/>
        <v>-161.24765707981715</v>
      </c>
      <c r="AA204" s="21">
        <f t="shared" si="36"/>
        <v>-166.70927918348045</v>
      </c>
      <c r="AB204" s="21">
        <f t="shared" si="36"/>
        <v>-171.98375208693713</v>
      </c>
      <c r="AC204" s="21">
        <f t="shared" si="36"/>
        <v>-177.19740824898949</v>
      </c>
      <c r="AD204" s="21">
        <f t="shared" si="36"/>
        <v>-182.23281917718847</v>
      </c>
      <c r="AE204" s="21">
        <f t="shared" si="36"/>
        <v>-187.42831011105511</v>
      </c>
      <c r="AF204" s="21">
        <f t="shared" si="36"/>
        <v>-192.23831260513364</v>
      </c>
      <c r="AG204" s="21">
        <f t="shared" si="36"/>
        <v>-196.99754044336262</v>
      </c>
      <c r="AH204" s="21">
        <f t="shared" si="36"/>
        <v>-201.59506175123821</v>
      </c>
      <c r="AI204" s="21">
        <f t="shared" si="36"/>
        <v>-206.14637110217092</v>
      </c>
      <c r="AJ204" s="21">
        <f t="shared" si="36"/>
        <v>-210.76851866576519</v>
      </c>
      <c r="AK204" s="21">
        <f t="shared" si="36"/>
        <v>-215.16625730994423</v>
      </c>
      <c r="AL204" s="21">
        <f t="shared" si="36"/>
        <v>-219.43648166958059</v>
      </c>
      <c r="AM204" s="21">
        <f t="shared" si="36"/>
        <v>-223.68878042557441</v>
      </c>
      <c r="AN204" s="21">
        <f t="shared" si="36"/>
        <v>-227.81854586495106</v>
      </c>
      <c r="AO204" s="21">
        <f t="shared" si="36"/>
        <v>-232.12897633696082</v>
      </c>
      <c r="AP204" s="21">
        <f t="shared" si="36"/>
        <v>-236.12590797618583</v>
      </c>
      <c r="AQ204" s="21">
        <f t="shared" si="36"/>
        <v>-240.11042432569755</v>
      </c>
      <c r="AR204" s="21">
        <f t="shared" si="36"/>
        <v>-243.98184424015597</v>
      </c>
      <c r="AS204" s="21">
        <f t="shared" si="36"/>
        <v>-247.84341102757529</v>
      </c>
      <c r="AT204" s="21">
        <f t="shared" si="36"/>
        <v>-251.78466622510325</v>
      </c>
      <c r="AU204" s="21">
        <f t="shared" si="36"/>
        <v>-255.53019875654323</v>
      </c>
      <c r="AV204" s="21">
        <f t="shared" si="36"/>
        <v>-259.17142560316694</v>
      </c>
      <c r="AW204" s="21">
        <f t="shared" si="36"/>
        <v>-262.80757301700902</v>
      </c>
      <c r="AX204" s="21">
        <f t="shared" si="36"/>
        <v>-266.34358676756506</v>
      </c>
      <c r="AY204" s="21">
        <f t="shared" si="36"/>
        <v>-270.05788625834202</v>
      </c>
      <c r="AZ204" s="21">
        <f t="shared" si="36"/>
        <v>-273.49494422647928</v>
      </c>
      <c r="BA204" s="21">
        <f t="shared" si="36"/>
        <v>-276.93127244612174</v>
      </c>
      <c r="BB204" s="21">
        <f t="shared" si="36"/>
        <v>-280.27539946699397</v>
      </c>
    </row>
    <row r="205" spans="1:54" outlineLevel="1">
      <c r="A205" s="470"/>
      <c r="B205" s="150" t="s">
        <v>497</v>
      </c>
      <c r="C205" s="19"/>
      <c r="D205" s="135" t="s">
        <v>384</v>
      </c>
      <c r="E205" s="21">
        <f>E201</f>
        <v>-9.3828399999999998</v>
      </c>
      <c r="F205" s="21">
        <f t="shared" ref="F205:U206" si="37">F201+E205</f>
        <v>-18.739905217391303</v>
      </c>
      <c r="G205" s="21">
        <f t="shared" si="37"/>
        <v>-27.655737546733882</v>
      </c>
      <c r="H205" s="21">
        <f t="shared" si="37"/>
        <v>-36.265702545906912</v>
      </c>
      <c r="I205" s="21">
        <f t="shared" si="37"/>
        <v>-44.740416304156994</v>
      </c>
      <c r="J205" s="21">
        <f t="shared" si="37"/>
        <v>-52.9240393659299</v>
      </c>
      <c r="K205" s="21">
        <f t="shared" si="37"/>
        <v>-61.259706451859664</v>
      </c>
      <c r="L205" s="21">
        <f t="shared" si="37"/>
        <v>-69.040729632648194</v>
      </c>
      <c r="M205" s="21">
        <f t="shared" si="37"/>
        <v>-76.705328773800488</v>
      </c>
      <c r="N205" s="21">
        <f t="shared" si="37"/>
        <v>-84.106206065050443</v>
      </c>
      <c r="O205" s="21">
        <f t="shared" si="37"/>
        <v>-91.399228053872307</v>
      </c>
      <c r="P205" s="21">
        <f t="shared" si="37"/>
        <v>-98.701825707722222</v>
      </c>
      <c r="Q205" s="21">
        <f t="shared" si="37"/>
        <v>-105.64398893716513</v>
      </c>
      <c r="R205" s="21">
        <f t="shared" si="37"/>
        <v>-112.34713886927049</v>
      </c>
      <c r="S205" s="21">
        <f t="shared" si="37"/>
        <v>-118.95804376496577</v>
      </c>
      <c r="T205" s="21">
        <f t="shared" si="37"/>
        <v>-125.34137901493861</v>
      </c>
      <c r="U205" s="21">
        <f t="shared" si="37"/>
        <v>-131.88427505915982</v>
      </c>
      <c r="V205" s="21">
        <f t="shared" si="36"/>
        <v>-137.96577584807142</v>
      </c>
      <c r="W205" s="21">
        <f t="shared" si="36"/>
        <v>-143.96880102714891</v>
      </c>
      <c r="X205" s="21">
        <f t="shared" si="36"/>
        <v>-149.76548036777288</v>
      </c>
      <c r="Y205" s="21">
        <f t="shared" si="36"/>
        <v>-155.48994556965079</v>
      </c>
      <c r="Z205" s="21">
        <f t="shared" si="36"/>
        <v>-161.24765707981715</v>
      </c>
      <c r="AA205" s="21">
        <f t="shared" si="36"/>
        <v>-166.70927918348045</v>
      </c>
      <c r="AB205" s="21">
        <f t="shared" si="36"/>
        <v>-171.98375208693713</v>
      </c>
      <c r="AC205" s="21">
        <f t="shared" si="36"/>
        <v>-177.19740824898949</v>
      </c>
      <c r="AD205" s="21">
        <f t="shared" si="36"/>
        <v>-182.23281917718847</v>
      </c>
      <c r="AE205" s="21">
        <f t="shared" si="36"/>
        <v>-187.42831011105511</v>
      </c>
      <c r="AF205" s="21">
        <f t="shared" si="36"/>
        <v>-192.23831260513364</v>
      </c>
      <c r="AG205" s="21">
        <f t="shared" si="36"/>
        <v>-196.99754044336262</v>
      </c>
      <c r="AH205" s="21">
        <f t="shared" si="36"/>
        <v>-201.59506175123821</v>
      </c>
      <c r="AI205" s="21">
        <f t="shared" si="36"/>
        <v>-206.14637110217092</v>
      </c>
      <c r="AJ205" s="21">
        <f t="shared" si="36"/>
        <v>-210.76851866576519</v>
      </c>
      <c r="AK205" s="21">
        <f t="shared" si="36"/>
        <v>-215.16625730994423</v>
      </c>
      <c r="AL205" s="21">
        <f t="shared" si="36"/>
        <v>-219.43648166958059</v>
      </c>
      <c r="AM205" s="21">
        <f t="shared" si="36"/>
        <v>-223.68878042557441</v>
      </c>
      <c r="AN205" s="21">
        <f t="shared" si="36"/>
        <v>-227.81854586495106</v>
      </c>
      <c r="AO205" s="21">
        <f t="shared" si="36"/>
        <v>-232.12897633696082</v>
      </c>
      <c r="AP205" s="21">
        <f t="shared" si="36"/>
        <v>-236.12590797618583</v>
      </c>
      <c r="AQ205" s="21">
        <f t="shared" si="36"/>
        <v>-240.11042432569755</v>
      </c>
      <c r="AR205" s="21">
        <f t="shared" si="36"/>
        <v>-243.98184424015597</v>
      </c>
      <c r="AS205" s="21">
        <f t="shared" si="36"/>
        <v>-247.84341102757529</v>
      </c>
      <c r="AT205" s="21">
        <f t="shared" si="36"/>
        <v>-251.78466622510325</v>
      </c>
      <c r="AU205" s="21">
        <f t="shared" si="36"/>
        <v>-255.53019875654323</v>
      </c>
      <c r="AV205" s="21">
        <f t="shared" si="36"/>
        <v>-259.17142560316694</v>
      </c>
      <c r="AW205" s="21">
        <f t="shared" si="36"/>
        <v>-262.80757301700902</v>
      </c>
      <c r="AX205" s="21">
        <f t="shared" si="36"/>
        <v>-266.34358676756506</v>
      </c>
      <c r="AY205" s="21">
        <f t="shared" si="36"/>
        <v>-270.05788625834202</v>
      </c>
      <c r="AZ205" s="21">
        <f t="shared" si="36"/>
        <v>-273.49494422647928</v>
      </c>
      <c r="BA205" s="21">
        <f t="shared" si="36"/>
        <v>-276.93127244612174</v>
      </c>
      <c r="BB205" s="21">
        <f t="shared" si="36"/>
        <v>-280.27539946699397</v>
      </c>
    </row>
    <row r="206" spans="1:54" outlineLevel="1">
      <c r="A206" s="471"/>
      <c r="B206" s="150" t="s">
        <v>498</v>
      </c>
      <c r="C206" s="19"/>
      <c r="D206" s="135" t="s">
        <v>384</v>
      </c>
      <c r="E206" s="21">
        <f>E202</f>
        <v>-9.3828399999999998</v>
      </c>
      <c r="F206" s="21">
        <f t="shared" si="37"/>
        <v>-18.739905217391303</v>
      </c>
      <c r="G206" s="21">
        <f t="shared" si="36"/>
        <v>-27.655737546733882</v>
      </c>
      <c r="H206" s="21">
        <f t="shared" si="36"/>
        <v>-36.265702545906912</v>
      </c>
      <c r="I206" s="21">
        <f t="shared" si="36"/>
        <v>-44.740416304156994</v>
      </c>
      <c r="J206" s="21">
        <f t="shared" si="36"/>
        <v>-52.9240393659299</v>
      </c>
      <c r="K206" s="21">
        <f t="shared" si="36"/>
        <v>-61.259706451859664</v>
      </c>
      <c r="L206" s="21">
        <f t="shared" si="36"/>
        <v>-69.040729632648194</v>
      </c>
      <c r="M206" s="21">
        <f t="shared" si="36"/>
        <v>-76.705328773800488</v>
      </c>
      <c r="N206" s="21">
        <f t="shared" si="36"/>
        <v>-84.106206065050443</v>
      </c>
      <c r="O206" s="21">
        <f t="shared" si="36"/>
        <v>-91.399228053872307</v>
      </c>
      <c r="P206" s="21">
        <f t="shared" si="36"/>
        <v>-98.701825707722222</v>
      </c>
      <c r="Q206" s="21">
        <f t="shared" si="36"/>
        <v>-105.64398893716513</v>
      </c>
      <c r="R206" s="21">
        <f t="shared" si="36"/>
        <v>-112.34713886927049</v>
      </c>
      <c r="S206" s="21">
        <f t="shared" si="36"/>
        <v>-118.95804376496577</v>
      </c>
      <c r="T206" s="21">
        <f t="shared" si="36"/>
        <v>-125.34137901493861</v>
      </c>
      <c r="U206" s="21">
        <f t="shared" si="36"/>
        <v>-131.88427505915982</v>
      </c>
      <c r="V206" s="21">
        <f t="shared" si="36"/>
        <v>-137.96577584807142</v>
      </c>
      <c r="W206" s="21">
        <f t="shared" si="36"/>
        <v>-143.96880102714891</v>
      </c>
      <c r="X206" s="21">
        <f t="shared" si="36"/>
        <v>-149.76548036777288</v>
      </c>
      <c r="Y206" s="21">
        <f t="shared" si="36"/>
        <v>-155.48994556965079</v>
      </c>
      <c r="Z206" s="21">
        <f t="shared" si="36"/>
        <v>-161.24765707981715</v>
      </c>
      <c r="AA206" s="21">
        <f t="shared" si="36"/>
        <v>-166.70927918348045</v>
      </c>
      <c r="AB206" s="21">
        <f t="shared" si="36"/>
        <v>-171.98375208693713</v>
      </c>
      <c r="AC206" s="21">
        <f t="shared" si="36"/>
        <v>-177.19740824898949</v>
      </c>
      <c r="AD206" s="21">
        <f t="shared" si="36"/>
        <v>-182.23281917718847</v>
      </c>
      <c r="AE206" s="21">
        <f t="shared" si="36"/>
        <v>-187.42831011105511</v>
      </c>
      <c r="AF206" s="21">
        <f t="shared" si="36"/>
        <v>-192.23831260513364</v>
      </c>
      <c r="AG206" s="21">
        <f t="shared" si="36"/>
        <v>-196.99754044336262</v>
      </c>
      <c r="AH206" s="21">
        <f t="shared" si="36"/>
        <v>-201.59506175123821</v>
      </c>
      <c r="AI206" s="21">
        <f t="shared" si="36"/>
        <v>-206.14637110217092</v>
      </c>
      <c r="AJ206" s="21">
        <f t="shared" si="36"/>
        <v>-210.76851866576519</v>
      </c>
      <c r="AK206" s="21">
        <f t="shared" si="36"/>
        <v>-215.16625730994423</v>
      </c>
      <c r="AL206" s="21">
        <f t="shared" si="36"/>
        <v>-219.43648166958059</v>
      </c>
      <c r="AM206" s="21">
        <f t="shared" si="36"/>
        <v>-223.68878042557441</v>
      </c>
      <c r="AN206" s="21">
        <f t="shared" si="36"/>
        <v>-227.81854586495106</v>
      </c>
      <c r="AO206" s="21">
        <f t="shared" si="36"/>
        <v>-232.12897633696082</v>
      </c>
      <c r="AP206" s="21">
        <f t="shared" si="36"/>
        <v>-236.12590797618583</v>
      </c>
      <c r="AQ206" s="21">
        <f t="shared" si="36"/>
        <v>-240.11042432569755</v>
      </c>
      <c r="AR206" s="21">
        <f t="shared" si="36"/>
        <v>-243.98184424015597</v>
      </c>
      <c r="AS206" s="21">
        <f t="shared" si="36"/>
        <v>-247.84341102757529</v>
      </c>
      <c r="AT206" s="21">
        <f t="shared" si="36"/>
        <v>-251.78466622510325</v>
      </c>
      <c r="AU206" s="21">
        <f t="shared" si="36"/>
        <v>-255.53019875654323</v>
      </c>
      <c r="AV206" s="21">
        <f t="shared" si="36"/>
        <v>-259.17142560316694</v>
      </c>
      <c r="AW206" s="21">
        <f t="shared" si="36"/>
        <v>-262.80757301700902</v>
      </c>
      <c r="AX206" s="21">
        <f t="shared" si="36"/>
        <v>-266.34358676756506</v>
      </c>
      <c r="AY206" s="21">
        <f t="shared" si="36"/>
        <v>-270.05788625834202</v>
      </c>
      <c r="AZ206" s="21">
        <f t="shared" si="36"/>
        <v>-273.49494422647928</v>
      </c>
      <c r="BA206" s="21">
        <f t="shared" si="36"/>
        <v>-276.93127244612174</v>
      </c>
      <c r="BB206" s="21">
        <f t="shared" si="36"/>
        <v>-280.27539946699397</v>
      </c>
    </row>
    <row r="207" spans="1:54" outlineLevel="1">
      <c r="B207" s="19"/>
      <c r="C207" s="19"/>
      <c r="D207" s="19"/>
      <c r="E207" s="15"/>
    </row>
    <row r="208" spans="1:54" ht="14" outlineLevel="1" thickBot="1">
      <c r="B208" s="19"/>
      <c r="C208" s="19"/>
      <c r="D208" s="19"/>
      <c r="E208" s="130">
        <v>2027</v>
      </c>
      <c r="F208" s="130">
        <v>2028</v>
      </c>
      <c r="G208" s="130">
        <v>2029</v>
      </c>
      <c r="H208" s="130">
        <v>2030</v>
      </c>
      <c r="I208" s="130">
        <v>2031</v>
      </c>
      <c r="J208" s="130">
        <v>2032</v>
      </c>
      <c r="K208" s="130">
        <v>2033</v>
      </c>
      <c r="L208" s="130">
        <v>2034</v>
      </c>
      <c r="M208" s="130">
        <v>2035</v>
      </c>
      <c r="N208" s="130">
        <v>2036</v>
      </c>
      <c r="O208" s="130">
        <v>2037</v>
      </c>
      <c r="P208" s="130">
        <v>2038</v>
      </c>
      <c r="Q208" s="130">
        <v>2039</v>
      </c>
      <c r="R208" s="130">
        <v>2040</v>
      </c>
      <c r="S208" s="130">
        <v>2041</v>
      </c>
      <c r="T208" s="130">
        <v>2042</v>
      </c>
      <c r="U208" s="130">
        <v>2043</v>
      </c>
      <c r="V208" s="130">
        <v>2044</v>
      </c>
      <c r="W208" s="130">
        <v>2045</v>
      </c>
      <c r="X208" s="130">
        <v>2046</v>
      </c>
      <c r="Y208" s="130">
        <v>2047</v>
      </c>
      <c r="Z208" s="130">
        <v>2048</v>
      </c>
      <c r="AA208" s="130">
        <v>2049</v>
      </c>
      <c r="AB208" s="130">
        <v>2050</v>
      </c>
      <c r="AC208" s="130">
        <v>2051</v>
      </c>
      <c r="AD208" s="130">
        <v>2052</v>
      </c>
      <c r="AE208" s="130">
        <v>2053</v>
      </c>
      <c r="AF208" s="130">
        <v>2054</v>
      </c>
      <c r="AG208" s="130">
        <v>2055</v>
      </c>
      <c r="AH208" s="130">
        <v>2056</v>
      </c>
      <c r="AI208" s="130">
        <v>2057</v>
      </c>
      <c r="AJ208" s="130">
        <v>2058</v>
      </c>
      <c r="AK208" s="130">
        <v>2059</v>
      </c>
      <c r="AL208" s="130">
        <v>2060</v>
      </c>
      <c r="AM208" s="130">
        <v>2061</v>
      </c>
      <c r="AN208" s="130">
        <v>2062</v>
      </c>
      <c r="AO208" s="130">
        <v>2063</v>
      </c>
      <c r="AP208" s="130">
        <v>2064</v>
      </c>
      <c r="AQ208" s="130">
        <v>2065</v>
      </c>
      <c r="AR208" s="130">
        <v>2066</v>
      </c>
      <c r="AS208" s="130">
        <v>2067</v>
      </c>
      <c r="AT208" s="130">
        <v>2068</v>
      </c>
      <c r="AU208" s="130">
        <v>2069</v>
      </c>
      <c r="AV208" s="130">
        <v>2070</v>
      </c>
      <c r="AW208" s="130">
        <v>2071</v>
      </c>
      <c r="AX208" s="130">
        <v>2072</v>
      </c>
      <c r="AY208" s="130">
        <v>2073</v>
      </c>
      <c r="AZ208" s="130">
        <v>2074</v>
      </c>
      <c r="BA208" s="130">
        <v>2075</v>
      </c>
      <c r="BB208" s="130">
        <v>2076</v>
      </c>
    </row>
    <row r="209" spans="1:54" ht="14.5" outlineLevel="1" thickTop="1" thickBot="1">
      <c r="A209" s="57"/>
      <c r="B209" s="56" t="s">
        <v>499</v>
      </c>
      <c r="C209" s="57"/>
      <c r="D209" s="56" t="s">
        <v>384</v>
      </c>
      <c r="E209" s="92" t="s">
        <v>500</v>
      </c>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3"/>
    </row>
    <row r="210" spans="1:54" ht="14" outlineLevel="1" thickTop="1">
      <c r="B210" s="19"/>
      <c r="C210" s="19"/>
      <c r="D210" s="19"/>
      <c r="E210" s="15"/>
    </row>
    <row r="211" spans="1:54">
      <c r="B211" s="19"/>
      <c r="C211" s="19"/>
      <c r="D211" s="19"/>
      <c r="E211" s="15"/>
    </row>
    <row r="212" spans="1:54">
      <c r="B212" s="19"/>
      <c r="C212" s="19"/>
      <c r="D212" s="19"/>
      <c r="E212" s="15"/>
    </row>
    <row r="213" spans="1:54">
      <c r="B213" s="19"/>
      <c r="C213" s="19"/>
      <c r="D213" s="19"/>
      <c r="E213" s="15"/>
    </row>
    <row r="214" spans="1:54">
      <c r="B214" s="19"/>
      <c r="C214" s="19"/>
      <c r="D214" s="19"/>
      <c r="E214" s="15"/>
    </row>
    <row r="215" spans="1:54">
      <c r="B215" s="19"/>
      <c r="C215" s="19"/>
      <c r="D215" s="19"/>
      <c r="E215" s="15"/>
    </row>
    <row r="216" spans="1:54">
      <c r="B216" s="19"/>
      <c r="C216" s="19"/>
      <c r="D216" s="19"/>
      <c r="E216" s="15"/>
    </row>
    <row r="217" spans="1:54">
      <c r="B217" s="19"/>
      <c r="C217" s="19"/>
      <c r="D217" s="19"/>
      <c r="E217" s="15"/>
    </row>
    <row r="218" spans="1:54">
      <c r="B218" s="19"/>
      <c r="C218" s="19"/>
      <c r="D218" s="19"/>
      <c r="E218" s="15"/>
    </row>
    <row r="219" spans="1:54">
      <c r="B219" s="19"/>
      <c r="C219" s="19"/>
      <c r="D219" s="19"/>
      <c r="E219" s="15"/>
    </row>
    <row r="220" spans="1:54">
      <c r="B220" s="19"/>
      <c r="C220" s="19"/>
      <c r="D220" s="19"/>
      <c r="E220" s="15"/>
    </row>
    <row r="222" spans="1:54">
      <c r="B222" s="19"/>
      <c r="C222" s="19"/>
      <c r="D222" s="19"/>
      <c r="E222" s="15"/>
    </row>
    <row r="223" spans="1:54">
      <c r="B223" s="19"/>
      <c r="C223" s="19"/>
      <c r="D223" s="19"/>
      <c r="E223" s="15"/>
    </row>
    <row r="224" spans="1:54">
      <c r="B224" s="19"/>
      <c r="C224" s="19"/>
      <c r="D224" s="19"/>
      <c r="E224" s="15"/>
    </row>
    <row r="225" spans="2:5">
      <c r="B225" s="19"/>
      <c r="C225" s="19"/>
      <c r="D225" s="19"/>
      <c r="E225" s="15"/>
    </row>
    <row r="226" spans="2:5">
      <c r="B226" s="19"/>
      <c r="C226" s="19"/>
      <c r="D226" s="19"/>
      <c r="E226" s="15"/>
    </row>
    <row r="227" spans="2:5">
      <c r="B227" s="19"/>
      <c r="C227" s="19"/>
      <c r="D227" s="19"/>
      <c r="E227" s="15"/>
    </row>
    <row r="228" spans="2:5">
      <c r="B228" s="19"/>
      <c r="C228" s="19"/>
      <c r="D228" s="19"/>
      <c r="E228" s="15"/>
    </row>
    <row r="229" spans="2:5">
      <c r="B229" s="19"/>
      <c r="C229" s="19"/>
      <c r="D229" s="19"/>
      <c r="E229" s="15"/>
    </row>
    <row r="230" spans="2:5">
      <c r="B230" s="19"/>
      <c r="C230" s="19"/>
      <c r="D230" s="19"/>
      <c r="E230" s="15"/>
    </row>
    <row r="231" spans="2:5">
      <c r="B231" s="19"/>
      <c r="C231" s="19"/>
      <c r="D231" s="19"/>
      <c r="E231" s="15"/>
    </row>
    <row r="232" spans="2:5">
      <c r="B232" s="19"/>
      <c r="C232" s="19"/>
      <c r="D232" s="19"/>
      <c r="E232" s="15"/>
    </row>
    <row r="233" spans="2:5">
      <c r="B233" s="19"/>
      <c r="C233" s="19"/>
      <c r="D233" s="19"/>
      <c r="E233" s="15"/>
    </row>
    <row r="234" spans="2:5">
      <c r="B234" s="19"/>
      <c r="C234" s="19"/>
      <c r="D234" s="19"/>
      <c r="E234" s="15"/>
    </row>
    <row r="235" spans="2:5">
      <c r="B235" s="19"/>
      <c r="C235" s="19"/>
      <c r="D235" s="19"/>
      <c r="E235" s="15"/>
    </row>
    <row r="236" spans="2:5">
      <c r="B236" s="19"/>
      <c r="C236" s="19"/>
      <c r="D236" s="19"/>
      <c r="E236" s="15"/>
    </row>
    <row r="237" spans="2:5">
      <c r="B237" s="19"/>
      <c r="C237" s="19"/>
      <c r="D237" s="19"/>
      <c r="E237" s="15"/>
    </row>
    <row r="238" spans="2:5">
      <c r="B238" s="19"/>
      <c r="C238" s="19"/>
      <c r="D238" s="19"/>
      <c r="E238" s="15"/>
    </row>
    <row r="239" spans="2:5">
      <c r="B239" s="19"/>
      <c r="C239" s="19"/>
      <c r="D239" s="19"/>
      <c r="E239" s="15"/>
    </row>
    <row r="240" spans="2:5">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ht="12.75" customHeight="1">
      <c r="B299" s="19"/>
      <c r="C299" s="19"/>
      <c r="D299" s="19"/>
      <c r="E299" s="15"/>
    </row>
    <row r="300" spans="2:5" ht="12.75" customHeight="1">
      <c r="B300" s="19"/>
      <c r="C300" s="19"/>
      <c r="D300" s="19"/>
      <c r="E300" s="15"/>
    </row>
    <row r="301" spans="2:5" ht="12.75" customHeight="1">
      <c r="B301" s="19"/>
      <c r="C301" s="19"/>
      <c r="D301" s="19"/>
      <c r="E301" s="15"/>
    </row>
    <row r="302" spans="2:5" ht="12.75" customHeight="1">
      <c r="B302" s="19"/>
      <c r="C302" s="19"/>
      <c r="D302" s="19"/>
      <c r="E302" s="15"/>
    </row>
    <row r="303" spans="2:5" ht="12.75" customHeight="1">
      <c r="B303" s="19"/>
      <c r="C303" s="19"/>
      <c r="D303" s="19"/>
      <c r="E303" s="15"/>
    </row>
    <row r="304" spans="2:5" ht="12.75" customHeight="1">
      <c r="B304" s="19"/>
      <c r="C304" s="19"/>
      <c r="D304" s="19"/>
      <c r="E304" s="15"/>
    </row>
    <row r="305" spans="2:5" ht="12.75" customHeight="1">
      <c r="B305" s="19"/>
      <c r="C305" s="19"/>
      <c r="D305" s="19"/>
      <c r="E305" s="15"/>
    </row>
    <row r="306" spans="2:5" ht="12.75" customHeight="1">
      <c r="B306" s="19"/>
      <c r="C306" s="19"/>
      <c r="D306" s="19"/>
      <c r="E306" s="15"/>
    </row>
    <row r="307" spans="2:5" ht="12.75" customHeight="1">
      <c r="B307" s="19"/>
      <c r="C307" s="19"/>
      <c r="D307" s="19"/>
      <c r="E307" s="15"/>
    </row>
    <row r="308" spans="2:5" ht="12.75" customHeight="1">
      <c r="B308" s="19"/>
      <c r="C308" s="19"/>
      <c r="D308" s="19"/>
      <c r="E308" s="15"/>
    </row>
    <row r="309" spans="2:5" ht="12.75" customHeight="1">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A339" s="20"/>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3.5" customHeight="1" thickBot="1">
      <c r="A343" s="29"/>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sheetData>
  <sheetProtection formatCells="0"/>
  <mergeCells count="44">
    <mergeCell ref="T51:X51"/>
    <mergeCell ref="B23:G23"/>
    <mergeCell ref="AX51:BB51"/>
    <mergeCell ref="Y51:AC51"/>
    <mergeCell ref="AD51:AH51"/>
    <mergeCell ref="AI51:AM51"/>
    <mergeCell ref="AN51:AR51"/>
    <mergeCell ref="AS51:AW51"/>
    <mergeCell ref="D30:G30"/>
    <mergeCell ref="D40:G40"/>
    <mergeCell ref="D39:G39"/>
    <mergeCell ref="D38:G38"/>
    <mergeCell ref="D37:G37"/>
    <mergeCell ref="D36:G36"/>
    <mergeCell ref="D35:G35"/>
    <mergeCell ref="E51:I51"/>
    <mergeCell ref="J51:N51"/>
    <mergeCell ref="O51:S51"/>
    <mergeCell ref="A75:A77"/>
    <mergeCell ref="A204:A206"/>
    <mergeCell ref="A143:A154"/>
    <mergeCell ref="A19:B19"/>
    <mergeCell ref="A54:A64"/>
    <mergeCell ref="A190:A198"/>
    <mergeCell ref="A200:A202"/>
    <mergeCell ref="A186:A187"/>
    <mergeCell ref="A66:A71"/>
    <mergeCell ref="A158:A169"/>
    <mergeCell ref="A172:A174"/>
    <mergeCell ref="A176:A178"/>
    <mergeCell ref="A31:A40"/>
    <mergeCell ref="D33:G33"/>
    <mergeCell ref="D32:G32"/>
    <mergeCell ref="D31:G31"/>
    <mergeCell ref="I2:U2"/>
    <mergeCell ref="I3:N4"/>
    <mergeCell ref="P3:U4"/>
    <mergeCell ref="I5:N18"/>
    <mergeCell ref="I20:N20"/>
    <mergeCell ref="P20:U20"/>
    <mergeCell ref="I21:N45"/>
    <mergeCell ref="P21:U45"/>
    <mergeCell ref="P5:U18"/>
    <mergeCell ref="D34:G34"/>
  </mergeCells>
  <phoneticPr fontId="24" type="noConversion"/>
  <dataValidations count="1">
    <dataValidation type="list" allowBlank="1" showInputMessage="1" showErrorMessage="1" sqref="B7" xr:uid="{6C44A07F-E465-4FC6-A213-C0EDAE7C0B5D}">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6A758D84-FB00-45C9-9751-FB955B783C5F}">
          <x14:formula1>
            <xm:f>'Fixed Data'!$A$55:$A$78</xm:f>
          </x14:formula1>
          <xm:sqref>B54:B63</xm:sqref>
        </x14:dataValidation>
        <x14:dataValidation type="list" allowBlank="1" showInputMessage="1" showErrorMessage="1" xr:uid="{63326537-F05C-40DC-BA2D-58190FE5345D}">
          <x14:formula1>
            <xm:f>'Fixed Data'!$C$55:$C$61</xm:f>
          </x14:formula1>
          <xm:sqref>C54:C63</xm:sqref>
        </x14:dataValidation>
        <x14:dataValidation type="list" allowBlank="1" showInputMessage="1" showErrorMessage="1" xr:uid="{3389BDC7-9E40-4FEB-8EA0-9E8E1210D3D0}">
          <x14:formula1>
            <xm:f>'Fixed Data'!$C$64:$C$65</xm:f>
          </x14:formula1>
          <xm:sqref>B68:B70</xm:sqref>
        </x14:dataValidation>
        <x14:dataValidation type="list" allowBlank="1" showInputMessage="1" showErrorMessage="1" xr:uid="{89FEC3E5-636D-4618-8204-E516079F6330}">
          <x14:formula1>
            <xm:f>'Fixed Data'!$E$55:$E$58</xm:f>
          </x14:formula1>
          <xm:sqref>B158:B169 B143:B154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2.xml><?xml version="1.0" encoding="utf-8"?>
<p:properties xmlns:p="http://schemas.microsoft.com/office/2006/metadata/properties" xmlns:xsi="http://www.w3.org/2001/XMLSchema-instance" xmlns:pc="http://schemas.microsoft.com/office/infopath/2007/PartnerControls">
  <documentManagement>
    <TaxCatchAll xmlns="0f60a1eb-b3f2-4ea7-b4d3-46709e964e1b" xsi:nil="true"/>
    <lcf76f155ced4ddcb4097134ff3c332f xmlns="d19d380e-ea35-4b32-a7ff-93f0487c2813">
      <Terms xmlns="http://schemas.microsoft.com/office/infopath/2007/PartnerControls"/>
    </lcf76f155ced4ddcb4097134ff3c332f>
    <SharedWithUsers xmlns="0f60a1eb-b3f2-4ea7-b4d3-46709e964e1b">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09F0321E97D070489BBDAA9C9D1178B4" ma:contentTypeVersion="14" ma:contentTypeDescription="Create a new document." ma:contentTypeScope="" ma:versionID="d6eb7e0d94b53cf452c0bceae39b0088">
  <xsd:schema xmlns:xsd="http://www.w3.org/2001/XMLSchema" xmlns:xs="http://www.w3.org/2001/XMLSchema" xmlns:p="http://schemas.microsoft.com/office/2006/metadata/properties" xmlns:ns2="d19d380e-ea35-4b32-a7ff-93f0487c2813" xmlns:ns3="0f60a1eb-b3f2-4ea7-b4d3-46709e964e1b" targetNamespace="http://schemas.microsoft.com/office/2006/metadata/properties" ma:root="true" ma:fieldsID="21b16d23b156d00d7441878480420e70" ns2:_="" ns3:_="">
    <xsd:import namespace="d19d380e-ea35-4b32-a7ff-93f0487c2813"/>
    <xsd:import namespace="0f60a1eb-b3f2-4ea7-b4d3-46709e964e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9d380e-ea35-4b32-a7ff-93f0487c28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e6b00f1-0802-47ef-b924-4ebccd15082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0a1eb-b3f2-4ea7-b4d3-46709e964e1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b3a0d9b-8076-4450-958b-680707615dbe}" ma:internalName="TaxCatchAll" ma:showField="CatchAllData" ma:web="0f60a1eb-b3f2-4ea7-b4d3-46709e964e1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6CDCE7-2B01-42EF-9A2A-B82EB15E5E76}">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42F6CAB1-8BCA-4613-AD00-F8BBDDD28122}">
  <ds:schemaRefs>
    <ds:schemaRef ds:uri="http://schemas.microsoft.com/office/2006/metadata/properties"/>
    <ds:schemaRef ds:uri="http://schemas.microsoft.com/office/infopath/2007/PartnerControls"/>
    <ds:schemaRef ds:uri="0f60a1eb-b3f2-4ea7-b4d3-46709e964e1b"/>
    <ds:schemaRef ds:uri="d19d380e-ea35-4b32-a7ff-93f0487c2813"/>
  </ds:schemaRefs>
</ds:datastoreItem>
</file>

<file path=customXml/itemProps3.xml><?xml version="1.0" encoding="utf-8"?>
<ds:datastoreItem xmlns:ds="http://schemas.openxmlformats.org/officeDocument/2006/customXml" ds:itemID="{B391B99A-63E3-402F-8FD7-C7A8BED06A82}">
  <ds:schemaRefs>
    <ds:schemaRef ds:uri="http://schemas.microsoft.com/sharepoint/v3/contenttype/forms"/>
  </ds:schemaRefs>
</ds:datastoreItem>
</file>

<file path=customXml/itemProps4.xml><?xml version="1.0" encoding="utf-8"?>
<ds:datastoreItem xmlns:ds="http://schemas.openxmlformats.org/officeDocument/2006/customXml" ds:itemID="{722DE945-5106-4097-A74C-E2F7C6C1D3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9d380e-ea35-4b32-a7ff-93f0487c2813"/>
    <ds:schemaRef ds:uri="0f60a1eb-b3f2-4ea7-b4d3-46709e964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vt:lpstr>
      <vt:lpstr>Changes Log</vt:lpstr>
      <vt:lpstr>Guidance</vt:lpstr>
      <vt:lpstr>Summary</vt:lpstr>
      <vt:lpstr>Blank</vt:lpstr>
      <vt:lpstr>Full Opt. Considered</vt:lpstr>
      <vt:lpstr>Fixed Data</vt:lpstr>
      <vt:lpstr>Risk Register</vt:lpstr>
      <vt:lpstr>Baseline</vt:lpstr>
      <vt:lpstr>Baseline Workings</vt:lpstr>
      <vt:lpstr>Option_1</vt:lpstr>
      <vt:lpstr>Option_1 Workings</vt:lpstr>
      <vt:lpstr>Option_2</vt:lpstr>
      <vt:lpstr>Option_2 Workings</vt:lpstr>
      <vt:lpstr>Option_3</vt:lpstr>
      <vt:lpstr>Option_3 Workings</vt:lpstr>
      <vt:lpstr>Option_4</vt:lpstr>
      <vt:lpstr>Option_4 Workings</vt:lpstr>
      <vt:lpstr>Option_5</vt:lpstr>
      <vt:lpstr>Option_5 Workings</vt:lpstr>
      <vt:lpstr>Option_6</vt:lpstr>
      <vt:lpstr>Option_6 Workings</vt:lpstr>
      <vt:lpstr>Option_7</vt:lpstr>
      <vt:lpstr>Option_7 Workings</vt:lpstr>
      <vt:lpstr>Option_8</vt:lpstr>
      <vt:lpstr>Option_8 Workings</vt:lpstr>
      <vt:lpstr>Option_9</vt:lpstr>
      <vt:lpstr>Option_9 Workings</vt:lpstr>
      <vt:lpstr>Option_10</vt:lpstr>
      <vt:lpstr>Option_10 Workings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RIIO-ET2_CBA_Template</dc:title>
  <dc:subject/>
  <dc:creator>Ofgem</dc:creator>
  <cp:keywords>Data</cp:keywords>
  <dc:description/>
  <cp:lastModifiedBy>Sian Fletcher</cp:lastModifiedBy>
  <cp:revision/>
  <dcterms:created xsi:type="dcterms:W3CDTF">2018-08-02T11:53:31Z</dcterms:created>
  <dcterms:modified xsi:type="dcterms:W3CDTF">2024-12-17T18:29:05Z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aa9000bf-95e2-4250-81d1-d6056bf77f6c</vt:lpwstr>
  </property>
  <property fmtid="{D5CDD505-2E9C-101B-9397-08002B2CF9AE}" pid="3" name="bjSaver">
    <vt:lpwstr>WXoYCeGbFqQc8FZh5Mhj3Bj0oqW2Gt1E</vt:lpwstr>
  </property>
  <property fmtid="{D5CDD505-2E9C-101B-9397-08002B2CF9AE}" pid="4" name="ContentTypeId">
    <vt:lpwstr>0x01010009F0321E97D070489BBDAA9C9D1178B4</vt:lpwstr>
  </property>
  <property fmtid="{D5CDD505-2E9C-101B-9397-08002B2CF9AE}" pid="5" name="BJSCc5a055b0-1bed-4579_x">
    <vt:lpwstr/>
  </property>
  <property fmtid="{D5CDD505-2E9C-101B-9397-08002B2CF9AE}" pid="6" name="BJSCdd9eba61-d6b9-469b_x">
    <vt:lpwstr/>
  </property>
  <property fmtid="{D5CDD505-2E9C-101B-9397-08002B2CF9AE}" pid="7" name="BJSCSummaryMarking">
    <vt:lpwstr>This item has no classification</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DocumentSecurityLabel">
    <vt:lpwstr>OFFICIAL</vt:lpwstr>
  </property>
  <property fmtid="{D5CDD505-2E9C-101B-9397-08002B2CF9AE}" pid="10"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11" name="bjDocumentLabelXML-0">
    <vt:lpwstr>ames.com/2008/01/sie/internal/label"&gt;&lt;element uid="id_classification_nonbusiness" value="" /&gt;&lt;/sisl&gt;</vt:lpwstr>
  </property>
  <property fmtid="{D5CDD505-2E9C-101B-9397-08002B2CF9AE}" pid="12" name="bjClsUserRVM">
    <vt:lpwstr>[]</vt:lpwstr>
  </property>
  <property fmtid="{D5CDD505-2E9C-101B-9397-08002B2CF9AE}" pid="13" name="MediaServiceImageTags">
    <vt:lpwstr/>
  </property>
  <property fmtid="{D5CDD505-2E9C-101B-9397-08002B2CF9AE}" pid="14" name="Order">
    <vt:r8>1150900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y fmtid="{D5CDD505-2E9C-101B-9397-08002B2CF9AE}" pid="21" name="Publish">
    <vt:bool>false</vt:bool>
  </property>
  <property fmtid="{D5CDD505-2E9C-101B-9397-08002B2CF9AE}" pid="22" name="Permission to publish">
    <vt:bool>false</vt:bool>
  </property>
  <property fmtid="{D5CDD505-2E9C-101B-9397-08002B2CF9AE}" pid="23" name="Comparison_Baseline9RowInsertions5">
    <vt:lpwstr/>
  </property>
  <property fmtid="{D5CDD505-2E9C-101B-9397-08002B2CF9AE}" pid="24" name="Comparison_Baseline9ColumnInsertions6">
    <vt:lpwstr/>
  </property>
  <property fmtid="{D5CDD505-2E9C-101B-9397-08002B2CF9AE}" pid="25" name="Comparison_Option_111RowInsertions7">
    <vt:lpwstr/>
  </property>
  <property fmtid="{D5CDD505-2E9C-101B-9397-08002B2CF9AE}" pid="26" name="Comparison_Option_111ColumnInsertions8">
    <vt:lpwstr/>
  </property>
</Properties>
</file>