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B08E280B-1B42-4771-AFCD-85A19A09602D}" xr6:coauthVersionLast="47" xr6:coauthVersionMax="47" xr10:uidLastSave="{00000000-0000-0000-0000-000000000000}"/>
  <bookViews>
    <workbookView xWindow="-110" yWindow="-110" windowWidth="19420" windowHeight="11620" tabRatio="936" firstSheet="8" activeTab="8"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r:id="rId13"/>
    <sheet name="Option_2 Workings" sheetId="90" r:id="rId14"/>
    <sheet name="Option_3" sheetId="68" state="hidden" r:id="rId15"/>
    <sheet name="Option_3 Workings" sheetId="91" state="hidden" r:id="rId16"/>
    <sheet name="Option_4" sheetId="69" state="hidden" r:id="rId17"/>
    <sheet name="Option_4 Workings" sheetId="92" state="hidden" r:id="rId18"/>
    <sheet name="Option_5" sheetId="70" state="hidden" r:id="rId19"/>
    <sheet name="Option_5 Workings" sheetId="93" state="hidden"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67" l="1"/>
  <c r="H57" i="67"/>
  <c r="G57" i="67"/>
  <c r="F57" i="67"/>
  <c r="E57" i="67"/>
  <c r="I59" i="67"/>
  <c r="H59" i="67"/>
  <c r="G59" i="67"/>
  <c r="F59" i="67"/>
  <c r="E59" i="67"/>
  <c r="I58" i="67"/>
  <c r="H58" i="67"/>
  <c r="G58" i="67"/>
  <c r="F58" i="67"/>
  <c r="E58" i="67"/>
  <c r="I56" i="67"/>
  <c r="H56" i="67"/>
  <c r="G56" i="67"/>
  <c r="F56" i="67"/>
  <c r="E56" i="67"/>
  <c r="I55" i="67"/>
  <c r="H55" i="67"/>
  <c r="G55" i="67"/>
  <c r="F55" i="67"/>
  <c r="E55" i="67"/>
  <c r="I54" i="67"/>
  <c r="H54" i="67"/>
  <c r="G54" i="67"/>
  <c r="F54" i="67"/>
  <c r="E54" i="67"/>
  <c r="K26" i="90"/>
  <c r="D26" i="90" s="1"/>
  <c r="L26" i="90"/>
  <c r="M26" i="90"/>
  <c r="F26" i="90" s="1"/>
  <c r="N26" i="90"/>
  <c r="G26" i="90" s="1"/>
  <c r="O26" i="90"/>
  <c r="H26" i="90" s="1"/>
  <c r="O22" i="90"/>
  <c r="H22" i="90" s="1"/>
  <c r="N22" i="90"/>
  <c r="M22" i="90"/>
  <c r="F22" i="90" s="1"/>
  <c r="L22" i="90"/>
  <c r="E22" i="90" s="1"/>
  <c r="K22" i="90"/>
  <c r="D22" i="90"/>
  <c r="D21" i="90"/>
  <c r="E25" i="90"/>
  <c r="F25" i="90"/>
  <c r="G25" i="90"/>
  <c r="H25" i="90"/>
  <c r="E26" i="90"/>
  <c r="E21" i="90"/>
  <c r="F21" i="90"/>
  <c r="G21" i="90"/>
  <c r="H21" i="90"/>
  <c r="D25" i="90"/>
  <c r="V12" i="90"/>
  <c r="U12" i="90"/>
  <c r="T12" i="90"/>
  <c r="S12" i="90"/>
  <c r="R12" i="90"/>
  <c r="V11" i="90"/>
  <c r="U11" i="90"/>
  <c r="T11" i="90"/>
  <c r="S11" i="90"/>
  <c r="R11" i="90"/>
  <c r="V8" i="90"/>
  <c r="U8" i="90"/>
  <c r="T8" i="90"/>
  <c r="S8" i="90"/>
  <c r="R8" i="90"/>
  <c r="V7" i="90"/>
  <c r="U7" i="90"/>
  <c r="T7" i="90"/>
  <c r="S7" i="90"/>
  <c r="R7" i="90"/>
  <c r="P21" i="90"/>
  <c r="I23" i="90"/>
  <c r="P23" i="90"/>
  <c r="I24" i="90"/>
  <c r="P24" i="90"/>
  <c r="P25" i="90"/>
  <c r="I27" i="90"/>
  <c r="P27" i="90"/>
  <c r="I28" i="90"/>
  <c r="P28" i="90"/>
  <c r="I29" i="90"/>
  <c r="P29" i="90"/>
  <c r="I30" i="90"/>
  <c r="P30" i="90"/>
  <c r="I31" i="90"/>
  <c r="P31" i="90"/>
  <c r="I7" i="90"/>
  <c r="P7" i="90"/>
  <c r="I8" i="90"/>
  <c r="P8" i="90"/>
  <c r="I9" i="90"/>
  <c r="P9" i="90"/>
  <c r="I10" i="90"/>
  <c r="P10" i="90"/>
  <c r="I11" i="90"/>
  <c r="P11" i="90"/>
  <c r="I12" i="90"/>
  <c r="P12" i="90"/>
  <c r="I13" i="90"/>
  <c r="P13" i="90"/>
  <c r="I14" i="90"/>
  <c r="P14" i="90"/>
  <c r="I15" i="90"/>
  <c r="P15" i="90"/>
  <c r="I16" i="90"/>
  <c r="P16" i="90"/>
  <c r="I17" i="90"/>
  <c r="P17" i="90"/>
  <c r="D18" i="90"/>
  <c r="E18" i="90"/>
  <c r="F18" i="90"/>
  <c r="G18" i="90"/>
  <c r="H18" i="90"/>
  <c r="K18" i="90"/>
  <c r="L18" i="90"/>
  <c r="M18" i="90"/>
  <c r="N18" i="90"/>
  <c r="O18" i="90"/>
  <c r="E58" i="88"/>
  <c r="F58" i="88"/>
  <c r="G58" i="88"/>
  <c r="H58" i="88"/>
  <c r="I58" i="88"/>
  <c r="E59" i="88"/>
  <c r="F59" i="88"/>
  <c r="G59" i="88"/>
  <c r="H59" i="88"/>
  <c r="I59" i="88"/>
  <c r="P26" i="90" l="1"/>
  <c r="N32" i="90"/>
  <c r="O32" i="90"/>
  <c r="G22" i="90"/>
  <c r="G32" i="90" s="1"/>
  <c r="M32" i="90"/>
  <c r="P22" i="90"/>
  <c r="L32" i="90"/>
  <c r="H32" i="90"/>
  <c r="F32" i="90"/>
  <c r="E32" i="90"/>
  <c r="I21" i="90"/>
  <c r="K32" i="90"/>
  <c r="I25" i="90"/>
  <c r="I26" i="90"/>
  <c r="I22" i="90"/>
  <c r="D32" i="90"/>
  <c r="I18" i="90"/>
  <c r="P18" i="90"/>
  <c r="P32" i="90" l="1"/>
  <c r="I32" i="90"/>
  <c r="I57" i="88" l="1"/>
  <c r="H57" i="88"/>
  <c r="G57" i="88"/>
  <c r="F57" i="88"/>
  <c r="E57" i="88"/>
  <c r="I56" i="88"/>
  <c r="H56" i="88"/>
  <c r="G56" i="88"/>
  <c r="F56" i="88"/>
  <c r="E56" i="88"/>
  <c r="I55" i="88"/>
  <c r="H55" i="88"/>
  <c r="G55" i="88"/>
  <c r="F55" i="88"/>
  <c r="E55" i="88"/>
  <c r="I54" i="88"/>
  <c r="H54" i="88"/>
  <c r="G54" i="88"/>
  <c r="F54" i="88"/>
  <c r="E54" i="88"/>
  <c r="P15" i="89"/>
  <c r="I15" i="89"/>
  <c r="O18" i="89"/>
  <c r="N18" i="89"/>
  <c r="M18" i="89"/>
  <c r="L18" i="89"/>
  <c r="K18" i="89"/>
  <c r="H18" i="89"/>
  <c r="G18" i="89"/>
  <c r="F18" i="89"/>
  <c r="E18" i="89"/>
  <c r="D18" i="89"/>
  <c r="P17" i="89"/>
  <c r="I17" i="89"/>
  <c r="P16" i="89"/>
  <c r="I16" i="89"/>
  <c r="P14" i="89"/>
  <c r="I14" i="89"/>
  <c r="P13" i="89"/>
  <c r="I13" i="89"/>
  <c r="P12" i="89"/>
  <c r="I12" i="89"/>
  <c r="P11" i="89"/>
  <c r="I11" i="89"/>
  <c r="P10" i="89"/>
  <c r="I10" i="89"/>
  <c r="P9" i="89"/>
  <c r="I9" i="89"/>
  <c r="P8" i="89"/>
  <c r="I8" i="89"/>
  <c r="P7" i="89"/>
  <c r="I7" i="89"/>
  <c r="I18" i="89" l="1"/>
  <c r="P18" i="89"/>
  <c r="B10" i="75" l="1"/>
  <c r="B10" i="74"/>
  <c r="B10" i="73"/>
  <c r="B10" i="72"/>
  <c r="B10" i="71"/>
  <c r="B10" i="70"/>
  <c r="B10" i="69"/>
  <c r="B10" i="68"/>
  <c r="B10" i="67"/>
  <c r="B10" i="88"/>
  <c r="B20" i="75"/>
  <c r="B20" i="74"/>
  <c r="B20" i="73"/>
  <c r="B20" i="72"/>
  <c r="B20" i="71"/>
  <c r="B20" i="70"/>
  <c r="B20" i="69"/>
  <c r="B20" i="68"/>
  <c r="B20" i="67"/>
  <c r="B20" i="88"/>
  <c r="E186" i="63"/>
  <c r="AI187" i="75" l="1"/>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AZ104" i="70" l="1"/>
  <c r="AZ75" i="75"/>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AY104" i="70" s="1"/>
  <c r="X81" i="70"/>
  <c r="X82" i="70" s="1"/>
  <c r="AR103" i="70" s="1"/>
  <c r="W81" i="70"/>
  <c r="W82" i="70" s="1"/>
  <c r="V81" i="70"/>
  <c r="V82" i="70" s="1"/>
  <c r="U81" i="70"/>
  <c r="U82" i="70" s="1"/>
  <c r="BA100" i="70" s="1"/>
  <c r="T81" i="70"/>
  <c r="T82" i="70" s="1"/>
  <c r="T83" i="70" s="1"/>
  <c r="S81" i="70"/>
  <c r="S82" i="70" s="1"/>
  <c r="AV98" i="70" s="1"/>
  <c r="R81" i="70"/>
  <c r="R82" i="70" s="1"/>
  <c r="AU97" i="70" s="1"/>
  <c r="Q81" i="70"/>
  <c r="Q82" i="70" s="1"/>
  <c r="V96" i="70" s="1"/>
  <c r="P81" i="70"/>
  <c r="P82" i="70" s="1"/>
  <c r="AV95" i="70" s="1"/>
  <c r="O81" i="70"/>
  <c r="O82" i="70" s="1"/>
  <c r="N81" i="70"/>
  <c r="N82" i="70" s="1"/>
  <c r="AB93" i="70" s="1"/>
  <c r="M81" i="70"/>
  <c r="M82" i="70" s="1"/>
  <c r="AS92" i="70" s="1"/>
  <c r="L81" i="70"/>
  <c r="L82" i="70" s="1"/>
  <c r="M91" i="70" s="1"/>
  <c r="K81" i="70"/>
  <c r="K82" i="70" s="1"/>
  <c r="AR90" i="70" s="1"/>
  <c r="J81" i="70"/>
  <c r="J82" i="70" s="1"/>
  <c r="AY89" i="70" s="1"/>
  <c r="I81" i="70"/>
  <c r="I82" i="70" s="1"/>
  <c r="AU88" i="70" s="1"/>
  <c r="H81" i="70"/>
  <c r="H82" i="70" s="1"/>
  <c r="AR87" i="70" s="1"/>
  <c r="G81" i="70"/>
  <c r="G82" i="70" s="1"/>
  <c r="AC86" i="70" s="1"/>
  <c r="F81" i="70"/>
  <c r="F82" i="70" s="1"/>
  <c r="AZ85" i="70" s="1"/>
  <c r="E81" i="70"/>
  <c r="E82" i="70" s="1"/>
  <c r="AN84" i="70" s="1"/>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I82" i="69" s="1"/>
  <c r="AS88" i="69" s="1"/>
  <c r="H81" i="69"/>
  <c r="H82" i="69" s="1"/>
  <c r="BB87" i="69" s="1"/>
  <c r="G81" i="69"/>
  <c r="G82" i="69" s="1"/>
  <c r="AZ86" i="69" s="1"/>
  <c r="F81" i="69"/>
  <c r="F82" i="69" s="1"/>
  <c r="E81" i="69"/>
  <c r="E82" i="69" s="1"/>
  <c r="AY84" i="69" s="1"/>
  <c r="AV83" i="68"/>
  <c r="AS83" i="68"/>
  <c r="BA82" i="68"/>
  <c r="BA83" i="68" s="1"/>
  <c r="AZ82" i="68"/>
  <c r="AZ83" i="68" s="1"/>
  <c r="AX82" i="68"/>
  <c r="AX83" i="68" s="1"/>
  <c r="AV82" i="68"/>
  <c r="AU82" i="68"/>
  <c r="AU83" i="68" s="1"/>
  <c r="AS82" i="68"/>
  <c r="AR82" i="68"/>
  <c r="AR83" i="68" s="1"/>
  <c r="AP82" i="68"/>
  <c r="AP83" i="68" s="1"/>
  <c r="AN82" i="68"/>
  <c r="AN83" i="68" s="1"/>
  <c r="AM82" i="68"/>
  <c r="AM83" i="68" s="1"/>
  <c r="AK82" i="68"/>
  <c r="AK83" i="68" s="1"/>
  <c r="AJ82" i="68"/>
  <c r="AJ83" i="68" s="1"/>
  <c r="AH82" i="68"/>
  <c r="AH83" i="68" s="1"/>
  <c r="AF82" i="68"/>
  <c r="AF83" i="68" s="1"/>
  <c r="AE82" i="68"/>
  <c r="AE83" i="68" s="1"/>
  <c r="AC82" i="68"/>
  <c r="AC83" i="68" s="1"/>
  <c r="AB82" i="68"/>
  <c r="AB83" i="68" s="1"/>
  <c r="U82" i="68"/>
  <c r="AW100" i="68" s="1"/>
  <c r="J82" i="68"/>
  <c r="AU89" i="68" s="1"/>
  <c r="BB82" i="68"/>
  <c r="BB83" i="68" s="1"/>
  <c r="AY82" i="68"/>
  <c r="AY83" i="68" s="1"/>
  <c r="AW82" i="68"/>
  <c r="AW83" i="68" s="1"/>
  <c r="AT82" i="68"/>
  <c r="AT83" i="68" s="1"/>
  <c r="AQ82" i="68"/>
  <c r="AQ83" i="68" s="1"/>
  <c r="AO82" i="68"/>
  <c r="AO83" i="68" s="1"/>
  <c r="AL82" i="68"/>
  <c r="AL83" i="68" s="1"/>
  <c r="AI82" i="68"/>
  <c r="AI83" i="68" s="1"/>
  <c r="AG82" i="68"/>
  <c r="AG83" i="68" s="1"/>
  <c r="AD82" i="68"/>
  <c r="AD83" i="68" s="1"/>
  <c r="AA81" i="68"/>
  <c r="AA82" i="68" s="1"/>
  <c r="AZ106" i="68" s="1"/>
  <c r="Z81" i="68"/>
  <c r="Z82" i="68" s="1"/>
  <c r="Y81" i="68"/>
  <c r="Y82" i="68" s="1"/>
  <c r="AU104" i="68" s="1"/>
  <c r="X81" i="68"/>
  <c r="X82" i="68" s="1"/>
  <c r="AZ103" i="68" s="1"/>
  <c r="W81" i="68"/>
  <c r="W82" i="68" s="1"/>
  <c r="V81" i="68"/>
  <c r="V82" i="68" s="1"/>
  <c r="BA101" i="68" s="1"/>
  <c r="U81" i="68"/>
  <c r="T81" i="68"/>
  <c r="T82" i="68" s="1"/>
  <c r="AT99" i="68" s="1"/>
  <c r="S81" i="68"/>
  <c r="S82" i="68" s="1"/>
  <c r="AR98" i="68" s="1"/>
  <c r="R81" i="68"/>
  <c r="R82" i="68" s="1"/>
  <c r="Q81" i="68"/>
  <c r="Q82" i="68" s="1"/>
  <c r="AQ96" i="68" s="1"/>
  <c r="P81" i="68"/>
  <c r="P82" i="68" s="1"/>
  <c r="O81" i="68"/>
  <c r="O82" i="68" s="1"/>
  <c r="N81" i="68"/>
  <c r="N82" i="68" s="1"/>
  <c r="AW93" i="68" s="1"/>
  <c r="M81" i="68"/>
  <c r="M82" i="68" s="1"/>
  <c r="BA92" i="68" s="1"/>
  <c r="L81" i="68"/>
  <c r="L82" i="68" s="1"/>
  <c r="K81" i="68"/>
  <c r="K82" i="68" s="1"/>
  <c r="AZ90" i="68" s="1"/>
  <c r="J81" i="68"/>
  <c r="I81" i="68"/>
  <c r="I82" i="68" s="1"/>
  <c r="AQ88" i="68" s="1"/>
  <c r="H81" i="68"/>
  <c r="H82" i="68" s="1"/>
  <c r="AZ87" i="68" s="1"/>
  <c r="G81" i="68"/>
  <c r="G82" i="68" s="1"/>
  <c r="F81" i="68"/>
  <c r="F82" i="68" s="1"/>
  <c r="AW85" i="68" s="1"/>
  <c r="E81" i="68"/>
  <c r="E82" i="68" s="1"/>
  <c r="AW84" i="68" s="1"/>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BA96" i="67" s="1"/>
  <c r="P81" i="67"/>
  <c r="P82" i="67" s="1"/>
  <c r="AN95" i="67" s="1"/>
  <c r="O81" i="67"/>
  <c r="O82" i="67" s="1"/>
  <c r="AP94" i="67" s="1"/>
  <c r="N81" i="67"/>
  <c r="N82" i="67" s="1"/>
  <c r="AU93" i="67" s="1"/>
  <c r="M81" i="67"/>
  <c r="M82" i="67" s="1"/>
  <c r="L81" i="67"/>
  <c r="L82" i="67" s="1"/>
  <c r="K81" i="67"/>
  <c r="K82" i="67" s="1"/>
  <c r="AX90" i="67" s="1"/>
  <c r="J81" i="67"/>
  <c r="J82" i="67" s="1"/>
  <c r="S89" i="67" s="1"/>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AG93" i="67" l="1"/>
  <c r="AS96" i="67"/>
  <c r="AQ87" i="70"/>
  <c r="Z89" i="70"/>
  <c r="AU95" i="70"/>
  <c r="AP100" i="70"/>
  <c r="AR95" i="74"/>
  <c r="Z95" i="74"/>
  <c r="W95" i="74"/>
  <c r="AX95" i="74"/>
  <c r="AU95" i="74"/>
  <c r="AL95" i="74"/>
  <c r="AI95" i="74"/>
  <c r="AR91" i="67"/>
  <c r="BB91" i="67"/>
  <c r="AP91" i="67"/>
  <c r="AD91" i="67"/>
  <c r="R91" i="67"/>
  <c r="AQ105" i="74"/>
  <c r="AT105" i="74"/>
  <c r="AH105" i="74"/>
  <c r="AW92" i="67"/>
  <c r="Y92" i="67"/>
  <c r="M83" i="68"/>
  <c r="R90" i="67"/>
  <c r="O93" i="67"/>
  <c r="AA96" i="67"/>
  <c r="AD102" i="67"/>
  <c r="AS105" i="67"/>
  <c r="U87" i="70"/>
  <c r="AV88" i="70"/>
  <c r="AG90" i="70"/>
  <c r="Y95" i="70"/>
  <c r="AB100" i="70"/>
  <c r="AL104" i="70"/>
  <c r="N84" i="73"/>
  <c r="AL85" i="73"/>
  <c r="Q87" i="73"/>
  <c r="AR88" i="73"/>
  <c r="BB90" i="73"/>
  <c r="W94" i="73"/>
  <c r="T96" i="73"/>
  <c r="W99" i="73"/>
  <c r="AD101" i="73"/>
  <c r="AC106" i="73"/>
  <c r="AQ84" i="74"/>
  <c r="AI92" i="74"/>
  <c r="AE100" i="74"/>
  <c r="F84" i="75"/>
  <c r="AV88" i="75"/>
  <c r="Y95" i="75"/>
  <c r="AA99" i="75"/>
  <c r="T92" i="70"/>
  <c r="X90" i="67"/>
  <c r="U93" i="67"/>
  <c r="AG96" i="67"/>
  <c r="AJ102" i="67"/>
  <c r="AY105" i="67"/>
  <c r="AE87" i="70"/>
  <c r="N89" i="70"/>
  <c r="AQ90" i="70"/>
  <c r="AI95" i="70"/>
  <c r="AD100" i="70"/>
  <c r="AN104" i="70"/>
  <c r="O84" i="73"/>
  <c r="AM85" i="73"/>
  <c r="R87" i="73"/>
  <c r="AS88" i="73"/>
  <c r="R92" i="73"/>
  <c r="X94" i="73"/>
  <c r="U96" i="73"/>
  <c r="X99" i="73"/>
  <c r="AE101" i="73"/>
  <c r="AD106" i="73"/>
  <c r="AZ84" i="74"/>
  <c r="M91" i="74"/>
  <c r="AR92" i="74"/>
  <c r="AN100" i="74"/>
  <c r="R84" i="75"/>
  <c r="P89" i="75"/>
  <c r="AK95" i="75"/>
  <c r="AM99" i="75"/>
  <c r="AD90" i="67"/>
  <c r="AA93" i="67"/>
  <c r="AM96" i="67"/>
  <c r="AP102" i="67"/>
  <c r="AD106" i="67"/>
  <c r="AG87" i="70"/>
  <c r="P89" i="70"/>
  <c r="AS90" i="70"/>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P90" i="67"/>
  <c r="AM93" i="67"/>
  <c r="AY96" i="67"/>
  <c r="BB102" i="67"/>
  <c r="AP106" i="67"/>
  <c r="AS87" i="70"/>
  <c r="AB89" i="70"/>
  <c r="V92" i="70"/>
  <c r="AW95" i="70"/>
  <c r="AZ100" i="70"/>
  <c r="AH105" i="70"/>
  <c r="AL84" i="73"/>
  <c r="O86" i="73"/>
  <c r="AO87" i="73"/>
  <c r="BB92" i="73"/>
  <c r="AU94" i="73"/>
  <c r="AR96" i="73"/>
  <c r="AU99" i="73"/>
  <c r="BB101" i="73"/>
  <c r="BA106" i="73"/>
  <c r="Q86" i="74"/>
  <c r="AB91" i="74"/>
  <c r="S93" i="74"/>
  <c r="V96" i="74"/>
  <c r="W101" i="74"/>
  <c r="BB84" i="75"/>
  <c r="AZ89" i="75"/>
  <c r="AJ96" i="75"/>
  <c r="AP100" i="75"/>
  <c r="AV90" i="67"/>
  <c r="AS93" i="67"/>
  <c r="U97" i="67"/>
  <c r="AE104" i="67"/>
  <c r="AV106" i="67"/>
  <c r="J88" i="70"/>
  <c r="AL89" i="70"/>
  <c r="AF92" i="70"/>
  <c r="BB100" i="70"/>
  <c r="AJ105" i="70"/>
  <c r="AM84" i="73"/>
  <c r="P86" i="73"/>
  <c r="AP87" i="73"/>
  <c r="Q90" i="73"/>
  <c r="O93" i="73"/>
  <c r="AV94" i="73"/>
  <c r="AS96" i="73"/>
  <c r="AV99" i="73"/>
  <c r="X102" i="73"/>
  <c r="BB106" i="73"/>
  <c r="T86" i="74"/>
  <c r="AK91" i="74"/>
  <c r="AB93" i="74"/>
  <c r="Y99" i="74"/>
  <c r="AF101" i="74"/>
  <c r="I87" i="75"/>
  <c r="U90" i="75"/>
  <c r="AV96" i="75"/>
  <c r="BB100" i="75"/>
  <c r="BB90" i="67"/>
  <c r="AY93" i="67"/>
  <c r="AA97" i="67"/>
  <c r="AK104" i="67"/>
  <c r="BB106" i="67"/>
  <c r="L88" i="70"/>
  <c r="AN89" i="70"/>
  <c r="AH92" i="70"/>
  <c r="V97" i="70"/>
  <c r="AE103" i="70"/>
  <c r="AT105" i="70"/>
  <c r="AX84" i="73"/>
  <c r="AA86" i="73"/>
  <c r="BA87" i="73"/>
  <c r="R90" i="73"/>
  <c r="Z93" i="73"/>
  <c r="U95" i="73"/>
  <c r="U98" i="73"/>
  <c r="Z100" i="73"/>
  <c r="AI102" i="73"/>
  <c r="G84" i="74"/>
  <c r="AC86" i="74"/>
  <c r="AN91" i="74"/>
  <c r="AE93" i="74"/>
  <c r="AB99" i="74"/>
  <c r="AR101" i="74"/>
  <c r="U87" i="75"/>
  <c r="AG90" i="75"/>
  <c r="X97" i="75"/>
  <c r="AG103" i="75"/>
  <c r="R94" i="67"/>
  <c r="AG97" i="67"/>
  <c r="AQ104" i="67"/>
  <c r="AB84" i="70"/>
  <c r="V88" i="70"/>
  <c r="AX89" i="70"/>
  <c r="AR92" i="70"/>
  <c r="X97" i="70"/>
  <c r="AG103" i="70"/>
  <c r="AV105" i="70"/>
  <c r="AY84" i="73"/>
  <c r="AB86" i="73"/>
  <c r="BB87" i="73"/>
  <c r="AC90" i="73"/>
  <c r="AA93" i="73"/>
  <c r="V95" i="73"/>
  <c r="V98" i="73"/>
  <c r="AA100" i="73"/>
  <c r="AJ102" i="73"/>
  <c r="P84" i="74"/>
  <c r="AF86" i="74"/>
  <c r="AW91" i="74"/>
  <c r="AN93" i="74"/>
  <c r="AK99" i="74"/>
  <c r="Y102" i="74"/>
  <c r="AG87" i="75"/>
  <c r="AS90" i="75"/>
  <c r="AJ97" i="75"/>
  <c r="AS103" i="75"/>
  <c r="AJ90" i="67"/>
  <c r="AV102" i="67"/>
  <c r="AJ106" i="67"/>
  <c r="AD94" i="67"/>
  <c r="AM97" i="67"/>
  <c r="AW104" i="67"/>
  <c r="AZ84" i="70"/>
  <c r="X88" i="70"/>
  <c r="AZ89" i="70"/>
  <c r="AT92" i="70"/>
  <c r="AH97" i="70"/>
  <c r="AQ103" i="70"/>
  <c r="AE106" i="70"/>
  <c r="N85" i="73"/>
  <c r="AM86" i="73"/>
  <c r="T88" i="73"/>
  <c r="AD90" i="73"/>
  <c r="AL93" i="73"/>
  <c r="AG95" i="73"/>
  <c r="AG98" i="73"/>
  <c r="AL100" i="73"/>
  <c r="AU102" i="73"/>
  <c r="S84" i="74"/>
  <c r="AO86" i="74"/>
  <c r="AZ91" i="74"/>
  <c r="AQ93" i="74"/>
  <c r="AN99" i="74"/>
  <c r="AK102" i="74"/>
  <c r="AS87" i="75"/>
  <c r="O91" i="75"/>
  <c r="AV97" i="75"/>
  <c r="AJ105" i="75"/>
  <c r="AE89" i="67"/>
  <c r="AS97" i="67"/>
  <c r="AA105" i="67"/>
  <c r="P85" i="70"/>
  <c r="AH88" i="70"/>
  <c r="S90" i="70"/>
  <c r="P93" i="70"/>
  <c r="AJ97" i="70"/>
  <c r="AS103" i="70"/>
  <c r="AG106" i="70"/>
  <c r="O85" i="73"/>
  <c r="AN86" i="73"/>
  <c r="U88" i="73"/>
  <c r="AO90" i="73"/>
  <c r="AM93" i="73"/>
  <c r="AH95" i="73"/>
  <c r="AH98" i="73"/>
  <c r="AM100" i="73"/>
  <c r="AV102" i="73"/>
  <c r="AB84" i="74"/>
  <c r="AR86" i="74"/>
  <c r="T92" i="74"/>
  <c r="AZ93" i="74"/>
  <c r="AW99" i="74"/>
  <c r="AW102" i="74"/>
  <c r="L88" i="75"/>
  <c r="AA91" i="75"/>
  <c r="Y98" i="75"/>
  <c r="AV105" i="75"/>
  <c r="AQ89" i="67"/>
  <c r="AY97" i="67"/>
  <c r="AG105" i="67"/>
  <c r="I87" i="70"/>
  <c r="AJ88" i="70"/>
  <c r="U90" i="70"/>
  <c r="AT97" i="70"/>
  <c r="Z104" i="70"/>
  <c r="AQ106" i="70"/>
  <c r="Z85" i="73"/>
  <c r="AY86" i="73"/>
  <c r="AF88" i="73"/>
  <c r="AP90" i="73"/>
  <c r="AX93" i="73"/>
  <c r="AS95" i="73"/>
  <c r="AS98" i="73"/>
  <c r="AX100" i="73"/>
  <c r="AJ104" i="73"/>
  <c r="AE84" i="74"/>
  <c r="BA86" i="74"/>
  <c r="W92" i="74"/>
  <c r="AZ99" i="74"/>
  <c r="X88" i="75"/>
  <c r="AM91" i="75"/>
  <c r="AK98" i="75"/>
  <c r="AG106" i="75"/>
  <c r="J83" i="68"/>
  <c r="L90" i="67"/>
  <c r="U96" i="67"/>
  <c r="X102" i="67"/>
  <c r="AM105" i="67"/>
  <c r="S87" i="70"/>
  <c r="AT88" i="70"/>
  <c r="AE90" i="70"/>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AT84" i="71"/>
  <c r="AH84" i="71"/>
  <c r="V84" i="71"/>
  <c r="J84" i="71"/>
  <c r="AS84" i="71"/>
  <c r="AG84" i="71"/>
  <c r="U84" i="71"/>
  <c r="I84" i="71"/>
  <c r="AR84" i="71"/>
  <c r="AF84" i="71"/>
  <c r="T84" i="71"/>
  <c r="H84" i="7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M89" i="71"/>
  <c r="Y89" i="71"/>
  <c r="AK89" i="71"/>
  <c r="AW89" i="71"/>
  <c r="R90" i="71"/>
  <c r="AD90" i="71"/>
  <c r="AP90" i="71"/>
  <c r="BB90" i="7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BA93" i="70"/>
  <c r="AO93" i="70"/>
  <c r="AC93" i="70"/>
  <c r="Q93" i="70"/>
  <c r="AY93" i="70"/>
  <c r="AM93" i="70"/>
  <c r="AA93" i="70"/>
  <c r="O93" i="70"/>
  <c r="AX93" i="70"/>
  <c r="AL93" i="70"/>
  <c r="Z93" i="70"/>
  <c r="BB93" i="70"/>
  <c r="AW93" i="70"/>
  <c r="AK93" i="70"/>
  <c r="Y93" i="70"/>
  <c r="AV93" i="70"/>
  <c r="AJ93" i="70"/>
  <c r="X93" i="70"/>
  <c r="AU93" i="70"/>
  <c r="AI93" i="70"/>
  <c r="W93" i="70"/>
  <c r="AT93" i="70"/>
  <c r="AH93" i="70"/>
  <c r="V93" i="70"/>
  <c r="R93" i="70"/>
  <c r="AS93" i="70"/>
  <c r="AG93" i="70"/>
  <c r="U93" i="70"/>
  <c r="AD93" i="70"/>
  <c r="AR93" i="70"/>
  <c r="AF93" i="70"/>
  <c r="T93" i="70"/>
  <c r="AQ93" i="70"/>
  <c r="AE93" i="70"/>
  <c r="S93" i="70"/>
  <c r="AP93" i="70"/>
  <c r="AB85" i="70"/>
  <c r="AN93" i="70"/>
  <c r="AX91" i="70"/>
  <c r="AL91" i="70"/>
  <c r="Z91" i="70"/>
  <c r="N91" i="70"/>
  <c r="AV91" i="70"/>
  <c r="AJ91" i="70"/>
  <c r="X91" i="70"/>
  <c r="O91" i="70"/>
  <c r="AU91" i="70"/>
  <c r="AI91" i="70"/>
  <c r="W91" i="70"/>
  <c r="L83" i="70"/>
  <c r="AM91" i="70"/>
  <c r="AT91" i="70"/>
  <c r="AH91" i="70"/>
  <c r="V91" i="70"/>
  <c r="AY91" i="70"/>
  <c r="AS91" i="70"/>
  <c r="AG91" i="70"/>
  <c r="U91" i="70"/>
  <c r="AR91" i="70"/>
  <c r="AF91" i="70"/>
  <c r="T91" i="70"/>
  <c r="AQ91" i="70"/>
  <c r="AE91" i="70"/>
  <c r="S91" i="70"/>
  <c r="BB91" i="70"/>
  <c r="AP91" i="70"/>
  <c r="AD91" i="70"/>
  <c r="R91" i="70"/>
  <c r="BA91" i="70"/>
  <c r="AO91" i="70"/>
  <c r="AC91" i="70"/>
  <c r="Q91" i="70"/>
  <c r="AA91" i="70"/>
  <c r="AZ91" i="70"/>
  <c r="AN91" i="70"/>
  <c r="AB91" i="70"/>
  <c r="P91"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AN85" i="70"/>
  <c r="Y91" i="70"/>
  <c r="AZ93" i="70"/>
  <c r="AK91" i="70"/>
  <c r="Y94" i="70"/>
  <c r="BA84" i="70"/>
  <c r="AO84" i="70"/>
  <c r="AC84" i="70"/>
  <c r="Q84" i="70"/>
  <c r="AY84" i="70"/>
  <c r="AM84" i="70"/>
  <c r="AA84" i="70"/>
  <c r="O84" i="70"/>
  <c r="AX84" i="70"/>
  <c r="AL84" i="70"/>
  <c r="Z84" i="70"/>
  <c r="N84" i="70"/>
  <c r="AW84" i="70"/>
  <c r="AK84" i="70"/>
  <c r="Y84" i="70"/>
  <c r="M84" i="70"/>
  <c r="BB84" i="70"/>
  <c r="AV84" i="70"/>
  <c r="AJ84" i="70"/>
  <c r="X84" i="70"/>
  <c r="L84" i="70"/>
  <c r="F84" i="70"/>
  <c r="AU84" i="70"/>
  <c r="AI84" i="70"/>
  <c r="W84" i="70"/>
  <c r="K84" i="70"/>
  <c r="AD84" i="70"/>
  <c r="R84" i="70"/>
  <c r="AT84" i="70"/>
  <c r="AH84" i="70"/>
  <c r="V84" i="70"/>
  <c r="J84" i="70"/>
  <c r="AS84" i="70"/>
  <c r="AG84" i="70"/>
  <c r="U84" i="70"/>
  <c r="I84" i="70"/>
  <c r="AR84" i="70"/>
  <c r="AF84" i="70"/>
  <c r="T84" i="70"/>
  <c r="H84" i="70"/>
  <c r="AQ84" i="70"/>
  <c r="AE84" i="70"/>
  <c r="S84" i="70"/>
  <c r="G84" i="70"/>
  <c r="AP8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Q86" i="70"/>
  <c r="AW91" i="70"/>
  <c r="AK94" i="70"/>
  <c r="BA85" i="70"/>
  <c r="AO85" i="70"/>
  <c r="AC85" i="70"/>
  <c r="Q85" i="70"/>
  <c r="AY85" i="70"/>
  <c r="AM85" i="70"/>
  <c r="AA85" i="70"/>
  <c r="O85" i="70"/>
  <c r="AX85" i="70"/>
  <c r="AL85" i="70"/>
  <c r="Z85" i="70"/>
  <c r="N85" i="70"/>
  <c r="AW85" i="70"/>
  <c r="AK85" i="70"/>
  <c r="Y85" i="70"/>
  <c r="M85" i="70"/>
  <c r="AV85" i="70"/>
  <c r="AJ85" i="70"/>
  <c r="X85" i="70"/>
  <c r="L85" i="70"/>
  <c r="BB85" i="70"/>
  <c r="AU85" i="70"/>
  <c r="AI85" i="70"/>
  <c r="W85" i="70"/>
  <c r="K85" i="70"/>
  <c r="AD85" i="70"/>
  <c r="AT85" i="70"/>
  <c r="AH85" i="70"/>
  <c r="V85" i="70"/>
  <c r="J85" i="70"/>
  <c r="AP85" i="70"/>
  <c r="AS85" i="70"/>
  <c r="AG85" i="70"/>
  <c r="U85" i="70"/>
  <c r="I85" i="70"/>
  <c r="R85" i="70"/>
  <c r="AR85" i="70"/>
  <c r="AF85" i="70"/>
  <c r="T85" i="70"/>
  <c r="H85" i="70"/>
  <c r="AQ85" i="70"/>
  <c r="AE85" i="70"/>
  <c r="S85" i="70"/>
  <c r="G85" i="70"/>
  <c r="AW94" i="70"/>
  <c r="BB86" i="70"/>
  <c r="AP86" i="70"/>
  <c r="AD86" i="70"/>
  <c r="R86" i="70"/>
  <c r="AZ86" i="70"/>
  <c r="AN86" i="70"/>
  <c r="AB86" i="70"/>
  <c r="P86" i="70"/>
  <c r="S86" i="70"/>
  <c r="AY86" i="70"/>
  <c r="AM86" i="70"/>
  <c r="AA86" i="70"/>
  <c r="O86" i="70"/>
  <c r="AE86" i="70"/>
  <c r="AX86" i="70"/>
  <c r="AL86" i="70"/>
  <c r="Z86" i="70"/>
  <c r="N86" i="70"/>
  <c r="AW86" i="70"/>
  <c r="AK86" i="70"/>
  <c r="Y86" i="70"/>
  <c r="M86" i="70"/>
  <c r="AV86" i="70"/>
  <c r="AJ86" i="70"/>
  <c r="X86" i="70"/>
  <c r="L86" i="70"/>
  <c r="AU86" i="70"/>
  <c r="AI86" i="70"/>
  <c r="W86" i="70"/>
  <c r="K86" i="70"/>
  <c r="AT86" i="70"/>
  <c r="AH86" i="70"/>
  <c r="V86" i="70"/>
  <c r="J86" i="70"/>
  <c r="AS86" i="70"/>
  <c r="AG86" i="70"/>
  <c r="U86" i="70"/>
  <c r="I86" i="70"/>
  <c r="AQ86" i="70"/>
  <c r="AR86" i="70"/>
  <c r="AF86" i="70"/>
  <c r="T86" i="70"/>
  <c r="H86" i="70"/>
  <c r="AO86"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BA86" i="70"/>
  <c r="P84" i="70"/>
  <c r="AW98" i="70"/>
  <c r="J87" i="70"/>
  <c r="V87" i="70"/>
  <c r="AH87" i="70"/>
  <c r="AT87" i="70"/>
  <c r="M88" i="70"/>
  <c r="Y88" i="70"/>
  <c r="AK88" i="70"/>
  <c r="AW88" i="70"/>
  <c r="Q89" i="70"/>
  <c r="AC89" i="70"/>
  <c r="AO89" i="70"/>
  <c r="BA89" i="70"/>
  <c r="V90" i="70"/>
  <c r="AH90" i="70"/>
  <c r="AT90" i="70"/>
  <c r="W92" i="70"/>
  <c r="AI92" i="70"/>
  <c r="AU92" i="70"/>
  <c r="Z95" i="70"/>
  <c r="AL95" i="70"/>
  <c r="AX95" i="70"/>
  <c r="Y97" i="70"/>
  <c r="AK97" i="70"/>
  <c r="AW97" i="70"/>
  <c r="Z98" i="70"/>
  <c r="AL98" i="70"/>
  <c r="AX98" i="70"/>
  <c r="AE100" i="70"/>
  <c r="AQ100" i="70"/>
  <c r="AH103" i="70"/>
  <c r="AT103" i="70"/>
  <c r="AC104" i="70"/>
  <c r="AO104" i="70"/>
  <c r="BA104" i="70"/>
  <c r="AK105" i="70"/>
  <c r="AW105" i="70"/>
  <c r="AH106" i="70"/>
  <c r="AT106" i="70"/>
  <c r="Y98" i="70"/>
  <c r="K87" i="70"/>
  <c r="W87" i="70"/>
  <c r="AI87" i="70"/>
  <c r="AU87" i="70"/>
  <c r="N88" i="70"/>
  <c r="Z88" i="70"/>
  <c r="AL88" i="70"/>
  <c r="AX88" i="70"/>
  <c r="R89" i="70"/>
  <c r="AD89" i="70"/>
  <c r="AP89" i="70"/>
  <c r="BB89" i="70"/>
  <c r="W90" i="70"/>
  <c r="AI90" i="70"/>
  <c r="AU90" i="70"/>
  <c r="X92" i="70"/>
  <c r="AJ92" i="70"/>
  <c r="AV92" i="70"/>
  <c r="AA95" i="70"/>
  <c r="AM95" i="70"/>
  <c r="AY95" i="70"/>
  <c r="Z97" i="70"/>
  <c r="AL97" i="70"/>
  <c r="AX97" i="70"/>
  <c r="AA98" i="70"/>
  <c r="AM98" i="70"/>
  <c r="AY98" i="70"/>
  <c r="AF100" i="70"/>
  <c r="AR100" i="70"/>
  <c r="AI103" i="70"/>
  <c r="AU103" i="70"/>
  <c r="AD104" i="70"/>
  <c r="AP104" i="70"/>
  <c r="BB104" i="70"/>
  <c r="AL105" i="70"/>
  <c r="AX105" i="70"/>
  <c r="AI106" i="70"/>
  <c r="AU106" i="70"/>
  <c r="L87" i="70"/>
  <c r="X87" i="70"/>
  <c r="AJ87" i="70"/>
  <c r="AV87" i="70"/>
  <c r="O88" i="70"/>
  <c r="AA88" i="70"/>
  <c r="AM88" i="70"/>
  <c r="AY88" i="70"/>
  <c r="S89" i="70"/>
  <c r="AE89" i="70"/>
  <c r="AQ89" i="70"/>
  <c r="L90" i="70"/>
  <c r="X90" i="70"/>
  <c r="AJ90" i="70"/>
  <c r="AV90" i="70"/>
  <c r="Y92" i="70"/>
  <c r="AK92" i="70"/>
  <c r="AW92" i="70"/>
  <c r="AB95" i="70"/>
  <c r="AN95" i="70"/>
  <c r="AZ95" i="70"/>
  <c r="AA97" i="70"/>
  <c r="AM97" i="70"/>
  <c r="AY97" i="70"/>
  <c r="AB98" i="70"/>
  <c r="AN98" i="70"/>
  <c r="AZ98" i="70"/>
  <c r="AG100" i="70"/>
  <c r="AS100" i="70"/>
  <c r="AJ103" i="70"/>
  <c r="AV103" i="70"/>
  <c r="AE104" i="70"/>
  <c r="AQ104" i="70"/>
  <c r="AA105" i="70"/>
  <c r="AM105" i="70"/>
  <c r="AY105" i="70"/>
  <c r="AJ106" i="70"/>
  <c r="AV106" i="70"/>
  <c r="AK98" i="70"/>
  <c r="M87" i="70"/>
  <c r="Y87" i="70"/>
  <c r="AK87" i="70"/>
  <c r="AW87" i="70"/>
  <c r="P88" i="70"/>
  <c r="AB88" i="70"/>
  <c r="AN88" i="70"/>
  <c r="AZ88" i="70"/>
  <c r="T89" i="70"/>
  <c r="AF89" i="70"/>
  <c r="AR89" i="70"/>
  <c r="M90" i="70"/>
  <c r="Y90" i="70"/>
  <c r="AK90" i="70"/>
  <c r="AW90" i="70"/>
  <c r="N92" i="70"/>
  <c r="Z92" i="70"/>
  <c r="AL92" i="70"/>
  <c r="AX92"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N87" i="70"/>
  <c r="Z87" i="70"/>
  <c r="AL87" i="70"/>
  <c r="AX87" i="70"/>
  <c r="Q88" i="70"/>
  <c r="AC88" i="70"/>
  <c r="AO88" i="70"/>
  <c r="BA88" i="70"/>
  <c r="U89" i="70"/>
  <c r="AG89" i="70"/>
  <c r="AS89" i="70"/>
  <c r="N90" i="70"/>
  <c r="Z90" i="70"/>
  <c r="AL90" i="70"/>
  <c r="AX90" i="70"/>
  <c r="O92" i="70"/>
  <c r="AA92" i="70"/>
  <c r="AM92" i="70"/>
  <c r="AY92"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O87" i="70"/>
  <c r="AA87" i="70"/>
  <c r="AM87" i="70"/>
  <c r="AY87" i="70"/>
  <c r="R88" i="70"/>
  <c r="AD88" i="70"/>
  <c r="AP88" i="70"/>
  <c r="BB88" i="70"/>
  <c r="V89" i="70"/>
  <c r="AH89" i="70"/>
  <c r="AT89" i="70"/>
  <c r="O90" i="70"/>
  <c r="AA90" i="70"/>
  <c r="AM90" i="70"/>
  <c r="AY90" i="70"/>
  <c r="P92" i="70"/>
  <c r="AB92" i="70"/>
  <c r="AN92" i="70"/>
  <c r="AZ92" i="70"/>
  <c r="S95" i="70"/>
  <c r="AE95" i="70"/>
  <c r="AQ95" i="70"/>
  <c r="AD97" i="70"/>
  <c r="AP97" i="70"/>
  <c r="BB97" i="70"/>
  <c r="AE98" i="70"/>
  <c r="AQ98" i="70"/>
  <c r="X100" i="70"/>
  <c r="AJ100" i="70"/>
  <c r="AV100" i="70"/>
  <c r="AA103" i="70"/>
  <c r="AM103" i="70"/>
  <c r="AY103" i="70"/>
  <c r="AH104" i="70"/>
  <c r="AT104" i="70"/>
  <c r="AD105" i="70"/>
  <c r="AP105" i="70"/>
  <c r="BB105" i="70"/>
  <c r="AM106" i="70"/>
  <c r="AY106" i="70"/>
  <c r="P87" i="70"/>
  <c r="AB87" i="70"/>
  <c r="AN87" i="70"/>
  <c r="AZ87" i="70"/>
  <c r="S88" i="70"/>
  <c r="AE88" i="70"/>
  <c r="AQ88" i="70"/>
  <c r="K89" i="70"/>
  <c r="W89" i="70"/>
  <c r="AI89" i="70"/>
  <c r="AU89" i="70"/>
  <c r="P90" i="70"/>
  <c r="AB90" i="70"/>
  <c r="AN90" i="70"/>
  <c r="AZ90" i="70"/>
  <c r="Q92" i="70"/>
  <c r="AC92" i="70"/>
  <c r="AO92" i="70"/>
  <c r="BA92"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Q87" i="70"/>
  <c r="AC87" i="70"/>
  <c r="AO87" i="70"/>
  <c r="BA87" i="70"/>
  <c r="T88" i="70"/>
  <c r="AF88" i="70"/>
  <c r="AR88" i="70"/>
  <c r="L89" i="70"/>
  <c r="X89" i="70"/>
  <c r="AJ89" i="70"/>
  <c r="AV89" i="70"/>
  <c r="Q90" i="70"/>
  <c r="AC90" i="70"/>
  <c r="AO90" i="70"/>
  <c r="BA90" i="70"/>
  <c r="R92" i="70"/>
  <c r="AD92" i="70"/>
  <c r="AP92" i="70"/>
  <c r="BB92"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M83" i="70"/>
  <c r="R87" i="70"/>
  <c r="AD87" i="70"/>
  <c r="AP87" i="70"/>
  <c r="BB87" i="70"/>
  <c r="U88" i="70"/>
  <c r="AG88" i="70"/>
  <c r="AS88" i="70"/>
  <c r="M89" i="70"/>
  <c r="Y89" i="70"/>
  <c r="AK89" i="70"/>
  <c r="AW89" i="70"/>
  <c r="R90" i="70"/>
  <c r="AD90" i="70"/>
  <c r="AP90" i="70"/>
  <c r="BB90" i="70"/>
  <c r="S92" i="70"/>
  <c r="AE92" i="70"/>
  <c r="AQ92"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T87" i="70"/>
  <c r="AF87" i="70"/>
  <c r="K88" i="70"/>
  <c r="W88" i="70"/>
  <c r="AI88" i="70"/>
  <c r="O89" i="70"/>
  <c r="AA89" i="70"/>
  <c r="AM89" i="70"/>
  <c r="T90" i="70"/>
  <c r="AF90" i="70"/>
  <c r="U92" i="70"/>
  <c r="AG92" i="70"/>
  <c r="X95" i="70"/>
  <c r="AJ95" i="70"/>
  <c r="W97" i="70"/>
  <c r="AI97" i="70"/>
  <c r="X98" i="70"/>
  <c r="AJ98" i="70"/>
  <c r="AC100" i="70"/>
  <c r="AO100" i="70"/>
  <c r="AF103" i="70"/>
  <c r="AA104" i="70"/>
  <c r="AM104" i="70"/>
  <c r="AI105" i="70"/>
  <c r="AF106" i="70"/>
  <c r="AY85" i="69"/>
  <c r="AM85" i="69"/>
  <c r="AA85" i="69"/>
  <c r="O85" i="69"/>
  <c r="AX85" i="69"/>
  <c r="AL85" i="69"/>
  <c r="Z85" i="69"/>
  <c r="N85" i="69"/>
  <c r="AW85" i="69"/>
  <c r="AK85" i="69"/>
  <c r="Y85" i="69"/>
  <c r="M85" i="69"/>
  <c r="AV85" i="69"/>
  <c r="AJ85" i="69"/>
  <c r="X85" i="69"/>
  <c r="L85" i="69"/>
  <c r="AU85" i="69"/>
  <c r="AI85" i="69"/>
  <c r="W85" i="69"/>
  <c r="K85" i="69"/>
  <c r="AT85" i="69"/>
  <c r="AH85" i="69"/>
  <c r="V85" i="69"/>
  <c r="J85" i="69"/>
  <c r="AS85" i="69"/>
  <c r="AG85" i="69"/>
  <c r="U85" i="69"/>
  <c r="I85" i="69"/>
  <c r="AR85" i="69"/>
  <c r="AF85" i="69"/>
  <c r="T85" i="69"/>
  <c r="H85" i="69"/>
  <c r="AQ85" i="69"/>
  <c r="AE85" i="69"/>
  <c r="S85" i="69"/>
  <c r="G85" i="69"/>
  <c r="BB85" i="69"/>
  <c r="AP85" i="69"/>
  <c r="AD85" i="69"/>
  <c r="R85" i="69"/>
  <c r="BA85" i="69"/>
  <c r="AO85" i="69"/>
  <c r="AC85" i="69"/>
  <c r="Q85" i="69"/>
  <c r="AZ85" i="69"/>
  <c r="AN85" i="69"/>
  <c r="AB85" i="69"/>
  <c r="P85" i="69"/>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P84" i="69"/>
  <c r="AB84" i="69"/>
  <c r="AN84" i="69"/>
  <c r="AZ84" i="69"/>
  <c r="Q86" i="69"/>
  <c r="AC86" i="69"/>
  <c r="AO86" i="69"/>
  <c r="BA86" i="69"/>
  <c r="S87" i="69"/>
  <c r="AE87" i="69"/>
  <c r="AQ87" i="69"/>
  <c r="J88" i="69"/>
  <c r="V88" i="69"/>
  <c r="AH88" i="69"/>
  <c r="AT88"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Q84" i="69"/>
  <c r="AC84" i="69"/>
  <c r="AO84" i="69"/>
  <c r="BA84" i="69"/>
  <c r="R86" i="69"/>
  <c r="AD86" i="69"/>
  <c r="AP86" i="69"/>
  <c r="BB86" i="69"/>
  <c r="T87" i="69"/>
  <c r="AF87" i="69"/>
  <c r="AR87" i="69"/>
  <c r="K88" i="69"/>
  <c r="W88" i="69"/>
  <c r="AI88" i="69"/>
  <c r="AU88"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F84" i="69"/>
  <c r="R84" i="69"/>
  <c r="AD84" i="69"/>
  <c r="AP84" i="69"/>
  <c r="BB84" i="69"/>
  <c r="S86" i="69"/>
  <c r="AE86" i="69"/>
  <c r="AQ86" i="69"/>
  <c r="I87" i="69"/>
  <c r="U87" i="69"/>
  <c r="AG87" i="69"/>
  <c r="AS87" i="69"/>
  <c r="L88" i="69"/>
  <c r="X88" i="69"/>
  <c r="AJ88" i="69"/>
  <c r="AV88"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G84" i="69"/>
  <c r="S84" i="69"/>
  <c r="AE84" i="69"/>
  <c r="AQ84" i="69"/>
  <c r="H86" i="69"/>
  <c r="T86" i="69"/>
  <c r="AF86" i="69"/>
  <c r="AR86" i="69"/>
  <c r="J87" i="69"/>
  <c r="V87" i="69"/>
  <c r="AH87" i="69"/>
  <c r="AT87" i="69"/>
  <c r="M88" i="69"/>
  <c r="Y88" i="69"/>
  <c r="AK88" i="69"/>
  <c r="AW88"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H84" i="69"/>
  <c r="T84" i="69"/>
  <c r="AF84" i="69"/>
  <c r="AR84" i="69"/>
  <c r="I86" i="69"/>
  <c r="U86" i="69"/>
  <c r="AG86" i="69"/>
  <c r="AS86" i="69"/>
  <c r="K87" i="69"/>
  <c r="W87" i="69"/>
  <c r="AI87" i="69"/>
  <c r="AU87" i="69"/>
  <c r="N88" i="69"/>
  <c r="Z88" i="69"/>
  <c r="AL88" i="69"/>
  <c r="AX88"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I84" i="69"/>
  <c r="U84" i="69"/>
  <c r="AG84" i="69"/>
  <c r="AS84" i="69"/>
  <c r="J86" i="69"/>
  <c r="V86" i="69"/>
  <c r="AH86" i="69"/>
  <c r="AT86" i="69"/>
  <c r="L87" i="69"/>
  <c r="X87" i="69"/>
  <c r="AJ87" i="69"/>
  <c r="AV87" i="69"/>
  <c r="O88" i="69"/>
  <c r="AA88" i="69"/>
  <c r="AM88" i="69"/>
  <c r="AY88"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J84" i="69"/>
  <c r="V84" i="69"/>
  <c r="AH84" i="69"/>
  <c r="AT84" i="69"/>
  <c r="K86" i="69"/>
  <c r="W86" i="69"/>
  <c r="AI86" i="69"/>
  <c r="AU86" i="69"/>
  <c r="M87" i="69"/>
  <c r="Y87" i="69"/>
  <c r="AK87" i="69"/>
  <c r="AW87" i="69"/>
  <c r="P88" i="69"/>
  <c r="AB88" i="69"/>
  <c r="AN88" i="69"/>
  <c r="AZ88"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K84" i="69"/>
  <c r="W84" i="69"/>
  <c r="AI84" i="69"/>
  <c r="AU84" i="69"/>
  <c r="L86" i="69"/>
  <c r="X86" i="69"/>
  <c r="AJ86" i="69"/>
  <c r="AV86" i="69"/>
  <c r="N87" i="69"/>
  <c r="Z87" i="69"/>
  <c r="AL87" i="69"/>
  <c r="AX87" i="69"/>
  <c r="Q88" i="69"/>
  <c r="AC88" i="69"/>
  <c r="AO88" i="69"/>
  <c r="BA88"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L84" i="69"/>
  <c r="X84" i="69"/>
  <c r="AJ84" i="69"/>
  <c r="AV84" i="69"/>
  <c r="M86" i="69"/>
  <c r="Y86" i="69"/>
  <c r="AK86" i="69"/>
  <c r="AW86" i="69"/>
  <c r="O87" i="69"/>
  <c r="AA87" i="69"/>
  <c r="AM87" i="69"/>
  <c r="AY87" i="69"/>
  <c r="R88" i="69"/>
  <c r="AD88" i="69"/>
  <c r="AP88" i="69"/>
  <c r="BB88"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M84" i="69"/>
  <c r="Y84" i="69"/>
  <c r="AK84" i="69"/>
  <c r="AW84" i="69"/>
  <c r="N86" i="69"/>
  <c r="Z86" i="69"/>
  <c r="AL86" i="69"/>
  <c r="AX86" i="69"/>
  <c r="P87" i="69"/>
  <c r="AB87" i="69"/>
  <c r="AN87" i="69"/>
  <c r="AZ87" i="69"/>
  <c r="S88" i="69"/>
  <c r="AE88" i="69"/>
  <c r="AQ88"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N84" i="69"/>
  <c r="Z84" i="69"/>
  <c r="AL84" i="69"/>
  <c r="AX84" i="69"/>
  <c r="O86" i="69"/>
  <c r="AA86" i="69"/>
  <c r="AM86" i="69"/>
  <c r="AY86" i="69"/>
  <c r="Q87" i="69"/>
  <c r="AC87" i="69"/>
  <c r="AO87" i="69"/>
  <c r="BA87" i="69"/>
  <c r="T88" i="69"/>
  <c r="AF88" i="69"/>
  <c r="AR88"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O84" i="69"/>
  <c r="AA84" i="69"/>
  <c r="AM84" i="69"/>
  <c r="P86" i="69"/>
  <c r="AB86" i="69"/>
  <c r="AN86" i="69"/>
  <c r="R87" i="69"/>
  <c r="AD87" i="69"/>
  <c r="AP87" i="69"/>
  <c r="U88" i="69"/>
  <c r="AG88" i="69"/>
  <c r="M89" i="69"/>
  <c r="Y89" i="69"/>
  <c r="AK89" i="69"/>
  <c r="S92" i="69"/>
  <c r="AE92" i="69"/>
  <c r="X94" i="69"/>
  <c r="AJ94" i="69"/>
  <c r="V95" i="69"/>
  <c r="AH95" i="69"/>
  <c r="U96" i="69"/>
  <c r="AG96" i="69"/>
  <c r="U97" i="69"/>
  <c r="AG97" i="69"/>
  <c r="AA100" i="69"/>
  <c r="AM100" i="69"/>
  <c r="X102" i="69"/>
  <c r="AJ102" i="69"/>
  <c r="AD103" i="69"/>
  <c r="AP103" i="69"/>
  <c r="AK104" i="69"/>
  <c r="AG105" i="69"/>
  <c r="AT102" i="68"/>
  <c r="AH102" i="68"/>
  <c r="AS102" i="68"/>
  <c r="AG102" i="68"/>
  <c r="AR102" i="68"/>
  <c r="AF102" i="68"/>
  <c r="AQ102" i="68"/>
  <c r="AE102" i="68"/>
  <c r="BB102" i="68"/>
  <c r="AP102" i="68"/>
  <c r="AD102" i="68"/>
  <c r="BA102" i="68"/>
  <c r="AO102" i="68"/>
  <c r="AC102" i="68"/>
  <c r="AZ102" i="68"/>
  <c r="AN102" i="68"/>
  <c r="AB102" i="68"/>
  <c r="AY102" i="68"/>
  <c r="AM102" i="68"/>
  <c r="AA102" i="68"/>
  <c r="AX102" i="68"/>
  <c r="AL102" i="68"/>
  <c r="Z102" i="68"/>
  <c r="AW102" i="68"/>
  <c r="AK102" i="68"/>
  <c r="Y102" i="68"/>
  <c r="AV102" i="68"/>
  <c r="AJ102" i="68"/>
  <c r="X102" i="68"/>
  <c r="AU102" i="68"/>
  <c r="AI102" i="68"/>
  <c r="AT91" i="68"/>
  <c r="AH91" i="68"/>
  <c r="V91" i="68"/>
  <c r="AS91" i="68"/>
  <c r="AG91" i="68"/>
  <c r="U91" i="68"/>
  <c r="AR91" i="68"/>
  <c r="AF91" i="68"/>
  <c r="T91" i="68"/>
  <c r="AQ91" i="68"/>
  <c r="AE91" i="68"/>
  <c r="S91" i="68"/>
  <c r="BB91" i="68"/>
  <c r="AP91" i="68"/>
  <c r="AD91" i="68"/>
  <c r="R91" i="68"/>
  <c r="BA91" i="68"/>
  <c r="AO91" i="68"/>
  <c r="AC91" i="68"/>
  <c r="Q91" i="68"/>
  <c r="AZ91" i="68"/>
  <c r="AN91" i="68"/>
  <c r="AB91" i="68"/>
  <c r="P91" i="68"/>
  <c r="AY91" i="68"/>
  <c r="AM91" i="68"/>
  <c r="AA91" i="68"/>
  <c r="O91" i="68"/>
  <c r="AX91" i="68"/>
  <c r="AL91" i="68"/>
  <c r="Z91" i="68"/>
  <c r="N91" i="68"/>
  <c r="AW91" i="68"/>
  <c r="AK91" i="68"/>
  <c r="Y91" i="68"/>
  <c r="M91" i="68"/>
  <c r="AV91" i="68"/>
  <c r="AJ91" i="68"/>
  <c r="X91" i="68"/>
  <c r="AU91" i="68"/>
  <c r="AI91" i="68"/>
  <c r="W91" i="68"/>
  <c r="AX86" i="68"/>
  <c r="AL86" i="68"/>
  <c r="Z86" i="68"/>
  <c r="N86" i="68"/>
  <c r="AW86" i="68"/>
  <c r="AK86" i="68"/>
  <c r="Y86" i="68"/>
  <c r="M86" i="68"/>
  <c r="AV86" i="68"/>
  <c r="AJ86" i="68"/>
  <c r="X86" i="68"/>
  <c r="L86" i="68"/>
  <c r="AU86" i="68"/>
  <c r="AI86" i="68"/>
  <c r="W86" i="68"/>
  <c r="K86" i="68"/>
  <c r="AT86" i="68"/>
  <c r="AH86" i="68"/>
  <c r="V86" i="68"/>
  <c r="J86" i="68"/>
  <c r="AS86" i="68"/>
  <c r="AG86" i="68"/>
  <c r="U86" i="68"/>
  <c r="I86" i="68"/>
  <c r="AR86" i="68"/>
  <c r="AF86" i="68"/>
  <c r="T86" i="68"/>
  <c r="H86" i="68"/>
  <c r="AQ86" i="68"/>
  <c r="AE86" i="68"/>
  <c r="S86" i="68"/>
  <c r="BB86" i="68"/>
  <c r="AP86" i="68"/>
  <c r="AD86" i="68"/>
  <c r="R86" i="68"/>
  <c r="BA86" i="68"/>
  <c r="AO86" i="68"/>
  <c r="AC86" i="68"/>
  <c r="Q86" i="68"/>
  <c r="AZ86" i="68"/>
  <c r="AN86" i="68"/>
  <c r="AB86" i="68"/>
  <c r="P86" i="68"/>
  <c r="AY86" i="68"/>
  <c r="AM86" i="68"/>
  <c r="AA86" i="68"/>
  <c r="O86" i="68"/>
  <c r="AQ105" i="68"/>
  <c r="AE105" i="68"/>
  <c r="BB105" i="68"/>
  <c r="AP105" i="68"/>
  <c r="AD105" i="68"/>
  <c r="Z83" i="68"/>
  <c r="BA105" i="68"/>
  <c r="AO105" i="68"/>
  <c r="AC105" i="68"/>
  <c r="AZ105" i="68"/>
  <c r="AN105" i="68"/>
  <c r="AB105" i="68"/>
  <c r="AY105" i="68"/>
  <c r="AM105" i="68"/>
  <c r="AA105" i="68"/>
  <c r="AX105" i="68"/>
  <c r="AL105" i="68"/>
  <c r="AW105" i="68"/>
  <c r="AK105" i="68"/>
  <c r="AV105" i="68"/>
  <c r="AJ105" i="68"/>
  <c r="AU105" i="68"/>
  <c r="AI105" i="68"/>
  <c r="AT105" i="68"/>
  <c r="AH105" i="68"/>
  <c r="AS105" i="68"/>
  <c r="AG105" i="68"/>
  <c r="AR105" i="68"/>
  <c r="AF105" i="68"/>
  <c r="AT94" i="68"/>
  <c r="AH94" i="68"/>
  <c r="V94" i="68"/>
  <c r="AS94" i="68"/>
  <c r="AG94" i="68"/>
  <c r="U94" i="68"/>
  <c r="AR94" i="68"/>
  <c r="AF94" i="68"/>
  <c r="T94" i="68"/>
  <c r="AQ94" i="68"/>
  <c r="AE94" i="68"/>
  <c r="S94" i="68"/>
  <c r="BB94" i="68"/>
  <c r="AP94" i="68"/>
  <c r="AD94" i="68"/>
  <c r="R94" i="68"/>
  <c r="BA94" i="68"/>
  <c r="AO94" i="68"/>
  <c r="AC94" i="68"/>
  <c r="Q94" i="68"/>
  <c r="AZ94" i="68"/>
  <c r="AN94" i="68"/>
  <c r="AB94" i="68"/>
  <c r="P94" i="68"/>
  <c r="AY94" i="68"/>
  <c r="AM94" i="68"/>
  <c r="AA94" i="68"/>
  <c r="AX94" i="68"/>
  <c r="AL94" i="68"/>
  <c r="Z94" i="68"/>
  <c r="AW94" i="68"/>
  <c r="AK94" i="68"/>
  <c r="Y94" i="68"/>
  <c r="AV94" i="68"/>
  <c r="AJ94" i="68"/>
  <c r="X94" i="68"/>
  <c r="AU94" i="68"/>
  <c r="AI94" i="68"/>
  <c r="W94" i="68"/>
  <c r="AR95" i="68"/>
  <c r="AF95" i="68"/>
  <c r="T95" i="68"/>
  <c r="AQ95" i="68"/>
  <c r="AE95" i="68"/>
  <c r="S95" i="68"/>
  <c r="BB95" i="68"/>
  <c r="AP95" i="68"/>
  <c r="AD95" i="68"/>
  <c r="R95" i="68"/>
  <c r="BA95" i="68"/>
  <c r="AO95" i="68"/>
  <c r="AC95" i="68"/>
  <c r="Q95" i="68"/>
  <c r="AZ95" i="68"/>
  <c r="AN95" i="68"/>
  <c r="AB95" i="68"/>
  <c r="AY95" i="68"/>
  <c r="AM95" i="68"/>
  <c r="AA95" i="68"/>
  <c r="P83" i="68"/>
  <c r="AX95" i="68"/>
  <c r="AL95" i="68"/>
  <c r="Z95" i="68"/>
  <c r="AW95" i="68"/>
  <c r="AK95" i="68"/>
  <c r="Y95" i="68"/>
  <c r="AV95" i="68"/>
  <c r="AJ95" i="68"/>
  <c r="X95" i="68"/>
  <c r="AU95" i="68"/>
  <c r="AI95" i="68"/>
  <c r="W95" i="68"/>
  <c r="AT95" i="68"/>
  <c r="AH95" i="68"/>
  <c r="V95" i="68"/>
  <c r="AS95" i="68"/>
  <c r="AG95" i="68"/>
  <c r="U95" i="68"/>
  <c r="AQ97" i="68"/>
  <c r="AE97" i="68"/>
  <c r="S97" i="68"/>
  <c r="BB97" i="68"/>
  <c r="AP97" i="68"/>
  <c r="AD97" i="68"/>
  <c r="BA97" i="68"/>
  <c r="AO97" i="68"/>
  <c r="AC97" i="68"/>
  <c r="AZ97" i="68"/>
  <c r="AN97" i="68"/>
  <c r="AB97" i="68"/>
  <c r="AY97" i="68"/>
  <c r="AM97" i="68"/>
  <c r="AA97" i="68"/>
  <c r="R83" i="68"/>
  <c r="AX97" i="68"/>
  <c r="AL97" i="68"/>
  <c r="Z97" i="68"/>
  <c r="AW97" i="68"/>
  <c r="AK97" i="68"/>
  <c r="Y97" i="68"/>
  <c r="AV97" i="68"/>
  <c r="AJ97" i="68"/>
  <c r="X97" i="68"/>
  <c r="AU97" i="68"/>
  <c r="AI97" i="68"/>
  <c r="W97" i="68"/>
  <c r="AT97" i="68"/>
  <c r="AH97" i="68"/>
  <c r="V97" i="68"/>
  <c r="AS97" i="68"/>
  <c r="AG97" i="68"/>
  <c r="U97" i="68"/>
  <c r="AR97" i="68"/>
  <c r="AF97" i="68"/>
  <c r="T97" i="68"/>
  <c r="X83" i="68"/>
  <c r="N84" i="68"/>
  <c r="Z84" i="68"/>
  <c r="AL84" i="68"/>
  <c r="AX84" i="68"/>
  <c r="N85" i="68"/>
  <c r="Z85" i="68"/>
  <c r="AL85" i="68"/>
  <c r="AX85" i="68"/>
  <c r="Q87" i="68"/>
  <c r="AC87" i="68"/>
  <c r="AO87" i="68"/>
  <c r="BA87" i="68"/>
  <c r="T88" i="68"/>
  <c r="AF88" i="68"/>
  <c r="AR88" i="68"/>
  <c r="L89" i="68"/>
  <c r="X89" i="68"/>
  <c r="AJ89" i="68"/>
  <c r="AV89" i="68"/>
  <c r="Q90" i="68"/>
  <c r="AC90" i="68"/>
  <c r="AO90" i="68"/>
  <c r="BA90" i="68"/>
  <c r="R92" i="68"/>
  <c r="AD92" i="68"/>
  <c r="AP92" i="68"/>
  <c r="BB92" i="68"/>
  <c r="Z93" i="68"/>
  <c r="AL93" i="68"/>
  <c r="AX93" i="68"/>
  <c r="T96" i="68"/>
  <c r="AF96" i="68"/>
  <c r="AR96" i="68"/>
  <c r="U98" i="68"/>
  <c r="AG98" i="68"/>
  <c r="AS98" i="68"/>
  <c r="W99" i="68"/>
  <c r="AI99" i="68"/>
  <c r="AU99" i="68"/>
  <c r="Z100" i="68"/>
  <c r="AL100" i="68"/>
  <c r="AX100" i="68"/>
  <c r="AD101" i="68"/>
  <c r="AP101" i="68"/>
  <c r="BB101" i="68"/>
  <c r="AC103" i="68"/>
  <c r="AO103" i="68"/>
  <c r="BA103" i="68"/>
  <c r="AJ104" i="68"/>
  <c r="AV104" i="68"/>
  <c r="AC106" i="68"/>
  <c r="AO106" i="68"/>
  <c r="BA106" i="68"/>
  <c r="O84" i="68"/>
  <c r="AA84" i="68"/>
  <c r="AM84" i="68"/>
  <c r="AY84" i="68"/>
  <c r="O85" i="68"/>
  <c r="AA85" i="68"/>
  <c r="AM85" i="68"/>
  <c r="AY85" i="68"/>
  <c r="R87" i="68"/>
  <c r="AD87" i="68"/>
  <c r="AP87" i="68"/>
  <c r="BB87" i="68"/>
  <c r="U88" i="68"/>
  <c r="AG88" i="68"/>
  <c r="AS88" i="68"/>
  <c r="M89" i="68"/>
  <c r="Y89" i="68"/>
  <c r="AK89" i="68"/>
  <c r="AW89" i="68"/>
  <c r="R90" i="68"/>
  <c r="AD90" i="68"/>
  <c r="AP90" i="68"/>
  <c r="BB90" i="68"/>
  <c r="S92" i="68"/>
  <c r="AE92" i="68"/>
  <c r="AQ92" i="68"/>
  <c r="O93" i="68"/>
  <c r="AA93" i="68"/>
  <c r="AM93" i="68"/>
  <c r="AY93" i="68"/>
  <c r="U96" i="68"/>
  <c r="AG96" i="68"/>
  <c r="AS96" i="68"/>
  <c r="V98" i="68"/>
  <c r="AH98" i="68"/>
  <c r="AT98" i="68"/>
  <c r="X99" i="68"/>
  <c r="AJ99" i="68"/>
  <c r="AV99" i="68"/>
  <c r="AA100" i="68"/>
  <c r="AM100" i="68"/>
  <c r="AY100" i="68"/>
  <c r="AE101" i="68"/>
  <c r="AQ101" i="68"/>
  <c r="AD103" i="68"/>
  <c r="AP103" i="68"/>
  <c r="BB103" i="68"/>
  <c r="AK104" i="68"/>
  <c r="AW104" i="68"/>
  <c r="AD106" i="68"/>
  <c r="AP106" i="68"/>
  <c r="BB106" i="68"/>
  <c r="E83" i="68"/>
  <c r="P84" i="68"/>
  <c r="AB84" i="68"/>
  <c r="AN84" i="68"/>
  <c r="AZ84" i="68"/>
  <c r="P85" i="68"/>
  <c r="AB85" i="68"/>
  <c r="AN85" i="68"/>
  <c r="AZ85" i="68"/>
  <c r="S87" i="68"/>
  <c r="AE87" i="68"/>
  <c r="AQ87" i="68"/>
  <c r="J88" i="68"/>
  <c r="V88" i="68"/>
  <c r="AH88" i="68"/>
  <c r="AT88" i="68"/>
  <c r="N89" i="68"/>
  <c r="Z89" i="68"/>
  <c r="AL89" i="68"/>
  <c r="AX89" i="68"/>
  <c r="S90" i="68"/>
  <c r="AE90" i="68"/>
  <c r="AQ90" i="68"/>
  <c r="T92" i="68"/>
  <c r="AF92" i="68"/>
  <c r="AR92" i="68"/>
  <c r="P93" i="68"/>
  <c r="AB93" i="68"/>
  <c r="AN93" i="68"/>
  <c r="AZ93" i="68"/>
  <c r="V96" i="68"/>
  <c r="AH96" i="68"/>
  <c r="AT96" i="68"/>
  <c r="W98" i="68"/>
  <c r="AI98" i="68"/>
  <c r="AU98" i="68"/>
  <c r="Y99" i="68"/>
  <c r="AK99" i="68"/>
  <c r="AW99" i="68"/>
  <c r="AB100" i="68"/>
  <c r="AN100" i="68"/>
  <c r="AZ100" i="68"/>
  <c r="AF101" i="68"/>
  <c r="AR101" i="68"/>
  <c r="AE103" i="68"/>
  <c r="AQ103" i="68"/>
  <c r="Z104" i="68"/>
  <c r="AL104" i="68"/>
  <c r="AX104" i="68"/>
  <c r="AE106" i="68"/>
  <c r="AQ106" i="68"/>
  <c r="H83" i="68"/>
  <c r="Q84" i="68"/>
  <c r="AC84" i="68"/>
  <c r="AO84" i="68"/>
  <c r="BA84" i="68"/>
  <c r="Q85" i="68"/>
  <c r="AC85" i="68"/>
  <c r="AO85" i="68"/>
  <c r="BA85" i="68"/>
  <c r="T87" i="68"/>
  <c r="AF87" i="68"/>
  <c r="AR87" i="68"/>
  <c r="K88" i="68"/>
  <c r="W88" i="68"/>
  <c r="AI88" i="68"/>
  <c r="AU88" i="68"/>
  <c r="O89" i="68"/>
  <c r="AA89" i="68"/>
  <c r="AM89" i="68"/>
  <c r="AY89" i="68"/>
  <c r="T90" i="68"/>
  <c r="AF90" i="68"/>
  <c r="AR90" i="68"/>
  <c r="U92" i="68"/>
  <c r="AG92" i="68"/>
  <c r="AS92" i="68"/>
  <c r="Q93" i="68"/>
  <c r="AC93" i="68"/>
  <c r="AO93" i="68"/>
  <c r="BA93" i="68"/>
  <c r="W96" i="68"/>
  <c r="AI96" i="68"/>
  <c r="AU96" i="68"/>
  <c r="X98" i="68"/>
  <c r="AJ98" i="68"/>
  <c r="AV98" i="68"/>
  <c r="Z99" i="68"/>
  <c r="AL99" i="68"/>
  <c r="AX99" i="68"/>
  <c r="AC100" i="68"/>
  <c r="AO100" i="68"/>
  <c r="BA100" i="68"/>
  <c r="AG101" i="68"/>
  <c r="AS101" i="68"/>
  <c r="AF103" i="68"/>
  <c r="AR103" i="68"/>
  <c r="AA104" i="68"/>
  <c r="AM104" i="68"/>
  <c r="AY104" i="68"/>
  <c r="AF106" i="68"/>
  <c r="AR106" i="68"/>
  <c r="F84" i="68"/>
  <c r="R84" i="68"/>
  <c r="AD84" i="68"/>
  <c r="AP84" i="68"/>
  <c r="BB84" i="68"/>
  <c r="R85" i="68"/>
  <c r="AD85" i="68"/>
  <c r="AP85" i="68"/>
  <c r="BB85" i="68"/>
  <c r="I87" i="68"/>
  <c r="U87" i="68"/>
  <c r="AG87" i="68"/>
  <c r="AS87" i="68"/>
  <c r="L88" i="68"/>
  <c r="X88" i="68"/>
  <c r="AJ88" i="68"/>
  <c r="AV88" i="68"/>
  <c r="P89" i="68"/>
  <c r="AB89" i="68"/>
  <c r="AN89" i="68"/>
  <c r="AZ89" i="68"/>
  <c r="U90" i="68"/>
  <c r="AG90" i="68"/>
  <c r="AS90" i="68"/>
  <c r="V92" i="68"/>
  <c r="AH92" i="68"/>
  <c r="AT92" i="68"/>
  <c r="R93" i="68"/>
  <c r="AD93" i="68"/>
  <c r="AP93" i="68"/>
  <c r="BB93" i="68"/>
  <c r="X96" i="68"/>
  <c r="AJ96" i="68"/>
  <c r="AV96" i="68"/>
  <c r="Y98" i="68"/>
  <c r="AK98" i="68"/>
  <c r="AW98" i="68"/>
  <c r="AA99" i="68"/>
  <c r="AM99" i="68"/>
  <c r="AY99" i="68"/>
  <c r="AD100" i="68"/>
  <c r="AP100" i="68"/>
  <c r="BB100" i="68"/>
  <c r="AH101" i="68"/>
  <c r="AT101" i="68"/>
  <c r="AG103" i="68"/>
  <c r="AS103" i="68"/>
  <c r="AB104" i="68"/>
  <c r="AN104" i="68"/>
  <c r="AZ104" i="68"/>
  <c r="AG106" i="68"/>
  <c r="AS106" i="68"/>
  <c r="G84" i="68"/>
  <c r="S84" i="68"/>
  <c r="AE84" i="68"/>
  <c r="AQ84" i="68"/>
  <c r="G85" i="68"/>
  <c r="AE85" i="68"/>
  <c r="AQ85" i="68"/>
  <c r="J87" i="68"/>
  <c r="V87" i="68"/>
  <c r="AH87" i="68"/>
  <c r="AT87" i="68"/>
  <c r="M88" i="68"/>
  <c r="Y88" i="68"/>
  <c r="AK88" i="68"/>
  <c r="AW88" i="68"/>
  <c r="Q89" i="68"/>
  <c r="AC89" i="68"/>
  <c r="AO89" i="68"/>
  <c r="BA89" i="68"/>
  <c r="V90" i="68"/>
  <c r="AH90" i="68"/>
  <c r="AT90" i="68"/>
  <c r="W92" i="68"/>
  <c r="AI92" i="68"/>
  <c r="AU92" i="68"/>
  <c r="S93" i="68"/>
  <c r="AE93" i="68"/>
  <c r="AQ93" i="68"/>
  <c r="Y96" i="68"/>
  <c r="AK96" i="68"/>
  <c r="AW96" i="68"/>
  <c r="Z98" i="68"/>
  <c r="AL98" i="68"/>
  <c r="AX98" i="68"/>
  <c r="AB99" i="68"/>
  <c r="AN99" i="68"/>
  <c r="AZ99" i="68"/>
  <c r="AE100" i="68"/>
  <c r="AQ100" i="68"/>
  <c r="W101" i="68"/>
  <c r="AI101" i="68"/>
  <c r="AU101" i="68"/>
  <c r="AH103" i="68"/>
  <c r="AT103" i="68"/>
  <c r="AC104" i="68"/>
  <c r="AO104" i="68"/>
  <c r="BA104" i="68"/>
  <c r="AH106" i="68"/>
  <c r="AT106" i="68"/>
  <c r="S85" i="68"/>
  <c r="H84" i="68"/>
  <c r="T84" i="68"/>
  <c r="AF84" i="68"/>
  <c r="AR84" i="68"/>
  <c r="H85" i="68"/>
  <c r="T85" i="68"/>
  <c r="AF85" i="68"/>
  <c r="AR85" i="68"/>
  <c r="K87" i="68"/>
  <c r="W87" i="68"/>
  <c r="AI87" i="68"/>
  <c r="AU87" i="68"/>
  <c r="N88" i="68"/>
  <c r="Z88" i="68"/>
  <c r="AL88" i="68"/>
  <c r="AX88" i="68"/>
  <c r="R89" i="68"/>
  <c r="AD89" i="68"/>
  <c r="AP89" i="68"/>
  <c r="BB89" i="68"/>
  <c r="W90" i="68"/>
  <c r="AI90" i="68"/>
  <c r="AU90" i="68"/>
  <c r="X92" i="68"/>
  <c r="AJ92" i="68"/>
  <c r="AV92" i="68"/>
  <c r="T93" i="68"/>
  <c r="AF93" i="68"/>
  <c r="AR93" i="68"/>
  <c r="Z96" i="68"/>
  <c r="AL96" i="68"/>
  <c r="AX96" i="68"/>
  <c r="AA98" i="68"/>
  <c r="AM98" i="68"/>
  <c r="AY98" i="68"/>
  <c r="AC99" i="68"/>
  <c r="AO99" i="68"/>
  <c r="BA99" i="68"/>
  <c r="AF100" i="68"/>
  <c r="AR100" i="68"/>
  <c r="X101" i="68"/>
  <c r="AJ101" i="68"/>
  <c r="AV101" i="68"/>
  <c r="AI103" i="68"/>
  <c r="AU103" i="68"/>
  <c r="AD104" i="68"/>
  <c r="AP104" i="68"/>
  <c r="BB104" i="68"/>
  <c r="AI106" i="68"/>
  <c r="AU106" i="68"/>
  <c r="I84" i="68"/>
  <c r="U84" i="68"/>
  <c r="AG84" i="68"/>
  <c r="AS84" i="68"/>
  <c r="I85" i="68"/>
  <c r="U85" i="68"/>
  <c r="AG85" i="68"/>
  <c r="AS85" i="68"/>
  <c r="L87" i="68"/>
  <c r="X87" i="68"/>
  <c r="AJ87" i="68"/>
  <c r="AV87" i="68"/>
  <c r="O88" i="68"/>
  <c r="AA88" i="68"/>
  <c r="AM88" i="68"/>
  <c r="AY88" i="68"/>
  <c r="S89" i="68"/>
  <c r="AE89" i="68"/>
  <c r="AQ89" i="68"/>
  <c r="L90" i="68"/>
  <c r="X90" i="68"/>
  <c r="AJ90" i="68"/>
  <c r="AV90" i="68"/>
  <c r="Y92" i="68"/>
  <c r="AK92" i="68"/>
  <c r="AW92" i="68"/>
  <c r="U93" i="68"/>
  <c r="AG93" i="68"/>
  <c r="AS93" i="68"/>
  <c r="AA96" i="68"/>
  <c r="AM96" i="68"/>
  <c r="AY96" i="68"/>
  <c r="AB98" i="68"/>
  <c r="AN98" i="68"/>
  <c r="AZ98" i="68"/>
  <c r="AD99" i="68"/>
  <c r="AP99" i="68"/>
  <c r="BB99" i="68"/>
  <c r="AG100" i="68"/>
  <c r="AS100" i="68"/>
  <c r="Y101" i="68"/>
  <c r="AK101" i="68"/>
  <c r="AW101" i="68"/>
  <c r="AJ103" i="68"/>
  <c r="AV103" i="68"/>
  <c r="AE104" i="68"/>
  <c r="AQ104" i="68"/>
  <c r="AJ106" i="68"/>
  <c r="AV106" i="68"/>
  <c r="U83" i="68"/>
  <c r="J84" i="68"/>
  <c r="V84" i="68"/>
  <c r="AH84" i="68"/>
  <c r="AT84" i="68"/>
  <c r="J85" i="68"/>
  <c r="V85" i="68"/>
  <c r="AH85" i="68"/>
  <c r="AT85" i="68"/>
  <c r="M87" i="68"/>
  <c r="Y87" i="68"/>
  <c r="AK87" i="68"/>
  <c r="AW87" i="68"/>
  <c r="P88" i="68"/>
  <c r="AB88" i="68"/>
  <c r="AN88" i="68"/>
  <c r="AZ88" i="68"/>
  <c r="T89" i="68"/>
  <c r="AF89" i="68"/>
  <c r="AR89" i="68"/>
  <c r="M90" i="68"/>
  <c r="Y90" i="68"/>
  <c r="AK90" i="68"/>
  <c r="AW90" i="68"/>
  <c r="N92" i="68"/>
  <c r="Z92" i="68"/>
  <c r="AL92" i="68"/>
  <c r="AX92" i="68"/>
  <c r="V93" i="68"/>
  <c r="AH93" i="68"/>
  <c r="AT93" i="68"/>
  <c r="AB96" i="68"/>
  <c r="AN96" i="68"/>
  <c r="AZ96" i="68"/>
  <c r="AC98" i="68"/>
  <c r="AO98" i="68"/>
  <c r="BA98" i="68"/>
  <c r="AE99" i="68"/>
  <c r="AQ99" i="68"/>
  <c r="V100" i="68"/>
  <c r="AH100" i="68"/>
  <c r="AT100" i="68"/>
  <c r="Z101" i="68"/>
  <c r="AL101" i="68"/>
  <c r="AX101" i="68"/>
  <c r="Y103" i="68"/>
  <c r="AK103" i="68"/>
  <c r="AW103" i="68"/>
  <c r="AF104" i="68"/>
  <c r="AR104" i="68"/>
  <c r="AK106" i="68"/>
  <c r="AW106" i="68"/>
  <c r="K84" i="68"/>
  <c r="W84" i="68"/>
  <c r="AI84" i="68"/>
  <c r="AU84" i="68"/>
  <c r="K85" i="68"/>
  <c r="W85" i="68"/>
  <c r="AI85" i="68"/>
  <c r="AU85" i="68"/>
  <c r="N87" i="68"/>
  <c r="Z87" i="68"/>
  <c r="AL87" i="68"/>
  <c r="AX87" i="68"/>
  <c r="Q88" i="68"/>
  <c r="AC88" i="68"/>
  <c r="AO88" i="68"/>
  <c r="BA88" i="68"/>
  <c r="U89" i="68"/>
  <c r="AG89" i="68"/>
  <c r="AS89" i="68"/>
  <c r="N90" i="68"/>
  <c r="Z90" i="68"/>
  <c r="AL90" i="68"/>
  <c r="AX90" i="68"/>
  <c r="O92" i="68"/>
  <c r="AA92" i="68"/>
  <c r="AM92" i="68"/>
  <c r="AY92" i="68"/>
  <c r="W93" i="68"/>
  <c r="AI93" i="68"/>
  <c r="AU93" i="68"/>
  <c r="AC96" i="68"/>
  <c r="AO96" i="68"/>
  <c r="BA96" i="68"/>
  <c r="AD98" i="68"/>
  <c r="AP98" i="68"/>
  <c r="BB98" i="68"/>
  <c r="AF99" i="68"/>
  <c r="AR99" i="68"/>
  <c r="W100" i="68"/>
  <c r="AI100" i="68"/>
  <c r="AU100" i="68"/>
  <c r="AA101" i="68"/>
  <c r="AM101" i="68"/>
  <c r="AY101" i="68"/>
  <c r="Z103" i="68"/>
  <c r="AL103" i="68"/>
  <c r="AX103" i="68"/>
  <c r="AG104" i="68"/>
  <c r="AS104" i="68"/>
  <c r="AL106" i="68"/>
  <c r="AX106" i="68"/>
  <c r="L84" i="68"/>
  <c r="X84" i="68"/>
  <c r="AJ84" i="68"/>
  <c r="AV84" i="68"/>
  <c r="L85" i="68"/>
  <c r="X85" i="68"/>
  <c r="AJ85" i="68"/>
  <c r="AV85" i="68"/>
  <c r="O87" i="68"/>
  <c r="AA87" i="68"/>
  <c r="AM87" i="68"/>
  <c r="AY87" i="68"/>
  <c r="R88" i="68"/>
  <c r="AD88" i="68"/>
  <c r="AP88" i="68"/>
  <c r="BB88" i="68"/>
  <c r="V89" i="68"/>
  <c r="AH89" i="68"/>
  <c r="AT89" i="68"/>
  <c r="O90" i="68"/>
  <c r="AA90" i="68"/>
  <c r="AM90" i="68"/>
  <c r="AY90" i="68"/>
  <c r="P92" i="68"/>
  <c r="AB92" i="68"/>
  <c r="AN92" i="68"/>
  <c r="AZ92" i="68"/>
  <c r="X93" i="68"/>
  <c r="AJ93" i="68"/>
  <c r="AV93" i="68"/>
  <c r="R96" i="68"/>
  <c r="AD96" i="68"/>
  <c r="AP96" i="68"/>
  <c r="BB96" i="68"/>
  <c r="AE98" i="68"/>
  <c r="AQ98" i="68"/>
  <c r="U99" i="68"/>
  <c r="AG99" i="68"/>
  <c r="AS99" i="68"/>
  <c r="X100" i="68"/>
  <c r="AJ100" i="68"/>
  <c r="AV100" i="68"/>
  <c r="AB101" i="68"/>
  <c r="AN101" i="68"/>
  <c r="AZ101" i="68"/>
  <c r="AA103" i="68"/>
  <c r="AM103" i="68"/>
  <c r="AY103" i="68"/>
  <c r="AH104" i="68"/>
  <c r="AT104" i="68"/>
  <c r="AM106" i="68"/>
  <c r="AY106" i="68"/>
  <c r="M84" i="68"/>
  <c r="Y84" i="68"/>
  <c r="AK84" i="68"/>
  <c r="M85" i="68"/>
  <c r="Y85" i="68"/>
  <c r="AK85" i="68"/>
  <c r="P87" i="68"/>
  <c r="AB87" i="68"/>
  <c r="AN87" i="68"/>
  <c r="S88" i="68"/>
  <c r="AE88" i="68"/>
  <c r="K89" i="68"/>
  <c r="W89" i="68"/>
  <c r="AI89" i="68"/>
  <c r="P90" i="68"/>
  <c r="AB90" i="68"/>
  <c r="AN90" i="68"/>
  <c r="Q92" i="68"/>
  <c r="AC92" i="68"/>
  <c r="AO92" i="68"/>
  <c r="Y93" i="68"/>
  <c r="AK93" i="68"/>
  <c r="S96" i="68"/>
  <c r="AE96" i="68"/>
  <c r="T98" i="68"/>
  <c r="AF98" i="68"/>
  <c r="V99" i="68"/>
  <c r="AH99" i="68"/>
  <c r="Y100" i="68"/>
  <c r="AK100" i="68"/>
  <c r="AC101" i="68"/>
  <c r="AO101" i="68"/>
  <c r="AB103" i="68"/>
  <c r="AN103" i="68"/>
  <c r="AI104" i="68"/>
  <c r="AB106" i="68"/>
  <c r="AN106" i="68"/>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AB95" i="67"/>
  <c r="AZ95"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S89" i="67"/>
  <c r="AG89" i="67"/>
  <c r="U89" i="67"/>
  <c r="AR89" i="67"/>
  <c r="AF89" i="67"/>
  <c r="T89" i="67"/>
  <c r="BB89" i="67"/>
  <c r="AP89" i="67"/>
  <c r="AD89" i="67"/>
  <c r="R89" i="67"/>
  <c r="Y89" i="67"/>
  <c r="BA89" i="67"/>
  <c r="AO89" i="67"/>
  <c r="AC89" i="67"/>
  <c r="Q89" i="67"/>
  <c r="AZ89" i="67"/>
  <c r="AN89" i="67"/>
  <c r="AB89" i="67"/>
  <c r="P89" i="67"/>
  <c r="AK89" i="67"/>
  <c r="AY89" i="67"/>
  <c r="AM89" i="67"/>
  <c r="AA89" i="67"/>
  <c r="O89" i="67"/>
  <c r="AW89" i="67"/>
  <c r="AX89" i="67"/>
  <c r="AL89" i="67"/>
  <c r="Z89" i="67"/>
  <c r="N89" i="67"/>
  <c r="AV89" i="67"/>
  <c r="AJ89" i="67"/>
  <c r="X89" i="67"/>
  <c r="L89" i="67"/>
  <c r="AU89" i="67"/>
  <c r="AI89" i="67"/>
  <c r="W89" i="67"/>
  <c r="K89" i="67"/>
  <c r="AT89" i="67"/>
  <c r="AH89" i="67"/>
  <c r="V89"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J83" i="67"/>
  <c r="M89" i="67"/>
  <c r="O90" i="67"/>
  <c r="AA90" i="67"/>
  <c r="AM90" i="67"/>
  <c r="AY90" i="67"/>
  <c r="U91" i="67"/>
  <c r="AG91" i="67"/>
  <c r="AS91" i="67"/>
  <c r="X93" i="67"/>
  <c r="AJ93" i="67"/>
  <c r="AV93" i="67"/>
  <c r="R96" i="67"/>
  <c r="AD96" i="67"/>
  <c r="AP96" i="67"/>
  <c r="BB96" i="67"/>
  <c r="AD97" i="67"/>
  <c r="AP97" i="67"/>
  <c r="BB97" i="67"/>
  <c r="AG102" i="67"/>
  <c r="AS102" i="67"/>
  <c r="AH104" i="67"/>
  <c r="AT104" i="67"/>
  <c r="AD105" i="67"/>
  <c r="AP105" i="67"/>
  <c r="BB105" i="67"/>
  <c r="AM106" i="67"/>
  <c r="AY106" i="67"/>
  <c r="P90" i="67"/>
  <c r="AB90" i="67"/>
  <c r="AN90" i="67"/>
  <c r="AZ90" i="67"/>
  <c r="V91" i="67"/>
  <c r="AH91" i="67"/>
  <c r="AT91" i="67"/>
  <c r="Y93" i="67"/>
  <c r="AK93" i="67"/>
  <c r="AW93" i="67"/>
  <c r="S96" i="67"/>
  <c r="AE96" i="67"/>
  <c r="AQ96" i="67"/>
  <c r="S97" i="67"/>
  <c r="AE97" i="67"/>
  <c r="AQ97" i="67"/>
  <c r="AH102" i="67"/>
  <c r="AT102" i="67"/>
  <c r="AI104" i="67"/>
  <c r="AU104" i="67"/>
  <c r="AE105" i="67"/>
  <c r="AQ105" i="67"/>
  <c r="AB106" i="67"/>
  <c r="AN106" i="67"/>
  <c r="AZ106" i="67"/>
  <c r="Q90" i="67"/>
  <c r="AC90" i="67"/>
  <c r="AO90" i="67"/>
  <c r="BA90" i="67"/>
  <c r="W91" i="67"/>
  <c r="AI91" i="67"/>
  <c r="AU91" i="67"/>
  <c r="Z93" i="67"/>
  <c r="AL93" i="67"/>
  <c r="AX93" i="67"/>
  <c r="T96" i="67"/>
  <c r="AF96" i="67"/>
  <c r="AR96" i="67"/>
  <c r="T97" i="67"/>
  <c r="AF97" i="67"/>
  <c r="AR97" i="67"/>
  <c r="AI102" i="67"/>
  <c r="AU102" i="67"/>
  <c r="AJ104" i="67"/>
  <c r="AV104" i="67"/>
  <c r="AF105" i="67"/>
  <c r="AR105" i="67"/>
  <c r="AC106" i="67"/>
  <c r="AO106" i="67"/>
  <c r="BA106" i="67"/>
  <c r="S90" i="67"/>
  <c r="AE90" i="67"/>
  <c r="AQ90"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T90" i="67"/>
  <c r="AF90" i="67"/>
  <c r="AR90"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U90" i="67"/>
  <c r="AG90" i="67"/>
  <c r="AS90"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V90" i="67"/>
  <c r="AH90" i="67"/>
  <c r="AT90"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W90" i="67"/>
  <c r="AI90" i="67"/>
  <c r="AU90"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M90" i="67"/>
  <c r="Y90" i="67"/>
  <c r="AK90" i="67"/>
  <c r="AW90" i="67"/>
  <c r="S91" i="67"/>
  <c r="AE91" i="67"/>
  <c r="AQ91" i="67"/>
  <c r="V93" i="67"/>
  <c r="AH93" i="67"/>
  <c r="AT93" i="67"/>
  <c r="AB96" i="67"/>
  <c r="AN96" i="67"/>
  <c r="AZ96" i="67"/>
  <c r="AB97" i="67"/>
  <c r="AN97" i="67"/>
  <c r="AZ97" i="67"/>
  <c r="AE102" i="67"/>
  <c r="AQ102" i="67"/>
  <c r="AF104" i="67"/>
  <c r="AR104" i="67"/>
  <c r="AB105" i="67"/>
  <c r="AN105" i="67"/>
  <c r="AZ105" i="67"/>
  <c r="AK106" i="67"/>
  <c r="AW106" i="67"/>
  <c r="AA83" i="67"/>
  <c r="N90" i="67"/>
  <c r="Z90" i="67"/>
  <c r="AL90"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H83" i="71"/>
  <c r="H134" i="71" s="1"/>
  <c r="P83" i="71"/>
  <c r="P134" i="71" s="1"/>
  <c r="X83" i="71"/>
  <c r="X134" i="71" s="1"/>
  <c r="I83" i="71"/>
  <c r="I134" i="71" s="1"/>
  <c r="Q128" i="71"/>
  <c r="Q83" i="71"/>
  <c r="Y83" i="71"/>
  <c r="J83" i="71"/>
  <c r="R83" i="71"/>
  <c r="Z83" i="71"/>
  <c r="Z134" i="71" s="1"/>
  <c r="K83" i="71"/>
  <c r="K134" i="71" s="1"/>
  <c r="S83" i="71"/>
  <c r="AA83" i="71"/>
  <c r="AA134" i="71" s="1"/>
  <c r="W83" i="71"/>
  <c r="W134" i="71" s="1"/>
  <c r="L83" i="71"/>
  <c r="L134" i="71" s="1"/>
  <c r="T83" i="71"/>
  <c r="T134" i="71" s="1"/>
  <c r="O83" i="71"/>
  <c r="O134" i="71" s="1"/>
  <c r="AQ128" i="71"/>
  <c r="E83" i="71"/>
  <c r="M83" i="71"/>
  <c r="U83" i="71"/>
  <c r="K128" i="71"/>
  <c r="F83" i="71"/>
  <c r="F134" i="71" s="1"/>
  <c r="N83" i="71"/>
  <c r="N134" i="71" s="1"/>
  <c r="V83" i="71"/>
  <c r="V134" i="71" s="1"/>
  <c r="AS128" i="71"/>
  <c r="F128" i="71"/>
  <c r="AL128" i="71"/>
  <c r="BB128" i="71"/>
  <c r="AF128" i="71"/>
  <c r="I128" i="71"/>
  <c r="W83" i="70"/>
  <c r="U83" i="70"/>
  <c r="H83" i="70"/>
  <c r="P83" i="70"/>
  <c r="X83" i="70"/>
  <c r="G83" i="70"/>
  <c r="I83" i="70"/>
  <c r="Q83" i="70"/>
  <c r="Y83" i="70"/>
  <c r="J83" i="70"/>
  <c r="R83" i="70"/>
  <c r="Z83" i="70"/>
  <c r="E83" i="70"/>
  <c r="K83" i="70"/>
  <c r="S83" i="70"/>
  <c r="AA83" i="70"/>
  <c r="O83" i="70"/>
  <c r="F83" i="70"/>
  <c r="N83" i="70"/>
  <c r="V83" i="70"/>
  <c r="H83" i="69"/>
  <c r="P83" i="69"/>
  <c r="X83" i="69"/>
  <c r="G83" i="69"/>
  <c r="I83" i="69"/>
  <c r="Q83" i="69"/>
  <c r="Y83" i="69"/>
  <c r="W83" i="69"/>
  <c r="J83" i="69"/>
  <c r="R83" i="69"/>
  <c r="Z83" i="69"/>
  <c r="E83" i="69"/>
  <c r="M83" i="69"/>
  <c r="U83" i="69"/>
  <c r="O83" i="69"/>
  <c r="K83" i="69"/>
  <c r="S83" i="69"/>
  <c r="AA83" i="69"/>
  <c r="F83" i="69"/>
  <c r="N83" i="69"/>
  <c r="V83" i="69"/>
  <c r="V83" i="68"/>
  <c r="T83" i="68"/>
  <c r="Q83" i="68"/>
  <c r="Y83" i="68"/>
  <c r="N83" i="68"/>
  <c r="I83" i="68"/>
  <c r="F83" i="68"/>
  <c r="K83" i="68"/>
  <c r="AA83" i="68"/>
  <c r="L83" i="68"/>
  <c r="S83" i="68"/>
  <c r="G83" i="68"/>
  <c r="O83" i="68"/>
  <c r="W83" i="68"/>
  <c r="N83" i="67"/>
  <c r="V83" i="67"/>
  <c r="W83" i="67"/>
  <c r="P83" i="67"/>
  <c r="S83" i="67"/>
  <c r="O83" i="67"/>
  <c r="T83" i="67"/>
  <c r="Q83" i="67"/>
  <c r="Y83" i="67"/>
  <c r="U83" i="67"/>
  <c r="K83" i="67"/>
  <c r="L83" i="67"/>
  <c r="Z83" i="67"/>
  <c r="X83" i="67"/>
  <c r="M83" i="67"/>
  <c r="AT128" i="71"/>
  <c r="J128" i="71"/>
  <c r="AN128" i="71"/>
  <c r="H128" i="71"/>
  <c r="G134" i="71"/>
  <c r="J134" i="71"/>
  <c r="M134" i="71"/>
  <c r="Q134" i="71"/>
  <c r="R134" i="71"/>
  <c r="S134" i="71"/>
  <c r="U134" i="71"/>
  <c r="Y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B128" i="71" l="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M195" i="71" l="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0"/>
  <c r="AM195" i="70"/>
  <c r="AL195" i="70"/>
  <c r="AK195" i="70"/>
  <c r="AJ195" i="70"/>
  <c r="AI195" i="70"/>
  <c r="AH195" i="70"/>
  <c r="AG195" i="70"/>
  <c r="AF195" i="70"/>
  <c r="AE195" i="70"/>
  <c r="AD195" i="70"/>
  <c r="AC195" i="70"/>
  <c r="AB195" i="70"/>
  <c r="AA195" i="70"/>
  <c r="Z195" i="70"/>
  <c r="Y195" i="70"/>
  <c r="X195" i="70"/>
  <c r="W195" i="70"/>
  <c r="V195" i="70"/>
  <c r="U195" i="70"/>
  <c r="T195" i="70"/>
  <c r="S195" i="70"/>
  <c r="R195" i="70"/>
  <c r="Q195" i="70"/>
  <c r="P195" i="70"/>
  <c r="O195" i="70"/>
  <c r="N195" i="70"/>
  <c r="M195" i="70"/>
  <c r="L195" i="70"/>
  <c r="K195" i="70"/>
  <c r="J195" i="70"/>
  <c r="I195" i="70"/>
  <c r="H195" i="70"/>
  <c r="G195" i="70"/>
  <c r="F195" i="70"/>
  <c r="E195" i="70"/>
  <c r="AM195" i="69"/>
  <c r="AL195" i="69"/>
  <c r="AK195" i="69"/>
  <c r="AJ195" i="69"/>
  <c r="AI195" i="69"/>
  <c r="AH195" i="69"/>
  <c r="AG195" i="69"/>
  <c r="AF195" i="69"/>
  <c r="AE195" i="69"/>
  <c r="AD195" i="69"/>
  <c r="AC195" i="69"/>
  <c r="AB195" i="69"/>
  <c r="AA195" i="69"/>
  <c r="Z195" i="69"/>
  <c r="Y195" i="69"/>
  <c r="X195" i="69"/>
  <c r="W195" i="69"/>
  <c r="V195" i="69"/>
  <c r="U195" i="69"/>
  <c r="T195" i="69"/>
  <c r="S195" i="69"/>
  <c r="R195" i="69"/>
  <c r="Q195" i="69"/>
  <c r="P195" i="69"/>
  <c r="O195" i="69"/>
  <c r="N195" i="69"/>
  <c r="M195" i="69"/>
  <c r="L195" i="69"/>
  <c r="K195" i="69"/>
  <c r="J195" i="69"/>
  <c r="I195" i="69"/>
  <c r="H195" i="69"/>
  <c r="G195" i="69"/>
  <c r="F195" i="69"/>
  <c r="E195" i="69"/>
  <c r="AM195" i="68"/>
  <c r="AL195" i="68"/>
  <c r="AK195" i="68"/>
  <c r="AJ195" i="68"/>
  <c r="AI195" i="68"/>
  <c r="AH195" i="68"/>
  <c r="AG195" i="68"/>
  <c r="AF195" i="68"/>
  <c r="AE195" i="68"/>
  <c r="AD195" i="68"/>
  <c r="AC195" i="68"/>
  <c r="AB195" i="68"/>
  <c r="AA195" i="68"/>
  <c r="Z195" i="68"/>
  <c r="Y195" i="68"/>
  <c r="X195" i="68"/>
  <c r="W195" i="68"/>
  <c r="V195" i="68"/>
  <c r="U195" i="68"/>
  <c r="T195" i="68"/>
  <c r="S195" i="68"/>
  <c r="R195" i="68"/>
  <c r="Q195" i="68"/>
  <c r="P195" i="68"/>
  <c r="O195" i="68"/>
  <c r="N195" i="68"/>
  <c r="M195" i="68"/>
  <c r="L195" i="68"/>
  <c r="K195" i="68"/>
  <c r="J195" i="68"/>
  <c r="I195" i="68"/>
  <c r="H195" i="68"/>
  <c r="G195" i="68"/>
  <c r="F195" i="68"/>
  <c r="E195" i="68"/>
  <c r="AN195" i="73" l="1"/>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1" i="68"/>
  <c r="X191" i="68"/>
  <c r="AF197" i="68"/>
  <c r="AE197" i="68"/>
  <c r="AC197" i="68"/>
  <c r="X197" i="68"/>
  <c r="U198" i="68"/>
  <c r="H191" i="68"/>
  <c r="G197" i="68"/>
  <c r="O198" i="67"/>
  <c r="AD198" i="67"/>
  <c r="Z191" i="67"/>
  <c r="T191" i="67"/>
  <c r="M191" i="67"/>
  <c r="L197" i="67"/>
  <c r="J198" i="67"/>
  <c r="H197" i="67"/>
  <c r="E191" i="67"/>
  <c r="AO195" i="75" l="1"/>
  <c r="AN195" i="74"/>
  <c r="AO195" i="73"/>
  <c r="AN195" i="72"/>
  <c r="AN195" i="71"/>
  <c r="AO195" i="70"/>
  <c r="AN195" i="69"/>
  <c r="AN195" i="68"/>
  <c r="AC198" i="68"/>
  <c r="AD191" i="71"/>
  <c r="X197" i="67"/>
  <c r="Y191" i="69"/>
  <c r="AG197" i="69"/>
  <c r="J191" i="67"/>
  <c r="R191" i="67"/>
  <c r="R198" i="67"/>
  <c r="Z198" i="67"/>
  <c r="AH191" i="67"/>
  <c r="AH198" i="67"/>
  <c r="P197" i="67"/>
  <c r="P191" i="67"/>
  <c r="Q197" i="67"/>
  <c r="E198" i="73"/>
  <c r="I197" i="67"/>
  <c r="AB191" i="68"/>
  <c r="L191" i="67"/>
  <c r="L198" i="67"/>
  <c r="T198" i="67"/>
  <c r="AB198" i="67"/>
  <c r="AB197" i="67"/>
  <c r="AB191" i="67"/>
  <c r="T197" i="67"/>
  <c r="Y197" i="67"/>
  <c r="E197" i="67"/>
  <c r="U191" i="67"/>
  <c r="AC191" i="67"/>
  <c r="N198" i="67"/>
  <c r="V197" i="67"/>
  <c r="S198" i="72"/>
  <c r="F197" i="67"/>
  <c r="G198" i="67"/>
  <c r="W198" i="67"/>
  <c r="AE198" i="67"/>
  <c r="L198" i="71"/>
  <c r="L197" i="71"/>
  <c r="T198" i="71"/>
  <c r="AB197" i="71"/>
  <c r="AJ198" i="71"/>
  <c r="AF197" i="67"/>
  <c r="AF191" i="67"/>
  <c r="L191" i="68"/>
  <c r="T191" i="68"/>
  <c r="AA191" i="68"/>
  <c r="AA198" i="68"/>
  <c r="I198" i="71"/>
  <c r="F197" i="71"/>
  <c r="N197" i="71"/>
  <c r="O197" i="73"/>
  <c r="W197" i="73"/>
  <c r="AE197" i="73"/>
  <c r="K191" i="68"/>
  <c r="E197" i="68"/>
  <c r="AI198" i="68"/>
  <c r="AF197" i="70"/>
  <c r="G198" i="71"/>
  <c r="G191" i="71"/>
  <c r="O198" i="71"/>
  <c r="O191" i="71"/>
  <c r="AE198" i="71"/>
  <c r="J191" i="71"/>
  <c r="AI191" i="68"/>
  <c r="H197" i="68"/>
  <c r="E198" i="68"/>
  <c r="F198" i="70"/>
  <c r="N191" i="71"/>
  <c r="F198" i="74"/>
  <c r="N198" i="74"/>
  <c r="V198" i="74"/>
  <c r="AD198" i="74"/>
  <c r="P191" i="68"/>
  <c r="M197" i="68"/>
  <c r="K198" i="68"/>
  <c r="N198" i="70"/>
  <c r="Y197" i="71"/>
  <c r="AG198" i="71"/>
  <c r="V191" i="71"/>
  <c r="AF191" i="72"/>
  <c r="AG197" i="67"/>
  <c r="S191" i="68"/>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R191" i="68"/>
  <c r="Z198" i="68"/>
  <c r="Z197" i="68"/>
  <c r="Z191" i="68"/>
  <c r="I198" i="68"/>
  <c r="I197" i="68"/>
  <c r="Q198" i="68"/>
  <c r="Q197" i="68"/>
  <c r="Y198" i="68"/>
  <c r="Y197" i="68"/>
  <c r="AG198" i="68"/>
  <c r="AG197" i="68"/>
  <c r="I191" i="68"/>
  <c r="Y191" i="68"/>
  <c r="O197" i="68"/>
  <c r="J198" i="68"/>
  <c r="J197" i="68"/>
  <c r="J191" i="68"/>
  <c r="Q191" i="68"/>
  <c r="AG191" i="68"/>
  <c r="F191" i="68"/>
  <c r="F198" i="68"/>
  <c r="F197" i="68"/>
  <c r="N191" i="68"/>
  <c r="N198" i="68"/>
  <c r="N197" i="68"/>
  <c r="V198" i="68"/>
  <c r="V191" i="68"/>
  <c r="V197" i="68"/>
  <c r="AD191" i="68"/>
  <c r="AD198" i="68"/>
  <c r="AD197" i="68"/>
  <c r="AH198" i="68"/>
  <c r="AH197" i="68"/>
  <c r="AH191" i="68"/>
  <c r="G191" i="68"/>
  <c r="G198" i="68"/>
  <c r="O191" i="68"/>
  <c r="O198" i="68"/>
  <c r="W191" i="68"/>
  <c r="W198" i="68"/>
  <c r="AE191" i="68"/>
  <c r="AE198" i="68"/>
  <c r="W197" i="68"/>
  <c r="L198" i="68"/>
  <c r="T198" i="68"/>
  <c r="AB198" i="68"/>
  <c r="E191" i="68"/>
  <c r="M191" i="68"/>
  <c r="U191" i="68"/>
  <c r="AC191"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AP195" i="75" l="1"/>
  <c r="AO195" i="74"/>
  <c r="AP195" i="73"/>
  <c r="AO195" i="72"/>
  <c r="AO195" i="71"/>
  <c r="AP195" i="70"/>
  <c r="AO195" i="69"/>
  <c r="AO195" i="68"/>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1" i="68"/>
  <c r="AJ197" i="67"/>
  <c r="AJ191" i="67"/>
  <c r="AJ198" i="67"/>
  <c r="AQ195" i="75" l="1"/>
  <c r="AP195" i="74"/>
  <c r="AQ195" i="73"/>
  <c r="AP195" i="72"/>
  <c r="AP195" i="71"/>
  <c r="AQ195" i="70"/>
  <c r="AP195" i="69"/>
  <c r="AP195" i="68"/>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1" i="68"/>
  <c r="AK197" i="68"/>
  <c r="AK198" i="68"/>
  <c r="AK197" i="67"/>
  <c r="AK198" i="67"/>
  <c r="AK191" i="67"/>
  <c r="AR195" i="75" l="1"/>
  <c r="AQ195" i="74"/>
  <c r="AR195" i="73"/>
  <c r="AQ195" i="72"/>
  <c r="AQ195" i="71"/>
  <c r="AR195" i="70"/>
  <c r="AQ195" i="69"/>
  <c r="AQ195" i="68"/>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1" i="68"/>
  <c r="AL198" i="68"/>
  <c r="AL197" i="68"/>
  <c r="AL191" i="67"/>
  <c r="AL198" i="67"/>
  <c r="AL197" i="67"/>
  <c r="AS195" i="75" l="1"/>
  <c r="AR195" i="74"/>
  <c r="AS195" i="73"/>
  <c r="AR195" i="72"/>
  <c r="AR195" i="71"/>
  <c r="AS195" i="70"/>
  <c r="AR195" i="69"/>
  <c r="AR195" i="68"/>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1" i="68"/>
  <c r="AM198" i="68"/>
  <c r="AM197" i="68"/>
  <c r="AM191" i="67"/>
  <c r="AM197" i="67"/>
  <c r="AM198" i="67"/>
  <c r="AT195" i="75" l="1"/>
  <c r="AS195" i="74"/>
  <c r="AT195" i="73"/>
  <c r="AS195" i="72"/>
  <c r="AS195" i="71"/>
  <c r="AT195" i="70"/>
  <c r="AS195" i="69"/>
  <c r="AS195" i="68"/>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1" i="68"/>
  <c r="AN198" i="67"/>
  <c r="AN191" i="67"/>
  <c r="AN197" i="67"/>
  <c r="AU195" i="75" l="1"/>
  <c r="AT195" i="74"/>
  <c r="AU195" i="73"/>
  <c r="AT195" i="72"/>
  <c r="AT195" i="71"/>
  <c r="AU195" i="70"/>
  <c r="AT195" i="69"/>
  <c r="AT195" i="68"/>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1" i="68"/>
  <c r="AO191" i="67"/>
  <c r="AO198" i="67"/>
  <c r="AO197" i="67"/>
  <c r="AV195" i="75" l="1"/>
  <c r="AU195" i="74"/>
  <c r="AV195" i="73"/>
  <c r="AU195" i="72"/>
  <c r="AU195" i="71"/>
  <c r="AV195" i="70"/>
  <c r="AU195" i="69"/>
  <c r="AU195" i="68"/>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1" i="68"/>
  <c r="AP197" i="67"/>
  <c r="AP191" i="67"/>
  <c r="AP198" i="67"/>
  <c r="AW195" i="75" l="1"/>
  <c r="AV195" i="74"/>
  <c r="AW195" i="73"/>
  <c r="AV195" i="72"/>
  <c r="AV195" i="71"/>
  <c r="AW195" i="70"/>
  <c r="AV195" i="69"/>
  <c r="AV195" i="68"/>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1" i="68"/>
  <c r="AQ198" i="67"/>
  <c r="AQ197" i="67"/>
  <c r="AQ191" i="67"/>
  <c r="AX195" i="75" l="1"/>
  <c r="AW195" i="74"/>
  <c r="AX195" i="73"/>
  <c r="AW195" i="72"/>
  <c r="AW195" i="71"/>
  <c r="AX195" i="70"/>
  <c r="AW195" i="69"/>
  <c r="AW195" i="68"/>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1" i="68"/>
  <c r="AR198" i="67"/>
  <c r="AR197" i="67"/>
  <c r="AR191" i="67"/>
  <c r="AY195" i="75" l="1"/>
  <c r="AX195" i="74"/>
  <c r="AY195" i="73"/>
  <c r="AX195" i="72"/>
  <c r="AX195" i="71"/>
  <c r="AY195" i="70"/>
  <c r="AX195" i="69"/>
  <c r="AX195" i="68"/>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1" i="68"/>
  <c r="AS197" i="68"/>
  <c r="AS198" i="68"/>
  <c r="AS197" i="67"/>
  <c r="AS198" i="67"/>
  <c r="AS191" i="67"/>
  <c r="AZ195" i="75" l="1"/>
  <c r="AY195" i="74"/>
  <c r="AZ195" i="73"/>
  <c r="AY195" i="72"/>
  <c r="AY195" i="71"/>
  <c r="AZ195" i="70"/>
  <c r="AY195" i="69"/>
  <c r="AY195" i="68"/>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1" i="68"/>
  <c r="AT197" i="68"/>
  <c r="AT191" i="67"/>
  <c r="AT197" i="67"/>
  <c r="AT198" i="67"/>
  <c r="BA195" i="75" l="1"/>
  <c r="AZ195" i="74"/>
  <c r="BA195" i="73"/>
  <c r="AZ195" i="72"/>
  <c r="AZ195" i="71"/>
  <c r="BA195" i="70"/>
  <c r="AZ195" i="69"/>
  <c r="AZ195" i="68"/>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1" i="68"/>
  <c r="AU198" i="68"/>
  <c r="AU197" i="68"/>
  <c r="AU191" i="67"/>
  <c r="AU197" i="67"/>
  <c r="AU198" i="67"/>
  <c r="BB195" i="75" l="1"/>
  <c r="BA195" i="74"/>
  <c r="BB195" i="73"/>
  <c r="BA195" i="72"/>
  <c r="BA195" i="71"/>
  <c r="BB195" i="70"/>
  <c r="BA195" i="69"/>
  <c r="BA195" i="68"/>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1" i="68"/>
  <c r="AV198" i="67"/>
  <c r="AV197" i="67"/>
  <c r="AV191" i="67"/>
  <c r="BB195" i="74" l="1"/>
  <c r="BB195" i="72"/>
  <c r="BB195" i="71"/>
  <c r="BB195" i="69"/>
  <c r="BB195" i="68"/>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1" i="68"/>
  <c r="AW191" i="67"/>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1" i="68"/>
  <c r="AX197" i="67"/>
  <c r="AX191"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1" i="68"/>
  <c r="AY198" i="68"/>
  <c r="AY198" i="67"/>
  <c r="AY197" i="67"/>
  <c r="AY191"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1" i="68"/>
  <c r="AZ191" i="67"/>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191" i="68"/>
  <c r="BA198" i="68"/>
  <c r="BA197" i="68"/>
  <c r="BA197" i="67"/>
  <c r="BA198" i="67"/>
  <c r="BA191" i="67"/>
  <c r="BB198" i="75" l="1"/>
  <c r="BB197" i="75"/>
  <c r="BB191" i="75"/>
  <c r="BB198" i="74"/>
  <c r="BB197" i="74"/>
  <c r="BB191" i="74"/>
  <c r="BB197" i="73"/>
  <c r="BB198" i="73"/>
  <c r="BB191" i="73"/>
  <c r="BB198" i="72"/>
  <c r="BB197" i="72"/>
  <c r="BB191" i="72"/>
  <c r="BB197" i="70"/>
  <c r="BB191" i="70"/>
  <c r="BB198" i="70"/>
  <c r="BB198" i="69"/>
  <c r="BB197" i="69"/>
  <c r="BB191" i="69"/>
  <c r="BB191" i="68"/>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E26" i="70" s="1"/>
  <c r="G64" i="70"/>
  <c r="F64" i="70"/>
  <c r="E64" i="70"/>
  <c r="B26" i="70" s="1"/>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A71" i="68"/>
  <c r="AZ71" i="68"/>
  <c r="AY71" i="68"/>
  <c r="AX71" i="68"/>
  <c r="AW71" i="68"/>
  <c r="AV71" i="68"/>
  <c r="AU71" i="68"/>
  <c r="AT71" i="68"/>
  <c r="AS71" i="68"/>
  <c r="AR71" i="68"/>
  <c r="AQ71" i="68"/>
  <c r="AP71" i="68"/>
  <c r="AO71" i="68"/>
  <c r="AN71" i="68"/>
  <c r="AM71" i="68"/>
  <c r="AL71" i="68"/>
  <c r="AK71" i="68"/>
  <c r="AJ71" i="68"/>
  <c r="AI71" i="68"/>
  <c r="AH71" i="68"/>
  <c r="AG71" i="68"/>
  <c r="AF71" i="68"/>
  <c r="AE71" i="68"/>
  <c r="AD71" i="68"/>
  <c r="AC71" i="68"/>
  <c r="AB71" i="68"/>
  <c r="AA71" i="68"/>
  <c r="Z71" i="68"/>
  <c r="Y71" i="68"/>
  <c r="X71" i="68"/>
  <c r="W71" i="68"/>
  <c r="V71" i="68"/>
  <c r="U71" i="68"/>
  <c r="T71" i="68"/>
  <c r="S71" i="68"/>
  <c r="R71" i="68"/>
  <c r="Q71" i="68"/>
  <c r="P71" i="68"/>
  <c r="O71" i="68"/>
  <c r="N71" i="68"/>
  <c r="M71" i="68"/>
  <c r="L71" i="68"/>
  <c r="K71" i="68"/>
  <c r="J71" i="68"/>
  <c r="I71" i="68"/>
  <c r="H71" i="68"/>
  <c r="G71" i="68"/>
  <c r="F71" i="68"/>
  <c r="E71" i="68"/>
  <c r="BB64" i="68"/>
  <c r="BA64" i="68"/>
  <c r="AZ64" i="68"/>
  <c r="AY64" i="68"/>
  <c r="AX64" i="68"/>
  <c r="AW64" i="68"/>
  <c r="AV64" i="68"/>
  <c r="AU64" i="68"/>
  <c r="AT64" i="68"/>
  <c r="AS64" i="68"/>
  <c r="AR64" i="68"/>
  <c r="AQ64" i="68"/>
  <c r="AP64" i="68"/>
  <c r="AO64" i="68"/>
  <c r="AN64" i="68"/>
  <c r="AM64" i="68"/>
  <c r="AL64" i="68"/>
  <c r="AK64" i="68"/>
  <c r="AJ64" i="68"/>
  <c r="AI64" i="68"/>
  <c r="AH64" i="68"/>
  <c r="AG64" i="68"/>
  <c r="AF64" i="68"/>
  <c r="AE64" i="68"/>
  <c r="AD64" i="68"/>
  <c r="AC64" i="68"/>
  <c r="AB64" i="68"/>
  <c r="AA64" i="68"/>
  <c r="Z64" i="68"/>
  <c r="Y64" i="68"/>
  <c r="X64" i="68"/>
  <c r="W64" i="68"/>
  <c r="V64" i="68"/>
  <c r="U64" i="68"/>
  <c r="T64" i="68"/>
  <c r="S64" i="68"/>
  <c r="R64" i="68"/>
  <c r="Q64" i="68"/>
  <c r="P64" i="68"/>
  <c r="O64" i="68"/>
  <c r="N64" i="68"/>
  <c r="M64" i="68"/>
  <c r="L64" i="68"/>
  <c r="K64" i="68"/>
  <c r="J64" i="68"/>
  <c r="I64" i="68"/>
  <c r="H64" i="68"/>
  <c r="E26" i="68" s="1"/>
  <c r="G64" i="68"/>
  <c r="F64" i="68"/>
  <c r="E64" i="68"/>
  <c r="D26"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D9" i="2" a="1"/>
  <c r="D16" i="2" a="1"/>
  <c r="D17" i="2" a="1"/>
  <c r="D14" i="2" a="1"/>
  <c r="D19" i="2" a="1"/>
  <c r="D18" i="2" a="1"/>
  <c r="E9" i="2" a="1"/>
  <c r="D15" i="2" a="1"/>
  <c r="D11" i="2" a="1"/>
  <c r="D10" i="2" a="1"/>
  <c r="D13" i="2" a="1"/>
  <c r="H9" i="2" a="1"/>
  <c r="D12" i="2" a="1"/>
  <c r="F26" i="67" l="1"/>
  <c r="I82" i="67"/>
  <c r="I83" i="67" s="1"/>
  <c r="H82" i="67"/>
  <c r="H83" i="67" s="1"/>
  <c r="G82" i="67"/>
  <c r="G83" i="67" s="1"/>
  <c r="F82" i="67"/>
  <c r="F83" i="67" s="1"/>
  <c r="F134" i="67" s="1"/>
  <c r="E82" i="67"/>
  <c r="E83" i="67" s="1"/>
  <c r="Q82" i="88"/>
  <c r="S82" i="88"/>
  <c r="S83" i="88" s="1"/>
  <c r="L82" i="88"/>
  <c r="L83" i="88" s="1"/>
  <c r="T82" i="88"/>
  <c r="T83" i="88" s="1"/>
  <c r="I82" i="88"/>
  <c r="J82" i="88"/>
  <c r="M82" i="88"/>
  <c r="U82" i="88"/>
  <c r="Y82" i="88"/>
  <c r="R82" i="88"/>
  <c r="R83" i="88"/>
  <c r="K82" i="88"/>
  <c r="K83" i="88" s="1"/>
  <c r="AA82" i="88"/>
  <c r="F82" i="88"/>
  <c r="F83" i="88" s="1"/>
  <c r="V82" i="88"/>
  <c r="V83" i="88"/>
  <c r="Z82" i="88"/>
  <c r="B26" i="88"/>
  <c r="E82" i="88"/>
  <c r="E83" i="88" s="1"/>
  <c r="G82" i="88"/>
  <c r="G83" i="88" s="1"/>
  <c r="O82" i="88"/>
  <c r="W82" i="88"/>
  <c r="W83" i="88" s="1"/>
  <c r="N82" i="88"/>
  <c r="E26" i="88"/>
  <c r="H82" i="88"/>
  <c r="H83" i="88" s="1"/>
  <c r="P82" i="88"/>
  <c r="X82" i="88"/>
  <c r="AQ82" i="88"/>
  <c r="AQ83" i="88" s="1"/>
  <c r="AF82" i="88"/>
  <c r="AF83"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K75" i="68"/>
  <c r="AK77" i="68" s="1"/>
  <c r="AC75" i="68"/>
  <c r="AC77" i="68" s="1"/>
  <c r="U75" i="68"/>
  <c r="U77" i="68" s="1"/>
  <c r="M75" i="68"/>
  <c r="M77"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H75" i="75"/>
  <c r="AH77" i="75" s="1"/>
  <c r="AF75" i="73"/>
  <c r="AF77" i="73" s="1"/>
  <c r="AU75" i="72"/>
  <c r="AU77" i="72" s="1"/>
  <c r="O75" i="72"/>
  <c r="O77" i="72" s="1"/>
  <c r="AD75" i="71"/>
  <c r="AD77" i="71" s="1"/>
  <c r="AS75" i="70"/>
  <c r="AS77" i="70" s="1"/>
  <c r="M75" i="70"/>
  <c r="M77" i="70" s="1"/>
  <c r="AJ75" i="69"/>
  <c r="AJ77" i="69" s="1"/>
  <c r="R75" i="69"/>
  <c r="R77" i="69" s="1"/>
  <c r="AT75" i="68"/>
  <c r="AT77" i="68" s="1"/>
  <c r="AD75" i="68"/>
  <c r="AD77" i="68" s="1"/>
  <c r="N75" i="68"/>
  <c r="N77" i="68" s="1"/>
  <c r="AV75" i="67"/>
  <c r="AV77" i="67" s="1"/>
  <c r="AJ75" i="67"/>
  <c r="AJ77" i="67" s="1"/>
  <c r="AA75" i="67"/>
  <c r="AA77" i="67" s="1"/>
  <c r="AA134" i="67" s="1"/>
  <c r="S75" i="67"/>
  <c r="S77" i="67" s="1"/>
  <c r="K75" i="67"/>
  <c r="K77" i="67" s="1"/>
  <c r="F75" i="88"/>
  <c r="F77" i="88" s="1"/>
  <c r="F192" i="88" s="1"/>
  <c r="N75" i="88"/>
  <c r="N77" i="88" s="1"/>
  <c r="N192" i="88" s="1"/>
  <c r="V75" i="88"/>
  <c r="V77" i="88" s="1"/>
  <c r="V192" i="88" s="1"/>
  <c r="AD75" i="88"/>
  <c r="AD77" i="88" s="1"/>
  <c r="AD192" i="88" s="1"/>
  <c r="AL75" i="88"/>
  <c r="AL77"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I75" i="67"/>
  <c r="AI77" i="67" s="1"/>
  <c r="Z75" i="67"/>
  <c r="Z77"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B75" i="69"/>
  <c r="AB77" i="69" s="1"/>
  <c r="J75" i="69"/>
  <c r="J77" i="69" s="1"/>
  <c r="AO75" i="68"/>
  <c r="AO77" i="68" s="1"/>
  <c r="Y75" i="68"/>
  <c r="Y77" i="68" s="1"/>
  <c r="I75" i="68"/>
  <c r="I77" i="68" s="1"/>
  <c r="F27" i="68" s="1"/>
  <c r="AQ75" i="67"/>
  <c r="AQ77" i="67" s="1"/>
  <c r="AQ134"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H75" i="63"/>
  <c r="P75" i="63"/>
  <c r="X75" i="63"/>
  <c r="AF75" i="63"/>
  <c r="AN75" i="63"/>
  <c r="AV75" i="63"/>
  <c r="AW75" i="75"/>
  <c r="AW77" i="75" s="1"/>
  <c r="AV75" i="73"/>
  <c r="AV77" i="73" s="1"/>
  <c r="V75" i="72"/>
  <c r="V77" i="72" s="1"/>
  <c r="AB75" i="70"/>
  <c r="AB77" i="70" s="1"/>
  <c r="G75" i="69"/>
  <c r="G77" i="69" s="1"/>
  <c r="Q75" i="68"/>
  <c r="Q77" i="68" s="1"/>
  <c r="AD75" i="67"/>
  <c r="AD77" i="67" s="1"/>
  <c r="AD134" i="67" s="1"/>
  <c r="G75" i="67"/>
  <c r="G77" i="67" s="1"/>
  <c r="D2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Z75" i="88"/>
  <c r="Z77" i="88" s="1"/>
  <c r="Z192" i="88" s="1"/>
  <c r="AS75" i="88"/>
  <c r="AS77" i="88" s="1"/>
  <c r="O75" i="63"/>
  <c r="AL75" i="63"/>
  <c r="R75" i="75"/>
  <c r="R77" i="75" s="1"/>
  <c r="AM75" i="73"/>
  <c r="AM77" i="73" s="1"/>
  <c r="AS75" i="71"/>
  <c r="AS77" i="71" s="1"/>
  <c r="AX75" i="69"/>
  <c r="AX77" i="69" s="1"/>
  <c r="AW75" i="68"/>
  <c r="AW77"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I75" i="88"/>
  <c r="AI77" i="88" s="1"/>
  <c r="AI192" i="88" s="1"/>
  <c r="AP75" i="88"/>
  <c r="AP77" i="88" s="1"/>
  <c r="B26" i="74"/>
  <c r="C26" i="74"/>
  <c r="D26" i="74"/>
  <c r="C27" i="73"/>
  <c r="B26" i="71"/>
  <c r="C26" i="70"/>
  <c r="E131" i="68"/>
  <c r="E130" i="68" s="1"/>
  <c r="E132" i="68" s="1"/>
  <c r="C27" i="88"/>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E27" i="70"/>
  <c r="F27" i="70"/>
  <c r="C27" i="70"/>
  <c r="Z134" i="69"/>
  <c r="E26" i="69"/>
  <c r="F26" i="69"/>
  <c r="F27" i="69"/>
  <c r="D27" i="68"/>
  <c r="E27" i="68"/>
  <c r="I134" i="68"/>
  <c r="F26" i="68"/>
  <c r="U134" i="68"/>
  <c r="BA134" i="68"/>
  <c r="Y134" i="68"/>
  <c r="F128" i="68"/>
  <c r="B26" i="68"/>
  <c r="AC134" i="68"/>
  <c r="C27" i="67"/>
  <c r="AX134" i="67"/>
  <c r="BB134" i="67"/>
  <c r="B27" i="67"/>
  <c r="F27" i="88"/>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C26" i="71"/>
  <c r="D26" i="71"/>
  <c r="F26" i="71"/>
  <c r="S134" i="70"/>
  <c r="D26" i="70"/>
  <c r="K134" i="70"/>
  <c r="AA134" i="70"/>
  <c r="AH134" i="70"/>
  <c r="AP134" i="70"/>
  <c r="AX134" i="70"/>
  <c r="G26" i="70"/>
  <c r="AR134" i="69"/>
  <c r="AY134" i="69"/>
  <c r="T134" i="69"/>
  <c r="AZ134" i="69"/>
  <c r="R134" i="69"/>
  <c r="AX134" i="69"/>
  <c r="G26" i="69"/>
  <c r="B26" i="69"/>
  <c r="C26" i="69"/>
  <c r="D26" i="69"/>
  <c r="Q134" i="68"/>
  <c r="AG134" i="68"/>
  <c r="AW134" i="68"/>
  <c r="E134" i="68"/>
  <c r="M134" i="68"/>
  <c r="AK134" i="68"/>
  <c r="AS134" i="68"/>
  <c r="G128" i="68"/>
  <c r="C26" i="68"/>
  <c r="G26" i="68"/>
  <c r="E131" i="67"/>
  <c r="AS134" i="67"/>
  <c r="D26" i="67"/>
  <c r="E26" i="67"/>
  <c r="AI134" i="67"/>
  <c r="Z134" i="67"/>
  <c r="AH134" i="67"/>
  <c r="AP134" i="67"/>
  <c r="AY134" i="67"/>
  <c r="B26" i="67"/>
  <c r="C26" i="67"/>
  <c r="G26" i="67"/>
  <c r="AL134" i="88"/>
  <c r="F26" i="88"/>
  <c r="G26" i="88"/>
  <c r="D26" i="88"/>
  <c r="E9" i="2"/>
  <c r="D16" i="2"/>
  <c r="D19" i="2"/>
  <c r="H9" i="2"/>
  <c r="D17" i="2"/>
  <c r="D15" i="2"/>
  <c r="D13" i="2"/>
  <c r="D9" i="2"/>
  <c r="D14" i="2"/>
  <c r="D11" i="2"/>
  <c r="D10" i="2"/>
  <c r="D12" i="2"/>
  <c r="D18" i="2"/>
  <c r="AY88" i="67" l="1"/>
  <c r="AC88" i="67"/>
  <c r="AZ88" i="67"/>
  <c r="AN88" i="67"/>
  <c r="AQ88" i="67"/>
  <c r="AX88" i="67"/>
  <c r="AU88" i="67"/>
  <c r="AE88" i="67"/>
  <c r="AL88" i="67"/>
  <c r="AI88" i="67"/>
  <c r="BB88" i="67"/>
  <c r="AP88" i="67"/>
  <c r="J88" i="67"/>
  <c r="AG88" i="67"/>
  <c r="AS88" i="67"/>
  <c r="BA88" i="67"/>
  <c r="AW88" i="67"/>
  <c r="AT88" i="67"/>
  <c r="AD88" i="67"/>
  <c r="AV88" i="67"/>
  <c r="AJ88" i="67"/>
  <c r="AM88" i="67"/>
  <c r="AO88" i="67"/>
  <c r="AK88" i="67"/>
  <c r="AH88" i="67"/>
  <c r="AR88" i="67"/>
  <c r="AF88" i="67"/>
  <c r="AX87" i="67"/>
  <c r="AJ87" i="67"/>
  <c r="AH87" i="67"/>
  <c r="AT87" i="67"/>
  <c r="AE87" i="67"/>
  <c r="AD87" i="67"/>
  <c r="AM87" i="67"/>
  <c r="AV87" i="67"/>
  <c r="AQ87" i="67"/>
  <c r="AG87" i="67"/>
  <c r="AS87" i="67"/>
  <c r="AC87" i="67"/>
  <c r="AP87" i="67"/>
  <c r="BB87" i="67"/>
  <c r="AN87" i="67"/>
  <c r="AI87" i="67"/>
  <c r="AZ87" i="67"/>
  <c r="AU87" i="67"/>
  <c r="AL87" i="67"/>
  <c r="AY87" i="67"/>
  <c r="AF87" i="67"/>
  <c r="AK87" i="67"/>
  <c r="AW87" i="67"/>
  <c r="AO87" i="67"/>
  <c r="AR87" i="67"/>
  <c r="I87" i="67"/>
  <c r="BA87" i="67"/>
  <c r="AS86" i="67"/>
  <c r="AP86" i="67"/>
  <c r="AL86" i="67"/>
  <c r="AZ86" i="67"/>
  <c r="AT86" i="67"/>
  <c r="BA86" i="67"/>
  <c r="AV86" i="67"/>
  <c r="AR86" i="67"/>
  <c r="AO86" i="67"/>
  <c r="AW86" i="67"/>
  <c r="AJ86" i="67"/>
  <c r="AF86" i="67"/>
  <c r="AC86" i="67"/>
  <c r="AK86" i="67"/>
  <c r="H86" i="67"/>
  <c r="I86" i="67" s="1"/>
  <c r="AY86" i="67"/>
  <c r="AH86" i="67"/>
  <c r="AU86" i="67"/>
  <c r="AQ86" i="67"/>
  <c r="AM86" i="67"/>
  <c r="AI86" i="67"/>
  <c r="AE86" i="67"/>
  <c r="AD86" i="67"/>
  <c r="BB86" i="67"/>
  <c r="AX86" i="67"/>
  <c r="AN86" i="67"/>
  <c r="AG86" i="67"/>
  <c r="AU85" i="67"/>
  <c r="AI85" i="67"/>
  <c r="AH85" i="67"/>
  <c r="AL85" i="67"/>
  <c r="AJ85" i="67"/>
  <c r="AY85" i="67"/>
  <c r="AF85" i="67"/>
  <c r="AT85" i="67"/>
  <c r="AS85" i="67"/>
  <c r="AD85" i="67"/>
  <c r="AE85" i="67"/>
  <c r="AR85" i="67"/>
  <c r="AC85" i="67"/>
  <c r="AP85" i="67"/>
  <c r="AQ85" i="67"/>
  <c r="AV85" i="67"/>
  <c r="AX85" i="67"/>
  <c r="AO85" i="67"/>
  <c r="BB85" i="67"/>
  <c r="AK85" i="67"/>
  <c r="AN85" i="67"/>
  <c r="BA85" i="67"/>
  <c r="G85" i="67"/>
  <c r="AM85" i="67"/>
  <c r="AG85" i="67"/>
  <c r="AW85" i="67"/>
  <c r="AZ85" i="67"/>
  <c r="AS84" i="67"/>
  <c r="AX84" i="67"/>
  <c r="AD84" i="67"/>
  <c r="AI84" i="67"/>
  <c r="AJ84" i="67"/>
  <c r="AU84" i="67"/>
  <c r="AV84" i="67"/>
  <c r="AE84" i="67"/>
  <c r="AM84" i="67"/>
  <c r="AQ84" i="67"/>
  <c r="AG84" i="67"/>
  <c r="AN84" i="67"/>
  <c r="AZ84" i="67"/>
  <c r="AF84" i="67"/>
  <c r="AC84" i="67"/>
  <c r="AR84" i="67"/>
  <c r="AO84" i="67"/>
  <c r="AK84" i="67"/>
  <c r="BA84" i="67"/>
  <c r="F84" i="67"/>
  <c r="F128" i="67" s="1"/>
  <c r="AH84" i="67"/>
  <c r="AP84" i="67"/>
  <c r="BB84" i="67"/>
  <c r="AY84" i="67"/>
  <c r="AW84" i="67"/>
  <c r="AL84" i="67"/>
  <c r="AT84" i="67"/>
  <c r="AF134" i="88"/>
  <c r="H134" i="88"/>
  <c r="E130" i="71"/>
  <c r="E132" i="71" s="1"/>
  <c r="E133" i="71" s="1"/>
  <c r="E190" i="71" s="1"/>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AU87" i="88"/>
  <c r="AI87" i="88"/>
  <c r="AT87" i="88"/>
  <c r="AH87" i="88"/>
  <c r="AS87" i="88"/>
  <c r="AG87" i="88"/>
  <c r="I87" i="88"/>
  <c r="AR87" i="88"/>
  <c r="AF87" i="88"/>
  <c r="AQ87" i="88"/>
  <c r="AE87" i="88"/>
  <c r="BB87" i="88"/>
  <c r="AP87" i="88"/>
  <c r="AD87" i="88"/>
  <c r="BA87" i="88"/>
  <c r="AO87" i="88"/>
  <c r="AC87" i="88"/>
  <c r="AZ87" i="88"/>
  <c r="AN87" i="88"/>
  <c r="AX87" i="88"/>
  <c r="AL87" i="88"/>
  <c r="AW87" i="88"/>
  <c r="AK87" i="88"/>
  <c r="AY87" i="88"/>
  <c r="AM87" i="88"/>
  <c r="AQ89" i="88"/>
  <c r="AE89" i="88"/>
  <c r="BB89" i="88"/>
  <c r="AP89" i="88"/>
  <c r="AD89" i="88"/>
  <c r="BA89" i="88"/>
  <c r="AO89" i="88"/>
  <c r="AC89" i="88"/>
  <c r="AZ89" i="88"/>
  <c r="AN89" i="88"/>
  <c r="AY89" i="88"/>
  <c r="AM89" i="88"/>
  <c r="AX89" i="88"/>
  <c r="AL89" i="88"/>
  <c r="AW89" i="88"/>
  <c r="AK89" i="88"/>
  <c r="AV89" i="88"/>
  <c r="AJ89" i="88"/>
  <c r="AU89" i="88"/>
  <c r="AI89" i="88"/>
  <c r="K89" i="88"/>
  <c r="AS89" i="88"/>
  <c r="AG89" i="88"/>
  <c r="AR89" i="88"/>
  <c r="AF89" i="88"/>
  <c r="AH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X88" i="88"/>
  <c r="AL88" i="88"/>
  <c r="AW88" i="88"/>
  <c r="AK88" i="88"/>
  <c r="AV88" i="88"/>
  <c r="AJ88" i="88"/>
  <c r="AU88" i="88"/>
  <c r="AI88" i="88"/>
  <c r="AT88" i="88"/>
  <c r="AH88" i="88"/>
  <c r="J88" i="88"/>
  <c r="K88" i="88" s="1"/>
  <c r="AS88" i="88"/>
  <c r="AG88" i="88"/>
  <c r="AR88" i="88"/>
  <c r="AF88" i="88"/>
  <c r="AQ88" i="88"/>
  <c r="AE88" i="88"/>
  <c r="BA88" i="88"/>
  <c r="AO88" i="88"/>
  <c r="AC88" i="88"/>
  <c r="AZ88" i="88"/>
  <c r="AN88" i="88"/>
  <c r="BB88" i="88"/>
  <c r="AP88" i="88"/>
  <c r="AD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H85" i="88" s="1"/>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AS86" i="88"/>
  <c r="AG86" i="88"/>
  <c r="AR86" i="88"/>
  <c r="AF86" i="88"/>
  <c r="H86" i="88"/>
  <c r="AQ86" i="88"/>
  <c r="AE86" i="88"/>
  <c r="BB86" i="88"/>
  <c r="AP86" i="88"/>
  <c r="AD86" i="88"/>
  <c r="BA86" i="88"/>
  <c r="AO86" i="88"/>
  <c r="AC86" i="88"/>
  <c r="AZ86" i="88"/>
  <c r="AN86" i="88"/>
  <c r="AY86" i="88"/>
  <c r="AM86" i="88"/>
  <c r="AX86" i="88"/>
  <c r="AL86" i="88"/>
  <c r="AV86" i="88"/>
  <c r="AJ86" i="88"/>
  <c r="AU86" i="88"/>
  <c r="AI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AS84" i="88"/>
  <c r="AG84" i="88"/>
  <c r="AR84" i="88"/>
  <c r="AF84" i="88"/>
  <c r="AQ84" i="88"/>
  <c r="AE84" i="88"/>
  <c r="BB84" i="88"/>
  <c r="AP84" i="88"/>
  <c r="AD84" i="88"/>
  <c r="F84" i="88"/>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F14" i="2"/>
  <c r="G14" i="2"/>
  <c r="F13" i="2"/>
  <c r="G13" i="2"/>
  <c r="F12" i="2"/>
  <c r="G12" i="2"/>
  <c r="P83" i="88"/>
  <c r="Z83" i="88"/>
  <c r="Z134" i="88" s="1"/>
  <c r="M83" i="88"/>
  <c r="AA83" i="88"/>
  <c r="J83" i="88"/>
  <c r="J134" i="88" s="1"/>
  <c r="U83" i="88"/>
  <c r="U134" i="88" s="1"/>
  <c r="N83" i="88"/>
  <c r="N134" i="88" s="1"/>
  <c r="Y83" i="88"/>
  <c r="I83" i="88"/>
  <c r="Q83" i="88"/>
  <c r="G129" i="71"/>
  <c r="G131" i="71" s="1"/>
  <c r="F130" i="71"/>
  <c r="F132" i="71" s="1"/>
  <c r="F133" i="71" s="1"/>
  <c r="E133" i="68"/>
  <c r="E190" i="68" s="1"/>
  <c r="F129" i="68"/>
  <c r="F131" i="68" s="1"/>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4" i="2" a="1"/>
  <c r="AB14" i="2" s="1"/>
  <c r="AA14" i="2" a="1"/>
  <c r="AA14" i="2" s="1"/>
  <c r="AB18" i="2" a="1"/>
  <c r="AB18" i="2" s="1"/>
  <c r="AA18" i="2" a="1"/>
  <c r="AA18" i="2" s="1"/>
  <c r="AB12" i="2" a="1"/>
  <c r="AB12" i="2" s="1"/>
  <c r="AA12" i="2" a="1"/>
  <c r="AA12" i="2" s="1"/>
  <c r="AB19" i="2" a="1"/>
  <c r="AB19" i="2" s="1"/>
  <c r="AA19" i="2" a="1"/>
  <c r="AA19" i="2" s="1"/>
  <c r="AB16" i="2" a="1"/>
  <c r="AB16" i="2" s="1"/>
  <c r="AA16" i="2" a="1"/>
  <c r="AA16" i="2" s="1"/>
  <c r="AB13" i="2" a="1"/>
  <c r="AB13" i="2" s="1"/>
  <c r="AA13" i="2" a="1"/>
  <c r="AA13" i="2" s="1"/>
  <c r="AB15" i="2" a="1"/>
  <c r="AB15" i="2" s="1"/>
  <c r="AA15" i="2" a="1"/>
  <c r="AA15" i="2" s="1"/>
  <c r="AB17" i="2" a="1"/>
  <c r="AB17" i="2" s="1"/>
  <c r="AA17" i="2" a="1"/>
  <c r="AA17" i="2" s="1"/>
  <c r="U14" i="2" a="1"/>
  <c r="U14" i="2" s="1"/>
  <c r="T14" i="2" a="1"/>
  <c r="T14" i="2" s="1"/>
  <c r="U18" i="2" a="1"/>
  <c r="U18" i="2" s="1"/>
  <c r="T18" i="2" a="1"/>
  <c r="T18" i="2" s="1"/>
  <c r="U12" i="2" a="1"/>
  <c r="U12" i="2" s="1"/>
  <c r="T12" i="2" a="1"/>
  <c r="T12" i="2" s="1"/>
  <c r="U19" i="2" a="1"/>
  <c r="U19" i="2" s="1"/>
  <c r="T19" i="2" a="1"/>
  <c r="T19" i="2" s="1"/>
  <c r="U16" i="2" a="1"/>
  <c r="U16" i="2" s="1"/>
  <c r="T16" i="2" a="1"/>
  <c r="T16" i="2" s="1"/>
  <c r="U13" i="2" a="1"/>
  <c r="U13" i="2" s="1"/>
  <c r="T13" i="2" a="1"/>
  <c r="T13" i="2" s="1"/>
  <c r="U15" i="2" a="1"/>
  <c r="U15" i="2" s="1"/>
  <c r="T15" i="2" a="1"/>
  <c r="T15" i="2" s="1"/>
  <c r="U17" i="2" a="1"/>
  <c r="U17" i="2" s="1"/>
  <c r="T17" i="2" a="1"/>
  <c r="T17" i="2" s="1"/>
  <c r="N19" i="2" a="1"/>
  <c r="N19" i="2" s="1"/>
  <c r="M19" i="2" a="1"/>
  <c r="M19" i="2" s="1"/>
  <c r="N16" i="2" a="1"/>
  <c r="N16" i="2" s="1"/>
  <c r="M16" i="2" a="1"/>
  <c r="M16" i="2" s="1"/>
  <c r="N14" i="2" a="1"/>
  <c r="N14" i="2" s="1"/>
  <c r="M14" i="2" a="1"/>
  <c r="M14" i="2" s="1"/>
  <c r="N13" i="2" a="1"/>
  <c r="N13" i="2" s="1"/>
  <c r="M13" i="2" a="1"/>
  <c r="M13" i="2" s="1"/>
  <c r="N18" i="2" a="1"/>
  <c r="N18" i="2" s="1"/>
  <c r="M18" i="2" a="1"/>
  <c r="M18" i="2" s="1"/>
  <c r="N15" i="2" a="1"/>
  <c r="N15" i="2" s="1"/>
  <c r="M15" i="2" a="1"/>
  <c r="M15" i="2" s="1"/>
  <c r="N12" i="2" a="1"/>
  <c r="N12" i="2" s="1"/>
  <c r="M12" i="2" a="1"/>
  <c r="M12" i="2" s="1"/>
  <c r="N17" i="2" a="1"/>
  <c r="N17" i="2" s="1"/>
  <c r="M17" i="2" a="1"/>
  <c r="M17" i="2" s="1"/>
  <c r="F131" i="72"/>
  <c r="F130" i="72" s="1"/>
  <c r="F132" i="72" s="1"/>
  <c r="AP134" i="69"/>
  <c r="R134" i="67"/>
  <c r="J134"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P134" i="68"/>
  <c r="H134" i="68"/>
  <c r="AU134" i="68"/>
  <c r="AM134" i="68"/>
  <c r="AJ134" i="68"/>
  <c r="AV134" i="68"/>
  <c r="AE134" i="68"/>
  <c r="E135" i="68"/>
  <c r="T134" i="68"/>
  <c r="AB134" i="68"/>
  <c r="S134" i="68"/>
  <c r="AN134" i="68"/>
  <c r="AT134" i="68"/>
  <c r="AR134" i="68"/>
  <c r="AA134" i="68"/>
  <c r="J134" i="68"/>
  <c r="X134" i="68"/>
  <c r="AL134" i="68"/>
  <c r="AD134" i="68"/>
  <c r="H128" i="68"/>
  <c r="V134" i="68"/>
  <c r="O134" i="68"/>
  <c r="N134" i="68"/>
  <c r="F134" i="68"/>
  <c r="BB134" i="68"/>
  <c r="AG134" i="67"/>
  <c r="Y134" i="67"/>
  <c r="W134" i="67"/>
  <c r="I134" i="67"/>
  <c r="Q134" i="67"/>
  <c r="AW134" i="67"/>
  <c r="AO134" i="67"/>
  <c r="AF134" i="67"/>
  <c r="AK134" i="67"/>
  <c r="AJ134" i="67"/>
  <c r="AU134" i="67"/>
  <c r="O134" i="67"/>
  <c r="AB134" i="67"/>
  <c r="L134" i="67"/>
  <c r="AZ134" i="67"/>
  <c r="AV134" i="67"/>
  <c r="P134" i="67"/>
  <c r="T134" i="67"/>
  <c r="AT134" i="67"/>
  <c r="U134" i="67"/>
  <c r="AN134" i="67"/>
  <c r="M134" i="67"/>
  <c r="AR134" i="67"/>
  <c r="BA134" i="67"/>
  <c r="E134" i="67"/>
  <c r="E130" i="67"/>
  <c r="E132" i="67" s="1"/>
  <c r="F129" i="67"/>
  <c r="AE134" i="88"/>
  <c r="AS134" i="88"/>
  <c r="AM134" i="88"/>
  <c r="R134" i="88"/>
  <c r="AC134" i="88"/>
  <c r="Y134" i="88"/>
  <c r="BA134" i="88"/>
  <c r="M134" i="88"/>
  <c r="AP134" i="88"/>
  <c r="S134" i="88"/>
  <c r="AZ134" i="88"/>
  <c r="AB134" i="88"/>
  <c r="AH134" i="88"/>
  <c r="K134" i="88"/>
  <c r="AD134" i="88"/>
  <c r="F134" i="88"/>
  <c r="AJ134" i="88"/>
  <c r="P134" i="88"/>
  <c r="AA134" i="88"/>
  <c r="AW134" i="88"/>
  <c r="E131" i="88"/>
  <c r="Q134" i="88"/>
  <c r="AY134" i="88"/>
  <c r="L134" i="88"/>
  <c r="AQ134" i="88"/>
  <c r="AG134" i="88"/>
  <c r="AT134" i="88"/>
  <c r="AI134" i="88"/>
  <c r="X134" i="88"/>
  <c r="P13" i="2" a="1"/>
  <c r="P13" i="2" s="1"/>
  <c r="K13" i="2" a="1"/>
  <c r="K13" i="2" s="1"/>
  <c r="D28" i="2"/>
  <c r="Y13" i="2" a="1"/>
  <c r="Y13" i="2" s="1"/>
  <c r="H13" i="2" a="1"/>
  <c r="H13" i="2" s="1"/>
  <c r="H28" i="2" s="1"/>
  <c r="I13" i="2" a="1"/>
  <c r="I13" i="2" s="1"/>
  <c r="E13" i="2" a="1"/>
  <c r="E13" i="2" s="1"/>
  <c r="E28" i="2" s="1"/>
  <c r="J13" i="2" a="1"/>
  <c r="J13" i="2" s="1"/>
  <c r="R13" i="2" a="1"/>
  <c r="R13" i="2" s="1"/>
  <c r="L13" i="2" a="1"/>
  <c r="L13" i="2" s="1"/>
  <c r="Z13" i="2" a="1"/>
  <c r="Z13" i="2" s="1"/>
  <c r="W13" i="2" a="1"/>
  <c r="W13" i="2" s="1"/>
  <c r="S13" i="2" a="1"/>
  <c r="S13" i="2" s="1"/>
  <c r="Q13" i="2" a="1"/>
  <c r="Q13" i="2" s="1"/>
  <c r="X13" i="2" a="1"/>
  <c r="X13" i="2" s="1"/>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Y12" i="2" a="1"/>
  <c r="Y12" i="2" s="1"/>
  <c r="X12" i="2" a="1"/>
  <c r="X12" i="2" s="1"/>
  <c r="R12" i="2" a="1"/>
  <c r="R12" i="2" s="1"/>
  <c r="H12" i="2" a="1"/>
  <c r="H12" i="2" s="1"/>
  <c r="H27" i="2" s="1"/>
  <c r="Z12" i="2" a="1"/>
  <c r="Z12" i="2" s="1"/>
  <c r="I12" i="2" a="1"/>
  <c r="I12" i="2" s="1"/>
  <c r="W12" i="2" a="1"/>
  <c r="W12" i="2" s="1"/>
  <c r="S12" i="2" a="1"/>
  <c r="S12" i="2" s="1"/>
  <c r="L12" i="2" a="1"/>
  <c r="L12" i="2" s="1"/>
  <c r="E12" i="2" a="1"/>
  <c r="E12" i="2" s="1"/>
  <c r="E27" i="2" s="1"/>
  <c r="K12" i="2" a="1"/>
  <c r="K12" i="2" s="1"/>
  <c r="Q12" i="2" a="1"/>
  <c r="Q12" i="2" s="1"/>
  <c r="J12" i="2" a="1"/>
  <c r="J12" i="2" s="1"/>
  <c r="P12" i="2" a="1"/>
  <c r="P12" i="2" s="1"/>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R14" i="2" a="1"/>
  <c r="R14" i="2" s="1"/>
  <c r="W14" i="2" a="1"/>
  <c r="W14" i="2" s="1"/>
  <c r="E14" i="2" a="1"/>
  <c r="E14" i="2" s="1"/>
  <c r="E29" i="2" s="1"/>
  <c r="P14" i="2" a="1"/>
  <c r="P14" i="2" s="1"/>
  <c r="K14" i="2" a="1"/>
  <c r="K14" i="2" s="1"/>
  <c r="H14" i="2" a="1"/>
  <c r="H14" i="2" s="1"/>
  <c r="H29" i="2" s="1"/>
  <c r="J14" i="2" a="1"/>
  <c r="J14" i="2" s="1"/>
  <c r="L14" i="2" a="1"/>
  <c r="L14" i="2" s="1"/>
  <c r="Q14" i="2" a="1"/>
  <c r="Q14" i="2" s="1"/>
  <c r="S14" i="2" a="1"/>
  <c r="S14" i="2" s="1"/>
  <c r="I14" i="2" a="1"/>
  <c r="I14" i="2" s="1"/>
  <c r="Y14" i="2" a="1"/>
  <c r="Y14" i="2" s="1"/>
  <c r="X14" i="2" a="1"/>
  <c r="X14" i="2" s="1"/>
  <c r="Z14" i="2" a="1"/>
  <c r="Z14" i="2" s="1"/>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G10" i="2"/>
  <c r="H10" i="2" a="1"/>
  <c r="E10" i="2" a="1"/>
  <c r="H11" i="2" a="1"/>
  <c r="E11" i="2" a="1"/>
  <c r="F11" i="2"/>
  <c r="F10" i="2"/>
  <c r="G11" i="2"/>
  <c r="K88" i="67" l="1"/>
  <c r="L88" i="67" s="1"/>
  <c r="J87" i="67"/>
  <c r="J86" i="67"/>
  <c r="K86" i="67" s="1"/>
  <c r="H85" i="67"/>
  <c r="I85" i="67" s="1"/>
  <c r="G84" i="67"/>
  <c r="G128" i="67" s="1"/>
  <c r="L89" i="88"/>
  <c r="L88" i="88"/>
  <c r="J87" i="88"/>
  <c r="I86" i="88"/>
  <c r="J86" i="88" s="1"/>
  <c r="I85" i="88"/>
  <c r="G84" i="88"/>
  <c r="H11" i="2"/>
  <c r="H26" i="2" s="1"/>
  <c r="E11" i="2"/>
  <c r="E26" i="2" s="1"/>
  <c r="F135" i="71"/>
  <c r="F190" i="71"/>
  <c r="E10" i="2"/>
  <c r="E25" i="2" s="1"/>
  <c r="H10" i="2"/>
  <c r="H25" i="2" s="1"/>
  <c r="H129" i="71"/>
  <c r="H131" i="71" s="1"/>
  <c r="G130" i="71"/>
  <c r="G132" i="71" s="1"/>
  <c r="G133" i="71" s="1"/>
  <c r="E133" i="75"/>
  <c r="E190" i="75" s="1"/>
  <c r="E133" i="74"/>
  <c r="E190" i="74" s="1"/>
  <c r="E133" i="73"/>
  <c r="E190" i="73" s="1"/>
  <c r="E133" i="67"/>
  <c r="E190" i="67" s="1"/>
  <c r="F133" i="72"/>
  <c r="F190" i="72" s="1"/>
  <c r="F130" i="68"/>
  <c r="F132" i="68" s="1"/>
  <c r="G129" i="68"/>
  <c r="G131" i="68" s="1"/>
  <c r="G130" i="68" s="1"/>
  <c r="G132" i="68" s="1"/>
  <c r="P128" i="74"/>
  <c r="AK192" i="88"/>
  <c r="AK191" i="88"/>
  <c r="Q128" i="74"/>
  <c r="L128" i="74"/>
  <c r="AK198" i="88"/>
  <c r="AK197" i="88"/>
  <c r="G129" i="72"/>
  <c r="G131" i="72" s="1"/>
  <c r="I128" i="70"/>
  <c r="M128" i="68"/>
  <c r="I128" i="72"/>
  <c r="R128" i="68"/>
  <c r="T128" i="68"/>
  <c r="J128" i="72"/>
  <c r="I128" i="75"/>
  <c r="K128" i="74"/>
  <c r="O128" i="74"/>
  <c r="BA128" i="69"/>
  <c r="K128" i="69"/>
  <c r="G128" i="69"/>
  <c r="AA128" i="68"/>
  <c r="L128" i="68"/>
  <c r="K128" i="68"/>
  <c r="O128" i="68"/>
  <c r="Z128" i="68"/>
  <c r="N128" i="68"/>
  <c r="J128" i="68"/>
  <c r="V128" i="68"/>
  <c r="X128" i="68"/>
  <c r="AE128" i="68"/>
  <c r="Y128" i="68"/>
  <c r="AP128" i="68"/>
  <c r="BB128" i="69"/>
  <c r="K128" i="72"/>
  <c r="M128" i="74"/>
  <c r="BB128" i="68"/>
  <c r="AI128" i="68"/>
  <c r="AL128" i="68"/>
  <c r="P128" i="68"/>
  <c r="AG128" i="68"/>
  <c r="O128" i="72"/>
  <c r="AR128" i="73"/>
  <c r="AW128" i="68"/>
  <c r="AT128" i="68"/>
  <c r="U128" i="75"/>
  <c r="AL128" i="67"/>
  <c r="W128" i="68"/>
  <c r="AV128" i="68"/>
  <c r="AH128" i="68"/>
  <c r="U128" i="68"/>
  <c r="AX128" i="68"/>
  <c r="AC128" i="68"/>
  <c r="S128" i="68"/>
  <c r="AJ128" i="68"/>
  <c r="L128" i="69"/>
  <c r="Y128" i="73"/>
  <c r="AL128" i="74"/>
  <c r="AN128" i="68"/>
  <c r="AQ128" i="68"/>
  <c r="AU128" i="68"/>
  <c r="AC128" i="67"/>
  <c r="AF128" i="68"/>
  <c r="AR128" i="68"/>
  <c r="AO128" i="69"/>
  <c r="AX128" i="69"/>
  <c r="T128" i="69"/>
  <c r="AK128" i="69"/>
  <c r="AT128" i="69"/>
  <c r="T128" i="75"/>
  <c r="AD128" i="72"/>
  <c r="AM128" i="68"/>
  <c r="AD128" i="68"/>
  <c r="AB128" i="68"/>
  <c r="H128" i="69"/>
  <c r="N128" i="75"/>
  <c r="P128" i="75"/>
  <c r="AK128" i="68"/>
  <c r="AS128" i="68"/>
  <c r="AO128" i="68"/>
  <c r="Q128" i="68"/>
  <c r="J128" i="69"/>
  <c r="P128" i="72"/>
  <c r="AB128" i="73"/>
  <c r="Z128" i="74"/>
  <c r="AG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Y128" i="70"/>
  <c r="AJ128" i="73"/>
  <c r="AE128" i="72"/>
  <c r="AO128" i="72"/>
  <c r="AK128" i="72"/>
  <c r="W128" i="72"/>
  <c r="AT128" i="73"/>
  <c r="AL128" i="73"/>
  <c r="AS128" i="74"/>
  <c r="AN128" i="74"/>
  <c r="AQ128" i="74"/>
  <c r="AB128" i="75"/>
  <c r="W128" i="75"/>
  <c r="R128" i="75"/>
  <c r="AI128" i="75"/>
  <c r="AS128" i="73"/>
  <c r="AI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B128" i="70"/>
  <c r="S128" i="70"/>
  <c r="P128" i="70"/>
  <c r="AG128" i="70"/>
  <c r="AY128" i="70"/>
  <c r="AX128" i="70"/>
  <c r="AU134" i="70"/>
  <c r="J128" i="70"/>
  <c r="AR128" i="70"/>
  <c r="AI128" i="70"/>
  <c r="X128" i="70"/>
  <c r="AO128" i="70"/>
  <c r="N128" i="70"/>
  <c r="BB128" i="70"/>
  <c r="BA134" i="70"/>
  <c r="AP128" i="70"/>
  <c r="O128" i="70"/>
  <c r="T128" i="70"/>
  <c r="AF128" i="70"/>
  <c r="AW128" i="70"/>
  <c r="V128" i="70"/>
  <c r="AK134" i="70"/>
  <c r="AS128" i="70"/>
  <c r="AN134" i="70"/>
  <c r="AO134" i="70"/>
  <c r="K128" i="70"/>
  <c r="AE128" i="70"/>
  <c r="AJ128" i="70"/>
  <c r="AN128" i="70"/>
  <c r="M128" i="70"/>
  <c r="AD128" i="70"/>
  <c r="AA128" i="70"/>
  <c r="AU128" i="70"/>
  <c r="AV128" i="70"/>
  <c r="U128" i="70"/>
  <c r="AL128" i="70"/>
  <c r="BA128" i="70"/>
  <c r="AV134" i="70"/>
  <c r="AQ128" i="70"/>
  <c r="R128" i="70"/>
  <c r="W128" i="70"/>
  <c r="AC128" i="70"/>
  <c r="AT128" i="70"/>
  <c r="AZ128" i="70"/>
  <c r="P134" i="70"/>
  <c r="X134" i="70"/>
  <c r="AF134" i="70"/>
  <c r="Z128" i="70"/>
  <c r="AH128" i="70"/>
  <c r="AM128" i="70"/>
  <c r="Q128" i="70"/>
  <c r="AK128" i="70"/>
  <c r="E130" i="70"/>
  <c r="E132" i="70" s="1"/>
  <c r="F129" i="70"/>
  <c r="F131" i="70" s="1"/>
  <c r="H134" i="70"/>
  <c r="AM134" i="70"/>
  <c r="AD134" i="69"/>
  <c r="AW128" i="69"/>
  <c r="AB128" i="69"/>
  <c r="AS128" i="69"/>
  <c r="P128" i="69"/>
  <c r="AL134" i="69"/>
  <c r="W134" i="69"/>
  <c r="X128" i="69"/>
  <c r="S128" i="69"/>
  <c r="AJ128" i="69"/>
  <c r="AY128" i="69"/>
  <c r="AT134" i="69"/>
  <c r="AF128" i="69"/>
  <c r="AA128" i="69"/>
  <c r="AR128" i="69"/>
  <c r="O128" i="69"/>
  <c r="G134" i="69"/>
  <c r="V134" i="69"/>
  <c r="I128" i="69"/>
  <c r="R128" i="69"/>
  <c r="AI128" i="69"/>
  <c r="AN128" i="69"/>
  <c r="N128" i="69"/>
  <c r="W128" i="69"/>
  <c r="AU134" i="69"/>
  <c r="Q128" i="69"/>
  <c r="Z128" i="69"/>
  <c r="AQ128" i="69"/>
  <c r="M128" i="69"/>
  <c r="V128" i="69"/>
  <c r="AE128" i="69"/>
  <c r="E134" i="69"/>
  <c r="F129" i="69"/>
  <c r="F131" i="69" s="1"/>
  <c r="E130" i="69"/>
  <c r="E132" i="69" s="1"/>
  <c r="Y128" i="69"/>
  <c r="AH128" i="69"/>
  <c r="AV128" i="69"/>
  <c r="U128" i="69"/>
  <c r="AD128" i="69"/>
  <c r="AM128" i="69"/>
  <c r="AG128" i="69"/>
  <c r="AP128" i="69"/>
  <c r="AC128" i="69"/>
  <c r="AL128" i="69"/>
  <c r="AU128" i="69"/>
  <c r="O134" i="69"/>
  <c r="AZ128" i="69"/>
  <c r="Z134" i="68"/>
  <c r="AZ128" i="68"/>
  <c r="AQ134" i="68"/>
  <c r="I128" i="68"/>
  <c r="G134" i="68"/>
  <c r="K134" i="68"/>
  <c r="AY128" i="68"/>
  <c r="AF134" i="68"/>
  <c r="AX134" i="68"/>
  <c r="R134" i="68"/>
  <c r="AI134" i="68"/>
  <c r="AH134" i="68"/>
  <c r="AZ134" i="68"/>
  <c r="AY134" i="68"/>
  <c r="AP134" i="68"/>
  <c r="BA128" i="68"/>
  <c r="W134" i="68"/>
  <c r="L134" i="68"/>
  <c r="E135" i="67"/>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M88" i="67" l="1"/>
  <c r="N88" i="67" s="1"/>
  <c r="K87" i="67"/>
  <c r="L86" i="67"/>
  <c r="M86" i="67" s="1"/>
  <c r="J85" i="67"/>
  <c r="H84" i="67"/>
  <c r="I84" i="67" s="1"/>
  <c r="I128" i="67" s="1"/>
  <c r="M89" i="88"/>
  <c r="M88" i="88"/>
  <c r="N88" i="88" s="1"/>
  <c r="K87" i="88"/>
  <c r="K86" i="88"/>
  <c r="J85" i="88"/>
  <c r="H84" i="88"/>
  <c r="I84" i="88" s="1"/>
  <c r="G135" i="71"/>
  <c r="G190" i="71"/>
  <c r="E135" i="73"/>
  <c r="H130" i="71"/>
  <c r="H132" i="71" s="1"/>
  <c r="H133" i="71" s="1"/>
  <c r="I129" i="71"/>
  <c r="I131" i="71" s="1"/>
  <c r="G128" i="88"/>
  <c r="H129" i="68"/>
  <c r="H131" i="68" s="1"/>
  <c r="I129" i="68" s="1"/>
  <c r="I131" i="68" s="1"/>
  <c r="E133" i="70"/>
  <c r="E190" i="70" s="1"/>
  <c r="E133" i="69"/>
  <c r="E190" i="69" s="1"/>
  <c r="F133" i="68"/>
  <c r="G133" i="68"/>
  <c r="G190" i="68" s="1"/>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35" i="88"/>
  <c r="O88" i="67" l="1"/>
  <c r="L87" i="67"/>
  <c r="N86" i="67"/>
  <c r="K85" i="67"/>
  <c r="J84" i="67"/>
  <c r="H128" i="67"/>
  <c r="N89" i="88"/>
  <c r="O88" i="88"/>
  <c r="L87" i="88"/>
  <c r="L86" i="88"/>
  <c r="K85" i="88"/>
  <c r="J84" i="88"/>
  <c r="J128" i="88" s="1"/>
  <c r="F135" i="68"/>
  <c r="F190" i="68"/>
  <c r="H135" i="71"/>
  <c r="H190" i="71"/>
  <c r="E135" i="69"/>
  <c r="H130" i="68"/>
  <c r="H132" i="68" s="1"/>
  <c r="H133" i="68" s="1"/>
  <c r="H190" i="68" s="1"/>
  <c r="J129" i="71"/>
  <c r="J131" i="71" s="1"/>
  <c r="I130" i="71"/>
  <c r="I132" i="71" s="1"/>
  <c r="I133" i="71" s="1"/>
  <c r="H128" i="88"/>
  <c r="E135" i="70"/>
  <c r="G135" i="68"/>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I130" i="68"/>
  <c r="I132" i="68" s="1"/>
  <c r="J129" i="68"/>
  <c r="G131" i="67"/>
  <c r="P88" i="67" l="1"/>
  <c r="M87" i="67"/>
  <c r="O86" i="67"/>
  <c r="P86" i="67" s="1"/>
  <c r="L85" i="67"/>
  <c r="J128" i="67"/>
  <c r="K84" i="67"/>
  <c r="O89" i="88"/>
  <c r="P88" i="88"/>
  <c r="M87" i="88"/>
  <c r="M86" i="88"/>
  <c r="L85" i="88"/>
  <c r="K84" i="88"/>
  <c r="I135" i="71"/>
  <c r="I190" i="71"/>
  <c r="G135" i="72"/>
  <c r="G190" i="72"/>
  <c r="F135" i="67"/>
  <c r="F190" i="67"/>
  <c r="J130" i="71"/>
  <c r="J132" i="71" s="1"/>
  <c r="J133" i="71" s="1"/>
  <c r="K129" i="71"/>
  <c r="K131" i="71" s="1"/>
  <c r="I128" i="88"/>
  <c r="F135" i="75"/>
  <c r="F135" i="73"/>
  <c r="F135" i="70"/>
  <c r="F135" i="69"/>
  <c r="H135" i="68"/>
  <c r="H133" i="72"/>
  <c r="H190" i="72" s="1"/>
  <c r="I133" i="68"/>
  <c r="I190" i="68" s="1"/>
  <c r="AN191" i="88"/>
  <c r="AN192" i="88"/>
  <c r="AN198" i="88"/>
  <c r="AN197" i="88"/>
  <c r="G130" i="75"/>
  <c r="G132" i="75" s="1"/>
  <c r="H129" i="75"/>
  <c r="G130" i="74"/>
  <c r="G132" i="74" s="1"/>
  <c r="H129" i="74"/>
  <c r="H129" i="73"/>
  <c r="G130" i="73"/>
  <c r="G132" i="73" s="1"/>
  <c r="I131" i="72"/>
  <c r="G130" i="70"/>
  <c r="G132" i="70" s="1"/>
  <c r="H129" i="70"/>
  <c r="H129" i="69"/>
  <c r="G130" i="69"/>
  <c r="G132" i="69" s="1"/>
  <c r="J131" i="68"/>
  <c r="H129" i="67"/>
  <c r="G130" i="67"/>
  <c r="G132" i="67" s="1"/>
  <c r="Q88" i="67" l="1"/>
  <c r="R88" i="67" s="1"/>
  <c r="N87" i="67"/>
  <c r="O87" i="67" s="1"/>
  <c r="P87" i="67" s="1"/>
  <c r="Q87" i="67" s="1"/>
  <c r="R87" i="67" s="1"/>
  <c r="S87" i="67" s="1"/>
  <c r="T87" i="67" s="1"/>
  <c r="U87" i="67" s="1"/>
  <c r="V87" i="67" s="1"/>
  <c r="W87" i="67" s="1"/>
  <c r="X87" i="67" s="1"/>
  <c r="Y87" i="67" s="1"/>
  <c r="Z87" i="67" s="1"/>
  <c r="AA87" i="67" s="1"/>
  <c r="AB87" i="67" s="1"/>
  <c r="Q86" i="67"/>
  <c r="M85" i="67"/>
  <c r="K128" i="67"/>
  <c r="L84" i="67"/>
  <c r="P89" i="88"/>
  <c r="Q89" i="88" s="1"/>
  <c r="R89" i="88" s="1"/>
  <c r="S89" i="88" s="1"/>
  <c r="T89" i="88" s="1"/>
  <c r="U89" i="88" s="1"/>
  <c r="V89" i="88" s="1"/>
  <c r="W89" i="88" s="1"/>
  <c r="X89" i="88" s="1"/>
  <c r="Y89" i="88" s="1"/>
  <c r="Z89" i="88" s="1"/>
  <c r="AA89" i="88" s="1"/>
  <c r="AB89" i="88" s="1"/>
  <c r="Q88" i="88"/>
  <c r="N87" i="88"/>
  <c r="N86" i="88"/>
  <c r="O86" i="88" s="1"/>
  <c r="M85" i="88"/>
  <c r="L84" i="88"/>
  <c r="M84" i="88" s="1"/>
  <c r="K128" i="88"/>
  <c r="J135" i="71"/>
  <c r="J190" i="71"/>
  <c r="H135" i="72"/>
  <c r="K130" i="71"/>
  <c r="K132" i="71" s="1"/>
  <c r="K133" i="71" s="1"/>
  <c r="L129" i="71"/>
  <c r="L131" i="71" s="1"/>
  <c r="I135" i="68"/>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J130" i="68"/>
  <c r="J132" i="68" s="1"/>
  <c r="K129" i="68"/>
  <c r="H131" i="67"/>
  <c r="S88" i="67" l="1"/>
  <c r="T88" i="67" s="1"/>
  <c r="U88" i="67" s="1"/>
  <c r="V88" i="67" s="1"/>
  <c r="W88" i="67" s="1"/>
  <c r="X88" i="67" s="1"/>
  <c r="Y88" i="67" s="1"/>
  <c r="Z88" i="67" s="1"/>
  <c r="AA88" i="67" s="1"/>
  <c r="AB88" i="67" s="1"/>
  <c r="R86" i="67"/>
  <c r="S86" i="67" s="1"/>
  <c r="T86" i="67" s="1"/>
  <c r="U86" i="67" s="1"/>
  <c r="V86" i="67" s="1"/>
  <c r="W86" i="67" s="1"/>
  <c r="X86" i="67" s="1"/>
  <c r="Y86" i="67" s="1"/>
  <c r="Z86" i="67" s="1"/>
  <c r="AA86" i="67" s="1"/>
  <c r="AB86" i="67" s="1"/>
  <c r="N85" i="67"/>
  <c r="O85" i="67" s="1"/>
  <c r="L128" i="67"/>
  <c r="M84" i="67"/>
  <c r="R88" i="88"/>
  <c r="S88" i="88" s="1"/>
  <c r="O87" i="88"/>
  <c r="P87" i="88" s="1"/>
  <c r="P86" i="88"/>
  <c r="Q86" i="88" s="1"/>
  <c r="R86" i="88" s="1"/>
  <c r="S86" i="88" s="1"/>
  <c r="T86" i="88" s="1"/>
  <c r="U86" i="88" s="1"/>
  <c r="V86" i="88" s="1"/>
  <c r="W86" i="88" s="1"/>
  <c r="N85" i="88"/>
  <c r="O85" i="88" s="1"/>
  <c r="L128" i="88"/>
  <c r="N84" i="88"/>
  <c r="G135" i="70"/>
  <c r="G190" i="70"/>
  <c r="K135" i="71"/>
  <c r="K190" i="71"/>
  <c r="G135" i="67"/>
  <c r="G190" i="67"/>
  <c r="G135" i="75"/>
  <c r="L130" i="71"/>
  <c r="L132" i="71" s="1"/>
  <c r="L133" i="71" s="1"/>
  <c r="M129" i="71"/>
  <c r="M131" i="71" s="1"/>
  <c r="G135" i="73"/>
  <c r="G135" i="69"/>
  <c r="I133" i="72"/>
  <c r="I190" i="72" s="1"/>
  <c r="J133" i="68"/>
  <c r="M128" i="88"/>
  <c r="AP191" i="88"/>
  <c r="AP192" i="88"/>
  <c r="AP198" i="88"/>
  <c r="AP197" i="88"/>
  <c r="H130" i="75"/>
  <c r="H132" i="75" s="1"/>
  <c r="I129" i="75"/>
  <c r="H130" i="74"/>
  <c r="H132" i="74" s="1"/>
  <c r="I129" i="74"/>
  <c r="H130" i="73"/>
  <c r="H132" i="73" s="1"/>
  <c r="I129" i="73"/>
  <c r="J131" i="72"/>
  <c r="H130" i="70"/>
  <c r="H132" i="70" s="1"/>
  <c r="I129" i="70"/>
  <c r="H130" i="69"/>
  <c r="H132" i="69" s="1"/>
  <c r="I129" i="69"/>
  <c r="K131" i="68"/>
  <c r="H130" i="67"/>
  <c r="H132" i="67" s="1"/>
  <c r="I129" i="67"/>
  <c r="P85" i="67" l="1"/>
  <c r="Q85" i="67" s="1"/>
  <c r="R85" i="67" s="1"/>
  <c r="S85" i="67" s="1"/>
  <c r="T85" i="67" s="1"/>
  <c r="U85" i="67" s="1"/>
  <c r="V85" i="67" s="1"/>
  <c r="W85" i="67" s="1"/>
  <c r="X85" i="67" s="1"/>
  <c r="Y85" i="67" s="1"/>
  <c r="Z85" i="67" s="1"/>
  <c r="AA85" i="67" s="1"/>
  <c r="AB85" i="67" s="1"/>
  <c r="M128" i="67"/>
  <c r="N84" i="67"/>
  <c r="T88" i="88"/>
  <c r="U88" i="88" s="1"/>
  <c r="V88" i="88" s="1"/>
  <c r="W88" i="88" s="1"/>
  <c r="X88" i="88" s="1"/>
  <c r="Q87" i="88"/>
  <c r="X86" i="88"/>
  <c r="Y86" i="88" s="1"/>
  <c r="Z86" i="88" s="1"/>
  <c r="AA86" i="88" s="1"/>
  <c r="AB86" i="88" s="1"/>
  <c r="P85" i="88"/>
  <c r="O84" i="88"/>
  <c r="N128" i="88"/>
  <c r="L135" i="71"/>
  <c r="L190" i="71"/>
  <c r="J135" i="68"/>
  <c r="J190" i="68"/>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L129" i="68"/>
  <c r="K130" i="68"/>
  <c r="K132" i="68" s="1"/>
  <c r="I131" i="67"/>
  <c r="N128" i="67" l="1"/>
  <c r="O84" i="67"/>
  <c r="Y88" i="88"/>
  <c r="Z88" i="88" s="1"/>
  <c r="AA88" i="88" s="1"/>
  <c r="AB88" i="88" s="1"/>
  <c r="R87" i="88"/>
  <c r="S87" i="88" s="1"/>
  <c r="T87" i="88" s="1"/>
  <c r="U87" i="88" s="1"/>
  <c r="V87" i="88" s="1"/>
  <c r="W87" i="88" s="1"/>
  <c r="X87" i="88" s="1"/>
  <c r="Y87" i="88" s="1"/>
  <c r="Z87" i="88" s="1"/>
  <c r="AA87" i="88" s="1"/>
  <c r="AB87" i="88" s="1"/>
  <c r="Q85" i="88"/>
  <c r="R85" i="88" s="1"/>
  <c r="S85" i="88" s="1"/>
  <c r="T85" i="88" s="1"/>
  <c r="P84" i="88"/>
  <c r="Q84" i="88" s="1"/>
  <c r="R84" i="88" s="1"/>
  <c r="S84" i="88" s="1"/>
  <c r="T84" i="88" s="1"/>
  <c r="U84" i="88" s="1"/>
  <c r="V84" i="88" s="1"/>
  <c r="W84" i="88" s="1"/>
  <c r="X84" i="88" s="1"/>
  <c r="Y84" i="88" s="1"/>
  <c r="Z84" i="88" s="1"/>
  <c r="AA84" i="88" s="1"/>
  <c r="AB84" i="88" s="1"/>
  <c r="M135" i="71"/>
  <c r="M190" i="71"/>
  <c r="H135" i="69"/>
  <c r="H190" i="69"/>
  <c r="O129" i="71"/>
  <c r="O131" i="71" s="1"/>
  <c r="N130" i="71"/>
  <c r="N132" i="71" s="1"/>
  <c r="N133" i="71" s="1"/>
  <c r="H135" i="73"/>
  <c r="H135" i="75"/>
  <c r="H135" i="67"/>
  <c r="H135" i="70"/>
  <c r="K133" i="68"/>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O128" i="67" l="1"/>
  <c r="P84" i="67"/>
  <c r="U85" i="88"/>
  <c r="V85" i="88" s="1"/>
  <c r="W85" i="88" s="1"/>
  <c r="X85" i="88" s="1"/>
  <c r="Y85" i="88" s="1"/>
  <c r="Z85" i="88" s="1"/>
  <c r="AA85" i="88" s="1"/>
  <c r="AB85" i="88" s="1"/>
  <c r="K135" i="68"/>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P128" i="67" l="1"/>
  <c r="Q84" i="67"/>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Q128" i="67" l="1"/>
  <c r="R84" i="67"/>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R128" i="67" l="1"/>
  <c r="S84" i="67"/>
  <c r="Q135" i="7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S128" i="67" l="1"/>
  <c r="T84" i="67"/>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T128" i="67" l="1"/>
  <c r="U84" i="67"/>
  <c r="S135" i="7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U128" i="67" l="1"/>
  <c r="V84" i="67"/>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V128" i="67" l="1"/>
  <c r="W84" i="67"/>
  <c r="L135" i="69"/>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W128" i="67" l="1"/>
  <c r="X84" i="67"/>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X128" i="67" l="1"/>
  <c r="Y84" i="67"/>
  <c r="M135" i="69"/>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Y128" i="67" l="1"/>
  <c r="Z84" i="67"/>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N135" i="69"/>
  <c r="Q130" i="68"/>
  <c r="Q132" i="68" s="1"/>
  <c r="R129" i="68"/>
  <c r="O131" i="67"/>
  <c r="Z128" i="67" l="1"/>
  <c r="AA84" i="67"/>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AA128" i="67" l="1"/>
  <c r="AB84" i="67"/>
  <c r="AB128" i="67" s="1"/>
  <c r="Z135" i="7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l="1"/>
  <c r="AC135" i="70"/>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N135" i="73"/>
  <c r="AP130" i="72"/>
  <c r="AP132" i="72" s="1"/>
  <c r="AQ129" i="72"/>
  <c r="AO131" i="70"/>
  <c r="AO131" i="69"/>
  <c r="AR129" i="68"/>
  <c r="AQ130" i="68"/>
  <c r="AQ132" i="68" s="1"/>
  <c r="AO131" i="67"/>
  <c r="AN135" i="70" l="1"/>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X135" i="68"/>
  <c r="AV130" i="67"/>
  <c r="AV132" i="67" s="1"/>
  <c r="AW129" i="67"/>
  <c r="AW135" i="72" l="1"/>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95" i="67" s="1"/>
  <c r="BB176" i="68"/>
  <c r="BB176" i="71"/>
  <c r="BB176" i="70"/>
  <c r="BB176" i="88"/>
  <c r="BB195" i="88" s="1"/>
  <c r="BB176" i="69"/>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F9" i="2"/>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G128"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N128" i="63" l="1"/>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76" i="71"/>
  <c r="AL176" i="68"/>
  <c r="AL176" i="67"/>
  <c r="AL195" i="67" s="1"/>
  <c r="AL176" i="69"/>
  <c r="AL176" i="75"/>
  <c r="AL176" i="72"/>
  <c r="AL176" i="63"/>
  <c r="AL195" i="63" s="1"/>
  <c r="AL176" i="88"/>
  <c r="AL195" i="88" s="1"/>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S44" i="81"/>
  <c r="BB44" i="81"/>
  <c r="AU172" i="74" s="1"/>
  <c r="AU194" i="74" s="1"/>
  <c r="AU172" i="67"/>
  <c r="AU194" i="67" s="1"/>
  <c r="AT44" i="81"/>
  <c r="AS214" i="75" l="1"/>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95" i="88" s="1"/>
  <c r="AV176" i="68"/>
  <c r="AV176" i="63"/>
  <c r="AV195" i="63" s="1"/>
  <c r="AV176" i="70"/>
  <c r="AV176" i="67"/>
  <c r="AV195" i="67" s="1"/>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95" i="88" s="1"/>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95" i="67" s="1"/>
  <c r="AB176" i="68"/>
  <c r="AB176" i="73"/>
  <c r="AB176" i="71"/>
  <c r="AB176" i="63"/>
  <c r="AB195" i="63" s="1"/>
  <c r="AB176" i="70"/>
  <c r="AB176" i="75"/>
  <c r="AB176" i="69"/>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76" i="88"/>
  <c r="AG195" i="88" s="1"/>
  <c r="AG176" i="70"/>
  <c r="AG176" i="67"/>
  <c r="AG195" i="67" s="1"/>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AY46" i="81"/>
  <c r="BA46" i="81"/>
  <c r="AT176" i="74" s="1"/>
  <c r="AT176" i="68"/>
  <c r="Z46" i="81"/>
  <c r="AW46" i="81"/>
  <c r="X42" i="81"/>
  <c r="U46" i="81"/>
  <c r="N176" i="74" s="1"/>
  <c r="N176" i="69"/>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E176" i="69"/>
  <c r="E176" i="67"/>
  <c r="E195" i="67" s="1"/>
  <c r="AO143" i="67"/>
  <c r="AO193" i="67" s="1"/>
  <c r="AS176" i="68"/>
  <c r="I176" i="72"/>
  <c r="AI176" i="68"/>
  <c r="X143" i="67"/>
  <c r="X193" i="67" s="1"/>
  <c r="P172" i="88"/>
  <c r="P194" i="88" s="1"/>
  <c r="AC176" i="68"/>
  <c r="AZ176" i="68"/>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U143" i="67"/>
  <c r="U193" i="67" s="1"/>
  <c r="U143" i="74"/>
  <c r="U193" i="74" s="1"/>
  <c r="BA143" i="67"/>
  <c r="BA193" i="67" s="1"/>
  <c r="AX213" i="68"/>
  <c r="AB213" i="75"/>
  <c r="U214" i="70"/>
  <c r="AG215" i="73"/>
  <c r="AX213" i="74"/>
  <c r="AK213" i="74"/>
  <c r="AG215" i="68"/>
  <c r="X146" i="73"/>
  <c r="X176" i="68"/>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76" i="74"/>
  <c r="K143" i="67"/>
  <c r="K193" i="67" s="1"/>
  <c r="S143" i="67"/>
  <c r="S193" i="67" s="1"/>
  <c r="AQ143" i="67"/>
  <c r="AQ193" i="67" s="1"/>
  <c r="AQ143" i="74"/>
  <c r="AQ193" i="74" s="1"/>
  <c r="AX176" i="68"/>
  <c r="R147" i="75"/>
  <c r="J147" i="67"/>
  <c r="H147" i="73"/>
  <c r="W147" i="68"/>
  <c r="U147" i="75"/>
  <c r="Z176" i="68"/>
  <c r="Z176" i="74"/>
  <c r="T176" i="68"/>
  <c r="O143" i="73"/>
  <c r="O193" i="73" s="1"/>
  <c r="M176" i="70"/>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76" i="74"/>
  <c r="H176" i="72"/>
  <c r="H176" i="74"/>
  <c r="F143" i="73"/>
  <c r="F193" i="73" s="1"/>
  <c r="F143" i="74"/>
  <c r="F193" i="74" s="1"/>
  <c r="L193" i="71"/>
  <c r="Q176" i="68"/>
  <c r="Q176" i="74"/>
  <c r="AO147" i="88"/>
  <c r="AY147" i="73"/>
  <c r="AZ147" i="88"/>
  <c r="AJ147" i="88"/>
  <c r="AY176" i="68"/>
  <c r="AY176" i="74"/>
  <c r="P172" i="72"/>
  <c r="P194" i="72" s="1"/>
  <c r="AC172" i="72"/>
  <c r="AC194" i="72" s="1"/>
  <c r="AC172" i="74"/>
  <c r="AC194" i="74" s="1"/>
  <c r="R143" i="67"/>
  <c r="R193" i="67" s="1"/>
  <c r="AX213" i="75"/>
  <c r="AB213" i="67"/>
  <c r="U214" i="73"/>
  <c r="AK213" i="68"/>
  <c r="AG215" i="67"/>
  <c r="O172" i="71"/>
  <c r="O194" i="71" s="1"/>
  <c r="O172" i="74"/>
  <c r="O194" i="74" s="1"/>
  <c r="S176" i="68"/>
  <c r="S176" i="74"/>
  <c r="AX213" i="69"/>
  <c r="G146" i="72"/>
  <c r="AM143" i="67"/>
  <c r="AM193" i="67" s="1"/>
  <c r="AM143" i="74"/>
  <c r="AM193" i="74" s="1"/>
  <c r="AD146" i="72"/>
  <c r="F146" i="69"/>
  <c r="T146" i="68"/>
  <c r="AN146" i="69"/>
  <c r="W146" i="67"/>
  <c r="J176" i="68"/>
  <c r="J176" i="74"/>
  <c r="AR146" i="69"/>
  <c r="H172" i="71"/>
  <c r="H194" i="71" s="1"/>
  <c r="AN176" i="68"/>
  <c r="AN176" i="74"/>
  <c r="AE176" i="68"/>
  <c r="AM147" i="67"/>
  <c r="AV147" i="67"/>
  <c r="AS147" i="68"/>
  <c r="AU147" i="75"/>
  <c r="AL147" i="72"/>
  <c r="P143" i="67"/>
  <c r="P193" i="67" s="1"/>
  <c r="AJ176" i="68"/>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76" i="74"/>
  <c r="L172" i="67"/>
  <c r="L194" i="67" s="1"/>
  <c r="K176" i="68"/>
  <c r="F146" i="67"/>
  <c r="AR146" i="72"/>
  <c r="Q143" i="67"/>
  <c r="Q193" i="67" s="1"/>
  <c r="Q143" i="74"/>
  <c r="Q193" i="74" s="1"/>
  <c r="AU176" i="68"/>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95" i="67" s="1"/>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S202" i="70" s="1"/>
  <c r="I146" i="68"/>
  <c r="AF146" i="70"/>
  <c r="AU146" i="75"/>
  <c r="AU196" i="75" s="1"/>
  <c r="R146" i="73"/>
  <c r="Z146" i="70"/>
  <c r="X146" i="67"/>
  <c r="Y146" i="75"/>
  <c r="O146" i="75"/>
  <c r="N146" i="72"/>
  <c r="AO146" i="69"/>
  <c r="J146" i="70"/>
  <c r="N176" i="70"/>
  <c r="N176" i="63"/>
  <c r="N195" i="63" s="1"/>
  <c r="N176" i="88"/>
  <c r="N195" i="88" s="1"/>
  <c r="N176" i="75"/>
  <c r="N176" i="67"/>
  <c r="N195" i="67" s="1"/>
  <c r="N176" i="73"/>
  <c r="N176" i="68"/>
  <c r="N176" i="72"/>
  <c r="N176" i="71"/>
  <c r="AE146" i="68"/>
  <c r="F176" i="71"/>
  <c r="F176" i="88"/>
  <c r="F195" i="88" s="1"/>
  <c r="F176" i="70"/>
  <c r="F176" i="72"/>
  <c r="F176" i="73"/>
  <c r="F176" i="68"/>
  <c r="F176" i="63"/>
  <c r="F195" i="63"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95" i="88" s="1"/>
  <c r="AM176" i="73"/>
  <c r="AM176" i="75"/>
  <c r="AM176" i="70"/>
  <c r="AM176" i="69"/>
  <c r="AM176" i="63"/>
  <c r="AM195" i="63" s="1"/>
  <c r="AM176" i="71"/>
  <c r="AM176" i="67"/>
  <c r="AM195" i="67" s="1"/>
  <c r="AM176" i="72"/>
  <c r="AM176" i="68"/>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G196" i="68" s="1"/>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76" i="63"/>
  <c r="BA195" i="63" s="1"/>
  <c r="BA176" i="88"/>
  <c r="BA195" i="88" s="1"/>
  <c r="BA176" i="71"/>
  <c r="BA176" i="72"/>
  <c r="BA176" i="67"/>
  <c r="BA195" i="67" s="1"/>
  <c r="BA176" i="73"/>
  <c r="BA176" i="70"/>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76" i="69"/>
  <c r="AP176" i="67"/>
  <c r="AP195" i="67" s="1"/>
  <c r="AP176" i="88"/>
  <c r="AP195" i="88" s="1"/>
  <c r="AP176" i="63"/>
  <c r="AP195" i="63" s="1"/>
  <c r="AP176" i="72"/>
  <c r="AP176" i="71"/>
  <c r="AP176" i="75"/>
  <c r="AP176" i="73"/>
  <c r="P176" i="75"/>
  <c r="P176" i="63"/>
  <c r="P195" i="63" s="1"/>
  <c r="P176" i="67"/>
  <c r="P195" i="67" s="1"/>
  <c r="P176" i="71"/>
  <c r="P176" i="69"/>
  <c r="P176" i="73"/>
  <c r="P176" i="88"/>
  <c r="P195" i="88" s="1"/>
  <c r="P176" i="70"/>
  <c r="P176" i="72"/>
  <c r="P176" i="68"/>
  <c r="K146" i="72"/>
  <c r="K146" i="75"/>
  <c r="N143" i="88"/>
  <c r="N193" i="88" s="1"/>
  <c r="M143" i="70"/>
  <c r="M193" i="70" s="1"/>
  <c r="P146" i="72"/>
  <c r="AR176" i="71"/>
  <c r="AR176" i="73"/>
  <c r="AR176" i="72"/>
  <c r="AR176" i="67"/>
  <c r="AR195" i="67" s="1"/>
  <c r="AR176" i="69"/>
  <c r="AR176" i="63"/>
  <c r="AR195" i="63" s="1"/>
  <c r="AR176" i="88"/>
  <c r="AR195" i="88" s="1"/>
  <c r="AR176" i="70"/>
  <c r="AR176" i="75"/>
  <c r="U176" i="72"/>
  <c r="U176" i="75"/>
  <c r="U176" i="70"/>
  <c r="U176" i="67"/>
  <c r="U195" i="67" s="1"/>
  <c r="U176" i="63"/>
  <c r="U195" i="63" s="1"/>
  <c r="U176" i="88"/>
  <c r="U195" i="88" s="1"/>
  <c r="U176" i="73"/>
  <c r="U176" i="69"/>
  <c r="U176" i="71"/>
  <c r="U176" i="68"/>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J196" i="67" s="1"/>
  <c r="AL146" i="69"/>
  <c r="AR146" i="75"/>
  <c r="I146" i="67"/>
  <c r="V146" i="72"/>
  <c r="Z146" i="72"/>
  <c r="AV146" i="67"/>
  <c r="AV196" i="67" s="1"/>
  <c r="T146" i="70"/>
  <c r="AX146" i="72"/>
  <c r="AV146" i="75"/>
  <c r="AJ146" i="69"/>
  <c r="AD146" i="69"/>
  <c r="AP146" i="73"/>
  <c r="Q146" i="73"/>
  <c r="AT146" i="70"/>
  <c r="AT176" i="69"/>
  <c r="AT176" i="71"/>
  <c r="AT176" i="67"/>
  <c r="AT195" i="67" s="1"/>
  <c r="AT176" i="88"/>
  <c r="AT195" i="88" s="1"/>
  <c r="AT176" i="63"/>
  <c r="AT195" i="63" s="1"/>
  <c r="AT176" i="70"/>
  <c r="AT176" i="73"/>
  <c r="AT176" i="72"/>
  <c r="AT176" i="75"/>
  <c r="I176" i="71"/>
  <c r="I176" i="73"/>
  <c r="I176" i="88"/>
  <c r="I195" i="88" s="1"/>
  <c r="I176" i="70"/>
  <c r="I176" i="75"/>
  <c r="I176" i="63"/>
  <c r="I195" i="63" s="1"/>
  <c r="I176" i="69"/>
  <c r="I176" i="68"/>
  <c r="I176" i="67"/>
  <c r="I195" i="67" s="1"/>
  <c r="R146" i="72"/>
  <c r="AP146" i="67"/>
  <c r="V176" i="73"/>
  <c r="V176" i="63"/>
  <c r="V195" i="63" s="1"/>
  <c r="V176" i="71"/>
  <c r="V176" i="72"/>
  <c r="V176" i="75"/>
  <c r="V176" i="70"/>
  <c r="V176" i="67"/>
  <c r="V195" i="67" s="1"/>
  <c r="V176" i="88"/>
  <c r="V195" i="88" s="1"/>
  <c r="V176" i="69"/>
  <c r="V176" i="68"/>
  <c r="L146" i="72"/>
  <c r="AO146" i="67"/>
  <c r="J146" i="63"/>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L146" i="63"/>
  <c r="AD146" i="75"/>
  <c r="AB146" i="70"/>
  <c r="AC176" i="75"/>
  <c r="AC176" i="72"/>
  <c r="AC176" i="73"/>
  <c r="AC176" i="69"/>
  <c r="AC176" i="71"/>
  <c r="AC176" i="67"/>
  <c r="AC195" i="67" s="1"/>
  <c r="AC176" i="70"/>
  <c r="AC176" i="88"/>
  <c r="AC195" i="88" s="1"/>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76" i="73"/>
  <c r="AW176" i="67"/>
  <c r="AW195" i="67" s="1"/>
  <c r="AW176" i="88"/>
  <c r="AW195" i="88" s="1"/>
  <c r="AW176" i="75"/>
  <c r="AW176" i="63"/>
  <c r="AW195" i="63" s="1"/>
  <c r="AW176" i="69"/>
  <c r="AW176" i="72"/>
  <c r="AW176" i="71"/>
  <c r="AW176" i="68"/>
  <c r="I146" i="88"/>
  <c r="AI176" i="88"/>
  <c r="AI195" i="88" s="1"/>
  <c r="AI176" i="71"/>
  <c r="AI176" i="73"/>
  <c r="AI176" i="67"/>
  <c r="AI195" i="67" s="1"/>
  <c r="AI176" i="70"/>
  <c r="AI176" i="75"/>
  <c r="AI176" i="72"/>
  <c r="AI176" i="63"/>
  <c r="AI195" i="63" s="1"/>
  <c r="AI176" i="69"/>
  <c r="AK146" i="72"/>
  <c r="AK146" i="75"/>
  <c r="X176" i="72"/>
  <c r="X176" i="63"/>
  <c r="X195" i="63" s="1"/>
  <c r="X176" i="73"/>
  <c r="X176" i="67"/>
  <c r="X195" i="67" s="1"/>
  <c r="X176" i="69"/>
  <c r="X176" i="88"/>
  <c r="X195" i="88" s="1"/>
  <c r="X176" i="71"/>
  <c r="X176" i="75"/>
  <c r="X176" i="70"/>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95" i="67" s="1"/>
  <c r="J176" i="88"/>
  <c r="J195" i="88" s="1"/>
  <c r="J176" i="71"/>
  <c r="J176" i="72"/>
  <c r="J176" i="73"/>
  <c r="J176" i="69"/>
  <c r="J176" i="75"/>
  <c r="J176" i="63"/>
  <c r="J195" i="63" s="1"/>
  <c r="J176" i="70"/>
  <c r="T146" i="67"/>
  <c r="AC146" i="68"/>
  <c r="T146" i="72"/>
  <c r="AT146" i="72"/>
  <c r="AL146" i="73"/>
  <c r="U146" i="72"/>
  <c r="Y146" i="69"/>
  <c r="AS146" i="69"/>
  <c r="V146" i="67"/>
  <c r="U146" i="73"/>
  <c r="AG146" i="72"/>
  <c r="AP146" i="72"/>
  <c r="AF146" i="69"/>
  <c r="AW146" i="69"/>
  <c r="O146" i="73"/>
  <c r="AG146" i="69"/>
  <c r="K176" i="69"/>
  <c r="K176" i="88"/>
  <c r="K195" i="88" s="1"/>
  <c r="K176" i="63"/>
  <c r="K195" i="63" s="1"/>
  <c r="K176" i="67"/>
  <c r="K195" i="67" s="1"/>
  <c r="K176" i="71"/>
  <c r="K176" i="70"/>
  <c r="K176" i="72"/>
  <c r="K176" i="73"/>
  <c r="K176" i="75"/>
  <c r="AS146" i="70"/>
  <c r="K146" i="70"/>
  <c r="Y146" i="72"/>
  <c r="AB146" i="75"/>
  <c r="J146" i="75"/>
  <c r="N146" i="68"/>
  <c r="AK146" i="67"/>
  <c r="J146" i="72"/>
  <c r="AT146" i="73"/>
  <c r="AX146" i="68"/>
  <c r="AX196"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96" i="69" s="1"/>
  <c r="AZ146" i="63"/>
  <c r="AY146" i="68"/>
  <c r="E146" i="73"/>
  <c r="BA146" i="88"/>
  <c r="BA146" i="75"/>
  <c r="AY146" i="70"/>
  <c r="BB146" i="63"/>
  <c r="AY146" i="88"/>
  <c r="BB146" i="68"/>
  <c r="AZ146" i="88"/>
  <c r="AZ196" i="88" s="1"/>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AS196" i="68" s="1"/>
  <c r="P146" i="88"/>
  <c r="G146" i="63"/>
  <c r="AU146" i="63"/>
  <c r="F146" i="63"/>
  <c r="F196" i="63" s="1"/>
  <c r="Q146" i="63"/>
  <c r="U146" i="70"/>
  <c r="U146" i="63"/>
  <c r="AI146" i="75"/>
  <c r="AI196" i="75" s="1"/>
  <c r="N146" i="63"/>
  <c r="O146" i="88"/>
  <c r="AC146" i="73"/>
  <c r="AB146" i="67"/>
  <c r="J146" i="88"/>
  <c r="AJ146" i="88"/>
  <c r="AJ196" i="88" s="1"/>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96" i="88" s="1"/>
  <c r="AO146" i="63"/>
  <c r="Q146" i="68"/>
  <c r="W146" i="68"/>
  <c r="W196" i="68" s="1"/>
  <c r="AM146" i="88"/>
  <c r="AH146" i="70"/>
  <c r="AF146" i="63"/>
  <c r="AF196" i="63" s="1"/>
  <c r="AF201" i="63" s="1"/>
  <c r="L146" i="67"/>
  <c r="AJ146" i="72"/>
  <c r="BB146" i="67"/>
  <c r="AT146" i="88"/>
  <c r="AT196" i="88" s="1"/>
  <c r="S146" i="68"/>
  <c r="AQ146" i="75"/>
  <c r="Q146" i="67"/>
  <c r="AB146" i="73"/>
  <c r="AG146" i="70"/>
  <c r="AQ146" i="73"/>
  <c r="AO146" i="75"/>
  <c r="AN146" i="63"/>
  <c r="AN196" i="63" s="1"/>
  <c r="AN201" i="63" s="1"/>
  <c r="Q146" i="88"/>
  <c r="X146" i="68"/>
  <c r="AQ146" i="88"/>
  <c r="K146" i="63"/>
  <c r="AT146" i="63"/>
  <c r="S146" i="73"/>
  <c r="AS146" i="73"/>
  <c r="AN146" i="73"/>
  <c r="S146" i="72"/>
  <c r="AK146" i="69"/>
  <c r="Z146" i="69"/>
  <c r="AA146" i="73"/>
  <c r="AT146" i="75"/>
  <c r="M146" i="88"/>
  <c r="AA146" i="69"/>
  <c r="R146" i="67"/>
  <c r="AD146" i="73"/>
  <c r="AX146" i="67"/>
  <c r="K146" i="73"/>
  <c r="N146" i="88"/>
  <c r="Z146" i="63"/>
  <c r="Z196" i="63" s="1"/>
  <c r="Z201" i="63" s="1"/>
  <c r="Q146" i="70"/>
  <c r="AJ146" i="63"/>
  <c r="X146" i="69"/>
  <c r="Q146" i="75"/>
  <c r="Q196" i="75" s="1"/>
  <c r="X146" i="63"/>
  <c r="AA146" i="68"/>
  <c r="AK146" i="68"/>
  <c r="AK196" i="68" s="1"/>
  <c r="AK200" i="68" s="1"/>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W196" i="63" s="1"/>
  <c r="AI146" i="68"/>
  <c r="F146" i="68"/>
  <c r="AS146" i="67"/>
  <c r="AM146" i="67"/>
  <c r="AM196" i="67" s="1"/>
  <c r="AW146" i="67"/>
  <c r="AH146" i="68"/>
  <c r="AH196" i="68" s="1"/>
  <c r="AV146" i="70"/>
  <c r="AI146" i="73"/>
  <c r="AA146" i="70"/>
  <c r="AQ146" i="70"/>
  <c r="AM146" i="69"/>
  <c r="AQ146" i="68"/>
  <c r="AQ196" i="68" s="1"/>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J196" i="67" s="1"/>
  <c r="J202" i="67" s="1"/>
  <c r="S146" i="69"/>
  <c r="P146" i="73"/>
  <c r="AU146" i="70"/>
  <c r="I146" i="75"/>
  <c r="Y146" i="68"/>
  <c r="F146" i="70"/>
  <c r="AC146" i="75"/>
  <c r="AG146" i="67"/>
  <c r="AW146" i="70"/>
  <c r="AH146" i="72"/>
  <c r="M146" i="73"/>
  <c r="S176" i="69"/>
  <c r="S176" i="72"/>
  <c r="S176" i="88"/>
  <c r="S195" i="88" s="1"/>
  <c r="S176" i="63"/>
  <c r="S195" i="63" s="1"/>
  <c r="S176" i="70"/>
  <c r="S176" i="73"/>
  <c r="S176" i="71"/>
  <c r="S176" i="75"/>
  <c r="S176" i="67"/>
  <c r="S195" i="67" s="1"/>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S146" i="63"/>
  <c r="AQ176" i="72"/>
  <c r="AQ176" i="67"/>
  <c r="AQ195" i="67" s="1"/>
  <c r="AQ176" i="75"/>
  <c r="AQ176" i="70"/>
  <c r="AQ176" i="69"/>
  <c r="AQ176" i="63"/>
  <c r="AQ195" i="63" s="1"/>
  <c r="AQ176" i="73"/>
  <c r="AQ176" i="88"/>
  <c r="AQ195" i="88" s="1"/>
  <c r="AQ176" i="71"/>
  <c r="O176" i="88"/>
  <c r="O195" i="88" s="1"/>
  <c r="O176" i="70"/>
  <c r="O176" i="73"/>
  <c r="O176" i="72"/>
  <c r="O176" i="67"/>
  <c r="O195" i="67" s="1"/>
  <c r="O176" i="69"/>
  <c r="O176" i="68"/>
  <c r="O176" i="75"/>
  <c r="O176" i="63"/>
  <c r="O195" i="63" s="1"/>
  <c r="O146" i="72"/>
  <c r="AJ146" i="68"/>
  <c r="H146" i="70"/>
  <c r="H196" i="70" s="1"/>
  <c r="H202" i="70" s="1"/>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95" i="88" s="1"/>
  <c r="AS176" i="69"/>
  <c r="AS176" i="70"/>
  <c r="AS176" i="75"/>
  <c r="AS176" i="73"/>
  <c r="AS176" i="67"/>
  <c r="AS195" i="67" s="1"/>
  <c r="AM146" i="72"/>
  <c r="H146" i="69"/>
  <c r="Z146" i="75"/>
  <c r="G176" i="88"/>
  <c r="G195" i="88" s="1"/>
  <c r="G176" i="63"/>
  <c r="G195" i="63" s="1"/>
  <c r="G176" i="75"/>
  <c r="G176" i="72"/>
  <c r="G176" i="67"/>
  <c r="G195" i="67" s="1"/>
  <c r="G176" i="73"/>
  <c r="G176" i="69"/>
  <c r="G176" i="71"/>
  <c r="G176" i="68"/>
  <c r="G176" i="70"/>
  <c r="P146" i="70"/>
  <c r="U146" i="69"/>
  <c r="AX146" i="73"/>
  <c r="AP146" i="69"/>
  <c r="AC146" i="67"/>
  <c r="J143" i="63"/>
  <c r="J193" i="63" s="1"/>
  <c r="J143" i="88"/>
  <c r="J193" i="88" s="1"/>
  <c r="J143" i="67"/>
  <c r="J193" i="67" s="1"/>
  <c r="J200" i="67" s="1"/>
  <c r="J193" i="71"/>
  <c r="J143" i="70"/>
  <c r="J193" i="70" s="1"/>
  <c r="J143" i="73"/>
  <c r="J193" i="73" s="1"/>
  <c r="J143" i="68"/>
  <c r="J193" i="68" s="1"/>
  <c r="J143" i="69"/>
  <c r="J193" i="69" s="1"/>
  <c r="J143" i="75"/>
  <c r="J193" i="75" s="1"/>
  <c r="AA176" i="69"/>
  <c r="AA176" i="73"/>
  <c r="AA176" i="75"/>
  <c r="AA176" i="63"/>
  <c r="AA195" i="63" s="1"/>
  <c r="AA176" i="88"/>
  <c r="AA195" i="88" s="1"/>
  <c r="AA176" i="72"/>
  <c r="AA176" i="67"/>
  <c r="AA195" i="67" s="1"/>
  <c r="AA176" i="70"/>
  <c r="AA176" i="71"/>
  <c r="AA176" i="68"/>
  <c r="F172" i="71"/>
  <c r="F194" i="71" s="1"/>
  <c r="H172" i="75"/>
  <c r="H194" i="75" s="1"/>
  <c r="AL146" i="75"/>
  <c r="Y176" i="73"/>
  <c r="Y176" i="69"/>
  <c r="Y176" i="72"/>
  <c r="Y176" i="75"/>
  <c r="Y176" i="63"/>
  <c r="Y195" i="63" s="1"/>
  <c r="Y176" i="88"/>
  <c r="Y195" i="88" s="1"/>
  <c r="Y176" i="71"/>
  <c r="Y176" i="67"/>
  <c r="Y195" i="67" s="1"/>
  <c r="Y176" i="70"/>
  <c r="AH176" i="75"/>
  <c r="AH176" i="88"/>
  <c r="AH195" i="88" s="1"/>
  <c r="AH176" i="71"/>
  <c r="AH176" i="67"/>
  <c r="AH195" i="67" s="1"/>
  <c r="AH176" i="72"/>
  <c r="AH176" i="63"/>
  <c r="AH195" i="63" s="1"/>
  <c r="AH176" i="73"/>
  <c r="AH176" i="69"/>
  <c r="AH176" i="70"/>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95" i="67" s="1"/>
  <c r="Q176" i="63"/>
  <c r="Q195" i="63" s="1"/>
  <c r="Q176" i="75"/>
  <c r="Q176" i="71"/>
  <c r="Q176" i="72"/>
  <c r="Q176" i="69"/>
  <c r="Q176" i="88"/>
  <c r="Q195" i="88" s="1"/>
  <c r="Q176" i="73"/>
  <c r="Q176" i="70"/>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3"/>
  <c r="AZ193" i="63" s="1"/>
  <c r="AZ143" i="69"/>
  <c r="AZ193" i="69" s="1"/>
  <c r="AZ200" i="69" s="1"/>
  <c r="AZ193" i="71"/>
  <c r="S143" i="73"/>
  <c r="S193" i="73" s="1"/>
  <c r="S143" i="88"/>
  <c r="S193" i="88" s="1"/>
  <c r="S143" i="75"/>
  <c r="S193" i="75" s="1"/>
  <c r="S143" i="69"/>
  <c r="S193" i="69" s="1"/>
  <c r="S143" i="70"/>
  <c r="S193" i="70" s="1"/>
  <c r="S200" i="70" s="1"/>
  <c r="S143" i="68"/>
  <c r="S193" i="68" s="1"/>
  <c r="S143" i="72"/>
  <c r="S193" i="72" s="1"/>
  <c r="S143" i="63"/>
  <c r="S193" i="63" s="1"/>
  <c r="S193" i="71"/>
  <c r="AF176" i="69"/>
  <c r="AF176" i="71"/>
  <c r="AF176" i="67"/>
  <c r="AF195" i="67" s="1"/>
  <c r="AF176" i="63"/>
  <c r="AF195" i="63" s="1"/>
  <c r="AF176" i="70"/>
  <c r="AF176" i="75"/>
  <c r="AF176" i="73"/>
  <c r="AF176" i="88"/>
  <c r="AF195" i="88" s="1"/>
  <c r="AF176" i="72"/>
  <c r="L143" i="69"/>
  <c r="L193" i="69" s="1"/>
  <c r="L176" i="68"/>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95" i="67" s="1"/>
  <c r="AN176" i="70"/>
  <c r="AN176" i="75"/>
  <c r="AN176" i="63"/>
  <c r="AN195" i="63" s="1"/>
  <c r="AN202" i="63" s="1"/>
  <c r="AN176" i="69"/>
  <c r="AN176" i="72"/>
  <c r="AN176" i="88"/>
  <c r="AN195" i="88" s="1"/>
  <c r="H176" i="63"/>
  <c r="H195" i="63" s="1"/>
  <c r="H176" i="75"/>
  <c r="H176" i="69"/>
  <c r="H176" i="67"/>
  <c r="H195" i="67" s="1"/>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95" i="88" s="1"/>
  <c r="AK176" i="73"/>
  <c r="AK176" i="63"/>
  <c r="AK195" i="63" s="1"/>
  <c r="AK176" i="70"/>
  <c r="AK176" i="69"/>
  <c r="AK176" i="67"/>
  <c r="AK195" i="67" s="1"/>
  <c r="AK176" i="71"/>
  <c r="AK176" i="75"/>
  <c r="AK176" i="72"/>
  <c r="AX176" i="88"/>
  <c r="AX195" i="88" s="1"/>
  <c r="AX176" i="69"/>
  <c r="AX176" i="70"/>
  <c r="AX176" i="73"/>
  <c r="AX176" i="72"/>
  <c r="AX176" i="75"/>
  <c r="AX176" i="67"/>
  <c r="AX195" i="67" s="1"/>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76" i="88"/>
  <c r="AU195" i="88" s="1"/>
  <c r="AU176" i="75"/>
  <c r="AU176" i="71"/>
  <c r="AU176" i="70"/>
  <c r="AU176" i="63"/>
  <c r="AU195" i="63" s="1"/>
  <c r="AU176" i="67"/>
  <c r="AU195" i="67" s="1"/>
  <c r="AU176" i="73"/>
  <c r="AU176" i="72"/>
  <c r="L176" i="73"/>
  <c r="H176" i="68"/>
  <c r="F143" i="70"/>
  <c r="F193" i="70" s="1"/>
  <c r="F143" i="75"/>
  <c r="F193" i="75" s="1"/>
  <c r="F143" i="72"/>
  <c r="F193" i="72" s="1"/>
  <c r="F143" i="63"/>
  <c r="F193" i="63" s="1"/>
  <c r="F193" i="71"/>
  <c r="F143" i="88"/>
  <c r="F193" i="88" s="1"/>
  <c r="F143" i="69"/>
  <c r="F193" i="69" s="1"/>
  <c r="F143" i="68"/>
  <c r="F193" i="68" s="1"/>
  <c r="H176" i="88"/>
  <c r="H195" i="88" s="1"/>
  <c r="F143" i="67"/>
  <c r="F193" i="67" s="1"/>
  <c r="AE176" i="63"/>
  <c r="AE195" i="63" s="1"/>
  <c r="AE176" i="75"/>
  <c r="AE176" i="72"/>
  <c r="AE176" i="88"/>
  <c r="AE195" i="88" s="1"/>
  <c r="AE176" i="71"/>
  <c r="AE176" i="69"/>
  <c r="AE176" i="73"/>
  <c r="AE176" i="67"/>
  <c r="AE195" i="67" s="1"/>
  <c r="AE176" i="70"/>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76" i="71"/>
  <c r="L176" i="75"/>
  <c r="L176" i="88"/>
  <c r="L195" i="88" s="1"/>
  <c r="L176" i="67"/>
  <c r="L195" i="67" s="1"/>
  <c r="L176" i="70"/>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0" s="1"/>
  <c r="AQ193" i="71"/>
  <c r="Y176" i="68"/>
  <c r="AH176" i="68"/>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E176" i="68"/>
  <c r="Z176" i="88"/>
  <c r="Z195" i="88" s="1"/>
  <c r="Z176" i="71"/>
  <c r="Z176" i="73"/>
  <c r="Z176" i="70"/>
  <c r="Z176" i="72"/>
  <c r="Z176" i="63"/>
  <c r="Z195" i="63" s="1"/>
  <c r="Z176" i="69"/>
  <c r="Z176" i="67"/>
  <c r="Z195" i="67" s="1"/>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93" i="68" s="1"/>
  <c r="E143" i="70"/>
  <c r="E193" i="70" s="1"/>
  <c r="E143" i="88"/>
  <c r="E193" i="88" s="1"/>
  <c r="E143" i="75"/>
  <c r="E193" i="75" s="1"/>
  <c r="E143" i="69"/>
  <c r="E193" i="69" s="1"/>
  <c r="E143" i="73"/>
  <c r="E193" i="73" s="1"/>
  <c r="E143" i="71"/>
  <c r="E193" i="71" s="1"/>
  <c r="E143" i="72"/>
  <c r="E193" i="72" s="1"/>
  <c r="E143" i="63"/>
  <c r="E193" i="63" s="1"/>
  <c r="T176" i="72"/>
  <c r="T176" i="67"/>
  <c r="T195" i="67" s="1"/>
  <c r="T176" i="63"/>
  <c r="T195" i="63" s="1"/>
  <c r="T176" i="75"/>
  <c r="T176" i="88"/>
  <c r="T195" i="88" s="1"/>
  <c r="T176" i="69"/>
  <c r="T176" i="73"/>
  <c r="T176" i="70"/>
  <c r="T176" i="71"/>
  <c r="E176" i="70"/>
  <c r="AD176" i="73"/>
  <c r="AD176" i="88"/>
  <c r="AD195" i="88" s="1"/>
  <c r="AD176" i="67"/>
  <c r="AD195" i="67" s="1"/>
  <c r="AD176" i="69"/>
  <c r="AD176" i="70"/>
  <c r="AD176" i="71"/>
  <c r="AD176" i="63"/>
  <c r="AD195" i="63" s="1"/>
  <c r="AD176" i="72"/>
  <c r="AD176" i="75"/>
  <c r="AD176" i="68"/>
  <c r="W176" i="88"/>
  <c r="W195" i="88" s="1"/>
  <c r="W176" i="63"/>
  <c r="W195" i="63" s="1"/>
  <c r="W176" i="69"/>
  <c r="W176" i="67"/>
  <c r="W195" i="67" s="1"/>
  <c r="W176" i="73"/>
  <c r="W176" i="68"/>
  <c r="W176" i="71"/>
  <c r="W176" i="75"/>
  <c r="W176" i="72"/>
  <c r="AZ176" i="71"/>
  <c r="AZ176" i="67"/>
  <c r="AZ195" i="67" s="1"/>
  <c r="AZ176" i="73"/>
  <c r="AZ176" i="88"/>
  <c r="AZ195" i="88" s="1"/>
  <c r="AZ176" i="63"/>
  <c r="AZ195" i="63" s="1"/>
  <c r="AZ176" i="72"/>
  <c r="AZ176" i="69"/>
  <c r="AZ176" i="75"/>
  <c r="AZ176" i="70"/>
  <c r="AG143" i="69"/>
  <c r="AG193" i="69" s="1"/>
  <c r="AG143" i="72"/>
  <c r="AG193" i="72" s="1"/>
  <c r="AG143" i="68"/>
  <c r="AG193" i="68" s="1"/>
  <c r="AG200"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76" i="63"/>
  <c r="M195" i="63" s="1"/>
  <c r="M176" i="68"/>
  <c r="M176" i="75"/>
  <c r="M176" i="88"/>
  <c r="M195" i="88" s="1"/>
  <c r="M176" i="71"/>
  <c r="AY176" i="72"/>
  <c r="AY176" i="88"/>
  <c r="AY195" i="88" s="1"/>
  <c r="AY176" i="71"/>
  <c r="AY176" i="70"/>
  <c r="AY176" i="75"/>
  <c r="AY176" i="67"/>
  <c r="AY195" i="67" s="1"/>
  <c r="AY176" i="63"/>
  <c r="AY195" i="63" s="1"/>
  <c r="AY176" i="73"/>
  <c r="AY176" i="69"/>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95" i="88" s="1"/>
  <c r="E176" i="63"/>
  <c r="E195" i="63" s="1"/>
  <c r="AJ176" i="63"/>
  <c r="AJ195" i="63" s="1"/>
  <c r="AJ176" i="72"/>
  <c r="AJ176" i="73"/>
  <c r="AJ176" i="67"/>
  <c r="AJ195" i="67" s="1"/>
  <c r="AJ176" i="69"/>
  <c r="AJ176" i="70"/>
  <c r="AJ176" i="71"/>
  <c r="AJ176" i="88"/>
  <c r="AJ195" i="88" s="1"/>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95" i="67" s="1"/>
  <c r="AO176" i="70"/>
  <c r="AO176" i="69"/>
  <c r="AO176" i="73"/>
  <c r="AO176" i="63"/>
  <c r="AO195" i="63" s="1"/>
  <c r="AO176" i="88"/>
  <c r="AO195" i="88" s="1"/>
  <c r="AO176" i="75"/>
  <c r="AO176" i="71"/>
  <c r="X172" i="75"/>
  <c r="X194" i="75" s="1"/>
  <c r="X172" i="73"/>
  <c r="X194" i="73" s="1"/>
  <c r="X172" i="67"/>
  <c r="X194" i="67" s="1"/>
  <c r="X172" i="88"/>
  <c r="X194" i="88" s="1"/>
  <c r="X172" i="68"/>
  <c r="X194" i="68" s="1"/>
  <c r="X172" i="72"/>
  <c r="X194" i="72" s="1"/>
  <c r="X172" i="71"/>
  <c r="X194" i="71" s="1"/>
  <c r="X172" i="70"/>
  <c r="X194" i="70" s="1"/>
  <c r="BA143" i="68"/>
  <c r="BA193" i="68" s="1"/>
  <c r="BA200"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93" i="70" s="1"/>
  <c r="AI143" i="75"/>
  <c r="AI193" i="75" s="1"/>
  <c r="R176" i="75"/>
  <c r="R176" i="69"/>
  <c r="R176" i="73"/>
  <c r="R176" i="68"/>
  <c r="R176" i="72"/>
  <c r="R176" i="63"/>
  <c r="R195" i="63" s="1"/>
  <c r="R176" i="70"/>
  <c r="R176" i="88"/>
  <c r="R195" i="88" s="1"/>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AQ200" i="68" l="1"/>
  <c r="W202" i="63"/>
  <c r="F200" i="63"/>
  <c r="N200" i="73"/>
  <c r="N201" i="73"/>
  <c r="AM200" i="70"/>
  <c r="H200" i="73"/>
  <c r="H201" i="73"/>
  <c r="AY202" i="73"/>
  <c r="AY201" i="73"/>
  <c r="AL202" i="72"/>
  <c r="AL201" i="72"/>
  <c r="AL200" i="72"/>
  <c r="Z202" i="71"/>
  <c r="Z201" i="71"/>
  <c r="Z221" i="71" s="1"/>
  <c r="L201" i="71"/>
  <c r="L200" i="71"/>
  <c r="Z200" i="71"/>
  <c r="AI202" i="70"/>
  <c r="AI201" i="70"/>
  <c r="H201" i="70"/>
  <c r="AO200" i="70"/>
  <c r="AO202" i="70"/>
  <c r="AO201" i="70"/>
  <c r="H200" i="70"/>
  <c r="AI200" i="70"/>
  <c r="AM202" i="70"/>
  <c r="AM201" i="70"/>
  <c r="BB202" i="69"/>
  <c r="BB201" i="69"/>
  <c r="BB200" i="69"/>
  <c r="AI200" i="69"/>
  <c r="AI202" i="69"/>
  <c r="AI201" i="69"/>
  <c r="AZ202" i="69"/>
  <c r="AZ201" i="69"/>
  <c r="AH202" i="68"/>
  <c r="AH201" i="68"/>
  <c r="BA202" i="68"/>
  <c r="BA201" i="68"/>
  <c r="AG202" i="68"/>
  <c r="AG201" i="68"/>
  <c r="AS202" i="68"/>
  <c r="AS201" i="68"/>
  <c r="AS200" i="68"/>
  <c r="AQ202" i="68"/>
  <c r="AQ201" i="68"/>
  <c r="W202" i="68"/>
  <c r="W222" i="68" s="1"/>
  <c r="W200" i="68"/>
  <c r="W201" i="68"/>
  <c r="AH200" i="68"/>
  <c r="AK202" i="68"/>
  <c r="AK201" i="68"/>
  <c r="AX202" i="68"/>
  <c r="AX201" i="68"/>
  <c r="AX200" i="68"/>
  <c r="AM202" i="67"/>
  <c r="AM201" i="67"/>
  <c r="AJ202" i="67"/>
  <c r="AJ201" i="67"/>
  <c r="AM200" i="67"/>
  <c r="AV202" i="67"/>
  <c r="AV200" i="67"/>
  <c r="AV201" i="67"/>
  <c r="AJ200" i="67"/>
  <c r="J201" i="67"/>
  <c r="Z202" i="63"/>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F200" i="63"/>
  <c r="AT213" i="74"/>
  <c r="R213" i="74"/>
  <c r="K214" i="67"/>
  <c r="AF215" i="74"/>
  <c r="AF202" i="63"/>
  <c r="AI215" i="74"/>
  <c r="N215" i="74"/>
  <c r="AN213" i="74"/>
  <c r="AN200" i="63"/>
  <c r="Z213" i="67"/>
  <c r="Z200" i="63"/>
  <c r="AP213" i="74"/>
  <c r="AX215" i="74"/>
  <c r="Y213" i="74"/>
  <c r="I214" i="74"/>
  <c r="Y215" i="74"/>
  <c r="G215" i="74"/>
  <c r="H214" i="74"/>
  <c r="G213" i="74"/>
  <c r="AC215" i="74"/>
  <c r="F215" i="74"/>
  <c r="F202" i="63"/>
  <c r="F131" i="88"/>
  <c r="AE196" i="74"/>
  <c r="V196" i="74"/>
  <c r="AY196" i="74"/>
  <c r="AH196" i="74"/>
  <c r="Y196" i="74"/>
  <c r="AM196" i="74"/>
  <c r="P196" i="69"/>
  <c r="P202" i="69" s="1"/>
  <c r="Q196" i="74"/>
  <c r="BB196" i="74"/>
  <c r="AS196" i="74"/>
  <c r="AJ196" i="74"/>
  <c r="S196" i="74"/>
  <c r="AV196" i="74"/>
  <c r="Z216" i="71"/>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F200" i="70" s="1"/>
  <c r="N213" i="72"/>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U200" i="69" s="1"/>
  <c r="G215" i="72"/>
  <c r="AS215" i="67"/>
  <c r="AP196" i="70"/>
  <c r="AP200" i="70" s="1"/>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W200" i="70" s="1"/>
  <c r="AU196" i="70"/>
  <c r="AU200" i="70" s="1"/>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G129" i="88"/>
  <c r="G131" i="88" s="1"/>
  <c r="F130" i="88"/>
  <c r="F132" i="88" s="1"/>
  <c r="F133" i="88" s="1"/>
  <c r="F190" i="88" s="1"/>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196" i="68"/>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Z213" i="70"/>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AF213" i="70"/>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V200" i="70" s="1"/>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Q213" i="70"/>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Z216" i="88" s="1"/>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AQ200" i="75" l="1"/>
  <c r="AJ200" i="75"/>
  <c r="AD200" i="75"/>
  <c r="M201" i="75"/>
  <c r="G200" i="75"/>
  <c r="AT202" i="75"/>
  <c r="T201" i="75"/>
  <c r="G201" i="75"/>
  <c r="L200" i="73"/>
  <c r="F200" i="71"/>
  <c r="F201" i="69"/>
  <c r="AC202" i="75"/>
  <c r="T202" i="75"/>
  <c r="L201" i="73"/>
  <c r="X201" i="73"/>
  <c r="R201" i="73"/>
  <c r="O201" i="71"/>
  <c r="O221" i="71" s="1"/>
  <c r="J200" i="71"/>
  <c r="S200" i="71"/>
  <c r="S201" i="71"/>
  <c r="P200" i="70"/>
  <c r="X201" i="70"/>
  <c r="O200" i="69"/>
  <c r="T201" i="68"/>
  <c r="M201" i="68"/>
  <c r="F201" i="68"/>
  <c r="K200" i="68"/>
  <c r="H201" i="68"/>
  <c r="H200" i="67"/>
  <c r="S201" i="67"/>
  <c r="X201" i="67"/>
  <c r="L202" i="75"/>
  <c r="AF200" i="75"/>
  <c r="H200" i="75"/>
  <c r="AV202" i="73"/>
  <c r="AV200" i="73"/>
  <c r="AV201" i="73"/>
  <c r="W202" i="73"/>
  <c r="W222" i="73" s="1"/>
  <c r="W200" i="73"/>
  <c r="W220" i="73" s="1"/>
  <c r="W201" i="73"/>
  <c r="W221" i="73" s="1"/>
  <c r="AS202" i="73"/>
  <c r="AS201" i="73"/>
  <c r="AS200" i="73"/>
  <c r="AT202" i="73"/>
  <c r="AT201" i="73"/>
  <c r="AT221" i="73" s="1"/>
  <c r="AO202" i="73"/>
  <c r="AO201" i="73"/>
  <c r="AM202" i="73"/>
  <c r="AM201" i="73"/>
  <c r="AA202" i="73"/>
  <c r="AA201" i="73"/>
  <c r="AC200" i="73"/>
  <c r="Q201" i="73"/>
  <c r="X200" i="73"/>
  <c r="M200" i="73"/>
  <c r="AQ202" i="73"/>
  <c r="AQ201" i="73"/>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22" i="73" s="1"/>
  <c r="AN201" i="73"/>
  <c r="AL202" i="73"/>
  <c r="AL201" i="73"/>
  <c r="AL200" i="73"/>
  <c r="BA202" i="73"/>
  <c r="BA201" i="73"/>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E200" i="73"/>
  <c r="E204" i="73" s="1"/>
  <c r="BA200" i="73"/>
  <c r="J201" i="73"/>
  <c r="U202" i="73"/>
  <c r="U201" i="73"/>
  <c r="AD202" i="73"/>
  <c r="AD201" i="73"/>
  <c r="AD221" i="73" s="1"/>
  <c r="F216" i="73"/>
  <c r="F202" i="73"/>
  <c r="F222" i="73" s="1"/>
  <c r="AU202" i="73"/>
  <c r="AU201" i="73"/>
  <c r="F200" i="73"/>
  <c r="F220" i="73" s="1"/>
  <c r="AN200" i="73"/>
  <c r="P200" i="73"/>
  <c r="R200" i="73"/>
  <c r="O200" i="73"/>
  <c r="AG200" i="73"/>
  <c r="T201" i="73"/>
  <c r="V200" i="73"/>
  <c r="E202" i="72"/>
  <c r="E201" i="72"/>
  <c r="BB202" i="72"/>
  <c r="BB201" i="72"/>
  <c r="BB200" i="72"/>
  <c r="AR202" i="72"/>
  <c r="AR201" i="72"/>
  <c r="Y202" i="72"/>
  <c r="Y201" i="72"/>
  <c r="Y221" i="72" s="1"/>
  <c r="AK202" i="72"/>
  <c r="AK201" i="72"/>
  <c r="AK200" i="72"/>
  <c r="W202" i="72"/>
  <c r="W222" i="72" s="1"/>
  <c r="W200" i="72"/>
  <c r="W201" i="72"/>
  <c r="R200" i="72"/>
  <c r="AR200" i="72"/>
  <c r="N201" i="72"/>
  <c r="AZ202" i="72"/>
  <c r="AZ201" i="72"/>
  <c r="AD202" i="72"/>
  <c r="AD201" i="72"/>
  <c r="AX202" i="72"/>
  <c r="AX201" i="72"/>
  <c r="AX200" i="72"/>
  <c r="BA202" i="72"/>
  <c r="BA201" i="72"/>
  <c r="AO202" i="72"/>
  <c r="AO201" i="72"/>
  <c r="AO200" i="72"/>
  <c r="K201" i="72"/>
  <c r="R201" i="72"/>
  <c r="S200" i="72"/>
  <c r="AS202" i="72"/>
  <c r="AS201" i="72"/>
  <c r="AS200" i="72"/>
  <c r="AB202" i="72"/>
  <c r="AB201" i="72"/>
  <c r="AB200" i="72"/>
  <c r="AF202" i="72"/>
  <c r="AF201" i="72"/>
  <c r="Z202" i="72"/>
  <c r="Z201" i="72"/>
  <c r="F216" i="72"/>
  <c r="F202" i="72"/>
  <c r="AJ202" i="72"/>
  <c r="AJ201" i="72"/>
  <c r="S201" i="72"/>
  <c r="O201" i="72"/>
  <c r="X201" i="72"/>
  <c r="G200" i="72"/>
  <c r="Q201" i="72"/>
  <c r="Y200" i="72"/>
  <c r="V202" i="72"/>
  <c r="V201" i="72"/>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G202" i="72"/>
  <c r="AG201" i="72"/>
  <c r="AY202" i="72"/>
  <c r="AY201" i="72"/>
  <c r="AY221" i="72" s="1"/>
  <c r="AN202" i="72"/>
  <c r="AN222" i="72" s="1"/>
  <c r="AN201" i="72"/>
  <c r="AH202" i="72"/>
  <c r="AH201" i="72"/>
  <c r="AE202" i="72"/>
  <c r="AE201" i="72"/>
  <c r="AE200" i="72"/>
  <c r="AD200" i="72"/>
  <c r="G201" i="72"/>
  <c r="I201" i="72"/>
  <c r="Q200" i="72"/>
  <c r="T201" i="72"/>
  <c r="I200" i="72"/>
  <c r="O200" i="72"/>
  <c r="AQ202" i="72"/>
  <c r="AQ201" i="72"/>
  <c r="AW202" i="72"/>
  <c r="AW201" i="72"/>
  <c r="AW221" i="72" s="1"/>
  <c r="AU202" i="72"/>
  <c r="AU201" i="72"/>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1" i="71"/>
  <c r="Q201" i="71"/>
  <c r="U200" i="71"/>
  <c r="AC200" i="71"/>
  <c r="N200" i="71"/>
  <c r="M200" i="71"/>
  <c r="AZ200" i="71"/>
  <c r="V202" i="71"/>
  <c r="V201" i="7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01" i="71"/>
  <c r="F216" i="71"/>
  <c r="F202" i="71"/>
  <c r="F222" i="71" s="1"/>
  <c r="T200" i="71"/>
  <c r="V200" i="71"/>
  <c r="G200" i="71"/>
  <c r="AN202" i="71"/>
  <c r="AN222" i="71" s="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01" i="70"/>
  <c r="AR202" i="70"/>
  <c r="AR201" i="70"/>
  <c r="AR221" i="70" s="1"/>
  <c r="AA202" i="70"/>
  <c r="AA201" i="70"/>
  <c r="AQ202" i="70"/>
  <c r="AQ201" i="70"/>
  <c r="T200" i="70"/>
  <c r="K201" i="70"/>
  <c r="G200" i="70"/>
  <c r="AA200" i="70"/>
  <c r="X200" i="70"/>
  <c r="U202" i="70"/>
  <c r="U201" i="70"/>
  <c r="V202" i="70"/>
  <c r="V201" i="70"/>
  <c r="AS202" i="70"/>
  <c r="AS201" i="70"/>
  <c r="AS200" i="70"/>
  <c r="AF202" i="70"/>
  <c r="AF222" i="70" s="1"/>
  <c r="AF201" i="70"/>
  <c r="L200" i="70"/>
  <c r="O201" i="70"/>
  <c r="O221" i="70" s="1"/>
  <c r="AF200" i="70"/>
  <c r="AJ202" i="70"/>
  <c r="AJ201" i="70"/>
  <c r="AN202" i="70"/>
  <c r="AN222" i="70" s="1"/>
  <c r="AN201" i="70"/>
  <c r="BA202" i="70"/>
  <c r="BA201" i="70"/>
  <c r="BA221" i="70" s="1"/>
  <c r="AV202" i="70"/>
  <c r="AV201" i="70"/>
  <c r="AV200" i="70"/>
  <c r="U200" i="70"/>
  <c r="N201" i="70"/>
  <c r="Z200" i="70"/>
  <c r="Z220" i="70" s="1"/>
  <c r="M201" i="70"/>
  <c r="AN200" i="70"/>
  <c r="AN220" i="70" s="1"/>
  <c r="Q201" i="70"/>
  <c r="AT202" i="70"/>
  <c r="AT201" i="70"/>
  <c r="O200" i="70"/>
  <c r="Q200" i="70"/>
  <c r="R200" i="70"/>
  <c r="R201" i="70"/>
  <c r="G201" i="70"/>
  <c r="T201" i="70"/>
  <c r="AB202" i="70"/>
  <c r="AB201" i="70"/>
  <c r="AB200" i="70"/>
  <c r="E202" i="70"/>
  <c r="E201" i="70"/>
  <c r="E205" i="70" s="1"/>
  <c r="AK202" i="70"/>
  <c r="AK201" i="70"/>
  <c r="AK200" i="70"/>
  <c r="AU202" i="70"/>
  <c r="AU201" i="70"/>
  <c r="AD202" i="70"/>
  <c r="AD201" i="70"/>
  <c r="AZ202" i="70"/>
  <c r="AZ201" i="70"/>
  <c r="AL202" i="70"/>
  <c r="AL201" i="70"/>
  <c r="AL200" i="70"/>
  <c r="AP202" i="70"/>
  <c r="AP201" i="70"/>
  <c r="F202" i="70"/>
  <c r="F222" i="70" s="1"/>
  <c r="F201" i="70"/>
  <c r="P201" i="70"/>
  <c r="AQ200" i="70"/>
  <c r="AD200" i="70"/>
  <c r="AC201" i="70"/>
  <c r="AC200" i="70"/>
  <c r="AX202" i="70"/>
  <c r="AX201" i="70"/>
  <c r="AX200" i="70"/>
  <c r="AH202" i="70"/>
  <c r="AH201" i="70"/>
  <c r="AW202" i="70"/>
  <c r="AW201" i="70"/>
  <c r="AW221" i="70" s="1"/>
  <c r="W202" i="70"/>
  <c r="W222" i="70" s="1"/>
  <c r="W200" i="70"/>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AY221" i="69" s="1"/>
  <c r="Y202" i="69"/>
  <c r="Y201" i="69"/>
  <c r="Y221" i="69" s="1"/>
  <c r="AB202" i="69"/>
  <c r="AB201" i="69"/>
  <c r="AB200" i="69"/>
  <c r="J200" i="69"/>
  <c r="J201" i="69"/>
  <c r="X200" i="69"/>
  <c r="H201" i="69"/>
  <c r="AO200" i="69"/>
  <c r="AA202" i="69"/>
  <c r="AA201" i="69"/>
  <c r="G202" i="69"/>
  <c r="G200" i="69"/>
  <c r="AW202" i="69"/>
  <c r="AW201" i="69"/>
  <c r="L201" i="69"/>
  <c r="I201" i="69"/>
  <c r="L200" i="69"/>
  <c r="AY200" i="69"/>
  <c r="N200" i="69"/>
  <c r="V202" i="69"/>
  <c r="V201" i="69"/>
  <c r="AG202" i="69"/>
  <c r="AG201" i="69"/>
  <c r="AM202" i="69"/>
  <c r="AM201" i="69"/>
  <c r="AP202" i="69"/>
  <c r="AP201" i="69"/>
  <c r="AK202" i="69"/>
  <c r="AK201" i="69"/>
  <c r="AK200" i="69"/>
  <c r="BA202" i="69"/>
  <c r="BA201" i="69"/>
  <c r="M200" i="69"/>
  <c r="R201" i="69"/>
  <c r="F200" i="69"/>
  <c r="T200" i="69"/>
  <c r="AC201" i="69"/>
  <c r="S201" i="69"/>
  <c r="Y200" i="69"/>
  <c r="AQ202" i="69"/>
  <c r="AQ201" i="69"/>
  <c r="AQ200" i="69"/>
  <c r="AN202" i="69"/>
  <c r="AN201" i="69"/>
  <c r="AF202" i="69"/>
  <c r="AF222" i="69" s="1"/>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E205" i="69" s="1"/>
  <c r="F205" i="69" s="1"/>
  <c r="AS202" i="69"/>
  <c r="AS201" i="69"/>
  <c r="AS200" i="69"/>
  <c r="AD202" i="69"/>
  <c r="AD201" i="69"/>
  <c r="W202" i="69"/>
  <c r="W222" i="69" s="1"/>
  <c r="W200" i="69"/>
  <c r="W220" i="69" s="1"/>
  <c r="W201" i="69"/>
  <c r="W221" i="69" s="1"/>
  <c r="Z202" i="69"/>
  <c r="Z222" i="69" s="1"/>
  <c r="Z201" i="69"/>
  <c r="AT202" i="69"/>
  <c r="AT201" i="69"/>
  <c r="AH202" i="69"/>
  <c r="AH201" i="69"/>
  <c r="AW200" i="69"/>
  <c r="P200" i="69"/>
  <c r="R200" i="69"/>
  <c r="V200" i="69"/>
  <c r="T201" i="69"/>
  <c r="AR200" i="69"/>
  <c r="Q200" i="69"/>
  <c r="AP200" i="69"/>
  <c r="S200" i="69"/>
  <c r="AJ202" i="69"/>
  <c r="AJ201" i="69"/>
  <c r="AU202" i="69"/>
  <c r="AU201" i="69"/>
  <c r="AE202" i="69"/>
  <c r="AE201" i="69"/>
  <c r="AE200" i="69"/>
  <c r="P201" i="69"/>
  <c r="K200" i="69"/>
  <c r="AJ200" i="69"/>
  <c r="AF200" i="69"/>
  <c r="I200" i="69"/>
  <c r="O201" i="69"/>
  <c r="G201" i="69"/>
  <c r="AL202" i="68"/>
  <c r="AL201" i="68"/>
  <c r="AL200" i="68"/>
  <c r="AV202" i="68"/>
  <c r="AV200" i="68"/>
  <c r="AV201" i="68"/>
  <c r="AU202" i="68"/>
  <c r="AU201" i="68"/>
  <c r="AU221" i="68" s="1"/>
  <c r="AB202" i="68"/>
  <c r="AB201" i="68"/>
  <c r="AB200" i="68"/>
  <c r="L201" i="68"/>
  <c r="T200" i="68"/>
  <c r="AC200" i="68"/>
  <c r="S201" i="68"/>
  <c r="J200" i="68"/>
  <c r="E202" i="68"/>
  <c r="E201" i="68"/>
  <c r="E221" i="68" s="1"/>
  <c r="AN202" i="68"/>
  <c r="AN222" i="68" s="1"/>
  <c r="AN201" i="68"/>
  <c r="AY202" i="68"/>
  <c r="AY201" i="68"/>
  <c r="AY221" i="68" s="1"/>
  <c r="Z202" i="68"/>
  <c r="Z201" i="68"/>
  <c r="J201" i="68"/>
  <c r="Q201" i="68"/>
  <c r="I200" i="68"/>
  <c r="E200" i="68"/>
  <c r="AJ202" i="68"/>
  <c r="AJ201" i="68"/>
  <c r="AJ221" i="68" s="1"/>
  <c r="AD202" i="68"/>
  <c r="AD201" i="68"/>
  <c r="AD221" i="68" s="1"/>
  <c r="AM202" i="68"/>
  <c r="AM201" i="68"/>
  <c r="V202" i="68"/>
  <c r="V201" i="68"/>
  <c r="AD200" i="68"/>
  <c r="O200" i="68"/>
  <c r="I201" i="68"/>
  <c r="H200" i="68"/>
  <c r="P201" i="68"/>
  <c r="Y202" i="68"/>
  <c r="Y201" i="68"/>
  <c r="Y221" i="68" s="1"/>
  <c r="AW202" i="68"/>
  <c r="AW201" i="68"/>
  <c r="AP202" i="68"/>
  <c r="AP201" i="68"/>
  <c r="AP221" i="68" s="1"/>
  <c r="L200" i="68"/>
  <c r="X201" i="68"/>
  <c r="O201" i="68"/>
  <c r="O221" i="68" s="1"/>
  <c r="G201" i="68"/>
  <c r="R200" i="68"/>
  <c r="AT202" i="68"/>
  <c r="AT201" i="68"/>
  <c r="AT221" i="68" s="1"/>
  <c r="AZ202" i="68"/>
  <c r="AZ201" i="68"/>
  <c r="AI202" i="68"/>
  <c r="AI201" i="68"/>
  <c r="F216" i="68"/>
  <c r="F202" i="68"/>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F202" i="68"/>
  <c r="AF201" i="68"/>
  <c r="V200" i="68"/>
  <c r="Z200" i="68"/>
  <c r="U200" i="68"/>
  <c r="K201" i="68"/>
  <c r="AZ200" i="68"/>
  <c r="Q200" i="68"/>
  <c r="AP200" i="68"/>
  <c r="AI200" i="68"/>
  <c r="AR200" i="68"/>
  <c r="AU202" i="67"/>
  <c r="AU201" i="67"/>
  <c r="AU221" i="67" s="1"/>
  <c r="AK202" i="67"/>
  <c r="AK201" i="67"/>
  <c r="AK200" i="67"/>
  <c r="Y202" i="67"/>
  <c r="Y201" i="67"/>
  <c r="Y221" i="67" s="1"/>
  <c r="F216" i="67"/>
  <c r="F202" i="67"/>
  <c r="F222" i="67" s="1"/>
  <c r="AL202" i="67"/>
  <c r="AL201" i="67"/>
  <c r="AL200" i="67"/>
  <c r="X200" i="67"/>
  <c r="F200" i="67"/>
  <c r="O200" i="67"/>
  <c r="H201" i="67"/>
  <c r="T200" i="67"/>
  <c r="AB202" i="67"/>
  <c r="AB201" i="67"/>
  <c r="AB200" i="67"/>
  <c r="Z202" i="67"/>
  <c r="Z222" i="67" s="1"/>
  <c r="Z201" i="67"/>
  <c r="Z200" i="67"/>
  <c r="AF202" i="67"/>
  <c r="AF222" i="67" s="1"/>
  <c r="AF201" i="67"/>
  <c r="AA202" i="67"/>
  <c r="AA201" i="67"/>
  <c r="AA221" i="67" s="1"/>
  <c r="T201" i="67"/>
  <c r="S200" i="67"/>
  <c r="AX202" i="67"/>
  <c r="AX201" i="67"/>
  <c r="AX200" i="67"/>
  <c r="V202" i="67"/>
  <c r="V201" i="67"/>
  <c r="V221" i="67" s="1"/>
  <c r="AH202" i="67"/>
  <c r="AH201" i="67"/>
  <c r="U202" i="67"/>
  <c r="U201" i="67"/>
  <c r="P200" i="67"/>
  <c r="R200" i="67"/>
  <c r="L201" i="67"/>
  <c r="L200" i="67"/>
  <c r="V200" i="67"/>
  <c r="W202" i="67"/>
  <c r="W200" i="67"/>
  <c r="W220" i="67" s="1"/>
  <c r="W201" i="67"/>
  <c r="W221" i="67" s="1"/>
  <c r="M200" i="67"/>
  <c r="BB202" i="67"/>
  <c r="BB201" i="67"/>
  <c r="BB200" i="67"/>
  <c r="AP202" i="67"/>
  <c r="AP201" i="67"/>
  <c r="AZ202" i="67"/>
  <c r="AZ201" i="67"/>
  <c r="AQ202" i="67"/>
  <c r="AQ201" i="67"/>
  <c r="E202" i="67"/>
  <c r="E201" i="67"/>
  <c r="Y200" i="67"/>
  <c r="AU200" i="67"/>
  <c r="AF200" i="67"/>
  <c r="AF220" i="67" s="1"/>
  <c r="F201" i="67"/>
  <c r="Q201" i="67"/>
  <c r="AS202" i="67"/>
  <c r="AS201" i="67"/>
  <c r="AS200" i="67"/>
  <c r="AE202" i="67"/>
  <c r="AE201" i="67"/>
  <c r="AE200" i="67"/>
  <c r="AG202" i="67"/>
  <c r="AG201" i="67"/>
  <c r="BA202" i="67"/>
  <c r="BA201" i="67"/>
  <c r="BA221" i="67" s="1"/>
  <c r="AT202" i="67"/>
  <c r="AT201" i="67"/>
  <c r="AT221" i="67" s="1"/>
  <c r="AD202" i="67"/>
  <c r="AD201" i="67"/>
  <c r="AD221" i="67" s="1"/>
  <c r="AD200" i="67"/>
  <c r="AO202" i="67"/>
  <c r="AO201" i="67"/>
  <c r="P201" i="67"/>
  <c r="AA200" i="67"/>
  <c r="G201" i="67"/>
  <c r="I201" i="67"/>
  <c r="N200" i="67"/>
  <c r="G200" i="67"/>
  <c r="I200" i="67"/>
  <c r="Q200" i="67"/>
  <c r="AW202" i="67"/>
  <c r="AW201" i="67"/>
  <c r="AW221" i="67" s="1"/>
  <c r="AI202" i="67"/>
  <c r="AI201" i="67"/>
  <c r="AR202" i="67"/>
  <c r="AR201" i="67"/>
  <c r="AR221" i="67" s="1"/>
  <c r="AN202" i="67"/>
  <c r="AN222" i="67" s="1"/>
  <c r="AN201" i="67"/>
  <c r="K202" i="67"/>
  <c r="K222" i="67" s="1"/>
  <c r="K201" i="67"/>
  <c r="AY202" i="67"/>
  <c r="AY201" i="67"/>
  <c r="AY221" i="67" s="1"/>
  <c r="M201" i="67"/>
  <c r="AC200" i="67"/>
  <c r="AW200" i="67"/>
  <c r="O201" i="67"/>
  <c r="O221" i="67" s="1"/>
  <c r="AQ200" i="67"/>
  <c r="AC201" i="67"/>
  <c r="N201" i="67"/>
  <c r="R201" i="67"/>
  <c r="E202" i="88"/>
  <c r="E206" i="88" s="1"/>
  <c r="E201" i="88"/>
  <c r="E200" i="88"/>
  <c r="Q216" i="88"/>
  <c r="E200" i="63"/>
  <c r="E202" i="63"/>
  <c r="AK201" i="63"/>
  <c r="AK200" i="63"/>
  <c r="Q220" i="75"/>
  <c r="H201" i="63"/>
  <c r="Y200" i="63"/>
  <c r="J202" i="63"/>
  <c r="AT200" i="63"/>
  <c r="AA202" i="63"/>
  <c r="AU202" i="63"/>
  <c r="AU222" i="72" s="1"/>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BA202" i="63"/>
  <c r="AH202" i="63"/>
  <c r="P202" i="63"/>
  <c r="P222" i="68" s="1"/>
  <c r="AD200" i="63"/>
  <c r="I202" i="63"/>
  <c r="I222" i="69" s="1"/>
  <c r="Q202" i="63"/>
  <c r="Q222" i="71" s="1"/>
  <c r="T202" i="63"/>
  <c r="T222" i="68" s="1"/>
  <c r="U200" i="63"/>
  <c r="Q221" i="75"/>
  <c r="Q222" i="75"/>
  <c r="V200" i="63"/>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S220" i="72" s="1"/>
  <c r="R202" i="63"/>
  <c r="R222" i="69" s="1"/>
  <c r="AG200" i="63"/>
  <c r="J200" i="63"/>
  <c r="X201" i="63"/>
  <c r="AO200" i="63"/>
  <c r="AO220" i="71" s="1"/>
  <c r="AL216" i="72"/>
  <c r="AL202" i="63"/>
  <c r="AL201" i="63"/>
  <c r="AL200" i="63"/>
  <c r="AP200" i="63"/>
  <c r="Q200" i="63"/>
  <c r="S202" i="63"/>
  <c r="AS202" i="63"/>
  <c r="AY202" i="63"/>
  <c r="O200" i="63"/>
  <c r="O220" i="70" s="1"/>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M222" i="68"/>
  <c r="AY216" i="74"/>
  <c r="BA216" i="68"/>
  <c r="AQ216" i="68"/>
  <c r="M216" i="88"/>
  <c r="AU216" i="75"/>
  <c r="AU221" i="75" s="1"/>
  <c r="O221" i="69"/>
  <c r="N202" i="75"/>
  <c r="O201" i="75"/>
  <c r="Z200" i="75"/>
  <c r="AF220" i="72"/>
  <c r="H202" i="75"/>
  <c r="AY200" i="75"/>
  <c r="K200" i="75"/>
  <c r="O221" i="72"/>
  <c r="E216" i="70"/>
  <c r="E206" i="70"/>
  <c r="F206" i="70" s="1"/>
  <c r="G206" i="70" s="1"/>
  <c r="H206" i="70" s="1"/>
  <c r="E204" i="70"/>
  <c r="F204" i="70" s="1"/>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S216" i="73"/>
  <c r="AW216" i="74"/>
  <c r="AW216" i="67"/>
  <c r="AN216" i="75"/>
  <c r="AN221" i="75" s="1"/>
  <c r="AN201" i="75"/>
  <c r="AN200" i="75"/>
  <c r="AN202" i="75"/>
  <c r="AN216" i="73"/>
  <c r="AN220" i="73"/>
  <c r="H216" i="70"/>
  <c r="H216" i="73"/>
  <c r="AI216" i="69"/>
  <c r="AI216" i="75"/>
  <c r="AI221" i="75" s="1"/>
  <c r="AI216" i="70"/>
  <c r="AM216" i="67"/>
  <c r="AM216" i="70"/>
  <c r="AM216" i="74"/>
  <c r="AT216" i="74"/>
  <c r="AP216" i="69"/>
  <c r="AP221" i="69"/>
  <c r="AD216" i="69"/>
  <c r="AD221" i="69"/>
  <c r="AS216" i="75"/>
  <c r="AS222" i="75" s="1"/>
  <c r="AS201" i="75"/>
  <c r="AS200" i="75"/>
  <c r="AB216" i="72"/>
  <c r="AT216" i="73"/>
  <c r="E216" i="69"/>
  <c r="E204" i="69"/>
  <c r="F204" i="69" s="1"/>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H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E206" i="68"/>
  <c r="F206" i="68" s="1"/>
  <c r="G206" i="68" s="1"/>
  <c r="BB216" i="67"/>
  <c r="AV216" i="69"/>
  <c r="AS216" i="74"/>
  <c r="T216" i="72"/>
  <c r="AY216" i="69"/>
  <c r="AS216" i="71"/>
  <c r="AT216" i="71"/>
  <c r="AT221" i="71"/>
  <c r="U216" i="68"/>
  <c r="AW216" i="75"/>
  <c r="AW221" i="75" s="1"/>
  <c r="AW201" i="75"/>
  <c r="AD216" i="72"/>
  <c r="AD221" i="72"/>
  <c r="BA216" i="74"/>
  <c r="AU216" i="69"/>
  <c r="O216" i="69"/>
  <c r="AN216" i="67"/>
  <c r="U216" i="73"/>
  <c r="P216" i="71"/>
  <c r="F216" i="74"/>
  <c r="Q216" i="73"/>
  <c r="AH216" i="70"/>
  <c r="T216" i="73"/>
  <c r="K216" i="67"/>
  <c r="AF216" i="68"/>
  <c r="AT216" i="70"/>
  <c r="Y216" i="72"/>
  <c r="BA216" i="67"/>
  <c r="X216" i="68"/>
  <c r="AE216" i="71"/>
  <c r="E204" i="68"/>
  <c r="F204" i="68" s="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AT216" i="75"/>
  <c r="AT221" i="75" s="1"/>
  <c r="AT201" i="75"/>
  <c r="F216" i="70"/>
  <c r="AP216" i="67"/>
  <c r="AS216" i="70"/>
  <c r="AZ216" i="68"/>
  <c r="H216" i="68"/>
  <c r="AG216" i="67"/>
  <c r="G216" i="74"/>
  <c r="AP216" i="71"/>
  <c r="AA216" i="72"/>
  <c r="AA221"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Q221" i="70"/>
  <c r="AZ216" i="75"/>
  <c r="AZ221" i="75" s="1"/>
  <c r="AZ201" i="75"/>
  <c r="K216" i="73"/>
  <c r="AI216" i="73"/>
  <c r="M216" i="73"/>
  <c r="X216" i="74"/>
  <c r="AR216" i="70"/>
  <c r="K216" i="71"/>
  <c r="AK216" i="71"/>
  <c r="F204"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A221" i="69"/>
  <c r="AC216" i="75"/>
  <c r="AC222" i="75" s="1"/>
  <c r="T216" i="75"/>
  <c r="T220" i="75" s="1"/>
  <c r="G216" i="75"/>
  <c r="G220" i="75" s="1"/>
  <c r="V216" i="72"/>
  <c r="V221" i="72"/>
  <c r="AJ216" i="70"/>
  <c r="AJ221" i="70"/>
  <c r="AY216" i="71"/>
  <c r="AY221" i="71"/>
  <c r="R216" i="67"/>
  <c r="AK216" i="70"/>
  <c r="I216" i="72"/>
  <c r="F135" i="88"/>
  <c r="AR216" i="72"/>
  <c r="AR221" i="72"/>
  <c r="AX216" i="71"/>
  <c r="AF216" i="72"/>
  <c r="AU216" i="68"/>
  <c r="I202" i="75"/>
  <c r="AZ216" i="67"/>
  <c r="AD216" i="73"/>
  <c r="AU216" i="70"/>
  <c r="AU221" i="70"/>
  <c r="AW216" i="73"/>
  <c r="AH216" i="71"/>
  <c r="Z216" i="74"/>
  <c r="I216" i="73"/>
  <c r="Q216" i="69"/>
  <c r="BB216" i="73"/>
  <c r="X216" i="71"/>
  <c r="M216" i="74"/>
  <c r="AB216" i="68"/>
  <c r="BB216" i="68"/>
  <c r="R216" i="69"/>
  <c r="AA216" i="68"/>
  <c r="AK216" i="73"/>
  <c r="AP216" i="74"/>
  <c r="AW216" i="69"/>
  <c r="AW221" i="69"/>
  <c r="AE216" i="69"/>
  <c r="AL216" i="70"/>
  <c r="W216"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AM216" i="71"/>
  <c r="AF216" i="73"/>
  <c r="AZ200" i="75"/>
  <c r="H129" i="88"/>
  <c r="H131" i="88" s="1"/>
  <c r="G130" i="88"/>
  <c r="G132" i="88" s="1"/>
  <c r="G133" i="88" s="1"/>
  <c r="G190" i="88" s="1"/>
  <c r="AE216" i="68"/>
  <c r="AL216" i="73"/>
  <c r="AJ216"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AP221" i="70"/>
  <c r="O221" i="73"/>
  <c r="Z220" i="69"/>
  <c r="Q216" i="71"/>
  <c r="M222" i="70"/>
  <c r="AC216" i="74"/>
  <c r="AR216" i="75"/>
  <c r="AR221" i="75" s="1"/>
  <c r="AR201" i="75"/>
  <c r="V202" i="75"/>
  <c r="N216" i="68"/>
  <c r="AY216" i="73"/>
  <c r="L216" i="71"/>
  <c r="Z216" i="68"/>
  <c r="AO216" i="68"/>
  <c r="AO216" i="72"/>
  <c r="J216" i="74"/>
  <c r="AU216" i="72"/>
  <c r="AU221"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U221" i="73"/>
  <c r="AT216" i="67"/>
  <c r="O216" i="72"/>
  <c r="X200" i="75"/>
  <c r="U216" i="74"/>
  <c r="AD216" i="67"/>
  <c r="AW202" i="75"/>
  <c r="E216" i="73"/>
  <c r="E205" i="73"/>
  <c r="W216" i="75"/>
  <c r="W222" i="75" s="1"/>
  <c r="W200" i="75"/>
  <c r="W201" i="75"/>
  <c r="AL216" i="74"/>
  <c r="AL216" i="67"/>
  <c r="AR202" i="75"/>
  <c r="AV216" i="75"/>
  <c r="AV201" i="75"/>
  <c r="AV200" i="75"/>
  <c r="AV202" i="75"/>
  <c r="AE216" i="75"/>
  <c r="AE222" i="75" s="1"/>
  <c r="AE201" i="75"/>
  <c r="AE200" i="75"/>
  <c r="E216" i="67"/>
  <c r="E206" i="67"/>
  <c r="E205" i="67"/>
  <c r="W216" i="72"/>
  <c r="W220" i="72"/>
  <c r="W221" i="72"/>
  <c r="AL216" i="75"/>
  <c r="AL202" i="75"/>
  <c r="AL201" i="75"/>
  <c r="AL200" i="75"/>
  <c r="K216" i="74"/>
  <c r="I216" i="67"/>
  <c r="AL216" i="68"/>
  <c r="M216" i="71"/>
  <c r="Y216" i="70"/>
  <c r="AM216" i="69"/>
  <c r="H216" i="71"/>
  <c r="AJ216" i="74"/>
  <c r="V216" i="70"/>
  <c r="V221" i="70"/>
  <c r="L216" i="75"/>
  <c r="L221" i="75" s="1"/>
  <c r="M216" i="72"/>
  <c r="AV216" i="72"/>
  <c r="J216" i="72"/>
  <c r="AY216" i="70"/>
  <c r="L216" i="68"/>
  <c r="AA216" i="74"/>
  <c r="AA216" i="75"/>
  <c r="AA221" i="75" s="1"/>
  <c r="AA201" i="75"/>
  <c r="AC216" i="73"/>
  <c r="AV216" i="68"/>
  <c r="N200" i="75"/>
  <c r="AC201" i="75"/>
  <c r="W216" i="67"/>
  <c r="AI216" i="74"/>
  <c r="T216" i="71"/>
  <c r="AG216" i="75"/>
  <c r="AG220" i="75" s="1"/>
  <c r="AG201" i="75"/>
  <c r="AG202" i="75"/>
  <c r="O216" i="68"/>
  <c r="K216" i="70"/>
  <c r="AB216" i="67"/>
  <c r="AO216" i="73"/>
  <c r="AR216" i="68"/>
  <c r="AR221" i="68"/>
  <c r="N216" i="74"/>
  <c r="W216" i="70"/>
  <c r="W220" i="70"/>
  <c r="AC216" i="72"/>
  <c r="AQ216" i="69"/>
  <c r="AQ221" i="69"/>
  <c r="AF216" i="67"/>
  <c r="V216" i="73"/>
  <c r="P216" i="74"/>
  <c r="M200" i="75"/>
  <c r="T216" i="70"/>
  <c r="L216" i="70"/>
  <c r="AR216" i="71"/>
  <c r="K216" i="68"/>
  <c r="AD216" i="74"/>
  <c r="J216" i="75"/>
  <c r="J220" i="75" s="1"/>
  <c r="AZ216" i="71"/>
  <c r="L216" i="67"/>
  <c r="AI216" i="68"/>
  <c r="AR216" i="69"/>
  <c r="O216" i="74"/>
  <c r="AF220" i="69"/>
  <c r="H216" i="75"/>
  <c r="H222" i="75" s="1"/>
  <c r="E216" i="71"/>
  <c r="E206" i="71"/>
  <c r="E205" i="71"/>
  <c r="AJ216" i="72"/>
  <c r="AJ221" i="72"/>
  <c r="G216" i="68"/>
  <c r="AX216" i="75"/>
  <c r="AX222" i="75" s="1"/>
  <c r="AX201" i="75"/>
  <c r="AX200" i="75"/>
  <c r="AY216" i="75"/>
  <c r="AY221" i="75" s="1"/>
  <c r="AY201" i="75"/>
  <c r="Y216" i="67"/>
  <c r="AC216" i="67"/>
  <c r="AR216" i="74"/>
  <c r="AD216" i="68"/>
  <c r="AT216" i="72"/>
  <c r="AT221" i="72"/>
  <c r="AN216" i="70"/>
  <c r="AG216" i="71"/>
  <c r="AZ216" i="74"/>
  <c r="Z216" i="72"/>
  <c r="G216" i="70"/>
  <c r="AU216" i="67"/>
  <c r="AL216" i="71"/>
  <c r="AG200" i="75"/>
  <c r="AU216" i="71"/>
  <c r="AU221" i="71"/>
  <c r="BA216" i="71"/>
  <c r="AQ216" i="75"/>
  <c r="AQ221" i="75" s="1"/>
  <c r="AQ201" i="75"/>
  <c r="O216" i="70"/>
  <c r="AW216" i="72"/>
  <c r="L216" i="72"/>
  <c r="AB216" i="71"/>
  <c r="J216" i="71"/>
  <c r="AA202" i="75"/>
  <c r="Y200" i="75"/>
  <c r="AO216" i="74"/>
  <c r="I216" i="68"/>
  <c r="Q216" i="72"/>
  <c r="AJ216" i="75"/>
  <c r="AJ221" i="75" s="1"/>
  <c r="AJ201" i="75"/>
  <c r="AM216" i="68"/>
  <c r="AY216" i="67"/>
  <c r="AB216" i="73"/>
  <c r="AA216" i="70"/>
  <c r="AA221" i="70"/>
  <c r="V216" i="68"/>
  <c r="V221" i="68"/>
  <c r="I216" i="69"/>
  <c r="T216" i="67"/>
  <c r="BA216" i="69"/>
  <c r="BA221" i="69"/>
  <c r="AG216" i="70"/>
  <c r="L216" i="69"/>
  <c r="AM216" i="72"/>
  <c r="AJ221" i="67"/>
  <c r="Z220" i="71"/>
  <c r="Z220" i="68"/>
  <c r="F221" i="73"/>
  <c r="F221" i="69"/>
  <c r="F221" i="71"/>
  <c r="F221" i="68"/>
  <c r="F221" i="67"/>
  <c r="AF220" i="70"/>
  <c r="AF220" i="73"/>
  <c r="AF220" i="68"/>
  <c r="AF220" i="71"/>
  <c r="AN222" i="69"/>
  <c r="K222" i="68"/>
  <c r="K222" i="73"/>
  <c r="K222" i="70"/>
  <c r="K222" i="69"/>
  <c r="K222" i="71"/>
  <c r="Z222" i="71"/>
  <c r="Z222" i="68"/>
  <c r="Z222" i="70"/>
  <c r="Z222" i="72"/>
  <c r="T222" i="69"/>
  <c r="AM220" i="70"/>
  <c r="AM220" i="67"/>
  <c r="AM220" i="73"/>
  <c r="AM220" i="72"/>
  <c r="M222" i="73"/>
  <c r="M222" i="69"/>
  <c r="M222" i="71"/>
  <c r="M222" i="72"/>
  <c r="M222" i="67"/>
  <c r="AP221" i="67"/>
  <c r="AQ221" i="68"/>
  <c r="AQ221" i="73"/>
  <c r="AQ221" i="72"/>
  <c r="AD221" i="70"/>
  <c r="F220" i="72"/>
  <c r="F220" i="69"/>
  <c r="F220" i="70"/>
  <c r="F220" i="68"/>
  <c r="BA221" i="73"/>
  <c r="BA221" i="68"/>
  <c r="L222" i="67"/>
  <c r="L222" i="71"/>
  <c r="L222" i="72"/>
  <c r="L222" i="70"/>
  <c r="L222" i="69"/>
  <c r="L222" i="68"/>
  <c r="L222" i="73"/>
  <c r="E205" i="63"/>
  <c r="AT221" i="69"/>
  <c r="AT221" i="70"/>
  <c r="W221" i="68"/>
  <c r="AU221" i="69"/>
  <c r="AF222" i="71"/>
  <c r="AF222" i="72"/>
  <c r="AF222" i="68"/>
  <c r="F222" i="68"/>
  <c r="AW221" i="68"/>
  <c r="W220" i="68"/>
  <c r="AY221" i="73"/>
  <c r="V221" i="71"/>
  <c r="V221" i="69"/>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V220" i="67" l="1"/>
  <c r="Q221" i="68"/>
  <c r="AX222" i="71"/>
  <c r="E205" i="68"/>
  <c r="F205" i="68" s="1"/>
  <c r="G205" i="68" s="1"/>
  <c r="Q220" i="70"/>
  <c r="G205" i="75"/>
  <c r="H205" i="75" s="1"/>
  <c r="I205" i="75" s="1"/>
  <c r="J205" i="75" s="1"/>
  <c r="K205" i="75" s="1"/>
  <c r="L205" i="75" s="1"/>
  <c r="M205" i="75" s="1"/>
  <c r="D13" i="75" s="1"/>
  <c r="F205" i="67"/>
  <c r="G205" i="67" s="1"/>
  <c r="H205" i="67" s="1"/>
  <c r="I205" i="67" s="1"/>
  <c r="J205" i="67" s="1"/>
  <c r="K205" i="67" s="1"/>
  <c r="L205" i="67" s="1"/>
  <c r="M205" i="67" s="1"/>
  <c r="D13" i="67" s="1"/>
  <c r="G204" i="68"/>
  <c r="H204" i="68" s="1"/>
  <c r="I204" i="68" s="1"/>
  <c r="J204" i="68" s="1"/>
  <c r="K204" i="68" s="1"/>
  <c r="L204" i="68" s="1"/>
  <c r="M204" i="68" s="1"/>
  <c r="B13" i="68" s="1"/>
  <c r="AU222" i="67"/>
  <c r="AX222" i="72"/>
  <c r="G204" i="70"/>
  <c r="H204" i="70" s="1"/>
  <c r="I204" i="70" s="1"/>
  <c r="H220" i="71"/>
  <c r="G204" i="71"/>
  <c r="H204" i="71" s="1"/>
  <c r="I204" i="71" s="1"/>
  <c r="J204" i="71" s="1"/>
  <c r="K204" i="71" s="1"/>
  <c r="L204" i="71" s="1"/>
  <c r="M204" i="71" s="1"/>
  <c r="B13" i="71" s="1"/>
  <c r="AU222" i="73"/>
  <c r="G222" i="69"/>
  <c r="G222" i="71"/>
  <c r="F204" i="72"/>
  <c r="G204"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F205" i="72"/>
  <c r="G205" i="72" s="1"/>
  <c r="H205"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G204" i="73"/>
  <c r="H204" i="73" s="1"/>
  <c r="I204" i="73" s="1"/>
  <c r="J204" i="73" s="1"/>
  <c r="K204" i="73" s="1"/>
  <c r="L204" i="73" s="1"/>
  <c r="M204" i="73" s="1"/>
  <c r="B13" i="73" s="1"/>
  <c r="H204" i="72"/>
  <c r="I204" i="72" s="1"/>
  <c r="J204" i="72" s="1"/>
  <c r="K204" i="72" s="1"/>
  <c r="L204" i="72" s="1"/>
  <c r="M204" i="72" s="1"/>
  <c r="B13" i="72" s="1"/>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G205" i="69"/>
  <c r="H205" i="69" s="1"/>
  <c r="I205" i="69" s="1"/>
  <c r="J205" i="69" s="1"/>
  <c r="K205" i="69" s="1"/>
  <c r="L205" i="69" s="1"/>
  <c r="M205" i="69" s="1"/>
  <c r="D13" i="69" s="1"/>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I205" i="72"/>
  <c r="J205" i="72" s="1"/>
  <c r="K205" i="72" s="1"/>
  <c r="L205" i="72" s="1"/>
  <c r="M205" i="72" s="1"/>
  <c r="D13" i="72" s="1"/>
  <c r="Z221" i="73"/>
  <c r="AF221" i="68"/>
  <c r="AN221" i="73"/>
  <c r="Z221" i="70"/>
  <c r="AN221" i="71"/>
  <c r="Z221" i="69"/>
  <c r="AF221" i="71"/>
  <c r="AX221" i="69"/>
  <c r="AZ221" i="67"/>
  <c r="H205" i="68"/>
  <c r="I205" i="68" s="1"/>
  <c r="J205" i="68" s="1"/>
  <c r="K205" i="68" s="1"/>
  <c r="L205" i="68" s="1"/>
  <c r="M205" i="68" s="1"/>
  <c r="D13" i="68" s="1"/>
  <c r="Z221" i="67"/>
  <c r="AN221" i="68"/>
  <c r="G204" i="69"/>
  <c r="H204" i="69" s="1"/>
  <c r="I204" i="69" s="1"/>
  <c r="J204" i="69" s="1"/>
  <c r="K204" i="69" s="1"/>
  <c r="L204" i="69" s="1"/>
  <c r="M204" i="69" s="1"/>
  <c r="B13" i="69" s="1"/>
  <c r="F206" i="67"/>
  <c r="G206" i="67" s="1"/>
  <c r="H206" i="67" s="1"/>
  <c r="I206" i="67" s="1"/>
  <c r="J206" i="67" s="1"/>
  <c r="K206" i="67" s="1"/>
  <c r="L206" i="67" s="1"/>
  <c r="M206" i="67" s="1"/>
  <c r="F13" i="67" s="1"/>
  <c r="G135" i="88"/>
  <c r="H206" i="68"/>
  <c r="I206" i="68" s="1"/>
  <c r="J206" i="68" s="1"/>
  <c r="K206" i="68" s="1"/>
  <c r="L206" i="68" s="1"/>
  <c r="M206" i="68" s="1"/>
  <c r="F13" i="68" s="1"/>
  <c r="J204" i="70"/>
  <c r="K204" i="70" s="1"/>
  <c r="L204" i="70" s="1"/>
  <c r="M204" i="70" s="1"/>
  <c r="B13" i="70" s="1"/>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P11" i="2" a="1"/>
  <c r="W11" i="2" a="1"/>
  <c r="I11" i="2" a="1"/>
  <c r="P11" i="2" l="1"/>
  <c r="W11" i="2"/>
  <c r="I11" i="2"/>
  <c r="N204" i="72"/>
  <c r="O204" i="72" s="1"/>
  <c r="P204" i="72" s="1"/>
  <c r="Q204" i="72" s="1"/>
  <c r="R204" i="72" s="1"/>
  <c r="B14" i="72" s="1"/>
  <c r="G202" i="88"/>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G222"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X11" i="2" a="1"/>
  <c r="Q11" i="2" a="1"/>
  <c r="J11" i="2" a="1"/>
  <c r="J11" i="2" l="1"/>
  <c r="Q11" i="2"/>
  <c r="X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R11" i="2" a="1"/>
  <c r="K11" i="2" a="1"/>
  <c r="Y11" i="2" a="1"/>
  <c r="K11" i="2" l="1"/>
  <c r="Y11" i="2"/>
  <c r="R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S11" i="2" a="1"/>
  <c r="Z11" i="2" a="1"/>
  <c r="L11" i="2" a="1"/>
  <c r="S11" i="2" l="1"/>
  <c r="L11" i="2"/>
  <c r="Z11" i="2"/>
  <c r="AC204" i="67"/>
  <c r="AD204" i="67" s="1"/>
  <c r="AE204" i="67" s="1"/>
  <c r="AF204" i="67" s="1"/>
  <c r="AG204" i="67" s="1"/>
  <c r="AH204" i="67" s="1"/>
  <c r="AI204" i="67" s="1"/>
  <c r="AJ204" i="67" s="1"/>
  <c r="AK204" i="67" s="1"/>
  <c r="AL204" i="67" s="1"/>
  <c r="B17" i="67" s="1"/>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T11" i="2" a="1"/>
  <c r="AA11" i="2" a="1"/>
  <c r="M11" i="2" a="1"/>
  <c r="AM204" i="67" l="1"/>
  <c r="AN204" i="67" s="1"/>
  <c r="AO204" i="67" s="1"/>
  <c r="AP204" i="67" s="1"/>
  <c r="AQ204" i="67" s="1"/>
  <c r="AR204" i="67" s="1"/>
  <c r="AS204" i="67" s="1"/>
  <c r="AT204" i="67" s="1"/>
  <c r="AU204" i="67" s="1"/>
  <c r="AV204" i="67" s="1"/>
  <c r="B18" i="67" s="1"/>
  <c r="AA11" i="2"/>
  <c r="M11" i="2"/>
  <c r="T11" i="2"/>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W204" i="67"/>
  <c r="AX204" i="67" s="1"/>
  <c r="AY204" i="67" s="1"/>
  <c r="AZ204" i="67" s="1"/>
  <c r="BA204" i="67" s="1"/>
  <c r="BB204" i="67"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N11" i="2" a="1"/>
  <c r="AB11" i="2" a="1"/>
  <c r="U11" i="2" a="1"/>
  <c r="N11" i="2" l="1"/>
  <c r="AB11" i="2"/>
  <c r="U11" i="2"/>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W10" i="2" a="1"/>
  <c r="I10" i="2" a="1"/>
  <c r="I10" i="2" l="1"/>
  <c r="W10" i="2"/>
  <c r="O202" i="88"/>
  <c r="O222" i="88" s="1"/>
  <c r="O201" i="88"/>
  <c r="O221" i="88" s="1"/>
  <c r="O200" i="88"/>
  <c r="O220" i="88" s="1"/>
  <c r="D13" i="88"/>
  <c r="M226" i="88"/>
  <c r="N206" i="88"/>
  <c r="O210"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W9" i="2" a="1"/>
  <c r="P10" i="2" a="1"/>
  <c r="I9"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Q222" i="88" s="1"/>
  <c r="O226" i="88"/>
  <c r="P206" i="88"/>
  <c r="Q210"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02" i="88"/>
  <c r="S222" i="88" s="1"/>
  <c r="S201" i="88"/>
  <c r="S221" i="88" s="1"/>
  <c r="R206" i="88"/>
  <c r="F14" i="88" s="1"/>
  <c r="S210" i="88"/>
  <c r="S22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J10" i="2" a="1"/>
  <c r="X10" i="2" a="1"/>
  <c r="X10" i="2" l="1"/>
  <c r="J10" i="2"/>
  <c r="T202" i="88"/>
  <c r="T201" i="88"/>
  <c r="T221" i="88" s="1"/>
  <c r="T200" i="88"/>
  <c r="T220" i="88" s="1"/>
  <c r="D14" i="88"/>
  <c r="T210" i="88"/>
  <c r="T222"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J9" i="2" a="1"/>
  <c r="X9" i="2" a="1"/>
  <c r="Q10"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01" i="88"/>
  <c r="V221" i="88" s="1"/>
  <c r="V200" i="88"/>
  <c r="V220" i="88" s="1"/>
  <c r="U206" i="88"/>
  <c r="W135" i="88"/>
  <c r="X130" i="88"/>
  <c r="X132" i="88" s="1"/>
  <c r="X133" i="88" s="1"/>
  <c r="X190" i="88" s="1"/>
  <c r="Y129" i="88"/>
  <c r="Y131" i="88" s="1"/>
  <c r="V210" i="88"/>
  <c r="V222"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22" i="88" s="1"/>
  <c r="X200" i="88"/>
  <c r="X220" i="88" s="1"/>
  <c r="V226" i="88"/>
  <c r="X210"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K10" i="2" a="1"/>
  <c r="Y10" i="2" a="1"/>
  <c r="K10" i="2" l="1"/>
  <c r="Y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Y9" i="2" a="1"/>
  <c r="K9" i="2" a="1"/>
  <c r="R10"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20" i="88" s="1"/>
  <c r="AA202" i="88"/>
  <c r="AA222" i="88" s="1"/>
  <c r="AA201" i="88"/>
  <c r="AA221" i="88" s="1"/>
  <c r="Y226" i="88"/>
  <c r="Z206" i="88"/>
  <c r="AB135" i="88"/>
  <c r="AD129" i="88"/>
  <c r="AD131" i="88" s="1"/>
  <c r="AC130" i="88"/>
  <c r="AC132" i="88" s="1"/>
  <c r="AC133" i="88" s="1"/>
  <c r="AC190" i="88" s="1"/>
  <c r="AA210"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22" i="88" s="1"/>
  <c r="AC201" i="88"/>
  <c r="AC221" i="88" s="1"/>
  <c r="AC200" i="88"/>
  <c r="AC220" i="88" s="1"/>
  <c r="AA226" i="88"/>
  <c r="AB206" i="88"/>
  <c r="F16" i="88" s="1"/>
  <c r="AD135" i="88"/>
  <c r="AF129" i="88"/>
  <c r="AF131" i="88" s="1"/>
  <c r="AE130" i="88"/>
  <c r="AE132" i="88" s="1"/>
  <c r="AE133" i="88" s="1"/>
  <c r="AE190" i="88" s="1"/>
  <c r="AC210"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Z10" i="2" a="1"/>
  <c r="L10" i="2" a="1"/>
  <c r="L10" i="2" l="1"/>
  <c r="Z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L9" i="2" a="1"/>
  <c r="S10" i="2" a="1"/>
  <c r="Z9"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21" i="88" s="1"/>
  <c r="AF200" i="88"/>
  <c r="AF202" i="88"/>
  <c r="AF222" i="88" s="1"/>
  <c r="AD226" i="88"/>
  <c r="AE206" i="88"/>
  <c r="AG135" i="88"/>
  <c r="AH130" i="88"/>
  <c r="AH132" i="88" s="1"/>
  <c r="AH133" i="88" s="1"/>
  <c r="AH190" i="88" s="1"/>
  <c r="AI129" i="88"/>
  <c r="AI131" i="88" s="1"/>
  <c r="AF210" i="88"/>
  <c r="AF220"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20" i="88" s="1"/>
  <c r="AH202" i="88"/>
  <c r="AH222" i="88" s="1"/>
  <c r="AH201" i="88"/>
  <c r="AH221" i="88" s="1"/>
  <c r="AF226" i="88"/>
  <c r="AG206" i="88"/>
  <c r="AH21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20" i="88" s="1"/>
  <c r="AI202" i="88"/>
  <c r="AI222" i="88" s="1"/>
  <c r="AI201" i="88"/>
  <c r="AI221" i="88" s="1"/>
  <c r="AG226" i="88"/>
  <c r="AH206" i="88"/>
  <c r="AI21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22" i="88" s="1"/>
  <c r="AJ201" i="88"/>
  <c r="AJ221" i="88" s="1"/>
  <c r="AJ200" i="88"/>
  <c r="AJ220" i="88" s="1"/>
  <c r="AH226" i="88"/>
  <c r="AI206" i="88"/>
  <c r="AK135" i="88"/>
  <c r="AL130" i="88"/>
  <c r="AL132" i="88" s="1"/>
  <c r="AL133" i="88" s="1"/>
  <c r="AL190" i="88" s="1"/>
  <c r="AM129" i="88"/>
  <c r="AM131" i="88" s="1"/>
  <c r="AJ210"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22" i="88" s="1"/>
  <c r="AK201" i="88"/>
  <c r="AK221" i="88" s="1"/>
  <c r="AK200" i="88"/>
  <c r="AK220" i="88" s="1"/>
  <c r="AI226" i="88"/>
  <c r="AN129" i="88"/>
  <c r="AN131" i="88" s="1"/>
  <c r="AM130" i="88"/>
  <c r="AM132" i="88" s="1"/>
  <c r="AM133" i="88" s="1"/>
  <c r="AM190" i="88" s="1"/>
  <c r="AL135" i="88"/>
  <c r="AJ206" i="88"/>
  <c r="AK210"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M10" i="2" a="1"/>
  <c r="AA10" i="2" a="1"/>
  <c r="AA10" i="2" l="1"/>
  <c r="M10" i="2"/>
  <c r="AN201" i="88"/>
  <c r="AN221" i="88" s="1"/>
  <c r="AN200" i="88"/>
  <c r="AN202" i="88"/>
  <c r="AN222" i="88" s="1"/>
  <c r="D17" i="88"/>
  <c r="AO135" i="88"/>
  <c r="AQ129" i="88"/>
  <c r="AQ131" i="88" s="1"/>
  <c r="AP130" i="88"/>
  <c r="AP132" i="88" s="1"/>
  <c r="AP133" i="88" s="1"/>
  <c r="AP190" i="88" s="1"/>
  <c r="AM206" i="88"/>
  <c r="AN210" i="88"/>
  <c r="AN22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AA9" i="2" a="1"/>
  <c r="M9" i="2" a="1"/>
  <c r="T10"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01" i="88"/>
  <c r="AP221" i="88" s="1"/>
  <c r="AO206" i="88"/>
  <c r="AN226" i="88"/>
  <c r="AS129" i="88"/>
  <c r="AS131" i="88" s="1"/>
  <c r="AR130" i="88"/>
  <c r="AR132" i="88" s="1"/>
  <c r="AR133" i="88" s="1"/>
  <c r="AR190" i="88" s="1"/>
  <c r="AQ135" i="88"/>
  <c r="AP210" i="88"/>
  <c r="AP222"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22" i="88" s="1"/>
  <c r="AR201" i="88"/>
  <c r="AR221" i="88" s="1"/>
  <c r="AR200" i="88"/>
  <c r="AR220" i="88" s="1"/>
  <c r="AP226" i="88"/>
  <c r="AQ206" i="88"/>
  <c r="AS135" i="88"/>
  <c r="AR210"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01" i="88"/>
  <c r="AS221" i="88" s="1"/>
  <c r="AS200" i="88"/>
  <c r="AS220" i="88" s="1"/>
  <c r="AQ226" i="88"/>
  <c r="AR206" i="88"/>
  <c r="AU130" i="88"/>
  <c r="AU132" i="88" s="1"/>
  <c r="AU133" i="88" s="1"/>
  <c r="AU190" i="88" s="1"/>
  <c r="AV129" i="88"/>
  <c r="AV131" i="88" s="1"/>
  <c r="AT135" i="88"/>
  <c r="AS210" i="88"/>
  <c r="AS222"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22" i="88" s="1"/>
  <c r="AT201" i="88"/>
  <c r="AT200" i="88"/>
  <c r="AT220" i="88" s="1"/>
  <c r="AS206" i="88"/>
  <c r="AT210" i="88"/>
  <c r="AT221"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01" i="88"/>
  <c r="AU221" i="88" s="1"/>
  <c r="AU200" i="88"/>
  <c r="AU220" i="88" s="1"/>
  <c r="AS226" i="88"/>
  <c r="AT206" i="88"/>
  <c r="AW130" i="88"/>
  <c r="AW132" i="88" s="1"/>
  <c r="AW133" i="88" s="1"/>
  <c r="AW190" i="88" s="1"/>
  <c r="AX129" i="88"/>
  <c r="AX131" i="88" s="1"/>
  <c r="AU210" i="88"/>
  <c r="AU222"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21" i="88" s="1"/>
  <c r="AV200" i="88"/>
  <c r="AV220" i="88" s="1"/>
  <c r="AV202" i="88"/>
  <c r="AV222" i="88" s="1"/>
  <c r="AT226" i="88"/>
  <c r="AU206" i="88"/>
  <c r="AV210"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00" i="88"/>
  <c r="AW220" i="88" s="1"/>
  <c r="AW202" i="88"/>
  <c r="AW222" i="88" s="1"/>
  <c r="AU226" i="88"/>
  <c r="AV206" i="88"/>
  <c r="F18" i="88" s="1"/>
  <c r="AY130" i="88"/>
  <c r="AY132" i="88" s="1"/>
  <c r="AY133" i="88" s="1"/>
  <c r="AY190" i="88" s="1"/>
  <c r="AZ129" i="88"/>
  <c r="AZ131" i="88" s="1"/>
  <c r="AW210" i="88"/>
  <c r="AW221"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N10" i="2" a="1"/>
  <c r="AB10" i="2" a="1"/>
  <c r="AB10" i="2" l="1"/>
  <c r="N10" i="2"/>
  <c r="AX200" i="88"/>
  <c r="AX220" i="88" s="1"/>
  <c r="AX201" i="88"/>
  <c r="AX202" i="88"/>
  <c r="AX222" i="88" s="1"/>
  <c r="D18" i="88"/>
  <c r="AV226" i="88"/>
  <c r="AW206" i="88"/>
  <c r="AZ130" i="88"/>
  <c r="AZ132" i="88" s="1"/>
  <c r="AZ133" i="88" s="1"/>
  <c r="AZ190" i="88" s="1"/>
  <c r="BA129" i="88"/>
  <c r="BA131" i="88" s="1"/>
  <c r="AX210" i="88"/>
  <c r="AX221"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AB9" i="2" a="1"/>
  <c r="U10" i="2" a="1"/>
  <c r="N9"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AR202" i="74"/>
  <c r="AR222" i="74" s="1"/>
  <c r="AR201" i="74"/>
  <c r="AR221" i="74" s="1"/>
  <c r="AR200" i="74"/>
  <c r="AP202" i="74"/>
  <c r="AP222" i="74" s="1"/>
  <c r="AP201" i="74"/>
  <c r="AP221" i="74" s="1"/>
  <c r="AP200" i="74"/>
  <c r="AO202" i="74"/>
  <c r="AO222" i="74" s="1"/>
  <c r="AO200" i="74"/>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20" i="74" s="1"/>
  <c r="AN201" i="74"/>
  <c r="AN221" i="74" s="1"/>
  <c r="AN202" i="74"/>
  <c r="AN222" i="74" s="1"/>
  <c r="AG202" i="74"/>
  <c r="AG222" i="74" s="1"/>
  <c r="AG201" i="74"/>
  <c r="AG221" i="74" s="1"/>
  <c r="AG200" i="74"/>
  <c r="AG220" i="74" s="1"/>
  <c r="I202" i="74"/>
  <c r="I222" i="74" s="1"/>
  <c r="I200" i="74"/>
  <c r="I201" i="74"/>
  <c r="I221" i="74" s="1"/>
  <c r="AK201" i="74"/>
  <c r="AK221" i="74" s="1"/>
  <c r="AK200" i="74"/>
  <c r="AK202" i="74"/>
  <c r="AK222" i="74" s="1"/>
  <c r="AS201" i="74"/>
  <c r="AS221" i="74" s="1"/>
  <c r="AS200" i="74"/>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N201" i="74"/>
  <c r="N202" i="74"/>
  <c r="N200" i="74"/>
  <c r="N220" i="74" s="1"/>
  <c r="AM200" i="74"/>
  <c r="AM202" i="74"/>
  <c r="AM201" i="74"/>
  <c r="W200" i="74"/>
  <c r="W202" i="74"/>
  <c r="W222" i="74" s="1"/>
  <c r="W201" i="74"/>
  <c r="W221" i="74" s="1"/>
  <c r="AI202" i="74"/>
  <c r="AI222" i="74" s="1"/>
  <c r="AI201" i="74"/>
  <c r="AI221" i="74" s="1"/>
  <c r="AI200" i="74"/>
  <c r="AD201" i="74"/>
  <c r="AD221" i="74" s="1"/>
  <c r="AD202" i="74"/>
  <c r="AD222" i="74" s="1"/>
  <c r="AD200" i="74"/>
  <c r="AD220" i="74" s="1"/>
  <c r="AV200" i="74"/>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AM220" i="74"/>
  <c r="P220" i="74"/>
  <c r="AW220" i="74"/>
  <c r="AR220" i="74"/>
  <c r="AP220" i="74"/>
  <c r="O220" i="74"/>
  <c r="Z220" i="74"/>
  <c r="AH220" i="74"/>
  <c r="M220" i="74"/>
  <c r="AJ220" i="74"/>
  <c r="AV220" i="74"/>
  <c r="W220" i="74"/>
  <c r="AO220" i="74"/>
  <c r="AX220" i="74"/>
  <c r="AU220" i="74"/>
  <c r="AC220" i="74"/>
  <c r="Y220" i="74"/>
  <c r="G220" i="74"/>
  <c r="AI220" i="74"/>
  <c r="H220" i="74"/>
  <c r="BB220" i="74"/>
  <c r="Q220" i="74"/>
  <c r="T220" i="74"/>
  <c r="E204" i="74"/>
  <c r="E224" i="74" s="1"/>
  <c r="E220" i="74"/>
  <c r="AT220" i="74"/>
  <c r="U220" i="74"/>
  <c r="AF220" i="74"/>
  <c r="X220" i="74"/>
  <c r="R220" i="74"/>
  <c r="V220" i="74"/>
  <c r="I220" i="74"/>
  <c r="AK220" i="74"/>
  <c r="AS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158" authorId="1" shapeId="0" xr:uid="{02710AAF-09F4-455F-817C-FE7FB9BDD441}">
      <text>
        <r>
          <rPr>
            <b/>
            <sz val="9"/>
            <color indexed="81"/>
            <rFont val="Tahoma"/>
            <family val="2"/>
          </rPr>
          <t>Duncan Innes:GT/GD</t>
        </r>
      </text>
    </comment>
    <comment ref="C161" authorId="1" shapeId="0" xr:uid="{CB972240-B9D6-4B0F-9B31-59D97C1D08C3}">
      <text>
        <r>
          <rPr>
            <b/>
            <sz val="9"/>
            <color indexed="81"/>
            <rFont val="Tahoma"/>
            <family val="2"/>
          </rPr>
          <t>Duncan Innes:</t>
        </r>
        <r>
          <rPr>
            <sz val="9"/>
            <color indexed="81"/>
            <rFont val="Tahoma"/>
            <family val="2"/>
          </rPr>
          <t xml:space="preserve">
All sectors</t>
        </r>
      </text>
    </comment>
    <comment ref="C162" authorId="1" shapeId="0" xr:uid="{CFE0CA30-918A-48F1-B93C-FD63B0E9F87B}">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81205443-588A-4CE6-9515-10F9A32918B1}">
      <text>
        <r>
          <rPr>
            <b/>
            <sz val="9"/>
            <color indexed="81"/>
            <rFont val="Tahoma"/>
            <family val="2"/>
          </rPr>
          <t>Ofgem:</t>
        </r>
        <r>
          <rPr>
            <sz val="9"/>
            <color indexed="81"/>
            <rFont val="Tahoma"/>
            <family val="2"/>
          </rPr>
          <t xml:space="preserve">
Enter as year (eg 2027)
</t>
        </r>
      </text>
    </comment>
    <comment ref="C158" authorId="1" shapeId="0" xr:uid="{824C2138-C15B-460B-AF3C-D536DCD4DECD}">
      <text>
        <r>
          <rPr>
            <b/>
            <sz val="9"/>
            <color indexed="81"/>
            <rFont val="Tahoma"/>
            <family val="2"/>
          </rPr>
          <t>Duncan Innes:GT/GD</t>
        </r>
      </text>
    </comment>
    <comment ref="C161" authorId="1" shapeId="0" xr:uid="{F08C223E-5B99-4807-9920-4B54C8464499}">
      <text>
        <r>
          <rPr>
            <b/>
            <sz val="9"/>
            <color indexed="81"/>
            <rFont val="Tahoma"/>
            <family val="2"/>
          </rPr>
          <t>Duncan Innes:</t>
        </r>
        <r>
          <rPr>
            <sz val="9"/>
            <color indexed="81"/>
            <rFont val="Tahoma"/>
            <family val="2"/>
          </rPr>
          <t xml:space="preserve">
All sectors</t>
        </r>
      </text>
    </comment>
    <comment ref="C162" authorId="1" shapeId="0" xr:uid="{A00FFA34-83BA-4D64-9105-FCF131B95DEC}">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B42188F6-36A6-47E3-A399-6DF3323C4F21}">
      <text>
        <r>
          <rPr>
            <b/>
            <sz val="9"/>
            <color indexed="81"/>
            <rFont val="Tahoma"/>
            <family val="2"/>
          </rPr>
          <t>Ofgem:</t>
        </r>
        <r>
          <rPr>
            <sz val="9"/>
            <color indexed="81"/>
            <rFont val="Tahoma"/>
            <family val="2"/>
          </rPr>
          <t xml:space="preserve">
Enter as year (eg 2027)
</t>
        </r>
      </text>
    </comment>
    <comment ref="C158" authorId="1" shapeId="0" xr:uid="{BED2D0BD-D07D-4A50-8ADF-AEC86E5081B4}">
      <text>
        <r>
          <rPr>
            <b/>
            <sz val="9"/>
            <color indexed="81"/>
            <rFont val="Tahoma"/>
            <family val="2"/>
          </rPr>
          <t>Duncan Innes:GT/GD</t>
        </r>
      </text>
    </comment>
    <comment ref="C161" authorId="1" shapeId="0" xr:uid="{2ACE8C83-1FBA-4DC7-ACE6-505E21DE9C53}">
      <text>
        <r>
          <rPr>
            <b/>
            <sz val="9"/>
            <color indexed="81"/>
            <rFont val="Tahoma"/>
            <family val="2"/>
          </rPr>
          <t>Duncan Innes:</t>
        </r>
        <r>
          <rPr>
            <sz val="9"/>
            <color indexed="81"/>
            <rFont val="Tahoma"/>
            <family val="2"/>
          </rPr>
          <t xml:space="preserve">
All sectors</t>
        </r>
      </text>
    </comment>
    <comment ref="C162" authorId="1" shapeId="0" xr:uid="{2C1912FA-421B-4AFF-A902-424C6D945328}">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D6613D4-37ED-41FD-AD33-39D1C2A63F5D}">
      <text>
        <r>
          <rPr>
            <b/>
            <sz val="9"/>
            <color indexed="81"/>
            <rFont val="Tahoma"/>
            <family val="2"/>
          </rPr>
          <t>Ofgem:</t>
        </r>
        <r>
          <rPr>
            <sz val="9"/>
            <color indexed="81"/>
            <rFont val="Tahoma"/>
            <family val="2"/>
          </rPr>
          <t xml:space="preserve">
Enter as year (eg 2027)
</t>
        </r>
      </text>
    </comment>
    <comment ref="C158" authorId="1" shapeId="0" xr:uid="{8F443888-38C2-496A-A82C-DFA8AB7F5D76}">
      <text>
        <r>
          <rPr>
            <b/>
            <sz val="9"/>
            <color indexed="81"/>
            <rFont val="Tahoma"/>
            <family val="2"/>
          </rPr>
          <t>Duncan Innes:GT/GD</t>
        </r>
      </text>
    </comment>
    <comment ref="C161" authorId="1" shapeId="0" xr:uid="{1D8982DF-D286-46AA-B96F-21834E8364F4}">
      <text>
        <r>
          <rPr>
            <b/>
            <sz val="9"/>
            <color indexed="81"/>
            <rFont val="Tahoma"/>
            <family val="2"/>
          </rPr>
          <t>Duncan Innes:</t>
        </r>
        <r>
          <rPr>
            <sz val="9"/>
            <color indexed="81"/>
            <rFont val="Tahoma"/>
            <family val="2"/>
          </rPr>
          <t xml:space="preserve">
All sectors</t>
        </r>
      </text>
    </comment>
    <comment ref="C162" authorId="1" shapeId="0" xr:uid="{3B275F3D-C07D-41CE-8B15-D6BBFEEBCCA9}">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<sst xmlns="http://schemas.openxmlformats.org/spreadsheetml/2006/main" count="5011" uniqueCount="573">
  <si>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</si>
  <si>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</si>
  <si>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</si>
  <si>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</si>
  <si>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</si>
  <si>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</si>
  <si>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</si>
  <si>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</si>
  <si>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</si>
  <si>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</si>
  <si>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</si>
  <si>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</si>
  <si>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</si>
  <si>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</si>
  <si>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</si>
  <si>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</si>
  <si>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</si>
  <si>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</si>
  <si>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</si>
  <si>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</si>
  <si>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</si>
  <si>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</si>
  <si>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</si>
  <si>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</si>
  <si>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</si>
  <si>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</si>
  <si>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</si>
  <si>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</si>
  <si>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</si>
  <si>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</si>
  <si>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</si>
  <si>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</si>
  <si>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</si>
  <si>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</si>
  <si>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</si>
  <si>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</si>
  <si>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</si>
  <si>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</si>
  <si>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</si>
  <si>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</si>
  <si>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</si>
  <si>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</si>
  <si>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</si>
  <si>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</si>
  <si>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</si>
  <si>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</si>
  <si>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</si>
  <si>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</si>
  <si>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</si>
  <si>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</si>
  <si>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</si>
  <si>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</si>
  <si>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</si>
  <si>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</si>
  <si>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</si>
  <si>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</si>
  <si>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</si>
  <si>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</si>
  <si>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</si>
  <si>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</si>
  <si>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</si>
  <si>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</si>
  <si>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</si>
  <si>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</si>
  <si>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</si>
  <si>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</si>
  <si>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</si>
  <si>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</si>
  <si>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</si>
  <si>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</si>
  <si>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</si>
  <si>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</si>
  <si>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</si>
  <si>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</si>
  <si>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</si>
  <si>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</si>
  <si>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</si>
  <si>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</si>
  <si>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</si>
  <si>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</si>
  <si>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</si>
  <si>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</si>
  <si>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</si>
  <si>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</si>
  <si>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</si>
  <si>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</si>
  <si>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</si>
  <si>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</si>
  <si>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</si>
  <si>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</si>
  <si>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</si>
  <si>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</si>
  <si>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</si>
  <si>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</si>
  <si>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</si>
  <si>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</si>
  <si>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</si>
  <si>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</si>
  <si>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</si>
  <si>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</si>
  <si>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</si>
  <si>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</si>
  <si>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</si>
  <si>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</si>
  <si>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</si>
  <si>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</si>
  <si>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</si>
  <si>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</si>
  <si>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</si>
  <si>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</si>
  <si>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</si>
  <si>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</si>
  <si>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</si>
  <si>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</si>
  <si>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</si>
  <si>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</si>
  <si>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</si>
  <si>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</si>
  <si>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</si>
  <si>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</si>
  <si>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</si>
  <si>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</si>
  <si>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</si>
  <si>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</si>
  <si>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</si>
  <si>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</si>
  <si>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</si>
  <si>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</si>
  <si>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</si>
  <si>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</si>
  <si>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</si>
  <si>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</si>
  <si>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</si>
  <si>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</si>
  <si>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</si>
  <si>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</si>
  <si>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</si>
  <si>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</si>
  <si>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Option_4</t>
  </si>
  <si>
    <t>Option_5</t>
  </si>
  <si>
    <t>Option_6</t>
  </si>
  <si>
    <t>Option_7</t>
  </si>
  <si>
    <t>Option_8</t>
  </si>
  <si>
    <t>Option_9</t>
  </si>
  <si>
    <t>Option_10</t>
  </si>
  <si>
    <t>NPV relative to baseline</t>
  </si>
  <si>
    <t>NPVs (relative to baseline, £m)</t>
  </si>
  <si>
    <t xml:space="preserve">Purpose of CBA: describe the stated aim of the investment decision </t>
  </si>
  <si>
    <t>To find the optimal balance between achieving HSE Compliance (risk reduction) and Cost.</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</si>
  <si>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</si>
  <si>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</si>
  <si>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</si>
  <si>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</si>
  <si>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</si>
  <si>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</si>
  <si>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</si>
  <si>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</si>
  <si>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</si>
  <si>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Mandatory REPEX Baseline</t>
  </si>
  <si>
    <t>Managing failures by only replacing sections of mains following a leak or a repair.</t>
  </si>
  <si>
    <t>The Mains Replacement programme is not an optional requirement, therefore managing failures by only replacing sections of mains following a leak or a repair would not be in line with the HSE policy. Replacing on failure during RIIO-GD3 would not allow for the planning necessary to ensure that all mandatory mains are replaced by 2032 and would lead to an undeliverable workload volume remaining for the final year of the replacement programme which would fall within RIIO-GD4. It is therefore, for reasons of non-compliance with HSE policy that this option was rejected.</t>
  </si>
  <si>
    <t>Mandatory REPEX Preferred</t>
  </si>
  <si>
    <t>Tier 1 Proposal: We are planning to replace Tier 1 pipes on a flat-line basis through RIIO-GD3.
Tier 1 Legacy Stubs Proposal: As many of the larger parent mains are no longer mandatory, RIIO-GD2 saw us commence a programme of work to remove stubs from the network. This programme of work is forecasted to continue into RIIO-GD3, culminating in year 3 of RIIO-GD3 with us investigating and actioning the remaining 1,374 stubs.
Tier 2A Proposal: Our T2A population has been largely addressed during RIIO-GD1, however, the MRPS risk score of a pipe changes through time based both on its performance and the performance of other pipes, and we currently estimate that approximately 2.0km / year of these pipes will migrate to above the threshold through RIIO-GD3 and so this has been included as part of our mandatory workload.
Non-standard Materials Proposal: This is a very small workload and we anticipate approximately 0.5km / year through RIIO-GD3.
Small Diameter (&lt;= 2”) Steel Proposal: We will continue to replace these (subject to our procedures agreed with HSE) when they are encountered either during planned works (e.g. mains replacement activities) or following escapes. The anticipated RIIO-GD3 workload associated with this is 44.7km/year.
Associated Services Proposal: We are required by HSE to replace steel services when they are worked on. We anticipate encountering approximately 182,836 services through RIIO-GD3 as part of the mandatory mains replacement programme detailed above.
Other Services Proposal: As mentioned above, we are required by HSE to replace steel services where they are worked on. We anticipate this to apply to approximately 27,094 services.</t>
  </si>
  <si>
    <t>This will deliver replacement of Tier 1 mains at a tested rate to achieve complete abandonment by 2032. We will also replace stubs, Tier 2 pipes if they migrate to above the Risk Action Threshold, replace mains made from non-standard materials if they are discovered and continue with our policy (agreed with HSE) to replace small diameter steel pipes – either &lt;=2” mains or steel services – where they are worked on in line with our procedures. The payback is 18 years. This option allows us to maintain compliance without any of the cost or resource implications of Option_3 so has been chosen as our Preferred option.</t>
  </si>
  <si>
    <t>Mandatory REPEX Accelerated</t>
  </si>
  <si>
    <t xml:space="preserve">This option considers the impact of the Tier 1 programme acceleration, to complete the outstanding length by the end of RIIO-GD3, a year earlier than prescribed by the HSE. This change would lead to an approximate 19% rise in our annual Tier 1 volume, bringing it to around 520 km per year. Consequently, the increase in Tier 1 will also cause a rise in 2ST volumes, as these mains, whether digitised or not, are addressed during our replacement operations. Additionally, higher mains volumes will result in more service replacements. </t>
  </si>
  <si>
    <t>This option allows us to achieve compliance, however the increase in workload raises concerns around resourcing and deliverability. The cost of this option also poses considerable concerns due to the overall increase of the replacement unit costs. Our stakeholder research shows (see A22.l NGN RIIO-GD3 Investment Decision Pack - Mandatory Repex EJP) that now more than ever our customers are concerned about our investments and the impact those investments have on their energy bill; cost is therefore a key consideration in the rejection of this option.</t>
  </si>
  <si>
    <t>N</t>
  </si>
  <si>
    <t>N/A</t>
  </si>
  <si>
    <t>Deferred Investment</t>
  </si>
  <si>
    <t>Deferral of the investment in our preferred option until RIIO-GD4. During RIIO-GD3, this would see us manage the network in the same way as the Baseline option, so this option has not been modelled seprately.</t>
  </si>
  <si>
    <t>As for the Baseline Option, the Mains Replacement programme is not an optional requirement, therefore managing failures by only replacing sections of mains following a leak or a repair would not be in line with the HSE policy. Replacing on failure during RIIO-GD3 would not allow for the planning necessary to ensure that all mandatory mains are replaced by 2032 and would lead to an undeliverable workload volume remaining for the final year of the replacement programme which would fall within RIIO-GD4. It is therefore, for reasons of non-compliance with HSE policy that this option was rejected.</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</si>
  <si>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</si>
  <si>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</si>
  <si>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</si>
  <si>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</si>
  <si>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</si>
  <si>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</si>
  <si>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</si>
  <si>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</si>
  <si>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</si>
  <si>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</si>
  <si>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</si>
  <si>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</si>
  <si>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</si>
  <si>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</si>
  <si>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</si>
  <si>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</si>
  <si>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</si>
  <si>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</si>
  <si>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</si>
  <si>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</si>
  <si>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</si>
  <si>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</si>
  <si>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</si>
  <si>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</si>
  <si>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</si>
  <si>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</si>
  <si>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</si>
  <si>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</si>
  <si>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</si>
  <si>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</si>
  <si>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</si>
  <si>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</si>
  <si>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</si>
  <si>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</si>
  <si>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</si>
  <si>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</si>
  <si>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</si>
  <si>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</si>
  <si>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</si>
  <si>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</si>
  <si>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</si>
  <si>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</si>
  <si>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</si>
  <si>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</si>
  <si>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</si>
  <si>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</si>
  <si>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</si>
  <si>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</si>
  <si>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</si>
  <si>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</si>
  <si>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</si>
  <si>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</si>
  <si>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</si>
  <si>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</si>
  <si>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</si>
  <si>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</si>
  <si>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</si>
  <si>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</si>
  <si>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</si>
  <si>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</si>
  <si>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</si>
  <si>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</si>
  <si>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</si>
  <si>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</si>
  <si>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</si>
  <si>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</si>
  <si>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</si>
  <si>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</si>
  <si>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</si>
  <si>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</si>
  <si>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</si>
  <si>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</si>
  <si>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</si>
  <si>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</si>
  <si>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</si>
  <si>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</si>
  <si>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</si>
  <si>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</si>
  <si>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</si>
  <si>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</si>
  <si>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</si>
  <si>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</si>
  <si>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</si>
  <si>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</si>
  <si>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</si>
  <si>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</si>
  <si>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</si>
  <si>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</si>
  <si>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</si>
  <si>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</si>
  <si>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</si>
  <si>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</si>
  <si>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</si>
  <si>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</si>
  <si>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</si>
  <si>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</si>
  <si>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</si>
  <si>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</si>
  <si>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</si>
  <si>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</si>
  <si>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</si>
  <si>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</si>
  <si>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</si>
  <si>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</si>
  <si>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</si>
  <si>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</si>
  <si>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</si>
  <si>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</si>
  <si>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</si>
  <si>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</si>
  <si>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</si>
  <si>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</si>
  <si>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</si>
  <si>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</si>
  <si>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</si>
  <si>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</si>
  <si>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</si>
  <si>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</si>
  <si>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</si>
  <si>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</si>
  <si>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</si>
  <si>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</si>
  <si>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</si>
  <si>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</si>
  <si>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</si>
  <si>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</si>
  <si>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</si>
  <si>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</si>
  <si>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</si>
  <si>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</si>
  <si>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</si>
  <si>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</si>
  <si>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</si>
  <si>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</si>
  <si>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</si>
  <si>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</si>
  <si>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</si>
  <si>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</si>
  <si>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</si>
  <si>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</si>
  <si>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</si>
  <si>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</si>
  <si>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</si>
  <si>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</si>
  <si>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</si>
  <si>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</si>
  <si>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Risk to delivery of workload and outputs within RIIO-GD3. 
Although we are proposing to continue at the same run rate as RIIO-GD2 there are risks around retention of the workforce until the end of the replacement programme.</t>
  </si>
  <si>
    <t>Medium</t>
  </si>
  <si>
    <t>&lt;=30%</t>
  </si>
  <si>
    <t xml:space="preserve">NGN have maintained our DSP model successfully since 2013, moving away from the nation-wide Tier 1 contractors, in favour of smaller, local businesses, allowing us to have a more meaningful partnership, rather than a strict contractor/manager relationship. This model, led by a team of NGN’s operational leads, is underpinned by hundreds of skilled workers, driving an excellent safety record, customer service, efficiency, and ongoing improvement. 
Through regular engagement with our partners, it became clear that to mitigate this risk, an incentive mechanism had to be developed, we have therefore implemented a Long Term Incentive Programme, allowing our partners to benefit from a lump-sum payment in 2032, which is accrued through their loyalty until the end of the replacement programme. </t>
  </si>
  <si>
    <t>Our Workforce and Supply Chain Resilience Strategy discusses the likely resourcing challenges we will face during RIIO-GD3 and our plans on how to address them.</t>
  </si>
  <si>
    <t xml:space="preserve">Risk to delivery of workload and outputs within RIIO-GD3. 
Although we are proposing to continue at the same run rate as RIIO-GD2 there is ongoing risk to the investment is associated with accessing the distribution mains proposed for replacement. Due to the nature of our network, we predominantly work on public highways, therefore impacting a variety of stakeholders – from regular road users to other infrastructure custodians. Access has to be carefully coordinated and the Local Authorities are at the heart of this process. </t>
  </si>
  <si>
    <t xml:space="preserve">NGN developed some excellent working relationships with the Local Authorities within our network and maintain regular engagement to ensure that these relationships remain mutually beneficial. This is evident, as NGN is the only utility company in the Northeast, Cumbria &amp; Yorkshire with no improvement notice from local highway authorities. </t>
  </si>
  <si>
    <t>So far, NGN have been able to align our replacement programme with the Local Authority plans, where possible, deferring projects to future years on Local Authority request. With the mandatory replacement programme coming to an end, we will be far more restricted in the way we can manage this, therefore it is imperative that the stakeholder engagement continues to grow and develop throughout RIIO-GD3.</t>
  </si>
  <si>
    <t xml:space="preserve">Throughout RIIO-GD3 we anticipate the cost of the REPEX programme increasing by around 35% compared to RIIO-GD2. This change is not unexpected, as the analysis during RIIO-GD1 and RIIO-GD2 shared with Ofgem indicated a cost increase at the end of this 30-year programme. </t>
  </si>
  <si>
    <t>Low</t>
  </si>
  <si>
    <t>&lt;=20%</t>
  </si>
  <si>
    <t>We have a robust methodology for developing Repex unit cost rates which include an allowance for this increase over RIIO-GD3. Further details can be found in A22.l NGN RIIO-GD3 Investment Decision Pack - Mandatory Repex EJP.</t>
  </si>
  <si>
    <t>Subject matter experts have been continually engaged on unit costs to ensure these are accurate. We will continue to monitor delivery against RIIO-GD3 unit costs.</t>
  </si>
  <si>
    <t>Our Preferred option contains our best estimate of the volume of Tier 2A pipes to be replaced through RIIO-GD3. However, the movement in risk score of an individual pipe over a period of time has many drivers including model coefficient updates and the performance of individual and groups of pipes (failures, Gas in Buildings, etc.) could be impacted by anything from the consequences of government policies (such as housing) to weather conditions. HSE have already indicated the T2A risk thresholds could be up for review, therefore potentially increasing the T2A population across the Networks, but nevertheless, this still means that the actual volume of Tier 2A pipes to be replaced through RIIO-GD3 is extremely difficult to predict.</t>
  </si>
  <si>
    <t>We are therefore proposing to have a Volume Driver for Tier 2A with funding being based on the amount of workload delivered and the associated mains diameter using the appropriate unit costs.</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</si>
  <si>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</si>
  <si>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</si>
  <si>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</si>
  <si>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</si>
  <si>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</si>
  <si>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A22.l.NGN</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</si>
  <si>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(This is not delivered under this option)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</si>
  <si>
    <t>Expenditure Type</t>
  </si>
  <si>
    <t>Repex</t>
  </si>
  <si>
    <t>Authorised By:</t>
  </si>
  <si>
    <t>Dean Pearson</t>
  </si>
  <si>
    <r>
      <t xml:space="preserve">Preferred Option </t>
    </r>
    <r>
      <rPr>
        <i/>
        <sz val="10"/>
        <rFont val="Verdana"/>
        <family val="2"/>
      </rPr>
      <t>(Y/N)</t>
    </r>
  </si>
  <si>
    <r>
      <t>Spend Area</t>
    </r>
    <r>
      <rPr>
        <i/>
        <sz val="10"/>
        <color theme="1"/>
        <rFont val="Verdana"/>
        <family val="2"/>
      </rPr>
      <t xml:space="preserve">
(Please include relevant RRP/BPDT Table Reference)</t>
    </r>
  </si>
  <si>
    <t>CV6.01, CV6.02, CV6.08, CV6.11</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</si>
  <si>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</si>
  <si>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</si>
  <si>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</si>
  <si>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</si>
  <si>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</si>
  <si>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</si>
  <si>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</si>
  <si>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</si>
  <si>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</si>
  <si>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</si>
  <si>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</si>
  <si>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 xml:space="preserve">NGN’s pipe distribution network &lt; 7 bar consists of over 36,000km of mains and over 2.5 million services providing gas to domestic, commercial and industrial consumers. Of the total distribution mains in the network, approximately 33,000km are non-mandatory (with the remaining population being mandatory).
The Iron Mains Replacement Programme (IMRP) was introduced by the Health &amp; Safety Executive (HSE) in 2002 specifically to address concern about the failure of iron mains, particularly cast-iron mains, due to fracture.
This Engineering Justification Paper (EJP) and accompanying CBA outlines the processes we have undertaken to determine the mandatory replacement investments we plan to complete on our distribution network through RIIO-GD3. This covers Tier 1 iron mains (those &lt;= 8” diameter within 30m of property and captured by HSE’s Iron Mains Risk Reduction Programme), Tier 2A iron mains (iron mains &gt;8” and &lt;18” diameter scoring above the agreed Risk Action Threshold), mains made from non-standard materials (principally asbestos), associated services and small diameter (&lt;= 2”) steel mains or services encountered during our activities, whether these are planned works or following escapes.
These investments are driven by compliance with HSE policy (risk reduction) whilst minimising costs and bill impact for customers.
</t>
  </si>
  <si>
    <t>Expenditure Profile - Summary</t>
  </si>
  <si>
    <t>Post RIIO3</t>
  </si>
  <si>
    <t>(£m)</t>
  </si>
  <si>
    <t>Capitalised costs</t>
  </si>
  <si>
    <t>Non-capitalised costs</t>
  </si>
  <si>
    <t>Asset Class</t>
  </si>
  <si>
    <t>Unit</t>
  </si>
  <si>
    <t>Output</t>
  </si>
  <si>
    <t>Tier 1 replacement</t>
  </si>
  <si>
    <t>Stubs</t>
  </si>
  <si>
    <t>Tier 2A replacement</t>
  </si>
  <si>
    <t>&lt;=2" Steel replacement</t>
  </si>
  <si>
    <t>Non-standard replacement</t>
  </si>
  <si>
    <t>Services - replacement</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</si>
  <si>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</si>
  <si>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</si>
  <si>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</si>
  <si>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</si>
  <si>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</si>
  <si>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</si>
  <si>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</si>
  <si>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</si>
  <si>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</si>
  <si>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</si>
  <si>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</si>
  <si>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</si>
  <si>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</si>
  <si>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</si>
  <si>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</si>
  <si>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</si>
  <si>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</si>
  <si>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</si>
  <si>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</si>
  <si>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</si>
  <si>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</si>
  <si>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</si>
  <si>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</si>
  <si>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</si>
  <si>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</si>
  <si>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</si>
  <si>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</si>
  <si>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</si>
  <si>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</si>
  <si>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</si>
  <si>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</si>
  <si>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</si>
  <si>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</si>
  <si>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</si>
  <si>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</si>
  <si>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</si>
  <si>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</si>
  <si>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</si>
  <si>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</si>
  <si>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</si>
  <si>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</si>
  <si>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</si>
  <si>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</si>
  <si>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</si>
  <si>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</si>
  <si>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</si>
  <si>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</si>
  <si>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</si>
  <si>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</si>
  <si>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</si>
  <si>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</si>
  <si>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</si>
  <si>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</si>
  <si>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</si>
  <si>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</si>
  <si>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</si>
  <si>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</si>
  <si>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</si>
  <si>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</si>
  <si>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</si>
  <si>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</si>
  <si>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</si>
  <si>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</si>
  <si>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</si>
  <si>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</si>
  <si>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</si>
  <si>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</si>
  <si>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</si>
  <si>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</si>
  <si>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</si>
  <si>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</si>
  <si>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</si>
  <si>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</si>
  <si>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</si>
  <si>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</si>
  <si>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</si>
  <si>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</si>
  <si>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</si>
  <si>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</si>
  <si>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</si>
  <si>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</si>
  <si>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</si>
  <si>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</si>
  <si>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</si>
  <si>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</si>
  <si>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</si>
  <si>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</si>
  <si>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</si>
  <si>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</si>
  <si>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</si>
  <si>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</si>
  <si>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</si>
  <si>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</si>
  <si>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</si>
  <si>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</si>
  <si>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</si>
  <si>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</si>
  <si>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</si>
  <si>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</si>
  <si>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</si>
  <si>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</si>
  <si>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</si>
  <si>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</si>
  <si>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</si>
  <si>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</si>
  <si>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</si>
  <si>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</si>
  <si>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</si>
  <si>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</si>
  <si>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</si>
  <si>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</si>
  <si>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</si>
  <si>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</si>
  <si>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Capex</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</si>
  <si>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</si>
  <si>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</si>
  <si>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</si>
  <si>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</si>
  <si>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</si>
  <si>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</si>
  <si>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</si>
  <si>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</si>
  <si>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</si>
  <si>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</si>
  <si>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</si>
  <si>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</si>
  <si>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</si>
  <si>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</si>
  <si>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</si>
  <si>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NGN VF Financial Risk, NGN VF Customer Risk, NGN VF Compliance Risk populated from our decision support tool outputs as per NGN's Value Framework and consistent with NARM.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</si>
  <si>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</si>
  <si>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</si>
  <si>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</si>
  <si>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NARM modelling assumptions from our Decision Support Tool - see Ofgem CBA Template Assumptions in section 8 of EJP.</t>
  </si>
  <si>
    <t>Modelled as per NARM metholdogy from our decision support tool.</t>
  </si>
  <si>
    <t>Cost cross-referencing</t>
  </si>
  <si>
    <t>If there is any explanation required on how the cost data set out in the EJP totals to the lines in the CBA, please provide it here.</t>
  </si>
  <si>
    <t>Costs in CBA reflected in sections 8 and 9 of EJP.</t>
  </si>
  <si>
    <t>Tier 1 Proposal: We are planning to replace Tier 1 pipes on a flat-line basis through RIIO-GD3.
Tier 1 Legacy Stubs Proposal: As many of the larger parent mains are no longer mandatory, RIIO-GD2 saw us commence a programme of work to remove stubs from the network. This programme of work is forecasted to continue into RIIO-GD3, culminating in year 3 of RIIO-GD3 with us investigating and actioning the remaining 1,374 stubs.
Tier 2A Proposal: Our T2A population has been largely addressed during RIIO-GD1, however, the MRPS risk score of a pipe changes through time based both on its performance and the performance of other pipes, and we currently estimate that approximately 2.0km / year of these pipes will migrate to above the threshold through RIIO-GD3 and so this has been included as part of our mandatory workload.
Non-standard Materials Proposal: This is a very small workload and we anticipate approximately 0.5km / year through RIIO-GD3.
Small Diameter (&lt;= 2”) Steel Proposal: We will continue to replace these (subject to our procedures agreed with HSE) when they are encountered either during planned works (e.g. mains replacement activities) or following escapes. The anticipated RIIO-GD3 workload associated with this is 44.7km/year.</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</si>
  <si>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</si>
  <si>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In km (see A22.l NGN RIIO-GD3 Investment Decision Pack - Mandatory Repex EJP)</t>
  </si>
  <si>
    <t>Number of (see A22.l NGN RIIO-GD3 Investment Decision Pack - Mandatory Repex EJP)</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</si>
  <si>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</si>
  <si>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</si>
  <si>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</si>
  <si>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</si>
  <si>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</si>
  <si>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</si>
  <si>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</si>
  <si>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</si>
  <si>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</si>
  <si>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</si>
  <si>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</si>
  <si>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</si>
  <si>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</si>
  <si>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</si>
  <si>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</si>
  <si>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</si>
  <si>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</si>
  <si>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</si>
  <si>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</si>
  <si>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</si>
  <si>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</si>
  <si>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</si>
  <si>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</si>
  <si>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</si>
  <si>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</si>
  <si>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</si>
  <si>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</si>
  <si>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</si>
  <si>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</si>
  <si>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</si>
  <si>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</si>
  <si>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</si>
  <si>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</si>
  <si>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</si>
  <si>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</si>
  <si>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</si>
  <si>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</si>
  <si>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</si>
  <si>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</si>
  <si>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</si>
  <si>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</si>
  <si>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</si>
  <si>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Pass Through Costs</t>
  </si>
  <si>
    <t>Comparison to baseline</t>
  </si>
  <si>
    <t xml:space="preserve">Capex </t>
  </si>
  <si>
    <t>Total</t>
  </si>
  <si>
    <t>Mains</t>
  </si>
  <si>
    <t>Tier 1</t>
  </si>
  <si>
    <t>Net Costs £m</t>
  </si>
  <si>
    <t>km</t>
  </si>
  <si>
    <t>number</t>
  </si>
  <si>
    <t>Tier 2A</t>
  </si>
  <si>
    <t>Steel &lt;=2"</t>
  </si>
  <si>
    <t>Not associated with mains</t>
  </si>
  <si>
    <t>Non-standard</t>
  </si>
  <si>
    <r>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r>
      <rPr>
        <b/>
        <sz val="10"/>
        <color theme="1"/>
        <rFont val="Verdana"/>
        <family val="2"/>
      </rPr>
      <t xml:space="preserve"> (Increased worload places deliverability at risk under this option)</t>
    </r>
    <r>
      <rPr>
        <sz val="10"/>
        <color theme="1"/>
        <rFont val="Verdana"/>
        <family val="2"/>
      </rPr>
      <t xml:space="preserve">
Our rigorous engagement programme has helped us balance the clear need for greater regional support and investment, with the evident tension around the increased cost of living and ongoing affordability concerns. </t>
    </r>
    <r>
      <rPr>
        <b/>
        <sz val="10"/>
        <color theme="1"/>
        <rFont val="Verdana"/>
        <family val="2"/>
      </rPr>
      <t>(Additional increase in spend over the Preferred option has not been deemed to be justified).</t>
    </r>
  </si>
  <si>
    <t>NGN VF Customer Risk</t>
  </si>
  <si>
    <t>Unit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</si>
</sst>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s>
  <fonts count="57">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sz val="10"/>
      <color theme="1"/>
      <name val="Calibri"/>
      <family val="2"/>
      <scheme val="minor"/>
    </font>
    <font>
      <b/>
      <sz val="10"/>
      <color theme="1"/>
      <name val="Calibri"/>
      <family val="2"/>
      <scheme val="minor"/>
    </font>
    <font>
      <sz val="10"/>
      <color rgb="FFFF0000"/>
      <name val="Calibri"/>
      <family val="2"/>
      <scheme val="minor"/>
    </font>
  </fonts>
  <fills count="27">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theme="9"/>
        <bgColor indexed="64"/>
      </patternFill>
    </fill>
    <fill>
      <patternFill patternType="solid">
        <fgColor theme="8" tint="0.59996337778862885"/>
        <bgColor indexed="64"/>
      </patternFill>
    </fill>
    <fill>
      <patternFill patternType="solid">
        <fgColor theme="7" tint="0.79998168889431442"/>
        <bgColor indexed="64"/>
      </patternFill>
    </fill>
    <fill>
      <patternFill patternType="solid">
        <fgColor rgb="FF756C47"/>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rgb="FF000000"/>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s>
  <cellStyleXfs count="42">
    <xf numFmtId="0" fontId="0" fillId="0" borderId="0"/>
    <xf numFmtId="0" fontId="8" fillId="0" borderId="0"/>
    <xf numFmtId="9" fontId="8" fillId="0" borderId="0" applyFont="0" applyFill="0" applyBorder="0" applyAlignment="0" applyProtection="0"/>
    <xf numFmtId="164" fontId="8" fillId="0" borderId="0" applyFont="0" applyFill="0" applyBorder="0" applyAlignment="0" applyProtection="0"/>
    <xf numFmtId="165" fontId="8" fillId="0" borderId="0" applyFont="0" applyFill="0" applyBorder="0" applyAlignment="0" applyProtection="0"/>
    <xf numFmtId="0" fontId="9" fillId="0" borderId="0"/>
    <xf numFmtId="0" fontId="10" fillId="0" borderId="0" applyNumberFormat="0" applyFill="0" applyBorder="0" applyAlignment="0" applyProtection="0">
      <alignment vertical="top"/>
      <protection locked="0"/>
    </xf>
    <xf numFmtId="0" fontId="9" fillId="0" borderId="0"/>
    <xf numFmtId="0" fontId="11" fillId="0" borderId="0" applyFont="0" applyFill="0" applyBorder="0" applyAlignment="0" applyProtection="0"/>
    <xf numFmtId="9" fontId="19" fillId="0" borderId="0" applyFont="0" applyFill="0" applyBorder="0" applyAlignment="0" applyProtection="0"/>
    <xf numFmtId="0" fontId="19" fillId="0" borderId="0"/>
    <xf numFmtId="170" fontId="11" fillId="0" borderId="0"/>
    <xf numFmtId="0" fontId="11" fillId="0" borderId="0"/>
    <xf numFmtId="0" fontId="9" fillId="0" borderId="0" applyFont="0" applyFill="0" applyBorder="0" applyAlignment="0" applyProtection="0"/>
    <xf numFmtId="0" fontId="19" fillId="0" borderId="0"/>
    <xf numFmtId="0" fontId="34" fillId="0" borderId="0"/>
    <xf numFmtId="0" fontId="19" fillId="0" borderId="0"/>
    <xf numFmtId="0" fontId="11" fillId="0" borderId="0"/>
    <xf numFmtId="0" fontId="4" fillId="0" borderId="0"/>
    <xf numFmtId="9"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38" fillId="14" borderId="39" applyNumberFormat="0" applyAlignment="0" applyProtection="0"/>
    <xf numFmtId="0" fontId="3" fillId="0" borderId="0"/>
    <xf numFmtId="165" fontId="3" fillId="0" borderId="0" applyFont="0" applyFill="0" applyBorder="0" applyAlignment="0" applyProtection="0"/>
    <xf numFmtId="176" fontId="39" fillId="13" borderId="0"/>
    <xf numFmtId="9" fontId="19" fillId="0" borderId="0" applyFont="0" applyFill="0" applyBorder="0" applyAlignment="0" applyProtection="0"/>
    <xf numFmtId="0" fontId="19" fillId="0" borderId="0"/>
    <xf numFmtId="0" fontId="48" fillId="0" borderId="0"/>
    <xf numFmtId="0" fontId="49" fillId="0" borderId="0" applyNumberFormat="0" applyFill="0" applyBorder="0" applyAlignment="0" applyProtection="0">
      <alignment vertical="top"/>
      <protection locked="0"/>
    </xf>
    <xf numFmtId="9" fontId="48" fillId="0" borderId="0" applyFont="0" applyFill="0" applyBorder="0" applyAlignment="0" applyProtection="0"/>
    <xf numFmtId="0" fontId="2" fillId="0" borderId="0"/>
    <xf numFmtId="0" fontId="9" fillId="0" borderId="0"/>
    <xf numFmtId="0" fontId="2" fillId="0" borderId="0"/>
    <xf numFmtId="0" fontId="2" fillId="0" borderId="0"/>
    <xf numFmtId="0" fontId="2" fillId="0" borderId="0"/>
    <xf numFmtId="0" fontId="2" fillId="0" borderId="0"/>
    <xf numFmtId="4" fontId="50" fillId="20" borderId="0" applyBorder="0">
      <alignment horizontal="center" vertical="center" wrapText="1"/>
    </xf>
    <xf numFmtId="0" fontId="48" fillId="0" borderId="0"/>
    <xf numFmtId="0" fontId="19" fillId="0" borderId="0"/>
    <xf numFmtId="0" fontId="19" fillId="0" borderId="0"/>
    <xf numFmtId="4" fontId="19" fillId="24" borderId="0"/>
  </cellStyleXfs>
  <cellXfs count="524">
    <xf numFmtId="0" fontId="0" fillId="0" borderId="0" xfId="0"/>
    <xf numFmtId="0" fontId="0" fillId="0" borderId="0" xfId="0" applyAlignment="1">
      <alignment horizontal="center"/>
    </xf>
    <xf numFmtId="0" fontId="0" fillId="0" borderId="0" xfId="0" applyAlignment="1">
      <alignment vertical="center"/>
    </xf>
    <xf numFmtId="0" fontId="13" fillId="0" borderId="9" xfId="0" applyFont="1" applyBorder="1"/>
    <xf numFmtId="0" fontId="13" fillId="0" borderId="0" xfId="0" applyFont="1"/>
    <xf numFmtId="0" fontId="13"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4" fillId="0" borderId="0" xfId="0" applyFont="1"/>
    <xf numFmtId="0" fontId="0" fillId="3" borderId="1" xfId="0" applyFill="1" applyBorder="1" applyAlignment="1">
      <alignment horizontal="center" vertical="center"/>
    </xf>
    <xf numFmtId="0" fontId="17" fillId="0" borderId="0" xfId="0" applyFont="1"/>
    <xf numFmtId="0" fontId="16"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2" fillId="0" borderId="0" xfId="0" applyFont="1" applyAlignment="1">
      <alignment vertical="center" wrapText="1"/>
    </xf>
    <xf numFmtId="0" fontId="16" fillId="0" borderId="1" xfId="0" applyFont="1" applyBorder="1" applyAlignment="1">
      <alignment horizontal="center" vertical="center"/>
    </xf>
    <xf numFmtId="169" fontId="13"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6" fillId="0" borderId="0" xfId="0" applyNumberFormat="1" applyFont="1"/>
    <xf numFmtId="169" fontId="13" fillId="4" borderId="1" xfId="0" applyNumberFormat="1" applyFont="1" applyFill="1" applyBorder="1" applyAlignment="1">
      <alignment horizontal="center" vertical="center"/>
    </xf>
    <xf numFmtId="166" fontId="13" fillId="4" borderId="1" xfId="0" applyNumberFormat="1" applyFont="1" applyFill="1" applyBorder="1" applyAlignment="1">
      <alignment horizontal="center" vertical="center"/>
    </xf>
    <xf numFmtId="169" fontId="13" fillId="4" borderId="6" xfId="0" applyNumberFormat="1" applyFont="1" applyFill="1" applyBorder="1" applyAlignment="1">
      <alignment horizontal="center" vertical="center"/>
    </xf>
    <xf numFmtId="0" fontId="20" fillId="0" borderId="0" xfId="0" applyFont="1"/>
    <xf numFmtId="0" fontId="0" fillId="0" borderId="21" xfId="0" applyBorder="1"/>
    <xf numFmtId="0" fontId="13" fillId="0" borderId="1" xfId="0" applyFont="1" applyBorder="1" applyAlignment="1">
      <alignment horizontal="center" wrapText="1"/>
    </xf>
    <xf numFmtId="0" fontId="26" fillId="0" borderId="0" xfId="0" applyFont="1" applyAlignment="1">
      <alignment horizontal="center"/>
    </xf>
    <xf numFmtId="0" fontId="0" fillId="0" borderId="0" xfId="0" applyAlignment="1">
      <alignment horizontal="left"/>
    </xf>
    <xf numFmtId="0" fontId="0" fillId="0" borderId="6" xfId="0" applyBorder="1"/>
    <xf numFmtId="0" fontId="16" fillId="0" borderId="6" xfId="0" applyFont="1" applyBorder="1" applyAlignment="1">
      <alignment horizontal="center" vertical="center"/>
    </xf>
    <xf numFmtId="0" fontId="16" fillId="0" borderId="14" xfId="0" applyFont="1" applyBorder="1" applyAlignment="1">
      <alignment horizontal="center" vertical="center" wrapText="1"/>
    </xf>
    <xf numFmtId="0" fontId="13" fillId="0" borderId="1" xfId="0" applyFont="1" applyBorder="1" applyAlignment="1">
      <alignment horizontal="center" vertical="center" wrapText="1"/>
    </xf>
    <xf numFmtId="9" fontId="13" fillId="4" borderId="14" xfId="9" applyFont="1" applyFill="1" applyBorder="1" applyAlignment="1" applyProtection="1">
      <alignment horizontal="center" vertical="center"/>
    </xf>
    <xf numFmtId="0" fontId="13" fillId="0" borderId="6" xfId="0" applyFont="1" applyBorder="1" applyAlignment="1">
      <alignment horizontal="center" vertical="center" wrapText="1"/>
    </xf>
    <xf numFmtId="0" fontId="13"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3" fillId="4" borderId="1" xfId="0" quotePrefix="1" applyFont="1" applyFill="1" applyBorder="1" applyAlignment="1">
      <alignment horizontal="center" vertical="center"/>
    </xf>
    <xf numFmtId="0" fontId="5" fillId="0" borderId="0" xfId="0" applyFont="1" applyAlignment="1">
      <alignment horizontal="center" vertical="center" wrapText="1"/>
    </xf>
    <xf numFmtId="171" fontId="14"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3"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3" fillId="0" borderId="0" xfId="1" applyFont="1"/>
    <xf numFmtId="0" fontId="0" fillId="0" borderId="0" xfId="1" applyFont="1"/>
    <xf numFmtId="0" fontId="0" fillId="0" borderId="0" xfId="1" applyFont="1" applyAlignment="1">
      <alignment horizontal="left" vertical="top" wrapText="1"/>
    </xf>
    <xf numFmtId="0" fontId="6" fillId="0" borderId="1" xfId="1" applyFont="1" applyBorder="1" applyAlignment="1">
      <alignment horizontal="center" vertical="center" wrapText="1"/>
    </xf>
    <xf numFmtId="0" fontId="6" fillId="0" borderId="3" xfId="1" applyFont="1" applyBorder="1" applyAlignment="1">
      <alignment horizontal="center" vertical="center" wrapText="1"/>
    </xf>
    <xf numFmtId="0" fontId="14" fillId="5" borderId="1" xfId="5" applyFont="1" applyFill="1" applyBorder="1" applyAlignment="1">
      <alignment horizontal="center" vertical="center"/>
    </xf>
    <xf numFmtId="0" fontId="14" fillId="5" borderId="5" xfId="5" applyFont="1" applyFill="1" applyBorder="1" applyAlignment="1">
      <alignment horizontal="center" vertical="center"/>
    </xf>
    <xf numFmtId="168" fontId="14" fillId="5" borderId="1" xfId="5" applyNumberFormat="1" applyFont="1" applyFill="1" applyBorder="1" applyAlignment="1">
      <alignment vertical="center"/>
    </xf>
    <xf numFmtId="0" fontId="28" fillId="0" borderId="0" xfId="0" applyFont="1"/>
    <xf numFmtId="167" fontId="13" fillId="0" borderId="1" xfId="0" applyNumberFormat="1" applyFont="1" applyBorder="1" applyAlignment="1">
      <alignment horizontal="center" vertical="center" wrapText="1"/>
    </xf>
    <xf numFmtId="0" fontId="13" fillId="0" borderId="1" xfId="0" applyFont="1" applyBorder="1" applyAlignment="1">
      <alignment horizontal="center"/>
    </xf>
    <xf numFmtId="9" fontId="13" fillId="5" borderId="1" xfId="9" applyFont="1" applyFill="1" applyBorder="1" applyAlignment="1" applyProtection="1">
      <alignment horizontal="center" vertical="center"/>
      <protection locked="0"/>
    </xf>
    <xf numFmtId="0" fontId="13" fillId="0" borderId="26" xfId="0" applyFont="1" applyBorder="1"/>
    <xf numFmtId="0" fontId="0" fillId="0" borderId="26" xfId="0" applyBorder="1"/>
    <xf numFmtId="1" fontId="13" fillId="4" borderId="1" xfId="0" applyNumberFormat="1" applyFont="1" applyFill="1" applyBorder="1" applyAlignment="1">
      <alignment horizontal="center" vertical="center"/>
    </xf>
    <xf numFmtId="172" fontId="13"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7" fillId="6" borderId="0" xfId="0" applyFont="1" applyFill="1"/>
    <xf numFmtId="0" fontId="0" fillId="6" borderId="33" xfId="0" applyFill="1" applyBorder="1"/>
    <xf numFmtId="0" fontId="0" fillId="6" borderId="0" xfId="0" applyFill="1" applyAlignment="1">
      <alignment wrapText="1"/>
    </xf>
    <xf numFmtId="0" fontId="5" fillId="6" borderId="0" xfId="0" applyFont="1" applyFill="1"/>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horizontal="center" vertical="center" wrapText="1"/>
    </xf>
    <xf numFmtId="0" fontId="33" fillId="6" borderId="0" xfId="0" applyFont="1" applyFill="1"/>
    <xf numFmtId="0" fontId="5" fillId="6" borderId="0" xfId="0" applyFont="1" applyFill="1" applyAlignment="1">
      <alignment wrapText="1"/>
    </xf>
    <xf numFmtId="0" fontId="6"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5" fillId="6" borderId="9" xfId="0" applyFont="1" applyFill="1" applyBorder="1" applyAlignment="1">
      <alignment wrapText="1"/>
    </xf>
    <xf numFmtId="0" fontId="0" fillId="6" borderId="35" xfId="0" applyFill="1" applyBorder="1"/>
    <xf numFmtId="9" fontId="13" fillId="6" borderId="0" xfId="9" applyFont="1" applyFill="1" applyBorder="1" applyAlignment="1" applyProtection="1">
      <alignment horizontal="center" vertical="center"/>
    </xf>
    <xf numFmtId="166" fontId="13"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3" fillId="5" borderId="14" xfId="0" applyNumberFormat="1" applyFont="1" applyFill="1" applyBorder="1" applyAlignment="1" applyProtection="1">
      <alignment horizontal="left" vertical="center"/>
      <protection locked="0"/>
    </xf>
    <xf numFmtId="175" fontId="13" fillId="4" borderId="1" xfId="0" quotePrefix="1" applyNumberFormat="1" applyFont="1" applyFill="1" applyBorder="1" applyAlignment="1">
      <alignment horizontal="left" vertical="top"/>
    </xf>
    <xf numFmtId="49" fontId="13" fillId="5" borderId="1" xfId="0" applyNumberFormat="1" applyFont="1" applyFill="1" applyBorder="1" applyAlignment="1" applyProtection="1">
      <alignment horizontal="left" vertical="center"/>
      <protection locked="0"/>
    </xf>
    <xf numFmtId="49" fontId="13" fillId="5" borderId="6" xfId="0" applyNumberFormat="1" applyFont="1" applyFill="1" applyBorder="1" applyAlignment="1" applyProtection="1">
      <alignment horizontal="left" vertical="center"/>
      <protection locked="0"/>
    </xf>
    <xf numFmtId="49" fontId="36" fillId="5" borderId="1" xfId="0" applyNumberFormat="1" applyFont="1" applyFill="1" applyBorder="1" applyAlignment="1" applyProtection="1">
      <alignment horizontal="left" vertical="center"/>
      <protection locked="0"/>
    </xf>
    <xf numFmtId="14" fontId="36"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7" fillId="9" borderId="1" xfId="0" applyFont="1" applyFill="1" applyBorder="1" applyAlignment="1">
      <alignment horizontal="center" vertical="center"/>
    </xf>
    <xf numFmtId="0" fontId="37" fillId="10" borderId="1" xfId="0" applyFont="1" applyFill="1" applyBorder="1" applyAlignment="1">
      <alignment horizontal="center" vertical="center"/>
    </xf>
    <xf numFmtId="0" fontId="37" fillId="10" borderId="1" xfId="0" applyFont="1" applyFill="1" applyBorder="1" applyAlignment="1">
      <alignment horizontal="center" vertical="center" wrapText="1"/>
    </xf>
    <xf numFmtId="0" fontId="37" fillId="11" borderId="1" xfId="0" applyFont="1" applyFill="1" applyBorder="1" applyAlignment="1">
      <alignment horizontal="center" vertical="center"/>
    </xf>
    <xf numFmtId="0" fontId="37" fillId="12" borderId="1" xfId="0" applyFont="1" applyFill="1" applyBorder="1" applyAlignment="1">
      <alignment horizontal="center" vertical="center"/>
    </xf>
    <xf numFmtId="0" fontId="27"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9"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5"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9"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9"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9" fillId="6" borderId="1" xfId="15" applyNumberFormat="1" applyFont="1" applyFill="1" applyBorder="1" applyAlignment="1">
      <alignment horizontal="center" vertical="top"/>
    </xf>
    <xf numFmtId="0" fontId="13" fillId="0" borderId="0" xfId="14" applyFont="1" applyAlignment="1">
      <alignment horizontal="center" vertical="center"/>
    </xf>
    <xf numFmtId="10" fontId="14" fillId="0" borderId="1" xfId="23" applyNumberFormat="1" applyFont="1" applyBorder="1" applyAlignment="1">
      <alignment horizontal="center" vertical="center"/>
    </xf>
    <xf numFmtId="0" fontId="14" fillId="0" borderId="1" xfId="23" applyFont="1" applyBorder="1" applyAlignment="1">
      <alignment horizontal="center" vertical="center"/>
    </xf>
    <xf numFmtId="2" fontId="14" fillId="0" borderId="1" xfId="24" applyNumberFormat="1" applyFont="1" applyFill="1" applyBorder="1" applyAlignment="1" applyProtection="1">
      <alignment horizontal="center" vertical="center"/>
    </xf>
    <xf numFmtId="0" fontId="14" fillId="0" borderId="0" xfId="14" applyFont="1"/>
    <xf numFmtId="0" fontId="14" fillId="0" borderId="0" xfId="27" applyFont="1"/>
    <xf numFmtId="0" fontId="14" fillId="0" borderId="1" xfId="14" applyFont="1" applyBorder="1"/>
    <xf numFmtId="173" fontId="14"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3"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3" fillId="4" borderId="1" xfId="9" applyFont="1" applyFill="1" applyBorder="1" applyAlignment="1" applyProtection="1">
      <alignment horizontal="center" vertical="center"/>
    </xf>
    <xf numFmtId="0" fontId="0" fillId="0" borderId="1" xfId="0" applyBorder="1" applyAlignment="1">
      <alignment horizontal="center"/>
    </xf>
    <xf numFmtId="172" fontId="14" fillId="0" borderId="1" xfId="24" applyNumberFormat="1" applyFont="1" applyFill="1" applyBorder="1" applyAlignment="1" applyProtection="1">
      <alignment horizontal="center" vertical="center"/>
    </xf>
    <xf numFmtId="1" fontId="14"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3" fillId="0" borderId="0" xfId="0" applyNumberFormat="1" applyFont="1"/>
    <xf numFmtId="14" fontId="0" fillId="0" borderId="0" xfId="0" applyNumberFormat="1"/>
    <xf numFmtId="2" fontId="13" fillId="0" borderId="0" xfId="0" applyNumberFormat="1" applyFont="1" applyAlignment="1">
      <alignment horizontal="center" vertical="center"/>
    </xf>
    <xf numFmtId="14" fontId="13"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3" fillId="0" borderId="17" xfId="0" applyNumberFormat="1" applyFont="1" applyBorder="1"/>
    <xf numFmtId="14" fontId="0" fillId="0" borderId="17" xfId="0" applyNumberFormat="1" applyBorder="1"/>
    <xf numFmtId="14" fontId="13" fillId="0" borderId="44" xfId="0" applyNumberFormat="1" applyFont="1" applyBorder="1"/>
    <xf numFmtId="14" fontId="0" fillId="0" borderId="44" xfId="0" applyNumberFormat="1" applyBorder="1"/>
    <xf numFmtId="9" fontId="14" fillId="0" borderId="1" xfId="14" applyNumberFormat="1" applyFont="1" applyBorder="1"/>
    <xf numFmtId="0" fontId="13" fillId="0" borderId="0" xfId="0" applyFont="1" applyAlignment="1">
      <alignment vertical="center"/>
    </xf>
    <xf numFmtId="0" fontId="40" fillId="0" borderId="31" xfId="0" applyFont="1" applyBorder="1"/>
    <xf numFmtId="0" fontId="14" fillId="0" borderId="22" xfId="0" applyFont="1" applyBorder="1"/>
    <xf numFmtId="0" fontId="0" fillId="0" borderId="0" xfId="0" applyAlignment="1">
      <alignment horizontal="left" vertical="center"/>
    </xf>
    <xf numFmtId="0" fontId="14" fillId="0" borderId="34" xfId="0" applyFont="1" applyBorder="1"/>
    <xf numFmtId="166" fontId="0" fillId="0" borderId="0" xfId="0" applyNumberFormat="1" applyAlignment="1">
      <alignment horizontal="left" vertical="center" wrapText="1"/>
    </xf>
    <xf numFmtId="166" fontId="13" fillId="0" borderId="0" xfId="0" applyNumberFormat="1" applyFont="1" applyAlignment="1">
      <alignment horizontal="center" vertical="center" wrapText="1"/>
    </xf>
    <xf numFmtId="0" fontId="13" fillId="0" borderId="0" xfId="0" applyFont="1" applyAlignment="1">
      <alignment horizontal="center" vertical="center" wrapText="1"/>
    </xf>
    <xf numFmtId="0" fontId="0" fillId="0" borderId="1" xfId="0" applyBorder="1" applyAlignment="1">
      <alignment horizontal="center" vertical="center" wrapText="1"/>
    </xf>
    <xf numFmtId="0" fontId="13" fillId="0" borderId="0" xfId="0" applyFont="1" applyAlignment="1">
      <alignment horizontal="center"/>
    </xf>
    <xf numFmtId="9" fontId="13"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7"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9" fillId="0" borderId="0" xfId="14" applyAlignment="1">
      <alignment horizontal="center" vertical="center"/>
    </xf>
    <xf numFmtId="0" fontId="19" fillId="0" borderId="0" xfId="14"/>
    <xf numFmtId="0" fontId="19" fillId="0" borderId="0" xfId="0" applyFont="1"/>
    <xf numFmtId="0" fontId="19" fillId="0" borderId="1" xfId="14" applyBorder="1" applyAlignment="1">
      <alignment horizontal="center" vertical="center"/>
    </xf>
    <xf numFmtId="0" fontId="41" fillId="0" borderId="1" xfId="6" applyFont="1" applyFill="1" applyBorder="1" applyAlignment="1" applyProtection="1">
      <alignment horizontal="left" vertical="center"/>
    </xf>
    <xf numFmtId="0" fontId="19" fillId="0" borderId="0" xfId="14" applyAlignment="1">
      <alignment vertical="center"/>
    </xf>
    <xf numFmtId="0" fontId="5" fillId="0" borderId="1" xfId="14" applyFont="1" applyBorder="1" applyAlignment="1">
      <alignment horizontal="left" vertical="center"/>
    </xf>
    <xf numFmtId="0" fontId="41" fillId="0" borderId="1" xfId="6" applyFont="1" applyBorder="1" applyAlignment="1" applyProtection="1">
      <alignment horizontal="left" vertical="center" wrapText="1"/>
    </xf>
    <xf numFmtId="0" fontId="41" fillId="0" borderId="1" xfId="6" applyFont="1" applyFill="1" applyBorder="1" applyAlignment="1" applyProtection="1">
      <alignment horizontal="left" vertical="center" wrapText="1"/>
    </xf>
    <xf numFmtId="1" fontId="19" fillId="0" borderId="1" xfId="14" applyNumberFormat="1" applyBorder="1" applyAlignment="1">
      <alignment horizontal="center" vertical="center"/>
    </xf>
    <xf numFmtId="176" fontId="19" fillId="13" borderId="0" xfId="25" applyFont="1" applyAlignment="1">
      <alignment horizontal="right" vertical="center"/>
    </xf>
    <xf numFmtId="176" fontId="19" fillId="13" borderId="0" xfId="25" applyFont="1" applyAlignment="1">
      <alignment vertical="center"/>
    </xf>
    <xf numFmtId="176" fontId="19" fillId="17" borderId="1" xfId="23" applyNumberFormat="1" applyFont="1" applyFill="1" applyBorder="1" applyAlignment="1">
      <alignment vertical="center" wrapText="1"/>
    </xf>
    <xf numFmtId="177" fontId="19" fillId="17" borderId="1" xfId="23" applyNumberFormat="1" applyFont="1" applyFill="1" applyBorder="1" applyAlignment="1">
      <alignment vertical="center" wrapText="1"/>
    </xf>
    <xf numFmtId="0" fontId="19" fillId="0" borderId="1" xfId="23" applyFont="1" applyBorder="1" applyAlignment="1">
      <alignment wrapText="1"/>
    </xf>
    <xf numFmtId="178" fontId="42" fillId="0" borderId="1" xfId="23" applyNumberFormat="1" applyFont="1" applyBorder="1" applyAlignment="1">
      <alignment vertical="center"/>
    </xf>
    <xf numFmtId="0" fontId="14" fillId="7" borderId="1" xfId="23" applyFont="1" applyFill="1" applyBorder="1" applyAlignment="1">
      <alignment horizontal="center" vertical="center"/>
    </xf>
    <xf numFmtId="49" fontId="19" fillId="0" borderId="1" xfId="14" applyNumberFormat="1" applyBorder="1" applyAlignment="1">
      <alignment vertical="center"/>
    </xf>
    <xf numFmtId="173" fontId="14" fillId="0" borderId="1" xfId="5" applyNumberFormat="1" applyFont="1" applyBorder="1" applyAlignment="1">
      <alignment horizontal="center" vertical="center"/>
    </xf>
    <xf numFmtId="1" fontId="19" fillId="0" borderId="0" xfId="14" applyNumberFormat="1"/>
    <xf numFmtId="49" fontId="19" fillId="0" borderId="37" xfId="14" applyNumberFormat="1" applyBorder="1" applyAlignment="1">
      <alignment vertical="center"/>
    </xf>
    <xf numFmtId="1" fontId="14" fillId="0" borderId="37" xfId="5" applyNumberFormat="1" applyFont="1" applyBorder="1" applyAlignment="1">
      <alignment horizontal="center" vertical="center"/>
    </xf>
    <xf numFmtId="1" fontId="14" fillId="0" borderId="18" xfId="5" applyNumberFormat="1" applyFont="1" applyBorder="1" applyAlignment="1">
      <alignment horizontal="center" vertical="center"/>
    </xf>
    <xf numFmtId="0" fontId="19" fillId="0" borderId="1" xfId="14" applyBorder="1"/>
    <xf numFmtId="0" fontId="19" fillId="0" borderId="0" xfId="14" applyAlignment="1">
      <alignment horizontal="left"/>
    </xf>
    <xf numFmtId="0" fontId="37" fillId="15" borderId="0" xfId="14" applyFont="1" applyFill="1"/>
    <xf numFmtId="0" fontId="13" fillId="16" borderId="1" xfId="23" applyFont="1" applyFill="1" applyBorder="1" applyAlignment="1">
      <alignment horizontal="center" vertical="center"/>
    </xf>
    <xf numFmtId="0" fontId="13" fillId="16" borderId="1" xfId="14" applyFont="1" applyFill="1" applyBorder="1" applyAlignment="1">
      <alignment horizontal="center" vertical="center"/>
    </xf>
    <xf numFmtId="0" fontId="13" fillId="0" borderId="0" xfId="14" applyFont="1" applyAlignment="1">
      <alignment vertical="center"/>
    </xf>
    <xf numFmtId="0" fontId="13" fillId="0" borderId="0" xfId="23" applyFont="1" applyAlignment="1">
      <alignment horizontal="center" vertical="center"/>
    </xf>
    <xf numFmtId="0" fontId="13" fillId="0" borderId="1" xfId="23" applyFont="1" applyBorder="1" applyAlignment="1">
      <alignment horizontal="center" vertical="center"/>
    </xf>
    <xf numFmtId="0" fontId="13" fillId="0" borderId="1" xfId="14" applyFont="1" applyBorder="1" applyAlignment="1">
      <alignment horizontal="center" vertical="center"/>
    </xf>
    <xf numFmtId="0" fontId="13" fillId="0" borderId="1" xfId="14" applyFont="1" applyBorder="1" applyAlignment="1">
      <alignment horizontal="center" vertical="center" wrapText="1"/>
    </xf>
    <xf numFmtId="0" fontId="13" fillId="0" borderId="4" xfId="23" applyFont="1" applyBorder="1" applyAlignment="1">
      <alignment horizontal="center" vertical="center"/>
    </xf>
    <xf numFmtId="0" fontId="13" fillId="0" borderId="5" xfId="23" applyFont="1" applyBorder="1" applyAlignment="1">
      <alignment horizontal="center" vertical="center"/>
    </xf>
    <xf numFmtId="0" fontId="13" fillId="0" borderId="3" xfId="23" applyFont="1" applyBorder="1" applyAlignment="1">
      <alignment horizontal="center" vertical="center"/>
    </xf>
    <xf numFmtId="0" fontId="19" fillId="0" borderId="1" xfId="23" applyFont="1" applyBorder="1" applyAlignment="1">
      <alignment horizontal="center" vertical="center"/>
    </xf>
    <xf numFmtId="0" fontId="19" fillId="0" borderId="1" xfId="23" applyFont="1" applyBorder="1" applyAlignment="1">
      <alignment vertical="center" wrapText="1"/>
    </xf>
    <xf numFmtId="0" fontId="19" fillId="0" borderId="0" xfId="23" applyFont="1" applyAlignment="1">
      <alignment vertical="center"/>
    </xf>
    <xf numFmtId="0" fontId="14" fillId="0" borderId="1" xfId="23" applyFont="1" applyBorder="1" applyAlignment="1">
      <alignment vertical="center" wrapText="1"/>
    </xf>
    <xf numFmtId="0" fontId="43" fillId="0" borderId="0" xfId="6" applyFont="1" applyFill="1" applyAlignment="1" applyProtection="1"/>
    <xf numFmtId="0" fontId="14" fillId="0" borderId="0" xfId="23" applyFont="1" applyAlignment="1">
      <alignment wrapText="1"/>
    </xf>
    <xf numFmtId="2" fontId="14" fillId="0" borderId="0" xfId="24" applyNumberFormat="1" applyFont="1" applyFill="1" applyBorder="1" applyAlignment="1" applyProtection="1">
      <alignment horizontal="center" vertical="center"/>
    </xf>
    <xf numFmtId="0" fontId="43" fillId="0" borderId="0" xfId="6" applyFont="1" applyFill="1" applyBorder="1" applyAlignment="1" applyProtection="1">
      <alignment horizontal="left"/>
    </xf>
    <xf numFmtId="0" fontId="19" fillId="0" borderId="0" xfId="23" applyFont="1"/>
    <xf numFmtId="176" fontId="13" fillId="13" borderId="0" xfId="25" applyFont="1" applyAlignment="1">
      <alignment vertical="center" wrapText="1"/>
    </xf>
    <xf numFmtId="176" fontId="43" fillId="13" borderId="0" xfId="6" applyNumberFormat="1" applyFont="1" applyFill="1" applyAlignment="1" applyProtection="1">
      <alignment vertical="center"/>
    </xf>
    <xf numFmtId="173" fontId="44" fillId="14" borderId="1" xfId="22" applyNumberFormat="1" applyFont="1" applyBorder="1" applyAlignment="1">
      <alignment horizontal="center" vertical="center"/>
    </xf>
    <xf numFmtId="0" fontId="19" fillId="0" borderId="0" xfId="23" applyFont="1" applyAlignment="1">
      <alignment horizontal="center" vertical="center"/>
    </xf>
    <xf numFmtId="0" fontId="45" fillId="0" borderId="0" xfId="26" applyNumberFormat="1" applyFont="1" applyFill="1" applyBorder="1" applyAlignment="1" applyProtection="1">
      <alignment horizontal="center" vertical="center"/>
      <protection locked="0"/>
    </xf>
    <xf numFmtId="0" fontId="29" fillId="0" borderId="0" xfId="14" applyFont="1"/>
    <xf numFmtId="168" fontId="14" fillId="0" borderId="0" xfId="5" applyNumberFormat="1" applyFont="1" applyAlignment="1">
      <alignment horizontal="center" vertical="center"/>
    </xf>
    <xf numFmtId="0" fontId="43" fillId="0" borderId="0" xfId="6" applyFont="1" applyFill="1" applyBorder="1" applyAlignment="1" applyProtection="1">
      <alignment vertical="top"/>
    </xf>
    <xf numFmtId="0" fontId="13" fillId="16" borderId="1" xfId="6" applyFont="1" applyFill="1" applyBorder="1" applyAlignment="1" applyProtection="1"/>
    <xf numFmtId="0" fontId="13" fillId="16" borderId="1" xfId="14" applyFont="1" applyFill="1" applyBorder="1" applyAlignment="1">
      <alignment horizontal="center"/>
    </xf>
    <xf numFmtId="0" fontId="16" fillId="16" borderId="1" xfId="5" applyFont="1" applyFill="1" applyBorder="1" applyAlignment="1">
      <alignment horizontal="center" vertical="center"/>
    </xf>
    <xf numFmtId="0" fontId="16" fillId="16" borderId="37" xfId="5" applyFont="1" applyFill="1" applyBorder="1" applyAlignment="1">
      <alignment horizontal="center" vertical="center"/>
    </xf>
    <xf numFmtId="0" fontId="19" fillId="0" borderId="1" xfId="14" applyBorder="1" applyAlignment="1">
      <alignment vertical="center" wrapText="1"/>
    </xf>
    <xf numFmtId="2" fontId="44" fillId="14" borderId="39" xfId="22" applyNumberFormat="1" applyFont="1" applyAlignment="1">
      <alignment horizontal="center" vertical="center"/>
    </xf>
    <xf numFmtId="1" fontId="19" fillId="0" borderId="1" xfId="14" applyNumberFormat="1" applyBorder="1" applyAlignment="1">
      <alignment vertical="center" wrapText="1"/>
    </xf>
    <xf numFmtId="1" fontId="44" fillId="14" borderId="39" xfId="22" applyNumberFormat="1" applyFont="1" applyAlignment="1">
      <alignment horizontal="center" vertical="center"/>
    </xf>
    <xf numFmtId="1" fontId="44" fillId="14" borderId="40" xfId="22" applyNumberFormat="1" applyFont="1" applyBorder="1" applyAlignment="1">
      <alignment horizontal="center" vertical="center"/>
    </xf>
    <xf numFmtId="1" fontId="19" fillId="0" borderId="37" xfId="14" applyNumberFormat="1" applyBorder="1" applyAlignment="1">
      <alignment vertical="center" wrapText="1"/>
    </xf>
    <xf numFmtId="0" fontId="5" fillId="0" borderId="4" xfId="14" applyFont="1" applyBorder="1" applyAlignment="1">
      <alignment horizontal="left" vertical="center" wrapText="1"/>
    </xf>
    <xf numFmtId="0" fontId="5" fillId="0" borderId="5" xfId="14" applyFont="1" applyBorder="1" applyAlignment="1">
      <alignment horizontal="left" vertical="center" wrapText="1"/>
    </xf>
    <xf numFmtId="0" fontId="5" fillId="0" borderId="3" xfId="14" applyFont="1" applyBorder="1" applyAlignment="1">
      <alignment horizontal="left" vertical="center" wrapText="1"/>
    </xf>
    <xf numFmtId="0" fontId="5" fillId="0" borderId="4" xfId="14" applyFont="1" applyBorder="1" applyAlignment="1">
      <alignment horizontal="left" vertical="center"/>
    </xf>
    <xf numFmtId="0" fontId="5" fillId="0" borderId="5" xfId="14" applyFont="1" applyBorder="1" applyAlignment="1">
      <alignment horizontal="left" vertical="center"/>
    </xf>
    <xf numFmtId="0" fontId="5" fillId="0" borderId="3" xfId="14" applyFont="1" applyBorder="1" applyAlignment="1">
      <alignment horizontal="left" vertical="center"/>
    </xf>
    <xf numFmtId="0" fontId="0" fillId="19" borderId="1" xfId="0" applyFill="1" applyBorder="1" applyAlignment="1">
      <alignment horizontal="center" vertical="center" wrapText="1"/>
    </xf>
    <xf numFmtId="0" fontId="13"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3" fillId="0" borderId="0" xfId="0" applyNumberFormat="1" applyFont="1" applyAlignment="1">
      <alignment vertical="center"/>
    </xf>
    <xf numFmtId="14" fontId="17"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3"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3"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3"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4" fillId="0" borderId="1" xfId="14" applyNumberFormat="1" applyFont="1" applyBorder="1" applyAlignment="1">
      <alignment horizontal="center" vertical="center"/>
    </xf>
    <xf numFmtId="174" fontId="13"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40" fillId="0" borderId="21" xfId="0" applyFont="1" applyBorder="1"/>
    <xf numFmtId="0" fontId="40"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3"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3" fillId="4" borderId="42" xfId="0" applyNumberFormat="1" applyFont="1" applyFill="1" applyBorder="1" applyAlignment="1">
      <alignment horizontal="center" vertical="center"/>
    </xf>
    <xf numFmtId="0" fontId="0" fillId="5" borderId="49" xfId="0" applyFill="1" applyBorder="1"/>
    <xf numFmtId="0" fontId="13" fillId="4" borderId="1" xfId="0" applyFont="1" applyFill="1" applyBorder="1" applyAlignment="1">
      <alignment horizontal="center" vertical="center"/>
    </xf>
    <xf numFmtId="2" fontId="14" fillId="0" borderId="1" xfId="23" applyNumberFormat="1" applyFont="1" applyBorder="1" applyAlignment="1">
      <alignment horizontal="center" vertical="center"/>
    </xf>
    <xf numFmtId="169" fontId="13" fillId="5" borderId="1" xfId="0" applyNumberFormat="1" applyFont="1" applyFill="1" applyBorder="1" applyAlignment="1">
      <alignment horizontal="center" vertical="center"/>
    </xf>
    <xf numFmtId="0" fontId="52" fillId="0" borderId="1" xfId="6" applyFont="1" applyFill="1" applyBorder="1" applyAlignment="1" applyProtection="1">
      <alignment horizontal="left" vertical="center" wrapText="1"/>
    </xf>
    <xf numFmtId="0" fontId="10" fillId="0" borderId="0" xfId="6" applyAlignment="1" applyProtection="1"/>
    <xf numFmtId="174" fontId="13" fillId="5" borderId="1" xfId="0" applyNumberFormat="1" applyFont="1" applyFill="1" applyBorder="1" applyAlignment="1">
      <alignment horizontal="center" vertical="center"/>
    </xf>
    <xf numFmtId="176" fontId="19" fillId="0" borderId="0" xfId="25" applyFont="1" applyFill="1" applyAlignment="1">
      <alignment vertical="center"/>
    </xf>
    <xf numFmtId="177" fontId="19" fillId="0" borderId="19" xfId="23" applyNumberFormat="1" applyFont="1" applyBorder="1" applyAlignment="1">
      <alignment vertical="center" wrapText="1"/>
    </xf>
    <xf numFmtId="177" fontId="19" fillId="0" borderId="0" xfId="23" applyNumberFormat="1" applyFont="1" applyAlignment="1">
      <alignment vertical="center" wrapText="1"/>
    </xf>
    <xf numFmtId="178" fontId="42" fillId="0" borderId="19" xfId="23" applyNumberFormat="1" applyFont="1" applyBorder="1" applyAlignment="1">
      <alignment vertical="center"/>
    </xf>
    <xf numFmtId="178" fontId="42" fillId="0" borderId="0" xfId="23" applyNumberFormat="1" applyFont="1" applyAlignment="1">
      <alignment vertical="center"/>
    </xf>
    <xf numFmtId="0" fontId="14" fillId="0" borderId="19" xfId="23" applyFont="1" applyBorder="1" applyAlignment="1">
      <alignment horizontal="center" vertical="center"/>
    </xf>
    <xf numFmtId="0" fontId="14" fillId="0" borderId="0" xfId="23" applyFont="1" applyAlignment="1">
      <alignment horizontal="center" vertical="center"/>
    </xf>
    <xf numFmtId="173" fontId="44" fillId="0" borderId="19" xfId="22" applyNumberFormat="1" applyFont="1" applyFill="1" applyBorder="1" applyAlignment="1">
      <alignment horizontal="center" vertical="center"/>
    </xf>
    <xf numFmtId="173" fontId="44"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9"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9" fillId="0" borderId="0" xfId="14" applyAlignment="1">
      <alignment horizontal="center"/>
    </xf>
    <xf numFmtId="0" fontId="14" fillId="0" borderId="0" xfId="14" applyFont="1" applyAlignment="1">
      <alignment horizontal="center"/>
    </xf>
    <xf numFmtId="9" fontId="14" fillId="0" borderId="0" xfId="14" applyNumberFormat="1" applyFont="1" applyAlignment="1">
      <alignment horizontal="center"/>
    </xf>
    <xf numFmtId="9" fontId="19" fillId="0" borderId="0" xfId="14" applyNumberFormat="1" applyAlignment="1">
      <alignment horizontal="center"/>
    </xf>
    <xf numFmtId="0" fontId="16" fillId="0" borderId="0" xfId="14" applyFont="1"/>
    <xf numFmtId="0" fontId="53"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3" fillId="0" borderId="44" xfId="0" applyFont="1" applyBorder="1" applyAlignment="1">
      <alignment horizontal="center"/>
    </xf>
    <xf numFmtId="0" fontId="13" fillId="0" borderId="29" xfId="0" applyFont="1" applyBorder="1" applyAlignment="1">
      <alignment horizontal="center"/>
    </xf>
    <xf numFmtId="169" fontId="13"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0" fontId="0" fillId="0" borderId="0" xfId="0" applyAlignment="1">
      <alignment horizontal="center" wrapText="1"/>
    </xf>
    <xf numFmtId="0" fontId="40" fillId="23" borderId="58" xfId="40" applyFont="1" applyFill="1" applyBorder="1" applyAlignment="1">
      <alignment horizontal="center" vertical="center"/>
    </xf>
    <xf numFmtId="0" fontId="40" fillId="23" borderId="59" xfId="40" applyFont="1" applyFill="1" applyBorder="1" applyAlignment="1">
      <alignment horizontal="center" vertical="center"/>
    </xf>
    <xf numFmtId="0" fontId="40" fillId="23" borderId="60" xfId="40" applyFont="1" applyFill="1" applyBorder="1" applyAlignment="1">
      <alignment horizontal="center" vertical="center"/>
    </xf>
    <xf numFmtId="0" fontId="40" fillId="23" borderId="61" xfId="40" applyFont="1" applyFill="1" applyBorder="1" applyAlignment="1">
      <alignment horizontal="center" vertical="center"/>
    </xf>
    <xf numFmtId="2" fontId="54" fillId="25" borderId="46" xfId="41" applyNumberFormat="1" applyFont="1" applyFill="1" applyBorder="1"/>
    <xf numFmtId="2" fontId="54" fillId="25" borderId="42" xfId="41" applyNumberFormat="1" applyFont="1" applyFill="1" applyBorder="1"/>
    <xf numFmtId="2" fontId="54" fillId="25" borderId="47" xfId="41" applyNumberFormat="1" applyFont="1" applyFill="1" applyBorder="1"/>
    <xf numFmtId="2" fontId="55" fillId="24" borderId="62" xfId="41" applyNumberFormat="1" applyFont="1" applyBorder="1"/>
    <xf numFmtId="2" fontId="54" fillId="0" borderId="0" xfId="41" applyNumberFormat="1" applyFont="1" applyFill="1"/>
    <xf numFmtId="2" fontId="54" fillId="25" borderId="48" xfId="41" applyNumberFormat="1" applyFont="1" applyFill="1" applyBorder="1"/>
    <xf numFmtId="2" fontId="54" fillId="25" borderId="1" xfId="41" applyNumberFormat="1" applyFont="1" applyFill="1" applyBorder="1"/>
    <xf numFmtId="2" fontId="54" fillId="25" borderId="49" xfId="41" applyNumberFormat="1" applyFont="1" applyFill="1" applyBorder="1"/>
    <xf numFmtId="0" fontId="40" fillId="0" borderId="0" xfId="0" applyFont="1"/>
    <xf numFmtId="2" fontId="55" fillId="24" borderId="10" xfId="41" applyNumberFormat="1" applyFont="1" applyBorder="1"/>
    <xf numFmtId="2" fontId="55" fillId="0" borderId="0" xfId="41" applyNumberFormat="1" applyFont="1" applyFill="1"/>
    <xf numFmtId="2" fontId="54" fillId="25" borderId="63" xfId="41" applyNumberFormat="1" applyFont="1" applyFill="1" applyBorder="1"/>
    <xf numFmtId="2" fontId="54" fillId="25" borderId="37" xfId="41" applyNumberFormat="1" applyFont="1" applyFill="1" applyBorder="1"/>
    <xf numFmtId="2" fontId="54" fillId="25" borderId="64" xfId="41" applyNumberFormat="1" applyFont="1" applyFill="1" applyBorder="1"/>
    <xf numFmtId="2" fontId="54" fillId="25" borderId="10" xfId="41" applyNumberFormat="1" applyFont="1" applyFill="1" applyBorder="1"/>
    <xf numFmtId="2" fontId="54" fillId="25" borderId="17" xfId="41" applyNumberFormat="1" applyFont="1" applyFill="1" applyBorder="1"/>
    <xf numFmtId="2" fontId="54" fillId="25" borderId="67" xfId="41" applyNumberFormat="1" applyFont="1" applyFill="1" applyBorder="1"/>
    <xf numFmtId="0" fontId="1" fillId="0" borderId="0" xfId="0" applyFont="1"/>
    <xf numFmtId="2" fontId="54" fillId="26" borderId="48" xfId="41" applyNumberFormat="1" applyFont="1" applyFill="1" applyBorder="1"/>
    <xf numFmtId="2" fontId="54" fillId="26" borderId="1" xfId="41" applyNumberFormat="1" applyFont="1" applyFill="1" applyBorder="1"/>
    <xf numFmtId="2" fontId="54" fillId="26" borderId="49" xfId="41" applyNumberFormat="1" applyFont="1" applyFill="1" applyBorder="1"/>
    <xf numFmtId="2" fontId="54" fillId="26" borderId="63" xfId="41" applyNumberFormat="1" applyFont="1" applyFill="1" applyBorder="1"/>
    <xf numFmtId="2" fontId="54" fillId="26" borderId="37" xfId="41" applyNumberFormat="1" applyFont="1" applyFill="1" applyBorder="1"/>
    <xf numFmtId="2" fontId="54" fillId="26" borderId="64" xfId="41" applyNumberFormat="1" applyFont="1" applyFill="1" applyBorder="1"/>
    <xf numFmtId="2" fontId="54" fillId="26" borderId="10" xfId="41" applyNumberFormat="1" applyFont="1" applyFill="1" applyBorder="1"/>
    <xf numFmtId="2" fontId="54" fillId="26" borderId="17" xfId="41" applyNumberFormat="1" applyFont="1" applyFill="1" applyBorder="1"/>
    <xf numFmtId="2" fontId="54" fillId="26" borderId="67" xfId="41" applyNumberFormat="1" applyFont="1" applyFill="1" applyBorder="1"/>
    <xf numFmtId="0" fontId="40" fillId="23" borderId="52" xfId="40" applyFont="1" applyFill="1" applyBorder="1" applyAlignment="1">
      <alignment horizontal="center" vertical="center"/>
    </xf>
    <xf numFmtId="0" fontId="40" fillId="23" borderId="68" xfId="40" applyFont="1" applyFill="1" applyBorder="1" applyAlignment="1">
      <alignment horizontal="center" vertical="center"/>
    </xf>
    <xf numFmtId="0" fontId="40" fillId="23" borderId="69" xfId="40" applyFont="1" applyFill="1" applyBorder="1" applyAlignment="1">
      <alignment horizontal="center" vertical="center"/>
    </xf>
    <xf numFmtId="0" fontId="40" fillId="23" borderId="70" xfId="40" applyFont="1" applyFill="1" applyBorder="1" applyAlignment="1">
      <alignment horizontal="center" vertical="center"/>
    </xf>
    <xf numFmtId="2" fontId="56" fillId="25" borderId="65" xfId="41" applyNumberFormat="1" applyFont="1" applyFill="1" applyBorder="1"/>
    <xf numFmtId="2" fontId="56" fillId="25" borderId="14" xfId="41" applyNumberFormat="1" applyFont="1" applyFill="1" applyBorder="1"/>
    <xf numFmtId="2" fontId="56" fillId="25" borderId="66" xfId="41" applyNumberFormat="1" applyFont="1" applyFill="1" applyBorder="1"/>
    <xf numFmtId="2" fontId="56" fillId="25" borderId="48" xfId="41" applyNumberFormat="1" applyFont="1" applyFill="1" applyBorder="1"/>
    <xf numFmtId="2" fontId="56" fillId="25" borderId="1" xfId="41" applyNumberFormat="1" applyFont="1" applyFill="1" applyBorder="1"/>
    <xf numFmtId="2" fontId="56" fillId="25" borderId="49" xfId="41" applyNumberFormat="1" applyFont="1" applyFill="1" applyBorder="1"/>
    <xf numFmtId="2" fontId="56" fillId="25" borderId="46" xfId="41" applyNumberFormat="1" applyFont="1" applyFill="1" applyBorder="1"/>
    <xf numFmtId="2" fontId="56" fillId="25" borderId="42" xfId="41" applyNumberFormat="1" applyFont="1" applyFill="1" applyBorder="1"/>
    <xf numFmtId="2" fontId="56" fillId="25" borderId="47" xfId="41" applyNumberFormat="1" applyFont="1" applyFill="1" applyBorder="1"/>
    <xf numFmtId="173" fontId="56" fillId="25" borderId="46" xfId="41" applyNumberFormat="1" applyFont="1" applyFill="1" applyBorder="1"/>
    <xf numFmtId="173" fontId="56" fillId="25" borderId="42" xfId="41" applyNumberFormat="1" applyFont="1" applyFill="1" applyBorder="1"/>
    <xf numFmtId="173" fontId="56" fillId="25" borderId="47" xfId="41" applyNumberFormat="1" applyFont="1" applyFill="1" applyBorder="1"/>
    <xf numFmtId="173" fontId="56" fillId="25" borderId="48" xfId="41" applyNumberFormat="1" applyFont="1" applyFill="1" applyBorder="1"/>
    <xf numFmtId="173" fontId="56" fillId="25" borderId="1" xfId="41" applyNumberFormat="1" applyFont="1" applyFill="1" applyBorder="1"/>
    <xf numFmtId="173" fontId="56" fillId="25" borderId="49" xfId="41" applyNumberFormat="1" applyFont="1" applyFill="1" applyBorder="1"/>
    <xf numFmtId="169" fontId="0" fillId="5" borderId="14" xfId="0" applyNumberFormat="1" applyFill="1" applyBorder="1" applyAlignment="1" applyProtection="1">
      <alignment vertical="center"/>
      <protection locked="0"/>
    </xf>
    <xf numFmtId="0" fontId="0" fillId="5" borderId="1" xfId="0" applyFill="1" applyBorder="1" applyAlignment="1">
      <alignment horizontal="left" vertical="top" wrapText="1"/>
    </xf>
    <xf numFmtId="0" fontId="0" fillId="5" borderId="1" xfId="0" applyFill="1" applyBorder="1" applyAlignment="1">
      <alignment horizontal="center" vertical="center" wrapText="1"/>
    </xf>
    <xf numFmtId="0" fontId="30" fillId="8" borderId="0" xfId="0" applyFont="1" applyFill="1" applyAlignment="1">
      <alignment horizontal="left" vertical="center"/>
    </xf>
    <xf numFmtId="0" fontId="31" fillId="8" borderId="0" xfId="6" applyFont="1" applyFill="1" applyBorder="1" applyAlignment="1" applyProtection="1">
      <alignment horizontal="left" vertical="center"/>
    </xf>
    <xf numFmtId="0" fontId="32" fillId="8" borderId="23" xfId="0" applyFont="1" applyFill="1" applyBorder="1" applyAlignment="1">
      <alignment horizontal="left" vertical="center"/>
    </xf>
    <xf numFmtId="0" fontId="32" fillId="8" borderId="0" xfId="0" applyFont="1" applyFill="1" applyAlignment="1">
      <alignment horizontal="left" vertical="center"/>
    </xf>
    <xf numFmtId="0" fontId="32" fillId="8" borderId="24" xfId="0" applyFont="1" applyFill="1" applyBorder="1" applyAlignment="1">
      <alignment horizontal="left" vertical="center"/>
    </xf>
    <xf numFmtId="0" fontId="17" fillId="8" borderId="25" xfId="0" applyFont="1" applyFill="1" applyBorder="1" applyAlignment="1">
      <alignment horizontal="left" vertical="top" wrapText="1"/>
    </xf>
    <xf numFmtId="0" fontId="17" fillId="8" borderId="25" xfId="0" applyFont="1" applyFill="1" applyBorder="1" applyAlignment="1">
      <alignment horizontal="left" vertical="top"/>
    </xf>
    <xf numFmtId="0" fontId="17" fillId="8" borderId="0" xfId="0" applyFont="1" applyFill="1" applyAlignment="1">
      <alignment horizontal="left" vertical="top"/>
    </xf>
    <xf numFmtId="0" fontId="30" fillId="8" borderId="25" xfId="0" applyFont="1" applyFill="1" applyBorder="1" applyAlignment="1">
      <alignment horizontal="center" vertical="top" wrapText="1"/>
    </xf>
    <xf numFmtId="0" fontId="30" fillId="8" borderId="25" xfId="0" applyFont="1" applyFill="1" applyBorder="1" applyAlignment="1">
      <alignment horizontal="center" vertical="top"/>
    </xf>
    <xf numFmtId="0" fontId="30" fillId="8" borderId="0" xfId="0" applyFont="1" applyFill="1" applyAlignment="1">
      <alignment horizontal="center" vertical="top"/>
    </xf>
    <xf numFmtId="0" fontId="17" fillId="8" borderId="25" xfId="0" applyFont="1" applyFill="1" applyBorder="1" applyAlignment="1">
      <alignment horizontal="left" vertical="center"/>
    </xf>
    <xf numFmtId="0" fontId="17" fillId="8" borderId="0" xfId="0" applyFont="1" applyFill="1" applyAlignment="1">
      <alignment horizontal="left" vertical="center"/>
    </xf>
    <xf numFmtId="0" fontId="30"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3"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3" fillId="6" borderId="5" xfId="0" applyFont="1" applyFill="1" applyBorder="1" applyAlignment="1">
      <alignment horizontal="center" vertical="center"/>
    </xf>
    <xf numFmtId="0" fontId="13" fillId="6" borderId="3" xfId="0" applyFont="1" applyFill="1" applyBorder="1" applyAlignment="1">
      <alignment horizontal="center" vertical="center"/>
    </xf>
    <xf numFmtId="0" fontId="13" fillId="6" borderId="0" xfId="0" applyFont="1" applyFill="1" applyAlignment="1">
      <alignment horizontal="center"/>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3" xfId="0" applyFont="1" applyFill="1" applyBorder="1" applyAlignment="1">
      <alignment horizontal="center" vertical="center"/>
    </xf>
    <xf numFmtId="0" fontId="0" fillId="0" borderId="0" xfId="0" applyAlignment="1">
      <alignment horizontal="center"/>
    </xf>
    <xf numFmtId="168" fontId="14" fillId="5" borderId="4" xfId="5" applyNumberFormat="1" applyFont="1" applyFill="1" applyBorder="1" applyAlignment="1">
      <alignment horizontal="left" vertical="center" wrapText="1"/>
    </xf>
    <xf numFmtId="168" fontId="14" fillId="5" borderId="5" xfId="5" applyNumberFormat="1" applyFont="1" applyFill="1" applyBorder="1" applyAlignment="1">
      <alignment horizontal="left" vertical="center" wrapText="1"/>
    </xf>
    <xf numFmtId="168" fontId="14" fillId="5" borderId="3" xfId="5" applyNumberFormat="1" applyFont="1" applyFill="1" applyBorder="1" applyAlignment="1">
      <alignment horizontal="left" vertical="center" wrapText="1"/>
    </xf>
    <xf numFmtId="168" fontId="14" fillId="5" borderId="4" xfId="5" applyNumberFormat="1" applyFont="1" applyFill="1" applyBorder="1" applyAlignment="1">
      <alignment horizontal="center" vertical="center" wrapText="1"/>
    </xf>
    <xf numFmtId="168" fontId="14" fillId="5" borderId="5" xfId="5" applyNumberFormat="1" applyFont="1" applyFill="1" applyBorder="1" applyAlignment="1">
      <alignment horizontal="center" vertical="center" wrapText="1"/>
    </xf>
    <xf numFmtId="168" fontId="14" fillId="5" borderId="3" xfId="5" applyNumberFormat="1" applyFont="1" applyFill="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3" xfId="1" applyFont="1" applyBorder="1" applyAlignment="1">
      <alignment horizontal="center" vertical="center" wrapText="1"/>
    </xf>
    <xf numFmtId="168" fontId="14" fillId="5" borderId="18" xfId="5" applyNumberFormat="1" applyFont="1" applyFill="1" applyBorder="1" applyAlignment="1">
      <alignment horizontal="center" vertical="center" wrapText="1"/>
    </xf>
    <xf numFmtId="168" fontId="14" fillId="5" borderId="15" xfId="5" applyNumberFormat="1" applyFont="1" applyFill="1" applyBorder="1" applyAlignment="1">
      <alignment horizontal="center" vertical="center" wrapText="1"/>
    </xf>
    <xf numFmtId="168" fontId="14" fillId="5" borderId="2" xfId="5" applyNumberFormat="1" applyFont="1" applyFill="1" applyBorder="1" applyAlignment="1">
      <alignment horizontal="center" vertical="center" wrapText="1"/>
    </xf>
    <xf numFmtId="168" fontId="14" fillId="5" borderId="20" xfId="5" applyNumberFormat="1" applyFont="1" applyFill="1" applyBorder="1" applyAlignment="1">
      <alignment horizontal="center" vertical="center" wrapText="1"/>
    </xf>
    <xf numFmtId="168" fontId="14" fillId="5" borderId="11" xfId="5" applyNumberFormat="1" applyFont="1" applyFill="1" applyBorder="1" applyAlignment="1">
      <alignment horizontal="center" vertical="center" wrapText="1"/>
    </xf>
    <xf numFmtId="168" fontId="14" fillId="5" borderId="16" xfId="5" applyNumberFormat="1" applyFont="1" applyFill="1" applyBorder="1" applyAlignment="1">
      <alignment horizontal="center" vertical="center" wrapText="1"/>
    </xf>
    <xf numFmtId="0" fontId="13" fillId="16" borderId="1" xfId="14" applyFont="1" applyFill="1" applyBorder="1" applyAlignment="1">
      <alignment horizontal="center" vertical="center" wrapText="1"/>
    </xf>
    <xf numFmtId="0" fontId="13" fillId="16" borderId="1" xfId="23" applyFont="1" applyFill="1" applyBorder="1" applyAlignment="1">
      <alignment horizontal="center" vertical="center"/>
    </xf>
    <xf numFmtId="0" fontId="41" fillId="0" borderId="1" xfId="6" applyFont="1" applyFill="1" applyBorder="1" applyAlignment="1" applyProtection="1">
      <alignment horizontal="left" vertical="center"/>
    </xf>
    <xf numFmtId="0" fontId="13" fillId="16" borderId="1" xfId="14" applyFont="1" applyFill="1" applyBorder="1" applyAlignment="1">
      <alignment horizontal="center" vertical="center"/>
    </xf>
    <xf numFmtId="0" fontId="5" fillId="0" borderId="4" xfId="14" applyFont="1" applyBorder="1" applyAlignment="1">
      <alignment horizontal="left" vertical="center" wrapText="1"/>
    </xf>
    <xf numFmtId="0" fontId="5" fillId="0" borderId="5" xfId="14" applyFont="1" applyBorder="1" applyAlignment="1">
      <alignment horizontal="left" vertical="center" wrapText="1"/>
    </xf>
    <xf numFmtId="0" fontId="5" fillId="0" borderId="3" xfId="14" applyFont="1" applyBorder="1" applyAlignment="1">
      <alignment horizontal="left" vertical="center" wrapText="1"/>
    </xf>
    <xf numFmtId="0" fontId="14" fillId="0" borderId="4" xfId="14" applyFont="1" applyBorder="1" applyAlignment="1">
      <alignment horizontal="center"/>
    </xf>
    <xf numFmtId="0" fontId="14" fillId="0" borderId="3" xfId="14" applyFont="1" applyBorder="1" applyAlignment="1">
      <alignment horizontal="center"/>
    </xf>
    <xf numFmtId="1" fontId="22" fillId="0" borderId="18" xfId="6" applyNumberFormat="1" applyFont="1" applyFill="1" applyBorder="1" applyAlignment="1" applyProtection="1">
      <alignment horizontal="left" vertical="center" wrapText="1"/>
    </xf>
    <xf numFmtId="1" fontId="22" fillId="0" borderId="2" xfId="6" applyNumberFormat="1" applyFont="1" applyFill="1" applyBorder="1" applyAlignment="1" applyProtection="1">
      <alignment horizontal="left" vertical="center" wrapText="1"/>
    </xf>
    <xf numFmtId="0" fontId="18" fillId="0" borderId="1" xfId="6" applyFont="1" applyBorder="1" applyAlignment="1" applyProtection="1">
      <alignment horizontal="left" vertical="center" wrapText="1"/>
    </xf>
    <xf numFmtId="1" fontId="43" fillId="0" borderId="1" xfId="6" applyNumberFormat="1" applyFont="1" applyFill="1" applyBorder="1" applyAlignment="1" applyProtection="1">
      <alignment horizontal="left" vertical="center" wrapText="1"/>
    </xf>
    <xf numFmtId="0" fontId="5" fillId="0" borderId="1" xfId="14" applyFont="1" applyBorder="1" applyAlignment="1">
      <alignment horizontal="left" vertical="center"/>
    </xf>
    <xf numFmtId="0" fontId="13" fillId="16" borderId="1" xfId="14" applyFont="1" applyFill="1" applyBorder="1" applyAlignment="1">
      <alignment horizontal="center"/>
    </xf>
    <xf numFmtId="0" fontId="43" fillId="0" borderId="4" xfId="6" applyFont="1" applyFill="1" applyBorder="1" applyAlignment="1" applyProtection="1">
      <alignment horizontal="left" vertical="center" wrapText="1"/>
    </xf>
    <xf numFmtId="0" fontId="43" fillId="0" borderId="3" xfId="6" applyFont="1" applyFill="1" applyBorder="1" applyAlignment="1" applyProtection="1">
      <alignment horizontal="left" vertical="center" wrapText="1"/>
    </xf>
    <xf numFmtId="0" fontId="41" fillId="0" borderId="4" xfId="6" applyFont="1" applyFill="1" applyBorder="1" applyAlignment="1" applyProtection="1">
      <alignment horizontal="left" vertical="center" wrapText="1"/>
    </xf>
    <xf numFmtId="0" fontId="41" fillId="0" borderId="3" xfId="6" applyFont="1" applyFill="1" applyBorder="1" applyAlignment="1" applyProtection="1">
      <alignment horizontal="left" vertical="center" wrapText="1"/>
    </xf>
    <xf numFmtId="0" fontId="5" fillId="0" borderId="4" xfId="14" applyFont="1" applyBorder="1" applyAlignment="1">
      <alignment horizontal="left" vertical="center"/>
    </xf>
    <xf numFmtId="0" fontId="5" fillId="0" borderId="5" xfId="14" applyFont="1" applyBorder="1" applyAlignment="1">
      <alignment horizontal="left" vertical="center"/>
    </xf>
    <xf numFmtId="0" fontId="5" fillId="0" borderId="3" xfId="14" applyFont="1" applyBorder="1" applyAlignment="1">
      <alignment horizontal="left"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3" fillId="0" borderId="1" xfId="0" applyFont="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wrapText="1"/>
    </xf>
    <xf numFmtId="0" fontId="0" fillId="5" borderId="3" xfId="0" applyFill="1" applyBorder="1" applyAlignment="1">
      <alignment horizontal="center" vertical="center"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169" fontId="0" fillId="5" borderId="71" xfId="0" applyNumberFormat="1" applyFill="1" applyBorder="1" applyAlignment="1" applyProtection="1">
      <alignment horizontal="center" vertical="center"/>
      <protection locked="0"/>
    </xf>
    <xf numFmtId="169" fontId="0" fillId="5" borderId="21" xfId="0" applyNumberFormat="1" applyFill="1" applyBorder="1" applyAlignment="1" applyProtection="1">
      <alignment horizontal="center" vertical="center"/>
      <protection locked="0"/>
    </xf>
    <xf numFmtId="169" fontId="0" fillId="5" borderId="32" xfId="0" applyNumberFormat="1" applyFill="1" applyBorder="1" applyAlignment="1" applyProtection="1">
      <alignment horizontal="center" vertical="center"/>
      <protection locked="0"/>
    </xf>
    <xf numFmtId="169" fontId="0" fillId="5" borderId="33" xfId="0" applyNumberFormat="1" applyFill="1" applyBorder="1" applyAlignment="1" applyProtection="1">
      <alignment horizontal="center" vertical="center"/>
      <protection locked="0"/>
    </xf>
    <xf numFmtId="169" fontId="0" fillId="5" borderId="72" xfId="0" applyNumberFormat="1" applyFill="1" applyBorder="1" applyAlignment="1" applyProtection="1">
      <alignment horizontal="center" vertical="center"/>
      <protection locked="0"/>
    </xf>
    <xf numFmtId="0" fontId="51" fillId="21" borderId="38" xfId="0" applyFont="1" applyFill="1" applyBorder="1" applyAlignment="1">
      <alignment horizontal="center"/>
    </xf>
    <xf numFmtId="0" fontId="51" fillId="21" borderId="7" xfId="0" applyFont="1" applyFill="1" applyBorder="1" applyAlignment="1">
      <alignment horizontal="center"/>
    </xf>
    <xf numFmtId="0" fontId="51" fillId="21" borderId="52" xfId="0" applyFont="1" applyFill="1" applyBorder="1" applyAlignment="1">
      <alignment horizontal="center"/>
    </xf>
    <xf numFmtId="0" fontId="13" fillId="0" borderId="19" xfId="0" applyFont="1" applyBorder="1" applyAlignment="1">
      <alignment horizontal="center" wrapText="1"/>
    </xf>
    <xf numFmtId="0" fontId="13" fillId="0" borderId="0" xfId="0" applyFont="1" applyAlignment="1">
      <alignment horizontal="center" wrapText="1"/>
    </xf>
    <xf numFmtId="0" fontId="13" fillId="0" borderId="8" xfId="0" applyFont="1" applyBorder="1" applyAlignment="1">
      <alignment horizontal="center" wrapText="1"/>
    </xf>
    <xf numFmtId="0" fontId="13" fillId="0" borderId="20" xfId="0" applyFont="1" applyBorder="1" applyAlignment="1">
      <alignment horizontal="center" wrapText="1"/>
    </xf>
    <xf numFmtId="0" fontId="13" fillId="0" borderId="11" xfId="0" applyFont="1" applyBorder="1" applyAlignment="1">
      <alignment horizontal="center" wrapText="1"/>
    </xf>
    <xf numFmtId="0" fontId="13" fillId="0" borderId="16" xfId="0" applyFont="1" applyBorder="1" applyAlignment="1">
      <alignment horizontal="center" wrapText="1"/>
    </xf>
    <xf numFmtId="0" fontId="13" fillId="0" borderId="19" xfId="0" applyFont="1" applyBorder="1" applyAlignment="1">
      <alignment horizontal="center" vertical="top" wrapText="1"/>
    </xf>
    <xf numFmtId="0" fontId="13" fillId="0" borderId="0" xfId="0" applyFont="1" applyAlignment="1">
      <alignment horizontal="center" vertical="top" wrapText="1"/>
    </xf>
    <xf numFmtId="0" fontId="13" fillId="0" borderId="8" xfId="0" applyFont="1" applyBorder="1" applyAlignment="1">
      <alignment horizontal="center" vertical="top" wrapText="1"/>
    </xf>
    <xf numFmtId="0" fontId="13" fillId="0" borderId="20" xfId="0" applyFont="1" applyBorder="1" applyAlignment="1">
      <alignment horizontal="center" vertical="top" wrapText="1"/>
    </xf>
    <xf numFmtId="0" fontId="13" fillId="0" borderId="11" xfId="0" applyFont="1" applyBorder="1" applyAlignment="1">
      <alignment horizontal="center" vertical="top" wrapText="1"/>
    </xf>
    <xf numFmtId="0" fontId="13"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protection locked="0"/>
    </xf>
    <xf numFmtId="0" fontId="13" fillId="0" borderId="4" xfId="0" applyFont="1" applyBorder="1" applyAlignment="1">
      <alignment horizontal="center" wrapText="1"/>
    </xf>
    <xf numFmtId="0" fontId="13" fillId="0" borderId="5" xfId="0" applyFont="1" applyBorder="1" applyAlignment="1">
      <alignment horizontal="center" wrapText="1"/>
    </xf>
    <xf numFmtId="0" fontId="13" fillId="0" borderId="3" xfId="0" applyFont="1" applyBorder="1" applyAlignment="1">
      <alignment horizontal="center" wrapText="1"/>
    </xf>
    <xf numFmtId="0" fontId="13" fillId="0" borderId="41" xfId="0" applyFont="1" applyBorder="1" applyAlignment="1">
      <alignment horizontal="center" vertical="center" textRotation="90" wrapText="1"/>
    </xf>
    <xf numFmtId="0" fontId="13" fillId="0" borderId="43" xfId="0" applyFont="1" applyBorder="1" applyAlignment="1">
      <alignment horizontal="center" vertical="center" textRotation="90" wrapText="1"/>
    </xf>
    <xf numFmtId="0" fontId="13" fillId="0" borderId="10" xfId="0" applyFont="1" applyBorder="1" applyAlignment="1">
      <alignment horizontal="center" vertical="center" textRotation="90" wrapText="1"/>
    </xf>
    <xf numFmtId="0" fontId="13" fillId="3" borderId="37" xfId="0" applyFont="1" applyFill="1" applyBorder="1" applyAlignment="1">
      <alignment horizontal="center" vertical="center" textRotation="90" wrapText="1"/>
    </xf>
    <xf numFmtId="0" fontId="13" fillId="3" borderId="13" xfId="0" applyFont="1" applyFill="1" applyBorder="1" applyAlignment="1">
      <alignment horizontal="center" vertical="center" textRotation="90" wrapText="1"/>
    </xf>
    <xf numFmtId="0" fontId="13" fillId="3" borderId="14" xfId="0" applyFont="1" applyFill="1" applyBorder="1" applyAlignment="1">
      <alignment horizontal="center" vertical="center" textRotation="90" wrapText="1"/>
    </xf>
    <xf numFmtId="3" fontId="13" fillId="0" borderId="6" xfId="0" applyNumberFormat="1" applyFont="1" applyBorder="1" applyAlignment="1">
      <alignment horizontal="center"/>
    </xf>
    <xf numFmtId="0" fontId="13" fillId="0" borderId="41" xfId="0" applyFont="1" applyBorder="1" applyAlignment="1">
      <alignment horizontal="center" vertical="center" textRotation="90"/>
    </xf>
    <xf numFmtId="0" fontId="13" fillId="0" borderId="43" xfId="0" applyFont="1" applyBorder="1" applyAlignment="1">
      <alignment horizontal="center" vertical="center" textRotation="90"/>
    </xf>
    <xf numFmtId="0" fontId="13" fillId="0" borderId="10" xfId="0" applyFont="1" applyBorder="1" applyAlignment="1">
      <alignment horizontal="center" vertical="center" textRotation="90"/>
    </xf>
    <xf numFmtId="0" fontId="13" fillId="3" borderId="37"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43" xfId="0" applyFont="1" applyFill="1" applyBorder="1" applyAlignment="1">
      <alignment horizontal="center" vertical="center" textRotation="90" wrapText="1"/>
    </xf>
    <xf numFmtId="0" fontId="13" fillId="3" borderId="10" xfId="0" applyFont="1" applyFill="1" applyBorder="1" applyAlignment="1">
      <alignment horizontal="center" vertical="center" textRotation="90" wrapText="1"/>
    </xf>
    <xf numFmtId="0" fontId="13" fillId="2" borderId="42" xfId="0" applyFont="1" applyFill="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3" xfId="0" applyFont="1" applyBorder="1" applyAlignment="1">
      <alignment horizontal="center" vertical="center"/>
    </xf>
    <xf numFmtId="0" fontId="13" fillId="2" borderId="47" xfId="0" applyFont="1" applyFill="1" applyBorder="1" applyAlignment="1">
      <alignment horizontal="center" vertical="center"/>
    </xf>
    <xf numFmtId="0" fontId="13" fillId="0" borderId="45" xfId="0" applyFont="1" applyBorder="1" applyAlignment="1">
      <alignment horizontal="center"/>
    </xf>
    <xf numFmtId="0" fontId="13" fillId="0" borderId="44" xfId="0" applyFont="1" applyBorder="1" applyAlignment="1">
      <alignment horizontal="center"/>
    </xf>
    <xf numFmtId="0" fontId="13"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0" fontId="13" fillId="2" borderId="46" xfId="0" applyFont="1" applyFill="1" applyBorder="1" applyAlignment="1">
      <alignment horizontal="center" vertical="center"/>
    </xf>
    <xf numFmtId="0" fontId="0" fillId="0" borderId="0" xfId="0" applyAlignment="1">
      <alignment horizontal="center" wrapText="1"/>
    </xf>
    <xf numFmtId="0" fontId="13" fillId="0" borderId="1" xfId="0" applyFont="1" applyBorder="1" applyAlignment="1">
      <alignment horizontal="center"/>
    </xf>
    <xf numFmtId="0" fontId="13" fillId="2" borderId="37" xfId="0" applyFont="1" applyFill="1" applyBorder="1" applyAlignment="1">
      <alignment horizontal="center" vertical="center" textRotation="90" wrapText="1"/>
    </xf>
    <xf numFmtId="0" fontId="13" fillId="2" borderId="13" xfId="0" applyFont="1" applyFill="1" applyBorder="1" applyAlignment="1">
      <alignment horizontal="center" vertical="center" textRotation="90" wrapText="1"/>
    </xf>
    <xf numFmtId="0" fontId="13" fillId="2" borderId="14" xfId="0" applyFont="1" applyFill="1" applyBorder="1" applyAlignment="1">
      <alignment horizontal="center" vertical="center" textRotation="90" wrapText="1"/>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cellXfs>
  <cellStyles count="42">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alculations 3" xfId="41" xr:uid="{00190416-E0CC-49B4-9F0F-54091A7FF390}"/>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58 4 3 5" xfId="39" xr:uid="{B3D76D32-2810-449D-B771-8A68516D19AB}"/>
    <cellStyle name="Normal 58 4 3 6" xfId="40" xr:uid="{11AA4250-6FB7-4682-9205-F0E295ED2B1F}"/>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0" defaultTableStyle="TableStyleMedium2" defaultPivotStyle="PivotStyleLight16"/>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D26" sqref="D26"/>
    </sheetView>
  </sheetViews>
  <sheetFormatPr defaultColWidth="9" defaultRowHeight="13.5"/>
  <cols>
    <col min="1" max="16384" width="9" style="41"/>
  </cols>
  <sheetData>
    <row r="6" spans="1:10" ht="14" thickBot="1"/>
    <row r="7" spans="1:10" ht="14" thickTop="1">
      <c r="A7" s="372" t="s">
        <v>0</v>
      </c>
      <c r="B7" s="372"/>
      <c r="C7" s="372"/>
      <c r="D7" s="372"/>
      <c r="E7" s="372"/>
      <c r="F7" s="372"/>
      <c r="G7" s="372"/>
      <c r="H7" s="372"/>
      <c r="I7" s="372"/>
      <c r="J7" s="372"/>
    </row>
    <row r="8" spans="1:10">
      <c r="A8" s="373"/>
      <c r="B8" s="373"/>
      <c r="C8" s="373"/>
      <c r="D8" s="373"/>
      <c r="E8" s="373"/>
      <c r="F8" s="373"/>
      <c r="G8" s="373"/>
      <c r="H8" s="373"/>
      <c r="I8" s="373"/>
      <c r="J8" s="373"/>
    </row>
    <row r="9" spans="1:10">
      <c r="A9" s="374"/>
      <c r="B9" s="374"/>
      <c r="C9" s="374"/>
      <c r="D9" s="374"/>
      <c r="E9" s="374"/>
      <c r="F9" s="374"/>
      <c r="G9" s="374"/>
      <c r="H9" s="374"/>
      <c r="I9" s="374"/>
      <c r="J9" s="374"/>
    </row>
    <row r="10" spans="1:10">
      <c r="A10" s="375" t="s">
        <v>1</v>
      </c>
      <c r="B10" s="376"/>
      <c r="C10" s="378"/>
      <c r="D10" s="379"/>
      <c r="E10" s="381" t="s">
        <v>2</v>
      </c>
      <c r="F10" s="381"/>
      <c r="G10" s="383"/>
      <c r="H10" s="383"/>
      <c r="I10" s="383"/>
      <c r="J10" s="383"/>
    </row>
    <row r="11" spans="1:10">
      <c r="A11" s="377"/>
      <c r="B11" s="377"/>
      <c r="C11" s="380"/>
      <c r="D11" s="380"/>
      <c r="E11" s="382"/>
      <c r="F11" s="382"/>
      <c r="G11" s="370"/>
      <c r="H11" s="370"/>
      <c r="I11" s="370"/>
      <c r="J11" s="370"/>
    </row>
    <row r="12" spans="1:10">
      <c r="A12" s="377"/>
      <c r="B12" s="377"/>
      <c r="C12" s="380"/>
      <c r="D12" s="380"/>
      <c r="E12" s="382"/>
      <c r="F12" s="382"/>
      <c r="G12" s="370"/>
      <c r="H12" s="370"/>
      <c r="I12" s="370"/>
      <c r="J12" s="370"/>
    </row>
    <row r="13" spans="1:10">
      <c r="A13" s="377"/>
      <c r="B13" s="377"/>
      <c r="C13" s="380"/>
      <c r="D13" s="380"/>
      <c r="E13" s="382"/>
      <c r="F13" s="382"/>
      <c r="G13" s="370"/>
      <c r="H13" s="370"/>
      <c r="I13" s="370"/>
      <c r="J13" s="370"/>
    </row>
    <row r="14" spans="1:10">
      <c r="A14" s="377"/>
      <c r="B14" s="377"/>
      <c r="C14" s="380"/>
      <c r="D14" s="380"/>
      <c r="E14" s="382" t="s">
        <v>3</v>
      </c>
      <c r="F14" s="382"/>
      <c r="G14" s="370" t="s">
        <v>4</v>
      </c>
      <c r="H14" s="370"/>
      <c r="I14" s="370"/>
      <c r="J14" s="370"/>
    </row>
    <row r="15" spans="1:10">
      <c r="A15" s="377"/>
      <c r="B15" s="377"/>
      <c r="C15" s="380"/>
      <c r="D15" s="380"/>
      <c r="E15" s="382"/>
      <c r="F15" s="382"/>
      <c r="G15" s="370"/>
      <c r="H15" s="370"/>
      <c r="I15" s="370"/>
      <c r="J15" s="370"/>
    </row>
    <row r="16" spans="1:10">
      <c r="A16" s="377"/>
      <c r="B16" s="377"/>
      <c r="C16" s="380"/>
      <c r="D16" s="380"/>
      <c r="E16" s="382"/>
      <c r="F16" s="382"/>
      <c r="G16" s="370"/>
      <c r="H16" s="370"/>
      <c r="I16" s="370"/>
      <c r="J16" s="370"/>
    </row>
    <row r="17" spans="1:10">
      <c r="A17" s="377"/>
      <c r="B17" s="377"/>
      <c r="C17" s="380"/>
      <c r="D17" s="380"/>
      <c r="E17" s="382"/>
      <c r="F17" s="382"/>
      <c r="G17" s="370"/>
      <c r="H17" s="370"/>
      <c r="I17" s="370"/>
      <c r="J17" s="370"/>
    </row>
    <row r="18" spans="1:10">
      <c r="A18" s="377"/>
      <c r="B18" s="377"/>
      <c r="C18" s="380"/>
      <c r="D18" s="380"/>
      <c r="E18" s="382" t="s">
        <v>5</v>
      </c>
      <c r="F18" s="382"/>
      <c r="G18" s="370"/>
      <c r="H18" s="370"/>
      <c r="I18" s="370"/>
      <c r="J18" s="370"/>
    </row>
    <row r="19" spans="1:10">
      <c r="A19" s="377"/>
      <c r="B19" s="377"/>
      <c r="C19" s="380"/>
      <c r="D19" s="380"/>
      <c r="E19" s="382"/>
      <c r="F19" s="382"/>
      <c r="G19" s="370"/>
      <c r="H19" s="370"/>
      <c r="I19" s="370"/>
      <c r="J19" s="370"/>
    </row>
    <row r="20" spans="1:10">
      <c r="A20" s="377"/>
      <c r="B20" s="377"/>
      <c r="C20" s="380"/>
      <c r="D20" s="380"/>
      <c r="E20" s="382"/>
      <c r="F20" s="382"/>
      <c r="G20" s="370"/>
      <c r="H20" s="370"/>
      <c r="I20" s="370"/>
      <c r="J20" s="370"/>
    </row>
    <row r="21" spans="1:10">
      <c r="A21" s="377"/>
      <c r="B21" s="377"/>
      <c r="C21" s="380"/>
      <c r="D21" s="380"/>
      <c r="E21" s="382"/>
      <c r="F21" s="382"/>
      <c r="G21" s="370"/>
      <c r="H21" s="370"/>
      <c r="I21" s="370"/>
      <c r="J21" s="370"/>
    </row>
    <row r="22" spans="1:10">
      <c r="A22" s="377"/>
      <c r="B22" s="377"/>
      <c r="C22" s="380"/>
      <c r="D22" s="380"/>
      <c r="E22" s="382" t="s">
        <v>6</v>
      </c>
      <c r="F22" s="382"/>
      <c r="G22" s="371"/>
      <c r="H22" s="370"/>
      <c r="I22" s="370"/>
      <c r="J22" s="370"/>
    </row>
    <row r="23" spans="1:10">
      <c r="A23" s="377"/>
      <c r="B23" s="377"/>
      <c r="C23" s="380"/>
      <c r="D23" s="380"/>
      <c r="E23" s="382"/>
      <c r="F23" s="382"/>
      <c r="G23" s="370"/>
      <c r="H23" s="370"/>
      <c r="I23" s="370"/>
      <c r="J23" s="370"/>
    </row>
    <row r="24" spans="1:10">
      <c r="A24" s="377"/>
      <c r="B24" s="377"/>
      <c r="C24" s="380"/>
      <c r="D24" s="380"/>
      <c r="E24" s="382"/>
      <c r="F24" s="382"/>
      <c r="G24" s="370"/>
      <c r="H24" s="370"/>
      <c r="I24" s="370"/>
      <c r="J24" s="370"/>
    </row>
    <row r="25" spans="1:10">
      <c r="A25" s="377"/>
      <c r="B25" s="377"/>
      <c r="C25" s="380"/>
      <c r="D25" s="380"/>
      <c r="E25" s="382"/>
      <c r="F25" s="382"/>
      <c r="G25" s="370"/>
      <c r="H25" s="370"/>
      <c r="I25" s="370"/>
      <c r="J25" s="370"/>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4"/>
  <sheetViews>
    <sheetView topLeftCell="A10" workbookViewId="0">
      <selection activeCell="A23" sqref="A23:S34"/>
    </sheetView>
  </sheetViews>
  <sheetFormatPr defaultRowHeight="13.5"/>
  <cols>
    <col min="1" max="1" width="22" customWidth="1"/>
  </cols>
  <sheetData>
    <row r="1" spans="1:19">
      <c r="A1" s="4" t="s">
        <v>500</v>
      </c>
    </row>
    <row r="2" spans="1:19">
      <c r="A2" s="517" t="s">
        <v>501</v>
      </c>
      <c r="B2" s="517"/>
      <c r="C2" s="517"/>
      <c r="D2" s="517"/>
      <c r="E2" s="517"/>
      <c r="F2" s="517"/>
      <c r="G2" s="517"/>
      <c r="H2" s="517"/>
      <c r="I2" s="517"/>
      <c r="J2" s="517"/>
      <c r="K2" s="517"/>
      <c r="L2" s="517"/>
      <c r="M2" s="517"/>
      <c r="N2" s="517"/>
      <c r="O2" s="517"/>
      <c r="P2" s="517"/>
      <c r="Q2" s="517"/>
      <c r="R2" s="517"/>
      <c r="S2" s="517"/>
    </row>
    <row r="3" spans="1:19">
      <c r="A3" s="517"/>
      <c r="B3" s="517"/>
      <c r="C3" s="517"/>
      <c r="D3" s="517"/>
      <c r="E3" s="517"/>
      <c r="F3" s="517"/>
      <c r="G3" s="517"/>
      <c r="H3" s="517"/>
      <c r="I3" s="517"/>
      <c r="J3" s="517"/>
      <c r="K3" s="517"/>
      <c r="L3" s="517"/>
      <c r="M3" s="517"/>
      <c r="N3" s="517"/>
      <c r="O3" s="517"/>
      <c r="P3" s="517"/>
      <c r="Q3" s="517"/>
      <c r="R3" s="517"/>
      <c r="S3" s="517"/>
    </row>
    <row r="4" spans="1:19">
      <c r="A4" s="517"/>
      <c r="B4" s="517"/>
      <c r="C4" s="517"/>
      <c r="D4" s="517"/>
      <c r="E4" s="517"/>
      <c r="F4" s="517"/>
      <c r="G4" s="517"/>
      <c r="H4" s="517"/>
      <c r="I4" s="517"/>
      <c r="J4" s="517"/>
      <c r="K4" s="517"/>
      <c r="L4" s="517"/>
      <c r="M4" s="517"/>
      <c r="N4" s="517"/>
      <c r="O4" s="517"/>
      <c r="P4" s="517"/>
      <c r="Q4" s="517"/>
      <c r="R4" s="517"/>
      <c r="S4" s="517"/>
    </row>
    <row r="6" spans="1:19">
      <c r="A6" s="4" t="s">
        <v>502</v>
      </c>
    </row>
    <row r="19" spans="1:19">
      <c r="A19" s="4" t="s">
        <v>503</v>
      </c>
    </row>
    <row r="20" spans="1:19">
      <c r="A20" s="517" t="s">
        <v>504</v>
      </c>
      <c r="B20" s="517"/>
      <c r="C20" s="517"/>
      <c r="D20" s="517"/>
      <c r="E20" s="517"/>
      <c r="F20" s="517"/>
      <c r="G20" s="517"/>
      <c r="H20" s="517"/>
      <c r="I20" s="517"/>
      <c r="J20" s="517"/>
      <c r="K20" s="517"/>
      <c r="L20" s="517"/>
      <c r="M20" s="517"/>
      <c r="N20" s="517"/>
      <c r="O20" s="517"/>
      <c r="P20" s="517"/>
      <c r="Q20" s="517"/>
      <c r="R20" s="517"/>
      <c r="S20" s="517"/>
    </row>
    <row r="21" spans="1:19" ht="25.5" customHeight="1">
      <c r="A21" s="517"/>
      <c r="B21" s="517"/>
      <c r="C21" s="517"/>
      <c r="D21" s="517"/>
      <c r="E21" s="517"/>
      <c r="F21" s="517"/>
      <c r="G21" s="517"/>
      <c r="H21" s="517"/>
      <c r="I21" s="517"/>
      <c r="J21" s="517"/>
      <c r="K21" s="517"/>
      <c r="L21" s="517"/>
      <c r="M21" s="517"/>
      <c r="N21" s="517"/>
      <c r="O21" s="517"/>
      <c r="P21" s="517"/>
      <c r="Q21" s="517"/>
      <c r="R21" s="517"/>
      <c r="S21" s="517"/>
    </row>
    <row r="23" spans="1:19">
      <c r="A23" s="158" t="s">
        <v>486</v>
      </c>
      <c r="B23" s="518" t="s">
        <v>505</v>
      </c>
      <c r="C23" s="518"/>
      <c r="D23" s="518"/>
      <c r="E23" s="518"/>
      <c r="F23" s="518"/>
      <c r="G23" s="518"/>
      <c r="H23" s="518"/>
      <c r="I23" s="518"/>
      <c r="J23" s="518"/>
      <c r="K23" s="518"/>
      <c r="L23" s="518"/>
      <c r="M23" s="518"/>
      <c r="N23" s="518"/>
      <c r="O23" s="518"/>
      <c r="P23" s="518"/>
      <c r="Q23" s="518"/>
      <c r="R23" s="518"/>
      <c r="S23" s="518"/>
    </row>
    <row r="24" spans="1:19">
      <c r="A24" s="158" t="s">
        <v>487</v>
      </c>
      <c r="B24" s="518" t="s">
        <v>506</v>
      </c>
      <c r="C24" s="518"/>
      <c r="D24" s="518"/>
      <c r="E24" s="518"/>
      <c r="F24" s="518"/>
      <c r="G24" s="518"/>
      <c r="H24" s="518"/>
      <c r="I24" s="518"/>
      <c r="J24" s="518"/>
      <c r="K24" s="518"/>
      <c r="L24" s="518"/>
      <c r="M24" s="518"/>
      <c r="N24" s="518"/>
      <c r="O24" s="518"/>
      <c r="P24" s="518"/>
      <c r="Q24" s="518"/>
      <c r="R24" s="518"/>
      <c r="S24" s="518"/>
    </row>
    <row r="25" spans="1:19">
      <c r="A25" s="159" t="s">
        <v>389</v>
      </c>
      <c r="B25" s="518" t="s">
        <v>507</v>
      </c>
      <c r="C25" s="518"/>
      <c r="D25" s="518"/>
      <c r="E25" s="518"/>
      <c r="F25" s="518"/>
      <c r="G25" s="518"/>
      <c r="H25" s="518"/>
      <c r="I25" s="518"/>
      <c r="J25" s="518"/>
      <c r="K25" s="518"/>
      <c r="L25" s="518"/>
      <c r="M25" s="518"/>
      <c r="N25" s="518"/>
      <c r="O25" s="518"/>
      <c r="P25" s="518"/>
      <c r="Q25" s="518"/>
      <c r="R25" s="518"/>
      <c r="S25" s="518"/>
    </row>
    <row r="26" spans="1:19">
      <c r="A26" s="159" t="s">
        <v>465</v>
      </c>
      <c r="B26" s="518" t="s">
        <v>507</v>
      </c>
      <c r="C26" s="518"/>
      <c r="D26" s="518"/>
      <c r="E26" s="518"/>
      <c r="F26" s="518"/>
      <c r="G26" s="518"/>
      <c r="H26" s="518"/>
      <c r="I26" s="518"/>
      <c r="J26" s="518"/>
      <c r="K26" s="518"/>
      <c r="L26" s="518"/>
      <c r="M26" s="518"/>
      <c r="N26" s="518"/>
      <c r="O26" s="518"/>
      <c r="P26" s="518"/>
      <c r="Q26" s="518"/>
      <c r="R26" s="518"/>
      <c r="S26" s="518"/>
    </row>
    <row r="27" spans="1:19">
      <c r="A27" s="159" t="s">
        <v>466</v>
      </c>
      <c r="B27" s="518" t="s">
        <v>507</v>
      </c>
      <c r="C27" s="518"/>
      <c r="D27" s="518"/>
      <c r="E27" s="518"/>
      <c r="F27" s="518"/>
      <c r="G27" s="518"/>
      <c r="H27" s="518"/>
      <c r="I27" s="518"/>
      <c r="J27" s="518"/>
      <c r="K27" s="518"/>
      <c r="L27" s="518"/>
      <c r="M27" s="518"/>
      <c r="N27" s="518"/>
      <c r="O27" s="518"/>
      <c r="P27" s="518"/>
      <c r="Q27" s="518"/>
      <c r="R27" s="518"/>
      <c r="S27" s="518"/>
    </row>
    <row r="31" spans="1:19">
      <c r="A31" s="4" t="s">
        <v>508</v>
      </c>
    </row>
    <row r="32" spans="1:19">
      <c r="A32" t="s">
        <v>509</v>
      </c>
    </row>
    <row r="34" spans="1:1">
      <c r="A34" s="4" t="s">
        <v>510</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topLeftCell="A195" zoomScale="68" zoomScaleNormal="68" workbookViewId="0">
      <selection activeCell="I241" sqref="I241"/>
    </sheetView>
  </sheetViews>
  <sheetFormatPr defaultColWidth="9" defaultRowHeight="13.5" outlineLevelRow="3"/>
  <cols>
    <col min="1" max="1" width="31.3828125" customWidth="1"/>
    <col min="2" max="2" width="32.84375" customWidth="1"/>
    <col min="3" max="3" width="41.1523437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71" t="s">
        <v>333</v>
      </c>
      <c r="J2" s="472"/>
      <c r="K2" s="472"/>
      <c r="L2" s="472"/>
      <c r="M2" s="472"/>
      <c r="N2" s="472"/>
      <c r="O2" s="472"/>
      <c r="P2" s="472"/>
      <c r="Q2" s="472"/>
      <c r="R2" s="472"/>
      <c r="S2" s="472"/>
      <c r="T2" s="472"/>
      <c r="U2" s="473"/>
    </row>
    <row r="3" spans="1:21" ht="13.5" customHeight="1" outlineLevel="1" thickBot="1">
      <c r="A3" s="3"/>
      <c r="B3" s="7"/>
      <c r="F3" s="24"/>
      <c r="G3" s="10"/>
      <c r="I3" s="474" t="s">
        <v>334</v>
      </c>
      <c r="J3" s="475"/>
      <c r="K3" s="475"/>
      <c r="L3" s="475"/>
      <c r="M3" s="475"/>
      <c r="N3" s="476"/>
      <c r="O3" s="1"/>
      <c r="P3" s="480" t="s">
        <v>335</v>
      </c>
      <c r="Q3" s="481"/>
      <c r="R3" s="481"/>
      <c r="S3" s="481"/>
      <c r="T3" s="481"/>
      <c r="U3" s="482"/>
    </row>
    <row r="4" spans="1:21" ht="56.25" customHeight="1" outlineLevel="1">
      <c r="A4" s="31" t="s">
        <v>154</v>
      </c>
      <c r="B4" s="86" t="s">
        <v>161</v>
      </c>
      <c r="E4" s="53" t="s">
        <v>336</v>
      </c>
      <c r="F4" s="91">
        <v>45632</v>
      </c>
      <c r="G4" s="28"/>
      <c r="H4" s="10"/>
      <c r="I4" s="477"/>
      <c r="J4" s="478"/>
      <c r="K4" s="478"/>
      <c r="L4" s="478"/>
      <c r="M4" s="478"/>
      <c r="N4" s="479"/>
      <c r="P4" s="483"/>
      <c r="Q4" s="484"/>
      <c r="R4" s="484"/>
      <c r="S4" s="484"/>
      <c r="T4" s="484"/>
      <c r="U4" s="485"/>
    </row>
    <row r="5" spans="1:21" outlineLevel="1">
      <c r="A5" s="13" t="s">
        <v>337</v>
      </c>
      <c r="B5" s="88" t="s">
        <v>338</v>
      </c>
      <c r="E5" s="14"/>
      <c r="H5" s="10"/>
      <c r="I5" s="449" t="s">
        <v>511</v>
      </c>
      <c r="J5" s="450"/>
      <c r="K5" s="450"/>
      <c r="L5" s="450"/>
      <c r="M5" s="450"/>
      <c r="N5" s="451"/>
      <c r="P5" s="449" t="s">
        <v>512</v>
      </c>
      <c r="Q5" s="450"/>
      <c r="R5" s="450"/>
      <c r="S5" s="450"/>
      <c r="T5" s="450"/>
      <c r="U5" s="451"/>
    </row>
    <row r="6" spans="1:21" outlineLevel="1">
      <c r="A6" s="13" t="s">
        <v>340</v>
      </c>
      <c r="B6" s="88" t="s">
        <v>341</v>
      </c>
      <c r="E6" s="53" t="s">
        <v>342</v>
      </c>
      <c r="F6" s="90" t="s">
        <v>343</v>
      </c>
      <c r="H6" s="10"/>
      <c r="I6" s="452"/>
      <c r="J6" s="453"/>
      <c r="K6" s="453"/>
      <c r="L6" s="453"/>
      <c r="M6" s="453"/>
      <c r="N6" s="454"/>
      <c r="P6" s="452"/>
      <c r="Q6" s="453"/>
      <c r="R6" s="453"/>
      <c r="S6" s="453"/>
      <c r="T6" s="453"/>
      <c r="U6" s="454"/>
    </row>
    <row r="7" spans="1:21" outlineLevel="1">
      <c r="A7" s="13" t="s">
        <v>344</v>
      </c>
      <c r="B7" s="88" t="s">
        <v>157</v>
      </c>
      <c r="E7" s="14"/>
      <c r="H7" s="10"/>
      <c r="I7" s="452"/>
      <c r="J7" s="453"/>
      <c r="K7" s="453"/>
      <c r="L7" s="453"/>
      <c r="M7" s="453"/>
      <c r="N7" s="454"/>
      <c r="P7" s="452"/>
      <c r="Q7" s="453"/>
      <c r="R7" s="453"/>
      <c r="S7" s="453"/>
      <c r="T7" s="453"/>
      <c r="U7" s="454"/>
    </row>
    <row r="8" spans="1:21" ht="41" outlineLevel="1" thickBot="1">
      <c r="A8" s="34" t="s">
        <v>345</v>
      </c>
      <c r="B8" s="89" t="s">
        <v>346</v>
      </c>
      <c r="E8" s="14"/>
      <c r="H8" s="10"/>
      <c r="I8" s="452"/>
      <c r="J8" s="453"/>
      <c r="K8" s="453"/>
      <c r="L8" s="453"/>
      <c r="M8" s="453"/>
      <c r="N8" s="454"/>
      <c r="P8" s="452"/>
      <c r="Q8" s="453"/>
      <c r="R8" s="453"/>
      <c r="S8" s="453"/>
      <c r="T8" s="453"/>
      <c r="U8" s="454"/>
    </row>
    <row r="9" spans="1:21" outlineLevel="1">
      <c r="E9" s="14"/>
      <c r="H9" s="10"/>
      <c r="I9" s="452"/>
      <c r="J9" s="453"/>
      <c r="K9" s="453"/>
      <c r="L9" s="453"/>
      <c r="M9" s="453"/>
      <c r="N9" s="454"/>
      <c r="P9" s="452"/>
      <c r="Q9" s="453"/>
      <c r="R9" s="453"/>
      <c r="S9" s="453"/>
      <c r="T9" s="453"/>
      <c r="U9" s="454"/>
    </row>
    <row r="10" spans="1:21" ht="14" outlineLevel="1" thickBot="1">
      <c r="A10" s="32" t="s">
        <v>347</v>
      </c>
      <c r="B10" s="35">
        <f>Baseline!B10</f>
        <v>2027</v>
      </c>
      <c r="E10" s="14"/>
      <c r="H10" s="10"/>
      <c r="I10" s="452"/>
      <c r="J10" s="453"/>
      <c r="K10" s="453"/>
      <c r="L10" s="453"/>
      <c r="M10" s="453"/>
      <c r="N10" s="454"/>
      <c r="P10" s="452"/>
      <c r="Q10" s="453"/>
      <c r="R10" s="453"/>
      <c r="S10" s="453"/>
      <c r="T10" s="453"/>
      <c r="U10" s="454"/>
    </row>
    <row r="11" spans="1:21" outlineLevel="1">
      <c r="A11" s="16"/>
      <c r="H11" s="10"/>
      <c r="I11" s="452"/>
      <c r="J11" s="453"/>
      <c r="K11" s="453"/>
      <c r="L11" s="453"/>
      <c r="M11" s="453"/>
      <c r="N11" s="454"/>
      <c r="P11" s="452"/>
      <c r="Q11" s="453"/>
      <c r="R11" s="453"/>
      <c r="S11" s="453"/>
      <c r="T11" s="453"/>
      <c r="U11" s="454"/>
    </row>
    <row r="12" spans="1:21" ht="40.5" outlineLevel="1">
      <c r="A12" s="26" t="s">
        <v>348</v>
      </c>
      <c r="B12" s="26" t="s">
        <v>349</v>
      </c>
      <c r="C12" s="26" t="s">
        <v>350</v>
      </c>
      <c r="D12" s="26" t="s">
        <v>351</v>
      </c>
      <c r="E12" s="26" t="s">
        <v>352</v>
      </c>
      <c r="F12" s="26" t="s">
        <v>353</v>
      </c>
      <c r="G12" s="26" t="s">
        <v>354</v>
      </c>
      <c r="I12" s="452"/>
      <c r="J12" s="453"/>
      <c r="K12" s="453"/>
      <c r="L12" s="453"/>
      <c r="M12" s="453"/>
      <c r="N12" s="454"/>
      <c r="P12" s="452"/>
      <c r="Q12" s="453"/>
      <c r="R12" s="453"/>
      <c r="S12" s="453"/>
      <c r="T12" s="453"/>
      <c r="U12" s="454"/>
    </row>
    <row r="13" spans="1:21" outlineLevel="1">
      <c r="A13" s="58">
        <v>2035</v>
      </c>
      <c r="B13" s="21">
        <f t="shared" ref="B13:B18" si="0">INDEX($E$204:$AW$204,1,MATCH($A13,$E$53:$BB$53,0))</f>
        <v>-817.14487874698136</v>
      </c>
      <c r="C13" s="21">
        <f>B13-Baseline!B13</f>
        <v>-112.02943989214009</v>
      </c>
      <c r="D13" s="21">
        <f t="shared" ref="D13:D18" si="1">INDEX($E$205:$AW$205,1,MATCH($A13,$E$53:$BB$53,0))</f>
        <v>-744.51313032136773</v>
      </c>
      <c r="E13" s="21">
        <f>D13-Baseline!D13</f>
        <v>-173.21023109260614</v>
      </c>
      <c r="F13" s="21">
        <f t="shared" ref="F13:F18" si="2">INDEX($E$206:$AW$206,1,MATCH($A13,$E$53:$BB$53,0))</f>
        <v>-889.84466148499439</v>
      </c>
      <c r="G13" s="21">
        <f>F13-Baseline!F13</f>
        <v>-50.920612266737407</v>
      </c>
      <c r="I13" s="452"/>
      <c r="J13" s="453"/>
      <c r="K13" s="453"/>
      <c r="L13" s="453"/>
      <c r="M13" s="453"/>
      <c r="N13" s="454"/>
      <c r="P13" s="452"/>
      <c r="Q13" s="453"/>
      <c r="R13" s="453"/>
      <c r="S13" s="453"/>
      <c r="T13" s="453"/>
      <c r="U13" s="454"/>
    </row>
    <row r="14" spans="1:21" outlineLevel="1">
      <c r="A14" s="58">
        <v>2040</v>
      </c>
      <c r="B14" s="21">
        <f t="shared" si="0"/>
        <v>-1146.5212910351092</v>
      </c>
      <c r="C14" s="21">
        <f>B14-Baseline!B14</f>
        <v>-72.981565372176647</v>
      </c>
      <c r="D14" s="21">
        <f t="shared" si="1"/>
        <v>-1051.6207587228894</v>
      </c>
      <c r="E14" s="21">
        <f>D14-Baseline!D14</f>
        <v>-183.96389104549496</v>
      </c>
      <c r="F14" s="21">
        <f t="shared" si="2"/>
        <v>-1241.5521341004294</v>
      </c>
      <c r="G14" s="21">
        <f>F14-Baseline!F14</f>
        <v>38.067827655882411</v>
      </c>
      <c r="I14" s="452"/>
      <c r="J14" s="453"/>
      <c r="K14" s="453"/>
      <c r="L14" s="453"/>
      <c r="M14" s="453"/>
      <c r="N14" s="454"/>
      <c r="P14" s="452"/>
      <c r="Q14" s="453"/>
      <c r="R14" s="453"/>
      <c r="S14" s="453"/>
      <c r="T14" s="453"/>
      <c r="U14" s="454"/>
    </row>
    <row r="15" spans="1:21" outlineLevel="1">
      <c r="A15" s="58">
        <v>2045</v>
      </c>
      <c r="B15" s="21">
        <f t="shared" si="0"/>
        <v>-1381.7154941136878</v>
      </c>
      <c r="C15" s="21">
        <f>B15-Baseline!B15</f>
        <v>47.644289079177952</v>
      </c>
      <c r="D15" s="21">
        <f t="shared" si="1"/>
        <v>-1264.9916076591062</v>
      </c>
      <c r="E15" s="21">
        <f>D15-Baseline!D15</f>
        <v>-112.4258314301278</v>
      </c>
      <c r="F15" s="21">
        <f t="shared" si="2"/>
        <v>-1498.5389189130187</v>
      </c>
      <c r="G15" s="21">
        <f>F15-Baseline!F15</f>
        <v>207.71230632938023</v>
      </c>
      <c r="I15" s="452"/>
      <c r="J15" s="453"/>
      <c r="K15" s="453"/>
      <c r="L15" s="453"/>
      <c r="M15" s="453"/>
      <c r="N15" s="454"/>
      <c r="P15" s="452"/>
      <c r="Q15" s="453"/>
      <c r="R15" s="453"/>
      <c r="S15" s="453"/>
      <c r="T15" s="453"/>
      <c r="U15" s="454"/>
    </row>
    <row r="16" spans="1:21" outlineLevel="1">
      <c r="A16" s="58">
        <v>2050</v>
      </c>
      <c r="B16" s="21">
        <f t="shared" si="0"/>
        <v>-1553.6685904321662</v>
      </c>
      <c r="C16" s="21">
        <f>B16-Baseline!B16</f>
        <v>221.57514373663798</v>
      </c>
      <c r="D16" s="21">
        <f t="shared" si="1"/>
        <v>-1415.5390748455586</v>
      </c>
      <c r="E16" s="21">
        <f>D16-Baseline!D16</f>
        <v>13.069757878090968</v>
      </c>
      <c r="F16" s="21">
        <f t="shared" si="2"/>
        <v>-1691.8457377934187</v>
      </c>
      <c r="G16" s="21">
        <f>F16-Baseline!F16</f>
        <v>429.96091680141626</v>
      </c>
      <c r="I16" s="452"/>
      <c r="J16" s="453"/>
      <c r="K16" s="453"/>
      <c r="L16" s="453"/>
      <c r="M16" s="453"/>
      <c r="N16" s="454"/>
      <c r="P16" s="452"/>
      <c r="Q16" s="453"/>
      <c r="R16" s="453"/>
      <c r="S16" s="453"/>
      <c r="T16" s="453"/>
      <c r="U16" s="454"/>
    </row>
    <row r="17" spans="1:21" outlineLevel="1">
      <c r="A17" s="58">
        <v>2060</v>
      </c>
      <c r="B17" s="21">
        <f t="shared" si="0"/>
        <v>-1832.6188932851423</v>
      </c>
      <c r="C17" s="21">
        <f>B17-Baseline!B17</f>
        <v>615.85466048989838</v>
      </c>
      <c r="D17" s="21">
        <f t="shared" si="1"/>
        <v>-1652.6476205714278</v>
      </c>
      <c r="E17" s="21">
        <f>D17-Baseline!D17</f>
        <v>311.78433343048414</v>
      </c>
      <c r="F17" s="21">
        <f t="shared" si="2"/>
        <v>-2012.2485793985786</v>
      </c>
      <c r="G17" s="21">
        <f>F17-Baseline!F17</f>
        <v>918.91550458171264</v>
      </c>
      <c r="I17" s="452"/>
      <c r="J17" s="453"/>
      <c r="K17" s="453"/>
      <c r="L17" s="453"/>
      <c r="M17" s="453"/>
      <c r="N17" s="454"/>
      <c r="P17" s="452"/>
      <c r="Q17" s="453"/>
      <c r="R17" s="453"/>
      <c r="S17" s="453"/>
      <c r="T17" s="453"/>
      <c r="U17" s="454"/>
    </row>
    <row r="18" spans="1:21" outlineLevel="1">
      <c r="A18" s="58">
        <v>2070</v>
      </c>
      <c r="B18" s="21">
        <f t="shared" si="0"/>
        <v>-2103.0073367856999</v>
      </c>
      <c r="C18" s="21">
        <f>B18-Baseline!B18</f>
        <v>1028.3189710516262</v>
      </c>
      <c r="D18" s="21">
        <f t="shared" si="1"/>
        <v>-1881.1631599739051</v>
      </c>
      <c r="E18" s="21">
        <f>D18-Baseline!D18</f>
        <v>627.32231652431051</v>
      </c>
      <c r="F18" s="21">
        <f t="shared" si="2"/>
        <v>-2323.7901216849114</v>
      </c>
      <c r="G18" s="21">
        <f>F18-Baseline!F18</f>
        <v>1426.6391877959131</v>
      </c>
      <c r="I18" s="455"/>
      <c r="J18" s="456"/>
      <c r="K18" s="456"/>
      <c r="L18" s="456"/>
      <c r="M18" s="456"/>
      <c r="N18" s="457"/>
      <c r="P18" s="455"/>
      <c r="Q18" s="456"/>
      <c r="R18" s="456"/>
      <c r="S18" s="456"/>
      <c r="T18" s="456"/>
      <c r="U18" s="457"/>
    </row>
    <row r="19" spans="1:21" ht="14" outlineLevel="1" thickBot="1">
      <c r="A19" s="496"/>
      <c r="B19" s="496"/>
      <c r="I19" s="250"/>
      <c r="J19" s="251"/>
      <c r="K19" s="251"/>
      <c r="L19" s="251"/>
      <c r="M19" s="251"/>
      <c r="N19" s="251"/>
      <c r="P19" s="249"/>
      <c r="Q19" s="249"/>
      <c r="R19" s="249"/>
      <c r="S19" s="249"/>
      <c r="T19" s="249"/>
      <c r="U19" s="232"/>
    </row>
    <row r="20" spans="1:21" ht="26.25" customHeight="1" outlineLevel="1">
      <c r="A20" s="54" t="s">
        <v>355</v>
      </c>
      <c r="B20" s="55">
        <f>Baseline!B20</f>
        <v>1</v>
      </c>
      <c r="E20" s="154"/>
      <c r="I20" s="487" t="s">
        <v>356</v>
      </c>
      <c r="J20" s="488"/>
      <c r="K20" s="488"/>
      <c r="L20" s="488"/>
      <c r="M20" s="488"/>
      <c r="N20" s="489"/>
      <c r="P20" s="487" t="s">
        <v>357</v>
      </c>
      <c r="Q20" s="488"/>
      <c r="R20" s="488"/>
      <c r="S20" s="488"/>
      <c r="T20" s="488"/>
      <c r="U20" s="489"/>
    </row>
    <row r="21" spans="1:21" ht="12.75" customHeight="1" outlineLevel="1">
      <c r="A21" s="154"/>
      <c r="B21" s="155"/>
      <c r="I21" s="449" t="s">
        <v>358</v>
      </c>
      <c r="J21" s="450"/>
      <c r="K21" s="450"/>
      <c r="L21" s="450"/>
      <c r="M21" s="450"/>
      <c r="N21" s="451"/>
      <c r="P21" s="449" t="s">
        <v>163</v>
      </c>
      <c r="Q21" s="458"/>
      <c r="R21" s="458"/>
      <c r="S21" s="458"/>
      <c r="T21" s="458"/>
      <c r="U21" s="459"/>
    </row>
    <row r="22" spans="1:21" ht="12.75" customHeight="1" outlineLevel="1">
      <c r="A22" s="154"/>
      <c r="B22" s="155"/>
      <c r="I22" s="452"/>
      <c r="J22" s="453"/>
      <c r="K22" s="453"/>
      <c r="L22" s="453"/>
      <c r="M22" s="453"/>
      <c r="N22" s="454"/>
      <c r="P22" s="460"/>
      <c r="Q22" s="461"/>
      <c r="R22" s="461"/>
      <c r="S22" s="461"/>
      <c r="T22" s="461"/>
      <c r="U22" s="462"/>
    </row>
    <row r="23" spans="1:21" outlineLevel="1">
      <c r="A23" s="154"/>
      <c r="B23" s="505" t="s">
        <v>359</v>
      </c>
      <c r="C23" s="506"/>
      <c r="D23" s="506"/>
      <c r="E23" s="506"/>
      <c r="F23" s="506"/>
      <c r="G23" s="507"/>
      <c r="I23" s="452"/>
      <c r="J23" s="453"/>
      <c r="K23" s="453"/>
      <c r="L23" s="453"/>
      <c r="M23" s="453"/>
      <c r="N23" s="454"/>
      <c r="P23" s="460"/>
      <c r="Q23" s="461"/>
      <c r="R23" s="461"/>
      <c r="S23" s="461"/>
      <c r="T23" s="461"/>
      <c r="U23" s="462"/>
    </row>
    <row r="24" spans="1:21" outlineLevel="1">
      <c r="B24" s="17">
        <v>2027</v>
      </c>
      <c r="C24" s="17">
        <v>2028</v>
      </c>
      <c r="D24" s="17">
        <v>2029</v>
      </c>
      <c r="E24" s="17">
        <v>2030</v>
      </c>
      <c r="F24" s="17">
        <v>2031</v>
      </c>
      <c r="G24" s="17" t="s">
        <v>360</v>
      </c>
      <c r="I24" s="452"/>
      <c r="J24" s="453"/>
      <c r="K24" s="453"/>
      <c r="L24" s="453"/>
      <c r="M24" s="453"/>
      <c r="N24" s="454"/>
      <c r="P24" s="460"/>
      <c r="Q24" s="461"/>
      <c r="R24" s="461"/>
      <c r="S24" s="461"/>
      <c r="T24" s="461"/>
      <c r="U24" s="462"/>
    </row>
    <row r="25" spans="1:21" ht="14" outlineLevel="1" thickBot="1">
      <c r="B25" s="30" t="s">
        <v>361</v>
      </c>
      <c r="C25" s="30" t="s">
        <v>361</v>
      </c>
      <c r="D25" s="30" t="s">
        <v>361</v>
      </c>
      <c r="E25" s="30" t="s">
        <v>361</v>
      </c>
      <c r="F25" s="30" t="s">
        <v>361</v>
      </c>
      <c r="G25" s="30" t="s">
        <v>361</v>
      </c>
      <c r="I25" s="452"/>
      <c r="J25" s="453"/>
      <c r="K25" s="453"/>
      <c r="L25" s="453"/>
      <c r="M25" s="453"/>
      <c r="N25" s="454"/>
      <c r="P25" s="460"/>
      <c r="Q25" s="461"/>
      <c r="R25" s="461"/>
      <c r="S25" s="461"/>
      <c r="T25" s="461"/>
      <c r="U25" s="462"/>
    </row>
    <row r="26" spans="1:21" outlineLevel="1">
      <c r="A26" s="54" t="s">
        <v>362</v>
      </c>
      <c r="B26" s="21">
        <f>E64</f>
        <v>-110.22647292124097</v>
      </c>
      <c r="C26" s="21">
        <f>F64</f>
        <v>-119.12802946345654</v>
      </c>
      <c r="D26" s="21">
        <f>G64</f>
        <v>-129.27619817498763</v>
      </c>
      <c r="E26" s="21">
        <f>H64</f>
        <v>-137.9330947301749</v>
      </c>
      <c r="F26" s="21">
        <f>I64</f>
        <v>-147.13942029631573</v>
      </c>
      <c r="G26" s="21">
        <f>SUM(J64:BB64)</f>
        <v>0</v>
      </c>
      <c r="I26" s="452"/>
      <c r="J26" s="453"/>
      <c r="K26" s="453"/>
      <c r="L26" s="453"/>
      <c r="M26" s="453"/>
      <c r="N26" s="454"/>
      <c r="P26" s="460"/>
      <c r="Q26" s="461"/>
      <c r="R26" s="461"/>
      <c r="S26" s="461"/>
      <c r="T26" s="461"/>
      <c r="U26" s="462"/>
    </row>
    <row r="27" spans="1:21" outlineLevel="1">
      <c r="A27" s="54" t="s">
        <v>363</v>
      </c>
      <c r="B27" s="21">
        <f>E71+E77</f>
        <v>-5.0724320356663997</v>
      </c>
      <c r="C27" s="21">
        <f>F71+F77</f>
        <v>-4.4373120771592376</v>
      </c>
      <c r="D27" s="21">
        <f>G71+G77</f>
        <v>-3.7825451234885663</v>
      </c>
      <c r="E27" s="21">
        <f>H71+H77</f>
        <v>-3.1074939481712658</v>
      </c>
      <c r="F27" s="21">
        <f>I71+I77</f>
        <v>-2.4114955077463049</v>
      </c>
      <c r="G27" s="21">
        <f>SUM(J71:BB71)+SUM(J77:BB77)</f>
        <v>-110.57034203841312</v>
      </c>
      <c r="I27" s="452"/>
      <c r="J27" s="453"/>
      <c r="K27" s="453"/>
      <c r="L27" s="453"/>
      <c r="M27" s="453"/>
      <c r="N27" s="454"/>
      <c r="P27" s="460"/>
      <c r="Q27" s="461"/>
      <c r="R27" s="461"/>
      <c r="S27" s="461"/>
      <c r="T27" s="461"/>
      <c r="U27" s="462"/>
    </row>
    <row r="28" spans="1:21" outlineLevel="1">
      <c r="A28" s="154"/>
      <c r="B28" s="248"/>
      <c r="C28" s="248"/>
      <c r="D28" s="248"/>
      <c r="E28" s="248"/>
      <c r="F28" s="248"/>
      <c r="G28" s="248"/>
      <c r="I28" s="452"/>
      <c r="J28" s="453"/>
      <c r="K28" s="453"/>
      <c r="L28" s="453"/>
      <c r="M28" s="453"/>
      <c r="N28" s="454"/>
      <c r="P28" s="460"/>
      <c r="Q28" s="461"/>
      <c r="R28" s="461"/>
      <c r="S28" s="461"/>
      <c r="T28" s="461"/>
      <c r="U28" s="462"/>
    </row>
    <row r="29" spans="1:21" ht="14" outlineLevel="1" thickBot="1">
      <c r="A29" s="154"/>
      <c r="B29" s="248"/>
      <c r="C29" s="248"/>
      <c r="D29" s="248"/>
      <c r="E29" s="248"/>
      <c r="F29" s="248"/>
      <c r="G29" s="248"/>
      <c r="I29" s="452"/>
      <c r="J29" s="453"/>
      <c r="K29" s="453"/>
      <c r="L29" s="453"/>
      <c r="M29" s="453"/>
      <c r="N29" s="454"/>
      <c r="P29" s="460"/>
      <c r="Q29" s="461"/>
      <c r="R29" s="461"/>
      <c r="S29" s="461"/>
      <c r="T29" s="461"/>
      <c r="U29" s="462"/>
    </row>
    <row r="30" spans="1:21" ht="14" outlineLevel="1" thickBot="1">
      <c r="A30" s="308"/>
      <c r="B30" s="309" t="s">
        <v>364</v>
      </c>
      <c r="C30" s="310" t="s">
        <v>365</v>
      </c>
      <c r="D30" s="509" t="s">
        <v>317</v>
      </c>
      <c r="E30" s="510"/>
      <c r="F30" s="510"/>
      <c r="G30" s="511"/>
      <c r="I30" s="452"/>
      <c r="J30" s="453"/>
      <c r="K30" s="453"/>
      <c r="L30" s="453"/>
      <c r="M30" s="453"/>
      <c r="N30" s="454"/>
      <c r="P30" s="460"/>
      <c r="Q30" s="461"/>
      <c r="R30" s="461"/>
      <c r="S30" s="461"/>
      <c r="T30" s="461"/>
      <c r="U30" s="462"/>
    </row>
    <row r="31" spans="1:21" ht="14" outlineLevel="1" thickBot="1">
      <c r="A31" s="502" t="s">
        <v>366</v>
      </c>
      <c r="B31" s="367" t="s">
        <v>367</v>
      </c>
      <c r="C31" s="307">
        <v>2186.5</v>
      </c>
      <c r="D31" s="522" t="s">
        <v>513</v>
      </c>
      <c r="E31" s="522"/>
      <c r="F31" s="522"/>
      <c r="G31" s="523"/>
      <c r="I31" s="452"/>
      <c r="J31" s="453"/>
      <c r="K31" s="453"/>
      <c r="L31" s="453"/>
      <c r="M31" s="453"/>
      <c r="N31" s="454"/>
      <c r="P31" s="460"/>
      <c r="Q31" s="461"/>
      <c r="R31" s="461"/>
      <c r="S31" s="461"/>
      <c r="T31" s="461"/>
      <c r="U31" s="462"/>
    </row>
    <row r="32" spans="1:21" ht="14" outlineLevel="1" thickBot="1">
      <c r="A32" s="502"/>
      <c r="B32" s="367" t="s">
        <v>368</v>
      </c>
      <c r="C32" s="252">
        <v>1374</v>
      </c>
      <c r="D32" s="522" t="s">
        <v>514</v>
      </c>
      <c r="E32" s="522"/>
      <c r="F32" s="522"/>
      <c r="G32" s="523"/>
      <c r="I32" s="452"/>
      <c r="J32" s="453"/>
      <c r="K32" s="453"/>
      <c r="L32" s="453"/>
      <c r="M32" s="453"/>
      <c r="N32" s="454"/>
      <c r="P32" s="460"/>
      <c r="Q32" s="461"/>
      <c r="R32" s="461"/>
      <c r="S32" s="461"/>
      <c r="T32" s="461"/>
      <c r="U32" s="462"/>
    </row>
    <row r="33" spans="1:21" ht="14" outlineLevel="1" thickBot="1">
      <c r="A33" s="502"/>
      <c r="B33" s="367" t="s">
        <v>369</v>
      </c>
      <c r="C33" s="252">
        <v>10.1</v>
      </c>
      <c r="D33" s="522" t="s">
        <v>513</v>
      </c>
      <c r="E33" s="522"/>
      <c r="F33" s="522"/>
      <c r="G33" s="523"/>
      <c r="I33" s="452"/>
      <c r="J33" s="453"/>
      <c r="K33" s="453"/>
      <c r="L33" s="453"/>
      <c r="M33" s="453"/>
      <c r="N33" s="454"/>
      <c r="P33" s="460"/>
      <c r="Q33" s="461"/>
      <c r="R33" s="461"/>
      <c r="S33" s="461"/>
      <c r="T33" s="461"/>
      <c r="U33" s="462"/>
    </row>
    <row r="34" spans="1:21" ht="14" outlineLevel="1" thickBot="1">
      <c r="A34" s="502"/>
      <c r="B34" s="367" t="s">
        <v>370</v>
      </c>
      <c r="C34" s="252">
        <v>223.5</v>
      </c>
      <c r="D34" s="522" t="s">
        <v>513</v>
      </c>
      <c r="E34" s="522"/>
      <c r="F34" s="522"/>
      <c r="G34" s="523"/>
      <c r="I34" s="452"/>
      <c r="J34" s="453"/>
      <c r="K34" s="453"/>
      <c r="L34" s="453"/>
      <c r="M34" s="453"/>
      <c r="N34" s="454"/>
      <c r="P34" s="460"/>
      <c r="Q34" s="461"/>
      <c r="R34" s="461"/>
      <c r="S34" s="461"/>
      <c r="T34" s="461"/>
      <c r="U34" s="462"/>
    </row>
    <row r="35" spans="1:21" ht="14" outlineLevel="1" thickBot="1">
      <c r="A35" s="502"/>
      <c r="B35" s="367" t="s">
        <v>371</v>
      </c>
      <c r="C35" s="252">
        <v>2.5</v>
      </c>
      <c r="D35" s="522" t="s">
        <v>513</v>
      </c>
      <c r="E35" s="522"/>
      <c r="F35" s="522"/>
      <c r="G35" s="523"/>
      <c r="I35" s="452"/>
      <c r="J35" s="453"/>
      <c r="K35" s="453"/>
      <c r="L35" s="453"/>
      <c r="M35" s="453"/>
      <c r="N35" s="454"/>
      <c r="P35" s="460"/>
      <c r="Q35" s="461"/>
      <c r="R35" s="461"/>
      <c r="S35" s="461"/>
      <c r="T35" s="461"/>
      <c r="U35" s="462"/>
    </row>
    <row r="36" spans="1:21" outlineLevel="1">
      <c r="A36" s="502"/>
      <c r="B36" s="367" t="s">
        <v>372</v>
      </c>
      <c r="C36" s="252">
        <v>209930</v>
      </c>
      <c r="D36" s="522" t="s">
        <v>513</v>
      </c>
      <c r="E36" s="522"/>
      <c r="F36" s="522"/>
      <c r="G36" s="523"/>
      <c r="I36" s="452"/>
      <c r="J36" s="453"/>
      <c r="K36" s="453"/>
      <c r="L36" s="453"/>
      <c r="M36" s="453"/>
      <c r="N36" s="454"/>
      <c r="P36" s="460"/>
      <c r="Q36" s="461"/>
      <c r="R36" s="461"/>
      <c r="S36" s="461"/>
      <c r="T36" s="461"/>
      <c r="U36" s="462"/>
    </row>
    <row r="37" spans="1:21" outlineLevel="1">
      <c r="A37" s="502"/>
      <c r="B37" s="312"/>
      <c r="C37" s="252"/>
      <c r="D37" s="514"/>
      <c r="E37" s="514"/>
      <c r="F37" s="514"/>
      <c r="G37" s="515"/>
      <c r="I37" s="452"/>
      <c r="J37" s="453"/>
      <c r="K37" s="453"/>
      <c r="L37" s="453"/>
      <c r="M37" s="453"/>
      <c r="N37" s="454"/>
      <c r="P37" s="460"/>
      <c r="Q37" s="461"/>
      <c r="R37" s="461"/>
      <c r="S37" s="461"/>
      <c r="T37" s="461"/>
      <c r="U37" s="462"/>
    </row>
    <row r="38" spans="1:21" outlineLevel="1">
      <c r="A38" s="502"/>
      <c r="B38" s="312"/>
      <c r="C38" s="252"/>
      <c r="D38" s="514"/>
      <c r="E38" s="514"/>
      <c r="F38" s="514"/>
      <c r="G38" s="515"/>
      <c r="I38" s="452"/>
      <c r="J38" s="453"/>
      <c r="K38" s="453"/>
      <c r="L38" s="453"/>
      <c r="M38" s="453"/>
      <c r="N38" s="454"/>
      <c r="P38" s="460"/>
      <c r="Q38" s="461"/>
      <c r="R38" s="461"/>
      <c r="S38" s="461"/>
      <c r="T38" s="461"/>
      <c r="U38" s="462"/>
    </row>
    <row r="39" spans="1:21" outlineLevel="1">
      <c r="A39" s="502"/>
      <c r="B39" s="312"/>
      <c r="C39" s="252"/>
      <c r="D39" s="514"/>
      <c r="E39" s="514"/>
      <c r="F39" s="514"/>
      <c r="G39" s="515"/>
      <c r="I39" s="452"/>
      <c r="J39" s="453"/>
      <c r="K39" s="453"/>
      <c r="L39" s="453"/>
      <c r="M39" s="453"/>
      <c r="N39" s="454"/>
      <c r="P39" s="460"/>
      <c r="Q39" s="461"/>
      <c r="R39" s="461"/>
      <c r="S39" s="461"/>
      <c r="T39" s="461"/>
      <c r="U39" s="462"/>
    </row>
    <row r="40" spans="1:21" ht="14" outlineLevel="1" thickBot="1">
      <c r="A40" s="503"/>
      <c r="B40" s="313"/>
      <c r="C40" s="314"/>
      <c r="D40" s="512"/>
      <c r="E40" s="512"/>
      <c r="F40" s="512"/>
      <c r="G40" s="513"/>
      <c r="I40" s="452"/>
      <c r="J40" s="453"/>
      <c r="K40" s="453"/>
      <c r="L40" s="453"/>
      <c r="M40" s="453"/>
      <c r="N40" s="454"/>
      <c r="P40" s="460"/>
      <c r="Q40" s="461"/>
      <c r="R40" s="461"/>
      <c r="S40" s="461"/>
      <c r="T40" s="461"/>
      <c r="U40" s="462"/>
    </row>
    <row r="41" spans="1:21" outlineLevel="1">
      <c r="A41" s="154"/>
      <c r="B41" s="248"/>
      <c r="C41" s="248"/>
      <c r="D41" s="248"/>
      <c r="E41" s="248"/>
      <c r="F41" s="248"/>
      <c r="G41" s="248"/>
      <c r="I41" s="452"/>
      <c r="J41" s="453"/>
      <c r="K41" s="453"/>
      <c r="L41" s="453"/>
      <c r="M41" s="453"/>
      <c r="N41" s="454"/>
      <c r="P41" s="460"/>
      <c r="Q41" s="461"/>
      <c r="R41" s="461"/>
      <c r="S41" s="461"/>
      <c r="T41" s="461"/>
      <c r="U41" s="462"/>
    </row>
    <row r="42" spans="1:21" outlineLevel="1">
      <c r="A42" s="154"/>
      <c r="B42" s="248"/>
      <c r="C42" s="248"/>
      <c r="D42" s="248"/>
      <c r="E42" s="248"/>
      <c r="F42" s="248"/>
      <c r="G42" s="248"/>
      <c r="I42" s="452"/>
      <c r="J42" s="453"/>
      <c r="K42" s="453"/>
      <c r="L42" s="453"/>
      <c r="M42" s="453"/>
      <c r="N42" s="454"/>
      <c r="P42" s="460"/>
      <c r="Q42" s="461"/>
      <c r="R42" s="461"/>
      <c r="S42" s="461"/>
      <c r="T42" s="461"/>
      <c r="U42" s="462"/>
    </row>
    <row r="43" spans="1:21" outlineLevel="1">
      <c r="A43" s="154"/>
      <c r="B43" s="248"/>
      <c r="C43" s="248"/>
      <c r="D43" s="248"/>
      <c r="E43" s="248"/>
      <c r="F43" s="248"/>
      <c r="G43" s="248"/>
      <c r="I43" s="452"/>
      <c r="J43" s="453"/>
      <c r="K43" s="453"/>
      <c r="L43" s="453"/>
      <c r="M43" s="453"/>
      <c r="N43" s="454"/>
      <c r="P43" s="460"/>
      <c r="Q43" s="461"/>
      <c r="R43" s="461"/>
      <c r="S43" s="461"/>
      <c r="T43" s="461"/>
      <c r="U43" s="462"/>
    </row>
    <row r="44" spans="1:21" outlineLevel="1">
      <c r="A44" s="154"/>
      <c r="B44" s="248"/>
      <c r="C44" s="248"/>
      <c r="D44" s="248"/>
      <c r="E44" s="248"/>
      <c r="F44" s="248"/>
      <c r="G44" s="248"/>
      <c r="I44" s="452"/>
      <c r="J44" s="453"/>
      <c r="K44" s="453"/>
      <c r="L44" s="453"/>
      <c r="M44" s="453"/>
      <c r="N44" s="454"/>
      <c r="P44" s="460"/>
      <c r="Q44" s="461"/>
      <c r="R44" s="461"/>
      <c r="S44" s="461"/>
      <c r="T44" s="461"/>
      <c r="U44" s="462"/>
    </row>
    <row r="45" spans="1:21" outlineLevel="1">
      <c r="A45" s="154"/>
      <c r="B45" s="248"/>
      <c r="C45" s="248"/>
      <c r="D45" s="248"/>
      <c r="E45" s="248"/>
      <c r="F45" s="248"/>
      <c r="G45" s="248"/>
      <c r="I45" s="455"/>
      <c r="J45" s="456"/>
      <c r="K45" s="456"/>
      <c r="L45" s="456"/>
      <c r="M45" s="456"/>
      <c r="N45" s="457"/>
      <c r="P45" s="463"/>
      <c r="Q45" s="464"/>
      <c r="R45" s="464"/>
      <c r="S45" s="464"/>
      <c r="T45" s="464"/>
      <c r="U45" s="465"/>
    </row>
    <row r="46" spans="1:21" outlineLevel="1">
      <c r="A46" s="154"/>
      <c r="B46" s="248"/>
      <c r="C46" s="248"/>
      <c r="D46" s="248"/>
      <c r="E46" s="248"/>
      <c r="F46" s="248"/>
      <c r="G46" s="248"/>
    </row>
    <row r="47" spans="1:21">
      <c r="A47" s="154"/>
      <c r="B47" s="155"/>
    </row>
    <row r="48" spans="1:21" ht="15">
      <c r="A48" s="12" t="s">
        <v>373</v>
      </c>
    </row>
    <row r="49" spans="1:54" ht="15" outlineLevel="1">
      <c r="A49" s="12"/>
      <c r="AV49" s="295">
        <f>100*AW49</f>
        <v>9.6618357487922718E-2</v>
      </c>
      <c r="AW49" s="294">
        <f>1/45/23</f>
        <v>9.6618357487922714E-4</v>
      </c>
    </row>
    <row r="50" spans="1:54" ht="14" outlineLevel="1" thickBot="1">
      <c r="A50" s="4" t="s">
        <v>374</v>
      </c>
    </row>
    <row r="51" spans="1:54" outlineLevel="2">
      <c r="B51" s="19"/>
      <c r="C51" s="19"/>
      <c r="D51" s="19"/>
      <c r="E51" s="516" t="s">
        <v>264</v>
      </c>
      <c r="F51" s="504"/>
      <c r="G51" s="504"/>
      <c r="H51" s="504"/>
      <c r="I51" s="504"/>
      <c r="J51" s="504" t="s">
        <v>265</v>
      </c>
      <c r="K51" s="504"/>
      <c r="L51" s="504"/>
      <c r="M51" s="504"/>
      <c r="N51" s="504"/>
      <c r="O51" s="504" t="s">
        <v>266</v>
      </c>
      <c r="P51" s="504"/>
      <c r="Q51" s="504"/>
      <c r="R51" s="504"/>
      <c r="S51" s="504"/>
      <c r="T51" s="504" t="s">
        <v>267</v>
      </c>
      <c r="U51" s="504"/>
      <c r="V51" s="504"/>
      <c r="W51" s="504"/>
      <c r="X51" s="504"/>
      <c r="Y51" s="504" t="s">
        <v>375</v>
      </c>
      <c r="Z51" s="504"/>
      <c r="AA51" s="504"/>
      <c r="AB51" s="504"/>
      <c r="AC51" s="504"/>
      <c r="AD51" s="504" t="s">
        <v>376</v>
      </c>
      <c r="AE51" s="504"/>
      <c r="AF51" s="504"/>
      <c r="AG51" s="504"/>
      <c r="AH51" s="504"/>
      <c r="AI51" s="504" t="s">
        <v>377</v>
      </c>
      <c r="AJ51" s="504"/>
      <c r="AK51" s="504"/>
      <c r="AL51" s="504"/>
      <c r="AM51" s="504"/>
      <c r="AN51" s="504" t="s">
        <v>378</v>
      </c>
      <c r="AO51" s="504"/>
      <c r="AP51" s="504"/>
      <c r="AQ51" s="504"/>
      <c r="AR51" s="504"/>
      <c r="AS51" s="504" t="s">
        <v>379</v>
      </c>
      <c r="AT51" s="504"/>
      <c r="AU51" s="504"/>
      <c r="AV51" s="504"/>
      <c r="AW51" s="504"/>
      <c r="AX51" s="504" t="s">
        <v>380</v>
      </c>
      <c r="AY51" s="504"/>
      <c r="AZ51" s="504"/>
      <c r="BA51" s="504"/>
      <c r="BB51" s="50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364</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97" t="s">
        <v>382</v>
      </c>
      <c r="B54" s="127" t="s">
        <v>274</v>
      </c>
      <c r="C54" s="127" t="s">
        <v>275</v>
      </c>
      <c r="D54" s="124" t="s">
        <v>383</v>
      </c>
      <c r="E54" s="242">
        <f>'Option_1 Workings'!D7*-1</f>
        <v>-76.30352713958203</v>
      </c>
      <c r="F54" s="242">
        <f>'Option_1 Workings'!E7*-1</f>
        <v>-82.717308358334733</v>
      </c>
      <c r="G54" s="242">
        <f>'Option_1 Workings'!F7*-1</f>
        <v>-90.045208415115326</v>
      </c>
      <c r="H54" s="242">
        <f>'Option_1 Workings'!G7*-1</f>
        <v>-97.493989633868026</v>
      </c>
      <c r="I54" s="242">
        <f>'Option_1 Workings'!H7*-1</f>
        <v>-104.07783490518781</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98"/>
      <c r="B55" s="36" t="s">
        <v>293</v>
      </c>
      <c r="C55" s="121" t="s">
        <v>275</v>
      </c>
      <c r="D55" s="2" t="s">
        <v>383</v>
      </c>
      <c r="E55" s="241">
        <f>'Option_1 Workings'!D9*-1</f>
        <v>-2.0564340055451558</v>
      </c>
      <c r="F55" s="241">
        <f>'Option_1 Workings'!E9*-1</f>
        <v>-2.1364502039642348</v>
      </c>
      <c r="G55" s="241">
        <f>'Option_1 Workings'!F9*-1</f>
        <v>-2.2288369096810636</v>
      </c>
      <c r="H55" s="241">
        <f>'Option_1 Workings'!G9*-1</f>
        <v>-2.3228594653925851</v>
      </c>
      <c r="I55" s="241">
        <f>'Option_1 Workings'!H9*-1</f>
        <v>-2.4051770917178055</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98"/>
      <c r="B56" s="36" t="s">
        <v>283</v>
      </c>
      <c r="C56" s="121" t="s">
        <v>275</v>
      </c>
      <c r="D56" s="2" t="s">
        <v>383</v>
      </c>
      <c r="E56" s="241">
        <f>'Option_1 Workings'!D11*-1</f>
        <v>-5.6120650526927385</v>
      </c>
      <c r="F56" s="241">
        <f>'Option_1 Workings'!E11*-1</f>
        <v>-5.8600160742752117</v>
      </c>
      <c r="G56" s="241">
        <f>'Option_1 Workings'!F11*-1</f>
        <v>-6.1400767639972846</v>
      </c>
      <c r="H56" s="241">
        <f>'Option_1 Workings'!G11*-1</f>
        <v>-6.4243835690314857</v>
      </c>
      <c r="I56" s="241">
        <f>'Option_1 Workings'!H11*-1</f>
        <v>-6.6783083218874433</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98"/>
      <c r="B57" s="36" t="s">
        <v>295</v>
      </c>
      <c r="C57" s="121" t="s">
        <v>275</v>
      </c>
      <c r="D57" s="2" t="s">
        <v>383</v>
      </c>
      <c r="E57" s="241">
        <f>('Option_1 Workings'!D8+'Option_1 Workings'!D10+'Option_1 Workings'!D12+'Option_1 Workings'!D14+'Option_1 Workings'!D15)*-1</f>
        <v>-24.574183388501844</v>
      </c>
      <c r="F57" s="241">
        <f>('Option_1 Workings'!E8+'Option_1 Workings'!E10+'Option_1 Workings'!E12+'Option_1 Workings'!E14+'Option_1 Workings'!E15)*-1</f>
        <v>-26.732079437713956</v>
      </c>
      <c r="G57" s="241">
        <f>('Option_1 Workings'!F8+'Option_1 Workings'!F10+'Option_1 Workings'!F12+'Option_1 Workings'!F14+'Option_1 Workings'!F15)*-1</f>
        <v>-29.177855819394068</v>
      </c>
      <c r="H57" s="241">
        <f>('Option_1 Workings'!G8+'Option_1 Workings'!G10+'Option_1 Workings'!G12+'Option_1 Workings'!G14+'Option_1 Workings'!G15)*-1</f>
        <v>-31.641458263526108</v>
      </c>
      <c r="I57" s="241">
        <f>('Option_1 Workings'!H8+'Option_1 Workings'!H10+'Option_1 Workings'!H12+'Option_1 Workings'!H14+'Option_1 Workings'!H15)*-1</f>
        <v>-33.925645036740875</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98"/>
      <c r="B58" s="36" t="s">
        <v>274</v>
      </c>
      <c r="C58" s="121" t="s">
        <v>275</v>
      </c>
      <c r="D58" s="2" t="s">
        <v>383</v>
      </c>
      <c r="E58" s="241">
        <f>'Option_1 Workings'!D13*-1</f>
        <v>-1.6359142593443792</v>
      </c>
      <c r="F58" s="241">
        <f>'Option_1 Workings'!E13*-1</f>
        <v>-1.6359142593443792</v>
      </c>
      <c r="G58" s="241">
        <f>'Option_1 Workings'!F13*-1</f>
        <v>-1.6359142593443792</v>
      </c>
      <c r="H58" s="241">
        <f>'Option_1 Workings'!G13*-1</f>
        <v>0</v>
      </c>
      <c r="I58" s="241">
        <f>'Option_1 Workings'!H13*-1</f>
        <v>0</v>
      </c>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98"/>
      <c r="B59" s="36" t="s">
        <v>293</v>
      </c>
      <c r="C59" s="121" t="s">
        <v>275</v>
      </c>
      <c r="D59" s="2" t="s">
        <v>383</v>
      </c>
      <c r="E59" s="241">
        <f>-'Option_1 Workings'!D16</f>
        <v>-4.4349075574827097E-2</v>
      </c>
      <c r="F59" s="241">
        <f>-'Option_1 Workings'!E16</f>
        <v>-4.6261129824045816E-2</v>
      </c>
      <c r="G59" s="241">
        <f>-'Option_1 Workings'!F16</f>
        <v>-4.830600745548954E-2</v>
      </c>
      <c r="H59" s="241">
        <f>-'Option_1 Workings'!G16</f>
        <v>-5.040379835669577E-2</v>
      </c>
      <c r="I59" s="241">
        <f>-'Option_1 Workings'!H16</f>
        <v>-5.2454940781783504E-2</v>
      </c>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9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9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9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9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99"/>
      <c r="B64" s="122" t="s">
        <v>384</v>
      </c>
      <c r="C64" s="296" t="s">
        <v>385</v>
      </c>
      <c r="D64" s="123" t="s">
        <v>383</v>
      </c>
      <c r="E64" s="23">
        <f>SUM(E54:E63)</f>
        <v>-110.22647292124097</v>
      </c>
      <c r="F64" s="23">
        <f t="shared" ref="F64:BB64" si="3">SUM(F54:F63)</f>
        <v>-119.12802946345654</v>
      </c>
      <c r="G64" s="23">
        <f t="shared" si="3"/>
        <v>-129.27619817498763</v>
      </c>
      <c r="H64" s="23">
        <f t="shared" si="3"/>
        <v>-137.9330947301749</v>
      </c>
      <c r="I64" s="23">
        <f t="shared" si="3"/>
        <v>-147.13942029631573</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9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9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9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9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9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9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90" t="s">
        <v>388</v>
      </c>
      <c r="B75" s="127" t="s">
        <v>389</v>
      </c>
      <c r="C75" s="274"/>
      <c r="D75" s="124" t="s">
        <v>383</v>
      </c>
      <c r="E75" s="275">
        <f>-E158*'Fixed Data'!$B$27/10^2</f>
        <v>-5.0724320356663997</v>
      </c>
      <c r="F75" s="275">
        <f>-F158*'Fixed Data'!$B$27/10^2</f>
        <v>-4.4373120771592376</v>
      </c>
      <c r="G75" s="275">
        <f>-G158*'Fixed Data'!$B$27/10^2</f>
        <v>-3.7825451234885663</v>
      </c>
      <c r="H75" s="275">
        <f>-H158*'Fixed Data'!$B$27/10^2</f>
        <v>-3.1074939481712658</v>
      </c>
      <c r="I75" s="275">
        <f>-I158*'Fixed Data'!$B$27/10^2</f>
        <v>-2.4114955077463049</v>
      </c>
      <c r="J75" s="275">
        <f>-J158*'Fixed Data'!$B$27/10^2</f>
        <v>-1.6938597044169561</v>
      </c>
      <c r="K75" s="275">
        <f>-K158*'Fixed Data'!$B$27/10^2</f>
        <v>-1.7179461056343615</v>
      </c>
      <c r="L75" s="275">
        <f>-L158*'Fixed Data'!$B$27/10^2</f>
        <v>-1.7425468960878387</v>
      </c>
      <c r="M75" s="275">
        <f>-M158*'Fixed Data'!$B$27/10^2</f>
        <v>-1.7676773372745771</v>
      </c>
      <c r="N75" s="275">
        <f>-N158*'Fixed Data'!$B$27/10^2</f>
        <v>-1.7933532503951923</v>
      </c>
      <c r="O75" s="275">
        <f>-O158*'Fixed Data'!$B$27/10^2</f>
        <v>-1.8195910351357216</v>
      </c>
      <c r="P75" s="275">
        <f>-P158*'Fixed Data'!$B$27/10^2</f>
        <v>-1.8464076997188119</v>
      </c>
      <c r="Q75" s="275">
        <f>-Q158*'Fixed Data'!$B$27/10^2</f>
        <v>-1.8738208796857172</v>
      </c>
      <c r="R75" s="275">
        <f>-R158*'Fixed Data'!$B$27/10^2</f>
        <v>-1.9018488686987667</v>
      </c>
      <c r="S75" s="275">
        <f>-S158*'Fixed Data'!$B$27/10^2</f>
        <v>-1.930510644084878</v>
      </c>
      <c r="T75" s="275">
        <f>-T158*'Fixed Data'!$B$27/10^2</f>
        <v>-1.9598258953841876</v>
      </c>
      <c r="U75" s="275">
        <f>-U158*'Fixed Data'!$B$27/10^2</f>
        <v>-1.9898150544012423</v>
      </c>
      <c r="V75" s="275">
        <f>-V158*'Fixed Data'!$B$27/10^2</f>
        <v>-2.0204993290125888</v>
      </c>
      <c r="W75" s="275">
        <f>-W158*'Fixed Data'!$B$27/10^2</f>
        <v>-2.0519007302128429</v>
      </c>
      <c r="X75" s="275">
        <f>-X158*'Fixed Data'!$B$27/10^2</f>
        <v>-2.0840421111812417</v>
      </c>
      <c r="Y75" s="275">
        <f>-Y158*'Fixed Data'!$B$27/10^2</f>
        <v>-2.1169472033430683</v>
      </c>
      <c r="Z75" s="275">
        <f>-Z158*'Fixed Data'!$B$27/10^2</f>
        <v>-2.1506406486746852</v>
      </c>
      <c r="AA75" s="275">
        <f>-AA158*'Fixed Data'!$B$27/10^2</f>
        <v>-2.1851480440290376</v>
      </c>
      <c r="AB75" s="275">
        <f>-AB158*'Fixed Data'!$B$27/10^2</f>
        <v>-2.2204959786996428</v>
      </c>
      <c r="AC75" s="275">
        <f>-AC158*'Fixed Data'!$B$27/10^2</f>
        <v>-2.2567120787460988</v>
      </c>
      <c r="AD75" s="275">
        <f>-AD158*'Fixed Data'!$B$27/10^2</f>
        <v>-2.2938250520708654</v>
      </c>
      <c r="AE75" s="275">
        <f>-AE158*'Fixed Data'!$B$27/10^2</f>
        <v>-2.331864731993496</v>
      </c>
      <c r="AF75" s="275">
        <f>-AF158*'Fixed Data'!$B$27/10^2</f>
        <v>-2.370862130591497</v>
      </c>
      <c r="AG75" s="275">
        <f>-AG158*'Fixed Data'!$B$27/10^2</f>
        <v>-2.4108494852796754</v>
      </c>
      <c r="AH75" s="275">
        <f>-AH158*'Fixed Data'!$B$27/10^2</f>
        <v>-2.4518603159074019</v>
      </c>
      <c r="AI75" s="275">
        <f>-AI158*'Fixed Data'!$B$27/10^2</f>
        <v>-2.4939294773481921</v>
      </c>
      <c r="AJ75" s="275">
        <f>-AJ158*'Fixed Data'!$B$27/10^2</f>
        <v>-2.5370932218559274</v>
      </c>
      <c r="AK75" s="275">
        <f>-AK158*'Fixed Data'!$B$27/10^2</f>
        <v>-2.5813892561621214</v>
      </c>
      <c r="AL75" s="275">
        <f>-AL158*'Fixed Data'!$B$27/10^2</f>
        <v>-2.626856807588533</v>
      </c>
      <c r="AM75" s="275">
        <f>-AM158*'Fixed Data'!$B$27/10^2</f>
        <v>-2.6735366909110723</v>
      </c>
      <c r="AN75" s="275">
        <f>-AN158*'Fixed Data'!$B$27/10^2</f>
        <v>-2.7214713789800924</v>
      </c>
      <c r="AO75" s="275">
        <f>-AO158*'Fixed Data'!$B$27/10^2</f>
        <v>-2.7707050733406926</v>
      </c>
      <c r="AP75" s="275">
        <f>-AP158*'Fixed Data'!$B$27/10^2</f>
        <v>-2.8212837853709298</v>
      </c>
      <c r="AQ75" s="275">
        <f>-AQ158*'Fixed Data'!$B$27/10^2</f>
        <v>-2.8732554114097981</v>
      </c>
      <c r="AR75" s="275">
        <f>-AR158*'Fixed Data'!$B$27/10^2</f>
        <v>-2.9266698214082392</v>
      </c>
      <c r="AS75" s="275">
        <f>-AS158*'Fixed Data'!$B$27/10^2</f>
        <v>-2.9815789445750345</v>
      </c>
      <c r="AT75" s="275">
        <f>-AT158*'Fixed Data'!$B$27/10^2</f>
        <v>-3.0380368617842226</v>
      </c>
      <c r="AU75" s="275">
        <f>-AU158*'Fixed Data'!$B$27/10^2</f>
        <v>-3.096099902490181</v>
      </c>
      <c r="AV75" s="275">
        <f>-AV158*'Fixed Data'!$B$27/10^2</f>
        <v>-3.1558267446478419</v>
      </c>
      <c r="AW75" s="275">
        <f>-AW158*'Fixed Data'!$B$27/10^2</f>
        <v>-3.2172785236482548</v>
      </c>
      <c r="AX75" s="275">
        <f>-AX158*'Fixed Data'!$B$27/10^2</f>
        <v>-3.2805189382490347</v>
      </c>
      <c r="AY75" s="275">
        <f>-AY158*'Fixed Data'!$B$27/10^2</f>
        <v>-3.3456143700278438</v>
      </c>
      <c r="AZ75" s="275">
        <f>-AZ158*'Fixed Data'!$B$27/10^2</f>
        <v>-3.4126340035871583</v>
      </c>
      <c r="BA75" s="275">
        <f>-BA158*'Fixed Data'!$B$27/10^2</f>
        <v>-3.4816499542718224</v>
      </c>
      <c r="BB75" s="275">
        <f>-BB158*'Fixed Data'!$B$27/10^2</f>
        <v>-3.5520616600957435</v>
      </c>
    </row>
    <row r="76" spans="1:54" ht="19.5" customHeight="1" outlineLevel="2">
      <c r="A76" s="49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92"/>
      <c r="B77" s="273" t="s">
        <v>390</v>
      </c>
      <c r="C77" s="271"/>
      <c r="D77" s="123" t="s">
        <v>383</v>
      </c>
      <c r="E77" s="23">
        <f t="shared" ref="E77:AJ77" si="5">SUM(E75:E76)</f>
        <v>-5.0724320356663997</v>
      </c>
      <c r="F77" s="23">
        <f t="shared" si="5"/>
        <v>-4.4373120771592376</v>
      </c>
      <c r="G77" s="23">
        <f t="shared" si="5"/>
        <v>-3.7825451234885663</v>
      </c>
      <c r="H77" s="23">
        <f t="shared" si="5"/>
        <v>-3.1074939481712658</v>
      </c>
      <c r="I77" s="23">
        <f t="shared" si="5"/>
        <v>-2.4114955077463049</v>
      </c>
      <c r="J77" s="23">
        <f t="shared" si="5"/>
        <v>-1.6938597044169561</v>
      </c>
      <c r="K77" s="23">
        <f t="shared" si="5"/>
        <v>-1.7179461056343615</v>
      </c>
      <c r="L77" s="23">
        <f t="shared" si="5"/>
        <v>-1.7425468960878387</v>
      </c>
      <c r="M77" s="23">
        <f t="shared" si="5"/>
        <v>-1.7676773372745771</v>
      </c>
      <c r="N77" s="23">
        <f t="shared" si="5"/>
        <v>-1.7933532503951923</v>
      </c>
      <c r="O77" s="23">
        <f t="shared" si="5"/>
        <v>-1.8195910351357216</v>
      </c>
      <c r="P77" s="23">
        <f t="shared" si="5"/>
        <v>-1.8464076997188119</v>
      </c>
      <c r="Q77" s="23">
        <f t="shared" si="5"/>
        <v>-1.8738208796857172</v>
      </c>
      <c r="R77" s="23">
        <f t="shared" si="5"/>
        <v>-1.9018488686987667</v>
      </c>
      <c r="S77" s="23">
        <f t="shared" si="5"/>
        <v>-1.930510644084878</v>
      </c>
      <c r="T77" s="23">
        <f t="shared" si="5"/>
        <v>-1.9598258953841876</v>
      </c>
      <c r="U77" s="23">
        <f t="shared" si="5"/>
        <v>-1.9898150544012423</v>
      </c>
      <c r="V77" s="23">
        <f t="shared" si="5"/>
        <v>-2.0204993290125888</v>
      </c>
      <c r="W77" s="23">
        <f t="shared" si="5"/>
        <v>-2.0519007302128429</v>
      </c>
      <c r="X77" s="23">
        <f t="shared" si="5"/>
        <v>-2.0840421111812417</v>
      </c>
      <c r="Y77" s="23">
        <f t="shared" si="5"/>
        <v>-2.1169472033430683</v>
      </c>
      <c r="Z77" s="23">
        <f t="shared" si="5"/>
        <v>-2.1506406486746852</v>
      </c>
      <c r="AA77" s="23">
        <f t="shared" si="5"/>
        <v>-2.1851480440290376</v>
      </c>
      <c r="AB77" s="23">
        <f t="shared" si="5"/>
        <v>-2.2204959786996428</v>
      </c>
      <c r="AC77" s="23">
        <f t="shared" si="5"/>
        <v>-2.2567120787460988</v>
      </c>
      <c r="AD77" s="23">
        <f t="shared" si="5"/>
        <v>-2.2938250520708654</v>
      </c>
      <c r="AE77" s="23">
        <f t="shared" si="5"/>
        <v>-2.331864731993496</v>
      </c>
      <c r="AF77" s="23">
        <f t="shared" si="5"/>
        <v>-2.370862130591497</v>
      </c>
      <c r="AG77" s="23">
        <f t="shared" si="5"/>
        <v>-2.4108494852796754</v>
      </c>
      <c r="AH77" s="23">
        <f t="shared" si="5"/>
        <v>-2.4518603159074019</v>
      </c>
      <c r="AI77" s="23">
        <f t="shared" si="5"/>
        <v>-2.4939294773481921</v>
      </c>
      <c r="AJ77" s="23">
        <f t="shared" si="5"/>
        <v>-2.5370932218559274</v>
      </c>
      <c r="AK77" s="23">
        <f t="shared" ref="AK77:BB77" si="6">SUM(AK75:AK76)</f>
        <v>-2.5813892561621214</v>
      </c>
      <c r="AL77" s="23">
        <f t="shared" si="6"/>
        <v>-2.626856807588533</v>
      </c>
      <c r="AM77" s="23">
        <f t="shared" si="6"/>
        <v>-2.6735366909110723</v>
      </c>
      <c r="AN77" s="23">
        <f t="shared" si="6"/>
        <v>-2.7214713789800924</v>
      </c>
      <c r="AO77" s="23">
        <f t="shared" si="6"/>
        <v>-2.7707050733406926</v>
      </c>
      <c r="AP77" s="23">
        <f t="shared" si="6"/>
        <v>-2.8212837853709298</v>
      </c>
      <c r="AQ77" s="23">
        <f t="shared" si="6"/>
        <v>-2.8732554114097981</v>
      </c>
      <c r="AR77" s="23">
        <f t="shared" si="6"/>
        <v>-2.9266698214082392</v>
      </c>
      <c r="AS77" s="23">
        <f t="shared" si="6"/>
        <v>-2.9815789445750345</v>
      </c>
      <c r="AT77" s="23">
        <f t="shared" si="6"/>
        <v>-3.0380368617842226</v>
      </c>
      <c r="AU77" s="23">
        <f t="shared" si="6"/>
        <v>-3.096099902490181</v>
      </c>
      <c r="AV77" s="23">
        <f t="shared" si="6"/>
        <v>-3.1558267446478419</v>
      </c>
      <c r="AW77" s="23">
        <f t="shared" si="6"/>
        <v>-3.2172785236482548</v>
      </c>
      <c r="AX77" s="23">
        <f t="shared" si="6"/>
        <v>-3.2805189382490347</v>
      </c>
      <c r="AY77" s="23">
        <f t="shared" si="6"/>
        <v>-3.3456143700278438</v>
      </c>
      <c r="AZ77" s="23">
        <f t="shared" si="6"/>
        <v>-3.4126340035871583</v>
      </c>
      <c r="BA77" s="23">
        <f t="shared" si="6"/>
        <v>-3.4816499542718224</v>
      </c>
      <c r="BB77" s="255">
        <f t="shared" si="6"/>
        <v>-3.5520616600957435</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-110.22647292124097</v>
      </c>
      <c r="F82" s="21">
        <f t="shared" si="8"/>
        <v>-119.12802946345654</v>
      </c>
      <c r="G82" s="21">
        <f t="shared" si="8"/>
        <v>-129.27619817498763</v>
      </c>
      <c r="H82" s="21">
        <f t="shared" si="8"/>
        <v>-137.9330947301749</v>
      </c>
      <c r="I82" s="21">
        <f t="shared" si="8"/>
        <v>-147.13942029631573</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-9.1855394101034129</v>
      </c>
      <c r="G84" s="21">
        <f>IF($E$82&lt;0,(IF(2050-F$80&lt;=0,0,(2/(2050-F$80+1))*(1-(SUM($E84:F84)/$E$82))*$E$82*'Fixed Data'!D$52)),0)</f>
        <v>-8.7861681314032651</v>
      </c>
      <c r="H84" s="21">
        <f>IF($E$82&lt;0,(IF(2050-G$80&lt;=0,0,(2/(2050-G$80+1))*(1-(SUM($E84:G84)/$E$82))*$E$82*'Fixed Data'!E$52)),0)</f>
        <v>-8.3867968527031174</v>
      </c>
      <c r="I84" s="21">
        <f>IF($E$82&lt;0,(IF(2050-H$80&lt;=0,0,(2/(2050-H$80+1))*(1-(SUM($E84:H84)/$E$82))*$E$82*'Fixed Data'!F$52)),0)</f>
        <v>-7.9874255740029687</v>
      </c>
      <c r="J84" s="21">
        <f>IF($E$82&lt;0,(IF(2050-I$80&lt;=0,0,(2/(2050-I$80+1))*(1-(SUM($E84:I84)/$E$82))*$E$82*'Fixed Data'!G$52)),0)</f>
        <v>-7.5880542953028201</v>
      </c>
      <c r="K84" s="21">
        <f>IF($E$82&lt;0,(IF(2050-J$80&lt;=0,0,(2/(2050-J$80+1))*(1-(SUM($E84:J84)/$E$82))*$E$82*'Fixed Data'!H$52)),0)</f>
        <v>-7.1886830166026732</v>
      </c>
      <c r="L84" s="21">
        <f>IF($E$82&lt;0,(IF(2050-K$80&lt;=0,0,(2/(2050-K$80+1))*(1-(SUM($E84:K84)/$E$82))*$E$82*'Fixed Data'!I$52)),0)</f>
        <v>-6.7893117379025227</v>
      </c>
      <c r="M84" s="21">
        <f>IF($E$82&lt;0,(IF(2050-L$80&lt;=0,0,(2/(2050-L$80+1))*(1-(SUM($E84:L84)/$E$82))*$E$82*'Fixed Data'!J$52)),0)</f>
        <v>-6.3899404592023741</v>
      </c>
      <c r="N84" s="21">
        <f>IF($E$82&lt;0,(IF(2050-M$80&lt;=0,0,(2/(2050-M$80+1))*(1-(SUM($E84:M84)/$E$82))*$E$82*'Fixed Data'!K$52)),0)</f>
        <v>-5.9905691805022272</v>
      </c>
      <c r="O84" s="21">
        <f>IF($E$82&lt;0,(IF(2050-N$80&lt;=0,0,(2/(2050-N$80+1))*(1-(SUM($E84:N84)/$E$82))*$E$82*'Fixed Data'!L$52)),0)</f>
        <v>-5.5911979018020785</v>
      </c>
      <c r="P84" s="21">
        <f>IF($E$82&lt;0,(IF(2050-O$80&lt;=0,0,(2/(2050-O$80+1))*(1-(SUM($E84:O84)/$E$82))*$E$82*'Fixed Data'!M$52)),0)</f>
        <v>-5.1918266231019299</v>
      </c>
      <c r="Q84" s="21">
        <f>IF($E$82&lt;0,(IF(2050-P$80&lt;=0,0,(2/(2050-P$80+1))*(1-(SUM($E84:P84)/$E$82))*$E$82*'Fixed Data'!N$52)),0)</f>
        <v>-4.7924553444017803</v>
      </c>
      <c r="R84" s="21">
        <f>IF($E$82&lt;0,(IF(2050-Q$80&lt;=0,0,(2/(2050-Q$80+1))*(1-(SUM($E84:Q84)/$E$82))*$E$82*'Fixed Data'!O$52)),0)</f>
        <v>-4.3930840657016343</v>
      </c>
      <c r="S84" s="21">
        <f>IF($E$82&lt;0,(IF(2050-R$80&lt;=0,0,(2/(2050-R$80+1))*(1-(SUM($E84:R84)/$E$82))*$E$82*'Fixed Data'!P$52)),0)</f>
        <v>-3.993712787001487</v>
      </c>
      <c r="T84" s="21">
        <f>IF($E$82&lt;0,(IF(2050-S$80&lt;=0,0,(2/(2050-S$80+1))*(1-(SUM($E84:S84)/$E$82))*$E$82*'Fixed Data'!Q$52)),0)</f>
        <v>-3.5943415083013375</v>
      </c>
      <c r="U84" s="21">
        <f>IF($E$82&lt;0,(IF(2050-T$80&lt;=0,0,(2/(2050-T$80+1))*(1-(SUM($E84:T84)/$E$82))*$E$82*'Fixed Data'!R$52)),0)</f>
        <v>-3.1949702296011879</v>
      </c>
      <c r="V84" s="21">
        <f>IF($E$82&lt;0,(IF(2050-U$80&lt;=0,0,(2/(2050-U$80+1))*(1-(SUM($E84:U84)/$E$82))*$E$82*'Fixed Data'!S$52)),0)</f>
        <v>-2.7955989509010424</v>
      </c>
      <c r="W84" s="21">
        <f>IF($E$82&lt;0,(IF(2050-V$80&lt;=0,0,(2/(2050-V$80+1))*(1-(SUM($E84:V84)/$E$82))*$E$82*'Fixed Data'!T$52)),0)</f>
        <v>-2.3962276722008942</v>
      </c>
      <c r="X84" s="21">
        <f>IF($E$82&lt;0,(IF(2050-W$80&lt;=0,0,(2/(2050-W$80+1))*(1-(SUM($E84:W84)/$E$82))*$E$82*'Fixed Data'!U$52)),0)</f>
        <v>-1.9968563935007426</v>
      </c>
      <c r="Y84" s="21">
        <f>IF($E$82&lt;0,(IF(2050-X$80&lt;=0,0,(2/(2050-X$80+1))*(1-(SUM($E84:X84)/$E$82))*$E$82*'Fixed Data'!V$52)),0)</f>
        <v>-1.597485114800596</v>
      </c>
      <c r="Z84" s="21">
        <f>IF($E$82&lt;0,(IF(2050-Y$80&lt;=0,0,(2/(2050-Y$80+1))*(1-(SUM($E84:Y84)/$E$82))*$E$82*'Fixed Data'!W$52)),0)</f>
        <v>-1.1981138361004444</v>
      </c>
      <c r="AA84" s="21">
        <f>IF($E$82&lt;0,(IF(2050-Z$80&lt;=0,0,(2/(2050-Z$80+1))*(1-(SUM($E84:Z84)/$E$82))*$E$82*'Fixed Data'!X$52)),0)</f>
        <v>-0.79874255740030042</v>
      </c>
      <c r="AB84" s="21">
        <f>IF($E$82&lt;0,(IF(2050-AA$80&lt;=0,0,(2/(2050-AA$80+1))*(1-(SUM($E84:AA84)/$E$82))*$E$82*'Fixed Data'!Y$52)),0)</f>
        <v>-0.39937127870015021</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-10.35895908377883</v>
      </c>
      <c r="H85" s="21">
        <f>IF($F$82&lt;0,(IF(2050-G$80&lt;=0,0,(2/(2050-G$80+1))*(1-(SUM($E85:G85)/$F$82))*$F$82*'Fixed Data'!E$52)),0)</f>
        <v>-9.8880973072434291</v>
      </c>
      <c r="I85" s="21">
        <f>IF($F$82&lt;0,(IF(2050-H$80&lt;=0,0,(2/(2050-H$80+1))*(1-(SUM($E85:H85)/$F$82))*$F$82*'Fixed Data'!F$52)),0)</f>
        <v>-9.4172355307080249</v>
      </c>
      <c r="J85" s="21">
        <f>IF($F$82&lt;0,(IF(2050-I$80&lt;=0,0,(2/(2050-I$80+1))*(1-(SUM($E85:I85)/$F$82))*$F$82*'Fixed Data'!G$52)),0)</f>
        <v>-8.9463737541726278</v>
      </c>
      <c r="K85" s="21">
        <f>IF($F$82&lt;0,(IF(2050-J$80&lt;=0,0,(2/(2050-J$80+1))*(1-(SUM($E85:J85)/$F$82))*$F$82*'Fixed Data'!H$52)),0)</f>
        <v>-8.4755119776372254</v>
      </c>
      <c r="L85" s="21">
        <f>IF($F$82&lt;0,(IF(2050-K$80&lt;=0,0,(2/(2050-K$80+1))*(1-(SUM($E85:K85)/$F$82))*$F$82*'Fixed Data'!I$52)),0)</f>
        <v>-8.004650201101823</v>
      </c>
      <c r="M85" s="21">
        <f>IF($F$82&lt;0,(IF(2050-L$80&lt;=0,0,(2/(2050-L$80+1))*(1-(SUM($E85:L85)/$F$82))*$F$82*'Fixed Data'!J$52)),0)</f>
        <v>-7.5337884245664215</v>
      </c>
      <c r="N85" s="21">
        <f>IF($F$82&lt;0,(IF(2050-M$80&lt;=0,0,(2/(2050-M$80+1))*(1-(SUM($E85:M85)/$F$82))*$F$82*'Fixed Data'!K$52)),0)</f>
        <v>-7.0629266480310191</v>
      </c>
      <c r="O85" s="21">
        <f>IF($F$82&lt;0,(IF(2050-N$80&lt;=0,0,(2/(2050-N$80+1))*(1-(SUM($E85:N85)/$F$82))*$F$82*'Fixed Data'!L$52)),0)</f>
        <v>-6.5920648714956185</v>
      </c>
      <c r="P85" s="21">
        <f>IF($F$82&lt;0,(IF(2050-O$80&lt;=0,0,(2/(2050-O$80+1))*(1-(SUM($E85:O85)/$F$82))*$F$82*'Fixed Data'!M$52)),0)</f>
        <v>-6.1212030949602161</v>
      </c>
      <c r="Q85" s="21">
        <f>IF($F$82&lt;0,(IF(2050-P$80&lt;=0,0,(2/(2050-P$80+1))*(1-(SUM($E85:P85)/$F$82))*$F$82*'Fixed Data'!N$52)),0)</f>
        <v>-5.6503413184248146</v>
      </c>
      <c r="R85" s="21">
        <f>IF($F$82&lt;0,(IF(2050-Q$80&lt;=0,0,(2/(2050-Q$80+1))*(1-(SUM($E85:Q85)/$F$82))*$F$82*'Fixed Data'!O$52)),0)</f>
        <v>-5.1794795418894131</v>
      </c>
      <c r="S85" s="21">
        <f>IF($F$82&lt;0,(IF(2050-R$80&lt;=0,0,(2/(2050-R$80+1))*(1-(SUM($E85:R85)/$F$82))*$F$82*'Fixed Data'!P$52)),0)</f>
        <v>-4.7086177653540124</v>
      </c>
      <c r="T85" s="21">
        <f>IF($F$82&lt;0,(IF(2050-S$80&lt;=0,0,(2/(2050-S$80+1))*(1-(SUM($E85:S85)/$F$82))*$F$82*'Fixed Data'!Q$52)),0)</f>
        <v>-4.2377559888186145</v>
      </c>
      <c r="U85" s="21">
        <f>IF($F$82&lt;0,(IF(2050-T$80&lt;=0,0,(2/(2050-T$80+1))*(1-(SUM($E85:T85)/$F$82))*$F$82*'Fixed Data'!R$52)),0)</f>
        <v>-3.7668942122832121</v>
      </c>
      <c r="V85" s="21">
        <f>IF($F$82&lt;0,(IF(2050-U$80&lt;=0,0,(2/(2050-U$80+1))*(1-(SUM($E85:U85)/$F$82))*$F$82*'Fixed Data'!S$52)),0)</f>
        <v>-3.296032435747807</v>
      </c>
      <c r="W85" s="21">
        <f>IF($F$82&lt;0,(IF(2050-V$80&lt;=0,0,(2/(2050-V$80+1))*(1-(SUM($E85:V85)/$F$82))*$F$82*'Fixed Data'!T$52)),0)</f>
        <v>-2.8251706592124068</v>
      </c>
      <c r="X85" s="21">
        <f>IF($F$82&lt;0,(IF(2050-W$80&lt;=0,0,(2/(2050-W$80+1))*(1-(SUM($E85:W85)/$F$82))*$F$82*'Fixed Data'!U$52)),0)</f>
        <v>-2.3543088826770062</v>
      </c>
      <c r="Y85" s="21">
        <f>IF($F$82&lt;0,(IF(2050-X$80&lt;=0,0,(2/(2050-X$80+1))*(1-(SUM($E85:X85)/$F$82))*$F$82*'Fixed Data'!V$52)),0)</f>
        <v>-1.8834471061416107</v>
      </c>
      <c r="Z85" s="21">
        <f>IF($F$82&lt;0,(IF(2050-Y$80&lt;=0,0,(2/(2050-Y$80+1))*(1-(SUM($E85:Y85)/$F$82))*$F$82*'Fixed Data'!W$52)),0)</f>
        <v>-1.4125853296062025</v>
      </c>
      <c r="AA85" s="21">
        <f>IF($F$82&lt;0,(IF(2050-Z$80&lt;=0,0,(2/(2050-Z$80+1))*(1-(SUM($E85:Z85)/$F$82))*$F$82*'Fixed Data'!X$52)),0)</f>
        <v>-0.94172355307079725</v>
      </c>
      <c r="AB85" s="21">
        <f>IF($F$82&lt;0,(IF(2050-AA$80&lt;=0,0,(2/(2050-AA$80+1))*(1-(SUM($E85:AA85)/$F$82))*$F$82*'Fixed Data'!Y$52)),0)</f>
        <v>-0.47086177653539862</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-11.752381652271604</v>
      </c>
      <c r="I86" s="21">
        <f>IF($G$82&lt;0,(IF(2050-H$80&lt;=0,0,(2/(2050-H$80+1))*(1-(SUM($E86:H86)/$G$82))*$G$82*'Fixed Data'!F$52)),0)</f>
        <v>-11.192744430734859</v>
      </c>
      <c r="J86" s="21">
        <f>IF($G$82&lt;0,(IF(2050-I$80&lt;=0,0,(2/(2050-I$80+1))*(1-(SUM($E86:I86)/$G$82))*$G$82*'Fixed Data'!G$52)),0)</f>
        <v>-10.633107209198117</v>
      </c>
      <c r="K86" s="21">
        <f>IF($G$82&lt;0,(IF(2050-J$80&lt;=0,0,(2/(2050-J$80+1))*(1-(SUM($E86:J86)/$G$82))*$G$82*'Fixed Data'!H$52)),0)</f>
        <v>-10.073469987661371</v>
      </c>
      <c r="L86" s="21">
        <f>IF($G$82&lt;0,(IF(2050-K$80&lt;=0,0,(2/(2050-K$80+1))*(1-(SUM($E86:K86)/$G$82))*$G$82*'Fixed Data'!I$52)),0)</f>
        <v>-9.5138327661246311</v>
      </c>
      <c r="M86" s="21">
        <f>IF($G$82&lt;0,(IF(2050-L$80&lt;=0,0,(2/(2050-L$80+1))*(1-(SUM($E86:L86)/$G$82))*$G$82*'Fixed Data'!J$52)),0)</f>
        <v>-8.954195544587888</v>
      </c>
      <c r="N86" s="21">
        <f>IF($G$82&lt;0,(IF(2050-M$80&lt;=0,0,(2/(2050-M$80+1))*(1-(SUM($E86:M86)/$G$82))*$G$82*'Fixed Data'!K$52)),0)</f>
        <v>-8.3945583230511431</v>
      </c>
      <c r="O86" s="21">
        <f>IF($G$82&lt;0,(IF(2050-N$80&lt;=0,0,(2/(2050-N$80+1))*(1-(SUM($E86:N86)/$G$82))*$G$82*'Fixed Data'!L$52)),0)</f>
        <v>-7.8349211015144018</v>
      </c>
      <c r="P86" s="21">
        <f>IF($G$82&lt;0,(IF(2050-O$80&lt;=0,0,(2/(2050-O$80+1))*(1-(SUM($E86:O86)/$G$82))*$G$82*'Fixed Data'!M$52)),0)</f>
        <v>-7.2752838799776596</v>
      </c>
      <c r="Q86" s="21">
        <f>IF($G$82&lt;0,(IF(2050-P$80&lt;=0,0,(2/(2050-P$80+1))*(1-(SUM($E86:P86)/$G$82))*$G$82*'Fixed Data'!N$52)),0)</f>
        <v>-6.7156466584409165</v>
      </c>
      <c r="R86" s="21">
        <f>IF($G$82&lt;0,(IF(2050-Q$80&lt;=0,0,(2/(2050-Q$80+1))*(1-(SUM($E86:Q86)/$G$82))*$G$82*'Fixed Data'!O$52)),0)</f>
        <v>-6.1560094369041725</v>
      </c>
      <c r="S86" s="21">
        <f>IF($G$82&lt;0,(IF(2050-R$80&lt;=0,0,(2/(2050-R$80+1))*(1-(SUM($E86:R86)/$G$82))*$G$82*'Fixed Data'!P$52)),0)</f>
        <v>-5.5963722153674311</v>
      </c>
      <c r="T86" s="21">
        <f>IF($G$82&lt;0,(IF(2050-S$80&lt;=0,0,(2/(2050-S$80+1))*(1-(SUM($E86:S86)/$G$82))*$G$82*'Fixed Data'!Q$52)),0)</f>
        <v>-5.0367349938306853</v>
      </c>
      <c r="U86" s="21">
        <f>IF($G$82&lt;0,(IF(2050-T$80&lt;=0,0,(2/(2050-T$80+1))*(1-(SUM($E86:T86)/$G$82))*$G$82*'Fixed Data'!R$52)),0)</f>
        <v>-4.4770977722939422</v>
      </c>
      <c r="V86" s="21">
        <f>IF($G$82&lt;0,(IF(2050-U$80&lt;=0,0,(2/(2050-U$80+1))*(1-(SUM($E86:U86)/$G$82))*$G$82*'Fixed Data'!S$52)),0)</f>
        <v>-3.9174605507571973</v>
      </c>
      <c r="W86" s="21">
        <f>IF($G$82&lt;0,(IF(2050-V$80&lt;=0,0,(2/(2050-V$80+1))*(1-(SUM($E86:V86)/$G$82))*$G$82*'Fixed Data'!T$52)),0)</f>
        <v>-3.3578233292204547</v>
      </c>
      <c r="X86" s="21">
        <f>IF($G$82&lt;0,(IF(2050-W$80&lt;=0,0,(2/(2050-W$80+1))*(1-(SUM($E86:W86)/$G$82))*$G$82*'Fixed Data'!U$52)),0)</f>
        <v>-2.7981861076837156</v>
      </c>
      <c r="Y86" s="21">
        <f>IF($G$82&lt;0,(IF(2050-X$80&lt;=0,0,(2/(2050-X$80+1))*(1-(SUM($E86:X86)/$G$82))*$G$82*'Fixed Data'!V$52)),0)</f>
        <v>-2.2385488861469711</v>
      </c>
      <c r="Z86" s="21">
        <f>IF($G$82&lt;0,(IF(2050-Y$80&lt;=0,0,(2/(2050-Y$80+1))*(1-(SUM($E86:Y86)/$G$82))*$G$82*'Fixed Data'!W$52)),0)</f>
        <v>-1.6789116646102222</v>
      </c>
      <c r="AA86" s="21">
        <f>IF($G$82&lt;0,(IF(2050-Z$80&lt;=0,0,(2/(2050-Z$80+1))*(1-(SUM($E86:Z86)/$G$82))*$G$82*'Fixed Data'!X$52)),0)</f>
        <v>-1.1192744430734862</v>
      </c>
      <c r="AB86" s="21">
        <f>IF($G$82&lt;0,(IF(2050-AA$80&lt;=0,0,(2/(2050-AA$80+1))*(1-(SUM($E86:AA86)/$G$82))*$G$82*'Fixed Data'!Y$52)),0)</f>
        <v>-0.55963722153675277</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-13.136485212397609</v>
      </c>
      <c r="J87" s="21">
        <f>IF($H$82&lt;0,(IF(2050-I$80&lt;=0,0,(2/(2050-I$80+1))*(1-(SUM($E87:I87)/$H$82))*$H$82*'Fixed Data'!G$52)),0)</f>
        <v>-12.479660951777731</v>
      </c>
      <c r="K87" s="21">
        <f>IF($H$82&lt;0,(IF(2050-J$80&lt;=0,0,(2/(2050-J$80+1))*(1-(SUM($E87:J87)/$H$82))*$H$82*'Fixed Data'!H$52)),0)</f>
        <v>-11.822836691157848</v>
      </c>
      <c r="L87" s="21">
        <f>IF($H$82&lt;0,(IF(2050-K$80&lt;=0,0,(2/(2050-K$80+1))*(1-(SUM($E87:K87)/$H$82))*$H$82*'Fixed Data'!I$52)),0)</f>
        <v>-11.166012430537968</v>
      </c>
      <c r="M87" s="21">
        <f>IF($H$82&lt;0,(IF(2050-L$80&lt;=0,0,(2/(2050-L$80+1))*(1-(SUM($E87:L87)/$H$82))*$H$82*'Fixed Data'!J$52)),0)</f>
        <v>-10.509188169918088</v>
      </c>
      <c r="N87" s="21">
        <f>IF($H$82&lt;0,(IF(2050-M$80&lt;=0,0,(2/(2050-M$80+1))*(1-(SUM($E87:M87)/$H$82))*$H$82*'Fixed Data'!K$52)),0)</f>
        <v>-9.8523639092982069</v>
      </c>
      <c r="O87" s="21">
        <f>IF($H$82&lt;0,(IF(2050-N$80&lt;=0,0,(2/(2050-N$80+1))*(1-(SUM($E87:N87)/$H$82))*$H$82*'Fixed Data'!L$52)),0)</f>
        <v>-9.1955396486783272</v>
      </c>
      <c r="P87" s="21">
        <f>IF($H$82&lt;0,(IF(2050-O$80&lt;=0,0,(2/(2050-O$80+1))*(1-(SUM($E87:O87)/$H$82))*$H$82*'Fixed Data'!M$52)),0)</f>
        <v>-8.5387153880584439</v>
      </c>
      <c r="Q87" s="21">
        <f>IF($H$82&lt;0,(IF(2050-P$80&lt;=0,0,(2/(2050-P$80+1))*(1-(SUM($E87:P87)/$H$82))*$H$82*'Fixed Data'!N$52)),0)</f>
        <v>-7.8818911274385641</v>
      </c>
      <c r="R87" s="21">
        <f>IF($H$82&lt;0,(IF(2050-Q$80&lt;=0,0,(2/(2050-Q$80+1))*(1-(SUM($E87:Q87)/$H$82))*$H$82*'Fixed Data'!O$52)),0)</f>
        <v>-7.2250668668186826</v>
      </c>
      <c r="S87" s="21">
        <f>IF($H$82&lt;0,(IF(2050-R$80&lt;=0,0,(2/(2050-R$80+1))*(1-(SUM($E87:R87)/$H$82))*$H$82*'Fixed Data'!P$52)),0)</f>
        <v>-6.5682426061988037</v>
      </c>
      <c r="T87" s="21">
        <f>IF($H$82&lt;0,(IF(2050-S$80&lt;=0,0,(2/(2050-S$80+1))*(1-(SUM($E87:S87)/$H$82))*$H$82*'Fixed Data'!Q$52)),0)</f>
        <v>-5.9114183455789222</v>
      </c>
      <c r="U87" s="21">
        <f>IF($H$82&lt;0,(IF(2050-T$80&lt;=0,0,(2/(2050-T$80+1))*(1-(SUM($E87:T87)/$H$82))*$H$82*'Fixed Data'!R$52)),0)</f>
        <v>-5.2545940849590416</v>
      </c>
      <c r="V87" s="21">
        <f>IF($H$82&lt;0,(IF(2050-U$80&lt;=0,0,(2/(2050-U$80+1))*(1-(SUM($E87:U87)/$H$82))*$H$82*'Fixed Data'!S$52)),0)</f>
        <v>-4.5977698243391627</v>
      </c>
      <c r="W87" s="21">
        <f>IF($H$82&lt;0,(IF(2050-V$80&lt;=0,0,(2/(2050-V$80+1))*(1-(SUM($E87:V87)/$H$82))*$H$82*'Fixed Data'!T$52)),0)</f>
        <v>-3.9409455637192816</v>
      </c>
      <c r="X87" s="21">
        <f>IF($H$82&lt;0,(IF(2050-W$80&lt;=0,0,(2/(2050-W$80+1))*(1-(SUM($E87:W87)/$H$82))*$H$82*'Fixed Data'!U$52)),0)</f>
        <v>-3.2841213030994059</v>
      </c>
      <c r="Y87" s="21">
        <f>IF($H$82&lt;0,(IF(2050-X$80&lt;=0,0,(2/(2050-X$80+1))*(1-(SUM($E87:X87)/$H$82))*$H$82*'Fixed Data'!V$52)),0)</f>
        <v>-2.6272970424795314</v>
      </c>
      <c r="Z87" s="21">
        <f>IF($H$82&lt;0,(IF(2050-Y$80&lt;=0,0,(2/(2050-Y$80+1))*(1-(SUM($E87:Y87)/$H$82))*$H$82*'Fixed Data'!W$52)),0)</f>
        <v>-1.9704727818596421</v>
      </c>
      <c r="AA87" s="21">
        <f>IF($H$82&lt;0,(IF(2050-Z$80&lt;=0,0,(2/(2050-Z$80+1))*(1-(SUM($E87:Z87)/$H$82))*$H$82*'Fixed Data'!X$52)),0)</f>
        <v>-1.3136485212397564</v>
      </c>
      <c r="AB87" s="21">
        <f>IF($H$82&lt;0,(IF(2050-AA$80&lt;=0,0,(2/(2050-AA$80+1))*(1-(SUM($E87:AA87)/$H$82))*$H$82*'Fixed Data'!Y$52)),0)</f>
        <v>-0.65682426061986288</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-14.713942029631575</v>
      </c>
      <c r="K88" s="21">
        <f>IF($I$82&lt;0,(IF(2050-J$80&lt;=0,0,(2/(2050-J$80+1))*(1-(SUM($E88:J88)/$I$82))*$I$82*'Fixed Data'!H$52)),0)</f>
        <v>-13.939524028072018</v>
      </c>
      <c r="L88" s="21">
        <f>IF($I$82&lt;0,(IF(2050-K$80&lt;=0,0,(2/(2050-K$80+1))*(1-(SUM($E88:K88)/$I$82))*$I$82*'Fixed Data'!I$52)),0)</f>
        <v>-13.165106026512458</v>
      </c>
      <c r="M88" s="21">
        <f>IF($I$82&lt;0,(IF(2050-L$80&lt;=0,0,(2/(2050-L$80+1))*(1-(SUM($E88:L88)/$I$82))*$I$82*'Fixed Data'!J$52)),0)</f>
        <v>-12.390688024952903</v>
      </c>
      <c r="N88" s="21">
        <f>IF($I$82&lt;0,(IF(2050-M$80&lt;=0,0,(2/(2050-M$80+1))*(1-(SUM($E88:M88)/$I$82))*$I$82*'Fixed Data'!K$52)),0)</f>
        <v>-11.616270023393346</v>
      </c>
      <c r="O88" s="21">
        <f>IF($I$82&lt;0,(IF(2050-N$80&lt;=0,0,(2/(2050-N$80+1))*(1-(SUM($E88:N88)/$I$82))*$I$82*'Fixed Data'!L$52)),0)</f>
        <v>-10.841852021833793</v>
      </c>
      <c r="P88" s="21">
        <f>IF($I$82&lt;0,(IF(2050-O$80&lt;=0,0,(2/(2050-O$80+1))*(1-(SUM($E88:O88)/$I$82))*$I$82*'Fixed Data'!M$52)),0)</f>
        <v>-10.067434020274234</v>
      </c>
      <c r="Q88" s="21">
        <f>IF($I$82&lt;0,(IF(2050-P$80&lt;=0,0,(2/(2050-P$80+1))*(1-(SUM($E88:P88)/$I$82))*$I$82*'Fixed Data'!N$52)),0)</f>
        <v>-9.2930160187146811</v>
      </c>
      <c r="R88" s="21">
        <f>IF($I$82&lt;0,(IF(2050-Q$80&lt;=0,0,(2/(2050-Q$80+1))*(1-(SUM($E88:Q88)/$I$82))*$I$82*'Fixed Data'!O$52)),0)</f>
        <v>-8.5185980171551225</v>
      </c>
      <c r="S88" s="21">
        <f>IF($I$82&lt;0,(IF(2050-R$80&lt;=0,0,(2/(2050-R$80+1))*(1-(SUM($E88:R88)/$I$82))*$I$82*'Fixed Data'!P$52)),0)</f>
        <v>-7.7441800155955658</v>
      </c>
      <c r="T88" s="21">
        <f>IF($I$82&lt;0,(IF(2050-S$80&lt;=0,0,(2/(2050-S$80+1))*(1-(SUM($E88:S88)/$I$82))*$I$82*'Fixed Data'!Q$52)),0)</f>
        <v>-6.9697620140360108</v>
      </c>
      <c r="U88" s="21">
        <f>IF($I$82&lt;0,(IF(2050-T$80&lt;=0,0,(2/(2050-T$80+1))*(1-(SUM($E88:T88)/$I$82))*$I$82*'Fixed Data'!R$52)),0)</f>
        <v>-6.1953440124764532</v>
      </c>
      <c r="V88" s="21">
        <f>IF($I$82&lt;0,(IF(2050-U$80&lt;=0,0,(2/(2050-U$80+1))*(1-(SUM($E88:U88)/$I$82))*$I$82*'Fixed Data'!S$52)),0)</f>
        <v>-5.4209260109168964</v>
      </c>
      <c r="W88" s="21">
        <f>IF($I$82&lt;0,(IF(2050-V$80&lt;=0,0,(2/(2050-V$80+1))*(1-(SUM($E88:V88)/$I$82))*$I$82*'Fixed Data'!T$52)),0)</f>
        <v>-4.6465080093573441</v>
      </c>
      <c r="X88" s="21">
        <f>IF($I$82&lt;0,(IF(2050-W$80&lt;=0,0,(2/(2050-W$80+1))*(1-(SUM($E88:W88)/$I$82))*$I$82*'Fixed Data'!U$52)),0)</f>
        <v>-3.8720900077977833</v>
      </c>
      <c r="Y88" s="21">
        <f>IF($I$82&lt;0,(IF(2050-X$80&lt;=0,0,(2/(2050-X$80+1))*(1-(SUM($E88:X88)/$I$82))*$I$82*'Fixed Data'!V$52)),0)</f>
        <v>-3.097672006238223</v>
      </c>
      <c r="Z88" s="21">
        <f>IF($I$82&lt;0,(IF(2050-Y$80&lt;=0,0,(2/(2050-Y$80+1))*(1-(SUM($E88:Y88)/$I$82))*$I$82*'Fixed Data'!W$52)),0)</f>
        <v>-2.3232540046786765</v>
      </c>
      <c r="AA88" s="21">
        <f>IF($I$82&lt;0,(IF(2050-Z$80&lt;=0,0,(2/(2050-Z$80+1))*(1-(SUM($E88:Z88)/$I$82))*$I$82*'Fixed Data'!X$52)),0)</f>
        <v>-1.5488360031191069</v>
      </c>
      <c r="AB88" s="21">
        <f>IF($I$82&lt;0,(IF(2050-AA$80&lt;=0,0,(2/(2050-AA$80+1))*(1-(SUM($E88:AA88)/$I$82))*$I$82*'Fixed Data'!Y$52)),0)</f>
        <v>-0.77441800155955887</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-9.1855394101034129</v>
      </c>
      <c r="G128" s="21">
        <f t="shared" si="10"/>
        <v>-19.145127215182093</v>
      </c>
      <c r="H128" s="21">
        <f t="shared" si="10"/>
        <v>-30.02727581221815</v>
      </c>
      <c r="I128" s="21">
        <f t="shared" si="10"/>
        <v>-41.733890747843461</v>
      </c>
      <c r="J128" s="21">
        <f t="shared" si="10"/>
        <v>-54.361138240082873</v>
      </c>
      <c r="K128" s="21">
        <f t="shared" si="10"/>
        <v>-51.500025701131136</v>
      </c>
      <c r="L128" s="21">
        <f t="shared" si="10"/>
        <v>-48.638913162179406</v>
      </c>
      <c r="M128" s="21">
        <f t="shared" si="10"/>
        <v>-45.777800623227677</v>
      </c>
      <c r="N128" s="21">
        <f t="shared" si="10"/>
        <v>-42.916688084275947</v>
      </c>
      <c r="O128" s="21">
        <f t="shared" si="10"/>
        <v>-40.055575545324217</v>
      </c>
      <c r="P128" s="21">
        <f t="shared" si="10"/>
        <v>-37.194463006372487</v>
      </c>
      <c r="Q128" s="21">
        <f t="shared" si="10"/>
        <v>-34.333350467420757</v>
      </c>
      <c r="R128" s="21">
        <f t="shared" si="10"/>
        <v>-31.472237928469021</v>
      </c>
      <c r="S128" s="21">
        <f t="shared" si="10"/>
        <v>-28.611125389517298</v>
      </c>
      <c r="T128" s="21">
        <f t="shared" si="10"/>
        <v>-25.750012850565572</v>
      </c>
      <c r="U128" s="21">
        <f t="shared" si="10"/>
        <v>-22.888900311613838</v>
      </c>
      <c r="V128" s="21">
        <f t="shared" si="10"/>
        <v>-20.027787772662109</v>
      </c>
      <c r="W128" s="21">
        <f t="shared" si="10"/>
        <v>-17.166675233710382</v>
      </c>
      <c r="X128" s="21">
        <f t="shared" si="10"/>
        <v>-14.305562694758654</v>
      </c>
      <c r="Y128" s="21">
        <f t="shared" si="10"/>
        <v>-11.444450155806933</v>
      </c>
      <c r="Z128" s="21">
        <f t="shared" si="10"/>
        <v>-8.5833376168551876</v>
      </c>
      <c r="AA128" s="21">
        <f t="shared" si="10"/>
        <v>-5.7222250779034471</v>
      </c>
      <c r="AB128" s="21">
        <f t="shared" si="10"/>
        <v>-2.8611125389517236</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-110.22647292124097</v>
      </c>
      <c r="G129" s="21">
        <f t="shared" ref="G129:AW129" si="11">F131</f>
        <v>-220.16896297459408</v>
      </c>
      <c r="H129" s="21">
        <f t="shared" si="11"/>
        <v>-330.30003393439961</v>
      </c>
      <c r="I129" s="21">
        <f t="shared" si="11"/>
        <v>-438.20585285235637</v>
      </c>
      <c r="J129" s="21">
        <f t="shared" si="11"/>
        <v>-543.61138240082869</v>
      </c>
      <c r="K129" s="21">
        <f t="shared" si="11"/>
        <v>-489.25024416074581</v>
      </c>
      <c r="L129" s="21">
        <f t="shared" si="11"/>
        <v>-437.75021845961464</v>
      </c>
      <c r="M129" s="21">
        <f t="shared" si="11"/>
        <v>-389.11130529743525</v>
      </c>
      <c r="N129" s="21">
        <f t="shared" si="11"/>
        <v>-343.33350467420757</v>
      </c>
      <c r="O129" s="21">
        <f t="shared" si="11"/>
        <v>-300.41681658993161</v>
      </c>
      <c r="P129" s="21">
        <f t="shared" si="11"/>
        <v>-260.36124104460737</v>
      </c>
      <c r="Q129" s="21">
        <f t="shared" si="11"/>
        <v>-223.1667780382349</v>
      </c>
      <c r="R129" s="21">
        <f t="shared" si="11"/>
        <v>-188.83342757081414</v>
      </c>
      <c r="S129" s="21">
        <f t="shared" si="11"/>
        <v>-157.36118964234512</v>
      </c>
      <c r="T129" s="21">
        <f t="shared" si="11"/>
        <v>-128.75006425282783</v>
      </c>
      <c r="U129" s="21">
        <f t="shared" si="11"/>
        <v>-103.00005140226226</v>
      </c>
      <c r="V129" s="21">
        <f t="shared" si="11"/>
        <v>-80.11115109064842</v>
      </c>
      <c r="W129" s="21">
        <f t="shared" si="11"/>
        <v>-60.083363317986311</v>
      </c>
      <c r="X129" s="21">
        <f t="shared" si="11"/>
        <v>-42.916688084275933</v>
      </c>
      <c r="Y129" s="21">
        <f t="shared" si="11"/>
        <v>-28.611125389517277</v>
      </c>
      <c r="Z129" s="21">
        <f t="shared" si="11"/>
        <v>-17.166675233710343</v>
      </c>
      <c r="AA129" s="21">
        <f t="shared" si="11"/>
        <v>-8.5833376168551556</v>
      </c>
      <c r="AB129" s="21">
        <f t="shared" si="11"/>
        <v>-2.8611125389517085</v>
      </c>
      <c r="AC129" s="21">
        <f t="shared" si="11"/>
        <v>1.5099033134902129E-14</v>
      </c>
      <c r="AD129" s="21">
        <f t="shared" si="11"/>
        <v>1.5099033134902129E-14</v>
      </c>
      <c r="AE129" s="21">
        <f t="shared" si="11"/>
        <v>1.5099033134902129E-14</v>
      </c>
      <c r="AF129" s="21">
        <f t="shared" si="11"/>
        <v>1.5099033134902129E-14</v>
      </c>
      <c r="AG129" s="21">
        <f t="shared" si="11"/>
        <v>1.5099033134902129E-14</v>
      </c>
      <c r="AH129" s="21">
        <f t="shared" si="11"/>
        <v>1.5099033134902129E-14</v>
      </c>
      <c r="AI129" s="21">
        <f t="shared" si="11"/>
        <v>1.5099033134902129E-14</v>
      </c>
      <c r="AJ129" s="21">
        <f t="shared" si="11"/>
        <v>1.5099033134902129E-14</v>
      </c>
      <c r="AK129" s="21">
        <f t="shared" si="11"/>
        <v>1.5099033134902129E-14</v>
      </c>
      <c r="AL129" s="21">
        <f t="shared" si="11"/>
        <v>1.5099033134902129E-14</v>
      </c>
      <c r="AM129" s="21">
        <f t="shared" si="11"/>
        <v>1.5099033134902129E-14</v>
      </c>
      <c r="AN129" s="21">
        <f t="shared" si="11"/>
        <v>1.5099033134902129E-14</v>
      </c>
      <c r="AO129" s="21">
        <f t="shared" si="11"/>
        <v>1.5099033134902129E-14</v>
      </c>
      <c r="AP129" s="21">
        <f t="shared" si="11"/>
        <v>1.5099033134902129E-14</v>
      </c>
      <c r="AQ129" s="21">
        <f t="shared" si="11"/>
        <v>1.5099033134902129E-14</v>
      </c>
      <c r="AR129" s="21">
        <f t="shared" si="11"/>
        <v>1.5099033134902129E-14</v>
      </c>
      <c r="AS129" s="21">
        <f t="shared" si="11"/>
        <v>1.5099033134902129E-14</v>
      </c>
      <c r="AT129" s="21">
        <f t="shared" si="11"/>
        <v>1.5099033134902129E-14</v>
      </c>
      <c r="AU129" s="21">
        <f t="shared" si="11"/>
        <v>1.5099033134902129E-14</v>
      </c>
      <c r="AV129" s="21">
        <f t="shared" si="11"/>
        <v>1.5099033134902129E-14</v>
      </c>
      <c r="AW129" s="21">
        <f t="shared" si="11"/>
        <v>1.5099033134902129E-14</v>
      </c>
      <c r="AX129" s="21">
        <f>AW131</f>
        <v>1.5099033134902129E-14</v>
      </c>
      <c r="AY129" s="21">
        <f>AX131</f>
        <v>1.5099033134902129E-14</v>
      </c>
      <c r="AZ129" s="21">
        <f>AY131</f>
        <v>1.5099033134902129E-14</v>
      </c>
      <c r="BA129" s="21">
        <f>AZ131</f>
        <v>1.5099033134902129E-14</v>
      </c>
      <c r="BB129" s="21">
        <f>BA131</f>
        <v>1.5099033134902129E-14</v>
      </c>
    </row>
    <row r="130" spans="1:54" ht="15" customHeight="1" outlineLevel="2">
      <c r="A130" s="8"/>
      <c r="B130" t="s">
        <v>451</v>
      </c>
      <c r="C130" t="s">
        <v>452</v>
      </c>
      <c r="D130" t="s">
        <v>383</v>
      </c>
      <c r="E130" s="21">
        <f>E131*(1/(1+'Fixed Data'!$B$10))</f>
        <v>-106.06858441227962</v>
      </c>
      <c r="F130" s="21">
        <f>F131*(1/(1+'Fixed Data'!$B$10))</f>
        <v>-211.86389816646854</v>
      </c>
      <c r="G130" s="21">
        <f>G131*(1/(1+'Fixed Data'!$B$10))</f>
        <v>-317.84067930561935</v>
      </c>
      <c r="H130" s="21">
        <f>H131*(1/(1+'Fixed Data'!$B$10))</f>
        <v>-421.67614785638608</v>
      </c>
      <c r="I130" s="21">
        <f>I131*(1/(1+'Fixed Data'!$B$10))</f>
        <v>-523.10564126330712</v>
      </c>
      <c r="J130" s="21">
        <f>J131*(1/(1+'Fixed Data'!$B$10))</f>
        <v>-470.79507713697637</v>
      </c>
      <c r="K130" s="21">
        <f>K131*(1/(1+'Fixed Data'!$B$10))</f>
        <v>-421.23770059624201</v>
      </c>
      <c r="L130" s="21">
        <f>L131*(1/(1+'Fixed Data'!$B$10))</f>
        <v>-374.43351164110402</v>
      </c>
      <c r="M130" s="21">
        <f>M131*(1/(1+'Fixed Data'!$B$10))</f>
        <v>-330.38251027156235</v>
      </c>
      <c r="N130" s="21">
        <f>N131*(1/(1+'Fixed Data'!$B$10))</f>
        <v>-289.08469648761707</v>
      </c>
      <c r="O130" s="21">
        <f>O131*(1/(1+'Fixed Data'!$B$10))</f>
        <v>-250.5400702892681</v>
      </c>
      <c r="P130" s="21">
        <f>P131*(1/(1+'Fixed Data'!$B$10))</f>
        <v>-214.74863167651552</v>
      </c>
      <c r="Q130" s="21">
        <f>Q131*(1/(1+'Fixed Data'!$B$10))</f>
        <v>-181.71038064935928</v>
      </c>
      <c r="R130" s="21">
        <f>R131*(1/(1+'Fixed Data'!$B$10))</f>
        <v>-151.4253172077994</v>
      </c>
      <c r="S130" s="21">
        <f>S131*(1/(1+'Fixed Data'!$B$10))</f>
        <v>-123.89344135183588</v>
      </c>
      <c r="T130" s="21">
        <f>T131*(1/(1+'Fixed Data'!$B$10))</f>
        <v>-99.114753081468692</v>
      </c>
      <c r="U130" s="21">
        <f>U131*(1/(1+'Fixed Data'!$B$10))</f>
        <v>-77.089252396697873</v>
      </c>
      <c r="V130" s="21">
        <f>V131*(1/(1+'Fixed Data'!$B$10))</f>
        <v>-57.816939297523405</v>
      </c>
      <c r="W130" s="21">
        <f>W131*(1/(1+'Fixed Data'!$B$10))</f>
        <v>-41.29781378394528</v>
      </c>
      <c r="X130" s="21">
        <f>X131*(1/(1+'Fixed Data'!$B$10))</f>
        <v>-27.531875855963509</v>
      </c>
      <c r="Y130" s="21">
        <f>Y131*(1/(1+'Fixed Data'!$B$10))</f>
        <v>-16.519125513578086</v>
      </c>
      <c r="Z130" s="21">
        <f>Z131*(1/(1+'Fixed Data'!$B$10))</f>
        <v>-8.2595627567890268</v>
      </c>
      <c r="AA130" s="21">
        <f>AA131*(1/(1+'Fixed Data'!$B$10))</f>
        <v>-2.7531875855963328</v>
      </c>
      <c r="AB130" s="21">
        <f>AB131*(1/(1+'Fixed Data'!$B$10))</f>
        <v>1.4529477612492428E-14</v>
      </c>
      <c r="AC130" s="21">
        <f>AC131*(1/(1+'Fixed Data'!$B$10))</f>
        <v>1.4529477612492428E-14</v>
      </c>
      <c r="AD130" s="21">
        <f>AD131*(1/(1+'Fixed Data'!$B$10))</f>
        <v>1.4529477612492428E-14</v>
      </c>
      <c r="AE130" s="21">
        <f>AE131*(1/(1+'Fixed Data'!$B$10))</f>
        <v>1.4529477612492428E-14</v>
      </c>
      <c r="AF130" s="21">
        <f>AF131*(1/(1+'Fixed Data'!$B$10))</f>
        <v>1.4529477612492428E-14</v>
      </c>
      <c r="AG130" s="21">
        <f>AG131*(1/(1+'Fixed Data'!$B$10))</f>
        <v>1.4529477612492428E-14</v>
      </c>
      <c r="AH130" s="21">
        <f>AH131*(1/(1+'Fixed Data'!$B$10))</f>
        <v>1.4529477612492428E-14</v>
      </c>
      <c r="AI130" s="21">
        <f>AI131*(1/(1+'Fixed Data'!$B$10))</f>
        <v>1.4529477612492428E-14</v>
      </c>
      <c r="AJ130" s="21">
        <f>AJ131*(1/(1+'Fixed Data'!$B$10))</f>
        <v>1.4529477612492428E-14</v>
      </c>
      <c r="AK130" s="21">
        <f>AK131*(1/(1+'Fixed Data'!$B$10))</f>
        <v>1.4529477612492428E-14</v>
      </c>
      <c r="AL130" s="21">
        <f>AL131*(1/(1+'Fixed Data'!$B$10))</f>
        <v>1.4529477612492428E-14</v>
      </c>
      <c r="AM130" s="21">
        <f>AM131*(1/(1+'Fixed Data'!$B$10))</f>
        <v>1.4529477612492428E-14</v>
      </c>
      <c r="AN130" s="21">
        <f>AN131*(1/(1+'Fixed Data'!$B$10))</f>
        <v>1.4529477612492428E-14</v>
      </c>
      <c r="AO130" s="21">
        <f>AO131*(1/(1+'Fixed Data'!$B$10))</f>
        <v>1.4529477612492428E-14</v>
      </c>
      <c r="AP130" s="21">
        <f>AP131*(1/(1+'Fixed Data'!$B$10))</f>
        <v>1.4529477612492428E-14</v>
      </c>
      <c r="AQ130" s="21">
        <f>AQ131*(1/(1+'Fixed Data'!$B$10))</f>
        <v>1.4529477612492428E-14</v>
      </c>
      <c r="AR130" s="21">
        <f>AR131*(1/(1+'Fixed Data'!$B$10))</f>
        <v>1.4529477612492428E-14</v>
      </c>
      <c r="AS130" s="21">
        <f>AS131*(1/(1+'Fixed Data'!$B$10))</f>
        <v>1.4529477612492428E-14</v>
      </c>
      <c r="AT130" s="21">
        <f>AT131*(1/(1+'Fixed Data'!$B$10))</f>
        <v>1.4529477612492428E-14</v>
      </c>
      <c r="AU130" s="21">
        <f>AU131*(1/(1+'Fixed Data'!$B$10))</f>
        <v>1.4529477612492428E-14</v>
      </c>
      <c r="AV130" s="21">
        <f>AV131*(1/(1+'Fixed Data'!$B$10))</f>
        <v>1.4529477612492428E-14</v>
      </c>
      <c r="AW130" s="21">
        <f>AW131*(1/(1+'Fixed Data'!$B$10))</f>
        <v>1.4529477612492428E-14</v>
      </c>
      <c r="AX130" s="21">
        <f>AX131*(1/(1+'Fixed Data'!$B$10))</f>
        <v>1.4529477612492428E-14</v>
      </c>
      <c r="AY130" s="21">
        <f>AY131*(1/(1+'Fixed Data'!$B$10))</f>
        <v>1.4529477612492428E-14</v>
      </c>
      <c r="AZ130" s="21">
        <f>AZ131*(1/(1+'Fixed Data'!$B$10))</f>
        <v>1.4529477612492428E-14</v>
      </c>
      <c r="BA130" s="21">
        <f>BA131*(1/(1+'Fixed Data'!$B$10))</f>
        <v>1.4529477612492428E-14</v>
      </c>
      <c r="BB130" s="21">
        <f>BB131*(1/(1+'Fixed Data'!$B$10))</f>
        <v>1.4529477612492428E-14</v>
      </c>
    </row>
    <row r="131" spans="1:54" ht="13.9" customHeight="1" outlineLevel="2">
      <c r="A131" s="8"/>
      <c r="B131" t="s">
        <v>453</v>
      </c>
      <c r="C131" t="s">
        <v>454</v>
      </c>
      <c r="D131" t="s">
        <v>383</v>
      </c>
      <c r="E131" s="21">
        <f t="shared" ref="E131:BB131" si="12">E82-E128+E129</f>
        <v>-110.22647292124097</v>
      </c>
      <c r="F131" s="21">
        <f t="shared" si="12"/>
        <v>-220.16896297459408</v>
      </c>
      <c r="G131" s="21">
        <f t="shared" si="12"/>
        <v>-330.30003393439961</v>
      </c>
      <c r="H131" s="21">
        <f t="shared" si="12"/>
        <v>-438.20585285235637</v>
      </c>
      <c r="I131" s="21">
        <f t="shared" si="12"/>
        <v>-543.61138240082869</v>
      </c>
      <c r="J131" s="21">
        <f t="shared" si="12"/>
        <v>-489.25024416074581</v>
      </c>
      <c r="K131" s="21">
        <f t="shared" si="12"/>
        <v>-437.75021845961464</v>
      </c>
      <c r="L131" s="21">
        <f t="shared" si="12"/>
        <v>-389.11130529743525</v>
      </c>
      <c r="M131" s="21">
        <f t="shared" si="12"/>
        <v>-343.33350467420757</v>
      </c>
      <c r="N131" s="21">
        <f t="shared" si="12"/>
        <v>-300.41681658993161</v>
      </c>
      <c r="O131" s="21">
        <f t="shared" si="12"/>
        <v>-260.36124104460737</v>
      </c>
      <c r="P131" s="21">
        <f t="shared" si="12"/>
        <v>-223.1667780382349</v>
      </c>
      <c r="Q131" s="21">
        <f t="shared" si="12"/>
        <v>-188.83342757081414</v>
      </c>
      <c r="R131" s="21">
        <f t="shared" si="12"/>
        <v>-157.36118964234512</v>
      </c>
      <c r="S131" s="21">
        <f t="shared" si="12"/>
        <v>-128.75006425282783</v>
      </c>
      <c r="T131" s="21">
        <f t="shared" si="12"/>
        <v>-103.00005140226226</v>
      </c>
      <c r="U131" s="21">
        <f t="shared" si="12"/>
        <v>-80.11115109064842</v>
      </c>
      <c r="V131" s="21">
        <f t="shared" si="12"/>
        <v>-60.083363317986311</v>
      </c>
      <c r="W131" s="21">
        <f t="shared" si="12"/>
        <v>-42.916688084275933</v>
      </c>
      <c r="X131" s="21">
        <f t="shared" si="12"/>
        <v>-28.611125389517277</v>
      </c>
      <c r="Y131" s="21">
        <f t="shared" si="12"/>
        <v>-17.166675233710343</v>
      </c>
      <c r="Z131" s="21">
        <f t="shared" si="12"/>
        <v>-8.5833376168551556</v>
      </c>
      <c r="AA131" s="21">
        <f t="shared" si="12"/>
        <v>-2.8611125389517085</v>
      </c>
      <c r="AB131" s="21">
        <f t="shared" si="12"/>
        <v>1.5099033134902129E-14</v>
      </c>
      <c r="AC131" s="21">
        <f t="shared" si="12"/>
        <v>1.5099033134902129E-14</v>
      </c>
      <c r="AD131" s="21">
        <f t="shared" si="12"/>
        <v>1.5099033134902129E-14</v>
      </c>
      <c r="AE131" s="21">
        <f t="shared" si="12"/>
        <v>1.5099033134902129E-14</v>
      </c>
      <c r="AF131" s="21">
        <f t="shared" si="12"/>
        <v>1.5099033134902129E-14</v>
      </c>
      <c r="AG131" s="21">
        <f t="shared" si="12"/>
        <v>1.5099033134902129E-14</v>
      </c>
      <c r="AH131" s="21">
        <f t="shared" si="12"/>
        <v>1.5099033134902129E-14</v>
      </c>
      <c r="AI131" s="21">
        <f t="shared" si="12"/>
        <v>1.5099033134902129E-14</v>
      </c>
      <c r="AJ131" s="21">
        <f t="shared" si="12"/>
        <v>1.5099033134902129E-14</v>
      </c>
      <c r="AK131" s="21">
        <f t="shared" si="12"/>
        <v>1.5099033134902129E-14</v>
      </c>
      <c r="AL131" s="21">
        <f t="shared" si="12"/>
        <v>1.5099033134902129E-14</v>
      </c>
      <c r="AM131" s="21">
        <f t="shared" si="12"/>
        <v>1.5099033134902129E-14</v>
      </c>
      <c r="AN131" s="21">
        <f t="shared" si="12"/>
        <v>1.5099033134902129E-14</v>
      </c>
      <c r="AO131" s="21">
        <f t="shared" si="12"/>
        <v>1.5099033134902129E-14</v>
      </c>
      <c r="AP131" s="21">
        <f t="shared" si="12"/>
        <v>1.5099033134902129E-14</v>
      </c>
      <c r="AQ131" s="21">
        <f t="shared" si="12"/>
        <v>1.5099033134902129E-14</v>
      </c>
      <c r="AR131" s="21">
        <f t="shared" si="12"/>
        <v>1.5099033134902129E-14</v>
      </c>
      <c r="AS131" s="21">
        <f t="shared" si="12"/>
        <v>1.5099033134902129E-14</v>
      </c>
      <c r="AT131" s="21">
        <f t="shared" si="12"/>
        <v>1.5099033134902129E-14</v>
      </c>
      <c r="AU131" s="21">
        <f t="shared" si="12"/>
        <v>1.5099033134902129E-14</v>
      </c>
      <c r="AV131" s="21">
        <f t="shared" si="12"/>
        <v>1.5099033134902129E-14</v>
      </c>
      <c r="AW131" s="21">
        <f t="shared" si="12"/>
        <v>1.5099033134902129E-14</v>
      </c>
      <c r="AX131" s="21">
        <f t="shared" si="12"/>
        <v>1.5099033134902129E-14</v>
      </c>
      <c r="AY131" s="21">
        <f t="shared" si="12"/>
        <v>1.5099033134902129E-14</v>
      </c>
      <c r="AZ131" s="21">
        <f t="shared" si="12"/>
        <v>1.5099033134902129E-14</v>
      </c>
      <c r="BA131" s="21">
        <f t="shared" si="12"/>
        <v>1.5099033134902129E-14</v>
      </c>
      <c r="BB131" s="21">
        <f t="shared" si="12"/>
        <v>1.5099033134902129E-14</v>
      </c>
    </row>
    <row r="132" spans="1:54" ht="14.5" outlineLevel="2">
      <c r="A132" s="8"/>
      <c r="B132" t="s">
        <v>455</v>
      </c>
      <c r="C132" t="s">
        <v>456</v>
      </c>
      <c r="D132" t="s">
        <v>383</v>
      </c>
      <c r="E132" s="21">
        <f>AVERAGE(E129:E130)*'Fixed Data'!$B$10</f>
        <v>-2.0789442544806804</v>
      </c>
      <c r="F132" s="21">
        <f>AVERAGE(F129:F130)*'Fixed Data'!$B$10</f>
        <v>-6.3129712733191061</v>
      </c>
      <c r="G132" s="21">
        <f>AVERAGE(G129:G130)*'Fixed Data'!$B$10</f>
        <v>-10.544988988692184</v>
      </c>
      <c r="H132" s="21">
        <f>AVERAGE(H129:H130)*'Fixed Data'!$B$10</f>
        <v>-14.738733163099399</v>
      </c>
      <c r="I132" s="21">
        <f>AVERAGE(I129:I130)*'Fixed Data'!$B$10</f>
        <v>-18.841705284667004</v>
      </c>
      <c r="J132" s="21">
        <f>AVERAGE(J129:J130)*'Fixed Data'!$B$10</f>
        <v>-19.88236660694098</v>
      </c>
      <c r="K132" s="21">
        <f>AVERAGE(K129:K130)*'Fixed Data'!$B$10</f>
        <v>-17.845563717236963</v>
      </c>
      <c r="L132" s="21">
        <f>AVERAGE(L129:L130)*'Fixed Data'!$B$10</f>
        <v>-15.918801109974085</v>
      </c>
      <c r="M132" s="21">
        <f>AVERAGE(M129:M130)*'Fixed Data'!$B$10</f>
        <v>-14.102078785152354</v>
      </c>
      <c r="N132" s="21">
        <f>AVERAGE(N129:N130)*'Fixed Data'!$B$10</f>
        <v>-12.395396742771762</v>
      </c>
      <c r="O132" s="21">
        <f>AVERAGE(O129:O130)*'Fixed Data'!$B$10</f>
        <v>-10.798754982832314</v>
      </c>
      <c r="P132" s="21">
        <f>AVERAGE(P129:P130)*'Fixed Data'!$B$10</f>
        <v>-9.3121535053340079</v>
      </c>
      <c r="Q132" s="21">
        <f>AVERAGE(Q129:Q130)*'Fixed Data'!$B$10</f>
        <v>-7.9355923102768449</v>
      </c>
      <c r="R132" s="21">
        <f>AVERAGE(R129:R130)*'Fixed Data'!$B$10</f>
        <v>-6.6690713976608249</v>
      </c>
      <c r="S132" s="21">
        <f>AVERAGE(S129:S130)*'Fixed Data'!$B$10</f>
        <v>-5.512590767485948</v>
      </c>
      <c r="T132" s="21">
        <f>AVERAGE(T129:T130)*'Fixed Data'!$B$10</f>
        <v>-4.4661504197522115</v>
      </c>
      <c r="U132" s="21">
        <f>AVERAGE(U129:U130)*'Fixed Data'!$B$10</f>
        <v>-3.5297503544596189</v>
      </c>
      <c r="V132" s="21">
        <f>AVERAGE(V129:V130)*'Fixed Data'!$B$10</f>
        <v>-2.7033905716081676</v>
      </c>
      <c r="W132" s="21">
        <f>AVERAGE(W129:W130)*'Fixed Data'!$B$10</f>
        <v>-1.9870710711978592</v>
      </c>
      <c r="X132" s="21">
        <f>AVERAGE(X129:X130)*'Fixed Data'!$B$10</f>
        <v>-1.3807918532286929</v>
      </c>
      <c r="Y132" s="21">
        <f>AVERAGE(Y129:Y130)*'Fixed Data'!$B$10</f>
        <v>-0.88455291770066902</v>
      </c>
      <c r="Z132" s="21">
        <f>AVERAGE(Z129:Z130)*'Fixed Data'!$B$10</f>
        <v>-0.49835426461378762</v>
      </c>
      <c r="AA132" s="21">
        <f>AVERAGE(AA129:AA130)*'Fixed Data'!$B$10</f>
        <v>-0.22219589396804917</v>
      </c>
      <c r="AB132" s="21">
        <f>AVERAGE(AB129:AB130)*'Fixed Data'!$B$10</f>
        <v>-5.6077805763453198E-2</v>
      </c>
      <c r="AC132" s="21">
        <f>AVERAGE(AC129:AC130)*'Fixed Data'!$B$10</f>
        <v>5.8071881064893327E-16</v>
      </c>
      <c r="AD132" s="21">
        <f>AVERAGE(AD129:AD130)*'Fixed Data'!$B$10</f>
        <v>5.8071881064893327E-16</v>
      </c>
      <c r="AE132" s="21">
        <f>AVERAGE(AE129:AE130)*'Fixed Data'!$B$10</f>
        <v>5.8071881064893327E-16</v>
      </c>
      <c r="AF132" s="21">
        <f>AVERAGE(AF129:AF130)*'Fixed Data'!$B$10</f>
        <v>5.8071881064893327E-16</v>
      </c>
      <c r="AG132" s="21">
        <f>AVERAGE(AG129:AG130)*'Fixed Data'!$B$10</f>
        <v>5.8071881064893327E-16</v>
      </c>
      <c r="AH132" s="21">
        <f>AVERAGE(AH129:AH130)*'Fixed Data'!$B$10</f>
        <v>5.8071881064893327E-16</v>
      </c>
      <c r="AI132" s="21">
        <f>AVERAGE(AI129:AI130)*'Fixed Data'!$B$10</f>
        <v>5.8071881064893327E-16</v>
      </c>
      <c r="AJ132" s="21">
        <f>AVERAGE(AJ129:AJ130)*'Fixed Data'!$B$10</f>
        <v>5.8071881064893327E-16</v>
      </c>
      <c r="AK132" s="21">
        <f>AVERAGE(AK129:AK130)*'Fixed Data'!$B$10</f>
        <v>5.8071881064893327E-16</v>
      </c>
      <c r="AL132" s="21">
        <f>AVERAGE(AL129:AL130)*'Fixed Data'!$B$10</f>
        <v>5.8071881064893327E-16</v>
      </c>
      <c r="AM132" s="21">
        <f>AVERAGE(AM129:AM130)*'Fixed Data'!$B$10</f>
        <v>5.8071881064893327E-16</v>
      </c>
      <c r="AN132" s="21">
        <f>AVERAGE(AN129:AN130)*'Fixed Data'!$B$10</f>
        <v>5.8071881064893327E-16</v>
      </c>
      <c r="AO132" s="21">
        <f>AVERAGE(AO129:AO130)*'Fixed Data'!$B$10</f>
        <v>5.8071881064893327E-16</v>
      </c>
      <c r="AP132" s="21">
        <f>AVERAGE(AP129:AP130)*'Fixed Data'!$B$10</f>
        <v>5.8071881064893327E-16</v>
      </c>
      <c r="AQ132" s="21">
        <f>AVERAGE(AQ129:AQ130)*'Fixed Data'!$B$10</f>
        <v>5.8071881064893327E-16</v>
      </c>
      <c r="AR132" s="21">
        <f>AVERAGE(AR129:AR130)*'Fixed Data'!$B$10</f>
        <v>5.8071881064893327E-16</v>
      </c>
      <c r="AS132" s="21">
        <f>AVERAGE(AS129:AS130)*'Fixed Data'!$B$10</f>
        <v>5.8071881064893327E-16</v>
      </c>
      <c r="AT132" s="21">
        <f>AVERAGE(AT129:AT130)*'Fixed Data'!$B$10</f>
        <v>5.8071881064893327E-16</v>
      </c>
      <c r="AU132" s="21">
        <f>AVERAGE(AU129:AU130)*'Fixed Data'!$B$10</f>
        <v>5.8071881064893327E-16</v>
      </c>
      <c r="AV132" s="21">
        <f>AVERAGE(AV129:AV130)*'Fixed Data'!$B$10</f>
        <v>5.8071881064893327E-16</v>
      </c>
      <c r="AW132" s="21">
        <f>AVERAGE(AW129:AW130)*'Fixed Data'!$B$10</f>
        <v>5.8071881064893327E-16</v>
      </c>
      <c r="AX132" s="21">
        <f>AVERAGE(AX129:AX130)*'Fixed Data'!$B$10</f>
        <v>5.8071881064893327E-16</v>
      </c>
      <c r="AY132" s="21">
        <f>AVERAGE(AY129:AY130)*'Fixed Data'!$B$10</f>
        <v>5.8071881064893327E-16</v>
      </c>
      <c r="AZ132" s="21">
        <f>AVERAGE(AZ129:AZ130)*'Fixed Data'!$B$10</f>
        <v>5.8071881064893327E-16</v>
      </c>
      <c r="BA132" s="21">
        <f>AVERAGE(BA129:BA130)*'Fixed Data'!$B$10</f>
        <v>5.8071881064893327E-16</v>
      </c>
      <c r="BB132" s="21">
        <f>AVERAGE(BB129:BB130)*'Fixed Data'!$B$10</f>
        <v>5.8071881064893327E-16</v>
      </c>
    </row>
    <row r="133" spans="1:54" ht="14" outlineLevel="2" thickBot="1">
      <c r="A133" s="9"/>
      <c r="B133" s="3" t="s">
        <v>457</v>
      </c>
      <c r="C133" s="7" t="s">
        <v>458</v>
      </c>
      <c r="D133" s="7" t="s">
        <v>383</v>
      </c>
      <c r="E133" s="21">
        <f>E128+E132</f>
        <v>-2.0789442544806804</v>
      </c>
      <c r="F133" s="21">
        <f t="shared" ref="F133:BB133" si="13">F128+F132</f>
        <v>-15.49851068342252</v>
      </c>
      <c r="G133" s="21">
        <f t="shared" si="13"/>
        <v>-29.690116203874275</v>
      </c>
      <c r="H133" s="21">
        <f t="shared" si="13"/>
        <v>-44.766008975317547</v>
      </c>
      <c r="I133" s="21">
        <f t="shared" si="13"/>
        <v>-60.575596032510461</v>
      </c>
      <c r="J133" s="21">
        <f t="shared" si="13"/>
        <v>-74.243504847023857</v>
      </c>
      <c r="K133" s="21">
        <f t="shared" si="13"/>
        <v>-69.345589418368093</v>
      </c>
      <c r="L133" s="21">
        <f t="shared" si="13"/>
        <v>-64.55771427215349</v>
      </c>
      <c r="M133" s="21">
        <f t="shared" si="13"/>
        <v>-59.879879408380035</v>
      </c>
      <c r="N133" s="21">
        <f t="shared" si="13"/>
        <v>-55.312084827047713</v>
      </c>
      <c r="O133" s="21">
        <f t="shared" si="13"/>
        <v>-50.854330528156531</v>
      </c>
      <c r="P133" s="21">
        <f t="shared" si="13"/>
        <v>-46.506616511706497</v>
      </c>
      <c r="Q133" s="21">
        <f t="shared" si="13"/>
        <v>-42.268942777697603</v>
      </c>
      <c r="R133" s="21">
        <f t="shared" si="13"/>
        <v>-38.141309326129843</v>
      </c>
      <c r="S133" s="21">
        <f t="shared" si="13"/>
        <v>-34.123716157003244</v>
      </c>
      <c r="T133" s="21">
        <f t="shared" si="13"/>
        <v>-30.216163270317782</v>
      </c>
      <c r="U133" s="21">
        <f t="shared" si="13"/>
        <v>-26.418650666073457</v>
      </c>
      <c r="V133" s="21">
        <f t="shared" si="13"/>
        <v>-22.731178344270276</v>
      </c>
      <c r="W133" s="21">
        <f t="shared" si="13"/>
        <v>-19.153746304908243</v>
      </c>
      <c r="X133" s="21">
        <f t="shared" si="13"/>
        <v>-15.686354547987348</v>
      </c>
      <c r="Y133" s="21">
        <f t="shared" si="13"/>
        <v>-12.329003073507602</v>
      </c>
      <c r="Z133" s="21">
        <f t="shared" si="13"/>
        <v>-9.0816918814689753</v>
      </c>
      <c r="AA133" s="21">
        <f t="shared" si="13"/>
        <v>-5.9444209718714962</v>
      </c>
      <c r="AB133" s="21">
        <f t="shared" si="13"/>
        <v>-2.9171903447151766</v>
      </c>
      <c r="AC133" s="21">
        <f t="shared" si="13"/>
        <v>5.8071881064893327E-16</v>
      </c>
      <c r="AD133" s="21">
        <f t="shared" si="13"/>
        <v>5.8071881064893327E-16</v>
      </c>
      <c r="AE133" s="21">
        <f t="shared" si="13"/>
        <v>5.8071881064893327E-16</v>
      </c>
      <c r="AF133" s="21">
        <f t="shared" si="13"/>
        <v>5.8071881064893327E-16</v>
      </c>
      <c r="AG133" s="21">
        <f t="shared" si="13"/>
        <v>5.8071881064893327E-16</v>
      </c>
      <c r="AH133" s="21">
        <f t="shared" si="13"/>
        <v>5.8071881064893327E-16</v>
      </c>
      <c r="AI133" s="21">
        <f t="shared" si="13"/>
        <v>5.8071881064893327E-16</v>
      </c>
      <c r="AJ133" s="21">
        <f t="shared" si="13"/>
        <v>5.8071881064893327E-16</v>
      </c>
      <c r="AK133" s="21">
        <f t="shared" si="13"/>
        <v>5.8071881064893327E-16</v>
      </c>
      <c r="AL133" s="21">
        <f t="shared" si="13"/>
        <v>5.8071881064893327E-16</v>
      </c>
      <c r="AM133" s="21">
        <f t="shared" si="13"/>
        <v>5.8071881064893327E-16</v>
      </c>
      <c r="AN133" s="21">
        <f t="shared" si="13"/>
        <v>5.8071881064893327E-16</v>
      </c>
      <c r="AO133" s="21">
        <f t="shared" si="13"/>
        <v>5.8071881064893327E-16</v>
      </c>
      <c r="AP133" s="21">
        <f t="shared" si="13"/>
        <v>5.8071881064893327E-16</v>
      </c>
      <c r="AQ133" s="21">
        <f t="shared" si="13"/>
        <v>5.8071881064893327E-16</v>
      </c>
      <c r="AR133" s="21">
        <f t="shared" si="13"/>
        <v>5.8071881064893327E-16</v>
      </c>
      <c r="AS133" s="21">
        <f t="shared" si="13"/>
        <v>5.8071881064893327E-16</v>
      </c>
      <c r="AT133" s="21">
        <f t="shared" si="13"/>
        <v>5.8071881064893327E-16</v>
      </c>
      <c r="AU133" s="21">
        <f t="shared" si="13"/>
        <v>5.8071881064893327E-16</v>
      </c>
      <c r="AV133" s="21">
        <f t="shared" si="13"/>
        <v>5.8071881064893327E-16</v>
      </c>
      <c r="AW133" s="21">
        <f t="shared" si="13"/>
        <v>5.8071881064893327E-16</v>
      </c>
      <c r="AX133" s="21">
        <f t="shared" si="13"/>
        <v>5.8071881064893327E-16</v>
      </c>
      <c r="AY133" s="21">
        <f t="shared" si="13"/>
        <v>5.8071881064893327E-16</v>
      </c>
      <c r="AZ133" s="21">
        <f t="shared" si="13"/>
        <v>5.8071881064893327E-16</v>
      </c>
      <c r="BA133" s="21">
        <f t="shared" si="13"/>
        <v>5.8071881064893327E-16</v>
      </c>
      <c r="BB133" s="21">
        <f t="shared" si="13"/>
        <v>5.8071881064893327E-16</v>
      </c>
    </row>
    <row r="134" spans="1:54" ht="14" outlineLevel="2" thickBot="1">
      <c r="A134" s="139"/>
      <c r="B134" s="142" t="s">
        <v>459</v>
      </c>
      <c r="C134" s="143" t="s">
        <v>555</v>
      </c>
      <c r="D134" s="243"/>
      <c r="E134" s="245">
        <f t="shared" ref="E134:AJ134" si="14">E83+E77+E71</f>
        <v>-5.0724320356663997</v>
      </c>
      <c r="F134" s="245">
        <f t="shared" si="14"/>
        <v>-4.4373120771592376</v>
      </c>
      <c r="G134" s="245">
        <f t="shared" si="14"/>
        <v>-3.7825451234885663</v>
      </c>
      <c r="H134" s="245">
        <f t="shared" si="14"/>
        <v>-3.1074939481712658</v>
      </c>
      <c r="I134" s="245">
        <f t="shared" si="14"/>
        <v>-2.4114955077463049</v>
      </c>
      <c r="J134" s="245">
        <f t="shared" si="14"/>
        <v>-1.6938597044169561</v>
      </c>
      <c r="K134" s="245">
        <f t="shared" si="14"/>
        <v>-1.7179461056343615</v>
      </c>
      <c r="L134" s="245">
        <f t="shared" si="14"/>
        <v>-1.7425468960878387</v>
      </c>
      <c r="M134" s="245">
        <f t="shared" si="14"/>
        <v>-1.7676773372745771</v>
      </c>
      <c r="N134" s="245">
        <f t="shared" si="14"/>
        <v>-1.7933532503951923</v>
      </c>
      <c r="O134" s="245">
        <f t="shared" si="14"/>
        <v>-1.8195910351357216</v>
      </c>
      <c r="P134" s="245">
        <f t="shared" si="14"/>
        <v>-1.8464076997188119</v>
      </c>
      <c r="Q134" s="245">
        <f t="shared" si="14"/>
        <v>-1.8738208796857172</v>
      </c>
      <c r="R134" s="245">
        <f t="shared" si="14"/>
        <v>-1.9018488686987667</v>
      </c>
      <c r="S134" s="245">
        <f t="shared" si="14"/>
        <v>-1.930510644084878</v>
      </c>
      <c r="T134" s="245">
        <f t="shared" si="14"/>
        <v>-1.9598258953841876</v>
      </c>
      <c r="U134" s="245">
        <f t="shared" si="14"/>
        <v>-1.9898150544012423</v>
      </c>
      <c r="V134" s="245">
        <f t="shared" si="14"/>
        <v>-2.0204993290125888</v>
      </c>
      <c r="W134" s="245">
        <f t="shared" si="14"/>
        <v>-2.0519007302128429</v>
      </c>
      <c r="X134" s="245">
        <f t="shared" si="14"/>
        <v>-2.0840421111812417</v>
      </c>
      <c r="Y134" s="245">
        <f t="shared" si="14"/>
        <v>-2.1169472033430683</v>
      </c>
      <c r="Z134" s="245">
        <f t="shared" si="14"/>
        <v>-2.1506406486746852</v>
      </c>
      <c r="AA134" s="245">
        <f t="shared" si="14"/>
        <v>-2.1851480440290376</v>
      </c>
      <c r="AB134" s="245">
        <f t="shared" si="14"/>
        <v>-2.2204959786996428</v>
      </c>
      <c r="AC134" s="245">
        <f t="shared" si="14"/>
        <v>-2.2567120787460988</v>
      </c>
      <c r="AD134" s="245">
        <f t="shared" si="14"/>
        <v>-2.2938250520708654</v>
      </c>
      <c r="AE134" s="245">
        <f t="shared" si="14"/>
        <v>-2.331864731993496</v>
      </c>
      <c r="AF134" s="245">
        <f t="shared" si="14"/>
        <v>-2.370862130591497</v>
      </c>
      <c r="AG134" s="245">
        <f t="shared" si="14"/>
        <v>-2.4108494852796754</v>
      </c>
      <c r="AH134" s="245">
        <f t="shared" si="14"/>
        <v>-2.4518603159074019</v>
      </c>
      <c r="AI134" s="245">
        <f t="shared" si="14"/>
        <v>-2.4939294773481921</v>
      </c>
      <c r="AJ134" s="245">
        <f t="shared" si="14"/>
        <v>-2.5370932218559274</v>
      </c>
      <c r="AK134" s="245">
        <f t="shared" ref="AK134:BB134" si="15">AK83+AK77+AK71</f>
        <v>-2.5813892561621214</v>
      </c>
      <c r="AL134" s="245">
        <f t="shared" si="15"/>
        <v>-2.626856807588533</v>
      </c>
      <c r="AM134" s="245">
        <f t="shared" si="15"/>
        <v>-2.6735366909110723</v>
      </c>
      <c r="AN134" s="245">
        <f t="shared" si="15"/>
        <v>-2.7214713789800924</v>
      </c>
      <c r="AO134" s="245">
        <f t="shared" si="15"/>
        <v>-2.7707050733406926</v>
      </c>
      <c r="AP134" s="245">
        <f t="shared" si="15"/>
        <v>-2.8212837853709298</v>
      </c>
      <c r="AQ134" s="245">
        <f t="shared" si="15"/>
        <v>-2.8732554114097981</v>
      </c>
      <c r="AR134" s="245">
        <f t="shared" si="15"/>
        <v>-2.9266698214082392</v>
      </c>
      <c r="AS134" s="245">
        <f t="shared" si="15"/>
        <v>-2.9815789445750345</v>
      </c>
      <c r="AT134" s="245">
        <f t="shared" si="15"/>
        <v>-3.0380368617842226</v>
      </c>
      <c r="AU134" s="245">
        <f t="shared" si="15"/>
        <v>-3.096099902490181</v>
      </c>
      <c r="AV134" s="245">
        <f t="shared" si="15"/>
        <v>-3.1558267446478419</v>
      </c>
      <c r="AW134" s="245">
        <f t="shared" si="15"/>
        <v>-3.2172785236482548</v>
      </c>
      <c r="AX134" s="245">
        <f t="shared" si="15"/>
        <v>-3.2805189382490347</v>
      </c>
      <c r="AY134" s="245">
        <f t="shared" si="15"/>
        <v>-3.3456143700278438</v>
      </c>
      <c r="AZ134" s="245">
        <f t="shared" si="15"/>
        <v>-3.4126340035871583</v>
      </c>
      <c r="BA134" s="245">
        <f t="shared" si="15"/>
        <v>-3.4816499542718224</v>
      </c>
      <c r="BB134" s="245">
        <f t="shared" si="15"/>
        <v>-3.5520616600957435</v>
      </c>
    </row>
    <row r="135" spans="1:54" ht="14" outlineLevel="2" thickBot="1">
      <c r="A135" s="138"/>
      <c r="B135" s="140" t="s">
        <v>460</v>
      </c>
      <c r="C135" s="141"/>
      <c r="D135" s="244"/>
      <c r="E135" s="245">
        <f>E133+E134</f>
        <v>-7.1513762901470805</v>
      </c>
      <c r="F135" s="245">
        <f t="shared" ref="F135:AW135" si="16">F133+F134</f>
        <v>-19.935822760581758</v>
      </c>
      <c r="G135" s="245">
        <f t="shared" si="16"/>
        <v>-33.472661327362843</v>
      </c>
      <c r="H135" s="245">
        <f t="shared" si="16"/>
        <v>-47.873502923488815</v>
      </c>
      <c r="I135" s="245">
        <f t="shared" si="16"/>
        <v>-62.987091540256763</v>
      </c>
      <c r="J135" s="245">
        <f t="shared" si="16"/>
        <v>-75.937364551440808</v>
      </c>
      <c r="K135" s="245">
        <f t="shared" si="16"/>
        <v>-71.063535524002461</v>
      </c>
      <c r="L135" s="245">
        <f t="shared" si="16"/>
        <v>-66.300261168241335</v>
      </c>
      <c r="M135" s="245">
        <f t="shared" si="16"/>
        <v>-61.647556745654612</v>
      </c>
      <c r="N135" s="245">
        <f t="shared" si="16"/>
        <v>-57.105438077442905</v>
      </c>
      <c r="O135" s="245">
        <f t="shared" si="16"/>
        <v>-52.673921563292254</v>
      </c>
      <c r="P135" s="245">
        <f t="shared" si="16"/>
        <v>-48.353024211425307</v>
      </c>
      <c r="Q135" s="245">
        <f t="shared" si="16"/>
        <v>-44.14276365738332</v>
      </c>
      <c r="R135" s="245">
        <f t="shared" si="16"/>
        <v>-40.043158194828607</v>
      </c>
      <c r="S135" s="245">
        <f t="shared" si="16"/>
        <v>-36.05422680108812</v>
      </c>
      <c r="T135" s="245">
        <f t="shared" si="16"/>
        <v>-32.175989165701971</v>
      </c>
      <c r="U135" s="245">
        <f t="shared" si="16"/>
        <v>-28.408465720474698</v>
      </c>
      <c r="V135" s="245">
        <f t="shared" si="16"/>
        <v>-24.751677673282863</v>
      </c>
      <c r="W135" s="245">
        <f t="shared" si="16"/>
        <v>-21.205647035121086</v>
      </c>
      <c r="X135" s="245">
        <f t="shared" si="16"/>
        <v>-17.77039665916859</v>
      </c>
      <c r="Y135" s="245">
        <f t="shared" si="16"/>
        <v>-14.44595027685067</v>
      </c>
      <c r="Z135" s="245">
        <f t="shared" si="16"/>
        <v>-11.23233253014366</v>
      </c>
      <c r="AA135" s="245">
        <f t="shared" si="16"/>
        <v>-8.1295690159005343</v>
      </c>
      <c r="AB135" s="245">
        <f t="shared" si="16"/>
        <v>-5.1376863234148189</v>
      </c>
      <c r="AC135" s="245">
        <f t="shared" si="16"/>
        <v>-2.2567120787460984</v>
      </c>
      <c r="AD135" s="245">
        <f t="shared" si="16"/>
        <v>-2.293825052070865</v>
      </c>
      <c r="AE135" s="245">
        <f t="shared" si="16"/>
        <v>-2.3318647319934955</v>
      </c>
      <c r="AF135" s="245">
        <f t="shared" si="16"/>
        <v>-2.3708621305914965</v>
      </c>
      <c r="AG135" s="245">
        <f t="shared" si="16"/>
        <v>-2.4108494852796749</v>
      </c>
      <c r="AH135" s="245">
        <f t="shared" si="16"/>
        <v>-2.4518603159074015</v>
      </c>
      <c r="AI135" s="245">
        <f t="shared" si="16"/>
        <v>-2.4939294773481917</v>
      </c>
      <c r="AJ135" s="245">
        <f t="shared" si="16"/>
        <v>-2.537093221855927</v>
      </c>
      <c r="AK135" s="245">
        <f t="shared" si="16"/>
        <v>-2.581389256162121</v>
      </c>
      <c r="AL135" s="245">
        <f t="shared" si="16"/>
        <v>-2.6268568075885326</v>
      </c>
      <c r="AM135" s="245">
        <f t="shared" si="16"/>
        <v>-2.6735366909110718</v>
      </c>
      <c r="AN135" s="245">
        <f t="shared" si="16"/>
        <v>-2.7214713789800919</v>
      </c>
      <c r="AO135" s="245">
        <f t="shared" si="16"/>
        <v>-2.7707050733406922</v>
      </c>
      <c r="AP135" s="245">
        <f t="shared" si="16"/>
        <v>-2.8212837853709294</v>
      </c>
      <c r="AQ135" s="245">
        <f t="shared" si="16"/>
        <v>-2.8732554114097977</v>
      </c>
      <c r="AR135" s="245">
        <f t="shared" si="16"/>
        <v>-2.9266698214082387</v>
      </c>
      <c r="AS135" s="245">
        <f t="shared" si="16"/>
        <v>-2.981578944575034</v>
      </c>
      <c r="AT135" s="245">
        <f t="shared" si="16"/>
        <v>-3.0380368617842222</v>
      </c>
      <c r="AU135" s="245">
        <f t="shared" si="16"/>
        <v>-3.0960999024901805</v>
      </c>
      <c r="AV135" s="245">
        <f t="shared" si="16"/>
        <v>-3.1558267446478414</v>
      </c>
      <c r="AW135" s="245">
        <f t="shared" si="16"/>
        <v>-3.2172785236482544</v>
      </c>
      <c r="AX135" s="245">
        <f>AX133+AX134</f>
        <v>-3.2805189382490343</v>
      </c>
      <c r="AY135" s="245">
        <f>AY133+AY134</f>
        <v>-3.3456143700278433</v>
      </c>
      <c r="AZ135" s="245">
        <f>AZ133+AZ134</f>
        <v>-3.4126340035871578</v>
      </c>
      <c r="BA135" s="245">
        <f>BA133+BA134</f>
        <v>-3.481649954271822</v>
      </c>
      <c r="BB135" s="245">
        <f>BB133+BB134</f>
        <v>-3.5520616600957431</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556</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155</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93" t="s">
        <v>464</v>
      </c>
      <c r="B143" s="135" t="s">
        <v>276</v>
      </c>
      <c r="C143" s="135" t="s">
        <v>389</v>
      </c>
      <c r="D143" s="135" t="s">
        <v>383</v>
      </c>
      <c r="E143" s="21">
        <f>-(E$158*'Fixed Data'!$B$25*'Fixed Data'!E$47*'Fixed Data'!$B$24*'Fixed Data'!$B$23+E$158*'Fixed Data'!$B$26)*'Fixed Data'!L42/10^6</f>
        <v>-30.244868728940542</v>
      </c>
      <c r="F143" s="21">
        <f>-(F$158*'Fixed Data'!$B$25*'Fixed Data'!F$47*'Fixed Data'!$B$24*'Fixed Data'!$B$23+F$158*'Fixed Data'!$B$26)*'Fixed Data'!M42/10^6</f>
        <v>-26.92868549826871</v>
      </c>
      <c r="G143" s="21">
        <f>-(G$158*'Fixed Data'!$B$25*'Fixed Data'!G$47*'Fixed Data'!$B$24*'Fixed Data'!$B$23+G$158*'Fixed Data'!$B$26)*'Fixed Data'!N42/10^6</f>
        <v>-23.276156188408645</v>
      </c>
      <c r="H143" s="21">
        <f>-(H$158*'Fixed Data'!$B$25*'Fixed Data'!H$47*'Fixed Data'!$B$24*'Fixed Data'!$B$23+H$158*'Fixed Data'!$B$26)*'Fixed Data'!O42/10^6</f>
        <v>-19.385935756768291</v>
      </c>
      <c r="I143" s="21">
        <f>-(I$158*'Fixed Data'!$B$25*'Fixed Data'!I$47*'Fixed Data'!$B$24*'Fixed Data'!$B$23+I$158*'Fixed Data'!$B$26)*'Fixed Data'!P42/10^6</f>
        <v>-15.299836605891988</v>
      </c>
      <c r="J143" s="21">
        <f>-(J$158*'Fixed Data'!$B$25*'Fixed Data'!J$47*'Fixed Data'!$B$24*'Fixed Data'!$B$23+J$158*'Fixed Data'!$B$26)*'Fixed Data'!Q42/10^6</f>
        <v>-10.926477291263369</v>
      </c>
      <c r="K143" s="21">
        <f>-(K$158*'Fixed Data'!$B$25*'Fixed Data'!K$47*'Fixed Data'!$B$24*'Fixed Data'!$B$23+K$158*'Fixed Data'!$B$26)*'Fixed Data'!R42/10^6</f>
        <v>-11.227663783152288</v>
      </c>
      <c r="L143" s="21">
        <f>-(L$158*'Fixed Data'!$B$25*'Fixed Data'!L$47*'Fixed Data'!$B$24*'Fixed Data'!$B$23+L$158*'Fixed Data'!$B$26)*'Fixed Data'!S42/10^6</f>
        <v>-11.573319951456387</v>
      </c>
      <c r="M143" s="21">
        <f>-(M$158*'Fixed Data'!$B$25*'Fixed Data'!M$47*'Fixed Data'!$B$24*'Fixed Data'!$B$23+M$158*'Fixed Data'!$B$26)*'Fixed Data'!T42/10^6</f>
        <v>-11.92777014076275</v>
      </c>
      <c r="N143" s="21">
        <f>-(N$158*'Fixed Data'!$B$25*'Fixed Data'!N$47*'Fixed Data'!$B$24*'Fixed Data'!$B$23+N$158*'Fixed Data'!$B$26)*'Fixed Data'!U42/10^6</f>
        <v>-12.253237834356934</v>
      </c>
      <c r="O143" s="21">
        <f>-(O$158*'Fixed Data'!$B$25*'Fixed Data'!O$47*'Fixed Data'!$B$24*'Fixed Data'!$B$23+O$158*'Fixed Data'!$B$26)*'Fixed Data'!V42/10^6</f>
        <v>-12.625561111950153</v>
      </c>
      <c r="P143" s="21">
        <f>-(P$158*'Fixed Data'!$B$25*'Fixed Data'!P$47*'Fixed Data'!$B$24*'Fixed Data'!$B$23+P$158*'Fixed Data'!$B$26)*'Fixed Data'!W42/10^6</f>
        <v>-13.007529918590574</v>
      </c>
      <c r="Q143" s="21">
        <f>-(Q$158*'Fixed Data'!$B$25*'Fixed Data'!Q$47*'Fixed Data'!$B$24*'Fixed Data'!$B$23+Q$158*'Fixed Data'!$B$26)*'Fixed Data'!X42/10^6</f>
        <v>-13.399454614356225</v>
      </c>
      <c r="R143" s="21">
        <f>-(R$158*'Fixed Data'!$B$25*'Fixed Data'!R$47*'Fixed Data'!$B$24*'Fixed Data'!$B$23+R$158*'Fixed Data'!$B$26)*'Fixed Data'!Y42/10^6</f>
        <v>-13.842013544151733</v>
      </c>
      <c r="S143" s="21">
        <f>-(S$158*'Fixed Data'!$B$25*'Fixed Data'!S$47*'Fixed Data'!$B$24*'Fixed Data'!$B$23+S$158*'Fixed Data'!$B$26)*'Fixed Data'!Z42/10^6</f>
        <v>-14.255438856574685</v>
      </c>
      <c r="T143" s="21">
        <f>-(T$158*'Fixed Data'!$B$25*'Fixed Data'!T$47*'Fixed Data'!$B$24*'Fixed Data'!$B$23+T$158*'Fixed Data'!$B$26)*'Fixed Data'!AA42/10^6</f>
        <v>-14.679840753346909</v>
      </c>
      <c r="U143" s="21">
        <f>-(U$158*'Fixed Data'!$B$25*'Fixed Data'!U$47*'Fixed Data'!$B$24*'Fixed Data'!$B$23+U$158*'Fixed Data'!$B$26)*'Fixed Data'!AB42/10^6</f>
        <v>-15.115582437791646</v>
      </c>
      <c r="V143" s="21">
        <f>-(V$158*'Fixed Data'!$B$25*'Fixed Data'!V$47*'Fixed Data'!$B$24*'Fixed Data'!$B$23+V$158*'Fixed Data'!$B$26)*'Fixed Data'!AC42/10^6</f>
        <v>-15.605915155199931</v>
      </c>
      <c r="W143" s="21">
        <f>-(W$158*'Fixed Data'!$B$25*'Fixed Data'!W$47*'Fixed Data'!$B$24*'Fixed Data'!$B$23+W$158*'Fixed Data'!$B$26)*'Fixed Data'!AD42/10^6</f>
        <v>-16.066151555409853</v>
      </c>
      <c r="X143" s="21">
        <f>-(X$158*'Fixed Data'!$B$25*'Fixed Data'!X$47*'Fixed Data'!$B$24*'Fixed Data'!$B$23+X$158*'Fixed Data'!$B$26)*'Fixed Data'!AE42/10^6</f>
        <v>-16.583145271770764</v>
      </c>
      <c r="Y143" s="21">
        <f>-(Y$158*'Fixed Data'!$B$25*'Fixed Data'!Y$47*'Fixed Data'!$B$24*'Fixed Data'!$B$23+Y$158*'Fixed Data'!$B$26)*'Fixed Data'!AF42/10^6</f>
        <v>-17.069577459555145</v>
      </c>
      <c r="Z143" s="21">
        <f>-(Z$158*'Fixed Data'!$B$25*'Fixed Data'!Z$47*'Fixed Data'!$B$24*'Fixed Data'!$B$23+Z$158*'Fixed Data'!$B$26)*'Fixed Data'!AG42/10^6</f>
        <v>-17.615067103962769</v>
      </c>
      <c r="AA143" s="21">
        <f>-(AA$158*'Fixed Data'!$B$25*'Fixed Data'!AA$47*'Fixed Data'!$B$24*'Fixed Data'!$B$23+AA$158*'Fixed Data'!$B$26)*'Fixed Data'!AH42/10^6</f>
        <v>-18.175906505199141</v>
      </c>
      <c r="AB143" s="21">
        <f>-(AB$158*'Fixed Data'!$B$25*'Fixed Data'!AB$47*'Fixed Data'!$B$24*'Fixed Data'!$B$23+AB$158*'Fixed Data'!$B$26)*'Fixed Data'!AI42/10^6</f>
        <v>-18.752631101075664</v>
      </c>
      <c r="AC143" s="21">
        <f>-(AC$158*'Fixed Data'!$B$25*'Fixed Data'!AC$47*'Fixed Data'!$B$24*'Fixed Data'!$B$23+AC$158*'Fixed Data'!$B$26)*'Fixed Data'!AJ42/10^6</f>
        <v>-19.334853468777091</v>
      </c>
      <c r="AD143" s="21">
        <f>-(AD$158*'Fixed Data'!$B$25*'Fixed Data'!AD$47*'Fixed Data'!$B$24*'Fixed Data'!$B$23+AD$158*'Fixed Data'!$B$26)*'Fixed Data'!AK42/10^6</f>
        <v>-19.936322898027658</v>
      </c>
      <c r="AE143" s="21">
        <f>-(AE$158*'Fixed Data'!$B$25*'Fixed Data'!AE$47*'Fixed Data'!$B$24*'Fixed Data'!$B$23+AE$158*'Fixed Data'!$B$26)*'Fixed Data'!AL42/10^6</f>
        <v>-20.559993400825658</v>
      </c>
      <c r="AF143" s="21">
        <f>-(AF$158*'Fixed Data'!$B$25*'Fixed Data'!AF$47*'Fixed Data'!$B$24*'Fixed Data'!$B$23+AF$158*'Fixed Data'!$B$26)*'Fixed Data'!AM42/10^6</f>
        <v>-21.200148662997176</v>
      </c>
      <c r="AG143" s="21">
        <f>-(AG$158*'Fixed Data'!$B$25*'Fixed Data'!AG$47*'Fixed Data'!$B$24*'Fixed Data'!$B$23+AG$158*'Fixed Data'!$B$26)*'Fixed Data'!AN42/10^6</f>
        <v>-21.8579628801605</v>
      </c>
      <c r="AH143" s="21">
        <f>-(AH$158*'Fixed Data'!$B$25*'Fixed Data'!AH$47*'Fixed Data'!$B$24*'Fixed Data'!$B$23+AH$158*'Fixed Data'!$B$26)*'Fixed Data'!AO42/10^6</f>
        <v>-22.534847201110122</v>
      </c>
      <c r="AI143" s="21">
        <f>-(AI$158*'Fixed Data'!$B$25*'Fixed Data'!AI$47*'Fixed Data'!$B$24*'Fixed Data'!$B$23+AI$158*'Fixed Data'!$B$26)*'Fixed Data'!AP42/10^6</f>
        <v>-23.232645389325185</v>
      </c>
      <c r="AJ143" s="21">
        <f>-(AJ$158*'Fixed Data'!$B$25*'Fixed Data'!AJ$47*'Fixed Data'!$B$24*'Fixed Data'!$B$23+AJ$158*'Fixed Data'!$B$26)*'Fixed Data'!AQ42/10^6</f>
        <v>-23.951393010033208</v>
      </c>
      <c r="AK143" s="21">
        <f>-(AK$158*'Fixed Data'!$B$25*'Fixed Data'!AK$47*'Fixed Data'!$B$24*'Fixed Data'!$B$23+AK$158*'Fixed Data'!$B$26)*'Fixed Data'!AR42/10^6</f>
        <v>-24.691367796702398</v>
      </c>
      <c r="AL143" s="21">
        <f>-(AL$158*'Fixed Data'!$B$25*'Fixed Data'!AL$47*'Fixed Data'!$B$24*'Fixed Data'!$B$23+AL$158*'Fixed Data'!$B$26)*'Fixed Data'!AS42/10^6</f>
        <v>-25.45370335355242</v>
      </c>
      <c r="AM143" s="21">
        <f>-(AM$158*'Fixed Data'!$B$25*'Fixed Data'!AM$47*'Fixed Data'!$B$24*'Fixed Data'!$B$23+AM$158*'Fixed Data'!$B$26)*'Fixed Data'!AT42/10^6</f>
        <v>-26.239371880892577</v>
      </c>
      <c r="AN143" s="21">
        <f>-(AN$158*'Fixed Data'!$B$25*'Fixed Data'!AN$47*'Fixed Data'!$B$24*'Fixed Data'!$B$23+AN$158*'Fixed Data'!$B$26)*'Fixed Data'!AU42/10^6</f>
        <v>-27.049218157458743</v>
      </c>
      <c r="AO143" s="21">
        <f>-(AO$158*'Fixed Data'!$B$25*'Fixed Data'!AO$47*'Fixed Data'!$B$24*'Fixed Data'!$B$23+AO$158*'Fixed Data'!$B$26)*'Fixed Data'!AV42/10^6</f>
        <v>-27.884042809752781</v>
      </c>
      <c r="AP143" s="21">
        <f>-(AP$158*'Fixed Data'!$B$25*'Fixed Data'!AP$47*'Fixed Data'!$B$24*'Fixed Data'!$B$23+AP$158*'Fixed Data'!$B$26)*'Fixed Data'!AW42/10^6</f>
        <v>-28.744816915087561</v>
      </c>
      <c r="AQ143" s="21">
        <f>-(AQ$158*'Fixed Data'!$B$25*'Fixed Data'!AQ$47*'Fixed Data'!$B$24*'Fixed Data'!$B$23+AQ$158*'Fixed Data'!$B$26)*'Fixed Data'!AX42/10^6</f>
        <v>-29.63258886670015</v>
      </c>
      <c r="AR143" s="21">
        <f>-(AR$158*'Fixed Data'!$B$25*'Fixed Data'!AR$47*'Fixed Data'!$B$24*'Fixed Data'!$B$23+AR$158*'Fixed Data'!$B$26)*'Fixed Data'!AY42/10^6</f>
        <v>-30.548394058566032</v>
      </c>
      <c r="AS143" s="21">
        <f>-(AS$158*'Fixed Data'!$B$25*'Fixed Data'!AS$47*'Fixed Data'!$B$24*'Fixed Data'!$B$23+AS$158*'Fixed Data'!$B$26)*'Fixed Data'!AZ42/10^6</f>
        <v>-31.493303685438239</v>
      </c>
      <c r="AT143" s="21">
        <f>-(AT$158*'Fixed Data'!$B$25*'Fixed Data'!AT$47*'Fixed Data'!$B$24*'Fixed Data'!$B$23+AT$158*'Fixed Data'!$B$26)*'Fixed Data'!BA42/10^6</f>
        <v>-32.468451083077703</v>
      </c>
      <c r="AU143" s="21">
        <f>-(AU$158*'Fixed Data'!$B$25*'Fixed Data'!AU$47*'Fixed Data'!$B$24*'Fixed Data'!$B$23+AU$158*'Fixed Data'!$B$26)*'Fixed Data'!BB42/10^6</f>
        <v>-33.475033546303017</v>
      </c>
      <c r="AV143" s="21">
        <f>-(AV$158*'Fixed Data'!$B$25*'Fixed Data'!AV$47*'Fixed Data'!$B$24*'Fixed Data'!$B$23+AV$158*'Fixed Data'!$B$26)*'Fixed Data'!BC42/10^6</f>
        <v>-34.51429553863008</v>
      </c>
      <c r="AW143" s="21">
        <f>-(AW$158*'Fixed Data'!$B$25*'Fixed Data'!AW$47*'Fixed Data'!$B$24*'Fixed Data'!$B$23+AW$158*'Fixed Data'!$B$26)*'Fixed Data'!BD42/10^6</f>
        <v>-35.587531942661428</v>
      </c>
      <c r="AX143" s="21">
        <f>-(AX$158*'Fixed Data'!$B$25*'Fixed Data'!AX$47*'Fixed Data'!$B$24*'Fixed Data'!$B$23+AX$158*'Fixed Data'!$B$26)*'Fixed Data'!BE42/10^6</f>
        <v>-36.696099364908257</v>
      </c>
      <c r="AY143" s="21">
        <f>-(AY$158*'Fixed Data'!$B$25*'Fixed Data'!AY$47*'Fixed Data'!$B$24*'Fixed Data'!$B$23+AY$158*'Fixed Data'!$B$26)*'Fixed Data'!BF42/10^6</f>
        <v>-37.84141887185654</v>
      </c>
      <c r="AZ143" s="21">
        <f>-(AZ$158*'Fixed Data'!$B$25*'Fixed Data'!AZ$47*'Fixed Data'!$B$24*'Fixed Data'!$B$23+AZ$158*'Fixed Data'!$B$26)*'Fixed Data'!BG42/10^6</f>
        <v>-39.024976363252541</v>
      </c>
      <c r="BA143" s="21">
        <f>-(BA$158*'Fixed Data'!$B$25*'Fixed Data'!BA$47*'Fixed Data'!$B$24*'Fixed Data'!$B$23+BA$158*'Fixed Data'!$B$26)*'Fixed Data'!BH42/10^6</f>
        <v>-40.248324803807378</v>
      </c>
      <c r="BB143" s="21">
        <f>-(BB$158*'Fixed Data'!$B$25*'Fixed Data'!BB$47*'Fixed Data'!$B$24*'Fixed Data'!$B$23+BB$158*'Fixed Data'!$B$26)*'Fixed Data'!BI42/10^6</f>
        <v>-41.505193064276298</v>
      </c>
    </row>
    <row r="144" spans="1:54" outlineLevel="2">
      <c r="A144" s="494"/>
      <c r="B144" s="135" t="s">
        <v>276</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94"/>
      <c r="B145" s="135" t="s">
        <v>276</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94"/>
      <c r="B146" s="135" t="s">
        <v>279</v>
      </c>
      <c r="C146" s="135" t="s">
        <v>465</v>
      </c>
      <c r="D146" s="135" t="s">
        <v>383</v>
      </c>
      <c r="E146" s="21">
        <f>-E$161*'Fixed Data'!$B$20*'Fixed Data'!$B$22</f>
        <v>-4.7520051106254071</v>
      </c>
      <c r="F146" s="21">
        <f>-F$161*'Fixed Data'!$B$20*'Fixed Data'!$B$22</f>
        <v>-4.7600180174810536</v>
      </c>
      <c r="G146" s="21">
        <f>-G$161*'Fixed Data'!$B$20*'Fixed Data'!$B$22</f>
        <v>-4.6187481364991188</v>
      </c>
      <c r="H146" s="21">
        <f>-H$161*'Fixed Data'!$B$20*'Fixed Data'!$B$22</f>
        <v>-4.2627759899204731</v>
      </c>
      <c r="I146" s="21">
        <f>-I$161*'Fixed Data'!$B$20*'Fixed Data'!$B$22</f>
        <v>-3.6182876730737035</v>
      </c>
      <c r="J146" s="21">
        <f>-J$161*'Fixed Data'!$B$20*'Fixed Data'!$B$22</f>
        <v>-2.6022730820571613</v>
      </c>
      <c r="K146" s="21">
        <f>-K$161*'Fixed Data'!$B$20*'Fixed Data'!$B$22</f>
        <v>-2.6845952804982272</v>
      </c>
      <c r="L146" s="21">
        <f>-L$161*'Fixed Data'!$B$20*'Fixed Data'!$B$22</f>
        <v>-2.7700859256124524</v>
      </c>
      <c r="M146" s="21">
        <f>-M$161*'Fixed Data'!$B$20*'Fixed Data'!$B$22</f>
        <v>-2.8588796280521951</v>
      </c>
      <c r="N146" s="21">
        <f>-N$161*'Fixed Data'!$B$20*'Fixed Data'!$B$22</f>
        <v>-2.9511171140810815</v>
      </c>
      <c r="O146" s="21">
        <f>-O$161*'Fixed Data'!$B$20*'Fixed Data'!$B$22</f>
        <v>-3.0469455615965968</v>
      </c>
      <c r="P146" s="21">
        <f>-P$161*'Fixed Data'!$B$20*'Fixed Data'!$B$22</f>
        <v>-3.1465188017436501</v>
      </c>
      <c r="Q146" s="21">
        <f>-Q$161*'Fixed Data'!$B$20*'Fixed Data'!$B$22</f>
        <v>-3.2499976773386723</v>
      </c>
      <c r="R146" s="21">
        <f>-R$161*'Fixed Data'!$B$20*'Fixed Data'!$B$22</f>
        <v>-3.3575504236952285</v>
      </c>
      <c r="S146" s="21">
        <f>-S$161*'Fixed Data'!$B$20*'Fixed Data'!$B$22</f>
        <v>-3.4693529374420984</v>
      </c>
      <c r="T146" s="21">
        <f>-T$161*'Fixed Data'!$B$20*'Fixed Data'!$B$22</f>
        <v>-3.5855892245533969</v>
      </c>
      <c r="U146" s="21">
        <f>-U$161*'Fixed Data'!$B$20*'Fixed Data'!$B$22</f>
        <v>-3.706451736371184</v>
      </c>
      <c r="V146" s="21">
        <f>-V$161*'Fixed Data'!$B$20*'Fixed Data'!$B$22</f>
        <v>-3.8321417952340746</v>
      </c>
      <c r="W146" s="21">
        <f>-W$161*'Fixed Data'!$B$20*'Fixed Data'!$B$22</f>
        <v>-3.9628699529013511</v>
      </c>
      <c r="X146" s="21">
        <f>-X$161*'Fixed Data'!$B$20*'Fixed Data'!$B$22</f>
        <v>-4.0988565953936344</v>
      </c>
      <c r="Y146" s="21">
        <f>-Y$161*'Fixed Data'!$B$20*'Fixed Data'!$B$22</f>
        <v>-4.2403322118109603</v>
      </c>
      <c r="Z146" s="21">
        <f>-Z$161*'Fixed Data'!$B$20*'Fixed Data'!$B$22</f>
        <v>-4.3875380215749633</v>
      </c>
      <c r="AA146" s="21">
        <f>-AA$161*'Fixed Data'!$B$20*'Fixed Data'!$B$22</f>
        <v>-4.5407264448605131</v>
      </c>
      <c r="AB146" s="21">
        <f>-AB$161*'Fixed Data'!$B$20*'Fixed Data'!$B$22</f>
        <v>-4.7001616178303589</v>
      </c>
      <c r="AC146" s="21">
        <f>-AC$161*'Fixed Data'!$B$20*'Fixed Data'!$B$22</f>
        <v>-4.8661199974758071</v>
      </c>
      <c r="AD146" s="21">
        <f>-AD$161*'Fixed Data'!$B$20*'Fixed Data'!$B$22</f>
        <v>-5.0388909664573962</v>
      </c>
      <c r="AE146" s="21">
        <f>-AE$161*'Fixed Data'!$B$20*'Fixed Data'!$B$22</f>
        <v>-5.2187773707410523</v>
      </c>
      <c r="AF146" s="21">
        <f>-AF$161*'Fixed Data'!$B$20*'Fixed Data'!$B$22</f>
        <v>-5.4060962812493054</v>
      </c>
      <c r="AG146" s="21">
        <f>-AG$161*'Fixed Data'!$B$20*'Fixed Data'!$B$22</f>
        <v>-5.6011795763004617</v>
      </c>
      <c r="AH146" s="21">
        <f>-AH$161*'Fixed Data'!$B$20*'Fixed Data'!$B$22</f>
        <v>-5.804374792865846</v>
      </c>
      <c r="AI146" s="21">
        <f>-AI$161*'Fixed Data'!$B$20*'Fixed Data'!$B$22</f>
        <v>-6.0160457090089743</v>
      </c>
      <c r="AJ146" s="21">
        <f>-AJ$161*'Fixed Data'!$B$20*'Fixed Data'!$B$22</f>
        <v>-6.2365732847488218</v>
      </c>
      <c r="AK146" s="21">
        <f>-AK$161*'Fixed Data'!$B$20*'Fixed Data'!$B$22</f>
        <v>-6.466356446112548</v>
      </c>
      <c r="AL146" s="21">
        <f>-AL$161*'Fixed Data'!$B$20*'Fixed Data'!$B$22</f>
        <v>-6.7058128915897335</v>
      </c>
      <c r="AM146" s="21">
        <f>-AM$161*'Fixed Data'!$B$20*'Fixed Data'!$B$22</f>
        <v>-6.9553801002001689</v>
      </c>
      <c r="AN146" s="21">
        <f>-AN$161*'Fixed Data'!$B$20*'Fixed Data'!$B$22</f>
        <v>-7.2155162723571262</v>
      </c>
      <c r="AO146" s="21">
        <f>-AO$161*'Fixed Data'!$B$20*'Fixed Data'!$B$22</f>
        <v>-7.4867013155336437</v>
      </c>
      <c r="AP146" s="21">
        <f>-AP$161*'Fixed Data'!$B$20*'Fixed Data'!$B$22</f>
        <v>-7.7694378523303183</v>
      </c>
      <c r="AQ146" s="21">
        <f>-AQ$161*'Fixed Data'!$B$20*'Fixed Data'!$B$22</f>
        <v>-8.0642524973611707</v>
      </c>
      <c r="AR146" s="21">
        <f>-AR$161*'Fixed Data'!$B$20*'Fixed Data'!$B$22</f>
        <v>-8.3716967981169184</v>
      </c>
      <c r="AS146" s="21">
        <f>-AS$161*'Fixed Data'!$B$20*'Fixed Data'!$B$22</f>
        <v>-8.6923486462598891</v>
      </c>
      <c r="AT146" s="21">
        <f>-AT$161*'Fixed Data'!$B$20*'Fixed Data'!$B$22</f>
        <v>-9.0268134873053594</v>
      </c>
      <c r="AU146" s="21">
        <f>-AU$161*'Fixed Data'!$B$20*'Fixed Data'!$B$22</f>
        <v>-9.3757256647119522</v>
      </c>
      <c r="AV146" s="21">
        <f>-AV$161*'Fixed Data'!$B$20*'Fixed Data'!$B$22</f>
        <v>-9.7397498311765354</v>
      </c>
      <c r="AW146" s="21">
        <f>-AW$161*'Fixed Data'!$B$20*'Fixed Data'!$B$22</f>
        <v>-10.119582449535162</v>
      </c>
      <c r="AX146" s="21">
        <f>-AX$161*'Fixed Data'!$B$20*'Fixed Data'!$B$22</f>
        <v>-10.515953360868522</v>
      </c>
      <c r="AY146" s="21">
        <f>-AY$161*'Fixed Data'!$B$20*'Fixed Data'!$B$22</f>
        <v>-10.929627442213416</v>
      </c>
      <c r="AZ146" s="21">
        <f>-AZ$161*'Fixed Data'!$B$20*'Fixed Data'!$B$22</f>
        <v>-11.361406241872738</v>
      </c>
      <c r="BA146" s="21">
        <f>-BA$161*'Fixed Data'!$B$20*'Fixed Data'!$B$22</f>
        <v>-11.812129861142001</v>
      </c>
      <c r="BB146" s="21">
        <f>-BB$161*'Fixed Data'!$B$20*'Fixed Data'!$B$22</f>
        <v>-12.280734346269089</v>
      </c>
    </row>
    <row r="147" spans="1:54" outlineLevel="2">
      <c r="A147" s="494"/>
      <c r="B147" s="135" t="s">
        <v>279</v>
      </c>
      <c r="C147" s="135" t="s">
        <v>466</v>
      </c>
      <c r="D147" s="135" t="s">
        <v>383</v>
      </c>
      <c r="E147" s="21">
        <f>-E$162*'Fixed Data'!$B$21*'Fixed Data'!$B$22</f>
        <v>-7.1026589878738416E-2</v>
      </c>
      <c r="F147" s="21">
        <f>-F$162*'Fixed Data'!$B$21*'Fixed Data'!$B$22</f>
        <v>-7.1146355779889064E-2</v>
      </c>
      <c r="G147" s="21">
        <f>-G$162*'Fixed Data'!$B$21*'Fixed Data'!$B$22</f>
        <v>-6.9034843599017515E-2</v>
      </c>
      <c r="H147" s="21">
        <f>-H$162*'Fixed Data'!$B$21*'Fixed Data'!$B$22</f>
        <v>-6.3714249964516773E-2</v>
      </c>
      <c r="I147" s="21">
        <f>-I$162*'Fixed Data'!$B$21*'Fixed Data'!$B$22</f>
        <v>-5.4081304158750364E-2</v>
      </c>
      <c r="J147" s="21">
        <f>-J$162*'Fixed Data'!$B$21*'Fixed Data'!$B$22</f>
        <v>-3.8895282728667074E-2</v>
      </c>
      <c r="K147" s="21">
        <f>-K$162*'Fixed Data'!$B$21*'Fixed Data'!$B$22</f>
        <v>-4.0125724445537254E-2</v>
      </c>
      <c r="L147" s="21">
        <f>-L$162*'Fixed Data'!$B$21*'Fixed Data'!$B$22</f>
        <v>-4.1403523562923927E-2</v>
      </c>
      <c r="M147" s="21">
        <f>-M$162*'Fixed Data'!$B$21*'Fixed Data'!$B$22</f>
        <v>-4.2730692612519681E-2</v>
      </c>
      <c r="N147" s="21">
        <f>-N$162*'Fixed Data'!$B$21*'Fixed Data'!$B$22</f>
        <v>-4.4109334981494414E-2</v>
      </c>
      <c r="O147" s="21">
        <f>-O$162*'Fixed Data'!$B$21*'Fixed Data'!$B$22</f>
        <v>-4.5541649884685648E-2</v>
      </c>
      <c r="P147" s="21">
        <f>-P$162*'Fixed Data'!$B$21*'Fixed Data'!$B$22</f>
        <v>-4.7029936734099123E-2</v>
      </c>
      <c r="Q147" s="21">
        <f>-Q$162*'Fixed Data'!$B$21*'Fixed Data'!$B$22</f>
        <v>-4.8576600111099037E-2</v>
      </c>
      <c r="R147" s="21">
        <f>-R$162*'Fixed Data'!$B$21*'Fixed Data'!$B$22</f>
        <v>-5.0184153985236235E-2</v>
      </c>
      <c r="S147" s="21">
        <f>-S$162*'Fixed Data'!$B$21*'Fixed Data'!$B$22</f>
        <v>-5.1855227741145545E-2</v>
      </c>
      <c r="T147" s="21">
        <f>-T$162*'Fixed Data'!$B$21*'Fixed Data'!$B$22</f>
        <v>-5.3592571753425765E-2</v>
      </c>
      <c r="U147" s="21">
        <f>-U$162*'Fixed Data'!$B$21*'Fixed Data'!$B$22</f>
        <v>-5.5399062208157573E-2</v>
      </c>
      <c r="V147" s="21">
        <f>-V$162*'Fixed Data'!$B$21*'Fixed Data'!$B$22</f>
        <v>-5.7277708184507878E-2</v>
      </c>
      <c r="W147" s="21">
        <f>-W$162*'Fixed Data'!$B$21*'Fixed Data'!$B$22</f>
        <v>-5.9231657380282313E-2</v>
      </c>
      <c r="X147" s="21">
        <f>-X$162*'Fixed Data'!$B$21*'Fixed Data'!$B$22</f>
        <v>-6.1264203042857124E-2</v>
      </c>
      <c r="Y147" s="21">
        <f>-Y$162*'Fixed Data'!$B$21*'Fixed Data'!$B$22</f>
        <v>-6.3378790448093844E-2</v>
      </c>
      <c r="Z147" s="21">
        <f>-Z$162*'Fixed Data'!$B$21*'Fixed Data'!$B$22</f>
        <v>-6.5579025187323101E-2</v>
      </c>
      <c r="AA147" s="21">
        <f>-AA$162*'Fixed Data'!$B$21*'Fixed Data'!$B$22</f>
        <v>-6.7868679796931744E-2</v>
      </c>
      <c r="AB147" s="21">
        <f>-AB$162*'Fixed Data'!$B$21*'Fixed Data'!$B$22</f>
        <v>-7.0251702648036318E-2</v>
      </c>
      <c r="AC147" s="21">
        <f>-AC$162*'Fixed Data'!$B$21*'Fixed Data'!$B$22</f>
        <v>-7.2732225781449666E-2</v>
      </c>
      <c r="AD147" s="21">
        <f>-AD$162*'Fixed Data'!$B$21*'Fixed Data'!$B$22</f>
        <v>-7.5314574098699377E-2</v>
      </c>
      <c r="AE147" s="21">
        <f>-AE$162*'Fixed Data'!$B$21*'Fixed Data'!$B$22</f>
        <v>-7.8003274553046176E-2</v>
      </c>
      <c r="AF147" s="21">
        <f>-AF$162*'Fixed Data'!$B$21*'Fixed Data'!$B$22</f>
        <v>-8.0803065943192115E-2</v>
      </c>
      <c r="AG147" s="21">
        <f>-AG$162*'Fixed Data'!$B$21*'Fixed Data'!$B$22</f>
        <v>-8.3718909159005997E-2</v>
      </c>
      <c r="AH147" s="21">
        <f>-AH$162*'Fixed Data'!$B$21*'Fixed Data'!$B$22</f>
        <v>-8.675599818061111E-2</v>
      </c>
      <c r="AI147" s="21">
        <f>-AI$162*'Fixed Data'!$B$21*'Fixed Data'!$B$22</f>
        <v>-8.991977077612795E-2</v>
      </c>
      <c r="AJ147" s="21">
        <f>-AJ$162*'Fixed Data'!$B$21*'Fixed Data'!$B$22</f>
        <v>-9.3215920856813697E-2</v>
      </c>
      <c r="AK147" s="21">
        <f>-AK$162*'Fixed Data'!$B$21*'Fixed Data'!$B$22</f>
        <v>-9.6650410681529408E-2</v>
      </c>
      <c r="AL147" s="21">
        <f>-AL$162*'Fixed Data'!$B$21*'Fixed Data'!$B$22</f>
        <v>-0.10022948396524166</v>
      </c>
      <c r="AM147" s="21">
        <f>-AM$162*'Fixed Data'!$B$21*'Fixed Data'!$B$22</f>
        <v>-0.10395967943954158</v>
      </c>
      <c r="AN147" s="21">
        <f>-AN$162*'Fixed Data'!$B$21*'Fixed Data'!$B$22</f>
        <v>-0.10784784561854334</v>
      </c>
      <c r="AO147" s="21">
        <f>-AO$162*'Fixed Data'!$B$21*'Fixed Data'!$B$22</f>
        <v>-0.11190115526343772</v>
      </c>
      <c r="AP147" s="21">
        <f>-AP$162*'Fixed Data'!$B$21*'Fixed Data'!$B$22</f>
        <v>-0.11612712150444245</v>
      </c>
      <c r="AQ147" s="21">
        <f>-AQ$162*'Fixed Data'!$B$21*'Fixed Data'!$B$22</f>
        <v>-0.1205336145654424</v>
      </c>
      <c r="AR147" s="21">
        <f>-AR$162*'Fixed Data'!$B$21*'Fixed Data'!$B$22</f>
        <v>-0.12512887909131939</v>
      </c>
      <c r="AS147" s="21">
        <f>-AS$162*'Fixed Data'!$B$21*'Fixed Data'!$B$22</f>
        <v>-0.12992155237931657</v>
      </c>
      <c r="AT147" s="21">
        <f>-AT$162*'Fixed Data'!$B$21*'Fixed Data'!$B$22</f>
        <v>-0.13492068366510995</v>
      </c>
      <c r="AU147" s="21">
        <f>-AU$162*'Fixed Data'!$B$21*'Fixed Data'!$B$22</f>
        <v>-0.14013575416224203</v>
      </c>
      <c r="AV147" s="21">
        <f>-AV$162*'Fixed Data'!$B$21*'Fixed Data'!$B$22</f>
        <v>-0.14557669830693487</v>
      </c>
      <c r="AW147" s="21">
        <f>-AW$162*'Fixed Data'!$B$21*'Fixed Data'!$B$22</f>
        <v>-0.15125392605761037</v>
      </c>
      <c r="AX147" s="21">
        <f>-AX$162*'Fixed Data'!$B$21*'Fixed Data'!$B$22</f>
        <v>-0.15717834624911714</v>
      </c>
      <c r="AY147" s="21">
        <f>-AY$162*'Fixed Data'!$B$21*'Fixed Data'!$B$22</f>
        <v>-0.16336139054964771</v>
      </c>
      <c r="AZ147" s="21">
        <f>-AZ$162*'Fixed Data'!$B$21*'Fixed Data'!$B$22</f>
        <v>-0.16981504012975923</v>
      </c>
      <c r="BA147" s="21">
        <f>-BA$162*'Fixed Data'!$B$21*'Fixed Data'!$B$22</f>
        <v>-0.17655185142735924</v>
      </c>
      <c r="BB147" s="21">
        <f>-BB$162*'Fixed Data'!$B$21*'Fixed Data'!$B$22</f>
        <v>-0.18355592189366887</v>
      </c>
    </row>
    <row r="148" spans="1:54" outlineLevel="2">
      <c r="A148" s="494"/>
      <c r="B148" s="135" t="s">
        <v>279</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94"/>
      <c r="B149" s="135" t="s">
        <v>279</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94"/>
      <c r="B150" s="135" t="s">
        <v>282</v>
      </c>
      <c r="C150" s="315" t="s">
        <v>467</v>
      </c>
      <c r="D150" s="135" t="s">
        <v>383</v>
      </c>
      <c r="E150" s="279">
        <v>-37.388021909999999</v>
      </c>
      <c r="F150" s="279">
        <v>-35.352270329999996</v>
      </c>
      <c r="G150" s="279">
        <v>-33.171541750000003</v>
      </c>
      <c r="H150" s="279">
        <v>-30.838305200000001</v>
      </c>
      <c r="I150" s="279">
        <v>-28.344659789999998</v>
      </c>
      <c r="J150" s="279">
        <v>-25.682315539999998</v>
      </c>
      <c r="K150" s="279">
        <v>-25.977347519999999</v>
      </c>
      <c r="L150" s="279">
        <v>-26.280798570000002</v>
      </c>
      <c r="M150" s="279">
        <v>-26.592954940000002</v>
      </c>
      <c r="N150" s="279">
        <v>-26.914113670000003</v>
      </c>
      <c r="O150" s="279">
        <v>-27.24458306</v>
      </c>
      <c r="P150" s="279">
        <v>-27.58468315</v>
      </c>
      <c r="Q150" s="279">
        <v>-27.93474616</v>
      </c>
      <c r="R150" s="279">
        <v>-28.295117039999997</v>
      </c>
      <c r="S150" s="279">
        <v>-28.666153940000001</v>
      </c>
      <c r="T150" s="279">
        <v>-29.048228859999998</v>
      </c>
      <c r="U150" s="279">
        <v>-29.44172811</v>
      </c>
      <c r="V150" s="279">
        <v>-29.847053010000003</v>
      </c>
      <c r="W150" s="279">
        <v>-30.264620449999999</v>
      </c>
      <c r="X150" s="279">
        <v>-30.69486358</v>
      </c>
      <c r="Y150" s="279">
        <v>-31.138232519999999</v>
      </c>
      <c r="Z150" s="279">
        <v>-31.595195019999998</v>
      </c>
      <c r="AA150" s="279">
        <v>-32.06623724</v>
      </c>
      <c r="AB150" s="279">
        <v>-32.551864549999998</v>
      </c>
      <c r="AC150" s="279">
        <v>-33.052602319999998</v>
      </c>
      <c r="AD150" s="279">
        <v>-33.568996799999994</v>
      </c>
      <c r="AE150" s="279">
        <v>-34.101616010000001</v>
      </c>
      <c r="AF150" s="279">
        <v>-34.651050640000001</v>
      </c>
      <c r="AG150" s="279">
        <v>-35.217915090000005</v>
      </c>
      <c r="AH150" s="279">
        <v>-35.802848450000006</v>
      </c>
      <c r="AI150" s="279">
        <v>-36.406515590000005</v>
      </c>
      <c r="AJ150" s="279">
        <v>-37.029608270000004</v>
      </c>
      <c r="AK150" s="279">
        <v>-37.672846310000004</v>
      </c>
      <c r="AL150" s="279">
        <v>-38.336978810000005</v>
      </c>
      <c r="AM150" s="279">
        <v>-39.022785450000001</v>
      </c>
      <c r="AN150" s="279">
        <v>-39.731077820000003</v>
      </c>
      <c r="AO150" s="279">
        <v>-40.462700810000001</v>
      </c>
      <c r="AP150" s="279">
        <v>-41.218534079999998</v>
      </c>
      <c r="AQ150" s="279">
        <v>-41.999493619999996</v>
      </c>
      <c r="AR150" s="279">
        <v>-42.806533309999999</v>
      </c>
      <c r="AS150" s="279">
        <v>-43.640646650000001</v>
      </c>
      <c r="AT150" s="279">
        <v>-44.502868490000004</v>
      </c>
      <c r="AU150" s="279">
        <v>-45.394276869999999</v>
      </c>
      <c r="AV150" s="279">
        <v>-46.315994950000004</v>
      </c>
      <c r="AW150" s="279">
        <v>-47.269193030000004</v>
      </c>
      <c r="AX150" s="279">
        <v>-48.255090670000001</v>
      </c>
      <c r="AY150" s="279">
        <v>-49.27495888</v>
      </c>
      <c r="AZ150" s="279">
        <v>-50.330122450000005</v>
      </c>
      <c r="BA150" s="279">
        <v>-51.421962369999996</v>
      </c>
      <c r="BB150" s="279">
        <v>-52.537488193249871</v>
      </c>
    </row>
    <row r="151" spans="1:54" outlineLevel="2">
      <c r="A151" s="494"/>
      <c r="B151" s="135" t="s">
        <v>282</v>
      </c>
      <c r="C151" s="315" t="s">
        <v>468</v>
      </c>
      <c r="D151" s="135" t="s">
        <v>383</v>
      </c>
      <c r="E151" s="279">
        <v>-3.1128845279999999</v>
      </c>
      <c r="F151" s="279">
        <v>-3.0405672500000001</v>
      </c>
      <c r="G151" s="279">
        <v>-2.9105964909999997</v>
      </c>
      <c r="H151" s="279">
        <v>-2.7178481479999999</v>
      </c>
      <c r="I151" s="279">
        <v>-2.4568582999999999</v>
      </c>
      <c r="J151" s="279">
        <v>-2.1218025229999999</v>
      </c>
      <c r="K151" s="279">
        <v>-2.1450591600000002</v>
      </c>
      <c r="L151" s="279">
        <v>-2.168976046</v>
      </c>
      <c r="M151" s="279">
        <v>-2.193576459</v>
      </c>
      <c r="N151" s="279">
        <v>-2.2188845960000001</v>
      </c>
      <c r="O151" s="279">
        <v>-2.2449256129999999</v>
      </c>
      <c r="P151" s="279">
        <v>-2.271725666</v>
      </c>
      <c r="Q151" s="279">
        <v>-2.2993119550000003</v>
      </c>
      <c r="R151" s="279">
        <v>-2.3277127659999999</v>
      </c>
      <c r="S151" s="279">
        <v>-2.3569575220000001</v>
      </c>
      <c r="T151" s="279">
        <v>-2.3870768300000003</v>
      </c>
      <c r="U151" s="279">
        <v>-2.4181025310000002</v>
      </c>
      <c r="V151" s="279">
        <v>-2.450067759</v>
      </c>
      <c r="W151" s="279">
        <v>-2.483006992</v>
      </c>
      <c r="X151" s="279">
        <v>-2.516956113</v>
      </c>
      <c r="Y151" s="279">
        <v>-2.5519524730000001</v>
      </c>
      <c r="Z151" s="279">
        <v>-2.5880349520000001</v>
      </c>
      <c r="AA151" s="279">
        <v>-2.6252440320000003</v>
      </c>
      <c r="AB151" s="279">
        <v>-2.6636218629999999</v>
      </c>
      <c r="AC151" s="279">
        <v>-2.7032123369999996</v>
      </c>
      <c r="AD151" s="279">
        <v>-2.7440611699999997</v>
      </c>
      <c r="AE151" s="279">
        <v>-2.7862159769999999</v>
      </c>
      <c r="AF151" s="279">
        <v>-2.8297263620000002</v>
      </c>
      <c r="AG151" s="279">
        <v>-2.8746440019999997</v>
      </c>
      <c r="AH151" s="279">
        <v>-2.9210227450000001</v>
      </c>
      <c r="AI151" s="279">
        <v>-2.968918704</v>
      </c>
      <c r="AJ151" s="279">
        <v>-3.0183903590000001</v>
      </c>
      <c r="AK151" s="279">
        <v>-3.0694986630000001</v>
      </c>
      <c r="AL151" s="279">
        <v>-3.1223071579999999</v>
      </c>
      <c r="AM151" s="279">
        <v>-3.1768820869999996</v>
      </c>
      <c r="AN151" s="279">
        <v>-3.2332925189999999</v>
      </c>
      <c r="AO151" s="279">
        <v>-3.2916104750000001</v>
      </c>
      <c r="AP151" s="279">
        <v>-3.3519110680000002</v>
      </c>
      <c r="AQ151" s="279">
        <v>-3.4142726349999997</v>
      </c>
      <c r="AR151" s="279">
        <v>-3.478776893</v>
      </c>
      <c r="AS151" s="279">
        <v>-3.5455090869999997</v>
      </c>
      <c r="AT151" s="279">
        <v>-3.6145581579999999</v>
      </c>
      <c r="AU151" s="279">
        <v>-3.6860169040000001</v>
      </c>
      <c r="AV151" s="279">
        <v>-3.7599821680000001</v>
      </c>
      <c r="AW151" s="279">
        <v>-3.8365550150000001</v>
      </c>
      <c r="AX151" s="279">
        <v>-3.915840931</v>
      </c>
      <c r="AY151" s="279">
        <v>-3.9979500290000001</v>
      </c>
      <c r="AZ151" s="279">
        <v>-4.0829972589999999</v>
      </c>
      <c r="BA151" s="279">
        <v>-4.1711026369999997</v>
      </c>
      <c r="BB151" s="279">
        <v>-4.2611092059977196</v>
      </c>
    </row>
    <row r="152" spans="1:54" outlineLevel="2">
      <c r="A152" s="494"/>
      <c r="B152" s="135" t="s">
        <v>282</v>
      </c>
      <c r="C152" s="315" t="s">
        <v>469</v>
      </c>
      <c r="D152" s="135" t="s">
        <v>383</v>
      </c>
      <c r="E152" s="279">
        <v>-0.77054625970000001</v>
      </c>
      <c r="F152" s="279">
        <v>-0.77183965099999996</v>
      </c>
      <c r="G152" s="279">
        <v>-0.74892799980000002</v>
      </c>
      <c r="H152" s="279">
        <v>-0.69120404049999995</v>
      </c>
      <c r="I152" s="279">
        <v>-0.5866994203</v>
      </c>
      <c r="J152" s="279">
        <v>-0.42195469959999998</v>
      </c>
      <c r="K152" s="279">
        <v>-0.4353026062</v>
      </c>
      <c r="L152" s="279">
        <v>-0.44916424959999995</v>
      </c>
      <c r="M152" s="279">
        <v>-0.46356145909999996</v>
      </c>
      <c r="N152" s="279">
        <v>-0.47851705480000001</v>
      </c>
      <c r="O152" s="279">
        <v>-0.49405489419999998</v>
      </c>
      <c r="P152" s="279">
        <v>-0.51019992130000003</v>
      </c>
      <c r="Q152" s="279">
        <v>-0.52697821840000003</v>
      </c>
      <c r="R152" s="279">
        <v>-0.54441706039999993</v>
      </c>
      <c r="S152" s="279">
        <v>-0.56254497140000004</v>
      </c>
      <c r="T152" s="279">
        <v>-0.58139178420000004</v>
      </c>
      <c r="U152" s="279">
        <v>-0.60098870290000006</v>
      </c>
      <c r="V152" s="279">
        <v>-0.62136836870000001</v>
      </c>
      <c r="W152" s="279">
        <v>-0.6425649282</v>
      </c>
      <c r="X152" s="279">
        <v>-0.66461410580000002</v>
      </c>
      <c r="Y152" s="279">
        <v>-0.68755327919999998</v>
      </c>
      <c r="Z152" s="279">
        <v>-0.71142155920000005</v>
      </c>
      <c r="AA152" s="279">
        <v>-0.73625987240000001</v>
      </c>
      <c r="AB152" s="279">
        <v>-0.76211104900000004</v>
      </c>
      <c r="AC152" s="279">
        <v>-0.78901991439999997</v>
      </c>
      <c r="AD152" s="279">
        <v>-0.81703338520000002</v>
      </c>
      <c r="AE152" s="279">
        <v>-0.84620057050000008</v>
      </c>
      <c r="AF152" s="279">
        <v>-0.8765728774999999</v>
      </c>
      <c r="AG152" s="279">
        <v>-0.90820412260000005</v>
      </c>
      <c r="AH152" s="279">
        <v>-0.94115064839999996</v>
      </c>
      <c r="AI152" s="279">
        <v>-0.97547144559999999</v>
      </c>
      <c r="AJ152" s="279">
        <v>-1.011228282</v>
      </c>
      <c r="AK152" s="279">
        <v>-1.048485836</v>
      </c>
      <c r="AL152" s="279">
        <v>-1.087311841</v>
      </c>
      <c r="AM152" s="279">
        <v>-1.1277772290000001</v>
      </c>
      <c r="AN152" s="279">
        <v>-1.169956292</v>
      </c>
      <c r="AO152" s="279">
        <v>-1.2139268409999999</v>
      </c>
      <c r="AP152" s="279">
        <v>-1.2597703789999999</v>
      </c>
      <c r="AQ152" s="279">
        <v>-1.3075722839999999</v>
      </c>
      <c r="AR152" s="279">
        <v>-1.357421993</v>
      </c>
      <c r="AS152" s="279">
        <v>-1.4094132039999998</v>
      </c>
      <c r="AT152" s="279">
        <v>-1.4636440830000002</v>
      </c>
      <c r="AU152" s="279">
        <v>-1.520217484</v>
      </c>
      <c r="AV152" s="279">
        <v>-1.5792411769999999</v>
      </c>
      <c r="AW152" s="279">
        <v>-1.640828089</v>
      </c>
      <c r="AX152" s="279">
        <v>-1.7050965589999998</v>
      </c>
      <c r="AY152" s="279">
        <v>-1.7721706000000002</v>
      </c>
      <c r="AZ152" s="279">
        <v>-1.8421801820000001</v>
      </c>
      <c r="BA152" s="279">
        <v>-1.9152615209999999</v>
      </c>
      <c r="BB152" s="279">
        <v>-1.991242078090727</v>
      </c>
    </row>
    <row r="153" spans="1:54" outlineLevel="2">
      <c r="A153" s="49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9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155</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93" t="s">
        <v>471</v>
      </c>
      <c r="B158" s="135" t="s">
        <v>276</v>
      </c>
      <c r="C158" s="315" t="s">
        <v>389</v>
      </c>
      <c r="D158" s="135" t="s">
        <v>472</v>
      </c>
      <c r="E158" s="238">
        <v>74.268933165106688</v>
      </c>
      <c r="F158" s="36">
        <v>64.969709160029069</v>
      </c>
      <c r="G158" s="36">
        <v>55.38282011371799</v>
      </c>
      <c r="H158" s="36">
        <v>45.498935959106404</v>
      </c>
      <c r="I158" s="36">
        <v>35.308348625165138</v>
      </c>
      <c r="J158" s="36">
        <v>24.800953919904604</v>
      </c>
      <c r="K158" s="36">
        <v>25.153619329638065</v>
      </c>
      <c r="L158" s="36">
        <v>25.513816262618374</v>
      </c>
      <c r="M158" s="36">
        <v>25.881768172823183</v>
      </c>
      <c r="N158" s="36">
        <v>26.257706709229325</v>
      </c>
      <c r="O158" s="36">
        <v>26.641871990812799</v>
      </c>
      <c r="P158" s="36">
        <v>27.034513046548692</v>
      </c>
      <c r="Q158" s="36">
        <v>27.435888090411186</v>
      </c>
      <c r="R158" s="36">
        <v>27.846264972373501</v>
      </c>
      <c r="S158" s="36">
        <v>28.265921552407843</v>
      </c>
      <c r="T158" s="36">
        <v>28.695146118485383</v>
      </c>
      <c r="U158" s="36">
        <v>29.134237826576214</v>
      </c>
      <c r="V158" s="36">
        <v>29.583507195649279</v>
      </c>
      <c r="W158" s="36">
        <v>30.043276503672349</v>
      </c>
      <c r="X158" s="36">
        <v>30.513880359611964</v>
      </c>
      <c r="Y158" s="36">
        <v>30.995666231433372</v>
      </c>
      <c r="Z158" s="36">
        <v>31.488994919100506</v>
      </c>
      <c r="AA158" s="36">
        <v>31.994241203575879</v>
      </c>
      <c r="AB158" s="36">
        <v>32.511794396820555</v>
      </c>
      <c r="AC158" s="36">
        <v>33.042058990794104</v>
      </c>
      <c r="AD158" s="36">
        <v>33.585455317454468</v>
      </c>
      <c r="AE158" s="36">
        <v>34.142420186757981</v>
      </c>
      <c r="AF158" s="36">
        <v>34.713407667659233</v>
      </c>
      <c r="AG158" s="36">
        <v>35.298889770111018</v>
      </c>
      <c r="AH158" s="36">
        <v>35.899357281064269</v>
      </c>
      <c r="AI158" s="36">
        <v>36.515320534467946</v>
      </c>
      <c r="AJ158" s="36">
        <v>37.147310324268965</v>
      </c>
      <c r="AK158" s="36">
        <v>37.795878740412121</v>
      </c>
      <c r="AL158" s="36">
        <v>38.461600136839984</v>
      </c>
      <c r="AM158" s="36">
        <v>39.145072110492784</v>
      </c>
      <c r="AN158" s="36">
        <v>39.846916535308345</v>
      </c>
      <c r="AO158" s="36">
        <v>40.567780596221937</v>
      </c>
      <c r="AP158" s="36">
        <v>41.308337977166204</v>
      </c>
      <c r="AQ158" s="36">
        <v>42.069289961071</v>
      </c>
      <c r="AR158" s="36">
        <v>42.851366727863329</v>
      </c>
      <c r="AS158" s="36">
        <v>43.655328608467137</v>
      </c>
      <c r="AT158" s="36">
        <v>44.481967437803256</v>
      </c>
      <c r="AU158" s="36">
        <v>45.332107973789199</v>
      </c>
      <c r="AV158" s="36">
        <v>46.206609360339058</v>
      </c>
      <c r="AW158" s="36">
        <v>47.106366722363326</v>
      </c>
      <c r="AX158" s="36">
        <v>48.032312716768729</v>
      </c>
      <c r="AY158" s="36">
        <v>48.985419281458064</v>
      </c>
      <c r="AZ158" s="36">
        <v>49.96669939533006</v>
      </c>
      <c r="BA158" s="36">
        <v>50.977208948279099</v>
      </c>
      <c r="BB158" s="36">
        <v>52.008154703117768</v>
      </c>
    </row>
    <row r="159" spans="1:54" outlineLevel="2">
      <c r="A159" s="494"/>
      <c r="B159" s="135" t="s">
        <v>276</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94"/>
      <c r="B160" s="135" t="s">
        <v>276</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94"/>
      <c r="B161" s="135" t="s">
        <v>279</v>
      </c>
      <c r="C161" s="315" t="s">
        <v>465</v>
      </c>
      <c r="D161" s="135"/>
      <c r="E161" s="238">
        <v>0.212128819</v>
      </c>
      <c r="F161" s="36">
        <v>0.21248651399999999</v>
      </c>
      <c r="G161" s="36">
        <v>0.20618024700000001</v>
      </c>
      <c r="H161" s="36">
        <v>0.19028970200000001</v>
      </c>
      <c r="I161" s="36">
        <v>0.161519837</v>
      </c>
      <c r="J161" s="36">
        <v>0.116165093</v>
      </c>
      <c r="K161" s="36">
        <v>0.119839944</v>
      </c>
      <c r="L161" s="36">
        <v>0.123656234</v>
      </c>
      <c r="M161" s="36">
        <v>0.127619972</v>
      </c>
      <c r="N161" s="36">
        <v>0.13173744000000001</v>
      </c>
      <c r="O161" s="36">
        <v>0.136015208</v>
      </c>
      <c r="P161" s="36">
        <v>0.14046014300000001</v>
      </c>
      <c r="Q161" s="36">
        <v>0.14507942500000001</v>
      </c>
      <c r="R161" s="36">
        <v>0.14988056399999999</v>
      </c>
      <c r="S161" s="36">
        <v>0.15487141200000001</v>
      </c>
      <c r="T161" s="36">
        <v>0.16006018299999999</v>
      </c>
      <c r="U161" s="36">
        <v>0.16545546799999999</v>
      </c>
      <c r="V161" s="36">
        <v>0.171066254</v>
      </c>
      <c r="W161" s="36">
        <v>0.17690194000000001</v>
      </c>
      <c r="X161" s="36">
        <v>0.182972364</v>
      </c>
      <c r="Y161" s="36">
        <v>0.189287815</v>
      </c>
      <c r="Z161" s="36">
        <v>0.195859061</v>
      </c>
      <c r="AA161" s="36">
        <v>0.20269736999999999</v>
      </c>
      <c r="AB161" s="36">
        <v>0.209814533</v>
      </c>
      <c r="AC161" s="36">
        <v>0.217222891</v>
      </c>
      <c r="AD161" s="36">
        <v>0.224935362</v>
      </c>
      <c r="AE161" s="36">
        <v>0.23296546500000001</v>
      </c>
      <c r="AF161" s="36">
        <v>0.24132735399999999</v>
      </c>
      <c r="AG161" s="36">
        <v>0.25003584400000001</v>
      </c>
      <c r="AH161" s="36">
        <v>0.25910644900000002</v>
      </c>
      <c r="AI161" s="36">
        <v>0.268555408</v>
      </c>
      <c r="AJ161" s="36">
        <v>0.27839972699999999</v>
      </c>
      <c r="AK161" s="36">
        <v>0.288657214</v>
      </c>
      <c r="AL161" s="36">
        <v>0.29934651499999998</v>
      </c>
      <c r="AM161" s="36">
        <v>0.31048715900000001</v>
      </c>
      <c r="AN161" s="36">
        <v>0.32209959999999999</v>
      </c>
      <c r="AO161" s="36">
        <v>0.33420526099999998</v>
      </c>
      <c r="AP161" s="36">
        <v>0.34682657900000002</v>
      </c>
      <c r="AQ161" s="36">
        <v>0.35998706200000002</v>
      </c>
      <c r="AR161" s="36">
        <v>0.37371133099999998</v>
      </c>
      <c r="AS161" s="36">
        <v>0.388025183</v>
      </c>
      <c r="AT161" s="36">
        <v>0.40295564499999997</v>
      </c>
      <c r="AU161" s="36">
        <v>0.41853103400000002</v>
      </c>
      <c r="AV161" s="36">
        <v>0.43478102000000002</v>
      </c>
      <c r="AW161" s="36">
        <v>0.45173669300000002</v>
      </c>
      <c r="AX161" s="36">
        <v>0.46943063299999999</v>
      </c>
      <c r="AY161" s="36">
        <v>0.48789698399999998</v>
      </c>
      <c r="AZ161" s="36">
        <v>0.50717152700000001</v>
      </c>
      <c r="BA161" s="36">
        <v>0.527291764</v>
      </c>
      <c r="BB161" s="36">
        <v>0.54821020025880063</v>
      </c>
    </row>
    <row r="162" spans="1:54" outlineLevel="2">
      <c r="A162" s="494"/>
      <c r="B162" s="135" t="s">
        <v>279</v>
      </c>
      <c r="C162" s="315" t="s">
        <v>466</v>
      </c>
      <c r="D162" s="135"/>
      <c r="E162" s="238">
        <v>0.47139737700000001</v>
      </c>
      <c r="F162" s="36">
        <v>0.47219225300000001</v>
      </c>
      <c r="G162" s="36">
        <v>0.45817832800000002</v>
      </c>
      <c r="H162" s="36">
        <v>0.42286600499999999</v>
      </c>
      <c r="I162" s="36">
        <v>0.35893297099999999</v>
      </c>
      <c r="J162" s="36">
        <v>0.258144651</v>
      </c>
      <c r="K162" s="36">
        <v>0.266310987</v>
      </c>
      <c r="L162" s="36">
        <v>0.27479163000000001</v>
      </c>
      <c r="M162" s="36">
        <v>0.28359993700000002</v>
      </c>
      <c r="N162" s="36">
        <v>0.29274986800000002</v>
      </c>
      <c r="O162" s="36">
        <v>0.30225601899999999</v>
      </c>
      <c r="P162" s="36">
        <v>0.31213365100000001</v>
      </c>
      <c r="Q162" s="36">
        <v>0.322398723</v>
      </c>
      <c r="R162" s="36">
        <v>0.33306792000000002</v>
      </c>
      <c r="S162" s="36">
        <v>0.34415869300000002</v>
      </c>
      <c r="T162" s="36">
        <v>0.35568929599999999</v>
      </c>
      <c r="U162" s="36">
        <v>0.36767881800000002</v>
      </c>
      <c r="V162" s="36">
        <v>0.38014723</v>
      </c>
      <c r="W162" s="36">
        <v>0.39311542300000002</v>
      </c>
      <c r="X162" s="36">
        <v>0.40660525400000003</v>
      </c>
      <c r="Y162" s="36">
        <v>0.42063958899999998</v>
      </c>
      <c r="Z162" s="36">
        <v>0.435242358</v>
      </c>
      <c r="AA162" s="36">
        <v>0.450438599</v>
      </c>
      <c r="AB162" s="36">
        <v>0.46625451699999998</v>
      </c>
      <c r="AC162" s="36">
        <v>0.482717536</v>
      </c>
      <c r="AD162" s="36">
        <v>0.49985636</v>
      </c>
      <c r="AE162" s="36">
        <v>0.517701034</v>
      </c>
      <c r="AF162" s="36">
        <v>0.53628300900000003</v>
      </c>
      <c r="AG162" s="36">
        <v>0.55563521000000005</v>
      </c>
      <c r="AH162" s="36">
        <v>0.575792109</v>
      </c>
      <c r="AI162" s="36">
        <v>0.59678979600000004</v>
      </c>
      <c r="AJ162" s="36">
        <v>0.61866606099999999</v>
      </c>
      <c r="AK162" s="36">
        <v>0.64146047500000003</v>
      </c>
      <c r="AL162" s="36">
        <v>0.66521447700000003</v>
      </c>
      <c r="AM162" s="36">
        <v>0.68997146399999998</v>
      </c>
      <c r="AN162" s="36">
        <v>0.71577688900000003</v>
      </c>
      <c r="AO162" s="36">
        <v>0.74267835699999996</v>
      </c>
      <c r="AP162" s="36">
        <v>0.77072573200000005</v>
      </c>
      <c r="AQ162" s="36">
        <v>0.79997124799999997</v>
      </c>
      <c r="AR162" s="36">
        <v>0.83046962400000002</v>
      </c>
      <c r="AS162" s="36">
        <v>0.86227818499999997</v>
      </c>
      <c r="AT162" s="36">
        <v>0.89545699000000001</v>
      </c>
      <c r="AU162" s="36">
        <v>0.93006896500000003</v>
      </c>
      <c r="AV162" s="36">
        <v>0.96618004400000002</v>
      </c>
      <c r="AW162" s="36">
        <v>1.0038593170000001</v>
      </c>
      <c r="AX162" s="36">
        <v>1.0431791850000001</v>
      </c>
      <c r="AY162" s="36">
        <v>1.084215519</v>
      </c>
      <c r="AZ162" s="36">
        <v>1.1270478370000001</v>
      </c>
      <c r="BA162" s="36">
        <v>1.171759475</v>
      </c>
      <c r="BB162" s="36">
        <v>1.2182448891495237</v>
      </c>
    </row>
    <row r="163" spans="1:54" outlineLevel="2">
      <c r="A163" s="494"/>
      <c r="B163" s="135" t="s">
        <v>279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94"/>
      <c r="B164" s="135" t="s">
        <v>279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9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9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9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9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9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93" t="s">
        <v>476</v>
      </c>
      <c r="B172" s="135" t="s">
        <v>276</v>
      </c>
      <c r="C172" s="135" t="s">
        <v>389</v>
      </c>
      <c r="D172" s="135" t="s">
        <v>383</v>
      </c>
      <c r="E172" s="262">
        <f>-(E$158*'Fixed Data'!$B$25*'Fixed Data'!E$47*'Fixed Data'!$B$24*'Fixed Data'!$B$23+E$158*'Fixed Data'!$B$26)*'Fixed Data'!L44/10^6</f>
        <v>-15.146367667260405</v>
      </c>
      <c r="F172" s="262">
        <f>-(F$158*'Fixed Data'!$B$25*'Fixed Data'!F$47*'Fixed Data'!$B$24*'Fixed Data'!$B$23+F$158*'Fixed Data'!$B$26)*'Fixed Data'!M44/10^6</f>
        <v>-13.451663707114346</v>
      </c>
      <c r="G172" s="262">
        <f>-(G$158*'Fixed Data'!$B$25*'Fixed Data'!G$47*'Fixed Data'!$B$24*'Fixed Data'!$B$23+G$158*'Fixed Data'!$B$26)*'Fixed Data'!N44/10^6</f>
        <v>-11.641365225217596</v>
      </c>
      <c r="H172" s="262">
        <f>-(H$158*'Fixed Data'!$B$25*'Fixed Data'!H$47*'Fixed Data'!$B$24*'Fixed Data'!$B$23+H$158*'Fixed Data'!$B$26)*'Fixed Data'!O44/10^6</f>
        <v>-9.7094327492537111</v>
      </c>
      <c r="I172" s="262">
        <f>-(I$158*'Fixed Data'!$B$25*'Fixed Data'!I$47*'Fixed Data'!$B$24*'Fixed Data'!$B$23+I$158*'Fixed Data'!$B$26)*'Fixed Data'!P44/10^6</f>
        <v>-7.6495131080090459</v>
      </c>
      <c r="J172" s="262">
        <f>-(J$158*'Fixed Data'!$B$25*'Fixed Data'!J$47*'Fixed Data'!$B$24*'Fixed Data'!$B$23+J$158*'Fixed Data'!$B$26)*'Fixed Data'!Q44/10^6</f>
        <v>-5.4549219646299116</v>
      </c>
      <c r="K172" s="262">
        <f>-(K$158*'Fixed Data'!$B$25*'Fixed Data'!K$47*'Fixed Data'!$B$24*'Fixed Data'!$B$23+K$158*'Fixed Data'!$B$26)*'Fixed Data'!R44/10^6</f>
        <v>-5.6167411578842827</v>
      </c>
      <c r="L172" s="262">
        <f>-(L$158*'Fixed Data'!$B$25*'Fixed Data'!L$47*'Fixed Data'!$B$24*'Fixed Data'!$B$23+L$158*'Fixed Data'!$B$26)*'Fixed Data'!S44/10^6</f>
        <v>-5.7839312124339646</v>
      </c>
      <c r="M172" s="262">
        <f>-(M$158*'Fixed Data'!$B$25*'Fixed Data'!M$47*'Fixed Data'!$B$24*'Fixed Data'!$B$23+M$158*'Fixed Data'!$B$26)*'Fixed Data'!T44/10^6</f>
        <v>-5.9566956106799012</v>
      </c>
      <c r="N172" s="262">
        <f>-(N$158*'Fixed Data'!$B$25*'Fixed Data'!N$47*'Fixed Data'!$B$24*'Fixed Data'!$B$23+N$158*'Fixed Data'!$B$26)*'Fixed Data'!U44/10^6</f>
        <v>-6.1352466616748993</v>
      </c>
      <c r="O172" s="262">
        <f>-(O$158*'Fixed Data'!$B$25*'Fixed Data'!O$47*'Fixed Data'!$B$24*'Fixed Data'!$B$23+O$158*'Fixed Data'!$B$26)*'Fixed Data'!V44/10^6</f>
        <v>-6.3198059201113876</v>
      </c>
      <c r="P172" s="262">
        <f>-(P$158*'Fixed Data'!$B$25*'Fixed Data'!P$47*'Fixed Data'!$B$24*'Fixed Data'!$B$23+P$158*'Fixed Data'!$B$26)*'Fixed Data'!W44/10^6</f>
        <v>-6.5106046633043837</v>
      </c>
      <c r="Q172" s="262">
        <f>-(Q$158*'Fixed Data'!$B$25*'Fixed Data'!Q$47*'Fixed Data'!$B$24*'Fixed Data'!$B$23+Q$158*'Fixed Data'!$B$26)*'Fixed Data'!X44/10^6</f>
        <v>-6.70788434246953</v>
      </c>
      <c r="R172" s="262">
        <f>-(R$158*'Fixed Data'!$B$25*'Fixed Data'!R$47*'Fixed Data'!$B$24*'Fixed Data'!$B$23+R$158*'Fixed Data'!$B$26)*'Fixed Data'!Y44/10^6</f>
        <v>-6.9118971008281127</v>
      </c>
      <c r="S172" s="262">
        <f>-(S$158*'Fixed Data'!$B$25*'Fixed Data'!S$47*'Fixed Data'!$B$24*'Fixed Data'!$B$23+S$158*'Fixed Data'!$B$26)*'Fixed Data'!Z44/10^6</f>
        <v>-7.1213036492346173</v>
      </c>
      <c r="T172" s="262">
        <f>-(T$158*'Fixed Data'!$B$25*'Fixed Data'!T$47*'Fixed Data'!$B$24*'Fixed Data'!$B$23+T$158*'Fixed Data'!$B$26)*'Fixed Data'!AA44/10^6</f>
        <v>-7.3378839292803804</v>
      </c>
      <c r="U172" s="262">
        <f>-(U$158*'Fixed Data'!$B$25*'Fixed Data'!U$47*'Fixed Data'!$B$24*'Fixed Data'!$B$23+U$158*'Fixed Data'!$B$26)*'Fixed Data'!AB44/10^6</f>
        <v>-7.5619203822393137</v>
      </c>
      <c r="V172" s="262">
        <f>-(V$158*'Fixed Data'!$B$25*'Fixed Data'!V$47*'Fixed Data'!$B$24*'Fixed Data'!$B$23+V$158*'Fixed Data'!$B$26)*'Fixed Data'!AC44/10^6</f>
        <v>-7.7937081917784807</v>
      </c>
      <c r="W172" s="262">
        <f>-(W$158*'Fixed Data'!$B$25*'Fixed Data'!W$47*'Fixed Data'!$B$24*'Fixed Data'!$B$23+W$158*'Fixed Data'!$B$26)*'Fixed Data'!AD44/10^6</f>
        <v>-8.0335558769823141</v>
      </c>
      <c r="X172" s="262">
        <f>-(X$158*'Fixed Data'!$B$25*'Fixed Data'!X$47*'Fixed Data'!$B$24*'Fixed Data'!$B$23+X$158*'Fixed Data'!$B$26)*'Fixed Data'!AE44/10^6</f>
        <v>-8.2817860197374067</v>
      </c>
      <c r="Y172" s="262">
        <f>-(Y$158*'Fixed Data'!$B$25*'Fixed Data'!Y$47*'Fixed Data'!$B$24*'Fixed Data'!$B$23+Y$158*'Fixed Data'!$B$26)*'Fixed Data'!AF44/10^6</f>
        <v>-8.5387359572652421</v>
      </c>
      <c r="Z172" s="262">
        <f>-(Z$158*'Fixed Data'!$B$25*'Fixed Data'!Z$47*'Fixed Data'!$B$24*'Fixed Data'!$B$23+Z$158*'Fixed Data'!$B$26)*'Fixed Data'!AG44/10^6</f>
        <v>-8.8047585217701076</v>
      </c>
      <c r="AA172" s="262">
        <f>-(AA$158*'Fixed Data'!$B$25*'Fixed Data'!AA$47*'Fixed Data'!$B$24*'Fixed Data'!$B$23+AA$158*'Fixed Data'!$B$26)*'Fixed Data'!AH44/10^6</f>
        <v>-9.0802228540944778</v>
      </c>
      <c r="AB172" s="262">
        <f>-(AB$158*'Fixed Data'!$B$25*'Fixed Data'!AB$47*'Fixed Data'!$B$24*'Fixed Data'!$B$23+AB$158*'Fixed Data'!$B$26)*'Fixed Data'!AI44/10^6</f>
        <v>-9.3655152412229992</v>
      </c>
      <c r="AC172" s="262">
        <f>-(AC$158*'Fixed Data'!$B$25*'Fixed Data'!AC$47*'Fixed Data'!$B$24*'Fixed Data'!$B$23+AC$158*'Fixed Data'!$B$26)*'Fixed Data'!AJ44/10^6</f>
        <v>-9.6548274032826562</v>
      </c>
      <c r="AD172" s="262">
        <f>-(AD$158*'Fixed Data'!$B$25*'Fixed Data'!AD$47*'Fixed Data'!$B$24*'Fixed Data'!$B$23+AD$158*'Fixed Data'!$B$26)*'Fixed Data'!AK44/10^6</f>
        <v>-9.9535940283135176</v>
      </c>
      <c r="AE172" s="262">
        <f>-(AE$158*'Fixed Data'!$B$25*'Fixed Data'!AE$47*'Fixed Data'!$B$24*'Fixed Data'!$B$23+AE$158*'Fixed Data'!$B$26)*'Fixed Data'!AL44/10^6</f>
        <v>-10.261504629672448</v>
      </c>
      <c r="AF172" s="262">
        <f>-(AF$158*'Fixed Data'!$B$25*'Fixed Data'!AF$47*'Fixed Data'!$B$24*'Fixed Data'!$B$23+AF$158*'Fixed Data'!$B$26)*'Fixed Data'!AM44/10^6</f>
        <v>-10.578403763941816</v>
      </c>
      <c r="AG172" s="262">
        <f>-(AG$158*'Fixed Data'!$B$25*'Fixed Data'!AG$47*'Fixed Data'!$B$24*'Fixed Data'!$B$23+AG$158*'Fixed Data'!$B$26)*'Fixed Data'!AN44/10^6</f>
        <v>-10.904329272475877</v>
      </c>
      <c r="AH172" s="262">
        <f>-(AH$158*'Fixed Data'!$B$25*'Fixed Data'!AH$47*'Fixed Data'!$B$24*'Fixed Data'!$B$23+AH$158*'Fixed Data'!$B$26)*'Fixed Data'!AO44/10^6</f>
        <v>-11.239615842173723</v>
      </c>
      <c r="AI172" s="262">
        <f>-(AI$158*'Fixed Data'!$B$25*'Fixed Data'!AI$47*'Fixed Data'!$B$24*'Fixed Data'!$B$23+AI$158*'Fixed Data'!$B$26)*'Fixed Data'!AP44/10^6</f>
        <v>-11.585071683417647</v>
      </c>
      <c r="AJ172" s="262">
        <f>-(AJ$158*'Fixed Data'!$B$25*'Fixed Data'!AJ$47*'Fixed Data'!$B$24*'Fixed Data'!$B$23+AJ$158*'Fixed Data'!$B$26)*'Fixed Data'!AQ44/10^6</f>
        <v>-11.940844176571982</v>
      </c>
      <c r="AK172" s="262">
        <f>-(AK$158*'Fixed Data'!$B$25*'Fixed Data'!AK$47*'Fixed Data'!$B$24*'Fixed Data'!$B$23+AK$158*'Fixed Data'!$B$26)*'Fixed Data'!AR44/10^6</f>
        <v>-12.307249156363074</v>
      </c>
      <c r="AL172" s="262">
        <f>-(AL$158*'Fixed Data'!$B$25*'Fixed Data'!AL$47*'Fixed Data'!$B$24*'Fixed Data'!$B$23+AL$158*'Fixed Data'!$B$26)*'Fixed Data'!AS44/10^6</f>
        <v>-12.684702705527513</v>
      </c>
      <c r="AM172" s="262">
        <f>-(AM$158*'Fixed Data'!$B$25*'Fixed Data'!AM$47*'Fixed Data'!$B$24*'Fixed Data'!$B$23+AM$158*'Fixed Data'!$B$26)*'Fixed Data'!AT44/10^6</f>
        <v>-13.07366002880369</v>
      </c>
      <c r="AN172" s="262">
        <f>-(AN$158*'Fixed Data'!$B$25*'Fixed Data'!AN$47*'Fixed Data'!$B$24*'Fixed Data'!$B$23+AN$158*'Fixed Data'!$B$26)*'Fixed Data'!AU44/10^6</f>
        <v>-13.474564880575103</v>
      </c>
      <c r="AO172" s="262">
        <f>-(AO$158*'Fixed Data'!$B$25*'Fixed Data'!AO$47*'Fixed Data'!$B$24*'Fixed Data'!$B$23+AO$158*'Fixed Data'!$B$26)*'Fixed Data'!AV44/10^6</f>
        <v>-13.887835672774507</v>
      </c>
      <c r="AP172" s="262">
        <f>-(AP$158*'Fixed Data'!$B$25*'Fixed Data'!AP$47*'Fixed Data'!$B$24*'Fixed Data'!$B$23+AP$158*'Fixed Data'!$B$26)*'Fixed Data'!AW44/10^6</f>
        <v>-14.313947491621368</v>
      </c>
      <c r="AQ172" s="262">
        <f>-(AQ$158*'Fixed Data'!$B$25*'Fixed Data'!AQ$47*'Fixed Data'!$B$24*'Fixed Data'!$B$23+AQ$158*'Fixed Data'!$B$26)*'Fixed Data'!AX44/10^6</f>
        <v>-14.753401545218891</v>
      </c>
      <c r="AR172" s="262">
        <f>-(AR$158*'Fixed Data'!$B$25*'Fixed Data'!AR$47*'Fixed Data'!$B$24*'Fixed Data'!$B$23+AR$158*'Fixed Data'!$B$26)*'Fixed Data'!AY44/10^6</f>
        <v>-15.20671455318519</v>
      </c>
      <c r="AS172" s="262">
        <f>-(AS$158*'Fixed Data'!$B$25*'Fixed Data'!AS$47*'Fixed Data'!$B$24*'Fixed Data'!$B$23+AS$158*'Fixed Data'!$B$26)*'Fixed Data'!AZ44/10^6</f>
        <v>-15.67442097025881</v>
      </c>
      <c r="AT172" s="262">
        <f>-(AT$158*'Fixed Data'!$B$25*'Fixed Data'!AT$47*'Fixed Data'!$B$24*'Fixed Data'!$B$23+AT$158*'Fixed Data'!$B$26)*'Fixed Data'!BA44/10^6</f>
        <v>-16.157080567667656</v>
      </c>
      <c r="AU172" s="262">
        <f>-(AU$158*'Fixed Data'!$B$25*'Fixed Data'!AU$47*'Fixed Data'!$B$24*'Fixed Data'!$B$23+AU$158*'Fixed Data'!$B$26)*'Fixed Data'!BB44/10^6</f>
        <v>-16.655282617631993</v>
      </c>
      <c r="AV172" s="262">
        <f>-(AV$158*'Fixed Data'!$B$25*'Fixed Data'!AV$47*'Fixed Data'!$B$24*'Fixed Data'!$B$23+AV$158*'Fixed Data'!$B$26)*'Fixed Data'!BC44/10^6</f>
        <v>-17.16964162444209</v>
      </c>
      <c r="AW172" s="262">
        <f>-(AW$158*'Fixed Data'!$B$25*'Fixed Data'!AW$47*'Fixed Data'!$B$24*'Fixed Data'!$B$23+AW$158*'Fixed Data'!$B$26)*'Fixed Data'!BD44/10^6</f>
        <v>-17.700798768788683</v>
      </c>
      <c r="AX172" s="262">
        <f>-(AX$158*'Fixed Data'!$B$25*'Fixed Data'!AX$47*'Fixed Data'!$B$24*'Fixed Data'!$B$23+AX$158*'Fixed Data'!$B$26)*'Fixed Data'!BE44/10^6</f>
        <v>-18.249424550810048</v>
      </c>
      <c r="AY172" s="262">
        <f>-(AY$158*'Fixed Data'!$B$25*'Fixed Data'!AY$47*'Fixed Data'!$B$24*'Fixed Data'!$B$23+AY$158*'Fixed Data'!$B$26)*'Fixed Data'!BF44/10^6</f>
        <v>-18.816220724479574</v>
      </c>
      <c r="AZ172" s="262">
        <f>-(AZ$158*'Fixed Data'!$B$25*'Fixed Data'!AZ$47*'Fixed Data'!$B$24*'Fixed Data'!$B$23+AZ$158*'Fixed Data'!$B$26)*'Fixed Data'!BG44/10^6</f>
        <v>-19.40192133213251</v>
      </c>
      <c r="BA172" s="262">
        <f>-(BA$158*'Fixed Data'!$B$25*'Fixed Data'!BA$47*'Fixed Data'!$B$24*'Fixed Data'!$B$23+BA$158*'Fixed Data'!$B$26)*'Fixed Data'!BH44/10^6</f>
        <v>-20.007293861969437</v>
      </c>
      <c r="BB172" s="262">
        <f>-(BB$158*'Fixed Data'!$B$25*'Fixed Data'!BB$47*'Fixed Data'!$B$24*'Fixed Data'!$B$23+BB$158*'Fixed Data'!$B$26)*'Fixed Data'!BI44/10^6</f>
        <v>-20.629216729260165</v>
      </c>
    </row>
    <row r="173" spans="1:54" outlineLevel="2">
      <c r="A173" s="494"/>
      <c r="B173" s="135" t="s">
        <v>276</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95"/>
      <c r="B174" s="135" t="s">
        <v>276</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93" t="s">
        <v>477</v>
      </c>
      <c r="B176" s="135" t="s">
        <v>276</v>
      </c>
      <c r="C176" s="135" t="s">
        <v>389</v>
      </c>
      <c r="D176" s="135" t="s">
        <v>383</v>
      </c>
      <c r="E176" s="262">
        <f>-(E$158*'Fixed Data'!$B$25*'Fixed Data'!E$47*'Fixed Data'!$B$24*'Fixed Data'!$B$23+E$158*'Fixed Data'!$B$26)*'Fixed Data'!L46/10^6</f>
        <v>-45.439102991017918</v>
      </c>
      <c r="F176" s="262">
        <f>-(F$158*'Fixed Data'!$B$25*'Fixed Data'!F$47*'Fixed Data'!$B$24*'Fixed Data'!$B$23+F$158*'Fixed Data'!$B$26)*'Fixed Data'!M46/10^6</f>
        <v>-40.354991111927411</v>
      </c>
      <c r="G176" s="262">
        <f>-(G$158*'Fixed Data'!$B$25*'Fixed Data'!G$47*'Fixed Data'!$B$24*'Fixed Data'!$B$23+G$158*'Fixed Data'!$B$26)*'Fixed Data'!N46/10^6</f>
        <v>-34.924095675652794</v>
      </c>
      <c r="H176" s="262">
        <f>-(H$158*'Fixed Data'!$B$25*'Fixed Data'!H$47*'Fixed Data'!$B$24*'Fixed Data'!$B$23+H$158*'Fixed Data'!$B$26)*'Fixed Data'!O46/10^6</f>
        <v>-29.12829824776113</v>
      </c>
      <c r="I176" s="262">
        <f>-(I$158*'Fixed Data'!$B$25*'Fixed Data'!I$47*'Fixed Data'!$B$24*'Fixed Data'!$B$23+I$158*'Fixed Data'!$B$26)*'Fixed Data'!P46/10^6</f>
        <v>-22.948539324027134</v>
      </c>
      <c r="J176" s="262">
        <f>-(J$158*'Fixed Data'!$B$25*'Fixed Data'!J$47*'Fixed Data'!$B$24*'Fixed Data'!$B$23+J$158*'Fixed Data'!$B$26)*'Fixed Data'!Q46/10^6</f>
        <v>-16.364765890295498</v>
      </c>
      <c r="K176" s="262">
        <f>-(K$158*'Fixed Data'!$B$25*'Fixed Data'!K$47*'Fixed Data'!$B$24*'Fixed Data'!$B$23+K$158*'Fixed Data'!$B$26)*'Fixed Data'!R46/10^6</f>
        <v>-16.85022347365285</v>
      </c>
      <c r="L176" s="262">
        <f>-(L$158*'Fixed Data'!$B$25*'Fixed Data'!L$47*'Fixed Data'!$B$24*'Fixed Data'!$B$23+L$158*'Fixed Data'!$B$26)*'Fixed Data'!S46/10^6</f>
        <v>-17.351793637301892</v>
      </c>
      <c r="M176" s="262">
        <f>-(M$158*'Fixed Data'!$B$25*'Fixed Data'!M$47*'Fixed Data'!$B$24*'Fixed Data'!$B$23+M$158*'Fixed Data'!$B$26)*'Fixed Data'!T46/10^6</f>
        <v>-17.870086828288834</v>
      </c>
      <c r="N176" s="262">
        <f>-(N$158*'Fixed Data'!$B$25*'Fixed Data'!N$47*'Fixed Data'!$B$24*'Fixed Data'!$B$23+N$158*'Fixed Data'!$B$26)*'Fixed Data'!U46/10^6</f>
        <v>-18.405739981219345</v>
      </c>
      <c r="O176" s="262">
        <f>-(O$158*'Fixed Data'!$B$25*'Fixed Data'!O$47*'Fixed Data'!$B$24*'Fixed Data'!$B$23+O$158*'Fixed Data'!$B$26)*'Fixed Data'!V46/10^6</f>
        <v>-18.959417760334166</v>
      </c>
      <c r="P176" s="262">
        <f>-(P$158*'Fixed Data'!$B$25*'Fixed Data'!P$47*'Fixed Data'!$B$24*'Fixed Data'!$B$23+P$158*'Fixed Data'!$B$26)*'Fixed Data'!W46/10^6</f>
        <v>-19.531813993831079</v>
      </c>
      <c r="Q176" s="262">
        <f>-(Q$158*'Fixed Data'!$B$25*'Fixed Data'!Q$47*'Fixed Data'!$B$24*'Fixed Data'!$B$23+Q$158*'Fixed Data'!$B$26)*'Fixed Data'!X46/10^6</f>
        <v>-20.123653027408594</v>
      </c>
      <c r="R176" s="262">
        <f>-(R$158*'Fixed Data'!$B$25*'Fixed Data'!R$47*'Fixed Data'!$B$24*'Fixed Data'!$B$23+R$158*'Fixed Data'!$B$26)*'Fixed Data'!Y46/10^6</f>
        <v>-20.735691302484337</v>
      </c>
      <c r="S176" s="262">
        <f>-(S$158*'Fixed Data'!$B$25*'Fixed Data'!S$47*'Fixed Data'!$B$24*'Fixed Data'!$B$23+S$158*'Fixed Data'!$B$26)*'Fixed Data'!Z46/10^6</f>
        <v>-21.363910943607458</v>
      </c>
      <c r="T176" s="262">
        <f>-(T$158*'Fixed Data'!$B$25*'Fixed Data'!T$47*'Fixed Data'!$B$24*'Fixed Data'!$B$23+T$158*'Fixed Data'!$B$26)*'Fixed Data'!AA46/10^6</f>
        <v>-22.013651783682544</v>
      </c>
      <c r="U176" s="262">
        <f>-(U$158*'Fixed Data'!$B$25*'Fixed Data'!U$47*'Fixed Data'!$B$24*'Fixed Data'!$B$23+U$158*'Fixed Data'!$B$26)*'Fixed Data'!AB46/10^6</f>
        <v>-22.68576115094017</v>
      </c>
      <c r="V176" s="262">
        <f>-(V$158*'Fixed Data'!$B$25*'Fixed Data'!V$47*'Fixed Data'!$B$24*'Fixed Data'!$B$23+V$158*'Fixed Data'!$B$26)*'Fixed Data'!AC46/10^6</f>
        <v>-23.381124571048105</v>
      </c>
      <c r="W176" s="262">
        <f>-(W$158*'Fixed Data'!$B$25*'Fixed Data'!W$47*'Fixed Data'!$B$24*'Fixed Data'!$B$23+W$158*'Fixed Data'!$B$26)*'Fixed Data'!AD46/10^6</f>
        <v>-24.100667630946944</v>
      </c>
      <c r="X176" s="262">
        <f>-(X$158*'Fixed Data'!$B$25*'Fixed Data'!X$47*'Fixed Data'!$B$24*'Fixed Data'!$B$23+X$158*'Fixed Data'!$B$26)*'Fixed Data'!AE46/10^6</f>
        <v>-24.845358059212224</v>
      </c>
      <c r="Y176" s="262">
        <f>-(Y$158*'Fixed Data'!$B$25*'Fixed Data'!Y$47*'Fixed Data'!$B$24*'Fixed Data'!$B$23+Y$158*'Fixed Data'!$B$26)*'Fixed Data'!AF46/10^6</f>
        <v>-25.61620787179573</v>
      </c>
      <c r="Z176" s="262">
        <f>-(Z$158*'Fixed Data'!$B$25*'Fixed Data'!Z$47*'Fixed Data'!$B$24*'Fixed Data'!$B$23+Z$158*'Fixed Data'!$B$26)*'Fixed Data'!AG46/10^6</f>
        <v>-26.414275560746841</v>
      </c>
      <c r="AA176" s="262">
        <f>-(AA$158*'Fixed Data'!$B$25*'Fixed Data'!AA$47*'Fixed Data'!$B$24*'Fixed Data'!$B$23+AA$158*'Fixed Data'!$B$26)*'Fixed Data'!AH46/10^6</f>
        <v>-27.240668566920139</v>
      </c>
      <c r="AB176" s="262">
        <f>-(AB$158*'Fixed Data'!$B$25*'Fixed Data'!AB$47*'Fixed Data'!$B$24*'Fixed Data'!$B$23+AB$158*'Fixed Data'!$B$26)*'Fixed Data'!AI46/10^6</f>
        <v>-28.096545723668996</v>
      </c>
      <c r="AC176" s="262">
        <f>-(AC$158*'Fixed Data'!$B$25*'Fixed Data'!AC$47*'Fixed Data'!$B$24*'Fixed Data'!$B$23+AC$158*'Fixed Data'!$B$26)*'Fixed Data'!AJ46/10^6</f>
        <v>-28.964482210121602</v>
      </c>
      <c r="AD176" s="262">
        <f>-(AD$158*'Fixed Data'!$B$25*'Fixed Data'!AD$47*'Fixed Data'!$B$24*'Fixed Data'!$B$23+AD$158*'Fixed Data'!$B$26)*'Fixed Data'!AK46/10^6</f>
        <v>-29.860782085536545</v>
      </c>
      <c r="AE176" s="262">
        <f>-(AE$158*'Fixed Data'!$B$25*'Fixed Data'!AE$47*'Fixed Data'!$B$24*'Fixed Data'!$B$23+AE$158*'Fixed Data'!$B$26)*'Fixed Data'!AL46/10^6</f>
        <v>-30.784513890016758</v>
      </c>
      <c r="AF176" s="262">
        <f>-(AF$158*'Fixed Data'!$B$25*'Fixed Data'!AF$47*'Fixed Data'!$B$24*'Fixed Data'!$B$23+AF$158*'Fixed Data'!$B$26)*'Fixed Data'!AM46/10^6</f>
        <v>-31.735211293335229</v>
      </c>
      <c r="AG176" s="262">
        <f>-(AG$158*'Fixed Data'!$B$25*'Fixed Data'!AG$47*'Fixed Data'!$B$24*'Fixed Data'!$B$23+AG$158*'Fixed Data'!$B$26)*'Fixed Data'!AN46/10^6</f>
        <v>-32.7129878185495</v>
      </c>
      <c r="AH176" s="262">
        <f>-(AH$158*'Fixed Data'!$B$25*'Fixed Data'!AH$47*'Fixed Data'!$B$24*'Fixed Data'!$B$23+AH$158*'Fixed Data'!$B$26)*'Fixed Data'!AO46/10^6</f>
        <v>-33.718847527945279</v>
      </c>
      <c r="AI176" s="262">
        <f>-(AI$158*'Fixed Data'!$B$25*'Fixed Data'!AI$47*'Fixed Data'!$B$24*'Fixed Data'!$B$23+AI$158*'Fixed Data'!$B$26)*'Fixed Data'!AP46/10^6</f>
        <v>-34.75521505192399</v>
      </c>
      <c r="AJ176" s="262">
        <f>-(AJ$158*'Fixed Data'!$B$25*'Fixed Data'!AJ$47*'Fixed Data'!$B$24*'Fixed Data'!$B$23+AJ$158*'Fixed Data'!$B$26)*'Fixed Data'!AQ46/10^6</f>
        <v>-35.822532531585274</v>
      </c>
      <c r="AK176" s="262">
        <f>-(AK$158*'Fixed Data'!$B$25*'Fixed Data'!AK$47*'Fixed Data'!$B$24*'Fixed Data'!$B$23+AK$158*'Fixed Data'!$B$26)*'Fixed Data'!AR46/10^6</f>
        <v>-36.921747471120717</v>
      </c>
      <c r="AL176" s="262">
        <f>-(AL$158*'Fixed Data'!$B$25*'Fixed Data'!AL$47*'Fixed Data'!$B$24*'Fixed Data'!$B$23+AL$158*'Fixed Data'!$B$26)*'Fixed Data'!AS46/10^6</f>
        <v>-38.054108118773982</v>
      </c>
      <c r="AM176" s="262">
        <f>-(AM$158*'Fixed Data'!$B$25*'Fixed Data'!AM$47*'Fixed Data'!$B$24*'Fixed Data'!$B$23+AM$158*'Fixed Data'!$B$26)*'Fixed Data'!AT46/10^6</f>
        <v>-39.220980088834686</v>
      </c>
      <c r="AN176" s="262">
        <f>-(AN$158*'Fixed Data'!$B$25*'Fixed Data'!AN$47*'Fixed Data'!$B$24*'Fixed Data'!$B$23+AN$158*'Fixed Data'!$B$26)*'Fixed Data'!AU46/10^6</f>
        <v>-40.423694644361213</v>
      </c>
      <c r="AO176" s="262">
        <f>-(AO$158*'Fixed Data'!$B$25*'Fixed Data'!AO$47*'Fixed Data'!$B$24*'Fixed Data'!$B$23+AO$158*'Fixed Data'!$B$26)*'Fixed Data'!AV46/10^6</f>
        <v>-41.663507021169302</v>
      </c>
      <c r="AP176" s="262">
        <f>-(AP$158*'Fixed Data'!$B$25*'Fixed Data'!AP$47*'Fixed Data'!$B$24*'Fixed Data'!$B$23+AP$158*'Fixed Data'!$B$26)*'Fixed Data'!AW46/10^6</f>
        <v>-42.941842477928581</v>
      </c>
      <c r="AQ176" s="262">
        <f>-(AQ$158*'Fixed Data'!$B$25*'Fixed Data'!AQ$47*'Fixed Data'!$B$24*'Fixed Data'!$B$23+AQ$158*'Fixed Data'!$B$26)*'Fixed Data'!AX46/10^6</f>
        <v>-44.260204638952999</v>
      </c>
      <c r="AR176" s="262">
        <f>-(AR$158*'Fixed Data'!$B$25*'Fixed Data'!AR$47*'Fixed Data'!$B$24*'Fixed Data'!$B$23+AR$158*'Fixed Data'!$B$26)*'Fixed Data'!AY46/10^6</f>
        <v>-45.620143663094012</v>
      </c>
      <c r="AS176" s="262">
        <f>-(AS$158*'Fixed Data'!$B$25*'Fixed Data'!AS$47*'Fixed Data'!$B$24*'Fixed Data'!$B$23+AS$158*'Fixed Data'!$B$26)*'Fixed Data'!AZ46/10^6</f>
        <v>-47.023262914560817</v>
      </c>
      <c r="AT176" s="262">
        <f>-(AT$158*'Fixed Data'!$B$25*'Fixed Data'!AT$47*'Fixed Data'!$B$24*'Fixed Data'!$B$23+AT$158*'Fixed Data'!$B$26)*'Fixed Data'!BA46/10^6</f>
        <v>-48.471241707042196</v>
      </c>
      <c r="AU176" s="262">
        <f>-(AU$158*'Fixed Data'!$B$25*'Fixed Data'!AU$47*'Fixed Data'!$B$24*'Fixed Data'!$B$23+AU$158*'Fixed Data'!$B$26)*'Fixed Data'!BB46/10^6</f>
        <v>-49.965847857200231</v>
      </c>
      <c r="AV176" s="262">
        <f>-(AV$158*'Fixed Data'!$B$25*'Fixed Data'!AV$47*'Fixed Data'!$B$24*'Fixed Data'!$B$23+AV$158*'Fixed Data'!$B$26)*'Fixed Data'!BC46/10^6</f>
        <v>-51.508924877905343</v>
      </c>
      <c r="AW176" s="262">
        <f>-(AW$158*'Fixed Data'!$B$25*'Fixed Data'!AW$47*'Fixed Data'!$B$24*'Fixed Data'!$B$23+AW$158*'Fixed Data'!$B$26)*'Fixed Data'!BD46/10^6</f>
        <v>-53.102396311229406</v>
      </c>
      <c r="AX176" s="262">
        <f>-(AX$158*'Fixed Data'!$B$25*'Fixed Data'!AX$47*'Fixed Data'!$B$24*'Fixed Data'!$B$23+AX$158*'Fixed Data'!$B$26)*'Fixed Data'!BE46/10^6</f>
        <v>-54.748273657587696</v>
      </c>
      <c r="AY176" s="262">
        <f>-(AY$158*'Fixed Data'!$B$25*'Fixed Data'!AY$47*'Fixed Data'!$B$24*'Fixed Data'!$B$23+AY$158*'Fixed Data'!$B$26)*'Fixed Data'!BF46/10^6</f>
        <v>-56.448662178901415</v>
      </c>
      <c r="AZ176" s="262">
        <f>-(AZ$158*'Fixed Data'!$B$25*'Fixed Data'!AZ$47*'Fixed Data'!$B$24*'Fixed Data'!$B$23+AZ$158*'Fixed Data'!$B$26)*'Fixed Data'!BG46/10^6</f>
        <v>-58.205764002176608</v>
      </c>
      <c r="BA176" s="262">
        <f>-(BA$158*'Fixed Data'!$B$25*'Fixed Data'!BA$47*'Fixed Data'!$B$24*'Fixed Data'!$B$23+BA$158*'Fixed Data'!$B$26)*'Fixed Data'!BH46/10^6</f>
        <v>-60.021881592015362</v>
      </c>
      <c r="BB176" s="262">
        <f>-(BB$158*'Fixed Data'!$B$25*'Fixed Data'!BB$47*'Fixed Data'!$B$24*'Fixed Data'!$B$23+BB$158*'Fixed Data'!$B$26)*'Fixed Data'!BI46/10^6</f>
        <v>-61.887650194226346</v>
      </c>
    </row>
    <row r="177" spans="1:54" outlineLevel="2">
      <c r="A177" s="494"/>
      <c r="B177" s="135" t="s">
        <v>276</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95"/>
      <c r="B178" s="135" t="s">
        <v>276</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0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0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93" t="s">
        <v>485</v>
      </c>
      <c r="B190" s="150" t="s">
        <v>486</v>
      </c>
      <c r="C190" s="19"/>
      <c r="D190" s="135" t="s">
        <v>383</v>
      </c>
      <c r="E190" s="21">
        <f>(E133+E83)*E186</f>
        <v>-2.0789442544806804</v>
      </c>
      <c r="F190" s="21">
        <f t="shared" ref="F190:BB190" si="17">(F133+F83)*F186</f>
        <v>-14.974406457413064</v>
      </c>
      <c r="G190" s="21">
        <f t="shared" si="17"/>
        <v>-27.716041171438565</v>
      </c>
      <c r="H190" s="21">
        <f t="shared" si="17"/>
        <v>-40.37637525715688</v>
      </c>
      <c r="I190" s="21">
        <f>(I133+I83)*I186</f>
        <v>-52.788132350739716</v>
      </c>
      <c r="J190" s="21">
        <f t="shared" si="17"/>
        <v>-62.511038894724869</v>
      </c>
      <c r="K190" s="21">
        <f t="shared" si="17"/>
        <v>-56.412681671743329</v>
      </c>
      <c r="L190" s="21">
        <f t="shared" si="17"/>
        <v>-50.741779860321422</v>
      </c>
      <c r="M190" s="21">
        <f t="shared" si="17"/>
        <v>-45.473472407559299</v>
      </c>
      <c r="N190" s="21">
        <f t="shared" si="17"/>
        <v>-40.584189773984122</v>
      </c>
      <c r="O190" s="21">
        <f t="shared" si="17"/>
        <v>-36.051591670025381</v>
      </c>
      <c r="P190" s="21">
        <f t="shared" si="17"/>
        <v>-31.854507639743261</v>
      </c>
      <c r="Q190" s="21">
        <f t="shared" si="17"/>
        <v>-27.972880366619176</v>
      </c>
      <c r="R190" s="21">
        <f t="shared" si="17"/>
        <v>-24.387711581557614</v>
      </c>
      <c r="S190" s="21">
        <f t="shared" si="17"/>
        <v>-21.081010458366496</v>
      </c>
      <c r="T190" s="21">
        <f t="shared" si="17"/>
        <v>-18.035744386888091</v>
      </c>
      <c r="U190" s="21">
        <f t="shared" si="17"/>
        <v>-15.23579201865237</v>
      </c>
      <c r="V190" s="21">
        <f t="shared" si="17"/>
        <v>-12.665898484428816</v>
      </c>
      <c r="W190" s="21">
        <f t="shared" si="17"/>
        <v>-10.311632687368061</v>
      </c>
      <c r="X190" s="21">
        <f t="shared" si="17"/>
        <v>-8.1593465795601521</v>
      </c>
      <c r="Y190" s="21">
        <f t="shared" si="17"/>
        <v>-6.1961363337981332</v>
      </c>
      <c r="Z190" s="21">
        <f t="shared" si="17"/>
        <v>-4.4098053261317673</v>
      </c>
      <c r="AA190" s="21">
        <f t="shared" si="17"/>
        <v>-2.7888288484331212</v>
      </c>
      <c r="AB190" s="21">
        <f t="shared" si="17"/>
        <v>-1.3223204736798468</v>
      </c>
      <c r="AC190" s="21">
        <f t="shared" si="17"/>
        <v>2.5432994591039389E-16</v>
      </c>
      <c r="AD190" s="21">
        <f t="shared" si="17"/>
        <v>2.4572941633854486E-16</v>
      </c>
      <c r="AE190" s="21">
        <f t="shared" si="17"/>
        <v>2.374197259309612E-16</v>
      </c>
      <c r="AF190" s="21">
        <f t="shared" si="17"/>
        <v>2.2939103954682241E-16</v>
      </c>
      <c r="AG190" s="21">
        <f t="shared" si="17"/>
        <v>2.2163385463461103E-16</v>
      </c>
      <c r="AH190" s="21">
        <f t="shared" si="17"/>
        <v>2.141389899851315E-16</v>
      </c>
      <c r="AI190" s="21">
        <f t="shared" si="17"/>
        <v>2.0689757486486134E-16</v>
      </c>
      <c r="AJ190" s="21">
        <f t="shared" si="17"/>
        <v>2.0087143190763235E-16</v>
      </c>
      <c r="AK190" s="21">
        <f t="shared" si="17"/>
        <v>1.9502080767731297E-16</v>
      </c>
      <c r="AL190" s="21">
        <f t="shared" si="17"/>
        <v>1.8934058997797372E-16</v>
      </c>
      <c r="AM190" s="21">
        <f t="shared" si="17"/>
        <v>1.8382581551259586E-16</v>
      </c>
      <c r="AN190" s="21">
        <f t="shared" si="17"/>
        <v>1.7847166554620957E-16</v>
      </c>
      <c r="AO190" s="21">
        <f t="shared" si="17"/>
        <v>1.732734616953491E-16</v>
      </c>
      <c r="AP190" s="21">
        <f t="shared" si="17"/>
        <v>1.6822666184014476E-16</v>
      </c>
      <c r="AQ190" s="21">
        <f t="shared" si="17"/>
        <v>1.6332685615548035E-16</v>
      </c>
      <c r="AR190" s="21">
        <f t="shared" si="17"/>
        <v>1.5856976325774791E-16</v>
      </c>
      <c r="AS190" s="21">
        <f t="shared" si="17"/>
        <v>1.5395122646383292E-16</v>
      </c>
      <c r="AT190" s="21">
        <f t="shared" si="17"/>
        <v>1.4946721015906111E-16</v>
      </c>
      <c r="AU190" s="21">
        <f t="shared" si="17"/>
        <v>1.451137962709331E-16</v>
      </c>
      <c r="AV190" s="21">
        <f t="shared" si="17"/>
        <v>1.4088718084556612E-16</v>
      </c>
      <c r="AW190" s="21">
        <f t="shared" si="17"/>
        <v>1.3678367072385059E-16</v>
      </c>
      <c r="AX190" s="21">
        <f t="shared" si="17"/>
        <v>1.3279968031441806E-16</v>
      </c>
      <c r="AY190" s="21">
        <f t="shared" si="17"/>
        <v>1.2893172846060003E-16</v>
      </c>
      <c r="AZ190" s="21">
        <f t="shared" si="17"/>
        <v>1.2517643539864082E-16</v>
      </c>
      <c r="BA190" s="21">
        <f t="shared" si="17"/>
        <v>1.2153051980450565E-16</v>
      </c>
      <c r="BB190" s="21">
        <f t="shared" si="17"/>
        <v>1.1799079592670451E-16</v>
      </c>
    </row>
    <row r="191" spans="1:54" outlineLevel="2">
      <c r="A191" s="494"/>
      <c r="B191" s="150" t="s">
        <v>487</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94"/>
      <c r="B192" s="150" t="s">
        <v>557</v>
      </c>
      <c r="C192" s="19"/>
      <c r="D192" s="135" t="s">
        <v>383</v>
      </c>
      <c r="E192" s="21">
        <f>E77*E186</f>
        <v>-5.0724320356663997</v>
      </c>
      <c r="F192" s="21">
        <f t="shared" ref="F192:BB192" si="19">F77*F186</f>
        <v>-4.2872580455644806</v>
      </c>
      <c r="G192" s="21">
        <f t="shared" si="19"/>
        <v>-3.5310463473953342</v>
      </c>
      <c r="H192" s="21">
        <f t="shared" si="19"/>
        <v>-2.8027814994605968</v>
      </c>
      <c r="I192" s="21">
        <f t="shared" si="19"/>
        <v>-2.10147901735554</v>
      </c>
      <c r="J192" s="21">
        <f t="shared" si="19"/>
        <v>-1.4261844195419882</v>
      </c>
      <c r="K192" s="21">
        <f t="shared" si="19"/>
        <v>-1.3975502638195478</v>
      </c>
      <c r="L192" s="21">
        <f t="shared" si="19"/>
        <v>-1.3696261088926875</v>
      </c>
      <c r="M192" s="21">
        <f t="shared" si="19"/>
        <v>-1.3423945975878846</v>
      </c>
      <c r="N192" s="21">
        <f t="shared" si="19"/>
        <v>-1.315838823891869</v>
      </c>
      <c r="O192" s="21">
        <f t="shared" si="19"/>
        <v>-1.2899423180653522</v>
      </c>
      <c r="P192" s="21">
        <f t="shared" si="19"/>
        <v>-1.2646890397190815</v>
      </c>
      <c r="Q192" s="21">
        <f t="shared" si="19"/>
        <v>-1.240063362161451</v>
      </c>
      <c r="R192" s="21">
        <f t="shared" si="19"/>
        <v>-1.216050064903303</v>
      </c>
      <c r="S192" s="21">
        <f t="shared" si="19"/>
        <v>-1.192634321850929</v>
      </c>
      <c r="T192" s="21">
        <f t="shared" si="19"/>
        <v>-1.16980169109278</v>
      </c>
      <c r="U192" s="21">
        <f t="shared" si="19"/>
        <v>-1.1475381050922779</v>
      </c>
      <c r="V192" s="21">
        <f t="shared" si="19"/>
        <v>-1.125829862470842</v>
      </c>
      <c r="W192" s="21">
        <f t="shared" si="19"/>
        <v>-1.1046636153615121</v>
      </c>
      <c r="X192" s="21">
        <f t="shared" si="19"/>
        <v>-1.0840263631365994</v>
      </c>
      <c r="Y192" s="21">
        <f t="shared" si="19"/>
        <v>-1.0639054435432607</v>
      </c>
      <c r="Z192" s="21">
        <f t="shared" si="19"/>
        <v>-1.0442885214453095</v>
      </c>
      <c r="AA192" s="21">
        <f t="shared" si="19"/>
        <v>-1.0251635831516148</v>
      </c>
      <c r="AB192" s="21">
        <f t="shared" si="19"/>
        <v>-1.0065189265683609</v>
      </c>
      <c r="AC192" s="21">
        <f t="shared" si="19"/>
        <v>-0.98834315403260165</v>
      </c>
      <c r="AD192" s="21">
        <f t="shared" si="19"/>
        <v>-0.97062516469586202</v>
      </c>
      <c r="AE192" s="21">
        <f t="shared" si="19"/>
        <v>-0.95335414563083787</v>
      </c>
      <c r="AF192" s="21">
        <f t="shared" si="19"/>
        <v>-0.93651956641604051</v>
      </c>
      <c r="AG192" s="21">
        <f t="shared" si="19"/>
        <v>-0.92011117010194943</v>
      </c>
      <c r="AH192" s="21">
        <f t="shared" si="19"/>
        <v>-0.90411896774331035</v>
      </c>
      <c r="AI192" s="21">
        <f t="shared" si="19"/>
        <v>-0.88853323034384457</v>
      </c>
      <c r="AJ192" s="21">
        <f t="shared" si="19"/>
        <v>-0.87758402003175173</v>
      </c>
      <c r="AK192" s="21">
        <f t="shared" si="19"/>
        <v>-0.86689910578876439</v>
      </c>
      <c r="AL192" s="21">
        <f t="shared" si="19"/>
        <v>-0.85647409489056325</v>
      </c>
      <c r="AM192" s="21">
        <f t="shared" si="19"/>
        <v>-0.8463047063352046</v>
      </c>
      <c r="AN192" s="21">
        <f t="shared" si="19"/>
        <v>-0.83638676901159381</v>
      </c>
      <c r="AO192" s="21">
        <f t="shared" si="19"/>
        <v>-0.82671621891862646</v>
      </c>
      <c r="AP192" s="21">
        <f t="shared" si="19"/>
        <v>-0.81728909863676169</v>
      </c>
      <c r="AQ192" s="21">
        <f t="shared" si="19"/>
        <v>-0.80810155392224958</v>
      </c>
      <c r="AR192" s="21">
        <f t="shared" si="19"/>
        <v>-0.79914983328283262</v>
      </c>
      <c r="AS192" s="21">
        <f t="shared" si="19"/>
        <v>-0.79043028553376904</v>
      </c>
      <c r="AT192" s="21">
        <f t="shared" si="19"/>
        <v>-0.78193935819618177</v>
      </c>
      <c r="AU192" s="21">
        <f t="shared" si="19"/>
        <v>-0.77367359597384744</v>
      </c>
      <c r="AV192" s="21">
        <f t="shared" si="19"/>
        <v>-0.76562963888432023</v>
      </c>
      <c r="AW192" s="21">
        <f t="shared" si="19"/>
        <v>-0.75780422148518778</v>
      </c>
      <c r="AX192" s="21">
        <f t="shared" si="19"/>
        <v>-0.75019417018374179</v>
      </c>
      <c r="AY192" s="21">
        <f t="shared" si="19"/>
        <v>-0.74279640263122548</v>
      </c>
      <c r="AZ192" s="21">
        <f t="shared" si="19"/>
        <v>-0.73560792599756231</v>
      </c>
      <c r="BA192" s="21">
        <f t="shared" si="19"/>
        <v>-0.7286258357072305</v>
      </c>
      <c r="BB192" s="21">
        <f t="shared" si="19"/>
        <v>-0.72171001656909728</v>
      </c>
    </row>
    <row r="193" spans="1:54" outlineLevel="2">
      <c r="A193" s="494"/>
      <c r="B193" s="150" t="s">
        <v>488</v>
      </c>
      <c r="C193" s="19"/>
      <c r="D193" s="135" t="s">
        <v>383</v>
      </c>
      <c r="E193" s="21">
        <f t="shared" ref="E193:AJ193" si="20">SUMIF($B$143:$B$154,"Environmental",E$143:E$154)*E186</f>
        <v>-30.244868728940542</v>
      </c>
      <c r="F193" s="21">
        <f t="shared" si="20"/>
        <v>-26.018053621515662</v>
      </c>
      <c r="G193" s="21">
        <f t="shared" si="20"/>
        <v>-21.72854086527914</v>
      </c>
      <c r="H193" s="21">
        <f t="shared" si="20"/>
        <v>-17.485003348366053</v>
      </c>
      <c r="I193" s="21">
        <f t="shared" si="20"/>
        <v>-13.332923695262679</v>
      </c>
      <c r="J193" s="21">
        <f t="shared" si="20"/>
        <v>-9.1998006875327683</v>
      </c>
      <c r="K193" s="21">
        <f t="shared" si="20"/>
        <v>-9.1337117216652075</v>
      </c>
      <c r="L193" s="21">
        <f t="shared" si="20"/>
        <v>-9.0965248669464174</v>
      </c>
      <c r="M193" s="21">
        <f t="shared" si="20"/>
        <v>-9.0580864847863651</v>
      </c>
      <c r="N193" s="21">
        <f t="shared" si="20"/>
        <v>-8.9905801086732762</v>
      </c>
      <c r="O193" s="21">
        <f t="shared" si="20"/>
        <v>-8.9504978059039342</v>
      </c>
      <c r="P193" s="21">
        <f t="shared" si="20"/>
        <v>-8.9094518639435751</v>
      </c>
      <c r="Q193" s="21">
        <f t="shared" si="20"/>
        <v>-8.8675352699641508</v>
      </c>
      <c r="R193" s="21">
        <f t="shared" si="20"/>
        <v>-8.8506409451319143</v>
      </c>
      <c r="S193" s="21">
        <f t="shared" si="20"/>
        <v>-8.8067505379943576</v>
      </c>
      <c r="T193" s="21">
        <f t="shared" si="20"/>
        <v>-8.7622592285788592</v>
      </c>
      <c r="U193" s="21">
        <f t="shared" si="20"/>
        <v>-8.7172457508866614</v>
      </c>
      <c r="V193" s="21">
        <f t="shared" si="20"/>
        <v>-8.6956749060127496</v>
      </c>
      <c r="W193" s="21">
        <f t="shared" si="20"/>
        <v>-8.6493916595585354</v>
      </c>
      <c r="X193" s="21">
        <f t="shared" si="20"/>
        <v>-8.6258173776221732</v>
      </c>
      <c r="Y193" s="21">
        <f t="shared" si="20"/>
        <v>-8.5785872928362412</v>
      </c>
      <c r="Z193" s="21">
        <f t="shared" si="20"/>
        <v>-8.5533640371268387</v>
      </c>
      <c r="AA193" s="21">
        <f t="shared" si="20"/>
        <v>-8.5272380014775262</v>
      </c>
      <c r="AB193" s="21">
        <f t="shared" si="20"/>
        <v>-8.5002982699570406</v>
      </c>
      <c r="AC193" s="21">
        <f t="shared" si="20"/>
        <v>-8.4678370094545556</v>
      </c>
      <c r="AD193" s="21">
        <f t="shared" si="20"/>
        <v>-8.4359950114147431</v>
      </c>
      <c r="AE193" s="21">
        <f t="shared" si="20"/>
        <v>-8.4056998134977938</v>
      </c>
      <c r="AF193" s="21">
        <f t="shared" si="20"/>
        <v>-8.3743182607047384</v>
      </c>
      <c r="AG193" s="21">
        <f t="shared" si="20"/>
        <v>-8.3421864054596302</v>
      </c>
      <c r="AH193" s="21">
        <f t="shared" si="20"/>
        <v>-8.3096833280164599</v>
      </c>
      <c r="AI193" s="21">
        <f t="shared" si="20"/>
        <v>-8.2772899733956855</v>
      </c>
      <c r="AJ193" s="21">
        <f t="shared" si="20"/>
        <v>-8.2848196440055588</v>
      </c>
      <c r="AK193" s="21">
        <f t="shared" ref="AK193:BB193" si="21">SUMIF($B$143:$B$154,"Environmental",AK$143:AK$154)*AK186</f>
        <v>-8.2920174137110028</v>
      </c>
      <c r="AL193" s="21">
        <f t="shared" si="21"/>
        <v>-8.2990582046075083</v>
      </c>
      <c r="AM193" s="21">
        <f t="shared" si="21"/>
        <v>-8.3060404555404155</v>
      </c>
      <c r="AN193" s="21">
        <f t="shared" si="21"/>
        <v>-8.3130061016791412</v>
      </c>
      <c r="AO193" s="21">
        <f t="shared" si="21"/>
        <v>-8.3199726530436759</v>
      </c>
      <c r="AP193" s="21">
        <f t="shared" si="21"/>
        <v>-8.3269983788326769</v>
      </c>
      <c r="AQ193" s="21">
        <f t="shared" si="21"/>
        <v>-8.3341498339578788</v>
      </c>
      <c r="AR193" s="21">
        <f t="shared" si="21"/>
        <v>-8.3414752974131279</v>
      </c>
      <c r="AS193" s="21">
        <f t="shared" si="21"/>
        <v>-8.3490195923793298</v>
      </c>
      <c r="AT193" s="21">
        <f t="shared" si="21"/>
        <v>-8.3568307287145469</v>
      </c>
      <c r="AU193" s="21">
        <f t="shared" si="21"/>
        <v>-8.3649592696550794</v>
      </c>
      <c r="AV193" s="21">
        <f t="shared" si="21"/>
        <v>-8.3734532240732467</v>
      </c>
      <c r="AW193" s="21">
        <f t="shared" si="21"/>
        <v>-8.3823584871995536</v>
      </c>
      <c r="AX193" s="21">
        <f t="shared" si="21"/>
        <v>-8.3917210448207609</v>
      </c>
      <c r="AY193" s="21">
        <f t="shared" si="21"/>
        <v>-8.4015868835004053</v>
      </c>
      <c r="AZ193" s="21">
        <f t="shared" si="21"/>
        <v>-8.4120013732796757</v>
      </c>
      <c r="BA193" s="21">
        <f t="shared" si="21"/>
        <v>-8.423009113827943</v>
      </c>
      <c r="BB193" s="21">
        <f t="shared" si="21"/>
        <v>-8.4330499975935158</v>
      </c>
    </row>
    <row r="194" spans="1:54" outlineLevel="2">
      <c r="A194" s="494"/>
      <c r="B194" s="150" t="s">
        <v>489</v>
      </c>
      <c r="C194" s="19"/>
      <c r="D194" s="135" t="s">
        <v>383</v>
      </c>
      <c r="E194" s="21">
        <f t="shared" ref="E194:AJ194" si="22">SUM(E172:E174)*E186</f>
        <v>-15.146367667260405</v>
      </c>
      <c r="F194" s="21">
        <f t="shared" si="22"/>
        <v>-12.996776528612894</v>
      </c>
      <c r="G194" s="21">
        <f t="shared" si="22"/>
        <v>-10.867339004613967</v>
      </c>
      <c r="H194" s="21">
        <f t="shared" si="22"/>
        <v>-8.7573520443635964</v>
      </c>
      <c r="I194" s="21">
        <f t="shared" si="22"/>
        <v>-6.666108743652833</v>
      </c>
      <c r="J194" s="21">
        <f t="shared" si="22"/>
        <v>-4.5928979215255694</v>
      </c>
      <c r="K194" s="21">
        <f t="shared" si="22"/>
        <v>-4.5692225508487372</v>
      </c>
      <c r="L194" s="21">
        <f t="shared" si="22"/>
        <v>-4.5461176501900988</v>
      </c>
      <c r="M194" s="21">
        <f t="shared" si="22"/>
        <v>-4.5235834836129332</v>
      </c>
      <c r="N194" s="21">
        <f t="shared" si="22"/>
        <v>-4.5016204976938088</v>
      </c>
      <c r="O194" s="21">
        <f t="shared" si="22"/>
        <v>-4.4802293157613597</v>
      </c>
      <c r="P194" s="21">
        <f t="shared" si="22"/>
        <v>-4.4594107579159949</v>
      </c>
      <c r="Q194" s="21">
        <f t="shared" si="22"/>
        <v>-4.4391658247014911</v>
      </c>
      <c r="R194" s="21">
        <f t="shared" si="22"/>
        <v>-4.4194957109382589</v>
      </c>
      <c r="S194" s="21">
        <f t="shared" si="22"/>
        <v>-4.3994117175279666</v>
      </c>
      <c r="T194" s="21">
        <f t="shared" si="22"/>
        <v>-4.3799140779451813</v>
      </c>
      <c r="U194" s="21">
        <f t="shared" si="22"/>
        <v>-4.3610041883539576</v>
      </c>
      <c r="V194" s="21">
        <f t="shared" si="22"/>
        <v>-4.3426836602691949</v>
      </c>
      <c r="W194" s="21">
        <f t="shared" si="22"/>
        <v>-4.3249542965733392</v>
      </c>
      <c r="X194" s="21">
        <f t="shared" si="22"/>
        <v>-4.3078181247320861</v>
      </c>
      <c r="Y194" s="21">
        <f t="shared" si="22"/>
        <v>-4.2912773882915136</v>
      </c>
      <c r="Z194" s="21">
        <f t="shared" si="22"/>
        <v>-4.2753345446383424</v>
      </c>
      <c r="AA194" s="21">
        <f t="shared" si="22"/>
        <v>-4.259992279404103</v>
      </c>
      <c r="AB194" s="21">
        <f t="shared" si="22"/>
        <v>-4.2452535099278785</v>
      </c>
      <c r="AC194" s="21">
        <f t="shared" si="22"/>
        <v>-4.228400537787155</v>
      </c>
      <c r="AD194" s="21">
        <f t="shared" si="22"/>
        <v>-4.211833345496605</v>
      </c>
      <c r="AE194" s="21">
        <f t="shared" si="22"/>
        <v>-4.1952896516192739</v>
      </c>
      <c r="AF194" s="21">
        <f t="shared" si="22"/>
        <v>-4.1785989908696095</v>
      </c>
      <c r="AG194" s="21">
        <f t="shared" si="22"/>
        <v>-4.1616845959634006</v>
      </c>
      <c r="AH194" s="21">
        <f t="shared" si="22"/>
        <v>-4.1445876044111669</v>
      </c>
      <c r="AI194" s="21">
        <f t="shared" si="22"/>
        <v>-4.1275109260817784</v>
      </c>
      <c r="AJ194" s="21">
        <f t="shared" si="22"/>
        <v>-4.130354353862935</v>
      </c>
      <c r="AK194" s="21">
        <f t="shared" ref="AK194:BB194" si="23">SUM(AK172:AK174)*AK186</f>
        <v>-4.1331012991946112</v>
      </c>
      <c r="AL194" s="21">
        <f t="shared" si="23"/>
        <v>-4.1357866318742618</v>
      </c>
      <c r="AM194" s="21">
        <f t="shared" si="23"/>
        <v>-4.13845078282153</v>
      </c>
      <c r="AN194" s="21">
        <f t="shared" si="23"/>
        <v>-4.1411230231364273</v>
      </c>
      <c r="AO194" s="21">
        <f t="shared" si="23"/>
        <v>-4.1438185199971995</v>
      </c>
      <c r="AP194" s="21">
        <f t="shared" si="23"/>
        <v>-4.1465638104261391</v>
      </c>
      <c r="AQ194" s="21">
        <f t="shared" si="23"/>
        <v>-4.1493863256940697</v>
      </c>
      <c r="AR194" s="21">
        <f t="shared" si="23"/>
        <v>-4.1523110366136624</v>
      </c>
      <c r="AS194" s="21">
        <f t="shared" si="23"/>
        <v>-4.1553610598306845</v>
      </c>
      <c r="AT194" s="21">
        <f t="shared" si="23"/>
        <v>-4.1585595515079596</v>
      </c>
      <c r="AU194" s="21">
        <f t="shared" si="23"/>
        <v>-4.1619304287888443</v>
      </c>
      <c r="AV194" s="21">
        <f t="shared" si="23"/>
        <v>-4.1654968983925329</v>
      </c>
      <c r="AW194" s="21">
        <f t="shared" si="23"/>
        <v>-4.1692815626784085</v>
      </c>
      <c r="AX194" s="21">
        <f t="shared" si="23"/>
        <v>-4.1733067739987089</v>
      </c>
      <c r="AY194" s="21">
        <f t="shared" si="23"/>
        <v>-4.1775947612103961</v>
      </c>
      <c r="AZ194" s="21">
        <f t="shared" si="23"/>
        <v>-4.1821675270467793</v>
      </c>
      <c r="BA194" s="21">
        <f t="shared" si="23"/>
        <v>-4.1870467743407982</v>
      </c>
      <c r="BB194" s="21">
        <f t="shared" si="23"/>
        <v>-4.1914566165162084</v>
      </c>
    </row>
    <row r="195" spans="1:54" outlineLevel="2">
      <c r="A195" s="494"/>
      <c r="B195" s="150" t="s">
        <v>490</v>
      </c>
      <c r="C195" s="19"/>
      <c r="D195" s="135" t="s">
        <v>383</v>
      </c>
      <c r="E195" s="21">
        <f>SUM(E176:E178)*E186</f>
        <v>-45.439102991017918</v>
      </c>
      <c r="F195" s="21">
        <f t="shared" ref="F195:BB195" si="24">SUM(F176:F178)*F186</f>
        <v>-38.990329576741466</v>
      </c>
      <c r="G195" s="21">
        <f t="shared" si="24"/>
        <v>-32.602017013841909</v>
      </c>
      <c r="H195" s="21">
        <f t="shared" si="24"/>
        <v>-26.272056133090789</v>
      </c>
      <c r="I195" s="21">
        <f t="shared" si="24"/>
        <v>-19.998326230958497</v>
      </c>
      <c r="J195" s="21">
        <f t="shared" si="24"/>
        <v>-13.778693761550457</v>
      </c>
      <c r="K195" s="21">
        <f t="shared" si="24"/>
        <v>-13.707667652546215</v>
      </c>
      <c r="L195" s="21">
        <f t="shared" si="24"/>
        <v>-13.638352950570294</v>
      </c>
      <c r="M195" s="21">
        <f t="shared" si="24"/>
        <v>-13.570750447990344</v>
      </c>
      <c r="N195" s="21">
        <f t="shared" si="24"/>
        <v>-13.50486149028932</v>
      </c>
      <c r="O195" s="21">
        <f t="shared" si="24"/>
        <v>-13.440687947284083</v>
      </c>
      <c r="P195" s="21">
        <f t="shared" si="24"/>
        <v>-13.378232276431552</v>
      </c>
      <c r="Q195" s="21">
        <f t="shared" si="24"/>
        <v>-13.317497474104474</v>
      </c>
      <c r="R195" s="21">
        <f t="shared" si="24"/>
        <v>-13.258487132814777</v>
      </c>
      <c r="S195" s="21">
        <f t="shared" si="24"/>
        <v>-13.198235150053222</v>
      </c>
      <c r="T195" s="21">
        <f t="shared" si="24"/>
        <v>-13.139742231353315</v>
      </c>
      <c r="U195" s="21">
        <f t="shared" si="24"/>
        <v>-13.083012567496857</v>
      </c>
      <c r="V195" s="21">
        <f t="shared" si="24"/>
        <v>-13.028050978418664</v>
      </c>
      <c r="W195" s="21">
        <f t="shared" si="24"/>
        <v>-12.974862889720018</v>
      </c>
      <c r="X195" s="21">
        <f t="shared" si="24"/>
        <v>-12.923454374196261</v>
      </c>
      <c r="Y195" s="21">
        <f t="shared" si="24"/>
        <v>-12.873832164874544</v>
      </c>
      <c r="Z195" s="21">
        <f t="shared" si="24"/>
        <v>-12.826003631699132</v>
      </c>
      <c r="AA195" s="21">
        <f t="shared" si="24"/>
        <v>-12.779976840387624</v>
      </c>
      <c r="AB195" s="21">
        <f t="shared" si="24"/>
        <v>-12.735760529783635</v>
      </c>
      <c r="AC195" s="21">
        <f t="shared" si="24"/>
        <v>-12.685201613481306</v>
      </c>
      <c r="AD195" s="21">
        <f t="shared" si="24"/>
        <v>-12.635500036742007</v>
      </c>
      <c r="AE195" s="21">
        <f t="shared" si="24"/>
        <v>-12.585868955266418</v>
      </c>
      <c r="AF195" s="21">
        <f t="shared" si="24"/>
        <v>-12.53579697320521</v>
      </c>
      <c r="AG195" s="21">
        <f t="shared" si="24"/>
        <v>-12.485053788318368</v>
      </c>
      <c r="AH195" s="21">
        <f t="shared" si="24"/>
        <v>-12.433762813758637</v>
      </c>
      <c r="AI195" s="21">
        <f t="shared" si="24"/>
        <v>-12.382532778840694</v>
      </c>
      <c r="AJ195" s="21">
        <f t="shared" si="24"/>
        <v>-12.391063062235409</v>
      </c>
      <c r="AK195" s="21">
        <f t="shared" si="24"/>
        <v>-12.399303898266062</v>
      </c>
      <c r="AL195" s="21">
        <f t="shared" si="24"/>
        <v>-12.407359896337296</v>
      </c>
      <c r="AM195" s="21">
        <f t="shared" si="24"/>
        <v>-12.415352349231783</v>
      </c>
      <c r="AN195" s="21">
        <f t="shared" si="24"/>
        <v>-12.423369070219371</v>
      </c>
      <c r="AO195" s="21">
        <f t="shared" si="24"/>
        <v>-12.431455560840714</v>
      </c>
      <c r="AP195" s="21">
        <f t="shared" si="24"/>
        <v>-12.439691432166155</v>
      </c>
      <c r="AQ195" s="21">
        <f t="shared" si="24"/>
        <v>-12.448158978009298</v>
      </c>
      <c r="AR195" s="21">
        <f t="shared" si="24"/>
        <v>-12.456933110807187</v>
      </c>
      <c r="AS195" s="21">
        <f t="shared" si="24"/>
        <v>-12.466083180495311</v>
      </c>
      <c r="AT195" s="21">
        <f t="shared" si="24"/>
        <v>-12.475678655563508</v>
      </c>
      <c r="AU195" s="21">
        <f t="shared" si="24"/>
        <v>-12.485791287442108</v>
      </c>
      <c r="AV195" s="21">
        <f t="shared" si="24"/>
        <v>-12.496490696288522</v>
      </c>
      <c r="AW195" s="21">
        <f t="shared" si="24"/>
        <v>-12.50784468918075</v>
      </c>
      <c r="AX195" s="21">
        <f t="shared" si="24"/>
        <v>-12.519920323175564</v>
      </c>
      <c r="AY195" s="21">
        <f t="shared" si="24"/>
        <v>-12.53278428484402</v>
      </c>
      <c r="AZ195" s="21">
        <f t="shared" si="24"/>
        <v>-12.546502582386044</v>
      </c>
      <c r="BA195" s="21">
        <f t="shared" si="24"/>
        <v>-12.561140324300455</v>
      </c>
      <c r="BB195" s="21">
        <f t="shared" si="24"/>
        <v>-12.574369850858298</v>
      </c>
    </row>
    <row r="196" spans="1:54" outlineLevel="2">
      <c r="A196" s="494"/>
      <c r="B196" s="150" t="s">
        <v>279</v>
      </c>
      <c r="C196" s="19"/>
      <c r="D196" s="135" t="s">
        <v>383</v>
      </c>
      <c r="E196" s="21">
        <f t="shared" ref="E196:AJ196" si="25">SUMIF($B$143:$B$154,"Safety",E$143:E$154)*E187</f>
        <v>-4.8230317005041456</v>
      </c>
      <c r="F196" s="21">
        <f t="shared" si="25"/>
        <v>-4.7597678554295006</v>
      </c>
      <c r="G196" s="21">
        <f t="shared" si="25"/>
        <v>-4.5502516247403602</v>
      </c>
      <c r="H196" s="21">
        <f t="shared" si="25"/>
        <v>-4.1374961396567</v>
      </c>
      <c r="I196" s="21">
        <f t="shared" si="25"/>
        <v>-3.4600481381426049</v>
      </c>
      <c r="J196" s="21">
        <f t="shared" si="25"/>
        <v>-2.451691805747175</v>
      </c>
      <c r="K196" s="21">
        <f t="shared" si="25"/>
        <v>-2.4918723218607699</v>
      </c>
      <c r="L196" s="21">
        <f t="shared" si="25"/>
        <v>-2.5332273153593237</v>
      </c>
      <c r="M196" s="21">
        <f t="shared" si="25"/>
        <v>-2.5757917585898173</v>
      </c>
      <c r="N196" s="21">
        <f t="shared" si="25"/>
        <v>-2.6196018099859906</v>
      </c>
      <c r="O196" s="21">
        <f t="shared" si="25"/>
        <v>-2.6646948946533349</v>
      </c>
      <c r="P196" s="21">
        <f t="shared" si="25"/>
        <v>-2.7111096560137904</v>
      </c>
      <c r="Q196" s="21">
        <f t="shared" si="25"/>
        <v>-2.7588860358466851</v>
      </c>
      <c r="R196" s="21">
        <f t="shared" si="25"/>
        <v>-2.8080653575664654</v>
      </c>
      <c r="S196" s="21">
        <f t="shared" si="25"/>
        <v>-2.8586903047728738</v>
      </c>
      <c r="T196" s="21">
        <f t="shared" si="25"/>
        <v>-2.9108050364164053</v>
      </c>
      <c r="U196" s="21">
        <f t="shared" si="25"/>
        <v>-2.964455194571296</v>
      </c>
      <c r="V196" s="21">
        <f t="shared" si="25"/>
        <v>-3.0196879740201692</v>
      </c>
      <c r="W196" s="21">
        <f t="shared" si="25"/>
        <v>-3.0765521242456071</v>
      </c>
      <c r="X196" s="21">
        <f t="shared" si="25"/>
        <v>-3.135098128512706</v>
      </c>
      <c r="Y196" s="21">
        <f t="shared" si="25"/>
        <v>-3.1953781077615337</v>
      </c>
      <c r="Z196" s="21">
        <f t="shared" si="25"/>
        <v>-3.2574459863142944</v>
      </c>
      <c r="AA196" s="21">
        <f t="shared" si="25"/>
        <v>-3.3213575186279267</v>
      </c>
      <c r="AB196" s="21">
        <f t="shared" si="25"/>
        <v>-3.38717033634348</v>
      </c>
      <c r="AC196" s="21">
        <f t="shared" si="25"/>
        <v>-3.4549440421125159</v>
      </c>
      <c r="AD196" s="21">
        <f t="shared" si="25"/>
        <v>-3.5247402847230735</v>
      </c>
      <c r="AE196" s="21">
        <f t="shared" si="25"/>
        <v>-3.5966227701388984</v>
      </c>
      <c r="AF196" s="21">
        <f t="shared" si="25"/>
        <v>-3.6706574096107927</v>
      </c>
      <c r="AG196" s="21">
        <f t="shared" si="25"/>
        <v>-3.7469123243996454</v>
      </c>
      <c r="AH196" s="21">
        <f t="shared" si="25"/>
        <v>-3.8254580120234829</v>
      </c>
      <c r="AI196" s="21">
        <f t="shared" si="25"/>
        <v>-3.9063673122724727</v>
      </c>
      <c r="AJ196" s="21">
        <f t="shared" si="25"/>
        <v>-3.9981451760106435</v>
      </c>
      <c r="AK196" s="21">
        <f t="shared" ref="AK196:BB196" si="26">SUMIF($B$143:$B$154,"Safety",AK$143:AK$154)*AK187</f>
        <v>-4.092820989253859</v>
      </c>
      <c r="AL196" s="21">
        <f t="shared" si="26"/>
        <v>-4.1904930094887254</v>
      </c>
      <c r="AM196" s="21">
        <f t="shared" si="26"/>
        <v>-4.2912630516909989</v>
      </c>
      <c r="AN196" s="21">
        <f t="shared" si="26"/>
        <v>-4.3952366050926699</v>
      </c>
      <c r="AO196" s="21">
        <f t="shared" si="26"/>
        <v>-4.5025229534706392</v>
      </c>
      <c r="AP196" s="21">
        <f t="shared" si="26"/>
        <v>-4.6132352859220145</v>
      </c>
      <c r="AQ196" s="21">
        <f t="shared" si="26"/>
        <v>-4.72749093990452</v>
      </c>
      <c r="AR196" s="21">
        <f t="shared" si="26"/>
        <v>-4.8454114191020761</v>
      </c>
      <c r="AS196" s="21">
        <f t="shared" si="26"/>
        <v>-4.9671226591213742</v>
      </c>
      <c r="AT196" s="21">
        <f t="shared" si="26"/>
        <v>-5.0927551450184829</v>
      </c>
      <c r="AU196" s="21">
        <f t="shared" si="26"/>
        <v>-5.2224440767413718</v>
      </c>
      <c r="AV196" s="21">
        <f t="shared" si="26"/>
        <v>-5.3563295412061764</v>
      </c>
      <c r="AW196" s="21">
        <f t="shared" si="26"/>
        <v>-5.4945567012915904</v>
      </c>
      <c r="AX196" s="21">
        <f t="shared" si="26"/>
        <v>-5.6372759873468334</v>
      </c>
      <c r="AY196" s="21">
        <f t="shared" si="26"/>
        <v>-5.7846433012919221</v>
      </c>
      <c r="AZ196" s="21">
        <f t="shared" si="26"/>
        <v>-5.9368201744388776</v>
      </c>
      <c r="BA196" s="21">
        <f t="shared" si="26"/>
        <v>-6.0939740167184739</v>
      </c>
      <c r="BB196" s="21">
        <f t="shared" si="26"/>
        <v>-6.2552878856482907</v>
      </c>
    </row>
    <row r="197" spans="1:54" outlineLevel="2">
      <c r="A197" s="494"/>
      <c r="B197" s="150" t="s">
        <v>282</v>
      </c>
      <c r="C197" s="19"/>
      <c r="D197" s="135" t="s">
        <v>383</v>
      </c>
      <c r="E197" s="21">
        <f>SUMIF($B$143:$B$154,"Financial",E$143:E$154)*E186</f>
        <v>-41.271452697699999</v>
      </c>
      <c r="F197" s="21">
        <f t="shared" ref="F197:BB197" si="27">SUMIF($B$143:$B$154,"Financial",F$143:F$154)*F186</f>
        <v>-37.840267856038651</v>
      </c>
      <c r="G197" s="21">
        <f t="shared" si="27"/>
        <v>-34.382194441690594</v>
      </c>
      <c r="H197" s="21">
        <f t="shared" si="27"/>
        <v>-30.889154184963427</v>
      </c>
      <c r="I197" s="21">
        <f t="shared" si="27"/>
        <v>-27.353018190663168</v>
      </c>
      <c r="J197" s="21">
        <f t="shared" si="27"/>
        <v>-23.765595871905454</v>
      </c>
      <c r="K197" s="21">
        <f t="shared" si="27"/>
        <v>-23.231714904277194</v>
      </c>
      <c r="L197" s="21">
        <f t="shared" si="27"/>
        <v>-22.714304721715905</v>
      </c>
      <c r="M197" s="21">
        <f t="shared" si="27"/>
        <v>-22.212858536839558</v>
      </c>
      <c r="N197" s="21">
        <f t="shared" si="27"/>
        <v>-21.726885924338241</v>
      </c>
      <c r="O197" s="21">
        <f t="shared" si="27"/>
        <v>-21.255912314850971</v>
      </c>
      <c r="P197" s="21">
        <f t="shared" si="27"/>
        <v>-20.799478495106779</v>
      </c>
      <c r="Q197" s="21">
        <f t="shared" si="27"/>
        <v>-20.357140083509186</v>
      </c>
      <c r="R197" s="21">
        <f t="shared" si="27"/>
        <v>-19.928467081968808</v>
      </c>
      <c r="S197" s="21">
        <f t="shared" si="27"/>
        <v>-19.513043378489769</v>
      </c>
      <c r="T197" s="21">
        <f t="shared" si="27"/>
        <v>-19.110466361698471</v>
      </c>
      <c r="U197" s="21">
        <f t="shared" si="27"/>
        <v>-18.720346414732859</v>
      </c>
      <c r="V197" s="21">
        <f t="shared" si="27"/>
        <v>-18.34230656080252</v>
      </c>
      <c r="W197" s="21">
        <f t="shared" si="27"/>
        <v>-17.975982014225146</v>
      </c>
      <c r="X197" s="21">
        <f t="shared" si="27"/>
        <v>-17.621019810456833</v>
      </c>
      <c r="Y197" s="21">
        <f t="shared" si="27"/>
        <v>-17.277078439528687</v>
      </c>
      <c r="Z197" s="21">
        <f t="shared" si="27"/>
        <v>-16.943827448031382</v>
      </c>
      <c r="AA197" s="21">
        <f t="shared" si="27"/>
        <v>-16.62094710415802</v>
      </c>
      <c r="AB197" s="21">
        <f t="shared" si="27"/>
        <v>-16.308128060275624</v>
      </c>
      <c r="AC197" s="21">
        <f t="shared" si="27"/>
        <v>-16.005071007536731</v>
      </c>
      <c r="AD197" s="21">
        <f t="shared" si="27"/>
        <v>-15.711486368272517</v>
      </c>
      <c r="AE197" s="21">
        <f t="shared" si="27"/>
        <v>-15.427093980407596</v>
      </c>
      <c r="AF197" s="21">
        <f t="shared" si="27"/>
        <v>-15.151622785022751</v>
      </c>
      <c r="AG197" s="21">
        <f t="shared" si="27"/>
        <v>-14.884810559665343</v>
      </c>
      <c r="AH197" s="21">
        <f t="shared" si="27"/>
        <v>-14.626403621732686</v>
      </c>
      <c r="AI197" s="21">
        <f t="shared" si="27"/>
        <v>-14.376156563268008</v>
      </c>
      <c r="AJ197" s="21">
        <f t="shared" si="27"/>
        <v>-14.202442819815884</v>
      </c>
      <c r="AK197" s="21">
        <f t="shared" si="27"/>
        <v>-14.034471466095061</v>
      </c>
      <c r="AL197" s="21">
        <f t="shared" si="27"/>
        <v>-13.872114667182124</v>
      </c>
      <c r="AM197" s="21">
        <f t="shared" si="27"/>
        <v>-13.715248623144518</v>
      </c>
      <c r="AN197" s="21">
        <f t="shared" si="27"/>
        <v>-13.563753467522488</v>
      </c>
      <c r="AO197" s="21">
        <f t="shared" si="27"/>
        <v>-13.417513163945435</v>
      </c>
      <c r="AP197" s="21">
        <f t="shared" si="27"/>
        <v>-13.276415415071664</v>
      </c>
      <c r="AQ197" s="21">
        <f t="shared" si="27"/>
        <v>-13.140351576391236</v>
      </c>
      <c r="AR197" s="21">
        <f t="shared" si="27"/>
        <v>-13.009216554962103</v>
      </c>
      <c r="AS197" s="21">
        <f t="shared" si="27"/>
        <v>-12.882908736526973</v>
      </c>
      <c r="AT197" s="21">
        <f t="shared" si="27"/>
        <v>-12.761329894894224</v>
      </c>
      <c r="AU197" s="21">
        <f t="shared" si="27"/>
        <v>-12.644385109022224</v>
      </c>
      <c r="AV197" s="21">
        <f t="shared" si="27"/>
        <v>-12.531982687821737</v>
      </c>
      <c r="AW197" s="21">
        <f t="shared" si="27"/>
        <v>-12.424034092612231</v>
      </c>
      <c r="AX197" s="21">
        <f t="shared" si="27"/>
        <v>-12.320453866929904</v>
      </c>
      <c r="AY197" s="21">
        <f t="shared" si="27"/>
        <v>-12.221159559849303</v>
      </c>
      <c r="AZ197" s="21">
        <f t="shared" si="27"/>
        <v>-12.126071660685344</v>
      </c>
      <c r="BA197" s="21">
        <f t="shared" si="27"/>
        <v>-12.035113531495725</v>
      </c>
      <c r="BB197" s="21">
        <f t="shared" si="27"/>
        <v>-11.944954813126966</v>
      </c>
    </row>
    <row r="198" spans="1:54" outlineLevel="2">
      <c r="A198" s="495"/>
      <c r="B198" s="150" t="s">
        <v>470</v>
      </c>
      <c r="C198" s="19"/>
      <c r="D198" s="135" t="s">
        <v>383</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93" t="s">
        <v>491</v>
      </c>
      <c r="B200" s="150" t="s">
        <v>492</v>
      </c>
      <c r="C200" s="19"/>
      <c r="D200" s="135" t="s">
        <v>383</v>
      </c>
      <c r="E200" s="21">
        <f>SUM(E190:E193,E196:E198)</f>
        <v>-83.49072941729176</v>
      </c>
      <c r="F200" s="21">
        <f t="shared" ref="F200:BB200" si="29">SUM(F190:F193,F196:F198)</f>
        <v>-87.879753835961367</v>
      </c>
      <c r="G200" s="21">
        <f t="shared" si="29"/>
        <v>-91.908074450543992</v>
      </c>
      <c r="H200" s="21">
        <f t="shared" si="29"/>
        <v>-95.690810429603658</v>
      </c>
      <c r="I200" s="21">
        <f t="shared" si="29"/>
        <v>-99.035601392163699</v>
      </c>
      <c r="J200" s="21">
        <f t="shared" si="29"/>
        <v>-99.354311679452252</v>
      </c>
      <c r="K200" s="21">
        <f t="shared" si="29"/>
        <v>-92.667530883366055</v>
      </c>
      <c r="L200" s="21">
        <f t="shared" si="29"/>
        <v>-86.45546287323576</v>
      </c>
      <c r="M200" s="21">
        <f t="shared" si="29"/>
        <v>-80.662603785362919</v>
      </c>
      <c r="N200" s="21">
        <f t="shared" si="29"/>
        <v>-75.237096440873501</v>
      </c>
      <c r="O200" s="21">
        <f t="shared" si="29"/>
        <v>-70.212639003498978</v>
      </c>
      <c r="P200" s="21">
        <f t="shared" si="29"/>
        <v>-65.53923669452648</v>
      </c>
      <c r="Q200" s="21">
        <f t="shared" si="29"/>
        <v>-61.196505118100653</v>
      </c>
      <c r="R200" s="21">
        <f t="shared" si="29"/>
        <v>-57.190935031128106</v>
      </c>
      <c r="S200" s="21">
        <f t="shared" si="29"/>
        <v>-53.452129001474425</v>
      </c>
      <c r="T200" s="21">
        <f t="shared" si="29"/>
        <v>-49.989076704674602</v>
      </c>
      <c r="U200" s="21">
        <f t="shared" si="29"/>
        <v>-46.785377483935463</v>
      </c>
      <c r="V200" s="21">
        <f t="shared" si="29"/>
        <v>-43.8493977877351</v>
      </c>
      <c r="W200" s="21">
        <f t="shared" si="29"/>
        <v>-41.118222100758864</v>
      </c>
      <c r="X200" s="21">
        <f t="shared" si="29"/>
        <v>-38.62530825928846</v>
      </c>
      <c r="Y200" s="21">
        <f t="shared" si="29"/>
        <v>-36.311085617467853</v>
      </c>
      <c r="Z200" s="21">
        <f t="shared" si="29"/>
        <v>-34.208731319049591</v>
      </c>
      <c r="AA200" s="21">
        <f t="shared" si="29"/>
        <v>-32.283535055848205</v>
      </c>
      <c r="AB200" s="21">
        <f t="shared" si="29"/>
        <v>-30.524436066824354</v>
      </c>
      <c r="AC200" s="21">
        <f t="shared" si="29"/>
        <v>-28.916195213136405</v>
      </c>
      <c r="AD200" s="21">
        <f t="shared" si="29"/>
        <v>-28.642846829106198</v>
      </c>
      <c r="AE200" s="21">
        <f t="shared" si="29"/>
        <v>-28.382770709675128</v>
      </c>
      <c r="AF200" s="21">
        <f t="shared" si="29"/>
        <v>-28.133118021754321</v>
      </c>
      <c r="AG200" s="21">
        <f t="shared" si="29"/>
        <v>-27.894020459626567</v>
      </c>
      <c r="AH200" s="21">
        <f t="shared" si="29"/>
        <v>-27.665663929515937</v>
      </c>
      <c r="AI200" s="21">
        <f t="shared" si="29"/>
        <v>-27.448347079280012</v>
      </c>
      <c r="AJ200" s="21">
        <f t="shared" si="29"/>
        <v>-27.362991659863837</v>
      </c>
      <c r="AK200" s="21">
        <f t="shared" si="29"/>
        <v>-27.286208974848687</v>
      </c>
      <c r="AL200" s="21">
        <f t="shared" si="29"/>
        <v>-27.218139976168921</v>
      </c>
      <c r="AM200" s="21">
        <f t="shared" si="29"/>
        <v>-27.158856836711138</v>
      </c>
      <c r="AN200" s="21">
        <f t="shared" si="29"/>
        <v>-27.108382943305891</v>
      </c>
      <c r="AO200" s="21">
        <f t="shared" si="29"/>
        <v>-27.066724989378379</v>
      </c>
      <c r="AP200" s="21">
        <f t="shared" si="29"/>
        <v>-27.033938178463117</v>
      </c>
      <c r="AQ200" s="21">
        <f t="shared" si="29"/>
        <v>-27.010093904175882</v>
      </c>
      <c r="AR200" s="21">
        <f t="shared" si="29"/>
        <v>-26.995253104760138</v>
      </c>
      <c r="AS200" s="21">
        <f t="shared" si="29"/>
        <v>-26.989481273561445</v>
      </c>
      <c r="AT200" s="21">
        <f t="shared" si="29"/>
        <v>-26.992855126823436</v>
      </c>
      <c r="AU200" s="21">
        <f t="shared" si="29"/>
        <v>-27.00546205139252</v>
      </c>
      <c r="AV200" s="21">
        <f t="shared" si="29"/>
        <v>-27.027395091985483</v>
      </c>
      <c r="AW200" s="21">
        <f t="shared" si="29"/>
        <v>-27.058753502588562</v>
      </c>
      <c r="AX200" s="21">
        <f t="shared" si="29"/>
        <v>-27.099645069281237</v>
      </c>
      <c r="AY200" s="21">
        <f t="shared" si="29"/>
        <v>-27.150186147272855</v>
      </c>
      <c r="AZ200" s="21">
        <f t="shared" si="29"/>
        <v>-27.210501134401461</v>
      </c>
      <c r="BA200" s="21">
        <f t="shared" si="29"/>
        <v>-27.280722497749373</v>
      </c>
      <c r="BB200" s="21">
        <f t="shared" si="29"/>
        <v>-27.355002712937871</v>
      </c>
    </row>
    <row r="201" spans="1:54" outlineLevel="2">
      <c r="A201" s="494"/>
      <c r="B201" s="150" t="s">
        <v>493</v>
      </c>
      <c r="C201" s="19"/>
      <c r="D201" s="135" t="s">
        <v>383</v>
      </c>
      <c r="E201" s="21">
        <f>SUM(E190:E192,E194,E196:E198)</f>
        <v>-68.392228355611621</v>
      </c>
      <c r="F201" s="21">
        <f t="shared" ref="F201:BB201" si="30">SUM(F190:F192,F194,F196:F198)</f>
        <v>-74.858476743058588</v>
      </c>
      <c r="G201" s="21">
        <f t="shared" si="30"/>
        <v>-81.046872589878831</v>
      </c>
      <c r="H201" s="21">
        <f t="shared" si="30"/>
        <v>-86.963159125601194</v>
      </c>
      <c r="I201" s="21">
        <f t="shared" si="30"/>
        <v>-92.368786440553862</v>
      </c>
      <c r="J201" s="21">
        <f t="shared" si="30"/>
        <v>-94.747408913445042</v>
      </c>
      <c r="K201" s="21">
        <f t="shared" si="30"/>
        <v>-88.103041712549583</v>
      </c>
      <c r="L201" s="21">
        <f t="shared" si="30"/>
        <v>-81.905055656479448</v>
      </c>
      <c r="M201" s="21">
        <f t="shared" si="30"/>
        <v>-76.128100784189485</v>
      </c>
      <c r="N201" s="21">
        <f t="shared" si="30"/>
        <v>-70.748136829894037</v>
      </c>
      <c r="O201" s="21">
        <f t="shared" si="30"/>
        <v>-65.742370513356406</v>
      </c>
      <c r="P201" s="21">
        <f t="shared" si="30"/>
        <v>-61.08919558849891</v>
      </c>
      <c r="Q201" s="21">
        <f t="shared" si="30"/>
        <v>-56.768135672837992</v>
      </c>
      <c r="R201" s="21">
        <f t="shared" si="30"/>
        <v>-52.759789796934442</v>
      </c>
      <c r="S201" s="21">
        <f t="shared" si="30"/>
        <v>-49.04479018100804</v>
      </c>
      <c r="T201" s="21">
        <f t="shared" si="30"/>
        <v>-45.606731554040927</v>
      </c>
      <c r="U201" s="21">
        <f t="shared" si="30"/>
        <v>-42.429135921402761</v>
      </c>
      <c r="V201" s="21">
        <f t="shared" si="30"/>
        <v>-39.496406541991547</v>
      </c>
      <c r="W201" s="21">
        <f t="shared" si="30"/>
        <v>-36.793784737773663</v>
      </c>
      <c r="X201" s="21">
        <f t="shared" si="30"/>
        <v>-34.307309006398377</v>
      </c>
      <c r="Y201" s="21">
        <f t="shared" si="30"/>
        <v>-32.023775712923126</v>
      </c>
      <c r="Z201" s="21">
        <f t="shared" si="30"/>
        <v>-29.930701826561098</v>
      </c>
      <c r="AA201" s="21">
        <f t="shared" si="30"/>
        <v>-28.016289333774786</v>
      </c>
      <c r="AB201" s="21">
        <f t="shared" si="30"/>
        <v>-26.269391306795193</v>
      </c>
      <c r="AC201" s="21">
        <f t="shared" si="30"/>
        <v>-24.676758741469001</v>
      </c>
      <c r="AD201" s="21">
        <f t="shared" si="30"/>
        <v>-24.418685163188059</v>
      </c>
      <c r="AE201" s="21">
        <f t="shared" si="30"/>
        <v>-24.172360547796607</v>
      </c>
      <c r="AF201" s="21">
        <f t="shared" si="30"/>
        <v>-23.93739875191919</v>
      </c>
      <c r="AG201" s="21">
        <f t="shared" si="30"/>
        <v>-23.713518650130339</v>
      </c>
      <c r="AH201" s="21">
        <f t="shared" si="30"/>
        <v>-23.500568205910646</v>
      </c>
      <c r="AI201" s="21">
        <f t="shared" si="30"/>
        <v>-23.298568031966106</v>
      </c>
      <c r="AJ201" s="21">
        <f t="shared" si="30"/>
        <v>-23.208526369721213</v>
      </c>
      <c r="AK201" s="21">
        <f t="shared" si="30"/>
        <v>-23.127292860332297</v>
      </c>
      <c r="AL201" s="21">
        <f t="shared" si="30"/>
        <v>-23.054868403435677</v>
      </c>
      <c r="AM201" s="21">
        <f t="shared" si="30"/>
        <v>-22.991267163992251</v>
      </c>
      <c r="AN201" s="21">
        <f t="shared" si="30"/>
        <v>-22.936499864763178</v>
      </c>
      <c r="AO201" s="21">
        <f t="shared" si="30"/>
        <v>-22.890570856331898</v>
      </c>
      <c r="AP201" s="21">
        <f t="shared" si="30"/>
        <v>-22.853503610056578</v>
      </c>
      <c r="AQ201" s="21">
        <f t="shared" si="30"/>
        <v>-22.825330395912076</v>
      </c>
      <c r="AR201" s="21">
        <f t="shared" si="30"/>
        <v>-22.806088843960673</v>
      </c>
      <c r="AS201" s="21">
        <f t="shared" si="30"/>
        <v>-22.795822741012799</v>
      </c>
      <c r="AT201" s="21">
        <f t="shared" si="30"/>
        <v>-22.79458394961685</v>
      </c>
      <c r="AU201" s="21">
        <f t="shared" si="30"/>
        <v>-22.802433210526289</v>
      </c>
      <c r="AV201" s="21">
        <f t="shared" si="30"/>
        <v>-22.819438766304764</v>
      </c>
      <c r="AW201" s="21">
        <f t="shared" si="30"/>
        <v>-22.845676578067419</v>
      </c>
      <c r="AX201" s="21">
        <f t="shared" si="30"/>
        <v>-22.881230798459185</v>
      </c>
      <c r="AY201" s="21">
        <f t="shared" si="30"/>
        <v>-22.926194024982848</v>
      </c>
      <c r="AZ201" s="21">
        <f t="shared" si="30"/>
        <v>-22.980667288168561</v>
      </c>
      <c r="BA201" s="21">
        <f t="shared" si="30"/>
        <v>-23.044760158262228</v>
      </c>
      <c r="BB201" s="21">
        <f t="shared" si="30"/>
        <v>-23.113409331860563</v>
      </c>
    </row>
    <row r="202" spans="1:54" outlineLevel="2">
      <c r="A202" s="495"/>
      <c r="B202" s="150" t="s">
        <v>494</v>
      </c>
      <c r="C202" s="19"/>
      <c r="D202" s="135" t="s">
        <v>383</v>
      </c>
      <c r="E202" s="21">
        <f>SUM(E190:E192,E195:E198)</f>
        <v>-98.684963679369147</v>
      </c>
      <c r="F202" s="21">
        <f t="shared" ref="F202:BB202" si="31">SUM(F190:F192,F195:F198)</f>
        <v>-100.85202979118716</v>
      </c>
      <c r="G202" s="21">
        <f t="shared" si="31"/>
        <v>-102.78155059910677</v>
      </c>
      <c r="H202" s="21">
        <f t="shared" si="31"/>
        <v>-104.47786321432839</v>
      </c>
      <c r="I202" s="21">
        <f t="shared" si="31"/>
        <v>-105.70100392785952</v>
      </c>
      <c r="J202" s="21">
        <f t="shared" si="31"/>
        <v>-103.93320475346994</v>
      </c>
      <c r="K202" s="21">
        <f t="shared" si="31"/>
        <v>-97.241486814247054</v>
      </c>
      <c r="L202" s="21">
        <f t="shared" si="31"/>
        <v>-90.997290956859629</v>
      </c>
      <c r="M202" s="21">
        <f t="shared" si="31"/>
        <v>-85.175267748566895</v>
      </c>
      <c r="N202" s="21">
        <f t="shared" si="31"/>
        <v>-79.75137782248953</v>
      </c>
      <c r="O202" s="21">
        <f t="shared" si="31"/>
        <v>-74.702829144879118</v>
      </c>
      <c r="P202" s="21">
        <f t="shared" si="31"/>
        <v>-70.008017107014467</v>
      </c>
      <c r="Q202" s="21">
        <f t="shared" si="31"/>
        <v>-65.646467322240966</v>
      </c>
      <c r="R202" s="21">
        <f t="shared" si="31"/>
        <v>-61.59878121881097</v>
      </c>
      <c r="S202" s="21">
        <f t="shared" si="31"/>
        <v>-57.843613613533286</v>
      </c>
      <c r="T202" s="21">
        <f t="shared" si="31"/>
        <v>-54.366559707449063</v>
      </c>
      <c r="U202" s="21">
        <f t="shared" si="31"/>
        <v>-51.15114430054566</v>
      </c>
      <c r="V202" s="21">
        <f t="shared" si="31"/>
        <v>-48.181773860141007</v>
      </c>
      <c r="W202" s="21">
        <f t="shared" si="31"/>
        <v>-45.443693330920347</v>
      </c>
      <c r="X202" s="21">
        <f t="shared" si="31"/>
        <v>-42.922945255862551</v>
      </c>
      <c r="Y202" s="21">
        <f t="shared" si="31"/>
        <v>-40.606330489506163</v>
      </c>
      <c r="Z202" s="21">
        <f t="shared" si="31"/>
        <v>-38.481370913621888</v>
      </c>
      <c r="AA202" s="21">
        <f t="shared" si="31"/>
        <v>-36.53627389475831</v>
      </c>
      <c r="AB202" s="21">
        <f t="shared" si="31"/>
        <v>-34.759898326650948</v>
      </c>
      <c r="AC202" s="21">
        <f t="shared" si="31"/>
        <v>-33.13355981716316</v>
      </c>
      <c r="AD202" s="21">
        <f t="shared" si="31"/>
        <v>-32.84235185443346</v>
      </c>
      <c r="AE202" s="21">
        <f t="shared" si="31"/>
        <v>-32.562939851443751</v>
      </c>
      <c r="AF202" s="21">
        <f t="shared" si="31"/>
        <v>-32.294596734254796</v>
      </c>
      <c r="AG202" s="21">
        <f t="shared" si="31"/>
        <v>-32.036887842485307</v>
      </c>
      <c r="AH202" s="21">
        <f t="shared" si="31"/>
        <v>-31.789743415258116</v>
      </c>
      <c r="AI202" s="21">
        <f t="shared" si="31"/>
        <v>-31.553589884725021</v>
      </c>
      <c r="AJ202" s="21">
        <f t="shared" si="31"/>
        <v>-31.469235078093689</v>
      </c>
      <c r="AK202" s="21">
        <f t="shared" si="31"/>
        <v>-31.393495459403745</v>
      </c>
      <c r="AL202" s="21">
        <f t="shared" si="31"/>
        <v>-31.32644166789871</v>
      </c>
      <c r="AM202" s="21">
        <f t="shared" si="31"/>
        <v>-31.268168730402504</v>
      </c>
      <c r="AN202" s="21">
        <f t="shared" si="31"/>
        <v>-31.218745911846121</v>
      </c>
      <c r="AO202" s="21">
        <f t="shared" si="31"/>
        <v>-31.178207897175412</v>
      </c>
      <c r="AP202" s="21">
        <f t="shared" si="31"/>
        <v>-31.146631231796594</v>
      </c>
      <c r="AQ202" s="21">
        <f t="shared" si="31"/>
        <v>-31.124103048227301</v>
      </c>
      <c r="AR202" s="21">
        <f t="shared" si="31"/>
        <v>-31.110710918154197</v>
      </c>
      <c r="AS202" s="21">
        <f t="shared" si="31"/>
        <v>-31.106544861677428</v>
      </c>
      <c r="AT202" s="21">
        <f t="shared" si="31"/>
        <v>-31.111703053672397</v>
      </c>
      <c r="AU202" s="21">
        <f t="shared" si="31"/>
        <v>-31.126294069179551</v>
      </c>
      <c r="AV202" s="21">
        <f t="shared" si="31"/>
        <v>-31.150432564200756</v>
      </c>
      <c r="AW202" s="21">
        <f t="shared" si="31"/>
        <v>-31.184239704569759</v>
      </c>
      <c r="AX202" s="21">
        <f t="shared" si="31"/>
        <v>-31.227844347636044</v>
      </c>
      <c r="AY202" s="21">
        <f t="shared" si="31"/>
        <v>-31.281383548616468</v>
      </c>
      <c r="AZ202" s="21">
        <f t="shared" si="31"/>
        <v>-31.345002343507829</v>
      </c>
      <c r="BA202" s="21">
        <f t="shared" si="31"/>
        <v>-31.418853708221885</v>
      </c>
      <c r="BB202" s="21">
        <f t="shared" si="31"/>
        <v>-31.496322566202654</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93" t="s">
        <v>495</v>
      </c>
      <c r="B204" s="150" t="s">
        <v>496</v>
      </c>
      <c r="C204" s="19"/>
      <c r="D204" s="135" t="s">
        <v>383</v>
      </c>
      <c r="E204" s="21">
        <f>E200</f>
        <v>-83.49072941729176</v>
      </c>
      <c r="F204" s="21">
        <f>F200+E204</f>
        <v>-171.37048325325313</v>
      </c>
      <c r="G204" s="21">
        <f t="shared" ref="G204:BB206" si="32">G200+F204</f>
        <v>-263.27855770379711</v>
      </c>
      <c r="H204" s="21">
        <f t="shared" si="32"/>
        <v>-358.96936813340074</v>
      </c>
      <c r="I204" s="21">
        <f t="shared" si="32"/>
        <v>-458.00496952556443</v>
      </c>
      <c r="J204" s="21">
        <f t="shared" si="32"/>
        <v>-557.35928120501671</v>
      </c>
      <c r="K204" s="21">
        <f t="shared" si="32"/>
        <v>-650.02681208838271</v>
      </c>
      <c r="L204" s="21">
        <f t="shared" si="32"/>
        <v>-736.48227496161849</v>
      </c>
      <c r="M204" s="21">
        <f t="shared" si="32"/>
        <v>-817.14487874698136</v>
      </c>
      <c r="N204" s="21">
        <f t="shared" si="32"/>
        <v>-892.38197518785489</v>
      </c>
      <c r="O204" s="21">
        <f t="shared" si="32"/>
        <v>-962.59461419135391</v>
      </c>
      <c r="P204" s="21">
        <f t="shared" si="32"/>
        <v>-1028.1338508858803</v>
      </c>
      <c r="Q204" s="21">
        <f t="shared" si="32"/>
        <v>-1089.330356003981</v>
      </c>
      <c r="R204" s="21">
        <f t="shared" si="32"/>
        <v>-1146.5212910351092</v>
      </c>
      <c r="S204" s="21">
        <f t="shared" si="32"/>
        <v>-1199.9734200365838</v>
      </c>
      <c r="T204" s="21">
        <f t="shared" si="32"/>
        <v>-1249.9624967412583</v>
      </c>
      <c r="U204" s="21">
        <f t="shared" si="32"/>
        <v>-1296.7478742251938</v>
      </c>
      <c r="V204" s="21">
        <f t="shared" si="32"/>
        <v>-1340.5972720129289</v>
      </c>
      <c r="W204" s="21">
        <f t="shared" si="32"/>
        <v>-1381.7154941136878</v>
      </c>
      <c r="X204" s="21">
        <f t="shared" si="32"/>
        <v>-1420.3408023729762</v>
      </c>
      <c r="Y204" s="21">
        <f t="shared" si="32"/>
        <v>-1456.651887990444</v>
      </c>
      <c r="Z204" s="21">
        <f t="shared" si="32"/>
        <v>-1490.8606193094936</v>
      </c>
      <c r="AA204" s="21">
        <f t="shared" si="32"/>
        <v>-1523.1441543653418</v>
      </c>
      <c r="AB204" s="21">
        <f t="shared" si="32"/>
        <v>-1553.6685904321662</v>
      </c>
      <c r="AC204" s="21">
        <f t="shared" si="32"/>
        <v>-1582.5847856453026</v>
      </c>
      <c r="AD204" s="21">
        <f t="shared" si="32"/>
        <v>-1611.2276324744089</v>
      </c>
      <c r="AE204" s="21">
        <f t="shared" si="32"/>
        <v>-1639.6104031840841</v>
      </c>
      <c r="AF204" s="21">
        <f t="shared" si="32"/>
        <v>-1667.7435212058385</v>
      </c>
      <c r="AG204" s="21">
        <f t="shared" si="32"/>
        <v>-1695.6375416654651</v>
      </c>
      <c r="AH204" s="21">
        <f t="shared" si="32"/>
        <v>-1723.3032055949809</v>
      </c>
      <c r="AI204" s="21">
        <f t="shared" si="32"/>
        <v>-1750.7515526742609</v>
      </c>
      <c r="AJ204" s="21">
        <f t="shared" si="32"/>
        <v>-1778.1145443341247</v>
      </c>
      <c r="AK204" s="21">
        <f t="shared" si="32"/>
        <v>-1805.4007533089734</v>
      </c>
      <c r="AL204" s="21">
        <f t="shared" si="32"/>
        <v>-1832.6188932851423</v>
      </c>
      <c r="AM204" s="21">
        <f t="shared" si="32"/>
        <v>-1859.7777501218534</v>
      </c>
      <c r="AN204" s="21">
        <f t="shared" si="32"/>
        <v>-1886.8861330651594</v>
      </c>
      <c r="AO204" s="21">
        <f t="shared" si="32"/>
        <v>-1913.9528580545377</v>
      </c>
      <c r="AP204" s="21">
        <f t="shared" si="32"/>
        <v>-1940.9867962330009</v>
      </c>
      <c r="AQ204" s="21">
        <f t="shared" si="32"/>
        <v>-1967.9968901371767</v>
      </c>
      <c r="AR204" s="21">
        <f t="shared" si="32"/>
        <v>-1994.9921432419369</v>
      </c>
      <c r="AS204" s="21">
        <f t="shared" si="32"/>
        <v>-2021.9816245154984</v>
      </c>
      <c r="AT204" s="21">
        <f t="shared" si="32"/>
        <v>-2048.974479642322</v>
      </c>
      <c r="AU204" s="21">
        <f t="shared" si="32"/>
        <v>-2075.9799416937144</v>
      </c>
      <c r="AV204" s="21">
        <f t="shared" si="32"/>
        <v>-2103.0073367856999</v>
      </c>
      <c r="AW204" s="21">
        <f t="shared" si="32"/>
        <v>-2130.0660902882883</v>
      </c>
      <c r="AX204" s="21">
        <f t="shared" si="32"/>
        <v>-2157.1657353575697</v>
      </c>
      <c r="AY204" s="21">
        <f t="shared" si="32"/>
        <v>-2184.3159215048427</v>
      </c>
      <c r="AZ204" s="21">
        <f t="shared" si="32"/>
        <v>-2211.5264226392442</v>
      </c>
      <c r="BA204" s="21">
        <f t="shared" si="32"/>
        <v>-2238.8071451369938</v>
      </c>
      <c r="BB204" s="21">
        <f t="shared" si="32"/>
        <v>-2266.1621478499314</v>
      </c>
    </row>
    <row r="205" spans="1:54" outlineLevel="2">
      <c r="A205" s="494"/>
      <c r="B205" s="150" t="s">
        <v>497</v>
      </c>
      <c r="C205" s="19"/>
      <c r="D205" s="135" t="s">
        <v>383</v>
      </c>
      <c r="E205" s="21">
        <f>E201</f>
        <v>-68.392228355611621</v>
      </c>
      <c r="F205" s="21">
        <f t="shared" ref="F205:U206" si="33">F201+E205</f>
        <v>-143.25070509867021</v>
      </c>
      <c r="G205" s="21">
        <f t="shared" si="33"/>
        <v>-224.29757768854904</v>
      </c>
      <c r="H205" s="21">
        <f t="shared" si="33"/>
        <v>-311.26073681415022</v>
      </c>
      <c r="I205" s="21">
        <f t="shared" si="33"/>
        <v>-403.62952325470405</v>
      </c>
      <c r="J205" s="21">
        <f t="shared" si="33"/>
        <v>-498.3769321681491</v>
      </c>
      <c r="K205" s="21">
        <f t="shared" si="33"/>
        <v>-586.47997388069871</v>
      </c>
      <c r="L205" s="21">
        <f t="shared" si="33"/>
        <v>-668.38502953717818</v>
      </c>
      <c r="M205" s="21">
        <f t="shared" si="33"/>
        <v>-744.51313032136773</v>
      </c>
      <c r="N205" s="21">
        <f t="shared" si="33"/>
        <v>-815.26126715126179</v>
      </c>
      <c r="O205" s="21">
        <f t="shared" si="33"/>
        <v>-881.00363766461817</v>
      </c>
      <c r="P205" s="21">
        <f t="shared" si="33"/>
        <v>-942.09283325311708</v>
      </c>
      <c r="Q205" s="21">
        <f t="shared" si="33"/>
        <v>-998.86096892595504</v>
      </c>
      <c r="R205" s="21">
        <f t="shared" si="33"/>
        <v>-1051.6207587228894</v>
      </c>
      <c r="S205" s="21">
        <f t="shared" si="33"/>
        <v>-1100.6655489038974</v>
      </c>
      <c r="T205" s="21">
        <f t="shared" si="33"/>
        <v>-1146.2722804579382</v>
      </c>
      <c r="U205" s="21">
        <f t="shared" si="33"/>
        <v>-1188.701416379341</v>
      </c>
      <c r="V205" s="21">
        <f t="shared" si="32"/>
        <v>-1228.1978229213325</v>
      </c>
      <c r="W205" s="21">
        <f t="shared" si="32"/>
        <v>-1264.9916076591062</v>
      </c>
      <c r="X205" s="21">
        <f t="shared" si="32"/>
        <v>-1299.2989166655045</v>
      </c>
      <c r="Y205" s="21">
        <f t="shared" si="32"/>
        <v>-1331.3226923784277</v>
      </c>
      <c r="Z205" s="21">
        <f t="shared" si="32"/>
        <v>-1361.2533942049888</v>
      </c>
      <c r="AA205" s="21">
        <f t="shared" si="32"/>
        <v>-1389.2696835387635</v>
      </c>
      <c r="AB205" s="21">
        <f t="shared" si="32"/>
        <v>-1415.5390748455586</v>
      </c>
      <c r="AC205" s="21">
        <f t="shared" si="32"/>
        <v>-1440.2158335870276</v>
      </c>
      <c r="AD205" s="21">
        <f t="shared" si="32"/>
        <v>-1464.6345187502156</v>
      </c>
      <c r="AE205" s="21">
        <f t="shared" si="32"/>
        <v>-1488.8068792980123</v>
      </c>
      <c r="AF205" s="21">
        <f t="shared" si="32"/>
        <v>-1512.7442780499314</v>
      </c>
      <c r="AG205" s="21">
        <f t="shared" si="32"/>
        <v>-1536.4577967000616</v>
      </c>
      <c r="AH205" s="21">
        <f t="shared" si="32"/>
        <v>-1559.9583649059723</v>
      </c>
      <c r="AI205" s="21">
        <f t="shared" si="32"/>
        <v>-1583.2569329379385</v>
      </c>
      <c r="AJ205" s="21">
        <f t="shared" si="32"/>
        <v>-1606.4654593076598</v>
      </c>
      <c r="AK205" s="21">
        <f t="shared" si="32"/>
        <v>-1629.5927521679921</v>
      </c>
      <c r="AL205" s="21">
        <f t="shared" si="32"/>
        <v>-1652.6476205714278</v>
      </c>
      <c r="AM205" s="21">
        <f t="shared" si="32"/>
        <v>-1675.63888773542</v>
      </c>
      <c r="AN205" s="21">
        <f t="shared" si="32"/>
        <v>-1698.5753876001831</v>
      </c>
      <c r="AO205" s="21">
        <f t="shared" si="32"/>
        <v>-1721.465958456515</v>
      </c>
      <c r="AP205" s="21">
        <f t="shared" si="32"/>
        <v>-1744.3194620665715</v>
      </c>
      <c r="AQ205" s="21">
        <f t="shared" si="32"/>
        <v>-1767.1447924624836</v>
      </c>
      <c r="AR205" s="21">
        <f t="shared" si="32"/>
        <v>-1789.9508813064442</v>
      </c>
      <c r="AS205" s="21">
        <f t="shared" si="32"/>
        <v>-1812.7467040474571</v>
      </c>
      <c r="AT205" s="21">
        <f t="shared" si="32"/>
        <v>-1835.5412879970741</v>
      </c>
      <c r="AU205" s="21">
        <f t="shared" si="32"/>
        <v>-1858.3437212076003</v>
      </c>
      <c r="AV205" s="21">
        <f t="shared" si="32"/>
        <v>-1881.1631599739051</v>
      </c>
      <c r="AW205" s="21">
        <f t="shared" si="32"/>
        <v>-1904.0088365519725</v>
      </c>
      <c r="AX205" s="21">
        <f t="shared" si="32"/>
        <v>-1926.8900673504318</v>
      </c>
      <c r="AY205" s="21">
        <f t="shared" si="32"/>
        <v>-1949.8162613754146</v>
      </c>
      <c r="AZ205" s="21">
        <f t="shared" si="32"/>
        <v>-1972.7969286635832</v>
      </c>
      <c r="BA205" s="21">
        <f t="shared" si="32"/>
        <v>-1995.8416888218455</v>
      </c>
      <c r="BB205" s="21">
        <f t="shared" si="32"/>
        <v>-2018.9550981537061</v>
      </c>
    </row>
    <row r="206" spans="1:54" outlineLevel="2">
      <c r="A206" s="495"/>
      <c r="B206" s="150" t="s">
        <v>498</v>
      </c>
      <c r="C206" s="19"/>
      <c r="D206" s="135" t="s">
        <v>383</v>
      </c>
      <c r="E206" s="21">
        <f>E202</f>
        <v>-98.684963679369147</v>
      </c>
      <c r="F206" s="21">
        <f t="shared" si="33"/>
        <v>-199.5369934705563</v>
      </c>
      <c r="G206" s="21">
        <f t="shared" si="32"/>
        <v>-302.31854406966306</v>
      </c>
      <c r="H206" s="21">
        <f t="shared" si="32"/>
        <v>-406.79640728399147</v>
      </c>
      <c r="I206" s="21">
        <f t="shared" si="32"/>
        <v>-512.49741121185093</v>
      </c>
      <c r="J206" s="21">
        <f t="shared" si="32"/>
        <v>-616.43061596532084</v>
      </c>
      <c r="K206" s="21">
        <f t="shared" si="32"/>
        <v>-713.67210277956792</v>
      </c>
      <c r="L206" s="21">
        <f t="shared" si="32"/>
        <v>-804.66939373642754</v>
      </c>
      <c r="M206" s="21">
        <f t="shared" si="32"/>
        <v>-889.84466148499439</v>
      </c>
      <c r="N206" s="21">
        <f t="shared" si="32"/>
        <v>-969.59603930748392</v>
      </c>
      <c r="O206" s="21">
        <f t="shared" si="32"/>
        <v>-1044.298868452363</v>
      </c>
      <c r="P206" s="21">
        <f t="shared" si="32"/>
        <v>-1114.3068855593774</v>
      </c>
      <c r="Q206" s="21">
        <f t="shared" si="32"/>
        <v>-1179.9533528816185</v>
      </c>
      <c r="R206" s="21">
        <f t="shared" si="32"/>
        <v>-1241.5521341004294</v>
      </c>
      <c r="S206" s="21">
        <f t="shared" si="32"/>
        <v>-1299.3957477139627</v>
      </c>
      <c r="T206" s="21">
        <f t="shared" si="32"/>
        <v>-1353.7623074214118</v>
      </c>
      <c r="U206" s="21">
        <f t="shared" si="32"/>
        <v>-1404.9134517219575</v>
      </c>
      <c r="V206" s="21">
        <f t="shared" si="32"/>
        <v>-1453.0952255820985</v>
      </c>
      <c r="W206" s="21">
        <f t="shared" si="32"/>
        <v>-1498.5389189130187</v>
      </c>
      <c r="X206" s="21">
        <f t="shared" si="32"/>
        <v>-1541.4618641688812</v>
      </c>
      <c r="Y206" s="21">
        <f t="shared" si="32"/>
        <v>-1582.0681946583875</v>
      </c>
      <c r="Z206" s="21">
        <f t="shared" si="32"/>
        <v>-1620.5495655720094</v>
      </c>
      <c r="AA206" s="21">
        <f t="shared" si="32"/>
        <v>-1657.0858394667678</v>
      </c>
      <c r="AB206" s="21">
        <f t="shared" si="32"/>
        <v>-1691.8457377934187</v>
      </c>
      <c r="AC206" s="21">
        <f t="shared" si="32"/>
        <v>-1724.9792976105819</v>
      </c>
      <c r="AD206" s="21">
        <f t="shared" si="32"/>
        <v>-1757.8216494650153</v>
      </c>
      <c r="AE206" s="21">
        <f t="shared" si="32"/>
        <v>-1790.3845893164591</v>
      </c>
      <c r="AF206" s="21">
        <f t="shared" si="32"/>
        <v>-1822.679186050714</v>
      </c>
      <c r="AG206" s="21">
        <f t="shared" si="32"/>
        <v>-1854.7160738931993</v>
      </c>
      <c r="AH206" s="21">
        <f t="shared" si="32"/>
        <v>-1886.5058173084574</v>
      </c>
      <c r="AI206" s="21">
        <f t="shared" si="32"/>
        <v>-1918.0594071931823</v>
      </c>
      <c r="AJ206" s="21">
        <f t="shared" si="32"/>
        <v>-1949.5286422712761</v>
      </c>
      <c r="AK206" s="21">
        <f t="shared" si="32"/>
        <v>-1980.9221377306799</v>
      </c>
      <c r="AL206" s="21">
        <f t="shared" si="32"/>
        <v>-2012.2485793985786</v>
      </c>
      <c r="AM206" s="21">
        <f t="shared" si="32"/>
        <v>-2043.5167481289811</v>
      </c>
      <c r="AN206" s="21">
        <f t="shared" si="32"/>
        <v>-2074.7354940408272</v>
      </c>
      <c r="AO206" s="21">
        <f t="shared" si="32"/>
        <v>-2105.9137019380028</v>
      </c>
      <c r="AP206" s="21">
        <f t="shared" si="32"/>
        <v>-2137.0603331697994</v>
      </c>
      <c r="AQ206" s="21">
        <f t="shared" si="32"/>
        <v>-2168.1844362180268</v>
      </c>
      <c r="AR206" s="21">
        <f t="shared" si="32"/>
        <v>-2199.2951471361812</v>
      </c>
      <c r="AS206" s="21">
        <f t="shared" si="32"/>
        <v>-2230.4016919978585</v>
      </c>
      <c r="AT206" s="21">
        <f t="shared" si="32"/>
        <v>-2261.513395051531</v>
      </c>
      <c r="AU206" s="21">
        <f t="shared" si="32"/>
        <v>-2292.6396891207105</v>
      </c>
      <c r="AV206" s="21">
        <f t="shared" si="32"/>
        <v>-2323.7901216849114</v>
      </c>
      <c r="AW206" s="21">
        <f t="shared" si="32"/>
        <v>-2354.9743613894811</v>
      </c>
      <c r="AX206" s="21">
        <f t="shared" si="32"/>
        <v>-2386.2022057371173</v>
      </c>
      <c r="AY206" s="21">
        <f t="shared" si="32"/>
        <v>-2417.4835892857336</v>
      </c>
      <c r="AZ206" s="21">
        <f t="shared" si="32"/>
        <v>-2448.8285916292416</v>
      </c>
      <c r="BA206" s="21">
        <f t="shared" si="32"/>
        <v>-2480.2474453374634</v>
      </c>
      <c r="BB206" s="21">
        <f t="shared" si="32"/>
        <v>-2511.7437679036661</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485</v>
      </c>
      <c r="B210" s="150" t="s">
        <v>559</v>
      </c>
      <c r="C210" s="19"/>
      <c r="D210" s="135" t="s">
        <v>383</v>
      </c>
      <c r="E210" s="21">
        <f>E190-Baseline!E190</f>
        <v>-2.0789442544806804</v>
      </c>
      <c r="F210" s="21">
        <f>F190-Baseline!F190</f>
        <v>-14.974406457413064</v>
      </c>
      <c r="G210" s="21">
        <f>G190-Baseline!G190</f>
        <v>-27.716041171438565</v>
      </c>
      <c r="H210" s="21">
        <f>H190-Baseline!H190</f>
        <v>-40.37637525715688</v>
      </c>
      <c r="I210" s="21">
        <f>I190-Baseline!I190</f>
        <v>-52.788132350739716</v>
      </c>
      <c r="J210" s="21">
        <f>J190-Baseline!J190</f>
        <v>-62.511038894724869</v>
      </c>
      <c r="K210" s="21">
        <f>K190-Baseline!K190</f>
        <v>-56.412681671743329</v>
      </c>
      <c r="L210" s="21">
        <f>L190-Baseline!L190</f>
        <v>-50.741779860321422</v>
      </c>
      <c r="M210" s="21">
        <f>M190-Baseline!M190</f>
        <v>-45.473472407559299</v>
      </c>
      <c r="N210" s="21">
        <f>N190-Baseline!N190</f>
        <v>-40.584189773984122</v>
      </c>
      <c r="O210" s="21">
        <f>O190-Baseline!O190</f>
        <v>-36.051591670025381</v>
      </c>
      <c r="P210" s="21">
        <f>P190-Baseline!P190</f>
        <v>-31.854507639743261</v>
      </c>
      <c r="Q210" s="21">
        <f>Q190-Baseline!Q190</f>
        <v>-27.972880366619176</v>
      </c>
      <c r="R210" s="21">
        <f>R190-Baseline!R190</f>
        <v>-24.387711581557614</v>
      </c>
      <c r="S210" s="21">
        <f>S190-Baseline!S190</f>
        <v>-21.081010458366496</v>
      </c>
      <c r="T210" s="21">
        <f>T190-Baseline!T190</f>
        <v>-18.035744386888091</v>
      </c>
      <c r="U210" s="21">
        <f>U190-Baseline!U190</f>
        <v>-15.23579201865237</v>
      </c>
      <c r="V210" s="21">
        <f>V190-Baseline!V190</f>
        <v>-12.665898484428816</v>
      </c>
      <c r="W210" s="21">
        <f>W190-Baseline!W190</f>
        <v>-10.311632687368061</v>
      </c>
      <c r="X210" s="21">
        <f>X190-Baseline!X190</f>
        <v>-8.1593465795601521</v>
      </c>
      <c r="Y210" s="21">
        <f>Y190-Baseline!Y190</f>
        <v>-6.1961363337981332</v>
      </c>
      <c r="Z210" s="21">
        <f>Z190-Baseline!Z190</f>
        <v>-4.4098053261317673</v>
      </c>
      <c r="AA210" s="21">
        <f>AA190-Baseline!AA190</f>
        <v>-2.7888288484331212</v>
      </c>
      <c r="AB210" s="21">
        <f>AB190-Baseline!AB190</f>
        <v>-1.3223204736798468</v>
      </c>
      <c r="AC210" s="21">
        <f>AC190-Baseline!AC190</f>
        <v>2.5432994591039389E-16</v>
      </c>
      <c r="AD210" s="21">
        <f>AD190-Baseline!AD190</f>
        <v>2.4572941633854486E-16</v>
      </c>
      <c r="AE210" s="21">
        <f>AE190-Baseline!AE190</f>
        <v>2.374197259309612E-16</v>
      </c>
      <c r="AF210" s="21">
        <f>AF190-Baseline!AF190</f>
        <v>2.2939103954682241E-16</v>
      </c>
      <c r="AG210" s="21">
        <f>AG190-Baseline!AG190</f>
        <v>2.2163385463461103E-16</v>
      </c>
      <c r="AH210" s="21">
        <f>AH190-Baseline!AH190</f>
        <v>2.141389899851315E-16</v>
      </c>
      <c r="AI210" s="21">
        <f>AI190-Baseline!AI190</f>
        <v>2.0689757486486134E-16</v>
      </c>
      <c r="AJ210" s="21">
        <f>AJ190-Baseline!AJ190</f>
        <v>2.0087143190763235E-16</v>
      </c>
      <c r="AK210" s="21">
        <f>AK190-Baseline!AK190</f>
        <v>1.9502080767731297E-16</v>
      </c>
      <c r="AL210" s="21">
        <f>AL190-Baseline!AL190</f>
        <v>1.8934058997797372E-16</v>
      </c>
      <c r="AM210" s="21">
        <f>AM190-Baseline!AM190</f>
        <v>1.8382581551259586E-16</v>
      </c>
      <c r="AN210" s="21">
        <f>AN190-Baseline!AN190</f>
        <v>1.7847166554620957E-16</v>
      </c>
      <c r="AO210" s="21">
        <f>AO190-Baseline!AO190</f>
        <v>1.732734616953491E-16</v>
      </c>
      <c r="AP210" s="21">
        <f>AP190-Baseline!AP190</f>
        <v>1.6822666184014476E-16</v>
      </c>
      <c r="AQ210" s="21">
        <f>AQ190-Baseline!AQ190</f>
        <v>1.6332685615548035E-16</v>
      </c>
      <c r="AR210" s="21">
        <f>AR190-Baseline!AR190</f>
        <v>1.5856976325774791E-16</v>
      </c>
      <c r="AS210" s="21">
        <f>AS190-Baseline!AS190</f>
        <v>1.5395122646383292E-16</v>
      </c>
      <c r="AT210" s="21">
        <f>AT190-Baseline!AT190</f>
        <v>1.4946721015906111E-16</v>
      </c>
      <c r="AU210" s="21">
        <f>AU190-Baseline!AU190</f>
        <v>1.451137962709331E-16</v>
      </c>
      <c r="AV210" s="21">
        <f>AV190-Baseline!AV190</f>
        <v>1.4088718084556612E-16</v>
      </c>
      <c r="AW210" s="21">
        <f>AW190-Baseline!AW190</f>
        <v>1.3678367072385059E-16</v>
      </c>
      <c r="AX210" s="21">
        <f>AX190-Baseline!AX190</f>
        <v>1.3279968031441806E-16</v>
      </c>
      <c r="AY210" s="21">
        <f>AY190-Baseline!AY190</f>
        <v>1.2893172846060003E-16</v>
      </c>
      <c r="AZ210" s="21">
        <f>AZ190-Baseline!AZ190</f>
        <v>1.2517643539864082E-16</v>
      </c>
      <c r="BA210" s="21">
        <f>BA190-Baseline!BA190</f>
        <v>1.2153051980450565E-16</v>
      </c>
      <c r="BB210" s="21">
        <f>BB190-Baseline!BB190</f>
        <v>1.1799079592670451E-16</v>
      </c>
    </row>
    <row r="211" spans="1:54" outlineLevel="2">
      <c r="A211" s="520"/>
      <c r="B211" s="150" t="s">
        <v>487</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557</v>
      </c>
      <c r="C212" s="19"/>
      <c r="D212" s="135" t="s">
        <v>383</v>
      </c>
      <c r="E212" s="21">
        <f>E192-Baseline!E192</f>
        <v>0</v>
      </c>
      <c r="F212" s="21">
        <f>F77*F186-Baseline!F77*Baseline!F186</f>
        <v>0.68476836613694836</v>
      </c>
      <c r="G212" s="21">
        <f>G77*G186-Baseline!G77*Baseline!G186</f>
        <v>1.3430125934108808</v>
      </c>
      <c r="H212" s="21">
        <f>H77*H186-Baseline!H77*Baseline!H186</f>
        <v>1.9756905286171982</v>
      </c>
      <c r="I212" s="21">
        <f>I77*I186-Baseline!I77*Baseline!I186</f>
        <v>2.5837304925233524</v>
      </c>
      <c r="J212" s="21">
        <f>J77*J186-Baseline!J77*Baseline!J186</f>
        <v>3.168032204782123</v>
      </c>
      <c r="K212" s="21">
        <f>K77*K186-Baseline!K77*Baseline!K186</f>
        <v>3.10788970599079</v>
      </c>
      <c r="L212" s="21">
        <f>L77*L186-Baseline!L77*Baseline!L186</f>
        <v>3.0492013702677734</v>
      </c>
      <c r="M212" s="21">
        <f>M77*M186-Baseline!M77*Baseline!M186</f>
        <v>2.9919337820847689</v>
      </c>
      <c r="N212" s="21">
        <f>N77*N186-Baseline!N77*Baseline!N186</f>
        <v>2.9360543437584452</v>
      </c>
      <c r="O212" s="21">
        <f>O77*O186-Baseline!O77*Baseline!O186</f>
        <v>2.8815312553726273</v>
      </c>
      <c r="P212" s="21">
        <f>P77*P186-Baseline!P77*Baseline!P186</f>
        <v>2.8283334927709096</v>
      </c>
      <c r="Q212" s="21">
        <f>Q77*Q186-Baseline!Q77*Baseline!Q186</f>
        <v>2.7764307925521443</v>
      </c>
      <c r="R212" s="21">
        <f>R77*R186-Baseline!R77*Baseline!R186</f>
        <v>2.7257936338429989</v>
      </c>
      <c r="S212" s="21">
        <f>S77*S186-Baseline!S77*Baseline!S186</f>
        <v>2.6763932179965568</v>
      </c>
      <c r="T212" s="21">
        <f>T77*T186-Baseline!T77*Baseline!T186</f>
        <v>2.6282014556786648</v>
      </c>
      <c r="U212" s="21">
        <f>U77*U186-Baseline!U77*Baseline!U186</f>
        <v>2.5811909462210818</v>
      </c>
      <c r="V212" s="21">
        <f>V77*V186-Baseline!V77*Baseline!V186</f>
        <v>2.5353349631041242</v>
      </c>
      <c r="W212" s="21">
        <f>W77*W186-Baseline!W77*Baseline!W186</f>
        <v>2.4906074385343349</v>
      </c>
      <c r="X212" s="21">
        <f>X77*X186-Baseline!X77*Baseline!X186</f>
        <v>2.4469829476654965</v>
      </c>
      <c r="Y212" s="21">
        <f>Y77*Y186-Baseline!Y77*Baseline!Y186</f>
        <v>2.404436691383637</v>
      </c>
      <c r="Z212" s="21">
        <f>Z77*Z186-Baseline!Z77*Baseline!Z186</f>
        <v>2.3629444856394586</v>
      </c>
      <c r="AA212" s="21">
        <f>AA77*AA186-Baseline!AA77*Baseline!AA186</f>
        <v>2.3224827431130146</v>
      </c>
      <c r="AB212" s="21">
        <f>AB77*AB186-Baseline!AB77*Baseline!AB186</f>
        <v>2.2830284615003125</v>
      </c>
      <c r="AC212" s="21">
        <f>AC77*AC186-Baseline!AC77*Baseline!AC186</f>
        <v>2.2445592086871886</v>
      </c>
      <c r="AD212" s="21">
        <f>AD77*AD186-Baseline!AD77*Baseline!AD186</f>
        <v>2.2070531099077959</v>
      </c>
      <c r="AE212" s="21">
        <f>AE77*AE186-Baseline!AE77*Baseline!AE186</f>
        <v>2.1704888364045569</v>
      </c>
      <c r="AF212" s="21">
        <f>AF77*AF186-Baseline!AF77*Baseline!AF186</f>
        <v>2.1348455830120341</v>
      </c>
      <c r="AG212" s="21">
        <f>AG77*AG186-Baseline!AG77*Baseline!AG186</f>
        <v>2.1001030779152825</v>
      </c>
      <c r="AH212" s="21">
        <f>AH77*AH186-Baseline!AH77*Baseline!AH186</f>
        <v>2.0662415417948523</v>
      </c>
      <c r="AI212" s="21">
        <f>AI77*AI186-Baseline!AI77*Baseline!AI186</f>
        <v>2.0332416993067004</v>
      </c>
      <c r="AJ212" s="21">
        <f>AJ77*AJ186-Baseline!AJ77*Baseline!AJ186</f>
        <v>2.0107987608366562</v>
      </c>
      <c r="AK212" s="21">
        <f>AK77*AK186-Baseline!AK77*Baseline!AK186</f>
        <v>1.9889226152029633</v>
      </c>
      <c r="AL212" s="21">
        <f>AL77*AL186-Baseline!AL77*Baseline!AL186</f>
        <v>1.9676052161074398</v>
      </c>
      <c r="AM212" s="21">
        <f>AM77*AM186-Baseline!AM77*Baseline!AM186</f>
        <v>1.9468387293644223</v>
      </c>
      <c r="AN212" s="21">
        <f>AN77*AN186-Baseline!AN77*Baseline!AN186</f>
        <v>1.9266155205420199</v>
      </c>
      <c r="AO212" s="21">
        <f>AO77*AO186-Baseline!AO77*Baseline!AO186</f>
        <v>1.9069281728860807</v>
      </c>
      <c r="AP212" s="21">
        <f>AP77*AP186-Baseline!AP77*Baseline!AP186</f>
        <v>1.8877694610646922</v>
      </c>
      <c r="AQ212" s="21">
        <f>AQ77*AQ186-Baseline!AQ77*Baseline!AQ186</f>
        <v>1.8691323720861783</v>
      </c>
      <c r="AR212" s="21">
        <f>AR77*AR186-Baseline!AR77*Baseline!AR186</f>
        <v>1.8510100807697614</v>
      </c>
      <c r="AS212" s="21">
        <f>AS77*AS186-Baseline!AS77*Baseline!AS186</f>
        <v>1.8333959605967955</v>
      </c>
      <c r="AT212" s="21">
        <f>AT77*AT186-Baseline!AT77*Baseline!AT186</f>
        <v>1.8162835798595605</v>
      </c>
      <c r="AU212" s="21">
        <f>AU77*AU186-Baseline!AU77*Baseline!AU186</f>
        <v>1.7996666938158927</v>
      </c>
      <c r="AV212" s="21">
        <f>AV77*AV186-Baseline!AV77*Baseline!AV186</f>
        <v>1.783539246674255</v>
      </c>
      <c r="AW212" s="21">
        <f>AW77*AW186-Baseline!AW77*Baseline!AW186</f>
        <v>1.7678953710991157</v>
      </c>
      <c r="AX212" s="21">
        <f>AX77*AX186-Baseline!AX77*Baseline!AX186</f>
        <v>1.7527293796863379</v>
      </c>
      <c r="AY212" s="21">
        <f>AY77*AY186-Baseline!AY77*Baseline!AY186</f>
        <v>1.7380357678843477</v>
      </c>
      <c r="AZ212" s="21">
        <f>AZ77*AZ186-Baseline!AZ77*Baseline!AZ186</f>
        <v>1.7238092109307506</v>
      </c>
      <c r="BA212" s="21">
        <f>BA77*BA186-Baseline!BA77*Baseline!BA186</f>
        <v>1.7100445590896918</v>
      </c>
      <c r="BB212" s="21">
        <f>BB77*BB186-Baseline!BB77*Baseline!BB186</f>
        <v>1.6963886480139341</v>
      </c>
    </row>
    <row r="213" spans="1:54" outlineLevel="2">
      <c r="A213" s="520"/>
      <c r="B213" s="150" t="s">
        <v>488</v>
      </c>
      <c r="C213" s="19"/>
      <c r="D213" s="135" t="s">
        <v>383</v>
      </c>
      <c r="E213" s="21">
        <f>E193-Baseline!E193</f>
        <v>0</v>
      </c>
      <c r="F213" s="21">
        <f>F193-Baseline!F193</f>
        <v>4.1556491069860471</v>
      </c>
      <c r="G213" s="21">
        <f>G193-Baseline!G193</f>
        <v>8.2643220019014052</v>
      </c>
      <c r="H213" s="21">
        <f>H193-Baseline!H193</f>
        <v>12.325240306764936</v>
      </c>
      <c r="I213" s="21">
        <f>I193-Baseline!I193</f>
        <v>16.392588848822705</v>
      </c>
      <c r="J213" s="21">
        <f>J193-Baseline!J193</f>
        <v>20.435831759430087</v>
      </c>
      <c r="K213" s="21">
        <f>K193-Baseline!K193</f>
        <v>20.311662036161298</v>
      </c>
      <c r="L213" s="21">
        <f>L193-Baseline!L193</f>
        <v>20.25161166896325</v>
      </c>
      <c r="M213" s="21">
        <f>M193-Baseline!M193</f>
        <v>20.18869489163265</v>
      </c>
      <c r="N213" s="21">
        <f>N193-Baseline!N193</f>
        <v>20.060839748521992</v>
      </c>
      <c r="O213" s="21">
        <f>O193-Baseline!O193</f>
        <v>19.994025172798203</v>
      </c>
      <c r="P213" s="21">
        <f>P193-Baseline!P193</f>
        <v>19.924977854334131</v>
      </c>
      <c r="Q213" s="21">
        <f>Q193-Baseline!Q193</f>
        <v>19.853903218830226</v>
      </c>
      <c r="R213" s="21">
        <f>R193-Baseline!R193</f>
        <v>19.83883841623668</v>
      </c>
      <c r="S213" s="21">
        <f>S193-Baseline!S193</f>
        <v>19.76324761130072</v>
      </c>
      <c r="T213" s="21">
        <f>T193-Baseline!T193</f>
        <v>19.686227704177846</v>
      </c>
      <c r="U213" s="21">
        <f>U193-Baseline!U193</f>
        <v>19.607955246386751</v>
      </c>
      <c r="V213" s="21">
        <f>V193-Baseline!V193</f>
        <v>19.582398150832745</v>
      </c>
      <c r="W213" s="21">
        <f>W193-Baseline!W193</f>
        <v>19.501175657934013</v>
      </c>
      <c r="X213" s="21">
        <f>X193-Baseline!X193</f>
        <v>19.471139033597858</v>
      </c>
      <c r="Y213" s="21">
        <f>Y193-Baseline!Y193</f>
        <v>19.38769105122465</v>
      </c>
      <c r="Z213" s="21">
        <f>Z193-Baseline!Z193</f>
        <v>19.353965853443704</v>
      </c>
      <c r="AA213" s="21">
        <f>AA193-Baseline!AA193</f>
        <v>19.318246795272799</v>
      </c>
      <c r="AB213" s="21">
        <f>AB193-Baseline!AB193</f>
        <v>19.280733197654122</v>
      </c>
      <c r="AC213" s="21">
        <f>AC193-Baseline!AC193</f>
        <v>19.230731208774536</v>
      </c>
      <c r="AD213" s="21">
        <f>AD193-Baseline!AD193</f>
        <v>19.182161870842883</v>
      </c>
      <c r="AE213" s="21">
        <f>AE193-Baseline!AE193</f>
        <v>19.137146139216085</v>
      </c>
      <c r="AF213" s="21">
        <f>AF193-Baseline!AF193</f>
        <v>19.089698700070137</v>
      </c>
      <c r="AG213" s="21">
        <f>AG193-Baseline!AG193</f>
        <v>19.040581090551932</v>
      </c>
      <c r="AH213" s="21">
        <f>AH193-Baseline!AH193</f>
        <v>18.990656654802564</v>
      </c>
      <c r="AI213" s="21">
        <f>AI193-Baseline!AI193</f>
        <v>18.941026127574993</v>
      </c>
      <c r="AJ213" s="21">
        <f>AJ193-Baseline!AJ193</f>
        <v>18.982917525456788</v>
      </c>
      <c r="AK213" s="21">
        <f>AK193-Baseline!AK193</f>
        <v>19.02433726100211</v>
      </c>
      <c r="AL213" s="21">
        <f>AL193-Baseline!AL193</f>
        <v>19.065690730846296</v>
      </c>
      <c r="AM213" s="21">
        <f>AM193-Baseline!AM193</f>
        <v>19.107209407516827</v>
      </c>
      <c r="AN213" s="21">
        <f>AN193-Baseline!AN193</f>
        <v>19.148995621705652</v>
      </c>
      <c r="AO213" s="21">
        <f>AO193-Baseline!AO193</f>
        <v>19.191095912553259</v>
      </c>
      <c r="AP213" s="21">
        <f>AP193-Baseline!AP193</f>
        <v>19.233650942017437</v>
      </c>
      <c r="AQ213" s="21">
        <f>AQ193-Baseline!AQ193</f>
        <v>19.276821301554016</v>
      </c>
      <c r="AR213" s="21">
        <f>AR193-Baseline!AR193</f>
        <v>19.320725877620397</v>
      </c>
      <c r="AS213" s="21">
        <f>AS193-Baseline!AS193</f>
        <v>19.365476090374088</v>
      </c>
      <c r="AT213" s="21">
        <f>AT193-Baseline!AT193</f>
        <v>19.411191255603626</v>
      </c>
      <c r="AU213" s="21">
        <f>AU193-Baseline!AU193</f>
        <v>19.457997107650606</v>
      </c>
      <c r="AV213" s="21">
        <f>AV193-Baseline!AV193</f>
        <v>19.506014000565834</v>
      </c>
      <c r="AW213" s="21">
        <f>AW193-Baseline!AW193</f>
        <v>19.555357898864823</v>
      </c>
      <c r="AX213" s="21">
        <f>AX193-Baseline!AX193</f>
        <v>19.60614545669825</v>
      </c>
      <c r="AY213" s="21">
        <f>AY193-Baseline!AY193</f>
        <v>19.658493846746914</v>
      </c>
      <c r="AZ213" s="21">
        <f>AZ193-Baseline!AZ193</f>
        <v>19.712519315173452</v>
      </c>
      <c r="BA213" s="21">
        <f>BA193-Baseline!BA193</f>
        <v>19.768336779169502</v>
      </c>
      <c r="BB213" s="21">
        <f>BB193-Baseline!BB193</f>
        <v>19.821992151444569</v>
      </c>
    </row>
    <row r="214" spans="1:54" outlineLevel="2">
      <c r="A214" s="520"/>
      <c r="B214" s="150" t="s">
        <v>489</v>
      </c>
      <c r="C214" s="19"/>
      <c r="D214" s="135" t="s">
        <v>383</v>
      </c>
      <c r="E214" s="21">
        <f>E194-Baseline!E194</f>
        <v>0</v>
      </c>
      <c r="F214" s="21">
        <f>F194-Baseline!F194</f>
        <v>2.0758679169668479</v>
      </c>
      <c r="G214" s="21">
        <f>G194-Baseline!G194</f>
        <v>4.1333281141517073</v>
      </c>
      <c r="H214" s="21">
        <f>H194-Baseline!H194</f>
        <v>6.1730882315105209</v>
      </c>
      <c r="I214" s="21">
        <f>I194-Baseline!I194</f>
        <v>8.1958602894479462</v>
      </c>
      <c r="J214" s="21">
        <f>J194-Baseline!J194</f>
        <v>10.202361159815979</v>
      </c>
      <c r="K214" s="21">
        <f>K194-Baseline!K194</f>
        <v>10.161094092854297</v>
      </c>
      <c r="L214" s="21">
        <f>L194-Baseline!L194</f>
        <v>10.121030899130059</v>
      </c>
      <c r="M214" s="21">
        <f>M194-Baseline!M194</f>
        <v>10.082178716319039</v>
      </c>
      <c r="N214" s="21">
        <f>N194-Baseline!N194</f>
        <v>10.044545104022621</v>
      </c>
      <c r="O214" s="21">
        <f>O194-Baseline!O194</f>
        <v>10.008138056874749</v>
      </c>
      <c r="P214" s="21">
        <f>P194-Baseline!P194</f>
        <v>9.9729660086548186</v>
      </c>
      <c r="Q214" s="21">
        <f>Q194-Baseline!Q194</f>
        <v>9.9390378467948679</v>
      </c>
      <c r="R214" s="21">
        <f>R194-Baseline!R194</f>
        <v>9.9063629215215414</v>
      </c>
      <c r="S214" s="21">
        <f>S194-Baseline!S194</f>
        <v>9.8727291913691637</v>
      </c>
      <c r="T214" s="21">
        <f>T194-Baseline!T194</f>
        <v>9.8403828982753758</v>
      </c>
      <c r="U214" s="21">
        <f>U194-Baseline!U194</f>
        <v>9.8093339798126067</v>
      </c>
      <c r="V214" s="21">
        <f>V194-Baseline!V194</f>
        <v>9.779592889300039</v>
      </c>
      <c r="W214" s="21">
        <f>W194-Baseline!W194</f>
        <v>9.7511705758874037</v>
      </c>
      <c r="X214" s="21">
        <f>X194-Baseline!X194</f>
        <v>9.7240785384252391</v>
      </c>
      <c r="Y214" s="21">
        <f>Y194-Baseline!Y194</f>
        <v>9.6983288016173255</v>
      </c>
      <c r="Z214" s="21">
        <f>Z194-Baseline!Z194</f>
        <v>9.6739339550866994</v>
      </c>
      <c r="AA214" s="21">
        <f>AA194-Baseline!AA194</f>
        <v>9.6509071501494041</v>
      </c>
      <c r="AB214" s="21">
        <f>AB194-Baseline!AB194</f>
        <v>9.629262136672974</v>
      </c>
      <c r="AC214" s="21">
        <f>AC194-Baseline!AC194</f>
        <v>9.6028341233342047</v>
      </c>
      <c r="AD214" s="21">
        <f>AD194-Baseline!AD194</f>
        <v>9.577064578275575</v>
      </c>
      <c r="AE214" s="21">
        <f>AE194-Baseline!AE194</f>
        <v>9.5513607362538302</v>
      </c>
      <c r="AF214" s="21">
        <f>AF194-Baseline!AF194</f>
        <v>9.5253360620909913</v>
      </c>
      <c r="AG214" s="21">
        <f>AG194-Baseline!AG194</f>
        <v>9.4988159184361987</v>
      </c>
      <c r="AH214" s="21">
        <f>AH194-Baseline!AH194</f>
        <v>9.4718940619258198</v>
      </c>
      <c r="AI214" s="21">
        <f>AI194-Baseline!AI194</f>
        <v>9.4450348536833779</v>
      </c>
      <c r="AJ214" s="21">
        <f>AJ194-Baseline!AJ194</f>
        <v>9.4638361991406654</v>
      </c>
      <c r="AK214" s="21">
        <f>AK194-Baseline!AK194</f>
        <v>9.4825552247091238</v>
      </c>
      <c r="AL214" s="21">
        <f>AL194-Baseline!AL194</f>
        <v>9.5012743504203812</v>
      </c>
      <c r="AM214" s="21">
        <f>AM194-Baseline!AM194</f>
        <v>9.5200891632218898</v>
      </c>
      <c r="AN214" s="21">
        <f>AN194-Baseline!AN194</f>
        <v>9.5390699428172567</v>
      </c>
      <c r="AO214" s="21">
        <f>AO194-Baseline!AO194</f>
        <v>9.5582548137809695</v>
      </c>
      <c r="AP214" s="21">
        <f>AP194-Baseline!AP194</f>
        <v>9.5777082341306254</v>
      </c>
      <c r="AQ214" s="21">
        <f>AQ194-Baseline!AQ194</f>
        <v>9.5974970818985952</v>
      </c>
      <c r="AR214" s="21">
        <f>AR194-Baseline!AR194</f>
        <v>9.6176827763201675</v>
      </c>
      <c r="AS214" s="21">
        <f>AS194-Baseline!AS194</f>
        <v>9.6383227228827089</v>
      </c>
      <c r="AT214" s="21">
        <f>AT194-Baseline!AT194</f>
        <v>9.6594746767779824</v>
      </c>
      <c r="AU214" s="21">
        <f>AU194-Baseline!AU194</f>
        <v>9.6811983938034896</v>
      </c>
      <c r="AV214" s="21">
        <f>AV194-Baseline!AV194</f>
        <v>9.7035522436265946</v>
      </c>
      <c r="AW214" s="21">
        <f>AW194-Baseline!AW194</f>
        <v>9.7265934478726308</v>
      </c>
      <c r="AX214" s="21">
        <f>AX194-Baseline!AX194</f>
        <v>9.7503788804970313</v>
      </c>
      <c r="AY214" s="21">
        <f>AY194-Baseline!AY194</f>
        <v>9.7749653781168035</v>
      </c>
      <c r="AZ214" s="21">
        <f>AZ194-Baseline!AZ194</f>
        <v>9.8004094980382384</v>
      </c>
      <c r="BA214" s="21">
        <f>BA194-Baseline!BA194</f>
        <v>9.8267673258741066</v>
      </c>
      <c r="BB214" s="21">
        <f>BB194-Baseline!BB194</f>
        <v>9.8520725217345486</v>
      </c>
    </row>
    <row r="215" spans="1:54" outlineLevel="2">
      <c r="A215" s="520"/>
      <c r="B215" s="150" t="s">
        <v>490</v>
      </c>
      <c r="C215" s="19"/>
      <c r="D215" s="135" t="s">
        <v>383</v>
      </c>
      <c r="E215" s="21">
        <f>E195-Baseline!E195</f>
        <v>0</v>
      </c>
      <c r="F215" s="21">
        <f>F195-Baseline!F195</f>
        <v>6.2276037494475034</v>
      </c>
      <c r="G215" s="21">
        <f>G195-Baseline!G195</f>
        <v>12.39998434245512</v>
      </c>
      <c r="H215" s="21">
        <f>H195-Baseline!H195</f>
        <v>18.519264694531561</v>
      </c>
      <c r="I215" s="21">
        <f>I195-Baseline!I195</f>
        <v>24.587580868343842</v>
      </c>
      <c r="J215" s="21">
        <f>J195-Baseline!J195</f>
        <v>30.60708347272562</v>
      </c>
      <c r="K215" s="21">
        <f>K195-Baseline!K195</f>
        <v>30.483282278562896</v>
      </c>
      <c r="L215" s="21">
        <f>L195-Baseline!L195</f>
        <v>30.363092697390172</v>
      </c>
      <c r="M215" s="21">
        <f>M195-Baseline!M195</f>
        <v>30.24653614260847</v>
      </c>
      <c r="N215" s="21">
        <f>N195-Baseline!N195</f>
        <v>30.133635305837785</v>
      </c>
      <c r="O215" s="21">
        <f>O195-Baseline!O195</f>
        <v>30.024414170624247</v>
      </c>
      <c r="P215" s="21">
        <f>P195-Baseline!P195</f>
        <v>29.918898031965945</v>
      </c>
      <c r="Q215" s="21">
        <f>Q195-Baseline!Q195</f>
        <v>29.817113540384614</v>
      </c>
      <c r="R215" s="21">
        <f>R195-Baseline!R195</f>
        <v>29.719088764564617</v>
      </c>
      <c r="S215" s="21">
        <f>S195-Baseline!S195</f>
        <v>29.618187568428397</v>
      </c>
      <c r="T215" s="21">
        <f>T195-Baseline!T195</f>
        <v>29.521148689249287</v>
      </c>
      <c r="U215" s="21">
        <f>U195-Baseline!U195</f>
        <v>29.428001944914904</v>
      </c>
      <c r="V215" s="21">
        <f>V195-Baseline!V195</f>
        <v>29.338778662520333</v>
      </c>
      <c r="W215" s="21">
        <f>W195-Baseline!W195</f>
        <v>29.253511727662225</v>
      </c>
      <c r="X215" s="21">
        <f>X195-Baseline!X195</f>
        <v>29.172235615275717</v>
      </c>
      <c r="Y215" s="21">
        <f>Y195-Baseline!Y195</f>
        <v>29.09498640485198</v>
      </c>
      <c r="Z215" s="21">
        <f>Z195-Baseline!Z195</f>
        <v>29.021801860246121</v>
      </c>
      <c r="AA215" s="21">
        <f>AA195-Baseline!AA195</f>
        <v>28.952721455376334</v>
      </c>
      <c r="AB215" s="21">
        <f>AB195-Baseline!AB195</f>
        <v>28.887786410018926</v>
      </c>
      <c r="AC215" s="21">
        <f>AC195-Baseline!AC195</f>
        <v>28.80850237027478</v>
      </c>
      <c r="AD215" s="21">
        <f>AD195-Baseline!AD195</f>
        <v>28.731193735400176</v>
      </c>
      <c r="AE215" s="21">
        <f>AE195-Baseline!AE195</f>
        <v>28.654082209691744</v>
      </c>
      <c r="AF215" s="21">
        <f>AF195-Baseline!AF195</f>
        <v>28.576008187632461</v>
      </c>
      <c r="AG215" s="21">
        <f>AG195-Baseline!AG195</f>
        <v>28.49644775628586</v>
      </c>
      <c r="AH215" s="21">
        <f>AH195-Baseline!AH195</f>
        <v>28.415682186977602</v>
      </c>
      <c r="AI215" s="21">
        <f>AI195-Baseline!AI195</f>
        <v>28.3351045624125</v>
      </c>
      <c r="AJ215" s="21">
        <f>AJ195-Baseline!AJ195</f>
        <v>28.391508598903542</v>
      </c>
      <c r="AK215" s="21">
        <f>AK195-Baseline!AK195</f>
        <v>28.447665675692605</v>
      </c>
      <c r="AL215" s="21">
        <f>AL195-Baseline!AL195</f>
        <v>28.503823052902604</v>
      </c>
      <c r="AM215" s="21">
        <f>AM195-Baseline!AM195</f>
        <v>28.560267491430523</v>
      </c>
      <c r="AN215" s="21">
        <f>AN195-Baseline!AN195</f>
        <v>28.617209830317798</v>
      </c>
      <c r="AO215" s="21">
        <f>AO195-Baseline!AO195</f>
        <v>28.674764443301509</v>
      </c>
      <c r="AP215" s="21">
        <f>AP195-Baseline!AP195</f>
        <v>28.733124704442368</v>
      </c>
      <c r="AQ215" s="21">
        <f>AQ195-Baseline!AQ195</f>
        <v>28.79249124784014</v>
      </c>
      <c r="AR215" s="21">
        <f>AR195-Baseline!AR195</f>
        <v>28.85304833119843</v>
      </c>
      <c r="AS215" s="21">
        <f>AS195-Baseline!AS195</f>
        <v>28.914968170975172</v>
      </c>
      <c r="AT215" s="21">
        <f>AT195-Baseline!AT195</f>
        <v>28.978424032748791</v>
      </c>
      <c r="AU215" s="21">
        <f>AU195-Baseline!AU195</f>
        <v>29.043595183912391</v>
      </c>
      <c r="AV215" s="21">
        <f>AV195-Baseline!AV195</f>
        <v>29.110656733467682</v>
      </c>
      <c r="AW215" s="21">
        <f>AW195-Baseline!AW195</f>
        <v>29.179780346290308</v>
      </c>
      <c r="AX215" s="21">
        <f>AX195-Baseline!AX195</f>
        <v>29.251136644246685</v>
      </c>
      <c r="AY215" s="21">
        <f>AY195-Baseline!AY195</f>
        <v>29.324896137188261</v>
      </c>
      <c r="AZ215" s="21">
        <f>AZ195-Baseline!AZ195</f>
        <v>29.401228497033866</v>
      </c>
      <c r="BA215" s="21">
        <f>BA195-Baseline!BA195</f>
        <v>29.48030198062186</v>
      </c>
      <c r="BB215" s="21">
        <f>BB195-Baseline!BB195</f>
        <v>29.556217568282044</v>
      </c>
    </row>
    <row r="216" spans="1:54" outlineLevel="2">
      <c r="A216" s="520"/>
      <c r="B216" s="150" t="s">
        <v>279</v>
      </c>
      <c r="C216" s="19"/>
      <c r="D216" s="135" t="s">
        <v>383</v>
      </c>
      <c r="E216" s="21">
        <f>E196-Baseline!E196</f>
        <v>0</v>
      </c>
      <c r="F216" s="21">
        <f>F196-Baseline!F196</f>
        <v>0.15058840820252861</v>
      </c>
      <c r="G216" s="21">
        <f>G196-Baseline!G196</f>
        <v>0.44986446403265123</v>
      </c>
      <c r="H216" s="21">
        <f>H196-Baseline!H196</f>
        <v>0.95488890015436656</v>
      </c>
      <c r="I216" s="21">
        <f>I196-Baseline!I196</f>
        <v>1.727191366009579</v>
      </c>
      <c r="J216" s="21">
        <f>J196-Baseline!J196</f>
        <v>2.8330665810217672</v>
      </c>
      <c r="K216" s="21">
        <f>K196-Baseline!K196</f>
        <v>2.8931509730000551</v>
      </c>
      <c r="L216" s="21">
        <f>L196-Baseline!L196</f>
        <v>2.9548911732618608</v>
      </c>
      <c r="M216" s="21">
        <f>M196-Baseline!M196</f>
        <v>3.0183394009425113</v>
      </c>
      <c r="N216" s="21">
        <f>N196-Baseline!N196</f>
        <v>3.083549563532312</v>
      </c>
      <c r="O216" s="21">
        <f>O196-Baseline!O196</f>
        <v>3.1505773201198886</v>
      </c>
      <c r="P216" s="21">
        <f>P196-Baseline!P196</f>
        <v>3.2194803005815062</v>
      </c>
      <c r="Q216" s="21">
        <f>Q196-Baseline!Q196</f>
        <v>3.2903180511571772</v>
      </c>
      <c r="R216" s="21">
        <f>R196-Baseline!R196</f>
        <v>3.3631521034530474</v>
      </c>
      <c r="S216" s="21">
        <f>S196-Baseline!S196</f>
        <v>3.4380460608696675</v>
      </c>
      <c r="T216" s="21">
        <f>T196-Baseline!T196</f>
        <v>3.5150657027640313</v>
      </c>
      <c r="U216" s="21">
        <f>U196-Baseline!U196</f>
        <v>3.5942790141861582</v>
      </c>
      <c r="V216" s="21">
        <f>V196-Baseline!V196</f>
        <v>3.6757562864765281</v>
      </c>
      <c r="W216" s="21">
        <f>W196-Baseline!W196</f>
        <v>3.7595702140583391</v>
      </c>
      <c r="X216" s="21">
        <f>X196-Baseline!X196</f>
        <v>3.8457958671984058</v>
      </c>
      <c r="Y216" s="21">
        <f>Y196-Baseline!Y196</f>
        <v>3.9345110031307691</v>
      </c>
      <c r="Z216" s="21">
        <f>Z196-Baseline!Z196</f>
        <v>4.0257958916941661</v>
      </c>
      <c r="AA216" s="21">
        <f>AA196-Baseline!AA196</f>
        <v>4.1197335792353087</v>
      </c>
      <c r="AB216" s="21">
        <f>AB196-Baseline!AB196</f>
        <v>4.2164099689851398</v>
      </c>
      <c r="AC216" s="21">
        <f>AC196-Baseline!AC196</f>
        <v>4.3159138478743699</v>
      </c>
      <c r="AD216" s="21">
        <f>AD196-Baseline!AD196</f>
        <v>4.4183370177192156</v>
      </c>
      <c r="AE216" s="21">
        <f>AE196-Baseline!AE196</f>
        <v>4.5237744284937733</v>
      </c>
      <c r="AF216" s="21">
        <f>AF196-Baseline!AF196</f>
        <v>4.6323242520073853</v>
      </c>
      <c r="AG216" s="21">
        <f>AG196-Baseline!AG196</f>
        <v>4.7440880489501005</v>
      </c>
      <c r="AH216" s="21">
        <f>AH196-Baseline!AH196</f>
        <v>4.8591707860052038</v>
      </c>
      <c r="AI216" s="21">
        <f>AI196-Baseline!AI196</f>
        <v>4.9776810761652719</v>
      </c>
      <c r="AJ216" s="21">
        <f>AJ196-Baseline!AJ196</f>
        <v>5.1105060814361938</v>
      </c>
      <c r="AK216" s="21">
        <f>AK196-Baseline!AK196</f>
        <v>5.2475415800619611</v>
      </c>
      <c r="AL216" s="21">
        <f>AL196-Baseline!AL196</f>
        <v>5.3889334378167932</v>
      </c>
      <c r="AM216" s="21">
        <f>AM196-Baseline!AM196</f>
        <v>5.5348327765294876</v>
      </c>
      <c r="AN216" s="21">
        <f>AN196-Baseline!AN196</f>
        <v>5.6853961469526997</v>
      </c>
      <c r="AO216" s="21">
        <f>AO196-Baseline!AO196</f>
        <v>5.8407858275012972</v>
      </c>
      <c r="AP216" s="21">
        <f>AP196-Baseline!AP196</f>
        <v>6.00116996106747</v>
      </c>
      <c r="AQ216" s="21">
        <f>AQ196-Baseline!AQ196</f>
        <v>6.1667227642611575</v>
      </c>
      <c r="AR216" s="21">
        <f>AR196-Baseline!AR196</f>
        <v>6.3376248250745082</v>
      </c>
      <c r="AS216" s="21">
        <f>AS196-Baseline!AS196</f>
        <v>6.5140632552334505</v>
      </c>
      <c r="AT216" s="21">
        <f>AT196-Baseline!AT196</f>
        <v>6.6962319673372477</v>
      </c>
      <c r="AU216" s="21">
        <f>AU196-Baseline!AU196</f>
        <v>6.8843319198053052</v>
      </c>
      <c r="AV216" s="21">
        <f>AV196-Baseline!AV196</f>
        <v>7.0785714255380219</v>
      </c>
      <c r="AW216" s="21">
        <f>AW196-Baseline!AW196</f>
        <v>7.2791663513382767</v>
      </c>
      <c r="AX216" s="21">
        <f>AX196-Baseline!AX196</f>
        <v>7.4863404392473329</v>
      </c>
      <c r="AY216" s="21">
        <f>AY196-Baseline!AY196</f>
        <v>7.7003255642687733</v>
      </c>
      <c r="AZ216" s="21">
        <f>AZ196-Baseline!AZ196</f>
        <v>7.9213621023991623</v>
      </c>
      <c r="BA216" s="21">
        <f>BA196-Baseline!BA196</f>
        <v>8.1496991626437811</v>
      </c>
      <c r="BB216" s="21">
        <f>BB196-Baseline!BB196</f>
        <v>8.3845993367598126</v>
      </c>
    </row>
    <row r="217" spans="1:54" outlineLevel="2">
      <c r="A217" s="520"/>
      <c r="B217" s="150" t="s">
        <v>282</v>
      </c>
      <c r="C217" s="19"/>
      <c r="D217" s="135"/>
      <c r="E217" s="21">
        <f>E197-Baseline!E197</f>
        <v>0</v>
      </c>
      <c r="F217" s="21">
        <f>F197-Baseline!F197</f>
        <v>2.7476317918840607</v>
      </c>
      <c r="G217" s="21">
        <f>G197-Baseline!G197</f>
        <v>5.5427500942378956</v>
      </c>
      <c r="H217" s="21">
        <f>H197-Baseline!H197</f>
        <v>8.392832800409213</v>
      </c>
      <c r="I217" s="21">
        <f>I197-Baseline!I197</f>
        <v>11.305427937683259</v>
      </c>
      <c r="J217" s="21">
        <f>J197-Baseline!J197</f>
        <v>14.288164171984249</v>
      </c>
      <c r="K217" s="21">
        <f>K197-Baseline!K197</f>
        <v>14.23567020835149</v>
      </c>
      <c r="L217" s="21">
        <f>L197-Baseline!L197</f>
        <v>14.184490722860296</v>
      </c>
      <c r="M217" s="21">
        <f>M197-Baseline!M197</f>
        <v>14.134623774925753</v>
      </c>
      <c r="N217" s="21">
        <f>N197-Baseline!N197</f>
        <v>14.086067705187013</v>
      </c>
      <c r="O217" s="21">
        <f>O197-Baseline!O197</f>
        <v>14.038821078419343</v>
      </c>
      <c r="P217" s="21">
        <f>P197-Baseline!P197</f>
        <v>13.992882697101646</v>
      </c>
      <c r="Q217" s="21">
        <f>Q197-Baseline!Q197</f>
        <v>13.948251633128059</v>
      </c>
      <c r="R217" s="21">
        <f>R197-Baseline!R197</f>
        <v>13.904927170194835</v>
      </c>
      <c r="S217" s="21">
        <f>S197-Baseline!S197</f>
        <v>13.862908884386705</v>
      </c>
      <c r="T217" s="21">
        <f>T197-Baseline!T197</f>
        <v>13.822196550794438</v>
      </c>
      <c r="U217" s="21">
        <f>U197-Baseline!U197</f>
        <v>13.78279022100083</v>
      </c>
      <c r="V217" s="21">
        <f>V197-Baseline!V197</f>
        <v>13.74469018508519</v>
      </c>
      <c r="W217" s="21">
        <f>W197-Baseline!W197</f>
        <v>13.707896975269758</v>
      </c>
      <c r="X217" s="21">
        <f>X197-Baseline!X197</f>
        <v>13.672411387638675</v>
      </c>
      <c r="Y217" s="21">
        <f>Y197-Baseline!Y197</f>
        <v>13.638234436859804</v>
      </c>
      <c r="Z217" s="21">
        <f>Z197-Baseline!Z197</f>
        <v>13.605367416102958</v>
      </c>
      <c r="AA217" s="21">
        <f>AA197-Baseline!AA197</f>
        <v>13.573811860246028</v>
      </c>
      <c r="AB217" s="21">
        <f>AB197-Baseline!AB197</f>
        <v>13.5435695474768</v>
      </c>
      <c r="AC217" s="21">
        <f>AC197-Baseline!AC197</f>
        <v>13.514642511750296</v>
      </c>
      <c r="AD217" s="21">
        <f>AD197-Baseline!AD197</f>
        <v>13.48703304185176</v>
      </c>
      <c r="AE217" s="21">
        <f>AE197-Baseline!AE197</f>
        <v>13.460743664757098</v>
      </c>
      <c r="AF217" s="21">
        <f>AF197-Baseline!AF197</f>
        <v>13.435777183376453</v>
      </c>
      <c r="AG217" s="21">
        <f>AG197-Baseline!AG197</f>
        <v>13.412136644962345</v>
      </c>
      <c r="AH217" s="21">
        <f>AH197-Baseline!AH197</f>
        <v>13.389825348291053</v>
      </c>
      <c r="AI217" s="21">
        <f>AI197-Baseline!AI197</f>
        <v>13.368846853451075</v>
      </c>
      <c r="AJ217" s="21">
        <f>AJ197-Baseline!AJ197</f>
        <v>13.414006944479338</v>
      </c>
      <c r="AK217" s="21">
        <f>AK197-Baseline!AK197</f>
        <v>13.460644192889989</v>
      </c>
      <c r="AL217" s="21">
        <f>AL197-Baseline!AL197</f>
        <v>13.508782852607492</v>
      </c>
      <c r="AM217" s="21">
        <f>AM197-Baseline!AM197</f>
        <v>13.558447715429342</v>
      </c>
      <c r="AN217" s="21">
        <f>AN197-Baseline!AN197</f>
        <v>13.609664121792552</v>
      </c>
      <c r="AO217" s="21">
        <f>AO197-Baseline!AO197</f>
        <v>13.662457988295005</v>
      </c>
      <c r="AP217" s="21">
        <f>AP197-Baseline!AP197</f>
        <v>13.716855796843902</v>
      </c>
      <c r="AQ217" s="21">
        <f>AQ197-Baseline!AQ197</f>
        <v>13.772884621160838</v>
      </c>
      <c r="AR217" s="21">
        <f>AR197-Baseline!AR197</f>
        <v>13.830572126355127</v>
      </c>
      <c r="AS217" s="21">
        <f>AS197-Baseline!AS197</f>
        <v>13.889946588844781</v>
      </c>
      <c r="AT217" s="21">
        <f>AT197-Baseline!AT197</f>
        <v>13.95103690827327</v>
      </c>
      <c r="AU217" s="21">
        <f>AU197-Baseline!AU197</f>
        <v>14.013872612081368</v>
      </c>
      <c r="AV217" s="21">
        <f>AV197-Baseline!AV197</f>
        <v>14.078483878529765</v>
      </c>
      <c r="AW217" s="21">
        <f>AW197-Baseline!AW197</f>
        <v>14.144901549488157</v>
      </c>
      <c r="AX217" s="21">
        <f>AX197-Baseline!AX197</f>
        <v>14.213157104034265</v>
      </c>
      <c r="AY217" s="21">
        <f>AY197-Baseline!AY197</f>
        <v>14.283282765023317</v>
      </c>
      <c r="AZ217" s="21">
        <f>AZ197-Baseline!AZ197</f>
        <v>14.355311406739254</v>
      </c>
      <c r="BA217" s="21">
        <f>BA197-Baseline!BA197</f>
        <v>14.42927661629372</v>
      </c>
      <c r="BB217" s="21">
        <f>BB197-Baseline!BB197</f>
        <v>14.502577490984308</v>
      </c>
    </row>
    <row r="218" spans="1:54" outlineLevel="2">
      <c r="A218" s="521"/>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491</v>
      </c>
      <c r="B220" s="150" t="s">
        <v>492</v>
      </c>
      <c r="C220" s="19"/>
      <c r="D220" s="135" t="s">
        <v>383</v>
      </c>
      <c r="E220" s="21">
        <f>E200-Baseline!E200</f>
        <v>-2.0789442544806747</v>
      </c>
      <c r="F220" s="21">
        <f>F200-Baseline!F200</f>
        <v>-7.2357687842034863</v>
      </c>
      <c r="G220" s="21">
        <f>G200-Baseline!G200</f>
        <v>-12.116092017855735</v>
      </c>
      <c r="H220" s="21">
        <f>H200-Baseline!H200</f>
        <v>-16.727722721211165</v>
      </c>
      <c r="I220" s="21">
        <f>I200-Baseline!I200</f>
        <v>-20.779193705700806</v>
      </c>
      <c r="J220" s="21">
        <f>J200-Baseline!J200</f>
        <v>-21.78594417750665</v>
      </c>
      <c r="K220" s="21">
        <f>K200-Baseline!K200</f>
        <v>-15.864308748239708</v>
      </c>
      <c r="L220" s="21">
        <f>L200-Baseline!L200</f>
        <v>-10.301584924968253</v>
      </c>
      <c r="M220" s="21">
        <f>M200-Baseline!M200</f>
        <v>-5.1398805579735978</v>
      </c>
      <c r="N220" s="21">
        <f>N200-Baseline!N200</f>
        <v>-0.41767841298437247</v>
      </c>
      <c r="O220" s="21">
        <f>O200-Baseline!O200</f>
        <v>4.0133631566846759</v>
      </c>
      <c r="P220" s="21">
        <f>P200-Baseline!P200</f>
        <v>8.111166705044937</v>
      </c>
      <c r="Q220" s="21">
        <f>Q200-Baseline!Q200</f>
        <v>11.896023329048425</v>
      </c>
      <c r="R220" s="21">
        <f>R200-Baseline!R200</f>
        <v>15.444999742169941</v>
      </c>
      <c r="S220" s="21">
        <f>S200-Baseline!S200</f>
        <v>18.659585316187155</v>
      </c>
      <c r="T220" s="21">
        <f>T200-Baseline!T200</f>
        <v>21.615947026526896</v>
      </c>
      <c r="U220" s="21">
        <f>U200-Baseline!U200</f>
        <v>24.330423409142455</v>
      </c>
      <c r="V220" s="21">
        <f>V200-Baseline!V200</f>
        <v>26.872281101069774</v>
      </c>
      <c r="W220" s="21">
        <f>W200-Baseline!W200</f>
        <v>29.147617598428376</v>
      </c>
      <c r="X220" s="21">
        <f>X200-Baseline!X200</f>
        <v>31.276982656540284</v>
      </c>
      <c r="Y220" s="21">
        <f>Y200-Baseline!Y200</f>
        <v>33.168736848800734</v>
      </c>
      <c r="Z220" s="21">
        <f>Z200-Baseline!Z200</f>
        <v>34.93826832074852</v>
      </c>
      <c r="AA220" s="21">
        <f>AA200-Baseline!AA200</f>
        <v>36.54544612943404</v>
      </c>
      <c r="AB220" s="21">
        <f>AB200-Baseline!AB200</f>
        <v>38.001420701936524</v>
      </c>
      <c r="AC220" s="21">
        <f>AC200-Baseline!AC200</f>
        <v>39.305846777086387</v>
      </c>
      <c r="AD220" s="21">
        <f>AD200-Baseline!AD200</f>
        <v>39.294585040321657</v>
      </c>
      <c r="AE220" s="21">
        <f>AE200-Baseline!AE200</f>
        <v>39.292153068871514</v>
      </c>
      <c r="AF220" s="21">
        <f>AF200-Baseline!AF200</f>
        <v>39.292645718466012</v>
      </c>
      <c r="AG220" s="21">
        <f>AG200-Baseline!AG200</f>
        <v>39.296908862379659</v>
      </c>
      <c r="AH220" s="21">
        <f>AH200-Baseline!AH200</f>
        <v>39.305894330893672</v>
      </c>
      <c r="AI220" s="21">
        <f>AI200-Baseline!AI200</f>
        <v>39.320795756498043</v>
      </c>
      <c r="AJ220" s="21">
        <f>AJ200-Baseline!AJ200</f>
        <v>39.518229312208973</v>
      </c>
      <c r="AK220" s="21">
        <f>AK200-Baseline!AK200</f>
        <v>39.721445649157019</v>
      </c>
      <c r="AL220" s="21">
        <f>AL200-Baseline!AL200</f>
        <v>39.93101223737802</v>
      </c>
      <c r="AM220" s="21">
        <f>AM200-Baseline!AM200</f>
        <v>40.147328628840071</v>
      </c>
      <c r="AN220" s="21">
        <f>AN200-Baseline!AN200</f>
        <v>40.370671410992919</v>
      </c>
      <c r="AO220" s="21">
        <f>AO200-Baseline!AO200</f>
        <v>40.601267901235637</v>
      </c>
      <c r="AP220" s="21">
        <f>AP200-Baseline!AP200</f>
        <v>40.839446160993504</v>
      </c>
      <c r="AQ220" s="21">
        <f>AQ200-Baseline!AQ200</f>
        <v>41.085561059062194</v>
      </c>
      <c r="AR220" s="21">
        <f>AR200-Baseline!AR200</f>
        <v>41.339932909819794</v>
      </c>
      <c r="AS220" s="21">
        <f>AS200-Baseline!AS200</f>
        <v>41.602881895049116</v>
      </c>
      <c r="AT220" s="21">
        <f>AT200-Baseline!AT200</f>
        <v>41.874743711073712</v>
      </c>
      <c r="AU220" s="21">
        <f>AU200-Baseline!AU200</f>
        <v>42.155868333353176</v>
      </c>
      <c r="AV220" s="21">
        <f>AV200-Baseline!AV200</f>
        <v>42.446608551307875</v>
      </c>
      <c r="AW220" s="21">
        <f>AW200-Baseline!AW200</f>
        <v>42.747321170790372</v>
      </c>
      <c r="AX220" s="21">
        <f>AX200-Baseline!AX200</f>
        <v>43.058372379666181</v>
      </c>
      <c r="AY220" s="21">
        <f>AY200-Baseline!AY200</f>
        <v>43.380137943923351</v>
      </c>
      <c r="AZ220" s="21">
        <f>AZ200-Baseline!AZ200</f>
        <v>43.713002035242617</v>
      </c>
      <c r="BA220" s="21">
        <f>BA200-Baseline!BA200</f>
        <v>44.057357117196695</v>
      </c>
      <c r="BB220" s="21">
        <f>BB200-Baseline!BB200</f>
        <v>44.405557627202612</v>
      </c>
    </row>
    <row r="221" spans="1:54" outlineLevel="2">
      <c r="A221" s="520"/>
      <c r="B221" s="150" t="s">
        <v>493</v>
      </c>
      <c r="C221" s="19"/>
      <c r="D221" s="135" t="s">
        <v>383</v>
      </c>
      <c r="E221" s="21">
        <f>E201-Baseline!E201</f>
        <v>-2.0789442544806747</v>
      </c>
      <c r="F221" s="21">
        <f>F201-Baseline!F201</f>
        <v>-9.3155499742226766</v>
      </c>
      <c r="G221" s="21">
        <f>G201-Baseline!G201</f>
        <v>-16.247085905605445</v>
      </c>
      <c r="H221" s="21">
        <f>H201-Baseline!H201</f>
        <v>-22.879874796465572</v>
      </c>
      <c r="I221" s="21">
        <f>I201-Baseline!I201</f>
        <v>-28.975922265075582</v>
      </c>
      <c r="J221" s="21">
        <f>J201-Baseline!J201</f>
        <v>-32.019414777120737</v>
      </c>
      <c r="K221" s="21">
        <f>K201-Baseline!K201</f>
        <v>-26.014876691546704</v>
      </c>
      <c r="L221" s="21">
        <f>L201-Baseline!L201</f>
        <v>-20.432165694801441</v>
      </c>
      <c r="M221" s="21">
        <f>M201-Baseline!M201</f>
        <v>-15.24639673328722</v>
      </c>
      <c r="N221" s="21">
        <f>N201-Baseline!N201</f>
        <v>-10.43397305748374</v>
      </c>
      <c r="O221" s="21">
        <f>O201-Baseline!O201</f>
        <v>-5.9725239592387851</v>
      </c>
      <c r="P221" s="21">
        <f>P201-Baseline!P201</f>
        <v>-1.8408451406343858</v>
      </c>
      <c r="Q221" s="21">
        <f>Q201-Baseline!Q201</f>
        <v>1.9811579570130746</v>
      </c>
      <c r="R221" s="21">
        <f>R201-Baseline!R201</f>
        <v>5.5125242474548202</v>
      </c>
      <c r="S221" s="21">
        <f>S201-Baseline!S201</f>
        <v>8.7690668962555947</v>
      </c>
      <c r="T221" s="21">
        <f>T201-Baseline!T201</f>
        <v>11.770102220624416</v>
      </c>
      <c r="U221" s="21">
        <f>U201-Baseline!U201</f>
        <v>14.53180214256831</v>
      </c>
      <c r="V221" s="21">
        <f>V201-Baseline!V201</f>
        <v>17.069475839537063</v>
      </c>
      <c r="W221" s="21">
        <f>W201-Baseline!W201</f>
        <v>19.397612516381784</v>
      </c>
      <c r="X221" s="21">
        <f>X201-Baseline!X201</f>
        <v>21.529922161367658</v>
      </c>
      <c r="Y221" s="21">
        <f>Y201-Baseline!Y201</f>
        <v>23.479374599193406</v>
      </c>
      <c r="Z221" s="21">
        <f>Z201-Baseline!Z201</f>
        <v>25.258236422391512</v>
      </c>
      <c r="AA221" s="21">
        <f>AA201-Baseline!AA201</f>
        <v>26.878106484310635</v>
      </c>
      <c r="AB221" s="21">
        <f>AB201-Baseline!AB201</f>
        <v>28.34994964095538</v>
      </c>
      <c r="AC221" s="21">
        <f>AC201-Baseline!AC201</f>
        <v>29.677949691646063</v>
      </c>
      <c r="AD221" s="21">
        <f>AD201-Baseline!AD201</f>
        <v>29.689487747754349</v>
      </c>
      <c r="AE221" s="21">
        <f>AE201-Baseline!AE201</f>
        <v>29.706367665909255</v>
      </c>
      <c r="AF221" s="21">
        <f>AF201-Baseline!AF201</f>
        <v>29.728283080486868</v>
      </c>
      <c r="AG221" s="21">
        <f>AG201-Baseline!AG201</f>
        <v>29.755143690263921</v>
      </c>
      <c r="AH221" s="21">
        <f>AH201-Baseline!AH201</f>
        <v>29.787131738016932</v>
      </c>
      <c r="AI221" s="21">
        <f>AI201-Baseline!AI201</f>
        <v>29.824804482606424</v>
      </c>
      <c r="AJ221" s="21">
        <f>AJ201-Baseline!AJ201</f>
        <v>29.999147985892854</v>
      </c>
      <c r="AK221" s="21">
        <f>AK201-Baseline!AK201</f>
        <v>30.179663612864033</v>
      </c>
      <c r="AL221" s="21">
        <f>AL201-Baseline!AL201</f>
        <v>30.366595856952102</v>
      </c>
      <c r="AM221" s="21">
        <f>AM201-Baseline!AM201</f>
        <v>30.560208384545145</v>
      </c>
      <c r="AN221" s="21">
        <f>AN201-Baseline!AN201</f>
        <v>30.760745732104525</v>
      </c>
      <c r="AO221" s="21">
        <f>AO201-Baseline!AO201</f>
        <v>30.968426802463355</v>
      </c>
      <c r="AP221" s="21">
        <f>AP201-Baseline!AP201</f>
        <v>31.183503453106695</v>
      </c>
      <c r="AQ221" s="21">
        <f>AQ201-Baseline!AQ201</f>
        <v>31.406236839406766</v>
      </c>
      <c r="AR221" s="21">
        <f>AR201-Baseline!AR201</f>
        <v>31.636889808519562</v>
      </c>
      <c r="AS221" s="21">
        <f>AS201-Baseline!AS201</f>
        <v>31.87572852755774</v>
      </c>
      <c r="AT221" s="21">
        <f>AT201-Baseline!AT201</f>
        <v>32.123027132248055</v>
      </c>
      <c r="AU221" s="21">
        <f>AU201-Baseline!AU201</f>
        <v>32.379069619506055</v>
      </c>
      <c r="AV221" s="21">
        <f>AV201-Baseline!AV201</f>
        <v>32.644146794368638</v>
      </c>
      <c r="AW221" s="21">
        <f>AW201-Baseline!AW201</f>
        <v>32.918556719798183</v>
      </c>
      <c r="AX221" s="21">
        <f>AX201-Baseline!AX201</f>
        <v>33.202605803464969</v>
      </c>
      <c r="AY221" s="21">
        <f>AY201-Baseline!AY201</f>
        <v>33.496609475293241</v>
      </c>
      <c r="AZ221" s="21">
        <f>AZ201-Baseline!AZ201</f>
        <v>33.800892218107407</v>
      </c>
      <c r="BA221" s="21">
        <f>BA201-Baseline!BA201</f>
        <v>34.115787663901301</v>
      </c>
      <c r="BB221" s="21">
        <f>BB201-Baseline!BB201</f>
        <v>34.435637997492606</v>
      </c>
    </row>
    <row r="222" spans="1:54" outlineLevel="2">
      <c r="A222" s="521"/>
      <c r="B222" s="150" t="s">
        <v>494</v>
      </c>
      <c r="C222" s="19"/>
      <c r="D222" s="135" t="s">
        <v>383</v>
      </c>
      <c r="E222" s="21">
        <f>E202-Baseline!E202</f>
        <v>-2.0789442544806747</v>
      </c>
      <c r="F222" s="21">
        <f>F202-Baseline!F202</f>
        <v>-5.1638141417420229</v>
      </c>
      <c r="G222" s="21">
        <f>G202-Baseline!G202</f>
        <v>-7.9804296773020269</v>
      </c>
      <c r="H222" s="21">
        <f>H202-Baseline!H202</f>
        <v>-10.533698333444548</v>
      </c>
      <c r="I222" s="21">
        <f>I202-Baseline!I202</f>
        <v>-12.584201686179682</v>
      </c>
      <c r="J222" s="21">
        <f>J202-Baseline!J202</f>
        <v>-11.614692464211103</v>
      </c>
      <c r="K222" s="21">
        <f>K202-Baseline!K202</f>
        <v>-5.692688505838106</v>
      </c>
      <c r="L222" s="21">
        <f>L202-Baseline!L202</f>
        <v>-0.19010389654131643</v>
      </c>
      <c r="M222" s="21">
        <f>M202-Baseline!M202</f>
        <v>4.9179606930022146</v>
      </c>
      <c r="N222" s="21">
        <f>N202-Baseline!N202</f>
        <v>9.6551171443314558</v>
      </c>
      <c r="O222" s="21">
        <f>O202-Baseline!O202</f>
        <v>14.043752154510727</v>
      </c>
      <c r="P222" s="21">
        <f>P202-Baseline!P202</f>
        <v>18.105086882676744</v>
      </c>
      <c r="Q222" s="21">
        <f>Q202-Baseline!Q202</f>
        <v>21.859233650602832</v>
      </c>
      <c r="R222" s="21">
        <f>R202-Baseline!R202</f>
        <v>25.325250090497889</v>
      </c>
      <c r="S222" s="21">
        <f>S202-Baseline!S202</f>
        <v>28.514525273314824</v>
      </c>
      <c r="T222" s="21">
        <f>T202-Baseline!T202</f>
        <v>31.450868011598338</v>
      </c>
      <c r="U222" s="21">
        <f>U202-Baseline!U202</f>
        <v>34.150470107670607</v>
      </c>
      <c r="V222" s="21">
        <f>V202-Baseline!V202</f>
        <v>36.628661612757369</v>
      </c>
      <c r="W222" s="21">
        <f>W202-Baseline!W202</f>
        <v>38.899953668156591</v>
      </c>
      <c r="X222" s="21">
        <f>X202-Baseline!X202</f>
        <v>40.97807923821815</v>
      </c>
      <c r="Y222" s="21">
        <f>Y202-Baseline!Y202</f>
        <v>42.87603220242805</v>
      </c>
      <c r="Z222" s="21">
        <f>Z202-Baseline!Z202</f>
        <v>44.606104327550938</v>
      </c>
      <c r="AA222" s="21">
        <f>AA202-Baseline!AA202</f>
        <v>46.179920789537562</v>
      </c>
      <c r="AB222" s="21">
        <f>AB202-Baseline!AB202</f>
        <v>47.608473914301335</v>
      </c>
      <c r="AC222" s="21">
        <f>AC202-Baseline!AC202</f>
        <v>48.883617938586625</v>
      </c>
      <c r="AD222" s="21">
        <f>AD202-Baseline!AD202</f>
        <v>48.843616904878942</v>
      </c>
      <c r="AE222" s="21">
        <f>AE202-Baseline!AE202</f>
        <v>48.809089139347172</v>
      </c>
      <c r="AF222" s="21">
        <f>AF202-Baseline!AF202</f>
        <v>48.778955206028328</v>
      </c>
      <c r="AG222" s="21">
        <f>AG202-Baseline!AG202</f>
        <v>48.752775528113581</v>
      </c>
      <c r="AH222" s="21">
        <f>AH202-Baseline!AH202</f>
        <v>48.730919863068706</v>
      </c>
      <c r="AI222" s="21">
        <f>AI202-Baseline!AI202</f>
        <v>48.714874191335547</v>
      </c>
      <c r="AJ222" s="21">
        <f>AJ202-Baseline!AJ202</f>
        <v>48.926820385655731</v>
      </c>
      <c r="AK222" s="21">
        <f>AK202-Baseline!AK202</f>
        <v>49.144774063847528</v>
      </c>
      <c r="AL222" s="21">
        <f>AL202-Baseline!AL202</f>
        <v>49.369144559434332</v>
      </c>
      <c r="AM222" s="21">
        <f>AM202-Baseline!AM202</f>
        <v>49.600386712753775</v>
      </c>
      <c r="AN222" s="21">
        <f>AN202-Baseline!AN202</f>
        <v>49.838885619605072</v>
      </c>
      <c r="AO222" s="21">
        <f>AO202-Baseline!AO202</f>
        <v>50.084936431983891</v>
      </c>
      <c r="AP222" s="21">
        <f>AP202-Baseline!AP202</f>
        <v>50.338919923418445</v>
      </c>
      <c r="AQ222" s="21">
        <f>AQ202-Baseline!AQ202</f>
        <v>50.601231005348311</v>
      </c>
      <c r="AR222" s="21">
        <f>AR202-Baseline!AR202</f>
        <v>50.872255363397826</v>
      </c>
      <c r="AS222" s="21">
        <f>AS202-Baseline!AS202</f>
        <v>51.1523739756502</v>
      </c>
      <c r="AT222" s="21">
        <f>AT202-Baseline!AT202</f>
        <v>51.44197648821887</v>
      </c>
      <c r="AU222" s="21">
        <f>AU202-Baseline!AU202</f>
        <v>51.741466409614958</v>
      </c>
      <c r="AV222" s="21">
        <f>AV202-Baseline!AV202</f>
        <v>52.051251284209727</v>
      </c>
      <c r="AW222" s="21">
        <f>AW202-Baseline!AW202</f>
        <v>52.371743618215859</v>
      </c>
      <c r="AX222" s="21">
        <f>AX202-Baseline!AX202</f>
        <v>52.703363567214616</v>
      </c>
      <c r="AY222" s="21">
        <f>AY202-Baseline!AY202</f>
        <v>53.046540234364706</v>
      </c>
      <c r="AZ222" s="21">
        <f>AZ202-Baseline!AZ202</f>
        <v>53.401711217103042</v>
      </c>
      <c r="BA222" s="21">
        <f>BA202-Baseline!BA202</f>
        <v>53.769322318649046</v>
      </c>
      <c r="BB222" s="21">
        <f>BB202-Baseline!BB202</f>
        <v>54.139783044040101</v>
      </c>
    </row>
    <row r="223" spans="1:54" outlineLevel="2">
      <c r="B223" s="19"/>
      <c r="C223" s="19"/>
      <c r="D223" s="19"/>
      <c r="E223" s="15"/>
    </row>
    <row r="224" spans="1:54" outlineLevel="2">
      <c r="A224" s="519" t="s">
        <v>495</v>
      </c>
      <c r="B224" s="150" t="s">
        <v>492</v>
      </c>
      <c r="C224" s="19"/>
      <c r="D224" s="135" t="s">
        <v>383</v>
      </c>
      <c r="E224" s="21">
        <f>E204-Baseline!E204</f>
        <v>-2.0789442544806747</v>
      </c>
      <c r="F224" s="21">
        <f>F204-Baseline!F204</f>
        <v>-9.3147130386841752</v>
      </c>
      <c r="G224" s="21">
        <f>G204-Baseline!G204</f>
        <v>-21.430805056539896</v>
      </c>
      <c r="H224" s="21">
        <f>H204-Baseline!H204</f>
        <v>-38.158527777751033</v>
      </c>
      <c r="I224" s="21">
        <f>I204-Baseline!I204</f>
        <v>-58.93772148345181</v>
      </c>
      <c r="J224" s="21">
        <f>J204-Baseline!J204</f>
        <v>-80.723665660958488</v>
      </c>
      <c r="K224" s="21">
        <f>K204-Baseline!K204</f>
        <v>-96.587974409198182</v>
      </c>
      <c r="L224" s="21">
        <f>L204-Baseline!L204</f>
        <v>-106.88955933416651</v>
      </c>
      <c r="M224" s="21">
        <f>M204-Baseline!M204</f>
        <v>-112.02943989214009</v>
      </c>
      <c r="N224" s="21">
        <f>N204-Baseline!N204</f>
        <v>-112.44711830512449</v>
      </c>
      <c r="O224" s="21">
        <f>O204-Baseline!O204</f>
        <v>-108.4337551484399</v>
      </c>
      <c r="P224" s="21">
        <f>P204-Baseline!P204</f>
        <v>-100.32258844339481</v>
      </c>
      <c r="Q224" s="21">
        <f>Q204-Baseline!Q204</f>
        <v>-88.426565114346431</v>
      </c>
      <c r="R224" s="21">
        <f>R204-Baseline!R204</f>
        <v>-72.981565372176647</v>
      </c>
      <c r="S224" s="21">
        <f>S204-Baseline!S204</f>
        <v>-54.32198005598957</v>
      </c>
      <c r="T224" s="21">
        <f>T204-Baseline!T204</f>
        <v>-32.70603302946256</v>
      </c>
      <c r="U224" s="21">
        <f>U204-Baseline!U204</f>
        <v>-8.3756096203201196</v>
      </c>
      <c r="V224" s="21">
        <f>V204-Baseline!V204</f>
        <v>18.496671480749683</v>
      </c>
      <c r="W224" s="21">
        <f>W204-Baseline!W204</f>
        <v>47.644289079177952</v>
      </c>
      <c r="X224" s="21">
        <f>X204-Baseline!X204</f>
        <v>78.921271735718165</v>
      </c>
      <c r="Y224" s="21">
        <f>Y204-Baseline!Y204</f>
        <v>112.09000858451896</v>
      </c>
      <c r="Z224" s="21">
        <f>Z204-Baseline!Z204</f>
        <v>147.0282769052676</v>
      </c>
      <c r="AA224" s="21">
        <f>AA204-Baseline!AA204</f>
        <v>183.57372303470152</v>
      </c>
      <c r="AB224" s="21">
        <f>AB204-Baseline!AB204</f>
        <v>221.57514373663798</v>
      </c>
      <c r="AC224" s="21">
        <f>AC204-Baseline!AC204</f>
        <v>260.88099051372433</v>
      </c>
      <c r="AD224" s="21">
        <f>AD204-Baseline!AD204</f>
        <v>300.17557555404596</v>
      </c>
      <c r="AE224" s="21">
        <f>AE204-Baseline!AE204</f>
        <v>339.46772862291732</v>
      </c>
      <c r="AF224" s="21">
        <f>AF204-Baseline!AF204</f>
        <v>378.76037434138334</v>
      </c>
      <c r="AG224" s="21">
        <f>AG204-Baseline!AG204</f>
        <v>418.05728320376284</v>
      </c>
      <c r="AH224" s="21">
        <f>AH204-Baseline!AH204</f>
        <v>457.36317753465642</v>
      </c>
      <c r="AI224" s="21">
        <f>AI204-Baseline!AI204</f>
        <v>496.68397329115442</v>
      </c>
      <c r="AJ224" s="21">
        <f>AJ204-Baseline!AJ204</f>
        <v>536.20220260336328</v>
      </c>
      <c r="AK224" s="21">
        <f>AK204-Baseline!AK204</f>
        <v>575.92364825252025</v>
      </c>
      <c r="AL224" s="21">
        <f>AL204-Baseline!AL204</f>
        <v>615.85466048989838</v>
      </c>
      <c r="AM224" s="21">
        <f>AM204-Baseline!AM204</f>
        <v>656.00198911873849</v>
      </c>
      <c r="AN224" s="21">
        <f>AN204-Baseline!AN204</f>
        <v>696.37266052973155</v>
      </c>
      <c r="AO224" s="21">
        <f>AO204-Baseline!AO204</f>
        <v>736.97392843096736</v>
      </c>
      <c r="AP224" s="21">
        <f>AP204-Baseline!AP204</f>
        <v>777.81337459196084</v>
      </c>
      <c r="AQ224" s="21">
        <f>AQ204-Baseline!AQ204</f>
        <v>818.89893565102284</v>
      </c>
      <c r="AR224" s="21">
        <f>AR204-Baseline!AR204</f>
        <v>860.23886856084255</v>
      </c>
      <c r="AS224" s="21">
        <f>AS204-Baseline!AS204</f>
        <v>901.84175045589154</v>
      </c>
      <c r="AT224" s="21">
        <f>AT204-Baseline!AT204</f>
        <v>943.71649416696528</v>
      </c>
      <c r="AU224" s="21">
        <f>AU204-Baseline!AU204</f>
        <v>985.87236250031856</v>
      </c>
      <c r="AV224" s="21">
        <f>AV204-Baseline!AV204</f>
        <v>1028.3189710516262</v>
      </c>
      <c r="AW224" s="21">
        <f>AW204-Baseline!AW204</f>
        <v>1071.0662922224169</v>
      </c>
      <c r="AX224" s="21">
        <f>AX204-Baseline!AX204</f>
        <v>1114.1246646020827</v>
      </c>
      <c r="AY224" s="21">
        <f>AY204-Baseline!AY204</f>
        <v>1157.504802546006</v>
      </c>
      <c r="AZ224" s="21">
        <f>AZ204-Baseline!AZ204</f>
        <v>1201.2178045812484</v>
      </c>
      <c r="BA224" s="21">
        <f>BA204-Baseline!BA204</f>
        <v>1245.2751616984447</v>
      </c>
      <c r="BB224" s="21">
        <f>BB204-Baseline!BB204</f>
        <v>1289.6807193256473</v>
      </c>
    </row>
    <row r="225" spans="1:54" outlineLevel="2">
      <c r="A225" s="520"/>
      <c r="B225" s="150" t="s">
        <v>493</v>
      </c>
      <c r="C225" s="19"/>
      <c r="D225" s="135" t="s">
        <v>383</v>
      </c>
      <c r="E225" s="21">
        <f>E205-Baseline!E205</f>
        <v>-2.0789442544806747</v>
      </c>
      <c r="F225" s="21">
        <f>F205-Baseline!F205</f>
        <v>-11.394494228703365</v>
      </c>
      <c r="G225" s="21">
        <f>G205-Baseline!G205</f>
        <v>-27.641580134308811</v>
      </c>
      <c r="H225" s="21">
        <f>H205-Baseline!H205</f>
        <v>-50.521454930774382</v>
      </c>
      <c r="I225" s="21">
        <f>I205-Baseline!I205</f>
        <v>-79.497377195849936</v>
      </c>
      <c r="J225" s="21">
        <f>J205-Baseline!J205</f>
        <v>-111.51679197297068</v>
      </c>
      <c r="K225" s="21">
        <f>K205-Baseline!K205</f>
        <v>-137.53166866451738</v>
      </c>
      <c r="L225" s="21">
        <f>L205-Baseline!L205</f>
        <v>-157.96383435931887</v>
      </c>
      <c r="M225" s="21">
        <f>M205-Baseline!M205</f>
        <v>-173.21023109260614</v>
      </c>
      <c r="N225" s="21">
        <f>N205-Baseline!N205</f>
        <v>-183.64420415008988</v>
      </c>
      <c r="O225" s="21">
        <f>O205-Baseline!O205</f>
        <v>-189.61672810932862</v>
      </c>
      <c r="P225" s="21">
        <f>P205-Baseline!P205</f>
        <v>-191.45757324996305</v>
      </c>
      <c r="Q225" s="21">
        <f>Q205-Baseline!Q205</f>
        <v>-189.47641529294992</v>
      </c>
      <c r="R225" s="21">
        <f>R205-Baseline!R205</f>
        <v>-183.96389104549496</v>
      </c>
      <c r="S225" s="21">
        <f>S205-Baseline!S205</f>
        <v>-175.19482414923937</v>
      </c>
      <c r="T225" s="21">
        <f>T205-Baseline!T205</f>
        <v>-163.42472192861487</v>
      </c>
      <c r="U225" s="21">
        <f>U205-Baseline!U205</f>
        <v>-148.8929197860466</v>
      </c>
      <c r="V225" s="21">
        <f>V205-Baseline!V205</f>
        <v>-131.82344394650954</v>
      </c>
      <c r="W225" s="21">
        <f>W205-Baseline!W205</f>
        <v>-112.4258314301278</v>
      </c>
      <c r="X225" s="21">
        <f>X205-Baseline!X205</f>
        <v>-90.895909268760079</v>
      </c>
      <c r="Y225" s="21">
        <f>Y205-Baseline!Y205</f>
        <v>-67.416534669566772</v>
      </c>
      <c r="Z225" s="21">
        <f>Z205-Baseline!Z205</f>
        <v>-42.158298247175253</v>
      </c>
      <c r="AA225" s="21">
        <f>AA205-Baseline!AA205</f>
        <v>-15.280191762864433</v>
      </c>
      <c r="AB225" s="21">
        <f>AB205-Baseline!AB205</f>
        <v>13.069757878090968</v>
      </c>
      <c r="AC225" s="21">
        <f>AC205-Baseline!AC205</f>
        <v>42.747707569737031</v>
      </c>
      <c r="AD225" s="21">
        <f>AD205-Baseline!AD205</f>
        <v>72.437195317491387</v>
      </c>
      <c r="AE225" s="21">
        <f>AE205-Baseline!AE205</f>
        <v>102.14356298340067</v>
      </c>
      <c r="AF225" s="21">
        <f>AF205-Baseline!AF205</f>
        <v>131.87184606388769</v>
      </c>
      <c r="AG225" s="21">
        <f>AG205-Baseline!AG205</f>
        <v>161.62698975415174</v>
      </c>
      <c r="AH225" s="21">
        <f>AH205-Baseline!AH205</f>
        <v>191.41412149216876</v>
      </c>
      <c r="AI225" s="21">
        <f>AI205-Baseline!AI205</f>
        <v>221.23892597477516</v>
      </c>
      <c r="AJ225" s="21">
        <f>AJ205-Baseline!AJ205</f>
        <v>251.23807396066786</v>
      </c>
      <c r="AK225" s="21">
        <f>AK205-Baseline!AK205</f>
        <v>281.41773757353189</v>
      </c>
      <c r="AL225" s="21">
        <f>AL205-Baseline!AL205</f>
        <v>311.78433343048414</v>
      </c>
      <c r="AM225" s="21">
        <f>AM205-Baseline!AM205</f>
        <v>342.34454181502929</v>
      </c>
      <c r="AN225" s="21">
        <f>AN205-Baseline!AN205</f>
        <v>373.10528754713368</v>
      </c>
      <c r="AO225" s="21">
        <f>AO205-Baseline!AO205</f>
        <v>404.07371434959691</v>
      </c>
      <c r="AP225" s="21">
        <f>AP205-Baseline!AP205</f>
        <v>435.25721780270374</v>
      </c>
      <c r="AQ225" s="21">
        <f>AQ205-Baseline!AQ205</f>
        <v>466.66345464211054</v>
      </c>
      <c r="AR225" s="21">
        <f>AR205-Baseline!AR205</f>
        <v>498.30034445063006</v>
      </c>
      <c r="AS225" s="21">
        <f>AS205-Baseline!AS205</f>
        <v>530.17607297818768</v>
      </c>
      <c r="AT225" s="21">
        <f>AT205-Baseline!AT205</f>
        <v>562.29910011043557</v>
      </c>
      <c r="AU225" s="21">
        <f>AU205-Baseline!AU205</f>
        <v>594.67816972994183</v>
      </c>
      <c r="AV225" s="21">
        <f>AV205-Baseline!AV205</f>
        <v>627.32231652431051</v>
      </c>
      <c r="AW225" s="21">
        <f>AW205-Baseline!AW205</f>
        <v>660.2408732441088</v>
      </c>
      <c r="AX225" s="21">
        <f>AX205-Baseline!AX205</f>
        <v>693.44347904757387</v>
      </c>
      <c r="AY225" s="21">
        <f>AY205-Baseline!AY205</f>
        <v>726.9400885228672</v>
      </c>
      <c r="AZ225" s="21">
        <f>AZ205-Baseline!AZ205</f>
        <v>760.74098074097469</v>
      </c>
      <c r="BA225" s="21">
        <f>BA205-Baseline!BA205</f>
        <v>794.85676840487599</v>
      </c>
      <c r="BB225" s="21">
        <f>BB205-Baseline!BB205</f>
        <v>829.29240640236844</v>
      </c>
    </row>
    <row r="226" spans="1:54" outlineLevel="2">
      <c r="A226" s="521"/>
      <c r="B226" s="150" t="s">
        <v>494</v>
      </c>
      <c r="C226" s="19"/>
      <c r="D226" s="135" t="s">
        <v>383</v>
      </c>
      <c r="E226" s="21">
        <f>E206-Baseline!E206</f>
        <v>-2.0789442544806747</v>
      </c>
      <c r="F226" s="21">
        <f>F206-Baseline!F206</f>
        <v>-7.2427583962226834</v>
      </c>
      <c r="G226" s="21">
        <f>G206-Baseline!G206</f>
        <v>-15.223188073524739</v>
      </c>
      <c r="H226" s="21">
        <f>H206-Baseline!H206</f>
        <v>-25.756886406969329</v>
      </c>
      <c r="I226" s="21">
        <f>I206-Baseline!I206</f>
        <v>-38.341088093148983</v>
      </c>
      <c r="J226" s="21">
        <f>J206-Baseline!J206</f>
        <v>-49.955780557360072</v>
      </c>
      <c r="K226" s="21">
        <f>K206-Baseline!K206</f>
        <v>-55.648469063198263</v>
      </c>
      <c r="L226" s="21">
        <f>L206-Baseline!L206</f>
        <v>-55.838572959739622</v>
      </c>
      <c r="M226" s="21">
        <f>M206-Baseline!M206</f>
        <v>-50.920612266737407</v>
      </c>
      <c r="N226" s="21">
        <f>N206-Baseline!N206</f>
        <v>-41.265495122405923</v>
      </c>
      <c r="O226" s="21">
        <f>O206-Baseline!O206</f>
        <v>-27.221742967895125</v>
      </c>
      <c r="P226" s="21">
        <f>P206-Baseline!P206</f>
        <v>-9.1166560852184375</v>
      </c>
      <c r="Q226" s="21">
        <f>Q206-Baseline!Q206</f>
        <v>12.742577565384408</v>
      </c>
      <c r="R226" s="21">
        <f>R206-Baseline!R206</f>
        <v>38.067827655882411</v>
      </c>
      <c r="S226" s="21">
        <f>S206-Baseline!S206</f>
        <v>66.582352929197214</v>
      </c>
      <c r="T226" s="21">
        <f>T206-Baseline!T206</f>
        <v>98.033220940795445</v>
      </c>
      <c r="U226" s="21">
        <f>U206-Baseline!U206</f>
        <v>132.18369104846602</v>
      </c>
      <c r="V226" s="21">
        <f>V206-Baseline!V206</f>
        <v>168.81235266122349</v>
      </c>
      <c r="W226" s="21">
        <f>W206-Baseline!W206</f>
        <v>207.71230632938023</v>
      </c>
      <c r="X226" s="21">
        <f>X206-Baseline!X206</f>
        <v>248.69038556759847</v>
      </c>
      <c r="Y226" s="21">
        <f>Y206-Baseline!Y206</f>
        <v>291.56641777002642</v>
      </c>
      <c r="Z226" s="21">
        <f>Z206-Baseline!Z206</f>
        <v>336.17252209757726</v>
      </c>
      <c r="AA226" s="21">
        <f>AA206-Baseline!AA206</f>
        <v>382.35244288711488</v>
      </c>
      <c r="AB226" s="21">
        <f>AB206-Baseline!AB206</f>
        <v>429.96091680141626</v>
      </c>
      <c r="AC226" s="21">
        <f>AC206-Baseline!AC206</f>
        <v>478.84453474000293</v>
      </c>
      <c r="AD226" s="21">
        <f>AD206-Baseline!AD206</f>
        <v>527.68815164488183</v>
      </c>
      <c r="AE226" s="21">
        <f>AE206-Baseline!AE206</f>
        <v>576.49724078422901</v>
      </c>
      <c r="AF226" s="21">
        <f>AF206-Baseline!AF206</f>
        <v>625.27619599025752</v>
      </c>
      <c r="AG226" s="21">
        <f>AG206-Baseline!AG206</f>
        <v>674.02897151837124</v>
      </c>
      <c r="AH226" s="21">
        <f>AH206-Baseline!AH206</f>
        <v>722.75989138144018</v>
      </c>
      <c r="AI226" s="21">
        <f>AI206-Baseline!AI206</f>
        <v>771.4747655727756</v>
      </c>
      <c r="AJ226" s="21">
        <f>AJ206-Baseline!AJ206</f>
        <v>820.40158595843104</v>
      </c>
      <c r="AK226" s="21">
        <f>AK206-Baseline!AK206</f>
        <v>869.54636002227835</v>
      </c>
      <c r="AL226" s="21">
        <f>AL206-Baseline!AL206</f>
        <v>918.91550458171264</v>
      </c>
      <c r="AM226" s="21">
        <f>AM206-Baseline!AM206</f>
        <v>968.51589129446643</v>
      </c>
      <c r="AN226" s="21">
        <f>AN206-Baseline!AN206</f>
        <v>1018.3547769140714</v>
      </c>
      <c r="AO226" s="21">
        <f>AO206-Baseline!AO206</f>
        <v>1068.4397133460552</v>
      </c>
      <c r="AP226" s="21">
        <f>AP206-Baseline!AP206</f>
        <v>1118.7786332694736</v>
      </c>
      <c r="AQ226" s="21">
        <f>AQ206-Baseline!AQ206</f>
        <v>1169.379864274822</v>
      </c>
      <c r="AR226" s="21">
        <f>AR206-Baseline!AR206</f>
        <v>1220.2521196382195</v>
      </c>
      <c r="AS226" s="21">
        <f>AS206-Baseline!AS206</f>
        <v>1271.4044936138698</v>
      </c>
      <c r="AT226" s="21">
        <f>AT206-Baseline!AT206</f>
        <v>1322.8464701020885</v>
      </c>
      <c r="AU226" s="21">
        <f>AU206-Baseline!AU206</f>
        <v>1374.5879365117034</v>
      </c>
      <c r="AV226" s="21">
        <f>AV206-Baseline!AV206</f>
        <v>1426.6391877959131</v>
      </c>
      <c r="AW226" s="21">
        <f>AW206-Baseline!AW206</f>
        <v>1479.0109314141291</v>
      </c>
      <c r="AX226" s="21">
        <f>AX206-Baseline!AX206</f>
        <v>1531.7142949813438</v>
      </c>
      <c r="AY226" s="21">
        <f>AY206-Baseline!AY206</f>
        <v>1584.7608352157085</v>
      </c>
      <c r="AZ226" s="21">
        <f>AZ206-Baseline!AZ206</f>
        <v>1638.1625464328113</v>
      </c>
      <c r="BA226" s="21">
        <f>BA206-Baseline!BA206</f>
        <v>1691.9318687514606</v>
      </c>
      <c r="BB226" s="21">
        <f>BB206-Baseline!BB206</f>
        <v>1746.0716517955002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383</v>
      </c>
      <c r="E229" s="279">
        <v>-57.735933406836239</v>
      </c>
      <c r="F229" s="279">
        <v>-58.920185495502551</v>
      </c>
      <c r="G229" s="279">
        <v>-60.054509045429683</v>
      </c>
      <c r="H229" s="279">
        <v>-61.239517353677464</v>
      </c>
      <c r="I229" s="279">
        <v>-22.961104543298973</v>
      </c>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7">
    <mergeCell ref="A31:A40"/>
    <mergeCell ref="D31:G31"/>
    <mergeCell ref="D32:G32"/>
    <mergeCell ref="D33:G33"/>
    <mergeCell ref="D34:G34"/>
    <mergeCell ref="D35:G35"/>
    <mergeCell ref="D36:G36"/>
    <mergeCell ref="D37:G37"/>
    <mergeCell ref="D38:G38"/>
    <mergeCell ref="D39:G39"/>
    <mergeCell ref="D40:G40"/>
    <mergeCell ref="A224:A226"/>
    <mergeCell ref="A190:A198"/>
    <mergeCell ref="A200:A202"/>
    <mergeCell ref="A210:A218"/>
    <mergeCell ref="A220:A222"/>
    <mergeCell ref="A186:A187"/>
    <mergeCell ref="A204:A206"/>
    <mergeCell ref="AI51:AM51"/>
    <mergeCell ref="AN51:AR51"/>
    <mergeCell ref="AS51:AW51"/>
    <mergeCell ref="A75:A77"/>
    <mergeCell ref="A143:A154"/>
    <mergeCell ref="A158:A169"/>
    <mergeCell ref="A172:A174"/>
    <mergeCell ref="A176:A178"/>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A19:B19"/>
    <mergeCell ref="I2:U2"/>
    <mergeCell ref="I3:N4"/>
    <mergeCell ref="P3:U4"/>
    <mergeCell ref="I5:N18"/>
    <mergeCell ref="P5:U18"/>
  </mergeCells>
  <dataValidations count="1">
    <dataValidation type="list" allowBlank="1" showInputMessage="1" showErrorMessage="1" sqref="B7" xr:uid="{BFB8ADE9-9829-4DA9-81D8-362A9D735CD6}">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C54:C63</xm:sqref>
        </x14:dataValidation>
        <x14:dataValidation type="list" allowBlank="1" showInputMessage="1" showErrorMessage="1" xr:uid="{44981C67-D259-46AB-9ECC-8ADD27C4852B}">
          <x14:formula1>
            <xm:f>'Fixed Data'!$A$55:$A$78</xm:f>
          </x14:formula1>
          <xm:sqref>B54:B63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AB37"/>
  <sheetViews>
    <sheetView topLeftCell="A20" workbookViewId="0">
      <selection activeCell="A26" sqref="A26:S37"/>
    </sheetView>
  </sheetViews>
  <sheetFormatPr defaultRowHeight="13.5"/>
  <cols>
    <col min="1" max="1" width="22" customWidth="1"/>
    <col min="2" max="2" width="16.84375" customWidth="1"/>
    <col min="3" max="3" width="11.15234375" customWidth="1"/>
  </cols>
  <sheetData>
    <row r="1" spans="1:28">
      <c r="A1" s="4" t="s">
        <v>500</v>
      </c>
    </row>
    <row r="2" spans="1:28">
      <c r="A2" s="517" t="s">
        <v>501</v>
      </c>
      <c r="B2" s="517"/>
      <c r="C2" s="517"/>
      <c r="D2" s="517"/>
      <c r="E2" s="517"/>
      <c r="F2" s="517"/>
      <c r="G2" s="517"/>
      <c r="H2" s="517"/>
      <c r="I2" s="517"/>
      <c r="J2" s="517"/>
      <c r="K2" s="517"/>
      <c r="L2" s="517"/>
      <c r="M2" s="517"/>
      <c r="N2" s="517"/>
      <c r="O2" s="517"/>
      <c r="P2" s="517"/>
      <c r="Q2" s="517"/>
      <c r="R2" s="517"/>
      <c r="S2" s="517"/>
    </row>
    <row r="3" spans="1:28">
      <c r="A3" s="517"/>
      <c r="B3" s="517"/>
      <c r="C3" s="517"/>
      <c r="D3" s="517"/>
      <c r="E3" s="517"/>
      <c r="F3" s="517"/>
      <c r="G3" s="517"/>
      <c r="H3" s="517"/>
      <c r="I3" s="517"/>
      <c r="J3" s="517"/>
      <c r="K3" s="517"/>
      <c r="L3" s="517"/>
      <c r="M3" s="517"/>
      <c r="N3" s="517"/>
      <c r="O3" s="517"/>
      <c r="P3" s="517"/>
      <c r="Q3" s="517"/>
      <c r="R3" s="517"/>
      <c r="S3" s="517"/>
    </row>
    <row r="4" spans="1:28">
      <c r="A4" s="517"/>
      <c r="B4" s="517"/>
      <c r="C4" s="517"/>
      <c r="D4" s="517"/>
      <c r="E4" s="517"/>
      <c r="F4" s="517"/>
      <c r="G4" s="517"/>
      <c r="H4" s="517"/>
      <c r="I4" s="517"/>
      <c r="J4" s="517"/>
      <c r="K4" s="517"/>
      <c r="L4" s="517"/>
      <c r="M4" s="517"/>
      <c r="N4" s="517"/>
      <c r="O4" s="517"/>
      <c r="P4" s="517"/>
      <c r="Q4" s="517"/>
      <c r="R4" s="517"/>
      <c r="S4" s="517"/>
    </row>
    <row r="5" spans="1:28" ht="14" thickBot="1">
      <c r="A5" s="316"/>
      <c r="B5" s="316"/>
      <c r="C5" s="316"/>
      <c r="D5" s="316"/>
      <c r="E5" s="316"/>
      <c r="F5" s="316"/>
      <c r="G5" s="316"/>
      <c r="H5" s="316"/>
      <c r="I5" s="316"/>
      <c r="J5" s="316"/>
      <c r="K5" s="316"/>
    </row>
    <row r="6" spans="1:28" ht="16.5" customHeight="1" thickBot="1">
      <c r="D6" s="317">
        <v>2027</v>
      </c>
      <c r="E6" s="318">
        <v>2028</v>
      </c>
      <c r="F6" s="318">
        <v>2029</v>
      </c>
      <c r="G6" s="318">
        <v>2030</v>
      </c>
      <c r="H6" s="319">
        <v>2031</v>
      </c>
      <c r="I6" s="320" t="s">
        <v>560</v>
      </c>
      <c r="K6" s="317">
        <v>2027</v>
      </c>
      <c r="L6" s="318">
        <v>2028</v>
      </c>
      <c r="M6" s="318">
        <v>2029</v>
      </c>
      <c r="N6" s="318">
        <v>2030</v>
      </c>
      <c r="O6" s="319">
        <v>2031</v>
      </c>
      <c r="P6" s="320" t="s">
        <v>560</v>
      </c>
    </row>
    <row r="7" spans="1:28" ht="14.5">
      <c r="A7" s="338" t="s">
        <v>561</v>
      </c>
      <c r="B7" s="338" t="s">
        <v>562</v>
      </c>
      <c r="C7" s="338" t="s">
        <v>563</v>
      </c>
      <c r="D7" s="321">
        <v>76.30352713958203</v>
      </c>
      <c r="E7" s="322">
        <v>82.717308358334733</v>
      </c>
      <c r="F7" s="322">
        <v>90.045208415115326</v>
      </c>
      <c r="G7" s="322">
        <v>97.493989633868026</v>
      </c>
      <c r="H7" s="323">
        <v>104.07783490518781</v>
      </c>
      <c r="I7" s="324">
        <f>SUM(D7:H7)</f>
        <v>450.6378684520879</v>
      </c>
      <c r="J7" t="s">
        <v>564</v>
      </c>
      <c r="K7" s="321">
        <v>437.29999999999984</v>
      </c>
      <c r="L7" s="322">
        <v>437.30000000000013</v>
      </c>
      <c r="M7" s="322">
        <v>437.3</v>
      </c>
      <c r="N7" s="322">
        <v>437.29999999999995</v>
      </c>
      <c r="O7" s="323">
        <v>437.3</v>
      </c>
      <c r="P7" s="324">
        <f>SUM(K7:O7)</f>
        <v>2186.5</v>
      </c>
      <c r="Z7" s="325"/>
      <c r="AA7" s="325"/>
      <c r="AB7" s="325"/>
    </row>
    <row r="8" spans="1:28" ht="14.5">
      <c r="A8" s="338" t="s">
        <v>295</v>
      </c>
      <c r="B8" s="338" t="s">
        <v>562</v>
      </c>
      <c r="C8" s="338" t="s">
        <v>563</v>
      </c>
      <c r="D8" s="326">
        <v>15.177890565291895</v>
      </c>
      <c r="E8" s="327">
        <v>16.789702480672041</v>
      </c>
      <c r="F8" s="327">
        <v>18.589829790036589</v>
      </c>
      <c r="G8" s="327">
        <v>20.394455501408778</v>
      </c>
      <c r="H8" s="328">
        <v>22.095363258893631</v>
      </c>
      <c r="I8" s="324">
        <f t="shared" ref="I8:I17" si="0">SUM(D8:H8)</f>
        <v>93.047241596302939</v>
      </c>
      <c r="J8" t="s">
        <v>565</v>
      </c>
      <c r="K8" s="326">
        <v>31778.541842410632</v>
      </c>
      <c r="L8" s="327">
        <v>31778.541842410632</v>
      </c>
      <c r="M8" s="327">
        <v>31778.541842410625</v>
      </c>
      <c r="N8" s="327">
        <v>31778.541842410661</v>
      </c>
      <c r="O8" s="328">
        <v>31778.541842410632</v>
      </c>
      <c r="P8" s="324">
        <f t="shared" ref="P8:P17" si="1">SUM(K8:O8)</f>
        <v>158892.70921205319</v>
      </c>
      <c r="Z8" s="325"/>
      <c r="AA8" s="325"/>
      <c r="AB8" s="325"/>
    </row>
    <row r="9" spans="1:28" ht="14.5">
      <c r="A9" s="338" t="s">
        <v>561</v>
      </c>
      <c r="B9" s="338" t="s">
        <v>566</v>
      </c>
      <c r="C9" s="338" t="s">
        <v>563</v>
      </c>
      <c r="D9" s="326">
        <v>2.0564340055451558</v>
      </c>
      <c r="E9" s="327">
        <v>2.1364502039642348</v>
      </c>
      <c r="F9" s="327">
        <v>2.2288369096810636</v>
      </c>
      <c r="G9" s="327">
        <v>2.3228594653925851</v>
      </c>
      <c r="H9" s="328">
        <v>2.4051770917178055</v>
      </c>
      <c r="I9" s="324">
        <f t="shared" si="0"/>
        <v>11.149757676300846</v>
      </c>
      <c r="J9" t="s">
        <v>564</v>
      </c>
      <c r="K9" s="326">
        <v>2.0199999999999996</v>
      </c>
      <c r="L9" s="327">
        <v>2.0199999999999996</v>
      </c>
      <c r="M9" s="327">
        <v>2.0199999999999996</v>
      </c>
      <c r="N9" s="327">
        <v>2.0199999999999991</v>
      </c>
      <c r="O9" s="328">
        <v>2.0199999999999996</v>
      </c>
      <c r="P9" s="324">
        <f t="shared" si="1"/>
        <v>10.099999999999998</v>
      </c>
      <c r="Z9" s="325"/>
      <c r="AA9" s="325"/>
      <c r="AB9" s="325"/>
    </row>
    <row r="10" spans="1:28" ht="14.5">
      <c r="A10" s="338" t="s">
        <v>295</v>
      </c>
      <c r="B10" s="338" t="s">
        <v>566</v>
      </c>
      <c r="C10" s="338" t="s">
        <v>563</v>
      </c>
      <c r="D10" s="326">
        <v>2.3878915437411632E-2</v>
      </c>
      <c r="E10" s="327">
        <v>2.6414730296716801E-2</v>
      </c>
      <c r="F10" s="327">
        <v>2.9246816060675852E-2</v>
      </c>
      <c r="G10" s="327">
        <v>3.2085979024241873E-2</v>
      </c>
      <c r="H10" s="328">
        <v>3.4761965672919982E-2</v>
      </c>
      <c r="I10" s="324">
        <f t="shared" si="0"/>
        <v>0.14638840649196613</v>
      </c>
      <c r="J10" t="s">
        <v>565</v>
      </c>
      <c r="K10" s="326">
        <v>49.996217202569945</v>
      </c>
      <c r="L10" s="327">
        <v>49.996217202569945</v>
      </c>
      <c r="M10" s="327">
        <v>49.996217202569945</v>
      </c>
      <c r="N10" s="327">
        <v>49.996217202569966</v>
      </c>
      <c r="O10" s="328">
        <v>49.996217202569952</v>
      </c>
      <c r="P10" s="324">
        <f t="shared" si="1"/>
        <v>249.98108601284974</v>
      </c>
      <c r="Z10" s="325"/>
      <c r="AA10" s="325"/>
      <c r="AB10" s="325"/>
    </row>
    <row r="11" spans="1:28" ht="14.5">
      <c r="A11" s="338" t="s">
        <v>561</v>
      </c>
      <c r="B11" s="338" t="s">
        <v>567</v>
      </c>
      <c r="C11" s="338" t="s">
        <v>563</v>
      </c>
      <c r="D11" s="326">
        <v>5.6120650526927385</v>
      </c>
      <c r="E11" s="327">
        <v>5.8600160742752117</v>
      </c>
      <c r="F11" s="327">
        <v>6.1400767639972846</v>
      </c>
      <c r="G11" s="327">
        <v>6.4243835690314857</v>
      </c>
      <c r="H11" s="328">
        <v>6.6783083218874433</v>
      </c>
      <c r="I11" s="324">
        <f t="shared" si="0"/>
        <v>30.714849781884162</v>
      </c>
      <c r="J11" t="s">
        <v>564</v>
      </c>
      <c r="K11" s="326">
        <v>44.700099999999999</v>
      </c>
      <c r="L11" s="327">
        <v>44.700099999999999</v>
      </c>
      <c r="M11" s="327">
        <v>44.700100000000013</v>
      </c>
      <c r="N11" s="327">
        <v>44.700099999999985</v>
      </c>
      <c r="O11" s="328">
        <v>44.700100000000027</v>
      </c>
      <c r="P11" s="324">
        <f t="shared" si="1"/>
        <v>223.50050000000002</v>
      </c>
      <c r="Z11" s="325"/>
      <c r="AA11" s="325"/>
      <c r="AB11" s="325"/>
    </row>
    <row r="12" spans="1:28" ht="14.5">
      <c r="A12" s="338" t="s">
        <v>295</v>
      </c>
      <c r="B12" s="338" t="s">
        <v>567</v>
      </c>
      <c r="C12" s="338" t="s">
        <v>563</v>
      </c>
      <c r="D12" s="326">
        <v>2.2632337352996568</v>
      </c>
      <c r="E12" s="327">
        <v>2.5035772195377213</v>
      </c>
      <c r="F12" s="327">
        <v>2.7720011376613996</v>
      </c>
      <c r="G12" s="327">
        <v>3.0410958298386115</v>
      </c>
      <c r="H12" s="328">
        <v>3.2947247383363192</v>
      </c>
      <c r="I12" s="324">
        <f t="shared" si="0"/>
        <v>13.87463266067371</v>
      </c>
      <c r="J12" t="s">
        <v>565</v>
      </c>
      <c r="K12" s="326">
        <v>4738.6208015522261</v>
      </c>
      <c r="L12" s="327">
        <v>4738.6208015522261</v>
      </c>
      <c r="M12" s="327">
        <v>4738.6208015522261</v>
      </c>
      <c r="N12" s="327">
        <v>4738.6208015522261</v>
      </c>
      <c r="O12" s="328">
        <v>4738.6208015522261</v>
      </c>
      <c r="P12" s="324">
        <f t="shared" si="1"/>
        <v>23693.104007761132</v>
      </c>
      <c r="Z12" s="325"/>
      <c r="AA12" s="325"/>
      <c r="AB12" s="325"/>
    </row>
    <row r="13" spans="1:28" ht="14.5">
      <c r="A13" s="338" t="s">
        <v>561</v>
      </c>
      <c r="B13" t="s">
        <v>368</v>
      </c>
      <c r="C13" s="338" t="s">
        <v>563</v>
      </c>
      <c r="D13" s="326">
        <v>1.6359142593443792</v>
      </c>
      <c r="E13" s="327">
        <v>1.6359142593443792</v>
      </c>
      <c r="F13" s="327">
        <v>1.6359142593443792</v>
      </c>
      <c r="G13" s="327">
        <v>0</v>
      </c>
      <c r="H13" s="328">
        <v>0</v>
      </c>
      <c r="I13" s="324">
        <f t="shared" si="0"/>
        <v>4.9077427780331373</v>
      </c>
      <c r="J13" t="s">
        <v>564</v>
      </c>
      <c r="K13" s="326">
        <v>0.67</v>
      </c>
      <c r="L13" s="327">
        <v>0.67</v>
      </c>
      <c r="M13" s="327">
        <v>0.67</v>
      </c>
      <c r="N13" s="327">
        <v>0</v>
      </c>
      <c r="O13" s="328">
        <v>0</v>
      </c>
      <c r="P13" s="324">
        <f t="shared" si="1"/>
        <v>2.0100000000000002</v>
      </c>
      <c r="Z13" s="325"/>
      <c r="AA13" s="325"/>
      <c r="AB13" s="325"/>
    </row>
    <row r="14" spans="1:28" ht="14.5">
      <c r="A14" s="338" t="s">
        <v>295</v>
      </c>
      <c r="B14" t="s">
        <v>368</v>
      </c>
      <c r="C14" s="338" t="s">
        <v>563</v>
      </c>
      <c r="D14" s="326">
        <v>0</v>
      </c>
      <c r="E14" s="327">
        <v>0</v>
      </c>
      <c r="F14" s="327">
        <v>0</v>
      </c>
      <c r="G14" s="327">
        <v>0</v>
      </c>
      <c r="H14" s="328">
        <v>0</v>
      </c>
      <c r="I14" s="324">
        <f t="shared" si="0"/>
        <v>0</v>
      </c>
      <c r="J14" t="s">
        <v>565</v>
      </c>
      <c r="K14" s="326">
        <v>0</v>
      </c>
      <c r="L14" s="327">
        <v>0</v>
      </c>
      <c r="M14" s="327">
        <v>0</v>
      </c>
      <c r="N14" s="327">
        <v>0</v>
      </c>
      <c r="O14" s="328">
        <v>0</v>
      </c>
      <c r="P14" s="324">
        <f t="shared" si="1"/>
        <v>0</v>
      </c>
      <c r="Z14" s="325"/>
      <c r="AA14" s="325"/>
      <c r="AB14" s="325"/>
    </row>
    <row r="15" spans="1:28" ht="14.5">
      <c r="A15" s="338" t="s">
        <v>295</v>
      </c>
      <c r="B15" s="338" t="s">
        <v>568</v>
      </c>
      <c r="C15" s="338" t="s">
        <v>563</v>
      </c>
      <c r="D15" s="326">
        <v>7.1091801724728816</v>
      </c>
      <c r="E15" s="327">
        <v>7.4123850072074751</v>
      </c>
      <c r="F15" s="327">
        <v>7.7867780756354046</v>
      </c>
      <c r="G15" s="327">
        <v>8.1738209532544772</v>
      </c>
      <c r="H15" s="328">
        <v>8.5007950738380043</v>
      </c>
      <c r="I15" s="324">
        <f t="shared" si="0"/>
        <v>38.982959282408245</v>
      </c>
      <c r="K15" s="332">
        <v>5649.1073643767841</v>
      </c>
      <c r="L15" s="333">
        <v>5530.4927148740517</v>
      </c>
      <c r="M15" s="333">
        <v>5415.4365048564014</v>
      </c>
      <c r="N15" s="333">
        <v>5303.8319811392812</v>
      </c>
      <c r="O15" s="334">
        <v>5195.5755931336735</v>
      </c>
      <c r="P15" s="324">
        <f>SUM(K15:O15)</f>
        <v>27094.444158380189</v>
      </c>
      <c r="Z15" s="325"/>
      <c r="AA15" s="325"/>
      <c r="AB15" s="325"/>
    </row>
    <row r="16" spans="1:28" ht="14.5">
      <c r="A16" s="338" t="s">
        <v>561</v>
      </c>
      <c r="B16" s="338" t="s">
        <v>569</v>
      </c>
      <c r="C16" s="338" t="s">
        <v>563</v>
      </c>
      <c r="D16" s="326">
        <v>4.4349075574827097E-2</v>
      </c>
      <c r="E16" s="327">
        <v>4.6261129824045816E-2</v>
      </c>
      <c r="F16" s="327">
        <v>4.830600745548954E-2</v>
      </c>
      <c r="G16" s="327">
        <v>5.040379835669577E-2</v>
      </c>
      <c r="H16" s="328">
        <v>5.2454940781783504E-2</v>
      </c>
      <c r="I16" s="324">
        <f t="shared" si="0"/>
        <v>0.24177495199284174</v>
      </c>
      <c r="J16" t="s">
        <v>564</v>
      </c>
      <c r="K16" s="326">
        <v>0</v>
      </c>
      <c r="L16" s="327">
        <v>0</v>
      </c>
      <c r="M16" s="327">
        <v>0</v>
      </c>
      <c r="N16" s="327">
        <v>0</v>
      </c>
      <c r="O16" s="328">
        <v>0</v>
      </c>
      <c r="P16" s="324">
        <f t="shared" si="1"/>
        <v>0</v>
      </c>
      <c r="Z16" s="325"/>
      <c r="AA16" s="325"/>
      <c r="AB16" s="325"/>
    </row>
    <row r="17" spans="1:28" ht="15" thickBot="1">
      <c r="A17" s="338" t="s">
        <v>295</v>
      </c>
      <c r="B17" s="338" t="s">
        <v>569</v>
      </c>
      <c r="C17" s="338" t="s">
        <v>563</v>
      </c>
      <c r="D17" s="326">
        <v>0</v>
      </c>
      <c r="E17" s="327">
        <v>0</v>
      </c>
      <c r="F17" s="327">
        <v>0</v>
      </c>
      <c r="G17" s="327">
        <v>0</v>
      </c>
      <c r="H17" s="328">
        <v>0</v>
      </c>
      <c r="I17" s="324">
        <f t="shared" si="0"/>
        <v>0</v>
      </c>
      <c r="J17" t="s">
        <v>565</v>
      </c>
      <c r="K17" s="335">
        <v>0</v>
      </c>
      <c r="L17" s="336">
        <v>0</v>
      </c>
      <c r="M17" s="336">
        <v>0</v>
      </c>
      <c r="N17" s="336">
        <v>0</v>
      </c>
      <c r="O17" s="337">
        <v>0</v>
      </c>
      <c r="P17" s="324">
        <f t="shared" si="1"/>
        <v>0</v>
      </c>
      <c r="Z17" s="325"/>
      <c r="AA17" s="325"/>
      <c r="AB17" s="325"/>
    </row>
    <row r="18" spans="1:28" ht="15" thickBot="1">
      <c r="A18" s="338"/>
      <c r="B18" s="329"/>
      <c r="C18" s="338"/>
      <c r="D18" s="330">
        <f t="shared" ref="D18:I18" si="2">SUM(D7:D17)</f>
        <v>110.22647292124095</v>
      </c>
      <c r="E18" s="330">
        <f t="shared" si="2"/>
        <v>119.12802946345654</v>
      </c>
      <c r="F18" s="330">
        <f t="shared" si="2"/>
        <v>129.27619817498763</v>
      </c>
      <c r="G18" s="330">
        <f t="shared" si="2"/>
        <v>137.9330947301749</v>
      </c>
      <c r="H18" s="330">
        <f t="shared" si="2"/>
        <v>147.13942029631571</v>
      </c>
      <c r="I18" s="330">
        <f t="shared" si="2"/>
        <v>643.7032155861757</v>
      </c>
      <c r="K18" s="330">
        <f t="shared" ref="K18:P18" si="3">SUM(K7:K17)</f>
        <v>42700.956325542204</v>
      </c>
      <c r="L18" s="330">
        <f t="shared" si="3"/>
        <v>42582.341676039476</v>
      </c>
      <c r="M18" s="330">
        <f t="shared" si="3"/>
        <v>42467.285466021814</v>
      </c>
      <c r="N18" s="330">
        <f t="shared" si="3"/>
        <v>42355.010942304732</v>
      </c>
      <c r="O18" s="330">
        <f t="shared" si="3"/>
        <v>42246.754554299107</v>
      </c>
      <c r="P18" s="330">
        <f t="shared" si="3"/>
        <v>212352.34896420737</v>
      </c>
      <c r="Z18" s="331"/>
      <c r="AA18" s="331"/>
      <c r="AB18" s="331"/>
    </row>
    <row r="20" spans="1:28" ht="25.5" customHeight="1">
      <c r="A20" s="4" t="s">
        <v>502</v>
      </c>
    </row>
    <row r="22" spans="1:28">
      <c r="A22" s="4" t="s">
        <v>503</v>
      </c>
    </row>
    <row r="23" spans="1:28">
      <c r="A23" s="517" t="s">
        <v>504</v>
      </c>
      <c r="B23" s="517"/>
      <c r="C23" s="517"/>
      <c r="D23" s="517"/>
      <c r="E23" s="517"/>
      <c r="F23" s="517"/>
      <c r="G23" s="517"/>
      <c r="H23" s="517"/>
      <c r="I23" s="517"/>
      <c r="J23" s="517"/>
      <c r="K23" s="517"/>
      <c r="L23" s="517"/>
      <c r="M23" s="517"/>
      <c r="N23" s="517"/>
      <c r="O23" s="517"/>
      <c r="P23" s="517"/>
      <c r="Q23" s="517"/>
      <c r="R23" s="517"/>
      <c r="S23" s="517"/>
    </row>
    <row r="24" spans="1:28">
      <c r="A24" s="517"/>
      <c r="B24" s="517"/>
      <c r="C24" s="517"/>
      <c r="D24" s="517"/>
      <c r="E24" s="517"/>
      <c r="F24" s="517"/>
      <c r="G24" s="517"/>
      <c r="H24" s="517"/>
      <c r="I24" s="517"/>
      <c r="J24" s="517"/>
      <c r="K24" s="517"/>
      <c r="L24" s="517"/>
      <c r="M24" s="517"/>
      <c r="N24" s="517"/>
      <c r="O24" s="517"/>
      <c r="P24" s="517"/>
      <c r="Q24" s="517"/>
      <c r="R24" s="517"/>
      <c r="S24" s="517"/>
    </row>
    <row r="26" spans="1:28">
      <c r="A26" s="158" t="s">
        <v>486</v>
      </c>
      <c r="B26" s="518" t="s">
        <v>505</v>
      </c>
      <c r="C26" s="518"/>
      <c r="D26" s="518"/>
      <c r="E26" s="518"/>
      <c r="F26" s="518"/>
      <c r="G26" s="518"/>
      <c r="H26" s="518"/>
      <c r="I26" s="518"/>
      <c r="J26" s="518"/>
      <c r="K26" s="518"/>
      <c r="L26" s="518"/>
      <c r="M26" s="518"/>
      <c r="N26" s="518"/>
      <c r="O26" s="518"/>
      <c r="P26" s="518"/>
      <c r="Q26" s="518"/>
      <c r="R26" s="518"/>
      <c r="S26" s="518"/>
    </row>
    <row r="27" spans="1:28">
      <c r="A27" s="158" t="s">
        <v>487</v>
      </c>
      <c r="B27" s="518" t="s">
        <v>506</v>
      </c>
      <c r="C27" s="518"/>
      <c r="D27" s="518"/>
      <c r="E27" s="518"/>
      <c r="F27" s="518"/>
      <c r="G27" s="518"/>
      <c r="H27" s="518"/>
      <c r="I27" s="518"/>
      <c r="J27" s="518"/>
      <c r="K27" s="518"/>
      <c r="L27" s="518"/>
      <c r="M27" s="518"/>
      <c r="N27" s="518"/>
      <c r="O27" s="518"/>
      <c r="P27" s="518"/>
      <c r="Q27" s="518"/>
      <c r="R27" s="518"/>
      <c r="S27" s="518"/>
    </row>
    <row r="28" spans="1:28">
      <c r="A28" s="159" t="s">
        <v>389</v>
      </c>
      <c r="B28" s="518" t="s">
        <v>507</v>
      </c>
      <c r="C28" s="518"/>
      <c r="D28" s="518"/>
      <c r="E28" s="518"/>
      <c r="F28" s="518"/>
      <c r="G28" s="518"/>
      <c r="H28" s="518"/>
      <c r="I28" s="518"/>
      <c r="J28" s="518"/>
      <c r="K28" s="518"/>
      <c r="L28" s="518"/>
      <c r="M28" s="518"/>
      <c r="N28" s="518"/>
      <c r="O28" s="518"/>
      <c r="P28" s="518"/>
      <c r="Q28" s="518"/>
      <c r="R28" s="518"/>
      <c r="S28" s="518"/>
    </row>
    <row r="29" spans="1:28">
      <c r="A29" s="159" t="s">
        <v>465</v>
      </c>
      <c r="B29" s="518" t="s">
        <v>507</v>
      </c>
      <c r="C29" s="518"/>
      <c r="D29" s="518"/>
      <c r="E29" s="518"/>
      <c r="F29" s="518"/>
      <c r="G29" s="518"/>
      <c r="H29" s="518"/>
      <c r="I29" s="518"/>
      <c r="J29" s="518"/>
      <c r="K29" s="518"/>
      <c r="L29" s="518"/>
      <c r="M29" s="518"/>
      <c r="N29" s="518"/>
      <c r="O29" s="518"/>
      <c r="P29" s="518"/>
      <c r="Q29" s="518"/>
      <c r="R29" s="518"/>
      <c r="S29" s="518"/>
    </row>
    <row r="30" spans="1:28">
      <c r="A30" s="159" t="s">
        <v>466</v>
      </c>
      <c r="B30" s="518" t="s">
        <v>507</v>
      </c>
      <c r="C30" s="518"/>
      <c r="D30" s="518"/>
      <c r="E30" s="518"/>
      <c r="F30" s="518"/>
      <c r="G30" s="518"/>
      <c r="H30" s="518"/>
      <c r="I30" s="518"/>
      <c r="J30" s="518"/>
      <c r="K30" s="518"/>
      <c r="L30" s="518"/>
      <c r="M30" s="518"/>
      <c r="N30" s="518"/>
      <c r="O30" s="518"/>
      <c r="P30" s="518"/>
      <c r="Q30" s="518"/>
      <c r="R30" s="518"/>
      <c r="S30" s="518"/>
    </row>
    <row r="34" spans="1:1">
      <c r="A34" s="4" t="s">
        <v>508</v>
      </c>
    </row>
    <row r="35" spans="1:1">
      <c r="A35" t="s">
        <v>509</v>
      </c>
    </row>
    <row r="37" spans="1:1">
      <c r="A37" s="4" t="s">
        <v>510</v>
      </c>
    </row>
  </sheetData>
  <mergeCells count="7">
    <mergeCell ref="B30:S30"/>
    <mergeCell ref="B26:S26"/>
    <mergeCell ref="A2:S4"/>
    <mergeCell ref="A23:S24"/>
    <mergeCell ref="B27:S27"/>
    <mergeCell ref="B28:S28"/>
    <mergeCell ref="B29:S2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zoomScale="85" zoomScaleNormal="85" workbookViewId="0">
      <selection activeCell="C5" sqref="C5"/>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71" t="s">
        <v>333</v>
      </c>
      <c r="J2" s="472"/>
      <c r="K2" s="472"/>
      <c r="L2" s="472"/>
      <c r="M2" s="472"/>
      <c r="N2" s="472"/>
      <c r="O2" s="472"/>
      <c r="P2" s="472"/>
      <c r="Q2" s="472"/>
      <c r="R2" s="472"/>
      <c r="S2" s="472"/>
      <c r="T2" s="472"/>
      <c r="U2" s="473"/>
    </row>
    <row r="3" spans="1:21" ht="13.5" customHeight="1" outlineLevel="1" thickBot="1">
      <c r="A3" s="3"/>
      <c r="B3" s="7"/>
      <c r="F3" s="24"/>
      <c r="G3" s="10"/>
      <c r="I3" s="474" t="s">
        <v>334</v>
      </c>
      <c r="J3" s="475"/>
      <c r="K3" s="475"/>
      <c r="L3" s="475"/>
      <c r="M3" s="475"/>
      <c r="N3" s="476"/>
      <c r="O3" s="1"/>
      <c r="P3" s="480" t="s">
        <v>335</v>
      </c>
      <c r="Q3" s="481"/>
      <c r="R3" s="481"/>
      <c r="S3" s="481"/>
      <c r="T3" s="481"/>
      <c r="U3" s="482"/>
    </row>
    <row r="4" spans="1:21" ht="56.25" customHeight="1" outlineLevel="1">
      <c r="A4" s="31" t="s">
        <v>154</v>
      </c>
      <c r="B4" s="86" t="s">
        <v>164</v>
      </c>
      <c r="E4" s="53" t="s">
        <v>336</v>
      </c>
      <c r="F4" s="91">
        <v>45632</v>
      </c>
      <c r="G4" s="28"/>
      <c r="H4" s="10"/>
      <c r="I4" s="477"/>
      <c r="J4" s="478"/>
      <c r="K4" s="478"/>
      <c r="L4" s="478"/>
      <c r="M4" s="478"/>
      <c r="N4" s="479"/>
      <c r="P4" s="483"/>
      <c r="Q4" s="484"/>
      <c r="R4" s="484"/>
      <c r="S4" s="484"/>
      <c r="T4" s="484"/>
      <c r="U4" s="485"/>
    </row>
    <row r="5" spans="1:21" outlineLevel="1">
      <c r="A5" s="13" t="s">
        <v>337</v>
      </c>
      <c r="B5" s="88" t="s">
        <v>338</v>
      </c>
      <c r="E5" s="14"/>
      <c r="H5" s="10"/>
      <c r="I5" s="449" t="s">
        <v>165</v>
      </c>
      <c r="J5" s="458"/>
      <c r="K5" s="458"/>
      <c r="L5" s="458"/>
      <c r="M5" s="458"/>
      <c r="N5" s="459"/>
      <c r="P5" s="449" t="s">
        <v>570</v>
      </c>
      <c r="Q5" s="450"/>
      <c r="R5" s="450"/>
      <c r="S5" s="450"/>
      <c r="T5" s="450"/>
      <c r="U5" s="451"/>
    </row>
    <row r="6" spans="1:21" outlineLevel="1">
      <c r="A6" s="13" t="s">
        <v>340</v>
      </c>
      <c r="B6" s="88" t="s">
        <v>341</v>
      </c>
      <c r="E6" s="53" t="s">
        <v>342</v>
      </c>
      <c r="F6" s="90" t="s">
        <v>343</v>
      </c>
      <c r="H6" s="10"/>
      <c r="I6" s="460"/>
      <c r="J6" s="461"/>
      <c r="K6" s="461"/>
      <c r="L6" s="461"/>
      <c r="M6" s="461"/>
      <c r="N6" s="462"/>
      <c r="P6" s="452"/>
      <c r="Q6" s="453"/>
      <c r="R6" s="453"/>
      <c r="S6" s="453"/>
      <c r="T6" s="453"/>
      <c r="U6" s="454"/>
    </row>
    <row r="7" spans="1:21" outlineLevel="1">
      <c r="A7" s="13" t="s">
        <v>344</v>
      </c>
      <c r="B7" s="88" t="s">
        <v>167</v>
      </c>
      <c r="E7" s="14"/>
      <c r="H7" s="10"/>
      <c r="I7" s="460"/>
      <c r="J7" s="461"/>
      <c r="K7" s="461"/>
      <c r="L7" s="461"/>
      <c r="M7" s="461"/>
      <c r="N7" s="462"/>
      <c r="P7" s="452"/>
      <c r="Q7" s="453"/>
      <c r="R7" s="453"/>
      <c r="S7" s="453"/>
      <c r="T7" s="453"/>
      <c r="U7" s="454"/>
    </row>
    <row r="8" spans="1:21" ht="41" outlineLevel="1" thickBot="1">
      <c r="A8" s="34" t="s">
        <v>345</v>
      </c>
      <c r="B8" s="89" t="s">
        <v>346</v>
      </c>
      <c r="E8" s="14"/>
      <c r="H8" s="10"/>
      <c r="I8" s="460"/>
      <c r="J8" s="461"/>
      <c r="K8" s="461"/>
      <c r="L8" s="461"/>
      <c r="M8" s="461"/>
      <c r="N8" s="462"/>
      <c r="P8" s="452"/>
      <c r="Q8" s="453"/>
      <c r="R8" s="453"/>
      <c r="S8" s="453"/>
      <c r="T8" s="453"/>
      <c r="U8" s="454"/>
    </row>
    <row r="9" spans="1:21" outlineLevel="1">
      <c r="E9" s="14"/>
      <c r="H9" s="10"/>
      <c r="I9" s="460"/>
      <c r="J9" s="461"/>
      <c r="K9" s="461"/>
      <c r="L9" s="461"/>
      <c r="M9" s="461"/>
      <c r="N9" s="462"/>
      <c r="P9" s="452"/>
      <c r="Q9" s="453"/>
      <c r="R9" s="453"/>
      <c r="S9" s="453"/>
      <c r="T9" s="453"/>
      <c r="U9" s="454"/>
    </row>
    <row r="10" spans="1:21" ht="14" outlineLevel="1" thickBot="1">
      <c r="A10" s="32" t="s">
        <v>347</v>
      </c>
      <c r="B10" s="35">
        <f>Baseline!B10</f>
        <v>2027</v>
      </c>
      <c r="E10" s="14"/>
      <c r="H10" s="10"/>
      <c r="I10" s="460"/>
      <c r="J10" s="461"/>
      <c r="K10" s="461"/>
      <c r="L10" s="461"/>
      <c r="M10" s="461"/>
      <c r="N10" s="462"/>
      <c r="P10" s="452"/>
      <c r="Q10" s="453"/>
      <c r="R10" s="453"/>
      <c r="S10" s="453"/>
      <c r="T10" s="453"/>
      <c r="U10" s="454"/>
    </row>
    <row r="11" spans="1:21" outlineLevel="1">
      <c r="A11" s="16"/>
      <c r="H11" s="10"/>
      <c r="I11" s="460"/>
      <c r="J11" s="461"/>
      <c r="K11" s="461"/>
      <c r="L11" s="461"/>
      <c r="M11" s="461"/>
      <c r="N11" s="462"/>
      <c r="P11" s="452"/>
      <c r="Q11" s="453"/>
      <c r="R11" s="453"/>
      <c r="S11" s="453"/>
      <c r="T11" s="453"/>
      <c r="U11" s="454"/>
    </row>
    <row r="12" spans="1:21" ht="40.5" outlineLevel="1">
      <c r="A12" s="26" t="s">
        <v>348</v>
      </c>
      <c r="B12" s="26" t="s">
        <v>349</v>
      </c>
      <c r="C12" s="26" t="s">
        <v>350</v>
      </c>
      <c r="D12" s="26" t="s">
        <v>351</v>
      </c>
      <c r="E12" s="26" t="s">
        <v>352</v>
      </c>
      <c r="F12" s="26" t="s">
        <v>353</v>
      </c>
      <c r="G12" s="26" t="s">
        <v>354</v>
      </c>
      <c r="I12" s="460"/>
      <c r="J12" s="461"/>
      <c r="K12" s="461"/>
      <c r="L12" s="461"/>
      <c r="M12" s="461"/>
      <c r="N12" s="462"/>
      <c r="P12" s="452"/>
      <c r="Q12" s="453"/>
      <c r="R12" s="453"/>
      <c r="S12" s="453"/>
      <c r="T12" s="453"/>
      <c r="U12" s="454"/>
    </row>
    <row r="13" spans="1:21" outlineLevel="1">
      <c r="A13" s="58">
        <v>2035</v>
      </c>
      <c r="B13" s="21">
        <f t="shared" ref="B13:B18" si="0">INDEX($E$204:$AW$204,1,MATCH($A13,$E$53:$BB$53,0))</f>
        <v>-827.44942798533248</v>
      </c>
      <c r="C13" s="21">
        <f>B13-Baseline!B13</f>
        <v>-122.3339891304912</v>
      </c>
      <c r="D13" s="21">
        <f t="shared" ref="D13:D18" si="1">INDEX($E$205:$AW$205,1,MATCH($A13,$E$53:$BB$53,0))</f>
        <v>-766.32494048752073</v>
      </c>
      <c r="E13" s="21">
        <f>D13-Baseline!D13</f>
        <v>-195.02204125875915</v>
      </c>
      <c r="F13" s="21">
        <f t="shared" ref="F13:F18" si="2">INDEX($E$206:$AW$206,1,MATCH($A13,$E$53:$BB$53,0))</f>
        <v>-888.65548551169172</v>
      </c>
      <c r="G13" s="21">
        <f>F13-Baseline!F13</f>
        <v>-49.73143629343474</v>
      </c>
      <c r="I13" s="460"/>
      <c r="J13" s="461"/>
      <c r="K13" s="461"/>
      <c r="L13" s="461"/>
      <c r="M13" s="461"/>
      <c r="N13" s="462"/>
      <c r="P13" s="452"/>
      <c r="Q13" s="453"/>
      <c r="R13" s="453"/>
      <c r="S13" s="453"/>
      <c r="T13" s="453"/>
      <c r="U13" s="454"/>
    </row>
    <row r="14" spans="1:21" outlineLevel="1">
      <c r="A14" s="58">
        <v>2040</v>
      </c>
      <c r="B14" s="21">
        <f t="shared" si="0"/>
        <v>-1141.3048577077307</v>
      </c>
      <c r="C14" s="21">
        <f>B14-Baseline!B14</f>
        <v>-67.765132044798065</v>
      </c>
      <c r="D14" s="21">
        <f t="shared" si="1"/>
        <v>-1067.279097712852</v>
      </c>
      <c r="E14" s="21">
        <f>D14-Baseline!D14</f>
        <v>-199.62223003545762</v>
      </c>
      <c r="F14" s="21">
        <f t="shared" si="2"/>
        <v>-1215.4483133235558</v>
      </c>
      <c r="G14" s="21">
        <f>F14-Baseline!F14</f>
        <v>64.171648432756001</v>
      </c>
      <c r="I14" s="460"/>
      <c r="J14" s="461"/>
      <c r="K14" s="461"/>
      <c r="L14" s="461"/>
      <c r="M14" s="461"/>
      <c r="N14" s="462"/>
      <c r="P14" s="452"/>
      <c r="Q14" s="453"/>
      <c r="R14" s="453"/>
      <c r="S14" s="453"/>
      <c r="T14" s="453"/>
      <c r="U14" s="454"/>
    </row>
    <row r="15" spans="1:21" outlineLevel="1">
      <c r="A15" s="58">
        <v>2045</v>
      </c>
      <c r="B15" s="21">
        <f t="shared" si="0"/>
        <v>-1346.3624759476977</v>
      </c>
      <c r="C15" s="21">
        <f>B15-Baseline!B15</f>
        <v>82.997307245168031</v>
      </c>
      <c r="D15" s="21">
        <f t="shared" si="1"/>
        <v>-1259.7471401124972</v>
      </c>
      <c r="E15" s="21">
        <f>D15-Baseline!D15</f>
        <v>-107.18136388351877</v>
      </c>
      <c r="F15" s="21">
        <f t="shared" si="2"/>
        <v>-1433.0777464133671</v>
      </c>
      <c r="G15" s="21">
        <f>F15-Baseline!F15</f>
        <v>273.17347882903186</v>
      </c>
      <c r="I15" s="460"/>
      <c r="J15" s="461"/>
      <c r="K15" s="461"/>
      <c r="L15" s="461"/>
      <c r="M15" s="461"/>
      <c r="N15" s="462"/>
      <c r="P15" s="452"/>
      <c r="Q15" s="453"/>
      <c r="R15" s="453"/>
      <c r="S15" s="453"/>
      <c r="T15" s="453"/>
      <c r="U15" s="454"/>
    </row>
    <row r="16" spans="1:21" outlineLevel="1">
      <c r="A16" s="58">
        <v>2050</v>
      </c>
      <c r="B16" s="21">
        <f t="shared" si="0"/>
        <v>-1478.3611588660456</v>
      </c>
      <c r="C16" s="21">
        <f>B16-Baseline!B16</f>
        <v>296.8825753027586</v>
      </c>
      <c r="D16" s="21">
        <f t="shared" si="1"/>
        <v>-1379.4517951701782</v>
      </c>
      <c r="E16" s="21">
        <f>D16-Baseline!D16</f>
        <v>49.157037553471355</v>
      </c>
      <c r="F16" s="21">
        <f t="shared" si="2"/>
        <v>-1577.3406565392715</v>
      </c>
      <c r="G16" s="21">
        <f>F16-Baseline!F16</f>
        <v>544.46599805556343</v>
      </c>
      <c r="I16" s="460"/>
      <c r="J16" s="461"/>
      <c r="K16" s="461"/>
      <c r="L16" s="461"/>
      <c r="M16" s="461"/>
      <c r="N16" s="462"/>
      <c r="P16" s="452"/>
      <c r="Q16" s="453"/>
      <c r="R16" s="453"/>
      <c r="S16" s="453"/>
      <c r="T16" s="453"/>
      <c r="U16" s="454"/>
    </row>
    <row r="17" spans="1:21" outlineLevel="1">
      <c r="A17" s="58">
        <v>2060</v>
      </c>
      <c r="B17" s="21">
        <f t="shared" si="0"/>
        <v>-1667.0989567706936</v>
      </c>
      <c r="C17" s="21">
        <f>B17-Baseline!B17</f>
        <v>781.37459700434715</v>
      </c>
      <c r="D17" s="21">
        <f t="shared" si="1"/>
        <v>-1544.3273499822312</v>
      </c>
      <c r="E17" s="21">
        <f>D17-Baseline!D17</f>
        <v>420.10460401968066</v>
      </c>
      <c r="F17" s="21">
        <f t="shared" si="2"/>
        <v>-1789.7189006736596</v>
      </c>
      <c r="G17" s="21">
        <f>F17-Baseline!F17</f>
        <v>1141.4451833066316</v>
      </c>
      <c r="I17" s="460"/>
      <c r="J17" s="461"/>
      <c r="K17" s="461"/>
      <c r="L17" s="461"/>
      <c r="M17" s="461"/>
      <c r="N17" s="462"/>
      <c r="P17" s="452"/>
      <c r="Q17" s="453"/>
      <c r="R17" s="453"/>
      <c r="S17" s="453"/>
      <c r="T17" s="453"/>
      <c r="U17" s="454"/>
    </row>
    <row r="18" spans="1:21" outlineLevel="1">
      <c r="A18" s="58">
        <v>2070</v>
      </c>
      <c r="B18" s="21">
        <f t="shared" si="0"/>
        <v>-1839.6182135165122</v>
      </c>
      <c r="C18" s="21">
        <f>B18-Baseline!B18</f>
        <v>1291.7080943208139</v>
      </c>
      <c r="D18" s="21">
        <f t="shared" si="1"/>
        <v>-1693.2123729546918</v>
      </c>
      <c r="E18" s="21">
        <f>D18-Baseline!D18</f>
        <v>815.2731035435238</v>
      </c>
      <c r="F18" s="21">
        <f t="shared" si="2"/>
        <v>-1985.4662593696919</v>
      </c>
      <c r="G18" s="21">
        <f>F18-Baseline!F18</f>
        <v>1764.9630501111326</v>
      </c>
      <c r="I18" s="463"/>
      <c r="J18" s="464"/>
      <c r="K18" s="464"/>
      <c r="L18" s="464"/>
      <c r="M18" s="464"/>
      <c r="N18" s="465"/>
      <c r="P18" s="455"/>
      <c r="Q18" s="456"/>
      <c r="R18" s="456"/>
      <c r="S18" s="456"/>
      <c r="T18" s="456"/>
      <c r="U18" s="457"/>
    </row>
    <row r="19" spans="1:21" ht="14" outlineLevel="1" thickBot="1">
      <c r="A19" s="496"/>
      <c r="B19" s="496"/>
      <c r="I19" s="250"/>
      <c r="J19" s="251"/>
      <c r="K19" s="251"/>
      <c r="L19" s="251"/>
      <c r="M19" s="251"/>
      <c r="N19" s="251"/>
      <c r="P19" s="249"/>
      <c r="Q19" s="249"/>
      <c r="R19" s="249"/>
      <c r="S19" s="249"/>
      <c r="T19" s="249"/>
      <c r="U19" s="232"/>
    </row>
    <row r="20" spans="1:21" ht="26.25" customHeight="1" outlineLevel="1">
      <c r="A20" s="54" t="s">
        <v>355</v>
      </c>
      <c r="B20" s="55">
        <f>Baseline!B20</f>
        <v>1</v>
      </c>
      <c r="E20" s="154"/>
      <c r="I20" s="487" t="s">
        <v>356</v>
      </c>
      <c r="J20" s="488"/>
      <c r="K20" s="488"/>
      <c r="L20" s="488"/>
      <c r="M20" s="488"/>
      <c r="N20" s="489"/>
      <c r="P20" s="487" t="s">
        <v>357</v>
      </c>
      <c r="Q20" s="488"/>
      <c r="R20" s="488"/>
      <c r="S20" s="488"/>
      <c r="T20" s="488"/>
      <c r="U20" s="489"/>
    </row>
    <row r="21" spans="1:21" ht="12.75" customHeight="1" outlineLevel="1">
      <c r="A21" s="154"/>
      <c r="B21" s="155"/>
      <c r="I21" s="449" t="s">
        <v>358</v>
      </c>
      <c r="J21" s="450"/>
      <c r="K21" s="450"/>
      <c r="L21" s="450"/>
      <c r="M21" s="450"/>
      <c r="N21" s="451"/>
      <c r="P21" s="449" t="s">
        <v>166</v>
      </c>
      <c r="Q21" s="458"/>
      <c r="R21" s="458"/>
      <c r="S21" s="458"/>
      <c r="T21" s="458"/>
      <c r="U21" s="459"/>
    </row>
    <row r="22" spans="1:21" ht="12.75" customHeight="1" outlineLevel="1">
      <c r="A22" s="154"/>
      <c r="B22" s="155"/>
      <c r="I22" s="452"/>
      <c r="J22" s="453"/>
      <c r="K22" s="453"/>
      <c r="L22" s="453"/>
      <c r="M22" s="453"/>
      <c r="N22" s="454"/>
      <c r="P22" s="460"/>
      <c r="Q22" s="461"/>
      <c r="R22" s="461"/>
      <c r="S22" s="461"/>
      <c r="T22" s="461"/>
      <c r="U22" s="462"/>
    </row>
    <row r="23" spans="1:21" outlineLevel="1">
      <c r="A23" s="154"/>
      <c r="B23" s="505" t="s">
        <v>359</v>
      </c>
      <c r="C23" s="506"/>
      <c r="D23" s="506"/>
      <c r="E23" s="506"/>
      <c r="F23" s="506"/>
      <c r="G23" s="507"/>
      <c r="I23" s="452"/>
      <c r="J23" s="453"/>
      <c r="K23" s="453"/>
      <c r="L23" s="453"/>
      <c r="M23" s="453"/>
      <c r="N23" s="454"/>
      <c r="P23" s="460"/>
      <c r="Q23" s="461"/>
      <c r="R23" s="461"/>
      <c r="S23" s="461"/>
      <c r="T23" s="461"/>
      <c r="U23" s="462"/>
    </row>
    <row r="24" spans="1:21" outlineLevel="1">
      <c r="B24" s="17">
        <v>2027</v>
      </c>
      <c r="C24" s="17">
        <v>2028</v>
      </c>
      <c r="D24" s="17">
        <v>2029</v>
      </c>
      <c r="E24" s="17">
        <v>2030</v>
      </c>
      <c r="F24" s="17">
        <v>2031</v>
      </c>
      <c r="G24" s="17" t="s">
        <v>360</v>
      </c>
      <c r="I24" s="452"/>
      <c r="J24" s="453"/>
      <c r="K24" s="453"/>
      <c r="L24" s="453"/>
      <c r="M24" s="453"/>
      <c r="N24" s="454"/>
      <c r="P24" s="460"/>
      <c r="Q24" s="461"/>
      <c r="R24" s="461"/>
      <c r="S24" s="461"/>
      <c r="T24" s="461"/>
      <c r="U24" s="462"/>
    </row>
    <row r="25" spans="1:21" ht="14" outlineLevel="1" thickBot="1">
      <c r="B25" s="30" t="s">
        <v>361</v>
      </c>
      <c r="C25" s="30" t="s">
        <v>361</v>
      </c>
      <c r="D25" s="30" t="s">
        <v>361</v>
      </c>
      <c r="E25" s="30" t="s">
        <v>361</v>
      </c>
      <c r="F25" s="30" t="s">
        <v>361</v>
      </c>
      <c r="G25" s="30" t="s">
        <v>361</v>
      </c>
      <c r="I25" s="452"/>
      <c r="J25" s="453"/>
      <c r="K25" s="453"/>
      <c r="L25" s="453"/>
      <c r="M25" s="453"/>
      <c r="N25" s="454"/>
      <c r="P25" s="460"/>
      <c r="Q25" s="461"/>
      <c r="R25" s="461"/>
      <c r="S25" s="461"/>
      <c r="T25" s="461"/>
      <c r="U25" s="462"/>
    </row>
    <row r="26" spans="1:21" outlineLevel="1">
      <c r="A26" s="54" t="s">
        <v>362</v>
      </c>
      <c r="B26" s="21">
        <f>E64</f>
        <v>-129.01629979651915</v>
      </c>
      <c r="C26" s="21">
        <f>F64</f>
        <v>-139.52795910522693</v>
      </c>
      <c r="D26" s="21">
        <f>G64</f>
        <v>-151.50610015197944</v>
      </c>
      <c r="E26" s="21">
        <f>H64</f>
        <v>-162.01761004621113</v>
      </c>
      <c r="F26" s="21">
        <f>I64</f>
        <v>-172.88669155297549</v>
      </c>
      <c r="G26" s="21">
        <f>SUM(J64:BB64)</f>
        <v>0</v>
      </c>
      <c r="I26" s="452"/>
      <c r="J26" s="453"/>
      <c r="K26" s="453"/>
      <c r="L26" s="453"/>
      <c r="M26" s="453"/>
      <c r="N26" s="454"/>
      <c r="P26" s="460"/>
      <c r="Q26" s="461"/>
      <c r="R26" s="461"/>
      <c r="S26" s="461"/>
      <c r="T26" s="461"/>
      <c r="U26" s="462"/>
    </row>
    <row r="27" spans="1:21" outlineLevel="1">
      <c r="A27" s="54" t="s">
        <v>363</v>
      </c>
      <c r="B27" s="21">
        <f>E71+E77</f>
        <v>-5.0724320356663997</v>
      </c>
      <c r="C27" s="21">
        <f>F71+F77</f>
        <v>-4.3040139926076622</v>
      </c>
      <c r="D27" s="21">
        <f>G71+G77</f>
        <v>-3.5119596941321451</v>
      </c>
      <c r="E27" s="21">
        <f>H71+H77</f>
        <v>-2.6955032345582222</v>
      </c>
      <c r="F27" s="21">
        <f>I71+I77</f>
        <v>-1.8538477081472313</v>
      </c>
      <c r="G27" s="21">
        <f>SUM(J71:BB71)+SUM(J77:BB77)</f>
        <v>-62.928233839109595</v>
      </c>
      <c r="I27" s="452"/>
      <c r="J27" s="453"/>
      <c r="K27" s="453"/>
      <c r="L27" s="453"/>
      <c r="M27" s="453"/>
      <c r="N27" s="454"/>
      <c r="P27" s="460"/>
      <c r="Q27" s="461"/>
      <c r="R27" s="461"/>
      <c r="S27" s="461"/>
      <c r="T27" s="461"/>
      <c r="U27" s="462"/>
    </row>
    <row r="28" spans="1:21" outlineLevel="1">
      <c r="A28" s="154"/>
      <c r="B28" s="248"/>
      <c r="C28" s="248"/>
      <c r="D28" s="248"/>
      <c r="E28" s="248"/>
      <c r="F28" s="248"/>
      <c r="G28" s="248"/>
      <c r="I28" s="452"/>
      <c r="J28" s="453"/>
      <c r="K28" s="453"/>
      <c r="L28" s="453"/>
      <c r="M28" s="453"/>
      <c r="N28" s="454"/>
      <c r="P28" s="460"/>
      <c r="Q28" s="461"/>
      <c r="R28" s="461"/>
      <c r="S28" s="461"/>
      <c r="T28" s="461"/>
      <c r="U28" s="462"/>
    </row>
    <row r="29" spans="1:21" ht="14" outlineLevel="1" thickBot="1">
      <c r="A29" s="154"/>
      <c r="B29" s="248"/>
      <c r="C29" s="248"/>
      <c r="D29" s="248"/>
      <c r="E29" s="248"/>
      <c r="F29" s="248"/>
      <c r="G29" s="248"/>
      <c r="I29" s="452"/>
      <c r="J29" s="453"/>
      <c r="K29" s="453"/>
      <c r="L29" s="453"/>
      <c r="M29" s="453"/>
      <c r="N29" s="454"/>
      <c r="P29" s="460"/>
      <c r="Q29" s="461"/>
      <c r="R29" s="461"/>
      <c r="S29" s="461"/>
      <c r="T29" s="461"/>
      <c r="U29" s="462"/>
    </row>
    <row r="30" spans="1:21" ht="14" outlineLevel="1" thickBot="1">
      <c r="A30" s="308"/>
      <c r="B30" s="309" t="s">
        <v>364</v>
      </c>
      <c r="C30" s="310" t="s">
        <v>365</v>
      </c>
      <c r="D30" s="509" t="s">
        <v>317</v>
      </c>
      <c r="E30" s="510"/>
      <c r="F30" s="510"/>
      <c r="G30" s="511"/>
      <c r="I30" s="452"/>
      <c r="J30" s="453"/>
      <c r="K30" s="453"/>
      <c r="L30" s="453"/>
      <c r="M30" s="453"/>
      <c r="N30" s="454"/>
      <c r="P30" s="460"/>
      <c r="Q30" s="461"/>
      <c r="R30" s="461"/>
      <c r="S30" s="461"/>
      <c r="T30" s="461"/>
      <c r="U30" s="462"/>
    </row>
    <row r="31" spans="1:21" ht="14" outlineLevel="1" thickBot="1">
      <c r="A31" s="502" t="s">
        <v>366</v>
      </c>
      <c r="B31" s="367" t="s">
        <v>367</v>
      </c>
      <c r="C31" s="307">
        <v>2600</v>
      </c>
      <c r="D31" s="522" t="s">
        <v>513</v>
      </c>
      <c r="E31" s="522"/>
      <c r="F31" s="522"/>
      <c r="G31" s="523"/>
      <c r="I31" s="452"/>
      <c r="J31" s="453"/>
      <c r="K31" s="453"/>
      <c r="L31" s="453"/>
      <c r="M31" s="453"/>
      <c r="N31" s="454"/>
      <c r="P31" s="460"/>
      <c r="Q31" s="461"/>
      <c r="R31" s="461"/>
      <c r="S31" s="461"/>
      <c r="T31" s="461"/>
      <c r="U31" s="462"/>
    </row>
    <row r="32" spans="1:21" ht="14" outlineLevel="1" thickBot="1">
      <c r="A32" s="502"/>
      <c r="B32" s="367" t="s">
        <v>368</v>
      </c>
      <c r="C32" s="252">
        <v>1374</v>
      </c>
      <c r="D32" s="522" t="s">
        <v>514</v>
      </c>
      <c r="E32" s="522"/>
      <c r="F32" s="522"/>
      <c r="G32" s="523"/>
      <c r="I32" s="452"/>
      <c r="J32" s="453"/>
      <c r="K32" s="453"/>
      <c r="L32" s="453"/>
      <c r="M32" s="453"/>
      <c r="N32" s="454"/>
      <c r="P32" s="460"/>
      <c r="Q32" s="461"/>
      <c r="R32" s="461"/>
      <c r="S32" s="461"/>
      <c r="T32" s="461"/>
      <c r="U32" s="462"/>
    </row>
    <row r="33" spans="1:21" ht="14" outlineLevel="1" thickBot="1">
      <c r="A33" s="502"/>
      <c r="B33" s="367" t="s">
        <v>369</v>
      </c>
      <c r="C33" s="252">
        <v>10.1</v>
      </c>
      <c r="D33" s="522" t="s">
        <v>513</v>
      </c>
      <c r="E33" s="522"/>
      <c r="F33" s="522"/>
      <c r="G33" s="523"/>
      <c r="I33" s="452"/>
      <c r="J33" s="453"/>
      <c r="K33" s="453"/>
      <c r="L33" s="453"/>
      <c r="M33" s="453"/>
      <c r="N33" s="454"/>
      <c r="P33" s="460"/>
      <c r="Q33" s="461"/>
      <c r="R33" s="461"/>
      <c r="S33" s="461"/>
      <c r="T33" s="461"/>
      <c r="U33" s="462"/>
    </row>
    <row r="34" spans="1:21" ht="14" outlineLevel="1" thickBot="1">
      <c r="A34" s="502"/>
      <c r="B34" s="367" t="s">
        <v>370</v>
      </c>
      <c r="C34" s="252">
        <v>266</v>
      </c>
      <c r="D34" s="522" t="s">
        <v>513</v>
      </c>
      <c r="E34" s="522"/>
      <c r="F34" s="522"/>
      <c r="G34" s="523"/>
      <c r="I34" s="452"/>
      <c r="J34" s="453"/>
      <c r="K34" s="453"/>
      <c r="L34" s="453"/>
      <c r="M34" s="453"/>
      <c r="N34" s="454"/>
      <c r="P34" s="460"/>
      <c r="Q34" s="461"/>
      <c r="R34" s="461"/>
      <c r="S34" s="461"/>
      <c r="T34" s="461"/>
      <c r="U34" s="462"/>
    </row>
    <row r="35" spans="1:21" ht="14" outlineLevel="1" thickBot="1">
      <c r="A35" s="502"/>
      <c r="B35" s="367" t="s">
        <v>371</v>
      </c>
      <c r="C35" s="252">
        <v>2.5</v>
      </c>
      <c r="D35" s="522" t="s">
        <v>513</v>
      </c>
      <c r="E35" s="522"/>
      <c r="F35" s="522"/>
      <c r="G35" s="523"/>
      <c r="I35" s="452"/>
      <c r="J35" s="453"/>
      <c r="K35" s="453"/>
      <c r="L35" s="453"/>
      <c r="M35" s="453"/>
      <c r="N35" s="454"/>
      <c r="P35" s="460"/>
      <c r="Q35" s="461"/>
      <c r="R35" s="461"/>
      <c r="S35" s="461"/>
      <c r="T35" s="461"/>
      <c r="U35" s="462"/>
    </row>
    <row r="36" spans="1:21" outlineLevel="1">
      <c r="A36" s="502"/>
      <c r="B36" s="367" t="s">
        <v>372</v>
      </c>
      <c r="C36" s="252">
        <v>244460</v>
      </c>
      <c r="D36" s="522" t="s">
        <v>513</v>
      </c>
      <c r="E36" s="522"/>
      <c r="F36" s="522"/>
      <c r="G36" s="523"/>
      <c r="I36" s="452"/>
      <c r="J36" s="453"/>
      <c r="K36" s="453"/>
      <c r="L36" s="453"/>
      <c r="M36" s="453"/>
      <c r="N36" s="454"/>
      <c r="P36" s="460"/>
      <c r="Q36" s="461"/>
      <c r="R36" s="461"/>
      <c r="S36" s="461"/>
      <c r="T36" s="461"/>
      <c r="U36" s="462"/>
    </row>
    <row r="37" spans="1:21" outlineLevel="1">
      <c r="A37" s="502"/>
      <c r="B37" s="312"/>
      <c r="C37" s="252"/>
      <c r="D37" s="514"/>
      <c r="E37" s="514"/>
      <c r="F37" s="514"/>
      <c r="G37" s="515"/>
      <c r="I37" s="452"/>
      <c r="J37" s="453"/>
      <c r="K37" s="453"/>
      <c r="L37" s="453"/>
      <c r="M37" s="453"/>
      <c r="N37" s="454"/>
      <c r="P37" s="460"/>
      <c r="Q37" s="461"/>
      <c r="R37" s="461"/>
      <c r="S37" s="461"/>
      <c r="T37" s="461"/>
      <c r="U37" s="462"/>
    </row>
    <row r="38" spans="1:21" outlineLevel="1">
      <c r="A38" s="502"/>
      <c r="B38" s="312"/>
      <c r="C38" s="252"/>
      <c r="D38" s="514"/>
      <c r="E38" s="514"/>
      <c r="F38" s="514"/>
      <c r="G38" s="515"/>
      <c r="I38" s="452"/>
      <c r="J38" s="453"/>
      <c r="K38" s="453"/>
      <c r="L38" s="453"/>
      <c r="M38" s="453"/>
      <c r="N38" s="454"/>
      <c r="P38" s="460"/>
      <c r="Q38" s="461"/>
      <c r="R38" s="461"/>
      <c r="S38" s="461"/>
      <c r="T38" s="461"/>
      <c r="U38" s="462"/>
    </row>
    <row r="39" spans="1:21" outlineLevel="1">
      <c r="A39" s="502"/>
      <c r="B39" s="312"/>
      <c r="C39" s="252"/>
      <c r="D39" s="514"/>
      <c r="E39" s="514"/>
      <c r="F39" s="514"/>
      <c r="G39" s="515"/>
      <c r="I39" s="452"/>
      <c r="J39" s="453"/>
      <c r="K39" s="453"/>
      <c r="L39" s="453"/>
      <c r="M39" s="453"/>
      <c r="N39" s="454"/>
      <c r="P39" s="460"/>
      <c r="Q39" s="461"/>
      <c r="R39" s="461"/>
      <c r="S39" s="461"/>
      <c r="T39" s="461"/>
      <c r="U39" s="462"/>
    </row>
    <row r="40" spans="1:21" ht="14" outlineLevel="1" thickBot="1">
      <c r="A40" s="503"/>
      <c r="B40" s="313"/>
      <c r="C40" s="314"/>
      <c r="D40" s="512"/>
      <c r="E40" s="512"/>
      <c r="F40" s="512"/>
      <c r="G40" s="513"/>
      <c r="I40" s="452"/>
      <c r="J40" s="453"/>
      <c r="K40" s="453"/>
      <c r="L40" s="453"/>
      <c r="M40" s="453"/>
      <c r="N40" s="454"/>
      <c r="P40" s="460"/>
      <c r="Q40" s="461"/>
      <c r="R40" s="461"/>
      <c r="S40" s="461"/>
      <c r="T40" s="461"/>
      <c r="U40" s="462"/>
    </row>
    <row r="41" spans="1:21" outlineLevel="1">
      <c r="A41" s="154"/>
      <c r="B41" s="248"/>
      <c r="C41" s="248"/>
      <c r="D41" s="248"/>
      <c r="E41" s="248"/>
      <c r="F41" s="248"/>
      <c r="G41" s="248"/>
      <c r="I41" s="452"/>
      <c r="J41" s="453"/>
      <c r="K41" s="453"/>
      <c r="L41" s="453"/>
      <c r="M41" s="453"/>
      <c r="N41" s="454"/>
      <c r="P41" s="460"/>
      <c r="Q41" s="461"/>
      <c r="R41" s="461"/>
      <c r="S41" s="461"/>
      <c r="T41" s="461"/>
      <c r="U41" s="462"/>
    </row>
    <row r="42" spans="1:21" outlineLevel="1">
      <c r="A42" s="154"/>
      <c r="B42" s="248"/>
      <c r="C42" s="248"/>
      <c r="D42" s="248"/>
      <c r="E42" s="248"/>
      <c r="F42" s="248"/>
      <c r="G42" s="248"/>
      <c r="I42" s="452"/>
      <c r="J42" s="453"/>
      <c r="K42" s="453"/>
      <c r="L42" s="453"/>
      <c r="M42" s="453"/>
      <c r="N42" s="454"/>
      <c r="P42" s="460"/>
      <c r="Q42" s="461"/>
      <c r="R42" s="461"/>
      <c r="S42" s="461"/>
      <c r="T42" s="461"/>
      <c r="U42" s="462"/>
    </row>
    <row r="43" spans="1:21" outlineLevel="1">
      <c r="A43" s="154"/>
      <c r="B43" s="248"/>
      <c r="C43" s="248"/>
      <c r="D43" s="248"/>
      <c r="E43" s="248"/>
      <c r="F43" s="248"/>
      <c r="G43" s="248"/>
      <c r="I43" s="452"/>
      <c r="J43" s="453"/>
      <c r="K43" s="453"/>
      <c r="L43" s="453"/>
      <c r="M43" s="453"/>
      <c r="N43" s="454"/>
      <c r="P43" s="460"/>
      <c r="Q43" s="461"/>
      <c r="R43" s="461"/>
      <c r="S43" s="461"/>
      <c r="T43" s="461"/>
      <c r="U43" s="462"/>
    </row>
    <row r="44" spans="1:21" outlineLevel="1">
      <c r="A44" s="154"/>
      <c r="B44" s="248"/>
      <c r="C44" s="248"/>
      <c r="D44" s="248"/>
      <c r="E44" s="248"/>
      <c r="F44" s="248"/>
      <c r="G44" s="248"/>
      <c r="I44" s="452"/>
      <c r="J44" s="453"/>
      <c r="K44" s="453"/>
      <c r="L44" s="453"/>
      <c r="M44" s="453"/>
      <c r="N44" s="454"/>
      <c r="P44" s="460"/>
      <c r="Q44" s="461"/>
      <c r="R44" s="461"/>
      <c r="S44" s="461"/>
      <c r="T44" s="461"/>
      <c r="U44" s="462"/>
    </row>
    <row r="45" spans="1:21" outlineLevel="1">
      <c r="A45" s="154"/>
      <c r="B45" s="248"/>
      <c r="C45" s="248"/>
      <c r="D45" s="248"/>
      <c r="E45" s="248"/>
      <c r="F45" s="248"/>
      <c r="G45" s="248"/>
      <c r="I45" s="455"/>
      <c r="J45" s="456"/>
      <c r="K45" s="456"/>
      <c r="L45" s="456"/>
      <c r="M45" s="456"/>
      <c r="N45" s="457"/>
      <c r="P45" s="463"/>
      <c r="Q45" s="464"/>
      <c r="R45" s="464"/>
      <c r="S45" s="464"/>
      <c r="T45" s="464"/>
      <c r="U45" s="465"/>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516" t="s">
        <v>264</v>
      </c>
      <c r="F51" s="504"/>
      <c r="G51" s="504"/>
      <c r="H51" s="504"/>
      <c r="I51" s="504"/>
      <c r="J51" s="504" t="s">
        <v>265</v>
      </c>
      <c r="K51" s="504"/>
      <c r="L51" s="504"/>
      <c r="M51" s="504"/>
      <c r="N51" s="504"/>
      <c r="O51" s="504" t="s">
        <v>266</v>
      </c>
      <c r="P51" s="504"/>
      <c r="Q51" s="504"/>
      <c r="R51" s="504"/>
      <c r="S51" s="504"/>
      <c r="T51" s="504" t="s">
        <v>267</v>
      </c>
      <c r="U51" s="504"/>
      <c r="V51" s="504"/>
      <c r="W51" s="504"/>
      <c r="X51" s="504"/>
      <c r="Y51" s="504" t="s">
        <v>375</v>
      </c>
      <c r="Z51" s="504"/>
      <c r="AA51" s="504"/>
      <c r="AB51" s="504"/>
      <c r="AC51" s="504"/>
      <c r="AD51" s="504" t="s">
        <v>376</v>
      </c>
      <c r="AE51" s="504"/>
      <c r="AF51" s="504"/>
      <c r="AG51" s="504"/>
      <c r="AH51" s="504"/>
      <c r="AI51" s="504" t="s">
        <v>377</v>
      </c>
      <c r="AJ51" s="504"/>
      <c r="AK51" s="504"/>
      <c r="AL51" s="504"/>
      <c r="AM51" s="504"/>
      <c r="AN51" s="504" t="s">
        <v>378</v>
      </c>
      <c r="AO51" s="504"/>
      <c r="AP51" s="504"/>
      <c r="AQ51" s="504"/>
      <c r="AR51" s="504"/>
      <c r="AS51" s="504" t="s">
        <v>379</v>
      </c>
      <c r="AT51" s="504"/>
      <c r="AU51" s="504"/>
      <c r="AV51" s="504"/>
      <c r="AW51" s="504"/>
      <c r="AX51" s="504" t="s">
        <v>380</v>
      </c>
      <c r="AY51" s="504"/>
      <c r="AZ51" s="504"/>
      <c r="BA51" s="504"/>
      <c r="BB51" s="50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364</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97" t="s">
        <v>382</v>
      </c>
      <c r="B54" s="127" t="s">
        <v>274</v>
      </c>
      <c r="C54" s="127" t="s">
        <v>275</v>
      </c>
      <c r="D54" s="124" t="s">
        <v>383</v>
      </c>
      <c r="E54" s="242">
        <f>'Option_2 Workings'!D21*-1</f>
        <v>-90.733670506706304</v>
      </c>
      <c r="F54" s="242">
        <f>'Option_2 Workings'!E21*-1</f>
        <v>-98.360394114644521</v>
      </c>
      <c r="G54" s="242">
        <f>'Option_2 Workings'!F21*-1</f>
        <v>-107.07411016661324</v>
      </c>
      <c r="H54" s="242">
        <f>'Option_2 Workings'!G21*-1</f>
        <v>-115.93156782440288</v>
      </c>
      <c r="I54" s="242">
        <f>'Option_2 Workings'!H21*-1</f>
        <v>-123.76051715229285</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98"/>
      <c r="B55" s="36" t="s">
        <v>293</v>
      </c>
      <c r="C55" s="121" t="s">
        <v>275</v>
      </c>
      <c r="D55" s="2" t="s">
        <v>383</v>
      </c>
      <c r="E55" s="241">
        <f>'Option_2 Workings'!D23*-1</f>
        <v>-2.0564340055451558</v>
      </c>
      <c r="F55" s="241">
        <f>'Option_2 Workings'!E23*-1</f>
        <v>-2.1364502039642348</v>
      </c>
      <c r="G55" s="241">
        <f>'Option_2 Workings'!F23*-1</f>
        <v>-2.2288369096810636</v>
      </c>
      <c r="H55" s="241">
        <f>'Option_2 Workings'!G23*-1</f>
        <v>-2.3228594653925851</v>
      </c>
      <c r="I55" s="241">
        <f>'Option_2 Workings'!H23*-1</f>
        <v>-2.4051770917178055</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98"/>
      <c r="B56" s="36" t="s">
        <v>283</v>
      </c>
      <c r="C56" s="121" t="s">
        <v>275</v>
      </c>
      <c r="D56" s="2" t="s">
        <v>383</v>
      </c>
      <c r="E56" s="241">
        <f>'Option_2 Workings'!D25*-1</f>
        <v>-6.6733759406312236</v>
      </c>
      <c r="F56" s="241">
        <f>'Option_2 Workings'!E25*-1</f>
        <v>-6.9682175660128616</v>
      </c>
      <c r="G56" s="241">
        <f>'Option_2 Workings'!F25*-1</f>
        <v>-7.3012411947769493</v>
      </c>
      <c r="H56" s="241">
        <f>'Option_2 Workings'!G25*-1</f>
        <v>-7.6393139317568348</v>
      </c>
      <c r="I56" s="241">
        <f>'Option_2 Workings'!H25*-1</f>
        <v>-7.9412589948538077</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98"/>
      <c r="B57" s="36" t="s">
        <v>295</v>
      </c>
      <c r="C57" s="121" t="s">
        <v>275</v>
      </c>
      <c r="D57" s="2" t="s">
        <v>383</v>
      </c>
      <c r="E57" s="241">
        <f>('Option_2 Workings'!D22+'Option_2 Workings'!D24+'Option_2 Workings'!D26+'Option_2 Workings'!D29)*-1</f>
        <v>-27.872556008717261</v>
      </c>
      <c r="F57" s="241">
        <f>('Option_2 Workings'!E22+'Option_2 Workings'!E24+'Option_2 Workings'!E26+'Option_2 Workings'!E29)*-1</f>
        <v>-30.380721831436883</v>
      </c>
      <c r="G57" s="241">
        <f>('Option_2 Workings'!F22+'Option_2 Workings'!F24+'Option_2 Workings'!F26+'Option_2 Workings'!F29)*-1</f>
        <v>-33.21769161410829</v>
      </c>
      <c r="H57" s="241">
        <f>('Option_2 Workings'!G22+'Option_2 Workings'!G24+'Option_2 Workings'!G26+'Option_2 Workings'!G29)*-1</f>
        <v>-36.073465026302145</v>
      </c>
      <c r="I57" s="241">
        <f>('Option_2 Workings'!H22+'Option_2 Workings'!H24+'Option_2 Workings'!H26+'Option_2 Workings'!H29)*-1</f>
        <v>-38.727283373329229</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98"/>
      <c r="B58" s="36" t="s">
        <v>274</v>
      </c>
      <c r="C58" s="121" t="s">
        <v>275</v>
      </c>
      <c r="D58" s="2" t="s">
        <v>383</v>
      </c>
      <c r="E58" s="241">
        <f>'Option_2 Workings'!D27*-1</f>
        <v>-1.6359142593443792</v>
      </c>
      <c r="F58" s="241">
        <f>'Option_2 Workings'!E27*-1</f>
        <v>-1.6359142593443792</v>
      </c>
      <c r="G58" s="241">
        <f>'Option_2 Workings'!F27*-1</f>
        <v>-1.6359142593443792</v>
      </c>
      <c r="H58" s="241">
        <f>'Option_2 Workings'!G27*-1</f>
        <v>0</v>
      </c>
      <c r="I58" s="241">
        <f>'Option_2 Workings'!H27*-1</f>
        <v>0</v>
      </c>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98"/>
      <c r="B59" s="36" t="s">
        <v>293</v>
      </c>
      <c r="C59" s="121" t="s">
        <v>275</v>
      </c>
      <c r="D59" s="2" t="s">
        <v>383</v>
      </c>
      <c r="E59" s="241">
        <f>'Option_2 Workings'!D30*-1</f>
        <v>-4.4349075574827097E-2</v>
      </c>
      <c r="F59" s="241">
        <f>'Option_2 Workings'!E30*-1</f>
        <v>-4.6261129824045816E-2</v>
      </c>
      <c r="G59" s="241">
        <f>'Option_2 Workings'!F30*-1</f>
        <v>-4.830600745548954E-2</v>
      </c>
      <c r="H59" s="241">
        <f>'Option_2 Workings'!G30*-1</f>
        <v>-5.040379835669577E-2</v>
      </c>
      <c r="I59" s="241">
        <f>'Option_2 Workings'!H30*-1</f>
        <v>-5.2454940781783504E-2</v>
      </c>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9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9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9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9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99"/>
      <c r="B64" s="122" t="s">
        <v>384</v>
      </c>
      <c r="C64" s="296" t="s">
        <v>385</v>
      </c>
      <c r="D64" s="123" t="s">
        <v>383</v>
      </c>
      <c r="E64" s="23">
        <f>SUM(E54:E63)</f>
        <v>-129.01629979651915</v>
      </c>
      <c r="F64" s="23">
        <f t="shared" ref="F64:BB64" si="3">SUM(F54:F63)</f>
        <v>-139.52795910522693</v>
      </c>
      <c r="G64" s="23">
        <f t="shared" si="3"/>
        <v>-151.50610015197944</v>
      </c>
      <c r="H64" s="23">
        <f t="shared" si="3"/>
        <v>-162.01761004621113</v>
      </c>
      <c r="I64" s="23">
        <f t="shared" si="3"/>
        <v>-172.88669155297549</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9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9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9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9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9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9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90" t="s">
        <v>388</v>
      </c>
      <c r="B75" s="127" t="s">
        <v>389</v>
      </c>
      <c r="C75" s="274"/>
      <c r="D75" s="124" t="s">
        <v>383</v>
      </c>
      <c r="E75" s="275">
        <f>-E158*'Fixed Data'!$B$27/10^2</f>
        <v>-5.0724320356663997</v>
      </c>
      <c r="F75" s="275">
        <f>-F158*'Fixed Data'!$B$27/10^2</f>
        <v>-4.3040139926076622</v>
      </c>
      <c r="G75" s="275">
        <f>-G158*'Fixed Data'!$B$27/10^2</f>
        <v>-3.5119596941321451</v>
      </c>
      <c r="H75" s="275">
        <f>-H158*'Fixed Data'!$B$27/10^2</f>
        <v>-2.6955032345582222</v>
      </c>
      <c r="I75" s="275">
        <f>-I158*'Fixed Data'!$B$27/10^2</f>
        <v>-1.8538477081472313</v>
      </c>
      <c r="J75" s="275">
        <f>-J158*'Fixed Data'!$B$27/10^2</f>
        <v>-0.98616371781314827</v>
      </c>
      <c r="K75" s="275">
        <f>-K158*'Fixed Data'!$B$27/10^2</f>
        <v>-0.99937922551274427</v>
      </c>
      <c r="L75" s="275">
        <f>-L158*'Fixed Data'!$B$27/10^2</f>
        <v>-1.0128672208813159</v>
      </c>
      <c r="M75" s="275">
        <f>-M158*'Fixed Data'!$B$27/10^2</f>
        <v>-1.0266354466081429</v>
      </c>
      <c r="N75" s="275">
        <f>-N158*'Fixed Data'!$B$27/10^2</f>
        <v>-1.0406919165945014</v>
      </c>
      <c r="O75" s="275">
        <f>-O158*'Fixed Data'!$B$27/10^2</f>
        <v>-1.0550449279741392</v>
      </c>
      <c r="P75" s="275">
        <f>-P158*'Fixed Data'!$B$27/10^2</f>
        <v>-1.0697030731337529</v>
      </c>
      <c r="Q75" s="275">
        <f>-Q158*'Fixed Data'!$B$27/10^2</f>
        <v>-1.0846752487283451</v>
      </c>
      <c r="R75" s="275">
        <f>-R158*'Fixed Data'!$B$27/10^2</f>
        <v>-1.099970669204259</v>
      </c>
      <c r="S75" s="275">
        <f>-S158*'Fixed Data'!$B$27/10^2</f>
        <v>-1.1155988803222163</v>
      </c>
      <c r="T75" s="275">
        <f>-T158*'Fixed Data'!$B$27/10^2</f>
        <v>-1.1315697741829098</v>
      </c>
      <c r="U75" s="275">
        <f>-U158*'Fixed Data'!$B$27/10^2</f>
        <v>-1.1478935997449238</v>
      </c>
      <c r="V75" s="275">
        <f>-V158*'Fixed Data'!$B$27/10^2</f>
        <v>-1.1645809770990454</v>
      </c>
      <c r="W75" s="275">
        <f>-W158*'Fixed Data'!$B$27/10^2</f>
        <v>-1.181642919255381</v>
      </c>
      <c r="X75" s="275">
        <f>-X158*'Fixed Data'!$B$27/10^2</f>
        <v>-1.1990908396561526</v>
      </c>
      <c r="Y75" s="275">
        <f>-Y158*'Fixed Data'!$B$27/10^2</f>
        <v>-1.2169365739628117</v>
      </c>
      <c r="Z75" s="275">
        <f>-Z158*'Fixed Data'!$B$27/10^2</f>
        <v>-1.2351923980867534</v>
      </c>
      <c r="AA75" s="275">
        <f>-AA158*'Fixed Data'!$B$27/10^2</f>
        <v>-1.2538710417123511</v>
      </c>
      <c r="AB75" s="275">
        <f>-AB158*'Fixed Data'!$B$27/10^2</f>
        <v>-1.2729857115866314</v>
      </c>
      <c r="AC75" s="275">
        <f>-AC158*'Fixed Data'!$B$27/10^2</f>
        <v>-1.2925501110525461</v>
      </c>
      <c r="AD75" s="275">
        <f>-AD158*'Fixed Data'!$B$27/10^2</f>
        <v>-1.3125784573284094</v>
      </c>
      <c r="AE75" s="275">
        <f>-AE158*'Fixed Data'!$B$27/10^2</f>
        <v>-1.3330855078026855</v>
      </c>
      <c r="AF75" s="275">
        <f>-AF158*'Fixed Data'!$B$27/10^2</f>
        <v>-1.3540865780647082</v>
      </c>
      <c r="AG75" s="275">
        <f>-AG158*'Fixed Data'!$B$27/10^2</f>
        <v>-1.3755975704533068</v>
      </c>
      <c r="AH75" s="275">
        <f>-AH158*'Fixed Data'!$B$27/10^2</f>
        <v>-1.3976349950926448</v>
      </c>
      <c r="AI75" s="275">
        <f>-AI158*'Fixed Data'!$B$27/10^2</f>
        <v>-1.4202159954357274</v>
      </c>
      <c r="AJ75" s="275">
        <f>-AJ158*'Fixed Data'!$B$27/10^2</f>
        <v>-1.4433583798181546</v>
      </c>
      <c r="AK75" s="275">
        <f>-AK158*'Fixed Data'!$B$27/10^2</f>
        <v>-1.467080645499073</v>
      </c>
      <c r="AL75" s="275">
        <f>-AL158*'Fixed Data'!$B$27/10^2</f>
        <v>-1.4914020072098062</v>
      </c>
      <c r="AM75" s="275">
        <f>-AM158*'Fixed Data'!$B$27/10^2</f>
        <v>-1.5163424332152848</v>
      </c>
      <c r="AN75" s="275">
        <f>-AN158*'Fixed Data'!$B$27/10^2</f>
        <v>-1.5419226738626763</v>
      </c>
      <c r="AO75" s="275">
        <f>-AO158*'Fixed Data'!$B$27/10^2</f>
        <v>-1.5681642953889761</v>
      </c>
      <c r="AP75" s="275">
        <f>-AP158*'Fixed Data'!$B$27/10^2</f>
        <v>-1.5950897159824351</v>
      </c>
      <c r="AQ75" s="275">
        <f>-AQ158*'Fixed Data'!$B$27/10^2</f>
        <v>-1.6227222433465482</v>
      </c>
      <c r="AR75" s="275">
        <f>-AR158*'Fixed Data'!$B$27/10^2</f>
        <v>-1.6510861130153227</v>
      </c>
      <c r="AS75" s="275">
        <f>-AS158*'Fixed Data'!$B$27/10^2</f>
        <v>-1.680206527419827</v>
      </c>
      <c r="AT75" s="275">
        <f>-AT158*'Fixed Data'!$B$27/10^2</f>
        <v>-1.7101097002136953</v>
      </c>
      <c r="AU75" s="275">
        <f>-AU158*'Fixed Data'!$B$27/10^2</f>
        <v>-1.7408228990960757</v>
      </c>
      <c r="AV75" s="275">
        <f>-AV158*'Fixed Data'!$B$27/10^2</f>
        <v>-1.7723744923909741</v>
      </c>
      <c r="AW75" s="275">
        <f>-AW158*'Fixed Data'!$B$27/10^2</f>
        <v>-1.8047939986317203</v>
      </c>
      <c r="AX75" s="275">
        <f>-AX158*'Fixed Data'!$B$27/10^2</f>
        <v>-1.8381121361454333</v>
      </c>
      <c r="AY75" s="275">
        <f>-AY158*'Fixed Data'!$B$27/10^2</f>
        <v>-1.8723608756426029</v>
      </c>
      <c r="AZ75" s="275">
        <f>-AZ158*'Fixed Data'!$B$27/10^2</f>
        <v>-1.9075734965630724</v>
      </c>
      <c r="BA75" s="275">
        <f>-BA158*'Fixed Data'!$B$27/10^2</f>
        <v>-1.9437846449245826</v>
      </c>
      <c r="BB75" s="275">
        <f>-BB158*'Fixed Data'!$B$27/10^2</f>
        <v>-1.9806831834537704</v>
      </c>
    </row>
    <row r="76" spans="1:54" ht="19.5" customHeight="1" outlineLevel="2">
      <c r="A76" s="49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92"/>
      <c r="B77" s="273" t="s">
        <v>390</v>
      </c>
      <c r="C77" s="271"/>
      <c r="D77" s="123" t="s">
        <v>383</v>
      </c>
      <c r="E77" s="23">
        <f t="shared" ref="E77:AJ77" si="5">SUM(E75:E76)</f>
        <v>-5.0724320356663997</v>
      </c>
      <c r="F77" s="23">
        <f t="shared" si="5"/>
        <v>-4.3040139926076622</v>
      </c>
      <c r="G77" s="23">
        <f t="shared" si="5"/>
        <v>-3.5119596941321451</v>
      </c>
      <c r="H77" s="23">
        <f t="shared" si="5"/>
        <v>-2.6955032345582222</v>
      </c>
      <c r="I77" s="23">
        <f t="shared" si="5"/>
        <v>-1.8538477081472313</v>
      </c>
      <c r="J77" s="23">
        <f t="shared" si="5"/>
        <v>-0.98616371781314827</v>
      </c>
      <c r="K77" s="23">
        <f t="shared" si="5"/>
        <v>-0.99937922551274427</v>
      </c>
      <c r="L77" s="23">
        <f t="shared" si="5"/>
        <v>-1.0128672208813159</v>
      </c>
      <c r="M77" s="23">
        <f t="shared" si="5"/>
        <v>-1.0266354466081429</v>
      </c>
      <c r="N77" s="23">
        <f t="shared" si="5"/>
        <v>-1.0406919165945014</v>
      </c>
      <c r="O77" s="23">
        <f t="shared" si="5"/>
        <v>-1.0550449279741392</v>
      </c>
      <c r="P77" s="23">
        <f t="shared" si="5"/>
        <v>-1.0697030731337529</v>
      </c>
      <c r="Q77" s="23">
        <f t="shared" si="5"/>
        <v>-1.0846752487283451</v>
      </c>
      <c r="R77" s="23">
        <f t="shared" si="5"/>
        <v>-1.099970669204259</v>
      </c>
      <c r="S77" s="23">
        <f t="shared" si="5"/>
        <v>-1.1155988803222163</v>
      </c>
      <c r="T77" s="23">
        <f t="shared" si="5"/>
        <v>-1.1315697741829098</v>
      </c>
      <c r="U77" s="23">
        <f t="shared" si="5"/>
        <v>-1.1478935997449238</v>
      </c>
      <c r="V77" s="23">
        <f t="shared" si="5"/>
        <v>-1.1645809770990454</v>
      </c>
      <c r="W77" s="23">
        <f t="shared" si="5"/>
        <v>-1.181642919255381</v>
      </c>
      <c r="X77" s="23">
        <f t="shared" si="5"/>
        <v>-1.1990908396561526</v>
      </c>
      <c r="Y77" s="23">
        <f t="shared" si="5"/>
        <v>-1.2169365739628117</v>
      </c>
      <c r="Z77" s="23">
        <f t="shared" si="5"/>
        <v>-1.2351923980867534</v>
      </c>
      <c r="AA77" s="23">
        <f t="shared" si="5"/>
        <v>-1.2538710417123511</v>
      </c>
      <c r="AB77" s="23">
        <f t="shared" si="5"/>
        <v>-1.2729857115866314</v>
      </c>
      <c r="AC77" s="23">
        <f t="shared" si="5"/>
        <v>-1.2925501110525461</v>
      </c>
      <c r="AD77" s="23">
        <f t="shared" si="5"/>
        <v>-1.3125784573284094</v>
      </c>
      <c r="AE77" s="23">
        <f t="shared" si="5"/>
        <v>-1.3330855078026855</v>
      </c>
      <c r="AF77" s="23">
        <f t="shared" si="5"/>
        <v>-1.3540865780647082</v>
      </c>
      <c r="AG77" s="23">
        <f t="shared" si="5"/>
        <v>-1.3755975704533068</v>
      </c>
      <c r="AH77" s="23">
        <f t="shared" si="5"/>
        <v>-1.3976349950926448</v>
      </c>
      <c r="AI77" s="23">
        <f t="shared" si="5"/>
        <v>-1.4202159954357274</v>
      </c>
      <c r="AJ77" s="23">
        <f t="shared" si="5"/>
        <v>-1.4433583798181546</v>
      </c>
      <c r="AK77" s="23">
        <f t="shared" ref="AK77:BB77" si="6">SUM(AK75:AK76)</f>
        <v>-1.467080645499073</v>
      </c>
      <c r="AL77" s="23">
        <f t="shared" si="6"/>
        <v>-1.4914020072098062</v>
      </c>
      <c r="AM77" s="23">
        <f t="shared" si="6"/>
        <v>-1.5163424332152848</v>
      </c>
      <c r="AN77" s="23">
        <f t="shared" si="6"/>
        <v>-1.5419226738626763</v>
      </c>
      <c r="AO77" s="23">
        <f t="shared" si="6"/>
        <v>-1.5681642953889761</v>
      </c>
      <c r="AP77" s="23">
        <f t="shared" si="6"/>
        <v>-1.5950897159824351</v>
      </c>
      <c r="AQ77" s="23">
        <f t="shared" si="6"/>
        <v>-1.6227222433465482</v>
      </c>
      <c r="AR77" s="23">
        <f t="shared" si="6"/>
        <v>-1.6510861130153227</v>
      </c>
      <c r="AS77" s="23">
        <f t="shared" si="6"/>
        <v>-1.680206527419827</v>
      </c>
      <c r="AT77" s="23">
        <f t="shared" si="6"/>
        <v>-1.7101097002136953</v>
      </c>
      <c r="AU77" s="23">
        <f t="shared" si="6"/>
        <v>-1.7408228990960757</v>
      </c>
      <c r="AV77" s="23">
        <f t="shared" si="6"/>
        <v>-1.7723744923909741</v>
      </c>
      <c r="AW77" s="23">
        <f t="shared" si="6"/>
        <v>-1.8047939986317203</v>
      </c>
      <c r="AX77" s="23">
        <f t="shared" si="6"/>
        <v>-1.8381121361454333</v>
      </c>
      <c r="AY77" s="23">
        <f t="shared" si="6"/>
        <v>-1.8723608756426029</v>
      </c>
      <c r="AZ77" s="23">
        <f t="shared" si="6"/>
        <v>-1.9075734965630724</v>
      </c>
      <c r="BA77" s="23">
        <f t="shared" si="6"/>
        <v>-1.9437846449245826</v>
      </c>
      <c r="BB77" s="255">
        <f t="shared" si="6"/>
        <v>-1.9806831834537704</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-129.01629979651915</v>
      </c>
      <c r="F82" s="21">
        <f t="shared" si="8"/>
        <v>-139.52795910522693</v>
      </c>
      <c r="G82" s="21">
        <f t="shared" si="8"/>
        <v>-151.50610015197944</v>
      </c>
      <c r="H82" s="21">
        <f t="shared" si="8"/>
        <v>-162.01761004621113</v>
      </c>
      <c r="I82" s="21">
        <f t="shared" si="8"/>
        <v>-172.88669155297549</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-10.751358316376596</v>
      </c>
      <c r="G84" s="21">
        <f>IF($E$82&lt;0,(IF(2050-F$80&lt;=0,0,(2/(2050-F$80+1))*(1-(SUM($E84:F84)/$E$82))*$E$82*'Fixed Data'!D$52)),0)</f>
        <v>-10.283907954795003</v>
      </c>
      <c r="H84" s="21">
        <f>IF($E$82&lt;0,(IF(2050-G$80&lt;=0,0,(2/(2050-G$80+1))*(1-(SUM($E84:G84)/$E$82))*$E$82*'Fixed Data'!E$52)),0)</f>
        <v>-9.8164575932134124</v>
      </c>
      <c r="I84" s="21">
        <f>IF($E$82&lt;0,(IF(2050-H$80&lt;=0,0,(2/(2050-H$80+1))*(1-(SUM($E84:H84)/$E$82))*$E$82*'Fixed Data'!F$52)),0)</f>
        <v>-9.3490072316318233</v>
      </c>
      <c r="J84" s="21">
        <f>IF($E$82&lt;0,(IF(2050-I$80&lt;=0,0,(2/(2050-I$80+1))*(1-(SUM($E84:I84)/$E$82))*$E$82*'Fixed Data'!G$52)),0)</f>
        <v>-8.8815568700502308</v>
      </c>
      <c r="K84" s="21">
        <f>IF($E$82&lt;0,(IF(2050-J$80&lt;=0,0,(2/(2050-J$80+1))*(1-(SUM($E84:J84)/$E$82))*$E$82*'Fixed Data'!H$52)),0)</f>
        <v>-8.4141065084686399</v>
      </c>
      <c r="L84" s="21">
        <f>IF($E$82&lt;0,(IF(2050-K$80&lt;=0,0,(2/(2050-K$80+1))*(1-(SUM($E84:K84)/$E$82))*$E$82*'Fixed Data'!I$52)),0)</f>
        <v>-7.9466561468870482</v>
      </c>
      <c r="M84" s="21">
        <f>IF($E$82&lt;0,(IF(2050-L$80&lt;=0,0,(2/(2050-L$80+1))*(1-(SUM($E84:L84)/$E$82))*$E$82*'Fixed Data'!J$52)),0)</f>
        <v>-7.4792057853054574</v>
      </c>
      <c r="N84" s="21">
        <f>IF($E$82&lt;0,(IF(2050-M$80&lt;=0,0,(2/(2050-M$80+1))*(1-(SUM($E84:M84)/$E$82))*$E$82*'Fixed Data'!K$52)),0)</f>
        <v>-7.0117554237238675</v>
      </c>
      <c r="O84" s="21">
        <f>IF($E$82&lt;0,(IF(2050-N$80&lt;=0,0,(2/(2050-N$80+1))*(1-(SUM($E84:N84)/$E$82))*$E$82*'Fixed Data'!L$52)),0)</f>
        <v>-6.5443050621422758</v>
      </c>
      <c r="P84" s="21">
        <f>IF($E$82&lt;0,(IF(2050-O$80&lt;=0,0,(2/(2050-O$80+1))*(1-(SUM($E84:O84)/$E$82))*$E$82*'Fixed Data'!M$52)),0)</f>
        <v>-6.076854700560685</v>
      </c>
      <c r="Q84" s="21">
        <f>IF($E$82&lt;0,(IF(2050-P$80&lt;=0,0,(2/(2050-P$80+1))*(1-(SUM($E84:P84)/$E$82))*$E$82*'Fixed Data'!N$52)),0)</f>
        <v>-5.6094043389790942</v>
      </c>
      <c r="R84" s="21">
        <f>IF($E$82&lt;0,(IF(2050-Q$80&lt;=0,0,(2/(2050-Q$80+1))*(1-(SUM($E84:Q84)/$E$82))*$E$82*'Fixed Data'!O$52)),0)</f>
        <v>-5.1419539773975034</v>
      </c>
      <c r="S84" s="21">
        <f>IF($E$82&lt;0,(IF(2050-R$80&lt;=0,0,(2/(2050-R$80+1))*(1-(SUM($E84:R84)/$E$82))*$E$82*'Fixed Data'!P$52)),0)</f>
        <v>-4.6745036158159117</v>
      </c>
      <c r="T84" s="21">
        <f>IF($E$82&lt;0,(IF(2050-S$80&lt;=0,0,(2/(2050-S$80+1))*(1-(SUM($E84:S84)/$E$82))*$E$82*'Fixed Data'!Q$52)),0)</f>
        <v>-4.2070532542343217</v>
      </c>
      <c r="U84" s="21">
        <f>IF($E$82&lt;0,(IF(2050-T$80&lt;=0,0,(2/(2050-T$80+1))*(1-(SUM($E84:T84)/$E$82))*$E$82*'Fixed Data'!R$52)),0)</f>
        <v>-3.7396028926527296</v>
      </c>
      <c r="V84" s="21">
        <f>IF($E$82&lt;0,(IF(2050-U$80&lt;=0,0,(2/(2050-U$80+1))*(1-(SUM($E84:U84)/$E$82))*$E$82*'Fixed Data'!S$52)),0)</f>
        <v>-3.2721525310711379</v>
      </c>
      <c r="W84" s="21">
        <f>IF($E$82&lt;0,(IF(2050-V$80&lt;=0,0,(2/(2050-V$80+1))*(1-(SUM($E84:V84)/$E$82))*$E$82*'Fixed Data'!T$52)),0)</f>
        <v>-2.8047021694895466</v>
      </c>
      <c r="X84" s="21">
        <f>IF($E$82&lt;0,(IF(2050-W$80&lt;=0,0,(2/(2050-W$80+1))*(1-(SUM($E84:W84)/$E$82))*$E$82*'Fixed Data'!U$52)),0)</f>
        <v>-2.3372518079079563</v>
      </c>
      <c r="Y84" s="21">
        <f>IF($E$82&lt;0,(IF(2050-X$80&lt;=0,0,(2/(2050-X$80+1))*(1-(SUM($E84:X84)/$E$82))*$E$82*'Fixed Data'!V$52)),0)</f>
        <v>-1.8698014463263615</v>
      </c>
      <c r="Z84" s="21">
        <f>IF($E$82&lt;0,(IF(2050-Y$80&lt;=0,0,(2/(2050-Y$80+1))*(1-(SUM($E84:Y84)/$E$82))*$E$82*'Fixed Data'!W$52)),0)</f>
        <v>-1.4023510847447724</v>
      </c>
      <c r="AA84" s="21">
        <f>IF($E$82&lt;0,(IF(2050-Z$80&lt;=0,0,(2/(2050-Z$80+1))*(1-(SUM($E84:Z84)/$E$82))*$E$82*'Fixed Data'!X$52)),0)</f>
        <v>-0.93490072316317674</v>
      </c>
      <c r="AB84" s="21">
        <f>IF($E$82&lt;0,(IF(2050-AA$80&lt;=0,0,(2/(2050-AA$80+1))*(1-(SUM($E84:AA84)/$E$82))*$E$82*'Fixed Data'!Y$52)),0)</f>
        <v>-0.4674503615815932</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-12.132866009150167</v>
      </c>
      <c r="H85" s="21">
        <f>IF($F$82&lt;0,(IF(2050-G$80&lt;=0,0,(2/(2050-G$80+1))*(1-(SUM($E85:G85)/$F$82))*$F$82*'Fixed Data'!E$52)),0)</f>
        <v>-11.581372099643342</v>
      </c>
      <c r="I85" s="21">
        <f>IF($F$82&lt;0,(IF(2050-H$80&lt;=0,0,(2/(2050-H$80+1))*(1-(SUM($E85:H85)/$F$82))*$F$82*'Fixed Data'!F$52)),0)</f>
        <v>-11.029878190136515</v>
      </c>
      <c r="J85" s="21">
        <f>IF($F$82&lt;0,(IF(2050-I$80&lt;=0,0,(2/(2050-I$80+1))*(1-(SUM($E85:I85)/$F$82))*$F$82*'Fixed Data'!G$52)),0)</f>
        <v>-10.478384280629692</v>
      </c>
      <c r="K85" s="21">
        <f>IF($F$82&lt;0,(IF(2050-J$80&lt;=0,0,(2/(2050-J$80+1))*(1-(SUM($E85:J85)/$F$82))*$F$82*'Fixed Data'!H$52)),0)</f>
        <v>-9.9268903711228624</v>
      </c>
      <c r="L85" s="21">
        <f>IF($F$82&lt;0,(IF(2050-K$80&lt;=0,0,(2/(2050-K$80+1))*(1-(SUM($E85:K85)/$F$82))*$F$82*'Fixed Data'!I$52)),0)</f>
        <v>-9.3753964616160381</v>
      </c>
      <c r="M85" s="21">
        <f>IF($F$82&lt;0,(IF(2050-L$80&lt;=0,0,(2/(2050-L$80+1))*(1-(SUM($E85:L85)/$F$82))*$F$82*'Fixed Data'!J$52)),0)</f>
        <v>-8.823902552109212</v>
      </c>
      <c r="N85" s="21">
        <f>IF($F$82&lt;0,(IF(2050-M$80&lt;=0,0,(2/(2050-M$80+1))*(1-(SUM($E85:M85)/$F$82))*$F$82*'Fixed Data'!K$52)),0)</f>
        <v>-8.2724086426023877</v>
      </c>
      <c r="O85" s="21">
        <f>IF($F$82&lt;0,(IF(2050-N$80&lt;=0,0,(2/(2050-N$80+1))*(1-(SUM($E85:N85)/$F$82))*$F$82*'Fixed Data'!L$52)),0)</f>
        <v>-7.7209147330955625</v>
      </c>
      <c r="P85" s="21">
        <f>IF($F$82&lt;0,(IF(2050-O$80&lt;=0,0,(2/(2050-O$80+1))*(1-(SUM($E85:O85)/$F$82))*$F$82*'Fixed Data'!M$52)),0)</f>
        <v>-7.1694208235887356</v>
      </c>
      <c r="Q85" s="21">
        <f>IF($F$82&lt;0,(IF(2050-P$80&lt;=0,0,(2/(2050-P$80+1))*(1-(SUM($E85:P85)/$F$82))*$F$82*'Fixed Data'!N$52)),0)</f>
        <v>-6.6179269140819104</v>
      </c>
      <c r="R85" s="21">
        <f>IF($F$82&lt;0,(IF(2050-Q$80&lt;=0,0,(2/(2050-Q$80+1))*(1-(SUM($E85:Q85)/$F$82))*$F$82*'Fixed Data'!O$52)),0)</f>
        <v>-6.0664330045750843</v>
      </c>
      <c r="S85" s="21">
        <f>IF($F$82&lt;0,(IF(2050-R$80&lt;=0,0,(2/(2050-R$80+1))*(1-(SUM($E85:R85)/$F$82))*$F$82*'Fixed Data'!P$52)),0)</f>
        <v>-5.5149390950682573</v>
      </c>
      <c r="T85" s="21">
        <f>IF($F$82&lt;0,(IF(2050-S$80&lt;=0,0,(2/(2050-S$80+1))*(1-(SUM($E85:S85)/$F$82))*$F$82*'Fixed Data'!Q$52)),0)</f>
        <v>-4.9634451855614312</v>
      </c>
      <c r="U85" s="21">
        <f>IF($F$82&lt;0,(IF(2050-T$80&lt;=0,0,(2/(2050-T$80+1))*(1-(SUM($E85:T85)/$F$82))*$F$82*'Fixed Data'!R$52)),0)</f>
        <v>-4.4119512760546078</v>
      </c>
      <c r="V85" s="21">
        <f>IF($F$82&lt;0,(IF(2050-U$80&lt;=0,0,(2/(2050-U$80+1))*(1-(SUM($E85:U85)/$F$82))*$F$82*'Fixed Data'!S$52)),0)</f>
        <v>-3.8604573665477817</v>
      </c>
      <c r="W85" s="21">
        <f>IF($F$82&lt;0,(IF(2050-V$80&lt;=0,0,(2/(2050-V$80+1))*(1-(SUM($E85:V85)/$F$82))*$F$82*'Fixed Data'!T$52)),0)</f>
        <v>-3.3089634570409574</v>
      </c>
      <c r="X85" s="21">
        <f>IF($F$82&lt;0,(IF(2050-W$80&lt;=0,0,(2/(2050-W$80+1))*(1-(SUM($E85:W85)/$F$82))*$F$82*'Fixed Data'!U$52)),0)</f>
        <v>-2.7574695475341287</v>
      </c>
      <c r="Y85" s="21">
        <f>IF($F$82&lt;0,(IF(2050-X$80&lt;=0,0,(2/(2050-X$80+1))*(1-(SUM($E85:X85)/$F$82))*$F$82*'Fixed Data'!V$52)),0)</f>
        <v>-2.205975638027303</v>
      </c>
      <c r="Z85" s="21">
        <f>IF($F$82&lt;0,(IF(2050-Y$80&lt;=0,0,(2/(2050-Y$80+1))*(1-(SUM($E85:Y85)/$F$82))*$F$82*'Fixed Data'!W$52)),0)</f>
        <v>-1.6544817285204834</v>
      </c>
      <c r="AA85" s="21">
        <f>IF($F$82&lt;0,(IF(2050-Z$80&lt;=0,0,(2/(2050-Z$80+1))*(1-(SUM($E85:Z85)/$F$82))*$F$82*'Fixed Data'!X$52)),0)</f>
        <v>-1.1029878190136453</v>
      </c>
      <c r="AB85" s="21">
        <f>IF($F$82&lt;0,(IF(2050-AA$80&lt;=0,0,(2/(2050-AA$80+1))*(1-(SUM($E85:AA85)/$F$82))*$F$82*'Fixed Data'!Y$52)),0)</f>
        <v>-0.55149390950683808</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-13.773281831998132</v>
      </c>
      <c r="I86" s="21">
        <f>IF($G$82&lt;0,(IF(2050-H$80&lt;=0,0,(2/(2050-H$80+1))*(1-(SUM($E86:H86)/$G$82))*$G$82*'Fixed Data'!F$52)),0)</f>
        <v>-13.117411268569647</v>
      </c>
      <c r="J86" s="21">
        <f>IF($G$82&lt;0,(IF(2050-I$80&lt;=0,0,(2/(2050-I$80+1))*(1-(SUM($E86:I86)/$G$82))*$G$82*'Fixed Data'!G$52)),0)</f>
        <v>-12.461540705141166</v>
      </c>
      <c r="K86" s="21">
        <f>IF($G$82&lt;0,(IF(2050-J$80&lt;=0,0,(2/(2050-J$80+1))*(1-(SUM($E86:J86)/$G$82))*$G$82*'Fixed Data'!H$52)),0)</f>
        <v>-11.805670141712682</v>
      </c>
      <c r="L86" s="21">
        <f>IF($G$82&lt;0,(IF(2050-K$80&lt;=0,0,(2/(2050-K$80+1))*(1-(SUM($E86:K86)/$G$82))*$G$82*'Fixed Data'!I$52)),0)</f>
        <v>-11.149799578284201</v>
      </c>
      <c r="M86" s="21">
        <f>IF($G$82&lt;0,(IF(2050-L$80&lt;=0,0,(2/(2050-L$80+1))*(1-(SUM($E86:L86)/$G$82))*$G$82*'Fixed Data'!J$52)),0)</f>
        <v>-10.493929014855718</v>
      </c>
      <c r="N86" s="21">
        <f>IF($G$82&lt;0,(IF(2050-M$80&lt;=0,0,(2/(2050-M$80+1))*(1-(SUM($E86:M86)/$G$82))*$G$82*'Fixed Data'!K$52)),0)</f>
        <v>-9.8380584514272353</v>
      </c>
      <c r="O86" s="21">
        <f>IF($G$82&lt;0,(IF(2050-N$80&lt;=0,0,(2/(2050-N$80+1))*(1-(SUM($E86:N86)/$G$82))*$G$82*'Fixed Data'!L$52)),0)</f>
        <v>-9.1821878879987544</v>
      </c>
      <c r="P86" s="21">
        <f>IF($G$82&lt;0,(IF(2050-O$80&lt;=0,0,(2/(2050-O$80+1))*(1-(SUM($E86:O86)/$G$82))*$G$82*'Fixed Data'!M$52)),0)</f>
        <v>-8.5263173245702699</v>
      </c>
      <c r="Q86" s="21">
        <f>IF($G$82&lt;0,(IF(2050-P$80&lt;=0,0,(2/(2050-P$80+1))*(1-(SUM($E86:P86)/$G$82))*$G$82*'Fixed Data'!N$52)),0)</f>
        <v>-7.8704467611417899</v>
      </c>
      <c r="R86" s="21">
        <f>IF($G$82&lt;0,(IF(2050-Q$80&lt;=0,0,(2/(2050-Q$80+1))*(1-(SUM($E86:Q86)/$G$82))*$G$82*'Fixed Data'!O$52)),0)</f>
        <v>-7.2145761977133063</v>
      </c>
      <c r="S86" s="21">
        <f>IF($G$82&lt;0,(IF(2050-R$80&lt;=0,0,(2/(2050-R$80+1))*(1-(SUM($E86:R86)/$G$82))*$G$82*'Fixed Data'!P$52)),0)</f>
        <v>-6.5587056342848262</v>
      </c>
      <c r="T86" s="21">
        <f>IF($G$82&lt;0,(IF(2050-S$80&lt;=0,0,(2/(2050-S$80+1))*(1-(SUM($E86:S86)/$G$82))*$G$82*'Fixed Data'!Q$52)),0)</f>
        <v>-5.9028350708563435</v>
      </c>
      <c r="U86" s="21">
        <f>IF($G$82&lt;0,(IF(2050-T$80&lt;=0,0,(2/(2050-T$80+1))*(1-(SUM($E86:T86)/$G$82))*$G$82*'Fixed Data'!R$52)),0)</f>
        <v>-5.2469645074278608</v>
      </c>
      <c r="V86" s="21">
        <f>IF($G$82&lt;0,(IF(2050-U$80&lt;=0,0,(2/(2050-U$80+1))*(1-(SUM($E86:U86)/$G$82))*$G$82*'Fixed Data'!S$52)),0)</f>
        <v>-4.5910939439993816</v>
      </c>
      <c r="W86" s="21">
        <f>IF($G$82&lt;0,(IF(2050-V$80&lt;=0,0,(2/(2050-V$80+1))*(1-(SUM($E86:V86)/$G$82))*$G$82*'Fixed Data'!T$52)),0)</f>
        <v>-3.9352233805709051</v>
      </c>
      <c r="X86" s="21">
        <f>IF($G$82&lt;0,(IF(2050-W$80&lt;=0,0,(2/(2050-W$80+1))*(1-(SUM($E86:W86)/$G$82))*$G$82*'Fixed Data'!U$52)),0)</f>
        <v>-3.2793528171424189</v>
      </c>
      <c r="Y86" s="21">
        <f>IF($G$82&lt;0,(IF(2050-X$80&lt;=0,0,(2/(2050-X$80+1))*(1-(SUM($E86:X86)/$G$82))*$G$82*'Fixed Data'!V$52)),0)</f>
        <v>-2.6234822537139419</v>
      </c>
      <c r="Z86" s="21">
        <f>IF($G$82&lt;0,(IF(2050-Y$80&lt;=0,0,(2/(2050-Y$80+1))*(1-(SUM($E86:Y86)/$G$82))*$G$82*'Fixed Data'!W$52)),0)</f>
        <v>-1.9676116902854479</v>
      </c>
      <c r="AA86" s="21">
        <f>IF($G$82&lt;0,(IF(2050-Z$80&lt;=0,0,(2/(2050-Z$80+1))*(1-(SUM($E86:Z86)/$G$82))*$G$82*'Fixed Data'!X$52)),0)</f>
        <v>-1.3117411268569652</v>
      </c>
      <c r="AB86" s="21">
        <f>IF($G$82&lt;0,(IF(2050-AA$80&lt;=0,0,(2/(2050-AA$80+1))*(1-(SUM($E86:AA86)/$G$82))*$G$82*'Fixed Data'!Y$52)),0)</f>
        <v>-0.65587056342849381</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-15.43024857582963</v>
      </c>
      <c r="J87" s="21">
        <f>IF($H$82&lt;0,(IF(2050-I$80&lt;=0,0,(2/(2050-I$80+1))*(1-(SUM($E87:I87)/$H$82))*$H$82*'Fixed Data'!G$52)),0)</f>
        <v>-14.658736147038152</v>
      </c>
      <c r="K87" s="21">
        <f>IF($H$82&lt;0,(IF(2050-J$80&lt;=0,0,(2/(2050-J$80+1))*(1-(SUM($E87:J87)/$H$82))*$H$82*'Fixed Data'!H$52)),0)</f>
        <v>-13.887223718246668</v>
      </c>
      <c r="L87" s="21">
        <f>IF($H$82&lt;0,(IF(2050-K$80&lt;=0,0,(2/(2050-K$80+1))*(1-(SUM($E87:K87)/$H$82))*$H$82*'Fixed Data'!I$52)),0)</f>
        <v>-13.115711289455184</v>
      </c>
      <c r="M87" s="21">
        <f>IF($H$82&lt;0,(IF(2050-L$80&lt;=0,0,(2/(2050-L$80+1))*(1-(SUM($E87:L87)/$H$82))*$H$82*'Fixed Data'!J$52)),0)</f>
        <v>-12.344198860663706</v>
      </c>
      <c r="N87" s="21">
        <f>IF($H$82&lt;0,(IF(2050-M$80&lt;=0,0,(2/(2050-M$80+1))*(1-(SUM($E87:M87)/$H$82))*$H$82*'Fixed Data'!K$52)),0)</f>
        <v>-11.572686431872222</v>
      </c>
      <c r="O87" s="21">
        <f>IF($H$82&lt;0,(IF(2050-N$80&lt;=0,0,(2/(2050-N$80+1))*(1-(SUM($E87:N87)/$H$82))*$H$82*'Fixed Data'!L$52)),0)</f>
        <v>-10.801174003080742</v>
      </c>
      <c r="P87" s="21">
        <f>IF($H$82&lt;0,(IF(2050-O$80&lt;=0,0,(2/(2050-O$80+1))*(1-(SUM($E87:O87)/$H$82))*$H$82*'Fixed Data'!M$52)),0)</f>
        <v>-10.029661574289261</v>
      </c>
      <c r="Q87" s="21">
        <f>IF($H$82&lt;0,(IF(2050-P$80&lt;=0,0,(2/(2050-P$80+1))*(1-(SUM($E87:P87)/$H$82))*$H$82*'Fixed Data'!N$52)),0)</f>
        <v>-9.2581491454977769</v>
      </c>
      <c r="R87" s="21">
        <f>IF($H$82&lt;0,(IF(2050-Q$80&lt;=0,0,(2/(2050-Q$80+1))*(1-(SUM($E87:Q87)/$H$82))*$H$82*'Fixed Data'!O$52)),0)</f>
        <v>-8.486636716706295</v>
      </c>
      <c r="S87" s="21">
        <f>IF($H$82&lt;0,(IF(2050-R$80&lt;=0,0,(2/(2050-R$80+1))*(1-(SUM($E87:R87)/$H$82))*$H$82*'Fixed Data'!P$52)),0)</f>
        <v>-7.7151242879148141</v>
      </c>
      <c r="T87" s="21">
        <f>IF($H$82&lt;0,(IF(2050-S$80&lt;=0,0,(2/(2050-S$80+1))*(1-(SUM($E87:S87)/$H$82))*$H$82*'Fixed Data'!Q$52)),0)</f>
        <v>-6.9436118591233322</v>
      </c>
      <c r="U87" s="21">
        <f>IF($H$82&lt;0,(IF(2050-T$80&lt;=0,0,(2/(2050-T$80+1))*(1-(SUM($E87:T87)/$H$82))*$H$82*'Fixed Data'!R$52)),0)</f>
        <v>-6.1720994303318468</v>
      </c>
      <c r="V87" s="21">
        <f>IF($H$82&lt;0,(IF(2050-U$80&lt;=0,0,(2/(2050-U$80+1))*(1-(SUM($E87:U87)/$H$82))*$H$82*'Fixed Data'!S$52)),0)</f>
        <v>-5.400587001540365</v>
      </c>
      <c r="W87" s="21">
        <f>IF($H$82&lt;0,(IF(2050-V$80&lt;=0,0,(2/(2050-V$80+1))*(1-(SUM($E87:V87)/$H$82))*$H$82*'Fixed Data'!T$52)),0)</f>
        <v>-4.6290745727488831</v>
      </c>
      <c r="X87" s="21">
        <f>IF($H$82&lt;0,(IF(2050-W$80&lt;=0,0,(2/(2050-W$80+1))*(1-(SUM($E87:W87)/$H$82))*$H$82*'Fixed Data'!U$52)),0)</f>
        <v>-3.8575621439573999</v>
      </c>
      <c r="Y87" s="21">
        <f>IF($H$82&lt;0,(IF(2050-X$80&lt;=0,0,(2/(2050-X$80+1))*(1-(SUM($E87:X87)/$H$82))*$H$82*'Fixed Data'!V$52)),0)</f>
        <v>-3.0860497151659154</v>
      </c>
      <c r="Z87" s="21">
        <f>IF($H$82&lt;0,(IF(2050-Y$80&lt;=0,0,(2/(2050-Y$80+1))*(1-(SUM($E87:Y87)/$H$82))*$H$82*'Fixed Data'!W$52)),0)</f>
        <v>-2.3145372863744273</v>
      </c>
      <c r="AA87" s="21">
        <f>IF($H$82&lt;0,(IF(2050-Z$80&lt;=0,0,(2/(2050-Z$80+1))*(1-(SUM($E87:Z87)/$H$82))*$H$82*'Fixed Data'!X$52)),0)</f>
        <v>-1.5430248575829695</v>
      </c>
      <c r="AB87" s="21">
        <f>IF($H$82&lt;0,(IF(2050-AA$80&lt;=0,0,(2/(2050-AA$80+1))*(1-(SUM($E87:AA87)/$H$82))*$H$82*'Fixed Data'!Y$52)),0)</f>
        <v>-0.77151242879147885</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-17.288669155297551</v>
      </c>
      <c r="K88" s="21">
        <f>IF($I$82&lt;0,(IF(2050-J$80&lt;=0,0,(2/(2050-J$80+1))*(1-(SUM($E88:J88)/$I$82))*$I$82*'Fixed Data'!H$52)),0)</f>
        <v>-16.378739199755575</v>
      </c>
      <c r="L88" s="21">
        <f>IF($I$82&lt;0,(IF(2050-K$80&lt;=0,0,(2/(2050-K$80+1))*(1-(SUM($E88:K88)/$I$82))*$I$82*'Fixed Data'!I$52)),0)</f>
        <v>-15.468809244213594</v>
      </c>
      <c r="M88" s="21">
        <f>IF($I$82&lt;0,(IF(2050-L$80&lt;=0,0,(2/(2050-L$80+1))*(1-(SUM($E88:L88)/$I$82))*$I$82*'Fixed Data'!J$52)),0)</f>
        <v>-14.558879288671619</v>
      </c>
      <c r="N88" s="21">
        <f>IF($I$82&lt;0,(IF(2050-M$80&lt;=0,0,(2/(2050-M$80+1))*(1-(SUM($E88:M88)/$I$82))*$I$82*'Fixed Data'!K$52)),0)</f>
        <v>-13.648949333129643</v>
      </c>
      <c r="O88" s="21">
        <f>IF($I$82&lt;0,(IF(2050-N$80&lt;=0,0,(2/(2050-N$80+1))*(1-(SUM($E88:N88)/$I$82))*$I$82*'Fixed Data'!L$52)),0)</f>
        <v>-12.739019377587667</v>
      </c>
      <c r="P88" s="21">
        <f>IF($I$82&lt;0,(IF(2050-O$80&lt;=0,0,(2/(2050-O$80+1))*(1-(SUM($E88:O88)/$I$82))*$I$82*'Fixed Data'!M$52)),0)</f>
        <v>-11.829089422045692</v>
      </c>
      <c r="Q88" s="21">
        <f>IF($I$82&lt;0,(IF(2050-P$80&lt;=0,0,(2/(2050-P$80+1))*(1-(SUM($E88:P88)/$I$82))*$I$82*'Fixed Data'!N$52)),0)</f>
        <v>-10.919159466503713</v>
      </c>
      <c r="R88" s="21">
        <f>IF($I$82&lt;0,(IF(2050-Q$80&lt;=0,0,(2/(2050-Q$80+1))*(1-(SUM($E88:Q88)/$I$82))*$I$82*'Fixed Data'!O$52)),0)</f>
        <v>-10.009229510961738</v>
      </c>
      <c r="S88" s="21">
        <f>IF($I$82&lt;0,(IF(2050-R$80&lt;=0,0,(2/(2050-R$80+1))*(1-(SUM($E88:R88)/$I$82))*$I$82*'Fixed Data'!P$52)),0)</f>
        <v>-9.0992995554197638</v>
      </c>
      <c r="T88" s="21">
        <f>IF($I$82&lt;0,(IF(2050-S$80&lt;=0,0,(2/(2050-S$80+1))*(1-(SUM($E88:S88)/$I$82))*$I$82*'Fixed Data'!Q$52)),0)</f>
        <v>-8.1893695998777858</v>
      </c>
      <c r="U88" s="21">
        <f>IF($I$82&lt;0,(IF(2050-T$80&lt;=0,0,(2/(2050-T$80+1))*(1-(SUM($E88:T88)/$I$82))*$I$82*'Fixed Data'!R$52)),0)</f>
        <v>-7.2794396443358114</v>
      </c>
      <c r="V88" s="21">
        <f>IF($I$82&lt;0,(IF(2050-U$80&lt;=0,0,(2/(2050-U$80+1))*(1-(SUM($E88:U88)/$I$82))*$I$82*'Fixed Data'!S$52)),0)</f>
        <v>-6.3695096887938343</v>
      </c>
      <c r="W88" s="21">
        <f>IF($I$82&lt;0,(IF(2050-V$80&lt;=0,0,(2/(2050-V$80+1))*(1-(SUM($E88:V88)/$I$82))*$I$82*'Fixed Data'!T$52)),0)</f>
        <v>-5.4595797332518519</v>
      </c>
      <c r="X88" s="21">
        <f>IF($I$82&lt;0,(IF(2050-W$80&lt;=0,0,(2/(2050-W$80+1))*(1-(SUM($E88:W88)/$I$82))*$I$82*'Fixed Data'!U$52)),0)</f>
        <v>-4.5496497777098819</v>
      </c>
      <c r="Y88" s="21">
        <f>IF($I$82&lt;0,(IF(2050-X$80&lt;=0,0,(2/(2050-X$80+1))*(1-(SUM($E88:X88)/$I$82))*$I$82*'Fixed Data'!V$52)),0)</f>
        <v>-3.6397198221679092</v>
      </c>
      <c r="Z88" s="21">
        <f>IF($I$82&lt;0,(IF(2050-Y$80&lt;=0,0,(2/(2050-Y$80+1))*(1-(SUM($E88:Y88)/$I$82))*$I$82*'Fixed Data'!W$52)),0)</f>
        <v>-2.7297898666259375</v>
      </c>
      <c r="AA88" s="21">
        <f>IF($I$82&lt;0,(IF(2050-Z$80&lt;=0,0,(2/(2050-Z$80+1))*(1-(SUM($E88:Z88)/$I$82))*$I$82*'Fixed Data'!X$52)),0)</f>
        <v>-1.8198599110839582</v>
      </c>
      <c r="AB88" s="21">
        <f>IF($I$82&lt;0,(IF(2050-AA$80&lt;=0,0,(2/(2050-AA$80+1))*(1-(SUM($E88:AA88)/$I$82))*$I$82*'Fixed Data'!Y$52)),0)</f>
        <v>-0.90992995554195988</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-10.751358316376596</v>
      </c>
      <c r="G128" s="21">
        <f t="shared" si="10"/>
        <v>-22.416773963945168</v>
      </c>
      <c r="H128" s="21">
        <f t="shared" si="10"/>
        <v>-35.171111524854886</v>
      </c>
      <c r="I128" s="21">
        <f t="shared" si="10"/>
        <v>-48.926545266167615</v>
      </c>
      <c r="J128" s="21">
        <f t="shared" si="10"/>
        <v>-63.768887158156801</v>
      </c>
      <c r="K128" s="21">
        <f t="shared" si="10"/>
        <v>-60.412629939306427</v>
      </c>
      <c r="L128" s="21">
        <f t="shared" si="10"/>
        <v>-57.056372720456068</v>
      </c>
      <c r="M128" s="21">
        <f t="shared" si="10"/>
        <v>-53.700115501605708</v>
      </c>
      <c r="N128" s="21">
        <f t="shared" si="10"/>
        <v>-50.343858282755356</v>
      </c>
      <c r="O128" s="21">
        <f t="shared" si="10"/>
        <v>-46.987601063905004</v>
      </c>
      <c r="P128" s="21">
        <f t="shared" si="10"/>
        <v>-43.631343845054644</v>
      </c>
      <c r="Q128" s="21">
        <f t="shared" si="10"/>
        <v>-40.275086626204285</v>
      </c>
      <c r="R128" s="21">
        <f t="shared" si="10"/>
        <v>-36.918829407353925</v>
      </c>
      <c r="S128" s="21">
        <f t="shared" si="10"/>
        <v>-33.562572188503573</v>
      </c>
      <c r="T128" s="21">
        <f t="shared" si="10"/>
        <v>-30.206314969653217</v>
      </c>
      <c r="U128" s="21">
        <f t="shared" si="10"/>
        <v>-26.850057750802854</v>
      </c>
      <c r="V128" s="21">
        <f t="shared" si="10"/>
        <v>-23.493800531952502</v>
      </c>
      <c r="W128" s="21">
        <f t="shared" si="10"/>
        <v>-20.137543313102142</v>
      </c>
      <c r="X128" s="21">
        <f t="shared" si="10"/>
        <v>-16.781286094251787</v>
      </c>
      <c r="Y128" s="21">
        <f t="shared" si="10"/>
        <v>-13.425028875401431</v>
      </c>
      <c r="Z128" s="21">
        <f t="shared" si="10"/>
        <v>-10.068771656551069</v>
      </c>
      <c r="AA128" s="21">
        <f t="shared" si="10"/>
        <v>-6.7125144377007153</v>
      </c>
      <c r="AB128" s="21">
        <f t="shared" si="10"/>
        <v>-3.3562572188503639</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-129.01629979651915</v>
      </c>
      <c r="G129" s="21">
        <f t="shared" ref="G129:AW129" si="11">F131</f>
        <v>-257.79290058536947</v>
      </c>
      <c r="H129" s="21">
        <f t="shared" si="11"/>
        <v>-386.88222677340377</v>
      </c>
      <c r="I129" s="21">
        <f t="shared" si="11"/>
        <v>-513.72872529476001</v>
      </c>
      <c r="J129" s="21">
        <f t="shared" si="11"/>
        <v>-637.68887158156792</v>
      </c>
      <c r="K129" s="21">
        <f t="shared" si="11"/>
        <v>-573.91998442341117</v>
      </c>
      <c r="L129" s="21">
        <f t="shared" si="11"/>
        <v>-513.50735448410478</v>
      </c>
      <c r="M129" s="21">
        <f t="shared" si="11"/>
        <v>-456.45098176364871</v>
      </c>
      <c r="N129" s="21">
        <f t="shared" si="11"/>
        <v>-402.75086626204302</v>
      </c>
      <c r="O129" s="21">
        <f t="shared" si="11"/>
        <v>-352.40700797928764</v>
      </c>
      <c r="P129" s="21">
        <f t="shared" si="11"/>
        <v>-305.41940691538264</v>
      </c>
      <c r="Q129" s="21">
        <f t="shared" si="11"/>
        <v>-261.78806307032801</v>
      </c>
      <c r="R129" s="21">
        <f t="shared" si="11"/>
        <v>-221.51297644412372</v>
      </c>
      <c r="S129" s="21">
        <f t="shared" si="11"/>
        <v>-184.59414703676981</v>
      </c>
      <c r="T129" s="21">
        <f t="shared" si="11"/>
        <v>-151.03157484826625</v>
      </c>
      <c r="U129" s="21">
        <f t="shared" si="11"/>
        <v>-120.82525987861302</v>
      </c>
      <c r="V129" s="21">
        <f t="shared" si="11"/>
        <v>-93.975202127810178</v>
      </c>
      <c r="W129" s="21">
        <f t="shared" si="11"/>
        <v>-70.481401595857676</v>
      </c>
      <c r="X129" s="21">
        <f t="shared" si="11"/>
        <v>-50.343858282755534</v>
      </c>
      <c r="Y129" s="21">
        <f t="shared" si="11"/>
        <v>-33.562572188503751</v>
      </c>
      <c r="Z129" s="21">
        <f t="shared" si="11"/>
        <v>-20.13754331310232</v>
      </c>
      <c r="AA129" s="21">
        <f t="shared" si="11"/>
        <v>-10.068771656551251</v>
      </c>
      <c r="AB129" s="21">
        <f t="shared" si="11"/>
        <v>-3.3562572188505353</v>
      </c>
      <c r="AC129" s="21">
        <f t="shared" si="11"/>
        <v>-1.7141843500212417E-13</v>
      </c>
      <c r="AD129" s="21">
        <f t="shared" si="11"/>
        <v>-1.7141843500212417E-13</v>
      </c>
      <c r="AE129" s="21">
        <f t="shared" si="11"/>
        <v>-1.7141843500212417E-13</v>
      </c>
      <c r="AF129" s="21">
        <f t="shared" si="11"/>
        <v>-1.7141843500212417E-13</v>
      </c>
      <c r="AG129" s="21">
        <f t="shared" si="11"/>
        <v>-1.7141843500212417E-13</v>
      </c>
      <c r="AH129" s="21">
        <f t="shared" si="11"/>
        <v>-1.7141843500212417E-13</v>
      </c>
      <c r="AI129" s="21">
        <f t="shared" si="11"/>
        <v>-1.7141843500212417E-13</v>
      </c>
      <c r="AJ129" s="21">
        <f t="shared" si="11"/>
        <v>-1.7141843500212417E-13</v>
      </c>
      <c r="AK129" s="21">
        <f t="shared" si="11"/>
        <v>-1.7141843500212417E-13</v>
      </c>
      <c r="AL129" s="21">
        <f t="shared" si="11"/>
        <v>-1.7141843500212417E-13</v>
      </c>
      <c r="AM129" s="21">
        <f t="shared" si="11"/>
        <v>-1.7141843500212417E-13</v>
      </c>
      <c r="AN129" s="21">
        <f t="shared" si="11"/>
        <v>-1.7141843500212417E-13</v>
      </c>
      <c r="AO129" s="21">
        <f t="shared" si="11"/>
        <v>-1.7141843500212417E-13</v>
      </c>
      <c r="AP129" s="21">
        <f t="shared" si="11"/>
        <v>-1.7141843500212417E-13</v>
      </c>
      <c r="AQ129" s="21">
        <f t="shared" si="11"/>
        <v>-1.7141843500212417E-13</v>
      </c>
      <c r="AR129" s="21">
        <f t="shared" si="11"/>
        <v>-1.7141843500212417E-13</v>
      </c>
      <c r="AS129" s="21">
        <f t="shared" si="11"/>
        <v>-1.7141843500212417E-13</v>
      </c>
      <c r="AT129" s="21">
        <f t="shared" si="11"/>
        <v>-1.7141843500212417E-13</v>
      </c>
      <c r="AU129" s="21">
        <f t="shared" si="11"/>
        <v>-1.7141843500212417E-13</v>
      </c>
      <c r="AV129" s="21">
        <f t="shared" si="11"/>
        <v>-1.7141843500212417E-13</v>
      </c>
      <c r="AW129" s="21">
        <f t="shared" si="11"/>
        <v>-1.7141843500212417E-13</v>
      </c>
      <c r="AX129" s="21">
        <f>AW131</f>
        <v>-1.7141843500212417E-13</v>
      </c>
      <c r="AY129" s="21">
        <f>AX131</f>
        <v>-1.7141843500212417E-13</v>
      </c>
      <c r="AZ129" s="21">
        <f>AY131</f>
        <v>-1.7141843500212417E-13</v>
      </c>
      <c r="BA129" s="21">
        <f>AZ131</f>
        <v>-1.7141843500212417E-13</v>
      </c>
      <c r="BB129" s="21">
        <f>BA131</f>
        <v>-1.7141843500212417E-13</v>
      </c>
    </row>
    <row r="130" spans="1:54" ht="15" customHeight="1" outlineLevel="2">
      <c r="A130" s="8"/>
      <c r="B130" t="s">
        <v>451</v>
      </c>
      <c r="C130" t="s">
        <v>452</v>
      </c>
      <c r="D130" t="s">
        <v>383</v>
      </c>
      <c r="E130" s="21">
        <f>E131*(1/(1+'Fixed Data'!$B$10))</f>
        <v>-124.14963413829788</v>
      </c>
      <c r="F130" s="21">
        <f>F131*(1/(1+'Fixed Data'!$B$10))</f>
        <v>-248.06861103288057</v>
      </c>
      <c r="G130" s="21">
        <f>G131*(1/(1+'Fixed Data'!$B$10))</f>
        <v>-372.28851691051176</v>
      </c>
      <c r="H130" s="21">
        <f>H131*(1/(1+'Fixed Data'!$B$10))</f>
        <v>-494.35019755076991</v>
      </c>
      <c r="I130" s="21">
        <f>I131*(1/(1+'Fixed Data'!$B$10))</f>
        <v>-613.63440298457272</v>
      </c>
      <c r="J130" s="21">
        <f>J131*(1/(1+'Fixed Data'!$B$10))</f>
        <v>-552.27096268611547</v>
      </c>
      <c r="K130" s="21">
        <f>K131*(1/(1+'Fixed Data'!$B$10))</f>
        <v>-494.13717714020868</v>
      </c>
      <c r="L130" s="21">
        <f>L131*(1/(1+'Fixed Data'!$B$10))</f>
        <v>-439.23304634685218</v>
      </c>
      <c r="M130" s="21">
        <f>M131*(1/(1+'Fixed Data'!$B$10))</f>
        <v>-387.55857030604608</v>
      </c>
      <c r="N130" s="21">
        <f>N131*(1/(1+'Fixed Data'!$B$10))</f>
        <v>-339.11374901779033</v>
      </c>
      <c r="O130" s="21">
        <f>O131*(1/(1+'Fixed Data'!$B$10))</f>
        <v>-293.89858248208498</v>
      </c>
      <c r="P130" s="21">
        <f>P131*(1/(1+'Fixed Data'!$B$10))</f>
        <v>-251.91307069893</v>
      </c>
      <c r="Q130" s="21">
        <f>Q131*(1/(1+'Fixed Data'!$B$10))</f>
        <v>-213.1572136683254</v>
      </c>
      <c r="R130" s="21">
        <f>R131*(1/(1+'Fixed Data'!$B$10))</f>
        <v>-177.6310113902712</v>
      </c>
      <c r="S130" s="21">
        <f>S131*(1/(1+'Fixed Data'!$B$10))</f>
        <v>-145.33446386476737</v>
      </c>
      <c r="T130" s="21">
        <f>T131*(1/(1+'Fixed Data'!$B$10))</f>
        <v>-116.26757109181393</v>
      </c>
      <c r="U130" s="21">
        <f>U131*(1/(1+'Fixed Data'!$B$10))</f>
        <v>-90.430333071410885</v>
      </c>
      <c r="V130" s="21">
        <f>V131*(1/(1+'Fixed Data'!$B$10))</f>
        <v>-67.82274980355821</v>
      </c>
      <c r="W130" s="21">
        <f>W131*(1/(1+'Fixed Data'!$B$10))</f>
        <v>-48.444821288255909</v>
      </c>
      <c r="X130" s="21">
        <f>X131*(1/(1+'Fixed Data'!$B$10))</f>
        <v>-32.296547525503996</v>
      </c>
      <c r="Y130" s="21">
        <f>Y131*(1/(1+'Fixed Data'!$B$10))</f>
        <v>-19.377928515302465</v>
      </c>
      <c r="Z130" s="21">
        <f>Z131*(1/(1+'Fixed Data'!$B$10))</f>
        <v>-9.6889642576513193</v>
      </c>
      <c r="AA130" s="21">
        <f>AA131*(1/(1+'Fixed Data'!$B$10))</f>
        <v>-3.2296547525505539</v>
      </c>
      <c r="AB130" s="21">
        <f>AB131*(1/(1+'Fixed Data'!$B$10))</f>
        <v>-1.6495230465947286E-13</v>
      </c>
      <c r="AC130" s="21">
        <f>AC131*(1/(1+'Fixed Data'!$B$10))</f>
        <v>-1.6495230465947286E-13</v>
      </c>
      <c r="AD130" s="21">
        <f>AD131*(1/(1+'Fixed Data'!$B$10))</f>
        <v>-1.6495230465947286E-13</v>
      </c>
      <c r="AE130" s="21">
        <f>AE131*(1/(1+'Fixed Data'!$B$10))</f>
        <v>-1.6495230465947286E-13</v>
      </c>
      <c r="AF130" s="21">
        <f>AF131*(1/(1+'Fixed Data'!$B$10))</f>
        <v>-1.6495230465947286E-13</v>
      </c>
      <c r="AG130" s="21">
        <f>AG131*(1/(1+'Fixed Data'!$B$10))</f>
        <v>-1.6495230465947286E-13</v>
      </c>
      <c r="AH130" s="21">
        <f>AH131*(1/(1+'Fixed Data'!$B$10))</f>
        <v>-1.6495230465947286E-13</v>
      </c>
      <c r="AI130" s="21">
        <f>AI131*(1/(1+'Fixed Data'!$B$10))</f>
        <v>-1.6495230465947286E-13</v>
      </c>
      <c r="AJ130" s="21">
        <f>AJ131*(1/(1+'Fixed Data'!$B$10))</f>
        <v>-1.6495230465947286E-13</v>
      </c>
      <c r="AK130" s="21">
        <f>AK131*(1/(1+'Fixed Data'!$B$10))</f>
        <v>-1.6495230465947286E-13</v>
      </c>
      <c r="AL130" s="21">
        <f>AL131*(1/(1+'Fixed Data'!$B$10))</f>
        <v>-1.6495230465947286E-13</v>
      </c>
      <c r="AM130" s="21">
        <f>AM131*(1/(1+'Fixed Data'!$B$10))</f>
        <v>-1.6495230465947286E-13</v>
      </c>
      <c r="AN130" s="21">
        <f>AN131*(1/(1+'Fixed Data'!$B$10))</f>
        <v>-1.6495230465947286E-13</v>
      </c>
      <c r="AO130" s="21">
        <f>AO131*(1/(1+'Fixed Data'!$B$10))</f>
        <v>-1.6495230465947286E-13</v>
      </c>
      <c r="AP130" s="21">
        <f>AP131*(1/(1+'Fixed Data'!$B$10))</f>
        <v>-1.6495230465947286E-13</v>
      </c>
      <c r="AQ130" s="21">
        <f>AQ131*(1/(1+'Fixed Data'!$B$10))</f>
        <v>-1.6495230465947286E-13</v>
      </c>
      <c r="AR130" s="21">
        <f>AR131*(1/(1+'Fixed Data'!$B$10))</f>
        <v>-1.6495230465947286E-13</v>
      </c>
      <c r="AS130" s="21">
        <f>AS131*(1/(1+'Fixed Data'!$B$10))</f>
        <v>-1.6495230465947286E-13</v>
      </c>
      <c r="AT130" s="21">
        <f>AT131*(1/(1+'Fixed Data'!$B$10))</f>
        <v>-1.6495230465947286E-13</v>
      </c>
      <c r="AU130" s="21">
        <f>AU131*(1/(1+'Fixed Data'!$B$10))</f>
        <v>-1.6495230465947286E-13</v>
      </c>
      <c r="AV130" s="21">
        <f>AV131*(1/(1+'Fixed Data'!$B$10))</f>
        <v>-1.6495230465947286E-13</v>
      </c>
      <c r="AW130" s="21">
        <f>AW131*(1/(1+'Fixed Data'!$B$10))</f>
        <v>-1.6495230465947286E-13</v>
      </c>
      <c r="AX130" s="21">
        <f>AX131*(1/(1+'Fixed Data'!$B$10))</f>
        <v>-1.6495230465947286E-13</v>
      </c>
      <c r="AY130" s="21">
        <f>AY131*(1/(1+'Fixed Data'!$B$10))</f>
        <v>-1.6495230465947286E-13</v>
      </c>
      <c r="AZ130" s="21">
        <f>AZ131*(1/(1+'Fixed Data'!$B$10))</f>
        <v>-1.6495230465947286E-13</v>
      </c>
      <c r="BA130" s="21">
        <f>BA131*(1/(1+'Fixed Data'!$B$10))</f>
        <v>-1.6495230465947286E-13</v>
      </c>
      <c r="BB130" s="21">
        <f>BB131*(1/(1+'Fixed Data'!$B$10))</f>
        <v>-1.6495230465947286E-13</v>
      </c>
    </row>
    <row r="131" spans="1:54" ht="13.9" customHeight="1" outlineLevel="2">
      <c r="A131" s="8"/>
      <c r="B131" t="s">
        <v>453</v>
      </c>
      <c r="C131" t="s">
        <v>454</v>
      </c>
      <c r="D131" t="s">
        <v>383</v>
      </c>
      <c r="E131" s="21">
        <f t="shared" ref="E131:BB131" si="12">E82-E128+E129</f>
        <v>-129.01629979651915</v>
      </c>
      <c r="F131" s="21">
        <f t="shared" si="12"/>
        <v>-257.79290058536947</v>
      </c>
      <c r="G131" s="21">
        <f t="shared" si="12"/>
        <v>-386.88222677340377</v>
      </c>
      <c r="H131" s="21">
        <f t="shared" si="12"/>
        <v>-513.72872529476001</v>
      </c>
      <c r="I131" s="21">
        <f t="shared" si="12"/>
        <v>-637.68887158156792</v>
      </c>
      <c r="J131" s="21">
        <f t="shared" si="12"/>
        <v>-573.91998442341117</v>
      </c>
      <c r="K131" s="21">
        <f t="shared" si="12"/>
        <v>-513.50735448410478</v>
      </c>
      <c r="L131" s="21">
        <f t="shared" si="12"/>
        <v>-456.45098176364871</v>
      </c>
      <c r="M131" s="21">
        <f t="shared" si="12"/>
        <v>-402.75086626204302</v>
      </c>
      <c r="N131" s="21">
        <f t="shared" si="12"/>
        <v>-352.40700797928764</v>
      </c>
      <c r="O131" s="21">
        <f t="shared" si="12"/>
        <v>-305.41940691538264</v>
      </c>
      <c r="P131" s="21">
        <f t="shared" si="12"/>
        <v>-261.78806307032801</v>
      </c>
      <c r="Q131" s="21">
        <f t="shared" si="12"/>
        <v>-221.51297644412372</v>
      </c>
      <c r="R131" s="21">
        <f t="shared" si="12"/>
        <v>-184.59414703676981</v>
      </c>
      <c r="S131" s="21">
        <f t="shared" si="12"/>
        <v>-151.03157484826625</v>
      </c>
      <c r="T131" s="21">
        <f t="shared" si="12"/>
        <v>-120.82525987861302</v>
      </c>
      <c r="U131" s="21">
        <f t="shared" si="12"/>
        <v>-93.975202127810178</v>
      </c>
      <c r="V131" s="21">
        <f t="shared" si="12"/>
        <v>-70.481401595857676</v>
      </c>
      <c r="W131" s="21">
        <f t="shared" si="12"/>
        <v>-50.343858282755534</v>
      </c>
      <c r="X131" s="21">
        <f t="shared" si="12"/>
        <v>-33.562572188503751</v>
      </c>
      <c r="Y131" s="21">
        <f t="shared" si="12"/>
        <v>-20.13754331310232</v>
      </c>
      <c r="Z131" s="21">
        <f t="shared" si="12"/>
        <v>-10.068771656551251</v>
      </c>
      <c r="AA131" s="21">
        <f t="shared" si="12"/>
        <v>-3.3562572188505353</v>
      </c>
      <c r="AB131" s="21">
        <f t="shared" si="12"/>
        <v>-1.7141843500212417E-13</v>
      </c>
      <c r="AC131" s="21">
        <f t="shared" si="12"/>
        <v>-1.7141843500212417E-13</v>
      </c>
      <c r="AD131" s="21">
        <f t="shared" si="12"/>
        <v>-1.7141843500212417E-13</v>
      </c>
      <c r="AE131" s="21">
        <f t="shared" si="12"/>
        <v>-1.7141843500212417E-13</v>
      </c>
      <c r="AF131" s="21">
        <f t="shared" si="12"/>
        <v>-1.7141843500212417E-13</v>
      </c>
      <c r="AG131" s="21">
        <f t="shared" si="12"/>
        <v>-1.7141843500212417E-13</v>
      </c>
      <c r="AH131" s="21">
        <f t="shared" si="12"/>
        <v>-1.7141843500212417E-13</v>
      </c>
      <c r="AI131" s="21">
        <f t="shared" si="12"/>
        <v>-1.7141843500212417E-13</v>
      </c>
      <c r="AJ131" s="21">
        <f t="shared" si="12"/>
        <v>-1.7141843500212417E-13</v>
      </c>
      <c r="AK131" s="21">
        <f t="shared" si="12"/>
        <v>-1.7141843500212417E-13</v>
      </c>
      <c r="AL131" s="21">
        <f t="shared" si="12"/>
        <v>-1.7141843500212417E-13</v>
      </c>
      <c r="AM131" s="21">
        <f t="shared" si="12"/>
        <v>-1.7141843500212417E-13</v>
      </c>
      <c r="AN131" s="21">
        <f t="shared" si="12"/>
        <v>-1.7141843500212417E-13</v>
      </c>
      <c r="AO131" s="21">
        <f t="shared" si="12"/>
        <v>-1.7141843500212417E-13</v>
      </c>
      <c r="AP131" s="21">
        <f t="shared" si="12"/>
        <v>-1.7141843500212417E-13</v>
      </c>
      <c r="AQ131" s="21">
        <f t="shared" si="12"/>
        <v>-1.7141843500212417E-13</v>
      </c>
      <c r="AR131" s="21">
        <f t="shared" si="12"/>
        <v>-1.7141843500212417E-13</v>
      </c>
      <c r="AS131" s="21">
        <f t="shared" si="12"/>
        <v>-1.7141843500212417E-13</v>
      </c>
      <c r="AT131" s="21">
        <f t="shared" si="12"/>
        <v>-1.7141843500212417E-13</v>
      </c>
      <c r="AU131" s="21">
        <f t="shared" si="12"/>
        <v>-1.7141843500212417E-13</v>
      </c>
      <c r="AV131" s="21">
        <f t="shared" si="12"/>
        <v>-1.7141843500212417E-13</v>
      </c>
      <c r="AW131" s="21">
        <f t="shared" si="12"/>
        <v>-1.7141843500212417E-13</v>
      </c>
      <c r="AX131" s="21">
        <f t="shared" si="12"/>
        <v>-1.7141843500212417E-13</v>
      </c>
      <c r="AY131" s="21">
        <f t="shared" si="12"/>
        <v>-1.7141843500212417E-13</v>
      </c>
      <c r="AZ131" s="21">
        <f t="shared" si="12"/>
        <v>-1.7141843500212417E-13</v>
      </c>
      <c r="BA131" s="21">
        <f t="shared" si="12"/>
        <v>-1.7141843500212417E-13</v>
      </c>
      <c r="BB131" s="21">
        <f t="shared" si="12"/>
        <v>-1.7141843500212417E-13</v>
      </c>
    </row>
    <row r="132" spans="1:54" ht="14.5" outlineLevel="2">
      <c r="A132" s="8"/>
      <c r="B132" t="s">
        <v>455</v>
      </c>
      <c r="C132" t="s">
        <v>456</v>
      </c>
      <c r="D132" t="s">
        <v>383</v>
      </c>
      <c r="E132" s="21">
        <f>AVERAGE(E129:E130)*'Fixed Data'!$B$10</f>
        <v>-2.4333328291106384</v>
      </c>
      <c r="F132" s="21">
        <f>AVERAGE(F129:F130)*'Fixed Data'!$B$10</f>
        <v>-7.3908642522562351</v>
      </c>
      <c r="G132" s="21">
        <f>AVERAGE(G129:G130)*'Fixed Data'!$B$10</f>
        <v>-12.34959578291927</v>
      </c>
      <c r="H132" s="21">
        <f>AVERAGE(H129:H130)*'Fixed Data'!$B$10</f>
        <v>-17.272155516753806</v>
      </c>
      <c r="I132" s="21">
        <f>AVERAGE(I129:I130)*'Fixed Data'!$B$10</f>
        <v>-22.09631731427492</v>
      </c>
      <c r="J132" s="21">
        <f>AVERAGE(J129:J130)*'Fixed Data'!$B$10</f>
        <v>-23.323212751646594</v>
      </c>
      <c r="K132" s="21">
        <f>AVERAGE(K129:K130)*'Fixed Data'!$B$10</f>
        <v>-20.933920366646952</v>
      </c>
      <c r="L132" s="21">
        <f>AVERAGE(L129:L130)*'Fixed Data'!$B$10</f>
        <v>-18.673711856286758</v>
      </c>
      <c r="M132" s="21">
        <f>AVERAGE(M129:M130)*'Fixed Data'!$B$10</f>
        <v>-16.542587220566016</v>
      </c>
      <c r="N132" s="21">
        <f>AVERAGE(N129:N130)*'Fixed Data'!$B$10</f>
        <v>-14.540546459484732</v>
      </c>
      <c r="O132" s="21">
        <f>AVERAGE(O129:O130)*'Fixed Data'!$B$10</f>
        <v>-12.667589573042903</v>
      </c>
      <c r="P132" s="21">
        <f>AVERAGE(P129:P130)*'Fixed Data'!$B$10</f>
        <v>-10.923716561240528</v>
      </c>
      <c r="Q132" s="21">
        <f>AVERAGE(Q129:Q130)*'Fixed Data'!$B$10</f>
        <v>-9.3089274240776074</v>
      </c>
      <c r="R132" s="21">
        <f>AVERAGE(R129:R130)*'Fixed Data'!$B$10</f>
        <v>-7.8232221615541402</v>
      </c>
      <c r="S132" s="21">
        <f>AVERAGE(S129:S130)*'Fixed Data'!$B$10</f>
        <v>-6.4666007736701285</v>
      </c>
      <c r="T132" s="21">
        <f>AVERAGE(T129:T130)*'Fixed Data'!$B$10</f>
        <v>-5.2390632604255707</v>
      </c>
      <c r="U132" s="21">
        <f>AVERAGE(U129:U130)*'Fixed Data'!$B$10</f>
        <v>-4.1406096218204684</v>
      </c>
      <c r="V132" s="21">
        <f>AVERAGE(V129:V130)*'Fixed Data'!$B$10</f>
        <v>-3.1712398578548204</v>
      </c>
      <c r="W132" s="21">
        <f>AVERAGE(W129:W130)*'Fixed Data'!$B$10</f>
        <v>-2.3309539685286262</v>
      </c>
      <c r="X132" s="21">
        <f>AVERAGE(X129:X130)*'Fixed Data'!$B$10</f>
        <v>-1.6197519538418867</v>
      </c>
      <c r="Y132" s="21">
        <f>AVERAGE(Y129:Y130)*'Fixed Data'!$B$10</f>
        <v>-1.0376338137946017</v>
      </c>
      <c r="Z132" s="21">
        <f>AVERAGE(Z129:Z130)*'Fixed Data'!$B$10</f>
        <v>-0.58459954838677131</v>
      </c>
      <c r="AA132" s="21">
        <f>AVERAGE(AA129:AA130)*'Fixed Data'!$B$10</f>
        <v>-0.26064915761839536</v>
      </c>
      <c r="AB132" s="21">
        <f>AVERAGE(AB129:AB130)*'Fixed Data'!$B$10</f>
        <v>-6.5782641489473714E-2</v>
      </c>
      <c r="AC132" s="21">
        <f>AVERAGE(AC129:AC130)*'Fixed Data'!$B$10</f>
        <v>-6.5928664973673022E-15</v>
      </c>
      <c r="AD132" s="21">
        <f>AVERAGE(AD129:AD130)*'Fixed Data'!$B$10</f>
        <v>-6.5928664973673022E-15</v>
      </c>
      <c r="AE132" s="21">
        <f>AVERAGE(AE129:AE130)*'Fixed Data'!$B$10</f>
        <v>-6.5928664973673022E-15</v>
      </c>
      <c r="AF132" s="21">
        <f>AVERAGE(AF129:AF130)*'Fixed Data'!$B$10</f>
        <v>-6.5928664973673022E-15</v>
      </c>
      <c r="AG132" s="21">
        <f>AVERAGE(AG129:AG130)*'Fixed Data'!$B$10</f>
        <v>-6.5928664973673022E-15</v>
      </c>
      <c r="AH132" s="21">
        <f>AVERAGE(AH129:AH130)*'Fixed Data'!$B$10</f>
        <v>-6.5928664973673022E-15</v>
      </c>
      <c r="AI132" s="21">
        <f>AVERAGE(AI129:AI130)*'Fixed Data'!$B$10</f>
        <v>-6.5928664973673022E-15</v>
      </c>
      <c r="AJ132" s="21">
        <f>AVERAGE(AJ129:AJ130)*'Fixed Data'!$B$10</f>
        <v>-6.5928664973673022E-15</v>
      </c>
      <c r="AK132" s="21">
        <f>AVERAGE(AK129:AK130)*'Fixed Data'!$B$10</f>
        <v>-6.5928664973673022E-15</v>
      </c>
      <c r="AL132" s="21">
        <f>AVERAGE(AL129:AL130)*'Fixed Data'!$B$10</f>
        <v>-6.5928664973673022E-15</v>
      </c>
      <c r="AM132" s="21">
        <f>AVERAGE(AM129:AM130)*'Fixed Data'!$B$10</f>
        <v>-6.5928664973673022E-15</v>
      </c>
      <c r="AN132" s="21">
        <f>AVERAGE(AN129:AN130)*'Fixed Data'!$B$10</f>
        <v>-6.5928664973673022E-15</v>
      </c>
      <c r="AO132" s="21">
        <f>AVERAGE(AO129:AO130)*'Fixed Data'!$B$10</f>
        <v>-6.5928664973673022E-15</v>
      </c>
      <c r="AP132" s="21">
        <f>AVERAGE(AP129:AP130)*'Fixed Data'!$B$10</f>
        <v>-6.5928664973673022E-15</v>
      </c>
      <c r="AQ132" s="21">
        <f>AVERAGE(AQ129:AQ130)*'Fixed Data'!$B$10</f>
        <v>-6.5928664973673022E-15</v>
      </c>
      <c r="AR132" s="21">
        <f>AVERAGE(AR129:AR130)*'Fixed Data'!$B$10</f>
        <v>-6.5928664973673022E-15</v>
      </c>
      <c r="AS132" s="21">
        <f>AVERAGE(AS129:AS130)*'Fixed Data'!$B$10</f>
        <v>-6.5928664973673022E-15</v>
      </c>
      <c r="AT132" s="21">
        <f>AVERAGE(AT129:AT130)*'Fixed Data'!$B$10</f>
        <v>-6.5928664973673022E-15</v>
      </c>
      <c r="AU132" s="21">
        <f>AVERAGE(AU129:AU130)*'Fixed Data'!$B$10</f>
        <v>-6.5928664973673022E-15</v>
      </c>
      <c r="AV132" s="21">
        <f>AVERAGE(AV129:AV130)*'Fixed Data'!$B$10</f>
        <v>-6.5928664973673022E-15</v>
      </c>
      <c r="AW132" s="21">
        <f>AVERAGE(AW129:AW130)*'Fixed Data'!$B$10</f>
        <v>-6.5928664973673022E-15</v>
      </c>
      <c r="AX132" s="21">
        <f>AVERAGE(AX129:AX130)*'Fixed Data'!$B$10</f>
        <v>-6.5928664973673022E-15</v>
      </c>
      <c r="AY132" s="21">
        <f>AVERAGE(AY129:AY130)*'Fixed Data'!$B$10</f>
        <v>-6.5928664973673022E-15</v>
      </c>
      <c r="AZ132" s="21">
        <f>AVERAGE(AZ129:AZ130)*'Fixed Data'!$B$10</f>
        <v>-6.5928664973673022E-15</v>
      </c>
      <c r="BA132" s="21">
        <f>AVERAGE(BA129:BA130)*'Fixed Data'!$B$10</f>
        <v>-6.5928664973673022E-15</v>
      </c>
      <c r="BB132" s="21">
        <f>AVERAGE(BB129:BB130)*'Fixed Data'!$B$10</f>
        <v>-6.5928664973673022E-15</v>
      </c>
    </row>
    <row r="133" spans="1:54" ht="14" outlineLevel="2" thickBot="1">
      <c r="A133" s="9"/>
      <c r="B133" s="3" t="s">
        <v>457</v>
      </c>
      <c r="C133" s="7" t="s">
        <v>458</v>
      </c>
      <c r="D133" s="7" t="s">
        <v>383</v>
      </c>
      <c r="E133" s="21">
        <f>E128+E132</f>
        <v>-2.4333328291106384</v>
      </c>
      <c r="F133" s="21">
        <f t="shared" ref="F133:BB133" si="13">F128+F132</f>
        <v>-18.142222568632832</v>
      </c>
      <c r="G133" s="21">
        <f t="shared" si="13"/>
        <v>-34.766369746864441</v>
      </c>
      <c r="H133" s="21">
        <f t="shared" si="13"/>
        <v>-52.443267041608692</v>
      </c>
      <c r="I133" s="21">
        <f t="shared" si="13"/>
        <v>-71.022862580442535</v>
      </c>
      <c r="J133" s="21">
        <f t="shared" si="13"/>
        <v>-87.092099909803395</v>
      </c>
      <c r="K133" s="21">
        <f t="shared" si="13"/>
        <v>-81.346550305953372</v>
      </c>
      <c r="L133" s="21">
        <f t="shared" si="13"/>
        <v>-75.730084576742826</v>
      </c>
      <c r="M133" s="21">
        <f t="shared" si="13"/>
        <v>-70.242702722171728</v>
      </c>
      <c r="N133" s="21">
        <f t="shared" si="13"/>
        <v>-64.884404742240093</v>
      </c>
      <c r="O133" s="21">
        <f t="shared" si="13"/>
        <v>-59.655190636947907</v>
      </c>
      <c r="P133" s="21">
        <f t="shared" si="13"/>
        <v>-54.555060406295169</v>
      </c>
      <c r="Q133" s="21">
        <f t="shared" si="13"/>
        <v>-49.584014050281894</v>
      </c>
      <c r="R133" s="21">
        <f t="shared" si="13"/>
        <v>-44.742051568908067</v>
      </c>
      <c r="S133" s="21">
        <f t="shared" si="13"/>
        <v>-40.029172962173703</v>
      </c>
      <c r="T133" s="21">
        <f t="shared" si="13"/>
        <v>-35.445378230078788</v>
      </c>
      <c r="U133" s="21">
        <f t="shared" si="13"/>
        <v>-30.990667372623321</v>
      </c>
      <c r="V133" s="21">
        <f t="shared" si="13"/>
        <v>-26.665040389807324</v>
      </c>
      <c r="W133" s="21">
        <f t="shared" si="13"/>
        <v>-22.468497281630768</v>
      </c>
      <c r="X133" s="21">
        <f t="shared" si="13"/>
        <v>-18.401038048093675</v>
      </c>
      <c r="Y133" s="21">
        <f t="shared" si="13"/>
        <v>-14.462662689196032</v>
      </c>
      <c r="Z133" s="21">
        <f t="shared" si="13"/>
        <v>-10.653371204937841</v>
      </c>
      <c r="AA133" s="21">
        <f t="shared" si="13"/>
        <v>-6.9731635953191109</v>
      </c>
      <c r="AB133" s="21">
        <f t="shared" si="13"/>
        <v>-3.4220398603398374</v>
      </c>
      <c r="AC133" s="21">
        <f t="shared" si="13"/>
        <v>-6.5928664973673022E-15</v>
      </c>
      <c r="AD133" s="21">
        <f t="shared" si="13"/>
        <v>-6.5928664973673022E-15</v>
      </c>
      <c r="AE133" s="21">
        <f t="shared" si="13"/>
        <v>-6.5928664973673022E-15</v>
      </c>
      <c r="AF133" s="21">
        <f t="shared" si="13"/>
        <v>-6.5928664973673022E-15</v>
      </c>
      <c r="AG133" s="21">
        <f t="shared" si="13"/>
        <v>-6.5928664973673022E-15</v>
      </c>
      <c r="AH133" s="21">
        <f t="shared" si="13"/>
        <v>-6.5928664973673022E-15</v>
      </c>
      <c r="AI133" s="21">
        <f t="shared" si="13"/>
        <v>-6.5928664973673022E-15</v>
      </c>
      <c r="AJ133" s="21">
        <f t="shared" si="13"/>
        <v>-6.5928664973673022E-15</v>
      </c>
      <c r="AK133" s="21">
        <f t="shared" si="13"/>
        <v>-6.5928664973673022E-15</v>
      </c>
      <c r="AL133" s="21">
        <f t="shared" si="13"/>
        <v>-6.5928664973673022E-15</v>
      </c>
      <c r="AM133" s="21">
        <f t="shared" si="13"/>
        <v>-6.5928664973673022E-15</v>
      </c>
      <c r="AN133" s="21">
        <f t="shared" si="13"/>
        <v>-6.5928664973673022E-15</v>
      </c>
      <c r="AO133" s="21">
        <f t="shared" si="13"/>
        <v>-6.5928664973673022E-15</v>
      </c>
      <c r="AP133" s="21">
        <f t="shared" si="13"/>
        <v>-6.5928664973673022E-15</v>
      </c>
      <c r="AQ133" s="21">
        <f t="shared" si="13"/>
        <v>-6.5928664973673022E-15</v>
      </c>
      <c r="AR133" s="21">
        <f t="shared" si="13"/>
        <v>-6.5928664973673022E-15</v>
      </c>
      <c r="AS133" s="21">
        <f t="shared" si="13"/>
        <v>-6.5928664973673022E-15</v>
      </c>
      <c r="AT133" s="21">
        <f t="shared" si="13"/>
        <v>-6.5928664973673022E-15</v>
      </c>
      <c r="AU133" s="21">
        <f t="shared" si="13"/>
        <v>-6.5928664973673022E-15</v>
      </c>
      <c r="AV133" s="21">
        <f t="shared" si="13"/>
        <v>-6.5928664973673022E-15</v>
      </c>
      <c r="AW133" s="21">
        <f t="shared" si="13"/>
        <v>-6.5928664973673022E-15</v>
      </c>
      <c r="AX133" s="21">
        <f t="shared" si="13"/>
        <v>-6.5928664973673022E-15</v>
      </c>
      <c r="AY133" s="21">
        <f t="shared" si="13"/>
        <v>-6.5928664973673022E-15</v>
      </c>
      <c r="AZ133" s="21">
        <f t="shared" si="13"/>
        <v>-6.5928664973673022E-15</v>
      </c>
      <c r="BA133" s="21">
        <f t="shared" si="13"/>
        <v>-6.5928664973673022E-15</v>
      </c>
      <c r="BB133" s="21">
        <f t="shared" si="13"/>
        <v>-6.5928664973673022E-15</v>
      </c>
    </row>
    <row r="134" spans="1:54" ht="14" outlineLevel="2" thickBot="1">
      <c r="A134" s="139"/>
      <c r="B134" s="142" t="s">
        <v>459</v>
      </c>
      <c r="C134" s="143"/>
      <c r="D134" s="243"/>
      <c r="E134" s="245">
        <f t="shared" ref="E134:AJ134" si="14">E83+E77+E71</f>
        <v>-5.0724320356663997</v>
      </c>
      <c r="F134" s="245">
        <f t="shared" si="14"/>
        <v>-4.3040139926076622</v>
      </c>
      <c r="G134" s="245">
        <f t="shared" si="14"/>
        <v>-3.5119596941321451</v>
      </c>
      <c r="H134" s="245">
        <f t="shared" si="14"/>
        <v>-2.6955032345582222</v>
      </c>
      <c r="I134" s="245">
        <f t="shared" si="14"/>
        <v>-1.8538477081472313</v>
      </c>
      <c r="J134" s="245">
        <f t="shared" si="14"/>
        <v>-0.98616371781314827</v>
      </c>
      <c r="K134" s="245">
        <f t="shared" si="14"/>
        <v>-0.99937922551274427</v>
      </c>
      <c r="L134" s="245">
        <f t="shared" si="14"/>
        <v>-1.0128672208813159</v>
      </c>
      <c r="M134" s="245">
        <f t="shared" si="14"/>
        <v>-1.0266354466081429</v>
      </c>
      <c r="N134" s="245">
        <f t="shared" si="14"/>
        <v>-1.0406919165945014</v>
      </c>
      <c r="O134" s="245">
        <f t="shared" si="14"/>
        <v>-1.0550449279741392</v>
      </c>
      <c r="P134" s="245">
        <f t="shared" si="14"/>
        <v>-1.0697030731337529</v>
      </c>
      <c r="Q134" s="245">
        <f t="shared" si="14"/>
        <v>-1.0846752487283451</v>
      </c>
      <c r="R134" s="245">
        <f t="shared" si="14"/>
        <v>-1.099970669204259</v>
      </c>
      <c r="S134" s="245">
        <f t="shared" si="14"/>
        <v>-1.1155988803222163</v>
      </c>
      <c r="T134" s="245">
        <f t="shared" si="14"/>
        <v>-1.1315697741829098</v>
      </c>
      <c r="U134" s="245">
        <f t="shared" si="14"/>
        <v>-1.1478935997449238</v>
      </c>
      <c r="V134" s="245">
        <f t="shared" si="14"/>
        <v>-1.1645809770990454</v>
      </c>
      <c r="W134" s="245">
        <f t="shared" si="14"/>
        <v>-1.181642919255381</v>
      </c>
      <c r="X134" s="245">
        <f t="shared" si="14"/>
        <v>-1.1990908396561526</v>
      </c>
      <c r="Y134" s="245">
        <f t="shared" si="14"/>
        <v>-1.2169365739628117</v>
      </c>
      <c r="Z134" s="245">
        <f t="shared" si="14"/>
        <v>-1.2351923980867534</v>
      </c>
      <c r="AA134" s="245">
        <f t="shared" si="14"/>
        <v>-1.2538710417123511</v>
      </c>
      <c r="AB134" s="245">
        <f t="shared" si="14"/>
        <v>-1.2729857115866314</v>
      </c>
      <c r="AC134" s="245">
        <f t="shared" si="14"/>
        <v>-1.2925501110525461</v>
      </c>
      <c r="AD134" s="245">
        <f t="shared" si="14"/>
        <v>-1.3125784573284094</v>
      </c>
      <c r="AE134" s="245">
        <f t="shared" si="14"/>
        <v>-1.3330855078026855</v>
      </c>
      <c r="AF134" s="245">
        <f t="shared" si="14"/>
        <v>-1.3540865780647082</v>
      </c>
      <c r="AG134" s="245">
        <f t="shared" si="14"/>
        <v>-1.3755975704533068</v>
      </c>
      <c r="AH134" s="245">
        <f t="shared" si="14"/>
        <v>-1.3976349950926448</v>
      </c>
      <c r="AI134" s="245">
        <f t="shared" si="14"/>
        <v>-1.4202159954357274</v>
      </c>
      <c r="AJ134" s="245">
        <f t="shared" si="14"/>
        <v>-1.4433583798181546</v>
      </c>
      <c r="AK134" s="245">
        <f t="shared" ref="AK134:BB134" si="15">AK83+AK77+AK71</f>
        <v>-1.467080645499073</v>
      </c>
      <c r="AL134" s="245">
        <f t="shared" si="15"/>
        <v>-1.4914020072098062</v>
      </c>
      <c r="AM134" s="245">
        <f t="shared" si="15"/>
        <v>-1.5163424332152848</v>
      </c>
      <c r="AN134" s="245">
        <f t="shared" si="15"/>
        <v>-1.5419226738626763</v>
      </c>
      <c r="AO134" s="245">
        <f t="shared" si="15"/>
        <v>-1.5681642953889761</v>
      </c>
      <c r="AP134" s="245">
        <f t="shared" si="15"/>
        <v>-1.5950897159824351</v>
      </c>
      <c r="AQ134" s="245">
        <f t="shared" si="15"/>
        <v>-1.6227222433465482</v>
      </c>
      <c r="AR134" s="245">
        <f t="shared" si="15"/>
        <v>-1.6510861130153227</v>
      </c>
      <c r="AS134" s="245">
        <f t="shared" si="15"/>
        <v>-1.680206527419827</v>
      </c>
      <c r="AT134" s="245">
        <f t="shared" si="15"/>
        <v>-1.7101097002136953</v>
      </c>
      <c r="AU134" s="245">
        <f t="shared" si="15"/>
        <v>-1.7408228990960757</v>
      </c>
      <c r="AV134" s="245">
        <f t="shared" si="15"/>
        <v>-1.7723744923909741</v>
      </c>
      <c r="AW134" s="245">
        <f t="shared" si="15"/>
        <v>-1.8047939986317203</v>
      </c>
      <c r="AX134" s="245">
        <f t="shared" si="15"/>
        <v>-1.8381121361454333</v>
      </c>
      <c r="AY134" s="245">
        <f t="shared" si="15"/>
        <v>-1.8723608756426029</v>
      </c>
      <c r="AZ134" s="245">
        <f t="shared" si="15"/>
        <v>-1.9075734965630724</v>
      </c>
      <c r="BA134" s="245">
        <f t="shared" si="15"/>
        <v>-1.9437846449245826</v>
      </c>
      <c r="BB134" s="245">
        <f t="shared" si="15"/>
        <v>-1.9806831834537704</v>
      </c>
    </row>
    <row r="135" spans="1:54" ht="14" outlineLevel="2" thickBot="1">
      <c r="A135" s="138"/>
      <c r="B135" s="140" t="s">
        <v>460</v>
      </c>
      <c r="C135" s="141"/>
      <c r="D135" s="244"/>
      <c r="E135" s="245">
        <f>E133+E134</f>
        <v>-7.5057648647770385</v>
      </c>
      <c r="F135" s="245">
        <f t="shared" ref="F135:AW135" si="16">F133+F134</f>
        <v>-22.446236561240493</v>
      </c>
      <c r="G135" s="245">
        <f t="shared" si="16"/>
        <v>-38.278329440996586</v>
      </c>
      <c r="H135" s="245">
        <f t="shared" si="16"/>
        <v>-55.138770276166916</v>
      </c>
      <c r="I135" s="245">
        <f t="shared" si="16"/>
        <v>-72.876710288589763</v>
      </c>
      <c r="J135" s="245">
        <f t="shared" si="16"/>
        <v>-88.078263627616536</v>
      </c>
      <c r="K135" s="245">
        <f t="shared" si="16"/>
        <v>-82.345929531466112</v>
      </c>
      <c r="L135" s="245">
        <f t="shared" si="16"/>
        <v>-76.742951797624144</v>
      </c>
      <c r="M135" s="245">
        <f t="shared" si="16"/>
        <v>-71.269338168779868</v>
      </c>
      <c r="N135" s="245">
        <f t="shared" si="16"/>
        <v>-65.92509665883459</v>
      </c>
      <c r="O135" s="245">
        <f t="shared" si="16"/>
        <v>-60.710235564922044</v>
      </c>
      <c r="P135" s="245">
        <f t="shared" si="16"/>
        <v>-55.624763479428921</v>
      </c>
      <c r="Q135" s="245">
        <f t="shared" si="16"/>
        <v>-50.668689299010239</v>
      </c>
      <c r="R135" s="245">
        <f t="shared" si="16"/>
        <v>-45.842022238112328</v>
      </c>
      <c r="S135" s="245">
        <f t="shared" si="16"/>
        <v>-41.144771842495921</v>
      </c>
      <c r="T135" s="245">
        <f t="shared" si="16"/>
        <v>-36.576948004261695</v>
      </c>
      <c r="U135" s="245">
        <f t="shared" si="16"/>
        <v>-32.138560972368246</v>
      </c>
      <c r="V135" s="245">
        <f t="shared" si="16"/>
        <v>-27.82962136690637</v>
      </c>
      <c r="W135" s="245">
        <f t="shared" si="16"/>
        <v>-23.650140200886149</v>
      </c>
      <c r="X135" s="245">
        <f t="shared" si="16"/>
        <v>-19.600128887749825</v>
      </c>
      <c r="Y135" s="245">
        <f t="shared" si="16"/>
        <v>-15.679599263158844</v>
      </c>
      <c r="Z135" s="245">
        <f t="shared" si="16"/>
        <v>-11.888563603024593</v>
      </c>
      <c r="AA135" s="245">
        <f t="shared" si="16"/>
        <v>-8.227034637031462</v>
      </c>
      <c r="AB135" s="245">
        <f t="shared" si="16"/>
        <v>-4.6950255719264691</v>
      </c>
      <c r="AC135" s="245">
        <f t="shared" si="16"/>
        <v>-1.2925501110525528</v>
      </c>
      <c r="AD135" s="245">
        <f t="shared" si="16"/>
        <v>-1.312578457328416</v>
      </c>
      <c r="AE135" s="245">
        <f t="shared" si="16"/>
        <v>-1.3330855078026922</v>
      </c>
      <c r="AF135" s="245">
        <f t="shared" si="16"/>
        <v>-1.3540865780647149</v>
      </c>
      <c r="AG135" s="245">
        <f t="shared" si="16"/>
        <v>-1.3755975704533134</v>
      </c>
      <c r="AH135" s="245">
        <f t="shared" si="16"/>
        <v>-1.3976349950926514</v>
      </c>
      <c r="AI135" s="245">
        <f t="shared" si="16"/>
        <v>-1.4202159954357341</v>
      </c>
      <c r="AJ135" s="245">
        <f t="shared" si="16"/>
        <v>-1.4433583798181613</v>
      </c>
      <c r="AK135" s="245">
        <f t="shared" si="16"/>
        <v>-1.4670806454990797</v>
      </c>
      <c r="AL135" s="245">
        <f t="shared" si="16"/>
        <v>-1.4914020072098129</v>
      </c>
      <c r="AM135" s="245">
        <f t="shared" si="16"/>
        <v>-1.5163424332152915</v>
      </c>
      <c r="AN135" s="245">
        <f t="shared" si="16"/>
        <v>-1.541922673862683</v>
      </c>
      <c r="AO135" s="245">
        <f t="shared" si="16"/>
        <v>-1.5681642953889827</v>
      </c>
      <c r="AP135" s="245">
        <f t="shared" si="16"/>
        <v>-1.5950897159824418</v>
      </c>
      <c r="AQ135" s="245">
        <f t="shared" si="16"/>
        <v>-1.6227222433465549</v>
      </c>
      <c r="AR135" s="245">
        <f t="shared" si="16"/>
        <v>-1.6510861130153294</v>
      </c>
      <c r="AS135" s="245">
        <f t="shared" si="16"/>
        <v>-1.6802065274198337</v>
      </c>
      <c r="AT135" s="245">
        <f t="shared" si="16"/>
        <v>-1.710109700213702</v>
      </c>
      <c r="AU135" s="245">
        <f t="shared" si="16"/>
        <v>-1.7408228990960823</v>
      </c>
      <c r="AV135" s="245">
        <f t="shared" si="16"/>
        <v>-1.7723744923909808</v>
      </c>
      <c r="AW135" s="245">
        <f t="shared" si="16"/>
        <v>-1.804793998631727</v>
      </c>
      <c r="AX135" s="245">
        <f>AX133+AX134</f>
        <v>-1.83811213614544</v>
      </c>
      <c r="AY135" s="245">
        <f>AY133+AY134</f>
        <v>-1.8723608756426096</v>
      </c>
      <c r="AZ135" s="245">
        <f>AZ133+AZ134</f>
        <v>-1.9075734965630791</v>
      </c>
      <c r="BA135" s="245">
        <f>BA133+BA134</f>
        <v>-1.9437846449245892</v>
      </c>
      <c r="BB135" s="245">
        <f>BB133+BB134</f>
        <v>-1.980683183453777</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155</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93" t="s">
        <v>464</v>
      </c>
      <c r="B143" s="135" t="s">
        <v>276</v>
      </c>
      <c r="C143" s="135" t="s">
        <v>389</v>
      </c>
      <c r="D143" s="135" t="s">
        <v>383</v>
      </c>
      <c r="E143" s="21">
        <f>-(E$158*'Fixed Data'!$B$25*'Fixed Data'!E$47*'Fixed Data'!$B$24*'Fixed Data'!$B$23+E$158*'Fixed Data'!$B$26)*'Fixed Data'!L42/10^6</f>
        <v>-30.244868728940542</v>
      </c>
      <c r="F143" s="21">
        <f>-(F$158*'Fixed Data'!$B$25*'Fixed Data'!F$47*'Fixed Data'!$B$24*'Fixed Data'!$B$23+F$158*'Fixed Data'!$B$26)*'Fixed Data'!M42/10^6</f>
        <v>-26.119740322902761</v>
      </c>
      <c r="G143" s="21">
        <f>-(G$158*'Fixed Data'!$B$25*'Fixed Data'!G$47*'Fixed Data'!$B$24*'Fixed Data'!$B$23+G$158*'Fixed Data'!$B$26)*'Fixed Data'!N42/10^6</f>
        <v>-21.6110898083944</v>
      </c>
      <c r="H143" s="21">
        <f>-(H$158*'Fixed Data'!$B$25*'Fixed Data'!H$47*'Fixed Data'!$B$24*'Fixed Data'!$B$23+H$158*'Fixed Data'!$B$26)*'Fixed Data'!O42/10^6</f>
        <v>-16.815753597222088</v>
      </c>
      <c r="I143" s="21">
        <f>-(I$158*'Fixed Data'!$B$25*'Fixed Data'!I$47*'Fixed Data'!$B$24*'Fixed Data'!$B$23+I$158*'Fixed Data'!$B$26)*'Fixed Data'!P42/10^6</f>
        <v>-11.761816240482041</v>
      </c>
      <c r="J143" s="21">
        <f>-(J$158*'Fixed Data'!$B$25*'Fixed Data'!J$47*'Fixed Data'!$B$24*'Fixed Data'!$B$23+J$158*'Fixed Data'!$B$26)*'Fixed Data'!Q42/10^6</f>
        <v>-6.3613860345430364</v>
      </c>
      <c r="K143" s="21">
        <f>-(K$158*'Fixed Data'!$B$25*'Fixed Data'!K$47*'Fixed Data'!$B$24*'Fixed Data'!$B$23+K$158*'Fixed Data'!$B$26)*'Fixed Data'!R42/10^6</f>
        <v>-6.5314586407126622</v>
      </c>
      <c r="L143" s="21">
        <f>-(L$158*'Fixed Data'!$B$25*'Fixed Data'!L$47*'Fixed Data'!$B$24*'Fixed Data'!$B$23+L$158*'Fixed Data'!$B$26)*'Fixed Data'!S42/10^6</f>
        <v>-6.7270708420641672</v>
      </c>
      <c r="M143" s="21">
        <f>-(M$158*'Fixed Data'!$B$25*'Fixed Data'!M$47*'Fixed Data'!$B$24*'Fixed Data'!$B$23+M$158*'Fixed Data'!$B$26)*'Fixed Data'!T42/10^6</f>
        <v>-6.9274360016299292</v>
      </c>
      <c r="N143" s="21">
        <f>-(N$158*'Fixed Data'!$B$25*'Fixed Data'!N$47*'Fixed Data'!$B$24*'Fixed Data'!$B$23+N$158*'Fixed Data'!$B$26)*'Fixed Data'!U42/10^6</f>
        <v>-7.1106155820193884</v>
      </c>
      <c r="O143" s="21">
        <f>-(O$158*'Fixed Data'!$B$25*'Fixed Data'!O$47*'Fixed Data'!$B$24*'Fixed Data'!$B$23+O$158*'Fixed Data'!$B$26)*'Fixed Data'!V42/10^6</f>
        <v>-7.3206198298272973</v>
      </c>
      <c r="P143" s="21">
        <f>-(P$158*'Fixed Data'!$B$25*'Fixed Data'!P$47*'Fixed Data'!$B$24*'Fixed Data'!$B$23+P$158*'Fixed Data'!$B$26)*'Fixed Data'!W42/10^6</f>
        <v>-7.5358192721545469</v>
      </c>
      <c r="Q143" s="21">
        <f>-(Q$158*'Fixed Data'!$B$25*'Fixed Data'!Q$47*'Fixed Data'!$B$24*'Fixed Data'!$B$23+Q$158*'Fixed Data'!$B$26)*'Fixed Data'!X42/10^6</f>
        <v>-7.7563746483008051</v>
      </c>
      <c r="R143" s="21">
        <f>-(R$158*'Fixed Data'!$B$25*'Fixed Data'!R$47*'Fixed Data'!$B$24*'Fixed Data'!$B$23+R$158*'Fixed Data'!$B$26)*'Fixed Data'!Y42/10^6</f>
        <v>-8.0057932845696644</v>
      </c>
      <c r="S143" s="21">
        <f>-(S$158*'Fixed Data'!$B$25*'Fixed Data'!S$47*'Fixed Data'!$B$24*'Fixed Data'!$B$23+S$158*'Fixed Data'!$B$26)*'Fixed Data'!Z42/10^6</f>
        <v>-8.237898959855368</v>
      </c>
      <c r="T143" s="21">
        <f>-(T$158*'Fixed Data'!$B$25*'Fixed Data'!T$47*'Fixed Data'!$B$24*'Fixed Data'!$B$23+T$158*'Fixed Data'!$B$26)*'Fixed Data'!AA42/10^6</f>
        <v>-8.475887641564972</v>
      </c>
      <c r="U143" s="21">
        <f>-(U$158*'Fixed Data'!$B$25*'Fixed Data'!U$47*'Fixed Data'!$B$24*'Fixed Data'!$B$23+U$158*'Fixed Data'!$B$26)*'Fixed Data'!AB42/10^6</f>
        <v>-8.7199462575073046</v>
      </c>
      <c r="V143" s="21">
        <f>-(V$158*'Fixed Data'!$B$25*'Fixed Data'!V$47*'Fixed Data'!$B$24*'Fixed Data'!$B$23+V$158*'Fixed Data'!$B$26)*'Fixed Data'!AC42/10^6</f>
        <v>-8.9949804283524717</v>
      </c>
      <c r="W143" s="21">
        <f>-(W$158*'Fixed Data'!$B$25*'Fixed Data'!W$47*'Fixed Data'!$B$24*'Fixed Data'!$B$23+W$158*'Fixed Data'!$B$26)*'Fixed Data'!AD42/10^6</f>
        <v>-9.2521309367459619</v>
      </c>
      <c r="X143" s="21">
        <f>-(X$158*'Fixed Data'!$B$25*'Fixed Data'!X$47*'Fixed Data'!$B$24*'Fixed Data'!$B$23+X$158*'Fixed Data'!$B$26)*'Fixed Data'!AE42/10^6</f>
        <v>-9.5414087274833701</v>
      </c>
      <c r="Y143" s="21">
        <f>-(Y$158*'Fixed Data'!$B$25*'Fixed Data'!Y$47*'Fixed Data'!$B$24*'Fixed Data'!$B$23+Y$158*'Fixed Data'!$B$26)*'Fixed Data'!AF42/10^6</f>
        <v>-9.81252299529244</v>
      </c>
      <c r="Z143" s="21">
        <f>-(Z$158*'Fixed Data'!$B$25*'Fixed Data'!Z$47*'Fixed Data'!$B$24*'Fixed Data'!$B$23+Z$158*'Fixed Data'!$B$26)*'Fixed Data'!AG42/10^6</f>
        <v>-10.11698397498952</v>
      </c>
      <c r="AA143" s="21">
        <f>-(AA$158*'Fixed Data'!$B$25*'Fixed Data'!AA$47*'Fixed Data'!$B$24*'Fixed Data'!$B$23+AA$158*'Fixed Data'!$B$26)*'Fixed Data'!AH42/10^6</f>
        <v>-10.429610426632264</v>
      </c>
      <c r="AB143" s="21">
        <f>-(AB$158*'Fixed Data'!$B$25*'Fixed Data'!AB$47*'Fixed Data'!$B$24*'Fixed Data'!$B$23+AB$158*'Fixed Data'!$B$26)*'Fixed Data'!AI42/10^6</f>
        <v>-10.750675378526969</v>
      </c>
      <c r="AC143" s="21">
        <f>-(AC$158*'Fixed Data'!$B$25*'Fixed Data'!AC$47*'Fixed Data'!$B$24*'Fixed Data'!$B$23+AC$158*'Fixed Data'!$B$26)*'Fixed Data'!AJ42/10^6</f>
        <v>-11.07419383873661</v>
      </c>
      <c r="AD143" s="21">
        <f>-(AD$158*'Fixed Data'!$B$25*'Fixed Data'!AD$47*'Fixed Data'!$B$24*'Fixed Data'!$B$23+AD$158*'Fixed Data'!$B$26)*'Fixed Data'!AK42/10^6</f>
        <v>-11.408013845986085</v>
      </c>
      <c r="AE143" s="21">
        <f>-(AE$158*'Fixed Data'!$B$25*'Fixed Data'!AE$47*'Fixed Data'!$B$24*'Fixed Data'!$B$23+AE$158*'Fixed Data'!$B$26)*'Fixed Data'!AL42/10^6</f>
        <v>-11.753781798367189</v>
      </c>
      <c r="AF143" s="21">
        <f>-(AF$158*'Fixed Data'!$B$25*'Fixed Data'!AF$47*'Fixed Data'!$B$24*'Fixed Data'!$B$23+AF$158*'Fixed Data'!$B$26)*'Fixed Data'!AM42/10^6</f>
        <v>-12.108184776809011</v>
      </c>
      <c r="AG143" s="21">
        <f>-(AG$158*'Fixed Data'!$B$25*'Fixed Data'!AG$47*'Fixed Data'!$B$24*'Fixed Data'!$B$23+AG$158*'Fixed Data'!$B$26)*'Fixed Data'!AN42/10^6</f>
        <v>-12.47185310264995</v>
      </c>
      <c r="AH143" s="21">
        <f>-(AH$158*'Fixed Data'!$B$25*'Fixed Data'!AH$47*'Fixed Data'!$B$24*'Fixed Data'!$B$23+AH$158*'Fixed Data'!$B$26)*'Fixed Data'!AO42/10^6</f>
        <v>-12.845548685215769</v>
      </c>
      <c r="AI143" s="21">
        <f>-(AI$158*'Fixed Data'!$B$25*'Fixed Data'!AI$47*'Fixed Data'!$B$24*'Fixed Data'!$B$23+AI$158*'Fixed Data'!$B$26)*'Fixed Data'!AP42/10^6</f>
        <v>-13.230275714648471</v>
      </c>
      <c r="AJ143" s="21">
        <f>-(AJ$158*'Fixed Data'!$B$25*'Fixed Data'!AJ$47*'Fixed Data'!$B$24*'Fixed Data'!$B$23+AJ$158*'Fixed Data'!$B$26)*'Fixed Data'!AQ42/10^6</f>
        <v>-13.626004559682883</v>
      </c>
      <c r="AK143" s="21">
        <f>-(AK$158*'Fixed Data'!$B$25*'Fixed Data'!AK$47*'Fixed Data'!$B$24*'Fixed Data'!$B$23+AK$158*'Fixed Data'!$B$26)*'Fixed Data'!AR42/10^6</f>
        <v>-14.032842090346932</v>
      </c>
      <c r="AL143" s="21">
        <f>-(AL$158*'Fixed Data'!$B$25*'Fixed Data'!AL$47*'Fixed Data'!$B$24*'Fixed Data'!$B$23+AL$158*'Fixed Data'!$B$26)*'Fixed Data'!AS42/10^6</f>
        <v>-14.451379368203963</v>
      </c>
      <c r="AM143" s="21">
        <f>-(AM$158*'Fixed Data'!$B$25*'Fixed Data'!AM$47*'Fixed Data'!$B$24*'Fixed Data'!$B$23+AM$158*'Fixed Data'!$B$26)*'Fixed Data'!AT42/10^6</f>
        <v>-14.882112199610285</v>
      </c>
      <c r="AN143" s="21">
        <f>-(AN$158*'Fixed Data'!$B$25*'Fixed Data'!AN$47*'Fixed Data'!$B$24*'Fixed Data'!$B$23+AN$158*'Fixed Data'!$B$26)*'Fixed Data'!AU42/10^6</f>
        <v>-15.32546074501588</v>
      </c>
      <c r="AO143" s="21">
        <f>-(AO$158*'Fixed Data'!$B$25*'Fixed Data'!AO$47*'Fixed Data'!$B$24*'Fixed Data'!$B$23+AO$158*'Fixed Data'!$B$26)*'Fixed Data'!AV42/10^6</f>
        <v>-15.781816970014003</v>
      </c>
      <c r="AP143" s="21">
        <f>-(AP$158*'Fixed Data'!$B$25*'Fixed Data'!AP$47*'Fixed Data'!$B$24*'Fixed Data'!$B$23+AP$158*'Fixed Data'!$B$26)*'Fixed Data'!AW42/10^6</f>
        <v>-16.251666027643473</v>
      </c>
      <c r="AQ143" s="21">
        <f>-(AQ$158*'Fixed Data'!$B$25*'Fixed Data'!AQ$47*'Fixed Data'!$B$24*'Fixed Data'!$B$23+AQ$158*'Fixed Data'!$B$26)*'Fixed Data'!AX42/10^6</f>
        <v>-16.73553311375959</v>
      </c>
      <c r="AR143" s="21">
        <f>-(AR$158*'Fixed Data'!$B$25*'Fixed Data'!AR$47*'Fixed Data'!$B$24*'Fixed Data'!$B$23+AR$158*'Fixed Data'!$B$26)*'Fixed Data'!AY42/10^6</f>
        <v>-17.233932176451898</v>
      </c>
      <c r="AS143" s="21">
        <f>-(AS$158*'Fixed Data'!$B$25*'Fixed Data'!AS$47*'Fixed Data'!$B$24*'Fixed Data'!$B$23+AS$158*'Fixed Data'!$B$26)*'Fixed Data'!AZ42/10^6</f>
        <v>-17.747393379795366</v>
      </c>
      <c r="AT143" s="21">
        <f>-(AT$158*'Fixed Data'!$B$25*'Fixed Data'!AT$47*'Fixed Data'!$B$24*'Fixed Data'!$B$23+AT$158*'Fixed Data'!$B$26)*'Fixed Data'!BA42/10^6</f>
        <v>-18.276477763168334</v>
      </c>
      <c r="AU143" s="21">
        <f>-(AU$158*'Fixed Data'!$B$25*'Fixed Data'!AU$47*'Fixed Data'!$B$24*'Fixed Data'!$B$23+AU$158*'Fixed Data'!$B$26)*'Fixed Data'!BB42/10^6</f>
        <v>-18.821777972520838</v>
      </c>
      <c r="AV143" s="21">
        <f>-(AV$158*'Fixed Data'!$B$25*'Fixed Data'!AV$47*'Fixed Data'!$B$24*'Fixed Data'!$B$23+AV$158*'Fixed Data'!$B$26)*'Fixed Data'!BC42/10^6</f>
        <v>-19.383908555581286</v>
      </c>
      <c r="AW143" s="21">
        <f>-(AW$158*'Fixed Data'!$B$25*'Fixed Data'!AW$47*'Fixed Data'!$B$24*'Fixed Data'!$B$23+AW$158*'Fixed Data'!$B$26)*'Fixed Data'!BD42/10^6</f>
        <v>-19.963507543449499</v>
      </c>
      <c r="AX143" s="21">
        <f>-(AX$158*'Fixed Data'!$B$25*'Fixed Data'!AX$47*'Fixed Data'!$B$24*'Fixed Data'!$B$23+AX$158*'Fixed Data'!$B$26)*'Fixed Data'!BE42/10^6</f>
        <v>-20.561242553849922</v>
      </c>
      <c r="AY143" s="21">
        <f>-(AY$158*'Fixed Data'!$B$25*'Fixed Data'!AY$47*'Fixed Data'!$B$24*'Fixed Data'!$B$23+AY$158*'Fixed Data'!$B$26)*'Fixed Data'!BF42/10^6</f>
        <v>-21.177812006432223</v>
      </c>
      <c r="AZ143" s="21">
        <f>-(AZ$158*'Fixed Data'!$B$25*'Fixed Data'!AZ$47*'Fixed Data'!$B$24*'Fixed Data'!$B$23+AZ$158*'Fixed Data'!$B$26)*'Fixed Data'!BG42/10^6</f>
        <v>-21.813945045466586</v>
      </c>
      <c r="BA143" s="21">
        <f>-(BA$158*'Fixed Data'!$B$25*'Fixed Data'!BA$47*'Fixed Data'!$B$24*'Fixed Data'!$B$23+BA$158*'Fixed Data'!$B$26)*'Fixed Data'!BH42/10^6</f>
        <v>-22.47040247156048</v>
      </c>
      <c r="BB143" s="21">
        <f>-(BB$158*'Fixed Data'!$B$25*'Fixed Data'!BB$47*'Fixed Data'!$B$24*'Fixed Data'!$B$23+BB$158*'Fixed Data'!$B$26)*'Fixed Data'!BI42/10^6</f>
        <v>-23.143921979720989</v>
      </c>
    </row>
    <row r="144" spans="1:54" outlineLevel="2">
      <c r="A144" s="494"/>
      <c r="B144" s="135" t="s">
        <v>276</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94"/>
      <c r="B145" s="135" t="s">
        <v>276</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94"/>
      <c r="B146" s="135" t="s">
        <v>279</v>
      </c>
      <c r="C146" s="135" t="s">
        <v>465</v>
      </c>
      <c r="D146" s="135" t="s">
        <v>383</v>
      </c>
      <c r="E146" s="21">
        <f>-E$161*'Fixed Data'!$B$20*'Fixed Data'!$B$22</f>
        <v>-4.7520051106254071</v>
      </c>
      <c r="F146" s="21">
        <f>-F$161*'Fixed Data'!$B$20*'Fixed Data'!$B$22</f>
        <v>-4.7172406607696935</v>
      </c>
      <c r="G146" s="21">
        <f>-G$161*'Fixed Data'!$B$20*'Fixed Data'!$B$22</f>
        <v>-4.4575422140490977</v>
      </c>
      <c r="H146" s="21">
        <f>-H$161*'Fixed Data'!$B$20*'Fixed Data'!$B$22</f>
        <v>-3.8658520301954606</v>
      </c>
      <c r="I146" s="21">
        <f>-I$161*'Fixed Data'!$B$20*'Fixed Data'!$B$22</f>
        <v>-2.8212352853281208</v>
      </c>
      <c r="J146" s="21">
        <f>-J$161*'Fixed Data'!$B$20*'Fixed Data'!$B$22</f>
        <v>-1.1875490640456829</v>
      </c>
      <c r="K146" s="21">
        <f>-K$161*'Fixed Data'!$B$20*'Fixed Data'!$B$22</f>
        <v>-1.2182909873926844</v>
      </c>
      <c r="L146" s="21">
        <f>-L$161*'Fixed Data'!$B$20*'Fixed Data'!$B$22</f>
        <v>-1.2501241105211904</v>
      </c>
      <c r="M146" s="21">
        <f>-M$161*'Fixed Data'!$B$20*'Fixed Data'!$B$22</f>
        <v>-1.2830925419974346</v>
      </c>
      <c r="N146" s="21">
        <f>-N$161*'Fixed Data'!$B$20*'Fixed Data'!$B$22</f>
        <v>-1.3172423169172061</v>
      </c>
      <c r="O146" s="21">
        <f>-O$161*'Fixed Data'!$B$20*'Fixed Data'!$B$22</f>
        <v>-1.3526214865118755</v>
      </c>
      <c r="P146" s="21">
        <f>-P$161*'Fixed Data'!$B$20*'Fixed Data'!$B$22</f>
        <v>-1.3892802301559297</v>
      </c>
      <c r="Q146" s="21">
        <f>-Q$161*'Fixed Data'!$B$20*'Fixed Data'!$B$22</f>
        <v>-1.4272709225714875</v>
      </c>
      <c r="R146" s="21">
        <f>-R$161*'Fixed Data'!$B$20*'Fixed Data'!$B$22</f>
        <v>-1.4666482682373407</v>
      </c>
      <c r="S146" s="21">
        <f>-S$161*'Fixed Data'!$B$20*'Fixed Data'!$B$22</f>
        <v>-1.5074694357979932</v>
      </c>
      <c r="T146" s="21">
        <f>-T$161*'Fixed Data'!$B$20*'Fixed Data'!$B$22</f>
        <v>-1.5497940356621522</v>
      </c>
      <c r="U146" s="21">
        <f>-U$161*'Fixed Data'!$B$20*'Fixed Data'!$B$22</f>
        <v>-1.5936844336238221</v>
      </c>
      <c r="V146" s="21">
        <f>-V$161*'Fixed Data'!$B$20*'Fixed Data'!$B$22</f>
        <v>-1.6392057508623017</v>
      </c>
      <c r="W146" s="21">
        <f>-W$161*'Fixed Data'!$B$20*'Fixed Data'!$B$22</f>
        <v>-1.6864259535482116</v>
      </c>
      <c r="X146" s="21">
        <f>-X$161*'Fixed Data'!$B$20*'Fixed Data'!$B$22</f>
        <v>-1.7354161664645831</v>
      </c>
      <c r="Y146" s="21">
        <f>-Y$161*'Fixed Data'!$B$20*'Fixed Data'!$B$22</f>
        <v>-1.7862506282038479</v>
      </c>
      <c r="Z146" s="21">
        <f>-Z$161*'Fixed Data'!$B$20*'Fixed Data'!$B$22</f>
        <v>-1.8390069599859133</v>
      </c>
      <c r="AA146" s="21">
        <f>-AA$161*'Fixed Data'!$B$20*'Fixed Data'!$B$22</f>
        <v>-1.8937662328626828</v>
      </c>
      <c r="AB146" s="21">
        <f>-AB$161*'Fixed Data'!$B$20*'Fixed Data'!$B$22</f>
        <v>-1.9506132589376395</v>
      </c>
      <c r="AC146" s="21">
        <f>-AC$161*'Fixed Data'!$B$20*'Fixed Data'!$B$22</f>
        <v>-2.0096365913658469</v>
      </c>
      <c r="AD146" s="21">
        <f>-AD$161*'Fixed Data'!$B$20*'Fixed Data'!$B$22</f>
        <v>-2.0709289051795583</v>
      </c>
      <c r="AE146" s="21">
        <f>-AE$161*'Fixed Data'!$B$20*'Fixed Data'!$B$22</f>
        <v>-2.134587019689723</v>
      </c>
      <c r="AF146" s="21">
        <f>-AF$161*'Fixed Data'!$B$20*'Fixed Data'!$B$22</f>
        <v>-2.2007121673040646</v>
      </c>
      <c r="AG146" s="21">
        <f>-AG$161*'Fixed Data'!$B$20*'Fixed Data'!$B$22</f>
        <v>-2.2694102623451586</v>
      </c>
      <c r="AH146" s="21">
        <f>-AH$161*'Fixed Data'!$B$20*'Fixed Data'!$B$22</f>
        <v>-2.3407919458534434</v>
      </c>
      <c r="AI146" s="21">
        <f>-AI$161*'Fixed Data'!$B$20*'Fixed Data'!$B$22</f>
        <v>-2.41497305601886</v>
      </c>
      <c r="AJ146" s="21">
        <f>-AJ$161*'Fixed Data'!$B$20*'Fixed Data'!$B$22</f>
        <v>-2.4920746505823552</v>
      </c>
      <c r="AK146" s="21">
        <f>-AK$161*'Fixed Data'!$B$20*'Fixed Data'!$B$22</f>
        <v>-2.5722233652599846</v>
      </c>
      <c r="AL146" s="21">
        <f>-AL$161*'Fixed Data'!$B$20*'Fixed Data'!$B$22</f>
        <v>-2.6555517049625004</v>
      </c>
      <c r="AM146" s="21">
        <f>-AM$161*'Fixed Data'!$B$20*'Fixed Data'!$B$22</f>
        <v>-2.7421982678104131</v>
      </c>
      <c r="AN146" s="21">
        <f>-AN$161*'Fixed Data'!$B$20*'Fixed Data'!$B$22</f>
        <v>-2.8323080363535746</v>
      </c>
      <c r="AO146" s="21">
        <f>-AO$161*'Fixed Data'!$B$20*'Fixed Data'!$B$22</f>
        <v>-2.9260327359952853</v>
      </c>
      <c r="AP146" s="21">
        <f>-AP$161*'Fixed Data'!$B$20*'Fixed Data'!$B$22</f>
        <v>-3.0235310590073574</v>
      </c>
      <c r="AQ146" s="21">
        <f>-AQ$161*'Fixed Data'!$B$20*'Fixed Data'!$B$22</f>
        <v>-3.1249691573632528</v>
      </c>
      <c r="AR146" s="21">
        <f>-AR$161*'Fixed Data'!$B$20*'Fixed Data'!$B$22</f>
        <v>-3.2305208443516484</v>
      </c>
      <c r="AS146" s="21">
        <f>-AS$161*'Fixed Data'!$B$20*'Fixed Data'!$B$22</f>
        <v>-3.3403680202050556</v>
      </c>
      <c r="AT146" s="21">
        <f>-AT$161*'Fixed Data'!$B$20*'Fixed Data'!$B$22</f>
        <v>-3.4547011201299482</v>
      </c>
      <c r="AU146" s="21">
        <f>-AU$161*'Fixed Data'!$B$20*'Fixed Data'!$B$22</f>
        <v>-3.573719450329361</v>
      </c>
      <c r="AV146" s="21">
        <f>-AV$161*'Fixed Data'!$B$20*'Fixed Data'!$B$22</f>
        <v>-3.6976316136315135</v>
      </c>
      <c r="AW146" s="21">
        <f>-AW$161*'Fixed Data'!$B$20*'Fixed Data'!$B$22</f>
        <v>-3.8266560471259625</v>
      </c>
      <c r="AX146" s="21">
        <f>-AX$161*'Fixed Data'!$B$20*'Fixed Data'!$B$22</f>
        <v>-3.9610213805877099</v>
      </c>
      <c r="AY146" s="21">
        <f>-AY$161*'Fixed Data'!$B$20*'Fixed Data'!$B$22</f>
        <v>-4.1009670189163661</v>
      </c>
      <c r="AZ146" s="21">
        <f>-AZ$161*'Fixed Data'!$B$20*'Fixed Data'!$B$22</f>
        <v>-4.2467436349692935</v>
      </c>
      <c r="BA146" s="21">
        <f>-BA$161*'Fixed Data'!$B$20*'Fixed Data'!$B$22</f>
        <v>-4.3986137071977645</v>
      </c>
      <c r="BB146" s="21">
        <f>-BB$161*'Fixed Data'!$B$20*'Fixed Data'!$B$22</f>
        <v>-4.5559148863686838</v>
      </c>
    </row>
    <row r="147" spans="1:54" outlineLevel="2">
      <c r="A147" s="494"/>
      <c r="B147" s="135" t="s">
        <v>279</v>
      </c>
      <c r="C147" s="135" t="s">
        <v>466</v>
      </c>
      <c r="D147" s="135" t="s">
        <v>383</v>
      </c>
      <c r="E147" s="21">
        <f>-E$162*'Fixed Data'!$B$21*'Fixed Data'!$B$22</f>
        <v>-7.1026589878738416E-2</v>
      </c>
      <c r="F147" s="21">
        <f>-F$162*'Fixed Data'!$B$21*'Fixed Data'!$B$22</f>
        <v>-7.050697730886625E-2</v>
      </c>
      <c r="G147" s="21">
        <f>-G$162*'Fixed Data'!$B$21*'Fixed Data'!$B$22</f>
        <v>-6.6625353778938884E-2</v>
      </c>
      <c r="H147" s="21">
        <f>-H$162*'Fixed Data'!$B$21*'Fixed Data'!$B$22</f>
        <v>-5.778156373264267E-2</v>
      </c>
      <c r="I147" s="21">
        <f>-I$162*'Fixed Data'!$B$21*'Fixed Data'!$B$22</f>
        <v>-4.2168035489863899E-2</v>
      </c>
      <c r="J147" s="21">
        <f>-J$162*'Fixed Data'!$B$21*'Fixed Data'!$B$22</f>
        <v>-1.7749888417327771E-2</v>
      </c>
      <c r="K147" s="21">
        <f>-K$162*'Fixed Data'!$B$21*'Fixed Data'!$B$22</f>
        <v>-1.8209377412748532E-2</v>
      </c>
      <c r="L147" s="21">
        <f>-L$162*'Fixed Data'!$B$21*'Fixed Data'!$B$22</f>
        <v>-1.8685176247064738E-2</v>
      </c>
      <c r="M147" s="21">
        <f>-M$162*'Fixed Data'!$B$21*'Fixed Data'!$B$22</f>
        <v>-1.9177944112172392E-2</v>
      </c>
      <c r="N147" s="21">
        <f>-N$162*'Fixed Data'!$B$21*'Fixed Data'!$B$22</f>
        <v>-1.9688368978402288E-2</v>
      </c>
      <c r="O147" s="21">
        <f>-O$162*'Fixed Data'!$B$21*'Fixed Data'!$B$22</f>
        <v>-2.0217169251916751E-2</v>
      </c>
      <c r="P147" s="21">
        <f>-P$162*'Fixed Data'!$B$21*'Fixed Data'!$B$22</f>
        <v>-2.0765094829416682E-2</v>
      </c>
      <c r="Q147" s="21">
        <f>-Q$162*'Fixed Data'!$B$21*'Fixed Data'!$B$22</f>
        <v>-2.1332928604865898E-2</v>
      </c>
      <c r="R147" s="21">
        <f>-R$162*'Fixed Data'!$B$21*'Fixed Data'!$B$22</f>
        <v>-2.192148842823274E-2</v>
      </c>
      <c r="S147" s="21">
        <f>-S$162*'Fixed Data'!$B$21*'Fixed Data'!$B$22</f>
        <v>-2.2531628160197159E-2</v>
      </c>
      <c r="T147" s="21">
        <f>-T$162*'Fixed Data'!$B$21*'Fixed Data'!$B$22</f>
        <v>-2.3164239630892279E-2</v>
      </c>
      <c r="U147" s="21">
        <f>-U$162*'Fixed Data'!$B$21*'Fixed Data'!$B$22</f>
        <v>-2.3820254447973657E-2</v>
      </c>
      <c r="V147" s="21">
        <f>-V$162*'Fixed Data'!$B$21*'Fixed Data'!$B$22</f>
        <v>-2.4500645654016027E-2</v>
      </c>
      <c r="W147" s="21">
        <f>-W$162*'Fixed Data'!$B$21*'Fixed Data'!$B$22</f>
        <v>-2.5206430137272223E-2</v>
      </c>
      <c r="X147" s="21">
        <f>-X$162*'Fixed Data'!$B$21*'Fixed Data'!$B$22</f>
        <v>-2.5938669987725111E-2</v>
      </c>
      <c r="Y147" s="21">
        <f>-Y$162*'Fixed Data'!$B$21*'Fixed Data'!$B$22</f>
        <v>-2.669847535986378E-2</v>
      </c>
      <c r="Z147" s="21">
        <f>-Z$162*'Fixed Data'!$B$21*'Fixed Data'!$B$22</f>
        <v>-2.7487005979407907E-2</v>
      </c>
      <c r="AA147" s="21">
        <f>-AA$162*'Fixed Data'!$B$21*'Fixed Data'!$B$22</f>
        <v>-2.8305474156756431E-2</v>
      </c>
      <c r="AB147" s="21">
        <f>-AB$162*'Fixed Data'!$B$21*'Fixed Data'!$B$22</f>
        <v>-2.9155146896401588E-2</v>
      </c>
      <c r="AC147" s="21">
        <f>-AC$162*'Fixed Data'!$B$21*'Fixed Data'!$B$22</f>
        <v>-3.0037348609032739E-2</v>
      </c>
      <c r="AD147" s="21">
        <f>-AD$162*'Fixed Data'!$B$21*'Fixed Data'!$B$22</f>
        <v>-3.095346367296772E-2</v>
      </c>
      <c r="AE147" s="21">
        <f>-AE$162*'Fixed Data'!$B$21*'Fixed Data'!$B$22</f>
        <v>-3.1904939598273965E-2</v>
      </c>
      <c r="AF147" s="21">
        <f>-AF$162*'Fixed Data'!$B$21*'Fixed Data'!$B$22</f>
        <v>-3.2893289738872275E-2</v>
      </c>
      <c r="AG147" s="21">
        <f>-AG$162*'Fixed Data'!$B$21*'Fixed Data'!$B$22</f>
        <v>-3.3920096305985505E-2</v>
      </c>
      <c r="AH147" s="21">
        <f>-AH$162*'Fixed Data'!$B$21*'Fixed Data'!$B$22</f>
        <v>-3.4987014134949417E-2</v>
      </c>
      <c r="AI147" s="21">
        <f>-AI$162*'Fixed Data'!$B$21*'Fixed Data'!$B$22</f>
        <v>-3.6095773547988867E-2</v>
      </c>
      <c r="AJ147" s="21">
        <f>-AJ$162*'Fixed Data'!$B$21*'Fixed Data'!$B$22</f>
        <v>-3.7248184422373549E-2</v>
      </c>
      <c r="AK147" s="21">
        <f>-AK$162*'Fixed Data'!$B$21*'Fixed Data'!$B$22</f>
        <v>-3.8446139957228814E-2</v>
      </c>
      <c r="AL147" s="21">
        <f>-AL$162*'Fixed Data'!$B$21*'Fixed Data'!$B$22</f>
        <v>-3.9691620139001627E-2</v>
      </c>
      <c r="AM147" s="21">
        <f>-AM$162*'Fixed Data'!$B$21*'Fixed Data'!$B$22</f>
        <v>-4.0986696562978431E-2</v>
      </c>
      <c r="AN147" s="21">
        <f>-AN$162*'Fixed Data'!$B$21*'Fixed Data'!$B$22</f>
        <v>-4.2333536350768468E-2</v>
      </c>
      <c r="AO147" s="21">
        <f>-AO$162*'Fixed Data'!$B$21*'Fixed Data'!$B$22</f>
        <v>-4.3734407122494011E-2</v>
      </c>
      <c r="AP147" s="21">
        <f>-AP$162*'Fixed Data'!$B$21*'Fixed Data'!$B$22</f>
        <v>-4.519168121561852E-2</v>
      </c>
      <c r="AQ147" s="21">
        <f>-AQ$162*'Fixed Data'!$B$21*'Fixed Data'!$B$22</f>
        <v>-4.6707841561171595E-2</v>
      </c>
      <c r="AR147" s="21">
        <f>-AR$162*'Fixed Data'!$B$21*'Fixed Data'!$B$22</f>
        <v>-4.8285486354594308E-2</v>
      </c>
      <c r="AS147" s="21">
        <f>-AS$162*'Fixed Data'!$B$21*'Fixed Data'!$B$22</f>
        <v>-4.9927334479946919E-2</v>
      </c>
      <c r="AT147" s="21">
        <f>-AT$162*'Fixed Data'!$B$21*'Fixed Data'!$B$22</f>
        <v>-5.1636232139495856E-2</v>
      </c>
      <c r="AU147" s="21">
        <f>-AU$162*'Fixed Data'!$B$21*'Fixed Data'!$B$22</f>
        <v>-5.3415158127248917E-2</v>
      </c>
      <c r="AV147" s="21">
        <f>-AV$162*'Fixed Data'!$B$21*'Fixed Data'!$B$22</f>
        <v>-5.5267230910559642E-2</v>
      </c>
      <c r="AW147" s="21">
        <f>-AW$162*'Fixed Data'!$B$21*'Fixed Data'!$B$22</f>
        <v>-5.7195714657024652E-2</v>
      </c>
      <c r="AX147" s="21">
        <f>-AX$162*'Fixed Data'!$B$21*'Fixed Data'!$B$22</f>
        <v>-5.9204027370795054E-2</v>
      </c>
      <c r="AY147" s="21">
        <f>-AY$162*'Fixed Data'!$B$21*'Fixed Data'!$B$22</f>
        <v>-6.1295746919473725E-2</v>
      </c>
      <c r="AZ147" s="21">
        <f>-AZ$162*'Fixed Data'!$B$21*'Fixed Data'!$B$22</f>
        <v>-6.3474619923788944E-2</v>
      </c>
      <c r="BA147" s="21">
        <f>-BA$162*'Fixed Data'!$B$21*'Fixed Data'!$B$22</f>
        <v>-6.574456959256092E-2</v>
      </c>
      <c r="BB147" s="21">
        <f>-BB$162*'Fixed Data'!$B$21*'Fixed Data'!$B$22</f>
        <v>-6.8095696139665443E-2</v>
      </c>
    </row>
    <row r="148" spans="1:54" outlineLevel="2">
      <c r="A148" s="494"/>
      <c r="B148" s="135" t="s">
        <v>279</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94"/>
      <c r="B149" s="135" t="s">
        <v>279</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94"/>
      <c r="B150" s="135" t="s">
        <v>282</v>
      </c>
      <c r="C150" s="135" t="s">
        <v>467</v>
      </c>
      <c r="D150" s="135" t="s">
        <v>383</v>
      </c>
      <c r="E150" s="279">
        <v>-37.388021909999999</v>
      </c>
      <c r="F150" s="279">
        <v>-34.847266420000004</v>
      </c>
      <c r="G150" s="279">
        <v>-32.13050088</v>
      </c>
      <c r="H150" s="279">
        <v>-29.228645499999999</v>
      </c>
      <c r="I150" s="279">
        <v>-26.132175780000001</v>
      </c>
      <c r="J150" s="279">
        <v>-22.831099640000001</v>
      </c>
      <c r="K150" s="279">
        <v>-23.03764761</v>
      </c>
      <c r="L150" s="279">
        <v>-23.249636460000001</v>
      </c>
      <c r="M150" s="279">
        <v>-23.467243199999999</v>
      </c>
      <c r="N150" s="279">
        <v>-23.69065127</v>
      </c>
      <c r="O150" s="279">
        <v>-23.920050839999998</v>
      </c>
      <c r="P150" s="279">
        <v>-24.155639069999999</v>
      </c>
      <c r="Q150" s="279">
        <v>-24.39762034</v>
      </c>
      <c r="R150" s="279">
        <v>-24.646206639999999</v>
      </c>
      <c r="S150" s="279">
        <v>-24.901617780000002</v>
      </c>
      <c r="T150" s="279">
        <v>-25.164081760000002</v>
      </c>
      <c r="U150" s="279">
        <v>-25.433835100000003</v>
      </c>
      <c r="V150" s="279">
        <v>-25.71112317</v>
      </c>
      <c r="W150" s="279">
        <v>-25.996200559999998</v>
      </c>
      <c r="X150" s="279">
        <v>-26.289331449999999</v>
      </c>
      <c r="Y150" s="279">
        <v>-26.590790039999998</v>
      </c>
      <c r="Z150" s="279">
        <v>-26.900860899999998</v>
      </c>
      <c r="AA150" s="279">
        <v>-27.219839459999999</v>
      </c>
      <c r="AB150" s="279">
        <v>-27.548032429999999</v>
      </c>
      <c r="AC150" s="279">
        <v>-27.885758280000001</v>
      </c>
      <c r="AD150" s="279">
        <v>-28.233347699999999</v>
      </c>
      <c r="AE150" s="279">
        <v>-28.591144159999999</v>
      </c>
      <c r="AF150" s="279">
        <v>-28.959504410000001</v>
      </c>
      <c r="AG150" s="279">
        <v>-29.33879907</v>
      </c>
      <c r="AH150" s="279">
        <v>-29.72941316</v>
      </c>
      <c r="AI150" s="279">
        <v>-30.131746760000002</v>
      </c>
      <c r="AJ150" s="279">
        <v>-30.546215649999997</v>
      </c>
      <c r="AK150" s="279">
        <v>-30.973251920000003</v>
      </c>
      <c r="AL150" s="279">
        <v>-31.413304739999997</v>
      </c>
      <c r="AM150" s="279">
        <v>-31.86684103</v>
      </c>
      <c r="AN150" s="279">
        <v>-32.334346260000004</v>
      </c>
      <c r="AO150" s="279">
        <v>-32.816325200000001</v>
      </c>
      <c r="AP150" s="279">
        <v>-33.313302809999996</v>
      </c>
      <c r="AQ150" s="279">
        <v>-33.82582507</v>
      </c>
      <c r="AR150" s="279">
        <v>-34.354459900000002</v>
      </c>
      <c r="AS150" s="279">
        <v>-34.899798090000004</v>
      </c>
      <c r="AT150" s="279">
        <v>-35.462454350000002</v>
      </c>
      <c r="AU150" s="279">
        <v>-36.043068299999995</v>
      </c>
      <c r="AV150" s="279">
        <v>-36.642305569999998</v>
      </c>
      <c r="AW150" s="279">
        <v>-37.260858950000006</v>
      </c>
      <c r="AX150" s="279">
        <v>-37.899449560000001</v>
      </c>
      <c r="AY150" s="279">
        <v>-38.558828119999994</v>
      </c>
      <c r="AZ150" s="279">
        <v>-39.239776249999998</v>
      </c>
      <c r="BA150" s="279">
        <v>-39.943107820000002</v>
      </c>
      <c r="BB150" s="279">
        <v>-40.659045865995353</v>
      </c>
    </row>
    <row r="151" spans="1:54" outlineLevel="2">
      <c r="A151" s="494"/>
      <c r="B151" s="135" t="s">
        <v>282</v>
      </c>
      <c r="C151" s="135" t="s">
        <v>571</v>
      </c>
      <c r="D151" s="135" t="s">
        <v>383</v>
      </c>
      <c r="E151" s="279">
        <v>-3.1128845279999999</v>
      </c>
      <c r="F151" s="279">
        <v>-3.0110144210000001</v>
      </c>
      <c r="G151" s="279">
        <v>-2.8283450370000001</v>
      </c>
      <c r="H151" s="279">
        <v>-2.5576779139999997</v>
      </c>
      <c r="I151" s="279">
        <v>-2.1913366460000003</v>
      </c>
      <c r="J151" s="279">
        <v>-1.721137755</v>
      </c>
      <c r="K151" s="279">
        <v>-1.7318538810000002</v>
      </c>
      <c r="L151" s="279">
        <v>-1.7428030649999999</v>
      </c>
      <c r="M151" s="279">
        <v>-1.7539926799999999</v>
      </c>
      <c r="N151" s="279">
        <v>-1.7654303710000001</v>
      </c>
      <c r="O151" s="279">
        <v>-1.7771240730000002</v>
      </c>
      <c r="P151" s="279">
        <v>-1.7890820169999999</v>
      </c>
      <c r="Q151" s="279">
        <v>-1.8013127450000002</v>
      </c>
      <c r="R151" s="279">
        <v>-1.813825121</v>
      </c>
      <c r="S151" s="279">
        <v>-1.826628347</v>
      </c>
      <c r="T151" s="279">
        <v>-1.839731977</v>
      </c>
      <c r="U151" s="279">
        <v>-1.8531459290000001</v>
      </c>
      <c r="V151" s="279">
        <v>-1.866880503</v>
      </c>
      <c r="W151" s="279">
        <v>-1.880946395</v>
      </c>
      <c r="X151" s="279">
        <v>-1.895354717</v>
      </c>
      <c r="Y151" s="279">
        <v>-1.9101170109999999</v>
      </c>
      <c r="Z151" s="279">
        <v>-1.92524527</v>
      </c>
      <c r="AA151" s="279">
        <v>-1.9407519550000001</v>
      </c>
      <c r="AB151" s="279">
        <v>-1.9566500170000001</v>
      </c>
      <c r="AC151" s="279">
        <v>-1.9729529180000001</v>
      </c>
      <c r="AD151" s="279">
        <v>-1.9896746510000001</v>
      </c>
      <c r="AE151" s="279">
        <v>-2.0068297639999999</v>
      </c>
      <c r="AF151" s="279">
        <v>-2.0244333860000001</v>
      </c>
      <c r="AG151" s="279">
        <v>-2.0425012489999999</v>
      </c>
      <c r="AH151" s="279">
        <v>-2.0610497159999999</v>
      </c>
      <c r="AI151" s="279">
        <v>-2.0800958070000002</v>
      </c>
      <c r="AJ151" s="279">
        <v>-2.09965723</v>
      </c>
      <c r="AK151" s="279">
        <v>-2.1197524109999999</v>
      </c>
      <c r="AL151" s="279">
        <v>-2.1404005210000001</v>
      </c>
      <c r="AM151" s="279">
        <v>-2.1616215159999999</v>
      </c>
      <c r="AN151" s="279">
        <v>-2.1834361660000003</v>
      </c>
      <c r="AO151" s="279">
        <v>-2.2058660920000004</v>
      </c>
      <c r="AP151" s="279">
        <v>-2.2289338059999997</v>
      </c>
      <c r="AQ151" s="279">
        <v>-2.2526627489999997</v>
      </c>
      <c r="AR151" s="279">
        <v>-2.2770773319999997</v>
      </c>
      <c r="AS151" s="279">
        <v>-2.302202979</v>
      </c>
      <c r="AT151" s="279">
        <v>-2.328066175</v>
      </c>
      <c r="AU151" s="279">
        <v>-2.3546945090000002</v>
      </c>
      <c r="AV151" s="279">
        <v>-2.3821167280000002</v>
      </c>
      <c r="AW151" s="279">
        <v>-2.4103627859999999</v>
      </c>
      <c r="AX151" s="279">
        <v>-2.4394638999999998</v>
      </c>
      <c r="AY151" s="279">
        <v>-2.469452607</v>
      </c>
      <c r="AZ151" s="279">
        <v>-2.5003628229999997</v>
      </c>
      <c r="BA151" s="279">
        <v>-2.532229906</v>
      </c>
      <c r="BB151" s="279">
        <v>-2.5645031344480076</v>
      </c>
    </row>
    <row r="152" spans="1:54" outlineLevel="2">
      <c r="A152" s="494"/>
      <c r="B152" s="135" t="s">
        <v>282</v>
      </c>
      <c r="C152" s="135" t="s">
        <v>469</v>
      </c>
      <c r="D152" s="135" t="s">
        <v>383</v>
      </c>
      <c r="E152" s="279">
        <v>-0.77054625970000001</v>
      </c>
      <c r="F152" s="279">
        <v>-0.7649025344999999</v>
      </c>
      <c r="G152" s="279">
        <v>-0.72278750829999994</v>
      </c>
      <c r="H152" s="279">
        <v>-0.62684259920000007</v>
      </c>
      <c r="I152" s="279">
        <v>-0.45745915910000001</v>
      </c>
      <c r="J152" s="279">
        <v>-0.19256267739999999</v>
      </c>
      <c r="K152" s="279">
        <v>-0.1975472422</v>
      </c>
      <c r="L152" s="279">
        <v>-0.202708737</v>
      </c>
      <c r="M152" s="279">
        <v>-0.20805431260000001</v>
      </c>
      <c r="N152" s="279">
        <v>-0.21359143310000001</v>
      </c>
      <c r="O152" s="279">
        <v>-0.21932789060000002</v>
      </c>
      <c r="P152" s="279">
        <v>-0.2252718202</v>
      </c>
      <c r="Q152" s="279">
        <v>-0.23143171640000001</v>
      </c>
      <c r="R152" s="279">
        <v>-0.23781644909999999</v>
      </c>
      <c r="S152" s="279">
        <v>-0.2444352816</v>
      </c>
      <c r="T152" s="279">
        <v>-0.2512978891</v>
      </c>
      <c r="U152" s="279">
        <v>-0.2584143773</v>
      </c>
      <c r="V152" s="279">
        <v>-0.2657953032</v>
      </c>
      <c r="W152" s="279">
        <v>-0.27345169580000001</v>
      </c>
      <c r="X152" s="279">
        <v>-0.28139507850000001</v>
      </c>
      <c r="Y152" s="279">
        <v>-0.28963749239999997</v>
      </c>
      <c r="Z152" s="279">
        <v>-0.29819152039999997</v>
      </c>
      <c r="AA152" s="279">
        <v>-0.30707031280000002</v>
      </c>
      <c r="AB152" s="279">
        <v>-0.31628761440000003</v>
      </c>
      <c r="AC152" s="279">
        <v>-0.32585779210000004</v>
      </c>
      <c r="AD152" s="279">
        <v>-0.33579586459999999</v>
      </c>
      <c r="AE152" s="279">
        <v>-0.34611753360000003</v>
      </c>
      <c r="AF152" s="279">
        <v>-0.35683921539999996</v>
      </c>
      <c r="AG152" s="279">
        <v>-0.36797807569999996</v>
      </c>
      <c r="AH152" s="279">
        <v>-0.37955206449999995</v>
      </c>
      <c r="AI152" s="279">
        <v>-0.39157995419999997</v>
      </c>
      <c r="AJ152" s="279">
        <v>-0.40408137819999995</v>
      </c>
      <c r="AK152" s="279">
        <v>-0.41707687199999999</v>
      </c>
      <c r="AL152" s="279">
        <v>-0.43058791680000003</v>
      </c>
      <c r="AM152" s="279">
        <v>-0.4446369845</v>
      </c>
      <c r="AN152" s="279">
        <v>-0.4592475848</v>
      </c>
      <c r="AO152" s="279">
        <v>-0.47444431540000004</v>
      </c>
      <c r="AP152" s="279">
        <v>-0.4902529142</v>
      </c>
      <c r="AQ152" s="279">
        <v>-0.50670031370000002</v>
      </c>
      <c r="AR152" s="279">
        <v>-0.52381469889999999</v>
      </c>
      <c r="AS152" s="279">
        <v>-0.54162556740000001</v>
      </c>
      <c r="AT152" s="279">
        <v>-0.56016379269999994</v>
      </c>
      <c r="AU152" s="279">
        <v>-0.57946169030000005</v>
      </c>
      <c r="AV152" s="279">
        <v>-0.59955308799999996</v>
      </c>
      <c r="AW152" s="279">
        <v>-0.62047339830000003</v>
      </c>
      <c r="AX152" s="279">
        <v>-0.64225969559999996</v>
      </c>
      <c r="AY152" s="279">
        <v>-0.66495079610000007</v>
      </c>
      <c r="AZ152" s="279">
        <v>-0.68858734310000003</v>
      </c>
      <c r="BA152" s="279">
        <v>-0.71321189460000001</v>
      </c>
      <c r="BB152" s="279">
        <v>-0.73871704395392834</v>
      </c>
    </row>
    <row r="153" spans="1:54" outlineLevel="2">
      <c r="A153" s="49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9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155</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93" t="s">
        <v>471</v>
      </c>
      <c r="B158" s="135" t="s">
        <v>276</v>
      </c>
      <c r="C158" s="135" t="s">
        <v>389</v>
      </c>
      <c r="D158" s="135" t="s">
        <v>472</v>
      </c>
      <c r="E158" s="238">
        <v>74.268933165106688</v>
      </c>
      <c r="F158" s="36">
        <v>63.018001091199892</v>
      </c>
      <c r="G158" s="36">
        <v>51.420994498900548</v>
      </c>
      <c r="H158" s="36">
        <v>39.466699241330076</v>
      </c>
      <c r="I158" s="36">
        <v>27.14344727865527</v>
      </c>
      <c r="J158" s="36">
        <v>14.439094843090515</v>
      </c>
      <c r="K158" s="36">
        <v>14.632592094740788</v>
      </c>
      <c r="L158" s="36">
        <v>14.830079023992099</v>
      </c>
      <c r="M158" s="36">
        <v>15.031668996833099</v>
      </c>
      <c r="N158" s="36">
        <v>15.237479350252064</v>
      </c>
      <c r="O158" s="36">
        <v>15.447631568236842</v>
      </c>
      <c r="P158" s="36">
        <v>15.662251457774852</v>
      </c>
      <c r="Q158" s="36">
        <v>15.88146928085307</v>
      </c>
      <c r="R158" s="36">
        <v>16.105419952458004</v>
      </c>
      <c r="S158" s="36">
        <v>16.334243238575674</v>
      </c>
      <c r="T158" s="36">
        <v>16.568083976191598</v>
      </c>
      <c r="U158" s="36">
        <v>16.807092227290777</v>
      </c>
      <c r="V158" s="36">
        <v>17.051423487857651</v>
      </c>
      <c r="W158" s="36">
        <v>17.301239006876099</v>
      </c>
      <c r="X158" s="36">
        <v>17.556705896329408</v>
      </c>
      <c r="Y158" s="36">
        <v>17.817997450200252</v>
      </c>
      <c r="Z158" s="36">
        <v>18.085293408470658</v>
      </c>
      <c r="AA158" s="36">
        <v>18.358780155121984</v>
      </c>
      <c r="AB158" s="36">
        <v>18.638651059134894</v>
      </c>
      <c r="AC158" s="36">
        <v>18.925106760489321</v>
      </c>
      <c r="AD158" s="36">
        <v>19.218355423164457</v>
      </c>
      <c r="AE158" s="36">
        <v>19.518613120138685</v>
      </c>
      <c r="AF158" s="36">
        <v>19.826104097389589</v>
      </c>
      <c r="AG158" s="36">
        <v>20.141061191893879</v>
      </c>
      <c r="AH158" s="36">
        <v>20.463726139627383</v>
      </c>
      <c r="AI158" s="36">
        <v>20.794349949565003</v>
      </c>
      <c r="AJ158" s="36">
        <v>21.133193365680661</v>
      </c>
      <c r="AK158" s="36">
        <v>21.480527218947277</v>
      </c>
      <c r="AL158" s="36">
        <v>21.836632845336712</v>
      </c>
      <c r="AM158" s="36">
        <v>22.201802613819737</v>
      </c>
      <c r="AN158" s="36">
        <v>22.576340344365963</v>
      </c>
      <c r="AO158" s="36">
        <v>22.960561802943818</v>
      </c>
      <c r="AP158" s="36">
        <v>23.354795229520477</v>
      </c>
      <c r="AQ158" s="36">
        <v>23.759381888061814</v>
      </c>
      <c r="AR158" s="36">
        <v>24.174676627532339</v>
      </c>
      <c r="AS158" s="36">
        <v>24.601048453895153</v>
      </c>
      <c r="AT158" s="36">
        <v>25.038881179111879</v>
      </c>
      <c r="AU158" s="36">
        <v>25.488574048142596</v>
      </c>
      <c r="AV158" s="36">
        <v>25.950542420945755</v>
      </c>
      <c r="AW158" s="36">
        <v>26.425218498478145</v>
      </c>
      <c r="AX158" s="36">
        <v>26.913052048694791</v>
      </c>
      <c r="AY158" s="36">
        <v>27.414511176548881</v>
      </c>
      <c r="AZ158" s="36">
        <v>27.930083148991685</v>
      </c>
      <c r="BA158" s="36">
        <v>28.460275241972472</v>
      </c>
      <c r="BB158" s="36">
        <v>29.000531882701289</v>
      </c>
    </row>
    <row r="159" spans="1:54" outlineLevel="2">
      <c r="A159" s="494"/>
      <c r="B159" s="135" t="s">
        <v>276</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94"/>
      <c r="B160" s="135" t="s">
        <v>276</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94"/>
      <c r="B161" s="135" t="s">
        <v>279</v>
      </c>
      <c r="C161" s="135" t="s">
        <v>465</v>
      </c>
      <c r="D161" s="135"/>
      <c r="E161" s="238">
        <v>0.212128819</v>
      </c>
      <c r="F161" s="36">
        <v>0.21057693899999999</v>
      </c>
      <c r="G161" s="36">
        <v>0.198984038</v>
      </c>
      <c r="H161" s="36">
        <v>0.17257107399999999</v>
      </c>
      <c r="I161" s="36">
        <v>0.12593953399999999</v>
      </c>
      <c r="J161" s="36">
        <v>5.3012018000000001E-2</v>
      </c>
      <c r="K161" s="36">
        <v>5.4384333E-2</v>
      </c>
      <c r="L161" s="36">
        <v>5.5805358999999999E-2</v>
      </c>
      <c r="M161" s="36">
        <v>5.7277065000000002E-2</v>
      </c>
      <c r="N161" s="36">
        <v>5.8801506000000003E-2</v>
      </c>
      <c r="O161" s="36">
        <v>6.0380826999999998E-2</v>
      </c>
      <c r="P161" s="36">
        <v>6.2017268E-2</v>
      </c>
      <c r="Q161" s="36">
        <v>6.3713167000000001E-2</v>
      </c>
      <c r="R161" s="36">
        <v>6.5470966000000005E-2</v>
      </c>
      <c r="S161" s="36">
        <v>6.7293217000000002E-2</v>
      </c>
      <c r="T161" s="36">
        <v>6.9182581000000007E-2</v>
      </c>
      <c r="U161" s="36">
        <v>7.1141841999999997E-2</v>
      </c>
      <c r="V161" s="36">
        <v>7.3173906999999996E-2</v>
      </c>
      <c r="W161" s="36">
        <v>7.5281810000000005E-2</v>
      </c>
      <c r="X161" s="36">
        <v>7.7468726000000002E-2</v>
      </c>
      <c r="Y161" s="36">
        <v>7.9737969000000006E-2</v>
      </c>
      <c r="Z161" s="36">
        <v>8.2093003999999997E-2</v>
      </c>
      <c r="AA161" s="36">
        <v>8.453745E-2</v>
      </c>
      <c r="AB161" s="36">
        <v>8.7075093000000006E-2</v>
      </c>
      <c r="AC161" s="36">
        <v>8.9709886000000003E-2</v>
      </c>
      <c r="AD161" s="36">
        <v>9.2445966000000004E-2</v>
      </c>
      <c r="AE161" s="36">
        <v>9.5287654999999999E-2</v>
      </c>
      <c r="AF161" s="36">
        <v>9.8239471999999994E-2</v>
      </c>
      <c r="AG161" s="36">
        <v>0.101306145</v>
      </c>
      <c r="AH161" s="36">
        <v>0.104492613</v>
      </c>
      <c r="AI161" s="36">
        <v>0.107804047</v>
      </c>
      <c r="AJ161" s="36">
        <v>0.11124585100000001</v>
      </c>
      <c r="AK161" s="36">
        <v>0.114823678</v>
      </c>
      <c r="AL161" s="36">
        <v>0.118543443</v>
      </c>
      <c r="AM161" s="36">
        <v>0.122411333</v>
      </c>
      <c r="AN161" s="36">
        <v>0.12643382</v>
      </c>
      <c r="AO161" s="36">
        <v>0.13061767699999999</v>
      </c>
      <c r="AP161" s="36">
        <v>0.13496998800000001</v>
      </c>
      <c r="AQ161" s="36">
        <v>0.13949817</v>
      </c>
      <c r="AR161" s="36">
        <v>0.14420998199999999</v>
      </c>
      <c r="AS161" s="36">
        <v>0.14911354399999999</v>
      </c>
      <c r="AT161" s="36">
        <v>0.154217357</v>
      </c>
      <c r="AU161" s="36">
        <v>0.159530318</v>
      </c>
      <c r="AV161" s="36">
        <v>0.16506173900000001</v>
      </c>
      <c r="AW161" s="36">
        <v>0.170821371</v>
      </c>
      <c r="AX161" s="36">
        <v>0.17681942</v>
      </c>
      <c r="AY161" s="36">
        <v>0.18306657300000001</v>
      </c>
      <c r="AZ161" s="36">
        <v>0.18957402000000001</v>
      </c>
      <c r="BA161" s="36">
        <v>0.196353478</v>
      </c>
      <c r="BB161" s="36">
        <v>0.20337537982628887</v>
      </c>
    </row>
    <row r="162" spans="1:54" outlineLevel="2">
      <c r="A162" s="494"/>
      <c r="B162" s="135" t="s">
        <v>279</v>
      </c>
      <c r="C162" s="135" t="s">
        <v>466</v>
      </c>
      <c r="D162" s="135"/>
      <c r="E162" s="238">
        <v>0.47139737700000001</v>
      </c>
      <c r="F162" s="36">
        <v>0.467948753</v>
      </c>
      <c r="G162" s="36">
        <v>0.44218675099999999</v>
      </c>
      <c r="H162" s="36">
        <v>0.38349127599999999</v>
      </c>
      <c r="I162" s="36">
        <v>0.27986562999999998</v>
      </c>
      <c r="J162" s="36">
        <v>0.117804485</v>
      </c>
      <c r="K162" s="36">
        <v>0.12085407400000001</v>
      </c>
      <c r="L162" s="36">
        <v>0.12401191</v>
      </c>
      <c r="M162" s="36">
        <v>0.12728236800000001</v>
      </c>
      <c r="N162" s="36">
        <v>0.130670014</v>
      </c>
      <c r="O162" s="36">
        <v>0.134179616</v>
      </c>
      <c r="P162" s="36">
        <v>0.137816151</v>
      </c>
      <c r="Q162" s="36">
        <v>0.141584815</v>
      </c>
      <c r="R162" s="36">
        <v>0.14549103599999999</v>
      </c>
      <c r="S162" s="36">
        <v>0.149540481</v>
      </c>
      <c r="T162" s="36">
        <v>0.15373906900000001</v>
      </c>
      <c r="U162" s="36">
        <v>0.15809298299999999</v>
      </c>
      <c r="V162" s="36">
        <v>0.162608681</v>
      </c>
      <c r="W162" s="36">
        <v>0.16729291199999999</v>
      </c>
      <c r="X162" s="36">
        <v>0.17215272500000001</v>
      </c>
      <c r="Y162" s="36">
        <v>0.17719548800000001</v>
      </c>
      <c r="Z162" s="36">
        <v>0.18242889800000001</v>
      </c>
      <c r="AA162" s="36">
        <v>0.187861001</v>
      </c>
      <c r="AB162" s="36">
        <v>0.19350020600000001</v>
      </c>
      <c r="AC162" s="36">
        <v>0.19935530300000001</v>
      </c>
      <c r="AD162" s="36">
        <v>0.20543548</v>
      </c>
      <c r="AE162" s="36">
        <v>0.21175034400000001</v>
      </c>
      <c r="AF162" s="36">
        <v>0.21830993900000001</v>
      </c>
      <c r="AG162" s="36">
        <v>0.225124766</v>
      </c>
      <c r="AH162" s="36">
        <v>0.23220580800000001</v>
      </c>
      <c r="AI162" s="36">
        <v>0.23956454899999999</v>
      </c>
      <c r="AJ162" s="36">
        <v>0.24721300099999999</v>
      </c>
      <c r="AK162" s="36">
        <v>0.25516372900000001</v>
      </c>
      <c r="AL162" s="36">
        <v>0.26342987400000001</v>
      </c>
      <c r="AM162" s="36">
        <v>0.272025185</v>
      </c>
      <c r="AN162" s="36">
        <v>0.280964045</v>
      </c>
      <c r="AO162" s="36">
        <v>0.290261504</v>
      </c>
      <c r="AP162" s="36">
        <v>0.29993330699999998</v>
      </c>
      <c r="AQ162" s="36">
        <v>0.309995933</v>
      </c>
      <c r="AR162" s="36">
        <v>0.32046662599999998</v>
      </c>
      <c r="AS162" s="36">
        <v>0.33136343099999999</v>
      </c>
      <c r="AT162" s="36">
        <v>0.34270523800000002</v>
      </c>
      <c r="AU162" s="36">
        <v>0.35451181700000001</v>
      </c>
      <c r="AV162" s="36">
        <v>0.36680386500000001</v>
      </c>
      <c r="AW162" s="36">
        <v>0.379603046</v>
      </c>
      <c r="AX162" s="36">
        <v>0.39293204500000001</v>
      </c>
      <c r="AY162" s="36">
        <v>0.40681460800000002</v>
      </c>
      <c r="AZ162" s="36">
        <v>0.421275601</v>
      </c>
      <c r="BA162" s="36">
        <v>0.436341062</v>
      </c>
      <c r="BB162" s="36">
        <v>0.45194528696972375</v>
      </c>
    </row>
    <row r="163" spans="1:54" outlineLevel="2">
      <c r="A163" s="494"/>
      <c r="B163" s="135" t="s">
        <v>279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94"/>
      <c r="B164" s="135" t="s">
        <v>279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9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9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9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9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9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93" t="s">
        <v>476</v>
      </c>
      <c r="B172" s="135" t="s">
        <v>276</v>
      </c>
      <c r="C172" s="135" t="s">
        <v>389</v>
      </c>
      <c r="D172" s="135" t="s">
        <v>383</v>
      </c>
      <c r="E172" s="262">
        <f>-(E$158*'Fixed Data'!$B$25*'Fixed Data'!E$47*'Fixed Data'!$B$24*'Fixed Data'!$B$23+E$158*'Fixed Data'!$B$26)*'Fixed Data'!L44/10^6</f>
        <v>-15.146367667260405</v>
      </c>
      <c r="F172" s="262">
        <f>-(F$158*'Fixed Data'!$B$25*'Fixed Data'!F$47*'Fixed Data'!$B$24*'Fixed Data'!$B$23+F$158*'Fixed Data'!$B$26)*'Fixed Data'!M44/10^6</f>
        <v>-13.047572001367515</v>
      </c>
      <c r="G172" s="262">
        <f>-(G$158*'Fixed Data'!$B$25*'Fixed Data'!G$47*'Fixed Data'!$B$24*'Fixed Data'!$B$23+G$158*'Fixed Data'!$B$26)*'Fixed Data'!N44/10^6</f>
        <v>-10.808596889368838</v>
      </c>
      <c r="H172" s="262">
        <f>-(H$158*'Fixed Data'!$B$25*'Fixed Data'!H$47*'Fixed Data'!$B$24*'Fixed Data'!$B$23+H$158*'Fixed Data'!$B$26)*'Fixed Data'!O44/10^6</f>
        <v>-8.4221587613198103</v>
      </c>
      <c r="I172" s="262">
        <f>-(I$158*'Fixed Data'!$B$25*'Fixed Data'!I$47*'Fixed Data'!$B$24*'Fixed Data'!$B$23+I$158*'Fixed Data'!$B$26)*'Fixed Data'!P44/10^6</f>
        <v>-5.8805966248628199</v>
      </c>
      <c r="J172" s="262">
        <f>-(J$158*'Fixed Data'!$B$25*'Fixed Data'!J$47*'Fixed Data'!$B$24*'Fixed Data'!$B$23+J$158*'Fixed Data'!$B$26)*'Fixed Data'!Q44/10^6</f>
        <v>-3.1758510524764478</v>
      </c>
      <c r="K172" s="262">
        <f>-(K$158*'Fixed Data'!$B$25*'Fixed Data'!K$47*'Fixed Data'!$B$24*'Fixed Data'!$B$23+K$158*'Fixed Data'!$B$26)*'Fixed Data'!R44/10^6</f>
        <v>-3.2674217251997097</v>
      </c>
      <c r="L172" s="262">
        <f>-(L$158*'Fixed Data'!$B$25*'Fixed Data'!L$47*'Fixed Data'!$B$24*'Fixed Data'!$B$23+L$158*'Fixed Data'!$B$26)*'Fixed Data'!S44/10^6</f>
        <v>-3.3619493088301833</v>
      </c>
      <c r="M172" s="262">
        <f>-(M$158*'Fixed Data'!$B$25*'Fixed Data'!M$47*'Fixed Data'!$B$24*'Fixed Data'!$B$23+M$158*'Fixed Data'!$B$26)*'Fixed Data'!T44/10^6</f>
        <v>-3.4595424909434209</v>
      </c>
      <c r="N172" s="262">
        <f>-(N$158*'Fixed Data'!$B$25*'Fixed Data'!N$47*'Fixed Data'!$B$24*'Fixed Data'!$B$23+N$158*'Fixed Data'!$B$26)*'Fixed Data'!U44/10^6</f>
        <v>-3.5603145145617336</v>
      </c>
      <c r="O172" s="262">
        <f>-(O$158*'Fixed Data'!$B$25*'Fixed Data'!O$47*'Fixed Data'!$B$24*'Fixed Data'!$B$23+O$158*'Fixed Data'!$B$26)*'Fixed Data'!V44/10^6</f>
        <v>-3.6643833988207808</v>
      </c>
      <c r="P172" s="262">
        <f>-(P$158*'Fixed Data'!$B$25*'Fixed Data'!P$47*'Fixed Data'!$B$24*'Fixed Data'!$B$23+P$158*'Fixed Data'!$B$26)*'Fixed Data'!W44/10^6</f>
        <v>-3.7718721695951798</v>
      </c>
      <c r="Q172" s="262">
        <f>-(Q$158*'Fixed Data'!$B$25*'Fixed Data'!Q$47*'Fixed Data'!$B$24*'Fixed Data'!$B$23+Q$158*'Fixed Data'!$B$26)*'Fixed Data'!X44/10^6</f>
        <v>-3.8829090851146035</v>
      </c>
      <c r="R172" s="262">
        <f>-(R$158*'Fixed Data'!$B$25*'Fixed Data'!R$47*'Fixed Data'!$B$24*'Fixed Data'!$B$23+R$158*'Fixed Data'!$B$26)*'Fixed Data'!Y44/10^6</f>
        <v>-3.9976278896812261</v>
      </c>
      <c r="S172" s="262">
        <f>-(S$158*'Fixed Data'!$B$25*'Fixed Data'!S$47*'Fixed Data'!$B$24*'Fixed Data'!$B$23+S$158*'Fixed Data'!$B$26)*'Fixed Data'!Z44/10^6</f>
        <v>-4.1152419448516433</v>
      </c>
      <c r="T172" s="262">
        <f>-(T$158*'Fixed Data'!$B$25*'Fixed Data'!T$47*'Fixed Data'!$B$24*'Fixed Data'!$B$23+T$158*'Fixed Data'!$B$26)*'Fixed Data'!AA44/10^6</f>
        <v>-4.2367680110729893</v>
      </c>
      <c r="U172" s="262">
        <f>-(U$158*'Fixed Data'!$B$25*'Fixed Data'!U$47*'Fixed Data'!$B$24*'Fixed Data'!$B$23+U$158*'Fixed Data'!$B$26)*'Fixed Data'!AB44/10^6</f>
        <v>-4.3623551793687634</v>
      </c>
      <c r="V172" s="262">
        <f>-(V$158*'Fixed Data'!$B$25*'Fixed Data'!V$47*'Fixed Data'!$B$24*'Fixed Data'!$B$23+V$158*'Fixed Data'!$B$26)*'Fixed Data'!AC44/10^6</f>
        <v>-4.4921590276606658</v>
      </c>
      <c r="W172" s="262">
        <f>-(W$158*'Fixed Data'!$B$25*'Fixed Data'!W$47*'Fixed Data'!$B$24*'Fixed Data'!$B$23+W$158*'Fixed Data'!$B$26)*'Fixed Data'!AD44/10^6</f>
        <v>-4.6263419466174254</v>
      </c>
      <c r="X172" s="262">
        <f>-(X$158*'Fixed Data'!$B$25*'Fixed Data'!X$47*'Fixed Data'!$B$24*'Fixed Data'!$B$23+X$158*'Fixed Data'!$B$26)*'Fixed Data'!AE44/10^6</f>
        <v>-4.7650734593989617</v>
      </c>
      <c r="Y172" s="262">
        <f>-(Y$158*'Fixed Data'!$B$25*'Fixed Data'!Y$47*'Fixed Data'!$B$24*'Fixed Data'!$B$23+Y$158*'Fixed Data'!$B$26)*'Fixed Data'!AF44/10^6</f>
        <v>-4.9085305790328091</v>
      </c>
      <c r="Z172" s="262">
        <f>-(Z$158*'Fixed Data'!$B$25*'Fixed Data'!Z$47*'Fixed Data'!$B$24*'Fixed Data'!$B$23+Z$158*'Fixed Data'!$B$26)*'Fixed Data'!AG44/10^6</f>
        <v>-5.056898185097535</v>
      </c>
      <c r="AA172" s="262">
        <f>-(AA$158*'Fixed Data'!$B$25*'Fixed Data'!AA$47*'Fixed Data'!$B$24*'Fixed Data'!$B$23+AA$158*'Fixed Data'!$B$26)*'Fixed Data'!AH44/10^6</f>
        <v>-5.2103693935770901</v>
      </c>
      <c r="AB172" s="262">
        <f>-(AB$158*'Fixed Data'!$B$25*'Fixed Data'!AB$47*'Fixed Data'!$B$24*'Fixed Data'!$B$23+AB$158*'Fixed Data'!$B$26)*'Fixed Data'!AI44/10^6</f>
        <v>-5.3691459917461808</v>
      </c>
      <c r="AC172" s="262">
        <f>-(AC$158*'Fixed Data'!$B$25*'Fixed Data'!AC$47*'Fixed Data'!$B$24*'Fixed Data'!$B$23+AC$158*'Fixed Data'!$B$26)*'Fixed Data'!AJ44/10^6</f>
        <v>-5.5298805504865678</v>
      </c>
      <c r="AD172" s="262">
        <f>-(AD$158*'Fixed Data'!$B$25*'Fixed Data'!AD$47*'Fixed Data'!$B$24*'Fixed Data'!$B$23+AD$158*'Fixed Data'!$B$26)*'Fixed Data'!AK44/10^6</f>
        <v>-5.6956711161394171</v>
      </c>
      <c r="AE172" s="262">
        <f>-(AE$158*'Fixed Data'!$B$25*'Fixed Data'!AE$47*'Fixed Data'!$B$24*'Fixed Data'!$B$23+AE$158*'Fixed Data'!$B$26)*'Fixed Data'!AL44/10^6</f>
        <v>-5.8663193119148129</v>
      </c>
      <c r="AF172" s="262">
        <f>-(AF$158*'Fixed Data'!$B$25*'Fixed Data'!AF$47*'Fixed Data'!$B$24*'Fixed Data'!$B$23+AF$158*'Fixed Data'!$B$26)*'Fixed Data'!AM44/10^6</f>
        <v>-6.0417155300924836</v>
      </c>
      <c r="AG172" s="262">
        <f>-(AG$158*'Fixed Data'!$B$25*'Fixed Data'!AG$47*'Fixed Data'!$B$24*'Fixed Data'!$B$23+AG$158*'Fixed Data'!$B$26)*'Fixed Data'!AN44/10^6</f>
        <v>-6.2218603634231417</v>
      </c>
      <c r="AH172" s="262">
        <f>-(AH$158*'Fixed Data'!$B$25*'Fixed Data'!AH$47*'Fixed Data'!$B$24*'Fixed Data'!$B$23+AH$158*'Fixed Data'!$B$26)*'Fixed Data'!AO44/10^6</f>
        <v>-6.4069230740846796</v>
      </c>
      <c r="AI172" s="262">
        <f>-(AI$158*'Fixed Data'!$B$25*'Fixed Data'!AI$47*'Fixed Data'!$B$24*'Fixed Data'!$B$23+AI$158*'Fixed Data'!$B$26)*'Fixed Data'!AP44/10^6</f>
        <v>-6.5973413693133516</v>
      </c>
      <c r="AJ172" s="262">
        <f>-(AJ$158*'Fixed Data'!$B$25*'Fixed Data'!AJ$47*'Fixed Data'!$B$24*'Fixed Data'!$B$23+AJ$158*'Fixed Data'!$B$26)*'Fixed Data'!AQ44/10^6</f>
        <v>-6.7931747071360444</v>
      </c>
      <c r="AK172" s="262">
        <f>-(AK$158*'Fixed Data'!$B$25*'Fixed Data'!AK$47*'Fixed Data'!$B$24*'Fixed Data'!$B$23+AK$158*'Fixed Data'!$B$26)*'Fixed Data'!AR44/10^6</f>
        <v>-6.9945774328817807</v>
      </c>
      <c r="AL172" s="262">
        <f>-(AL$158*'Fixed Data'!$B$25*'Fixed Data'!AL$47*'Fixed Data'!$B$24*'Fixed Data'!$B$23+AL$158*'Fixed Data'!$B$26)*'Fixed Data'!AS44/10^6</f>
        <v>-7.2017595406162238</v>
      </c>
      <c r="AM172" s="262">
        <f>-(AM$158*'Fixed Data'!$B$25*'Fixed Data'!AM$47*'Fixed Data'!$B$24*'Fixed Data'!$B$23+AM$158*'Fixed Data'!$B$26)*'Fixed Data'!AT44/10^6</f>
        <v>-7.4149517104065037</v>
      </c>
      <c r="AN172" s="262">
        <f>-(AN$158*'Fixed Data'!$B$25*'Fixed Data'!AN$47*'Fixed Data'!$B$24*'Fixed Data'!$B$23+AN$158*'Fixed Data'!$B$26)*'Fixed Data'!AU44/10^6</f>
        <v>-7.6343764884930883</v>
      </c>
      <c r="AO172" s="262">
        <f>-(AO$158*'Fixed Data'!$B$25*'Fixed Data'!AO$47*'Fixed Data'!$B$24*'Fixed Data'!$B$23+AO$158*'Fixed Data'!$B$26)*'Fixed Data'!AV44/10^6</f>
        <v>-7.8602404318752273</v>
      </c>
      <c r="AP172" s="262">
        <f>-(AP$158*'Fixed Data'!$B$25*'Fixed Data'!AP$47*'Fixed Data'!$B$24*'Fixed Data'!$B$23+AP$158*'Fixed Data'!$B$26)*'Fixed Data'!AW44/10^6</f>
        <v>-8.0927805126827987</v>
      </c>
      <c r="AQ172" s="262">
        <f>-(AQ$158*'Fixed Data'!$B$25*'Fixed Data'!AQ$47*'Fixed Data'!$B$24*'Fixed Data'!$B$23+AQ$158*'Fixed Data'!$B$26)*'Fixed Data'!AX44/10^6</f>
        <v>-8.3322466764982952</v>
      </c>
      <c r="AR172" s="262">
        <f>-(AR$158*'Fixed Data'!$B$25*'Fixed Data'!AR$47*'Fixed Data'!$B$24*'Fixed Data'!$B$23+AR$158*'Fixed Data'!$B$26)*'Fixed Data'!AY44/10^6</f>
        <v>-8.5788957263621022</v>
      </c>
      <c r="AS172" s="262">
        <f>-(AS$158*'Fixed Data'!$B$25*'Fixed Data'!AS$47*'Fixed Data'!$B$24*'Fixed Data'!$B$23+AS$158*'Fixed Data'!$B$26)*'Fixed Data'!AZ44/10^6</f>
        <v>-8.8329924906646351</v>
      </c>
      <c r="AT172" s="262">
        <f>-(AT$158*'Fixed Data'!$B$25*'Fixed Data'!AT$47*'Fixed Data'!$B$24*'Fixed Data'!$B$23+AT$158*'Fixed Data'!$B$26)*'Fixed Data'!BA44/10^6</f>
        <v>-9.0948140075151986</v>
      </c>
      <c r="AU172" s="262">
        <f>-(AU$158*'Fixed Data'!$B$25*'Fixed Data'!AU$47*'Fixed Data'!$B$24*'Fixed Data'!$B$23+AU$158*'Fixed Data'!$B$26)*'Fixed Data'!BB44/10^6</f>
        <v>-9.364651750536515</v>
      </c>
      <c r="AV172" s="262">
        <f>-(AV$158*'Fixed Data'!$B$25*'Fixed Data'!AV$47*'Fixed Data'!$B$24*'Fixed Data'!$B$23+AV$158*'Fixed Data'!$B$26)*'Fixed Data'!BC44/10^6</f>
        <v>-9.6428091023264582</v>
      </c>
      <c r="AW172" s="262">
        <f>-(AW$158*'Fixed Data'!$B$25*'Fixed Data'!AW$47*'Fixed Data'!$B$24*'Fixed Data'!$B$23+AW$158*'Fixed Data'!$B$26)*'Fixed Data'!BD44/10^6</f>
        <v>-9.9296020391395405</v>
      </c>
      <c r="AX172" s="262">
        <f>-(AX$158*'Fixed Data'!$B$25*'Fixed Data'!AX$47*'Fixed Data'!$B$24*'Fixed Data'!$B$23+AX$158*'Fixed Data'!$B$26)*'Fixed Data'!BE44/10^6</f>
        <v>-10.225360492025883</v>
      </c>
      <c r="AY172" s="262">
        <f>-(AY$158*'Fixed Data'!$B$25*'Fixed Data'!AY$47*'Fixed Data'!$B$24*'Fixed Data'!$B$23+AY$158*'Fixed Data'!$B$26)*'Fixed Data'!BF44/10^6</f>
        <v>-10.530429277083082</v>
      </c>
      <c r="AZ172" s="262">
        <f>-(AZ$158*'Fixed Data'!$B$25*'Fixed Data'!AZ$47*'Fixed Data'!$B$24*'Fixed Data'!$B$23+AZ$158*'Fixed Data'!$B$26)*'Fixed Data'!BG44/10^6</f>
        <v>-10.845168534532077</v>
      </c>
      <c r="BA172" s="262">
        <f>-(BA$158*'Fixed Data'!$B$25*'Fixed Data'!BA$47*'Fixed Data'!$B$24*'Fixed Data'!$B$23+BA$158*'Fixed Data'!$B$26)*'Fixed Data'!BH44/10^6</f>
        <v>-11.169954218882337</v>
      </c>
      <c r="BB172" s="262">
        <f>-(BB$158*'Fixed Data'!$B$25*'Fixed Data'!BB$47*'Fixed Data'!$B$24*'Fixed Data'!$B$23+BB$158*'Fixed Data'!$B$26)*'Fixed Data'!BI44/10^6</f>
        <v>-11.50316254993373</v>
      </c>
    </row>
    <row r="173" spans="1:54" outlineLevel="2">
      <c r="A173" s="494"/>
      <c r="B173" s="135" t="s">
        <v>276</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95"/>
      <c r="B174" s="135" t="s">
        <v>276</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93" t="s">
        <v>477</v>
      </c>
      <c r="B176" s="135" t="s">
        <v>276</v>
      </c>
      <c r="C176" s="135" t="s">
        <v>389</v>
      </c>
      <c r="D176" s="135" t="s">
        <v>383</v>
      </c>
      <c r="E176" s="262">
        <f>-(E$158*'Fixed Data'!$B$25*'Fixed Data'!E$47*'Fixed Data'!$B$24*'Fixed Data'!$B$23+E$158*'Fixed Data'!$B$26)*'Fixed Data'!L46/10^6</f>
        <v>-45.439102991017918</v>
      </c>
      <c r="F176" s="262">
        <f>-(F$158*'Fixed Data'!$B$25*'Fixed Data'!F$47*'Fixed Data'!$B$24*'Fixed Data'!$B$23+F$158*'Fixed Data'!$B$26)*'Fixed Data'!M46/10^6</f>
        <v>-39.142715994969763</v>
      </c>
      <c r="G176" s="262">
        <f>-(G$158*'Fixed Data'!$B$25*'Fixed Data'!G$47*'Fixed Data'!$B$24*'Fixed Data'!$B$23+G$158*'Fixed Data'!$B$26)*'Fixed Data'!N46/10^6</f>
        <v>-32.425790668106522</v>
      </c>
      <c r="H176" s="262">
        <f>-(H$158*'Fixed Data'!$B$25*'Fixed Data'!H$47*'Fixed Data'!$B$24*'Fixed Data'!$B$23+H$158*'Fixed Data'!$B$26)*'Fixed Data'!O46/10^6</f>
        <v>-25.266476283959427</v>
      </c>
      <c r="I176" s="262">
        <f>-(I$158*'Fixed Data'!$B$25*'Fixed Data'!I$47*'Fixed Data'!$B$24*'Fixed Data'!$B$23+I$158*'Fixed Data'!$B$26)*'Fixed Data'!P46/10^6</f>
        <v>-17.641789874588461</v>
      </c>
      <c r="J176" s="262">
        <f>-(J$158*'Fixed Data'!$B$25*'Fixed Data'!J$47*'Fixed Data'!$B$24*'Fixed Data'!$B$23+J$158*'Fixed Data'!$B$26)*'Fixed Data'!Q46/10^6</f>
        <v>-9.5275531553367827</v>
      </c>
      <c r="K176" s="262">
        <f>-(K$158*'Fixed Data'!$B$25*'Fixed Data'!K$47*'Fixed Data'!$B$24*'Fixed Data'!$B$23+K$158*'Fixed Data'!$B$26)*'Fixed Data'!R46/10^6</f>
        <v>-9.8022651755991301</v>
      </c>
      <c r="L176" s="262">
        <f>-(L$158*'Fixed Data'!$B$25*'Fixed Data'!L$47*'Fixed Data'!$B$24*'Fixed Data'!$B$23+L$158*'Fixed Data'!$B$26)*'Fixed Data'!S46/10^6</f>
        <v>-10.085847926490549</v>
      </c>
      <c r="M176" s="262">
        <f>-(M$158*'Fixed Data'!$B$25*'Fixed Data'!M$47*'Fixed Data'!$B$24*'Fixed Data'!$B$23+M$158*'Fixed Data'!$B$26)*'Fixed Data'!T46/10^6</f>
        <v>-10.378627470651825</v>
      </c>
      <c r="N176" s="262">
        <f>-(N$158*'Fixed Data'!$B$25*'Fixed Data'!N$47*'Fixed Data'!$B$24*'Fixed Data'!$B$23+N$158*'Fixed Data'!$B$26)*'Fixed Data'!U46/10^6</f>
        <v>-10.680943541476935</v>
      </c>
      <c r="O176" s="262">
        <f>-(O$158*'Fixed Data'!$B$25*'Fixed Data'!O$47*'Fixed Data'!$B$24*'Fixed Data'!$B$23+O$158*'Fixed Data'!$B$26)*'Fixed Data'!V46/10^6</f>
        <v>-10.993150196462343</v>
      </c>
      <c r="P176" s="262">
        <f>-(P$158*'Fixed Data'!$B$25*'Fixed Data'!P$47*'Fixed Data'!$B$24*'Fixed Data'!$B$23+P$158*'Fixed Data'!$B$26)*'Fixed Data'!W46/10^6</f>
        <v>-11.315616511055362</v>
      </c>
      <c r="Q176" s="262">
        <f>-(Q$158*'Fixed Data'!$B$25*'Fixed Data'!Q$47*'Fixed Data'!$B$24*'Fixed Data'!$B$23+Q$158*'Fixed Data'!$B$26)*'Fixed Data'!X46/10^6</f>
        <v>-11.648727255343811</v>
      </c>
      <c r="R176" s="262">
        <f>-(R$158*'Fixed Data'!$B$25*'Fixed Data'!R$47*'Fixed Data'!$B$24*'Fixed Data'!$B$23+R$158*'Fixed Data'!$B$26)*'Fixed Data'!Y46/10^6</f>
        <v>-11.992883669043676</v>
      </c>
      <c r="S176" s="262">
        <f>-(S$158*'Fixed Data'!$B$25*'Fixed Data'!S$47*'Fixed Data'!$B$24*'Fixed Data'!$B$23+S$158*'Fixed Data'!$B$26)*'Fixed Data'!Z46/10^6</f>
        <v>-12.345725832187716</v>
      </c>
      <c r="T176" s="262">
        <f>-(T$158*'Fixed Data'!$B$25*'Fixed Data'!T$47*'Fixed Data'!$B$24*'Fixed Data'!$B$23+T$158*'Fixed Data'!$B$26)*'Fixed Data'!AA46/10^6</f>
        <v>-12.710304030817866</v>
      </c>
      <c r="U176" s="262">
        <f>-(U$158*'Fixed Data'!$B$25*'Fixed Data'!U$47*'Fixed Data'!$B$24*'Fixed Data'!$B$23+U$158*'Fixed Data'!$B$26)*'Fixed Data'!AB46/10^6</f>
        <v>-13.087065540542026</v>
      </c>
      <c r="V176" s="262">
        <f>-(V$158*'Fixed Data'!$B$25*'Fixed Data'!V$47*'Fixed Data'!$B$24*'Fixed Data'!$B$23+V$158*'Fixed Data'!$B$26)*'Fixed Data'!AC46/10^6</f>
        <v>-13.476477080510849</v>
      </c>
      <c r="W176" s="262">
        <f>-(W$158*'Fixed Data'!$B$25*'Fixed Data'!W$47*'Fixed Data'!$B$24*'Fixed Data'!$B$23+W$158*'Fixed Data'!$B$26)*'Fixed Data'!AD46/10^6</f>
        <v>-13.879025839852279</v>
      </c>
      <c r="X176" s="262">
        <f>-(X$158*'Fixed Data'!$B$25*'Fixed Data'!X$47*'Fixed Data'!$B$24*'Fixed Data'!$B$23+X$158*'Fixed Data'!$B$26)*'Fixed Data'!AE46/10^6</f>
        <v>-14.295220378196884</v>
      </c>
      <c r="Y176" s="262">
        <f>-(Y$158*'Fixed Data'!$B$25*'Fixed Data'!Y$47*'Fixed Data'!$B$24*'Fixed Data'!$B$23+Y$158*'Fixed Data'!$B$26)*'Fixed Data'!AF46/10^6</f>
        <v>-14.725591737098428</v>
      </c>
      <c r="Z176" s="262">
        <f>-(Z$158*'Fixed Data'!$B$25*'Fixed Data'!Z$47*'Fixed Data'!$B$24*'Fixed Data'!$B$23+Z$158*'Fixed Data'!$B$26)*'Fixed Data'!AG46/10^6</f>
        <v>-15.170694552671627</v>
      </c>
      <c r="AA176" s="262">
        <f>-(AA$158*'Fixed Data'!$B$25*'Fixed Data'!AA$47*'Fixed Data'!$B$24*'Fixed Data'!$B$23+AA$158*'Fixed Data'!$B$26)*'Fixed Data'!AH46/10^6</f>
        <v>-15.631108183391886</v>
      </c>
      <c r="AB176" s="262">
        <f>-(AB$158*'Fixed Data'!$B$25*'Fixed Data'!AB$47*'Fixed Data'!$B$24*'Fixed Data'!$B$23+AB$158*'Fixed Data'!$B$26)*'Fixed Data'!AI46/10^6</f>
        <v>-16.107437975238543</v>
      </c>
      <c r="AC176" s="262">
        <f>-(AC$158*'Fixed Data'!$B$25*'Fixed Data'!AC$47*'Fixed Data'!$B$24*'Fixed Data'!$B$23+AC$158*'Fixed Data'!$B$26)*'Fixed Data'!AJ46/10^6</f>
        <v>-16.589641651616429</v>
      </c>
      <c r="AD176" s="262">
        <f>-(AD$158*'Fixed Data'!$B$25*'Fixed Data'!AD$47*'Fixed Data'!$B$24*'Fixed Data'!$B$23+AD$158*'Fixed Data'!$B$26)*'Fixed Data'!AK46/10^6</f>
        <v>-17.087013348759292</v>
      </c>
      <c r="AE176" s="262">
        <f>-(AE$158*'Fixed Data'!$B$25*'Fixed Data'!AE$47*'Fixed Data'!$B$24*'Fixed Data'!$B$23+AE$158*'Fixed Data'!$B$26)*'Fixed Data'!AL46/10^6</f>
        <v>-17.598957936315784</v>
      </c>
      <c r="AF176" s="262">
        <f>-(AF$158*'Fixed Data'!$B$25*'Fixed Data'!AF$47*'Fixed Data'!$B$24*'Fixed Data'!$B$23+AF$158*'Fixed Data'!$B$26)*'Fixed Data'!AM46/10^6</f>
        <v>-18.125146591139742</v>
      </c>
      <c r="AG176" s="262">
        <f>-(AG$158*'Fixed Data'!$B$25*'Fixed Data'!AG$47*'Fixed Data'!$B$24*'Fixed Data'!$B$23+AG$158*'Fixed Data'!$B$26)*'Fixed Data'!AN46/10^6</f>
        <v>-18.665581090909548</v>
      </c>
      <c r="AH176" s="262">
        <f>-(AH$158*'Fixed Data'!$B$25*'Fixed Data'!AH$47*'Fixed Data'!$B$24*'Fixed Data'!$B$23+AH$158*'Fixed Data'!$B$26)*'Fixed Data'!AO46/10^6</f>
        <v>-19.220769223065826</v>
      </c>
      <c r="AI176" s="262">
        <f>-(AI$158*'Fixed Data'!$B$25*'Fixed Data'!AI$47*'Fixed Data'!$B$24*'Fixed Data'!$B$23+AI$158*'Fixed Data'!$B$26)*'Fixed Data'!AP46/10^6</f>
        <v>-19.792024108891667</v>
      </c>
      <c r="AJ176" s="262">
        <f>-(AJ$158*'Fixed Data'!$B$25*'Fixed Data'!AJ$47*'Fixed Data'!$B$24*'Fixed Data'!$B$23+AJ$158*'Fixed Data'!$B$26)*'Fixed Data'!AQ46/10^6</f>
        <v>-20.379524122471597</v>
      </c>
      <c r="AK176" s="262">
        <f>-(AK$158*'Fixed Data'!$B$25*'Fixed Data'!AK$47*'Fixed Data'!$B$24*'Fixed Data'!$B$23+AK$158*'Fixed Data'!$B$26)*'Fixed Data'!AR46/10^6</f>
        <v>-20.9837322997999</v>
      </c>
      <c r="AL176" s="262">
        <f>-(AL$158*'Fixed Data'!$B$25*'Fixed Data'!AL$47*'Fixed Data'!$B$24*'Fixed Data'!$B$23+AL$158*'Fixed Data'!$B$26)*'Fixed Data'!AS46/10^6</f>
        <v>-21.605278623092865</v>
      </c>
      <c r="AM176" s="262">
        <f>-(AM$158*'Fixed Data'!$B$25*'Fixed Data'!AM$47*'Fixed Data'!$B$24*'Fixed Data'!$B$23+AM$158*'Fixed Data'!$B$26)*'Fixed Data'!AT46/10^6</f>
        <v>-22.244855132594108</v>
      </c>
      <c r="AN176" s="262">
        <f>-(AN$158*'Fixed Data'!$B$25*'Fixed Data'!AN$47*'Fixed Data'!$B$24*'Fixed Data'!$B$23+AN$158*'Fixed Data'!$B$26)*'Fixed Data'!AU46/10^6</f>
        <v>-22.903129466972704</v>
      </c>
      <c r="AO176" s="262">
        <f>-(AO$158*'Fixed Data'!$B$25*'Fixed Data'!AO$47*'Fixed Data'!$B$24*'Fixed Data'!$B$23+AO$158*'Fixed Data'!$B$26)*'Fixed Data'!AV46/10^6</f>
        <v>-23.580721297236337</v>
      </c>
      <c r="AP176" s="262">
        <f>-(AP$158*'Fixed Data'!$B$25*'Fixed Data'!AP$47*'Fixed Data'!$B$24*'Fixed Data'!$B$23+AP$158*'Fixed Data'!$B$26)*'Fixed Data'!AW46/10^6</f>
        <v>-24.278341539780978</v>
      </c>
      <c r="AQ176" s="262">
        <f>-(AQ$158*'Fixed Data'!$B$25*'Fixed Data'!AQ$47*'Fixed Data'!$B$24*'Fixed Data'!$B$23+AQ$158*'Fixed Data'!$B$26)*'Fixed Data'!AX46/10^6</f>
        <v>-24.996740031356548</v>
      </c>
      <c r="AR176" s="262">
        <f>-(AR$158*'Fixed Data'!$B$25*'Fixed Data'!AR$47*'Fixed Data'!$B$24*'Fixed Data'!$B$23+AR$158*'Fixed Data'!$B$26)*'Fixed Data'!AY46/10^6</f>
        <v>-25.736687181082523</v>
      </c>
      <c r="AS176" s="262">
        <f>-(AS$158*'Fixed Data'!$B$25*'Fixed Data'!AS$47*'Fixed Data'!$B$24*'Fixed Data'!$B$23+AS$158*'Fixed Data'!$B$26)*'Fixed Data'!AZ46/10^6</f>
        <v>-26.498977474126519</v>
      </c>
      <c r="AT176" s="262">
        <f>-(AT$158*'Fixed Data'!$B$25*'Fixed Data'!AT$47*'Fixed Data'!$B$24*'Fixed Data'!$B$23+AT$158*'Fixed Data'!$B$26)*'Fixed Data'!BA46/10^6</f>
        <v>-27.284442024819278</v>
      </c>
      <c r="AU176" s="262">
        <f>-(AU$158*'Fixed Data'!$B$25*'Fixed Data'!AU$47*'Fixed Data'!$B$24*'Fixed Data'!$B$23+AU$158*'Fixed Data'!$B$26)*'Fixed Data'!BB46/10^6</f>
        <v>-28.093955254029662</v>
      </c>
      <c r="AV176" s="262">
        <f>-(AV$158*'Fixed Data'!$B$25*'Fixed Data'!AV$47*'Fixed Data'!$B$24*'Fixed Data'!$B$23+AV$158*'Fixed Data'!$B$26)*'Fixed Data'!BC46/10^6</f>
        <v>-28.928427309551072</v>
      </c>
      <c r="AW176" s="262">
        <f>-(AW$158*'Fixed Data'!$B$25*'Fixed Data'!AW$47*'Fixed Data'!$B$24*'Fixed Data'!$B$23+AW$158*'Fixed Data'!$B$26)*'Fixed Data'!BD46/10^6</f>
        <v>-29.788806120146816</v>
      </c>
      <c r="AX176" s="262">
        <f>-(AX$158*'Fixed Data'!$B$25*'Fixed Data'!AX$47*'Fixed Data'!$B$24*'Fixed Data'!$B$23+AX$158*'Fixed Data'!$B$26)*'Fixed Data'!BE46/10^6</f>
        <v>-30.676081478967482</v>
      </c>
      <c r="AY176" s="262">
        <f>-(AY$158*'Fixed Data'!$B$25*'Fixed Data'!AY$47*'Fixed Data'!$B$24*'Fixed Data'!$B$23+AY$158*'Fixed Data'!$B$26)*'Fixed Data'!BF46/10^6</f>
        <v>-31.591287834306417</v>
      </c>
      <c r="AZ176" s="262">
        <f>-(AZ$158*'Fixed Data'!$B$25*'Fixed Data'!AZ$47*'Fixed Data'!$B$24*'Fixed Data'!$B$23+AZ$158*'Fixed Data'!$B$26)*'Fixed Data'!BG46/10^6</f>
        <v>-32.535505606826575</v>
      </c>
      <c r="BA176" s="262">
        <f>-(BA$158*'Fixed Data'!$B$25*'Fixed Data'!BA$47*'Fixed Data'!$B$24*'Fixed Data'!$B$23+BA$158*'Fixed Data'!$B$26)*'Fixed Data'!BH46/10^6</f>
        <v>-33.509862660056541</v>
      </c>
      <c r="BB176" s="262">
        <f>-(BB$158*'Fixed Data'!$B$25*'Fixed Data'!BB$47*'Fixed Data'!$B$24*'Fixed Data'!$B$23+BB$158*'Fixed Data'!$B$26)*'Fixed Data'!BI46/10^6</f>
        <v>-34.509487653395496</v>
      </c>
    </row>
    <row r="177" spans="1:54" outlineLevel="2">
      <c r="A177" s="494"/>
      <c r="B177" s="135" t="s">
        <v>276</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95"/>
      <c r="B178" s="135" t="s">
        <v>276</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0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0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93" t="s">
        <v>485</v>
      </c>
      <c r="B190" s="150" t="s">
        <v>486</v>
      </c>
      <c r="C190" s="19"/>
      <c r="D190" s="135" t="s">
        <v>383</v>
      </c>
      <c r="E190" s="21">
        <f>(E133+E83)*E186</f>
        <v>-2.4333328291106384</v>
      </c>
      <c r="F190" s="21">
        <f t="shared" ref="F190:BB190" si="17">(F133+F83)*F186</f>
        <v>-17.528717457616263</v>
      </c>
      <c r="G190" s="21">
        <f t="shared" si="17"/>
        <v>-32.45477817159275</v>
      </c>
      <c r="H190" s="21">
        <f t="shared" si="17"/>
        <v>-47.30082216957917</v>
      </c>
      <c r="I190" s="21">
        <f t="shared" si="17"/>
        <v>-61.892321584630416</v>
      </c>
      <c r="J190" s="21">
        <f t="shared" si="17"/>
        <v>-73.329211169416155</v>
      </c>
      <c r="K190" s="21">
        <f t="shared" si="17"/>
        <v>-66.1754710861061</v>
      </c>
      <c r="L190" s="21">
        <f t="shared" si="17"/>
        <v>-59.523161929140969</v>
      </c>
      <c r="M190" s="21">
        <f t="shared" si="17"/>
        <v>-53.34312018707989</v>
      </c>
      <c r="N190" s="21">
        <f t="shared" si="17"/>
        <v>-47.607697371468234</v>
      </c>
      <c r="O190" s="21">
        <f t="shared" si="17"/>
        <v>-42.290686977975419</v>
      </c>
      <c r="P190" s="21">
        <f t="shared" si="17"/>
        <v>-37.367254787532111</v>
      </c>
      <c r="Q190" s="21">
        <f t="shared" si="17"/>
        <v>-32.813872360610063</v>
      </c>
      <c r="R190" s="21">
        <f t="shared" si="17"/>
        <v>-28.608253584052452</v>
      </c>
      <c r="S190" s="21">
        <f t="shared" si="17"/>
        <v>-24.729294135866265</v>
      </c>
      <c r="T190" s="21">
        <f t="shared" si="17"/>
        <v>-21.157013739141924</v>
      </c>
      <c r="U190" s="21">
        <f t="shared" si="17"/>
        <v>-17.872501081778449</v>
      </c>
      <c r="V190" s="21">
        <f t="shared" si="17"/>
        <v>-14.857861283976296</v>
      </c>
      <c r="W190" s="21">
        <f t="shared" si="17"/>
        <v>-12.096165800521923</v>
      </c>
      <c r="X190" s="21">
        <f t="shared" si="17"/>
        <v>-9.5714046497395557</v>
      </c>
      <c r="Y190" s="21">
        <f t="shared" si="17"/>
        <v>-7.2684408656327273</v>
      </c>
      <c r="Z190" s="21">
        <f t="shared" si="17"/>
        <v>-5.1729670741917682</v>
      </c>
      <c r="AA190" s="21">
        <f t="shared" si="17"/>
        <v>-3.2714640991092234</v>
      </c>
      <c r="AB190" s="21">
        <f t="shared" si="17"/>
        <v>-1.5511615062327027</v>
      </c>
      <c r="AC190" s="21">
        <f t="shared" si="17"/>
        <v>-2.8873929153356489E-15</v>
      </c>
      <c r="AD190" s="21">
        <f t="shared" si="17"/>
        <v>-2.7897516090199509E-15</v>
      </c>
      <c r="AE190" s="21">
        <f t="shared" si="17"/>
        <v>-2.6954121826279715E-15</v>
      </c>
      <c r="AF190" s="21">
        <f t="shared" si="17"/>
        <v>-2.6042629783845135E-15</v>
      </c>
      <c r="AG190" s="21">
        <f t="shared" si="17"/>
        <v>-2.5161961143811726E-15</v>
      </c>
      <c r="AH190" s="21">
        <f t="shared" si="17"/>
        <v>-2.4311073568900226E-15</v>
      </c>
      <c r="AI190" s="21">
        <f t="shared" si="17"/>
        <v>-2.3488959969951908E-15</v>
      </c>
      <c r="AJ190" s="21">
        <f t="shared" si="17"/>
        <v>-2.2804815504807674E-15</v>
      </c>
      <c r="AK190" s="21">
        <f t="shared" si="17"/>
        <v>-2.214059757748318E-15</v>
      </c>
      <c r="AL190" s="21">
        <f t="shared" si="17"/>
        <v>-2.1495725803381727E-15</v>
      </c>
      <c r="AM190" s="21">
        <f t="shared" si="17"/>
        <v>-2.0869636702312357E-15</v>
      </c>
      <c r="AN190" s="21">
        <f t="shared" si="17"/>
        <v>-2.0261783206128503E-15</v>
      </c>
      <c r="AO190" s="21">
        <f t="shared" si="17"/>
        <v>-1.9671634180707282E-15</v>
      </c>
      <c r="AP190" s="21">
        <f t="shared" si="17"/>
        <v>-1.9098673961851729E-15</v>
      </c>
      <c r="AQ190" s="21">
        <f t="shared" si="17"/>
        <v>-1.8542401904710418E-15</v>
      </c>
      <c r="AR190" s="21">
        <f t="shared" si="17"/>
        <v>-1.8002331946320795E-15</v>
      </c>
      <c r="AS190" s="21">
        <f t="shared" si="17"/>
        <v>-1.7477992180893975E-15</v>
      </c>
      <c r="AT190" s="21">
        <f t="shared" si="17"/>
        <v>-1.6968924447469881E-15</v>
      </c>
      <c r="AU190" s="21">
        <f t="shared" si="17"/>
        <v>-1.6474683929582408E-15</v>
      </c>
      <c r="AV190" s="21">
        <f t="shared" si="17"/>
        <v>-1.5994838766584862E-15</v>
      </c>
      <c r="AW190" s="21">
        <f t="shared" si="17"/>
        <v>-1.5528969676295982E-15</v>
      </c>
      <c r="AX190" s="21">
        <f t="shared" si="17"/>
        <v>-1.5076669588636875E-15</v>
      </c>
      <c r="AY190" s="21">
        <f t="shared" si="17"/>
        <v>-1.4637543289938712E-15</v>
      </c>
      <c r="AZ190" s="21">
        <f t="shared" si="17"/>
        <v>-1.4211207077610402E-15</v>
      </c>
      <c r="BA190" s="21">
        <f t="shared" si="17"/>
        <v>-1.3797288424864468E-15</v>
      </c>
      <c r="BB190" s="21">
        <f t="shared" si="17"/>
        <v>-1.3395425655208219E-15</v>
      </c>
    </row>
    <row r="191" spans="1:54" outlineLevel="2">
      <c r="A191" s="494"/>
      <c r="B191" s="150" t="s">
        <v>487</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94"/>
      <c r="B192" s="150" t="s">
        <v>557</v>
      </c>
      <c r="C192" s="19"/>
      <c r="D192" s="135" t="s">
        <v>383</v>
      </c>
      <c r="E192" s="21">
        <f>E77*E186</f>
        <v>-5.0724320356663997</v>
      </c>
      <c r="F192" s="21">
        <f t="shared" ref="F192:BB192" si="19">F77*F186</f>
        <v>-4.1584676257078863</v>
      </c>
      <c r="G192" s="21">
        <f t="shared" si="19"/>
        <v>-3.2784519537278776</v>
      </c>
      <c r="H192" s="21">
        <f t="shared" si="19"/>
        <v>-2.431189480514349</v>
      </c>
      <c r="I192" s="21">
        <f t="shared" si="19"/>
        <v>-1.6155211766017161</v>
      </c>
      <c r="J192" s="21">
        <f t="shared" si="19"/>
        <v>-0.83032338852811249</v>
      </c>
      <c r="K192" s="21">
        <f t="shared" si="19"/>
        <v>-0.81299564386240042</v>
      </c>
      <c r="L192" s="21">
        <f t="shared" si="19"/>
        <v>-0.79610447998565548</v>
      </c>
      <c r="M192" s="21">
        <f t="shared" si="19"/>
        <v>-0.77963882217545522</v>
      </c>
      <c r="N192" s="21">
        <f t="shared" si="19"/>
        <v>-0.76358789171275643</v>
      </c>
      <c r="O192" s="21">
        <f t="shared" si="19"/>
        <v>-0.74794119874993881</v>
      </c>
      <c r="P192" s="21">
        <f t="shared" si="19"/>
        <v>-0.73268853490596886</v>
      </c>
      <c r="Q192" s="21">
        <f t="shared" si="19"/>
        <v>-0.71781996367602552</v>
      </c>
      <c r="R192" s="21">
        <f t="shared" si="19"/>
        <v>-0.70332581399738658</v>
      </c>
      <c r="S192" s="21">
        <f t="shared" si="19"/>
        <v>-0.68919667351611069</v>
      </c>
      <c r="T192" s="21">
        <f t="shared" si="19"/>
        <v>-0.67542338252916789</v>
      </c>
      <c r="U192" s="21">
        <f t="shared" si="19"/>
        <v>-0.6619970249924656</v>
      </c>
      <c r="V192" s="21">
        <f t="shared" si="19"/>
        <v>-0.64890892189720106</v>
      </c>
      <c r="W192" s="21">
        <f t="shared" si="19"/>
        <v>-0.63615062855188931</v>
      </c>
      <c r="X192" s="21">
        <f t="shared" si="19"/>
        <v>-0.62371392353780875</v>
      </c>
      <c r="Y192" s="21">
        <f t="shared" si="19"/>
        <v>-0.61159080559086765</v>
      </c>
      <c r="Z192" s="21">
        <f t="shared" si="19"/>
        <v>-0.59977348791086527</v>
      </c>
      <c r="AA192" s="21">
        <f t="shared" si="19"/>
        <v>-0.58825439010611968</v>
      </c>
      <c r="AB192" s="21">
        <f t="shared" si="19"/>
        <v>-0.57702613481578002</v>
      </c>
      <c r="AC192" s="21">
        <f t="shared" si="19"/>
        <v>-0.56608154205151118</v>
      </c>
      <c r="AD192" s="21">
        <f t="shared" si="19"/>
        <v>-0.55541362239916292</v>
      </c>
      <c r="AE192" s="21">
        <f t="shared" si="19"/>
        <v>-0.54501557397696676</v>
      </c>
      <c r="AF192" s="21">
        <f t="shared" si="19"/>
        <v>-0.53488077548505963</v>
      </c>
      <c r="AG192" s="21">
        <f t="shared" si="19"/>
        <v>-0.52500278340369333</v>
      </c>
      <c r="AH192" s="21">
        <f t="shared" si="19"/>
        <v>-0.51537532576664591</v>
      </c>
      <c r="AI192" s="21">
        <f t="shared" si="19"/>
        <v>-0.50599229756580766</v>
      </c>
      <c r="AJ192" s="21">
        <f t="shared" si="19"/>
        <v>-0.49925964028264697</v>
      </c>
      <c r="AK192" s="21">
        <f t="shared" si="19"/>
        <v>-0.4926846645337068</v>
      </c>
      <c r="AL192" s="21">
        <f t="shared" si="19"/>
        <v>-0.48626448939011591</v>
      </c>
      <c r="AM192" s="21">
        <f t="shared" si="19"/>
        <v>-0.47999630676793142</v>
      </c>
      <c r="AN192" s="21">
        <f t="shared" si="19"/>
        <v>-0.47387737869248969</v>
      </c>
      <c r="AO192" s="21">
        <f t="shared" si="19"/>
        <v>-0.46790503594236377</v>
      </c>
      <c r="AP192" s="21">
        <f t="shared" si="19"/>
        <v>-0.46207667692977383</v>
      </c>
      <c r="AQ192" s="21">
        <f t="shared" si="19"/>
        <v>-0.45638976654328378</v>
      </c>
      <c r="AR192" s="21">
        <f t="shared" si="19"/>
        <v>-0.45084183473655465</v>
      </c>
      <c r="AS192" s="21">
        <f t="shared" si="19"/>
        <v>-0.4454304748967326</v>
      </c>
      <c r="AT192" s="21">
        <f t="shared" si="19"/>
        <v>-0.44015334318387106</v>
      </c>
      <c r="AU192" s="21">
        <f t="shared" si="19"/>
        <v>-0.43500815694417028</v>
      </c>
      <c r="AV192" s="21">
        <f t="shared" si="19"/>
        <v>-0.42999269363518472</v>
      </c>
      <c r="AW192" s="21">
        <f t="shared" si="19"/>
        <v>-0.42510478997117085</v>
      </c>
      <c r="AX192" s="21">
        <f t="shared" si="19"/>
        <v>-0.42034234053722402</v>
      </c>
      <c r="AY192" s="21">
        <f t="shared" si="19"/>
        <v>-0.41570329662447081</v>
      </c>
      <c r="AZ192" s="21">
        <f t="shared" si="19"/>
        <v>-0.41118566538916618</v>
      </c>
      <c r="BA192" s="21">
        <f t="shared" si="19"/>
        <v>-0.40678750878023567</v>
      </c>
      <c r="BB192" s="21">
        <f t="shared" si="19"/>
        <v>-0.40243639608159909</v>
      </c>
    </row>
    <row r="193" spans="1:54" outlineLevel="2">
      <c r="A193" s="494"/>
      <c r="B193" s="150" t="s">
        <v>488</v>
      </c>
      <c r="C193" s="19"/>
      <c r="D193" s="135" t="s">
        <v>383</v>
      </c>
      <c r="E193" s="21">
        <f t="shared" ref="E193:BB193" si="20">SUMIF($B$143:$B$154,"Environmental",E$143:E$154)*E186</f>
        <v>-30.244868728940542</v>
      </c>
      <c r="F193" s="21">
        <f t="shared" si="20"/>
        <v>-25.236464080099289</v>
      </c>
      <c r="G193" s="21">
        <f t="shared" si="20"/>
        <v>-20.174183582715493</v>
      </c>
      <c r="H193" s="21">
        <f t="shared" si="20"/>
        <v>-15.16684629732527</v>
      </c>
      <c r="I193" s="21">
        <f t="shared" si="20"/>
        <v>-10.249743346386918</v>
      </c>
      <c r="J193" s="21">
        <f t="shared" si="20"/>
        <v>-5.3561163451137892</v>
      </c>
      <c r="K193" s="21">
        <f t="shared" si="20"/>
        <v>-5.3133458124891906</v>
      </c>
      <c r="L193" s="21">
        <f t="shared" si="20"/>
        <v>-5.2874168737421225</v>
      </c>
      <c r="M193" s="21">
        <f t="shared" si="20"/>
        <v>-5.2607749545862648</v>
      </c>
      <c r="N193" s="21">
        <f t="shared" si="20"/>
        <v>-5.217278883861705</v>
      </c>
      <c r="O193" s="21">
        <f t="shared" si="20"/>
        <v>-5.1897251253814014</v>
      </c>
      <c r="P193" s="21">
        <f t="shared" si="20"/>
        <v>-5.1616271099005218</v>
      </c>
      <c r="Q193" s="21">
        <f t="shared" si="20"/>
        <v>-5.1330391975186895</v>
      </c>
      <c r="R193" s="21">
        <f t="shared" si="20"/>
        <v>-5.1189374737038387</v>
      </c>
      <c r="S193" s="21">
        <f t="shared" si="20"/>
        <v>-5.0892239675377917</v>
      </c>
      <c r="T193" s="21">
        <f t="shared" si="20"/>
        <v>-5.0591778177680551</v>
      </c>
      <c r="U193" s="21">
        <f t="shared" si="20"/>
        <v>-5.0288445565396991</v>
      </c>
      <c r="V193" s="21">
        <f t="shared" si="20"/>
        <v>-5.0120370906180503</v>
      </c>
      <c r="W193" s="21">
        <f t="shared" si="20"/>
        <v>-4.980987754375291</v>
      </c>
      <c r="X193" s="21">
        <f t="shared" si="20"/>
        <v>-4.9630180439065521</v>
      </c>
      <c r="Y193" s="21">
        <f t="shared" si="20"/>
        <v>-4.9314392976352508</v>
      </c>
      <c r="Z193" s="21">
        <f t="shared" si="20"/>
        <v>-4.9125130426779204</v>
      </c>
      <c r="AA193" s="21">
        <f t="shared" si="20"/>
        <v>-4.8930583101946077</v>
      </c>
      <c r="AB193" s="21">
        <f t="shared" si="20"/>
        <v>-4.8731267003764982</v>
      </c>
      <c r="AC193" s="21">
        <f t="shared" si="20"/>
        <v>-4.8500221938045343</v>
      </c>
      <c r="AD193" s="21">
        <f t="shared" si="20"/>
        <v>-4.827266712479358</v>
      </c>
      <c r="AE193" s="21">
        <f t="shared" si="20"/>
        <v>-4.8053887734448999</v>
      </c>
      <c r="AF193" s="21">
        <f t="shared" si="20"/>
        <v>-4.7828812190076269</v>
      </c>
      <c r="AG193" s="21">
        <f t="shared" si="20"/>
        <v>-4.7599368694257729</v>
      </c>
      <c r="AH193" s="21">
        <f t="shared" si="20"/>
        <v>-4.7367723772940806</v>
      </c>
      <c r="AI193" s="21">
        <f t="shared" si="20"/>
        <v>-4.713661603445197</v>
      </c>
      <c r="AJ193" s="21">
        <f t="shared" si="20"/>
        <v>-4.7132536382364485</v>
      </c>
      <c r="AK193" s="21">
        <f t="shared" si="20"/>
        <v>-4.7126012594795883</v>
      </c>
      <c r="AL193" s="21">
        <f t="shared" si="20"/>
        <v>-4.7118031057296212</v>
      </c>
      <c r="AM193" s="21">
        <f t="shared" si="20"/>
        <v>-4.7109140628426411</v>
      </c>
      <c r="AN193" s="21">
        <f t="shared" si="20"/>
        <v>-4.7099567885007723</v>
      </c>
      <c r="AO193" s="21">
        <f t="shared" si="20"/>
        <v>-4.7089400379177384</v>
      </c>
      <c r="AP193" s="21">
        <f t="shared" si="20"/>
        <v>-4.7078955856729303</v>
      </c>
      <c r="AQ193" s="21">
        <f t="shared" si="20"/>
        <v>-4.7068597734966655</v>
      </c>
      <c r="AR193" s="21">
        <f t="shared" si="20"/>
        <v>-4.7058584896987812</v>
      </c>
      <c r="AS193" s="21">
        <f t="shared" si="20"/>
        <v>-4.7049155757541747</v>
      </c>
      <c r="AT193" s="21">
        <f t="shared" si="20"/>
        <v>-4.704056580743905</v>
      </c>
      <c r="AU193" s="21">
        <f t="shared" si="20"/>
        <v>-4.7033083896645129</v>
      </c>
      <c r="AV193" s="21">
        <f t="shared" si="20"/>
        <v>-4.7026963481902042</v>
      </c>
      <c r="AW193" s="21">
        <f t="shared" si="20"/>
        <v>-4.702244515318629</v>
      </c>
      <c r="AX193" s="21">
        <f t="shared" si="20"/>
        <v>-4.7019769085268805</v>
      </c>
      <c r="AY193" s="21">
        <f t="shared" si="20"/>
        <v>-4.7019174459868518</v>
      </c>
      <c r="AZ193" s="21">
        <f t="shared" si="20"/>
        <v>-4.702089604643608</v>
      </c>
      <c r="BA193" s="21">
        <f t="shared" si="20"/>
        <v>-4.7025163340818503</v>
      </c>
      <c r="BB193" s="21">
        <f t="shared" si="20"/>
        <v>-4.7023959361696743</v>
      </c>
    </row>
    <row r="194" spans="1:54" outlineLevel="2">
      <c r="A194" s="494"/>
      <c r="B194" s="150" t="s">
        <v>489</v>
      </c>
      <c r="C194" s="19"/>
      <c r="D194" s="135" t="s">
        <v>383</v>
      </c>
      <c r="E194" s="21">
        <f t="shared" ref="E194:BB194" si="21">SUM(E172:E174)*E186</f>
        <v>-15.146367667260405</v>
      </c>
      <c r="F194" s="21">
        <f t="shared" si="21"/>
        <v>-12.606349759775377</v>
      </c>
      <c r="G194" s="21">
        <f t="shared" si="21"/>
        <v>-10.089940852172829</v>
      </c>
      <c r="H194" s="21">
        <f t="shared" si="21"/>
        <v>-7.5963046607504294</v>
      </c>
      <c r="I194" s="21">
        <f t="shared" si="21"/>
        <v>-5.1246002229671621</v>
      </c>
      <c r="J194" s="21">
        <f t="shared" si="21"/>
        <v>-2.6739813681245721</v>
      </c>
      <c r="K194" s="21">
        <f t="shared" si="21"/>
        <v>-2.6580496786751131</v>
      </c>
      <c r="L194" s="21">
        <f t="shared" si="21"/>
        <v>-2.6424617670177373</v>
      </c>
      <c r="M194" s="21">
        <f t="shared" si="21"/>
        <v>-2.6272165468435871</v>
      </c>
      <c r="N194" s="21">
        <f t="shared" si="21"/>
        <v>-2.6123130300701751</v>
      </c>
      <c r="O194" s="21">
        <f t="shared" si="21"/>
        <v>-2.5977503320698108</v>
      </c>
      <c r="P194" s="21">
        <f t="shared" si="21"/>
        <v>-2.5835276752988596</v>
      </c>
      <c r="Q194" s="21">
        <f t="shared" si="21"/>
        <v>-2.5696443813039664</v>
      </c>
      <c r="R194" s="21">
        <f t="shared" si="21"/>
        <v>-2.5560998745563794</v>
      </c>
      <c r="S194" s="21">
        <f t="shared" si="21"/>
        <v>-2.5423215361121061</v>
      </c>
      <c r="T194" s="21">
        <f t="shared" si="21"/>
        <v>-2.5288870790991411</v>
      </c>
      <c r="U194" s="21">
        <f t="shared" si="21"/>
        <v>-2.5157960209415879</v>
      </c>
      <c r="V194" s="21">
        <f t="shared" si="21"/>
        <v>-2.5030479880336789</v>
      </c>
      <c r="W194" s="21">
        <f t="shared" si="21"/>
        <v>-2.4906427223303855</v>
      </c>
      <c r="X194" s="21">
        <f t="shared" si="21"/>
        <v>-2.4785800750173848</v>
      </c>
      <c r="Y194" s="21">
        <f t="shared" si="21"/>
        <v>-2.4668600117115238</v>
      </c>
      <c r="Z194" s="21">
        <f t="shared" si="21"/>
        <v>-2.4554826172700031</v>
      </c>
      <c r="AA194" s="21">
        <f t="shared" si="21"/>
        <v>-2.4444480874688121</v>
      </c>
      <c r="AB194" s="21">
        <f t="shared" si="21"/>
        <v>-2.4337567426561777</v>
      </c>
      <c r="AC194" s="21">
        <f t="shared" si="21"/>
        <v>-2.4218506366696966</v>
      </c>
      <c r="AD194" s="21">
        <f t="shared" si="21"/>
        <v>-2.4101060846664315</v>
      </c>
      <c r="AE194" s="21">
        <f t="shared" si="21"/>
        <v>-2.3983723236069041</v>
      </c>
      <c r="AF194" s="21">
        <f t="shared" si="21"/>
        <v>-2.3865515989492114</v>
      </c>
      <c r="AG194" s="21">
        <f t="shared" si="21"/>
        <v>-2.3746000130473055</v>
      </c>
      <c r="AH194" s="21">
        <f t="shared" si="21"/>
        <v>-2.3625410626251209</v>
      </c>
      <c r="AI194" s="21">
        <f t="shared" si="21"/>
        <v>-2.3504902972597779</v>
      </c>
      <c r="AJ194" s="21">
        <f t="shared" si="21"/>
        <v>-2.3497684345652337</v>
      </c>
      <c r="AK194" s="21">
        <f t="shared" si="21"/>
        <v>-2.3489649642962136</v>
      </c>
      <c r="AL194" s="21">
        <f t="shared" si="21"/>
        <v>-2.3480992440661899</v>
      </c>
      <c r="AM194" s="21">
        <f t="shared" si="21"/>
        <v>-2.347193719502251</v>
      </c>
      <c r="AN194" s="21">
        <f t="shared" si="21"/>
        <v>-2.3462644266432755</v>
      </c>
      <c r="AO194" s="21">
        <f t="shared" si="21"/>
        <v>-2.3453193600992721</v>
      </c>
      <c r="AP194" s="21">
        <f t="shared" si="21"/>
        <v>-2.3443729145475087</v>
      </c>
      <c r="AQ194" s="21">
        <f t="shared" si="21"/>
        <v>-2.3434399393119025</v>
      </c>
      <c r="AR194" s="21">
        <f t="shared" si="21"/>
        <v>-2.3425338380583809</v>
      </c>
      <c r="AS194" s="21">
        <f t="shared" si="21"/>
        <v>-2.3416669175294342</v>
      </c>
      <c r="AT194" s="21">
        <f t="shared" si="21"/>
        <v>-2.3408514614840708</v>
      </c>
      <c r="AU194" s="21">
        <f t="shared" si="21"/>
        <v>-2.3401001334140084</v>
      </c>
      <c r="AV194" s="21">
        <f t="shared" si="21"/>
        <v>-2.3394251485337767</v>
      </c>
      <c r="AW194" s="21">
        <f t="shared" si="21"/>
        <v>-2.3388383342065127</v>
      </c>
      <c r="AX194" s="21">
        <f t="shared" si="21"/>
        <v>-2.3383513320728904</v>
      </c>
      <c r="AY194" s="21">
        <f t="shared" si="21"/>
        <v>-2.3379756660701907</v>
      </c>
      <c r="AZ194" s="21">
        <f t="shared" si="21"/>
        <v>-2.3377226870491774</v>
      </c>
      <c r="BA194" s="21">
        <f t="shared" si="21"/>
        <v>-2.3376035312104881</v>
      </c>
      <c r="BB194" s="21">
        <f t="shared" si="21"/>
        <v>-2.3372194598350298</v>
      </c>
    </row>
    <row r="195" spans="1:54" outlineLevel="2">
      <c r="A195" s="494"/>
      <c r="B195" s="150" t="s">
        <v>490</v>
      </c>
      <c r="C195" s="19"/>
      <c r="D195" s="135" t="s">
        <v>383</v>
      </c>
      <c r="E195" s="21">
        <f>SUM(E176:E178)*E186</f>
        <v>-45.439102991017918</v>
      </c>
      <c r="F195" s="21">
        <f t="shared" ref="F195:BB195" si="22">SUM(F176:F178)*F186</f>
        <v>-37.819049270502191</v>
      </c>
      <c r="G195" s="21">
        <f t="shared" si="22"/>
        <v>-30.269822556518495</v>
      </c>
      <c r="H195" s="21">
        <f t="shared" si="22"/>
        <v>-22.788913982251284</v>
      </c>
      <c r="I195" s="21">
        <f t="shared" si="22"/>
        <v>-15.373800668901486</v>
      </c>
      <c r="J195" s="21">
        <f t="shared" si="22"/>
        <v>-8.021944102611835</v>
      </c>
      <c r="K195" s="21">
        <f t="shared" si="22"/>
        <v>-7.9741490360253398</v>
      </c>
      <c r="L195" s="21">
        <f t="shared" si="22"/>
        <v>-7.9273853010532118</v>
      </c>
      <c r="M195" s="21">
        <f t="shared" si="22"/>
        <v>-7.8816496388764303</v>
      </c>
      <c r="N195" s="21">
        <f t="shared" si="22"/>
        <v>-7.8369390885902517</v>
      </c>
      <c r="O195" s="21">
        <f t="shared" si="22"/>
        <v>-7.7932509962094336</v>
      </c>
      <c r="P195" s="21">
        <f t="shared" si="22"/>
        <v>-7.7505830274512837</v>
      </c>
      <c r="Q195" s="21">
        <f t="shared" si="22"/>
        <v>-7.7089331439119002</v>
      </c>
      <c r="R195" s="21">
        <f t="shared" si="22"/>
        <v>-7.668299623669137</v>
      </c>
      <c r="S195" s="21">
        <f t="shared" si="22"/>
        <v>-7.6269646068738961</v>
      </c>
      <c r="T195" s="21">
        <f t="shared" si="22"/>
        <v>-7.586661235864228</v>
      </c>
      <c r="U195" s="21">
        <f t="shared" si="22"/>
        <v>-7.5473880642294668</v>
      </c>
      <c r="V195" s="21">
        <f t="shared" si="22"/>
        <v>-7.5091439627241039</v>
      </c>
      <c r="W195" s="21">
        <f t="shared" si="22"/>
        <v>-7.4719281669911579</v>
      </c>
      <c r="X195" s="21">
        <f t="shared" si="22"/>
        <v>-7.4357402250521538</v>
      </c>
      <c r="Y195" s="21">
        <f t="shared" si="22"/>
        <v>-7.4005800351345723</v>
      </c>
      <c r="Z195" s="21">
        <f t="shared" si="22"/>
        <v>-7.3664478505373392</v>
      </c>
      <c r="AA195" s="21">
        <f t="shared" si="22"/>
        <v>-7.3333442636546655</v>
      </c>
      <c r="AB195" s="21">
        <f t="shared" si="22"/>
        <v>-7.3012702279685335</v>
      </c>
      <c r="AC195" s="21">
        <f t="shared" si="22"/>
        <v>-7.265551910077729</v>
      </c>
      <c r="AD195" s="21">
        <f t="shared" si="22"/>
        <v>-7.2303182541436044</v>
      </c>
      <c r="AE195" s="21">
        <f t="shared" si="22"/>
        <v>-7.1951169710542997</v>
      </c>
      <c r="AF195" s="21">
        <f t="shared" si="22"/>
        <v>-7.1596547971882503</v>
      </c>
      <c r="AG195" s="21">
        <f t="shared" si="22"/>
        <v>-7.1238000393862224</v>
      </c>
      <c r="AH195" s="21">
        <f t="shared" si="22"/>
        <v>-7.0876231881747076</v>
      </c>
      <c r="AI195" s="21">
        <f t="shared" si="22"/>
        <v>-7.0514708921183731</v>
      </c>
      <c r="AJ195" s="21">
        <f t="shared" si="22"/>
        <v>-7.0493053040635543</v>
      </c>
      <c r="AK195" s="21">
        <f t="shared" si="22"/>
        <v>-7.046894893276372</v>
      </c>
      <c r="AL195" s="21">
        <f t="shared" si="22"/>
        <v>-7.0442977326042318</v>
      </c>
      <c r="AM195" s="21">
        <f t="shared" si="22"/>
        <v>-7.04158115894188</v>
      </c>
      <c r="AN195" s="21">
        <f t="shared" si="22"/>
        <v>-7.0387932803888038</v>
      </c>
      <c r="AO195" s="21">
        <f t="shared" si="22"/>
        <v>-7.035958080778399</v>
      </c>
      <c r="AP195" s="21">
        <f t="shared" si="22"/>
        <v>-7.0331187441444323</v>
      </c>
      <c r="AQ195" s="21">
        <f t="shared" si="22"/>
        <v>-7.030319818459299</v>
      </c>
      <c r="AR195" s="21">
        <f t="shared" si="22"/>
        <v>-7.0276015147202253</v>
      </c>
      <c r="AS195" s="21">
        <f t="shared" si="22"/>
        <v>-7.0250007531536687</v>
      </c>
      <c r="AT195" s="21">
        <f t="shared" si="22"/>
        <v>-7.0225543850374201</v>
      </c>
      <c r="AU195" s="21">
        <f t="shared" si="22"/>
        <v>-7.0203004008467795</v>
      </c>
      <c r="AV195" s="21">
        <f t="shared" si="22"/>
        <v>-7.0182754462252452</v>
      </c>
      <c r="AW195" s="21">
        <f t="shared" si="22"/>
        <v>-7.0165150032621426</v>
      </c>
      <c r="AX195" s="21">
        <f t="shared" si="22"/>
        <v>-7.0150539968795229</v>
      </c>
      <c r="AY195" s="21">
        <f t="shared" si="22"/>
        <v>-7.0139269988893282</v>
      </c>
      <c r="AZ195" s="21">
        <f t="shared" si="22"/>
        <v>-7.0131680618438468</v>
      </c>
      <c r="BA195" s="21">
        <f t="shared" si="22"/>
        <v>-7.0128105943449981</v>
      </c>
      <c r="BB195" s="21">
        <f t="shared" si="22"/>
        <v>-7.0116583802353816</v>
      </c>
    </row>
    <row r="196" spans="1:54" outlineLevel="2">
      <c r="A196" s="494"/>
      <c r="B196" s="150" t="s">
        <v>279</v>
      </c>
      <c r="C196" s="19"/>
      <c r="D196" s="135" t="s">
        <v>383</v>
      </c>
      <c r="E196" s="21">
        <f t="shared" ref="E196:BB196" si="23">SUMIF($B$143:$B$154,"Safety",E$143:E$154)*E187</f>
        <v>-4.8230317005041456</v>
      </c>
      <c r="F196" s="21">
        <f t="shared" si="23"/>
        <v>-4.7169927468754294</v>
      </c>
      <c r="G196" s="21">
        <f t="shared" si="23"/>
        <v>-4.3914364025606423</v>
      </c>
      <c r="H196" s="21">
        <f t="shared" si="23"/>
        <v>-3.7522374830866183</v>
      </c>
      <c r="I196" s="21">
        <f t="shared" si="23"/>
        <v>-2.6978534538253438</v>
      </c>
      <c r="J196" s="21">
        <f t="shared" si="23"/>
        <v>-1.1188311978243912</v>
      </c>
      <c r="K196" s="21">
        <f t="shared" si="23"/>
        <v>-1.1308317546783093</v>
      </c>
      <c r="L196" s="21">
        <f t="shared" si="23"/>
        <v>-1.1432311596138698</v>
      </c>
      <c r="M196" s="21">
        <f t="shared" si="23"/>
        <v>-1.1560399967172175</v>
      </c>
      <c r="N196" s="21">
        <f t="shared" si="23"/>
        <v>-1.1692692035669119</v>
      </c>
      <c r="O196" s="21">
        <f t="shared" si="23"/>
        <v>-1.1829300841131922</v>
      </c>
      <c r="P196" s="21">
        <f t="shared" si="23"/>
        <v>-1.1970343367319525</v>
      </c>
      <c r="Q196" s="21">
        <f t="shared" si="23"/>
        <v>-1.2115940404331329</v>
      </c>
      <c r="R196" s="21">
        <f t="shared" si="23"/>
        <v>-1.2266216956541645</v>
      </c>
      <c r="S196" s="21">
        <f t="shared" si="23"/>
        <v>-1.2421302583233806</v>
      </c>
      <c r="T196" s="21">
        <f t="shared" si="23"/>
        <v>-1.2581330436534841</v>
      </c>
      <c r="U196" s="21">
        <f t="shared" si="23"/>
        <v>-1.2746439004462091</v>
      </c>
      <c r="V196" s="21">
        <f t="shared" si="23"/>
        <v>-1.2916771239114346</v>
      </c>
      <c r="W196" s="21">
        <f t="shared" si="23"/>
        <v>-1.3092474423057698</v>
      </c>
      <c r="X196" s="21">
        <f t="shared" si="23"/>
        <v>-1.3273701699921285</v>
      </c>
      <c r="Y196" s="21">
        <f t="shared" si="23"/>
        <v>-1.3460610791413636</v>
      </c>
      <c r="Z196" s="21">
        <f t="shared" si="23"/>
        <v>-1.3653365079038633</v>
      </c>
      <c r="AA196" s="21">
        <f t="shared" si="23"/>
        <v>-1.3852133118171321</v>
      </c>
      <c r="AB196" s="21">
        <f t="shared" si="23"/>
        <v>-1.4057089745839044</v>
      </c>
      <c r="AC196" s="21">
        <f t="shared" si="23"/>
        <v>-1.4268415024818828</v>
      </c>
      <c r="AD196" s="21">
        <f t="shared" si="23"/>
        <v>-1.4486295868425507</v>
      </c>
      <c r="AE196" s="21">
        <f t="shared" si="23"/>
        <v>-1.4710925057885607</v>
      </c>
      <c r="AF196" s="21">
        <f t="shared" si="23"/>
        <v>-1.4942501952832192</v>
      </c>
      <c r="AG196" s="21">
        <f t="shared" si="23"/>
        <v>-1.518123310392991</v>
      </c>
      <c r="AH196" s="21">
        <f t="shared" si="23"/>
        <v>-1.5427331321683337</v>
      </c>
      <c r="AI196" s="21">
        <f t="shared" si="23"/>
        <v>-1.5681017502717469</v>
      </c>
      <c r="AJ196" s="21">
        <f t="shared" si="23"/>
        <v>-1.5976203255539767</v>
      </c>
      <c r="AK196" s="21">
        <f t="shared" si="23"/>
        <v>-1.6280651811138667</v>
      </c>
      <c r="AL196" s="21">
        <f t="shared" si="23"/>
        <v>-1.6594663520278226</v>
      </c>
      <c r="AM196" s="21">
        <f t="shared" si="23"/>
        <v>-1.6918549292788145</v>
      </c>
      <c r="AN196" s="21">
        <f t="shared" si="23"/>
        <v>-1.7252630981243346</v>
      </c>
      <c r="AO196" s="21">
        <f t="shared" si="23"/>
        <v>-1.7597242097793389</v>
      </c>
      <c r="AP196" s="21">
        <f t="shared" si="23"/>
        <v>-1.7952727642067081</v>
      </c>
      <c r="AQ196" s="21">
        <f t="shared" si="23"/>
        <v>-1.8319445458531751</v>
      </c>
      <c r="AR196" s="21">
        <f t="shared" si="23"/>
        <v>-1.8697765776746145</v>
      </c>
      <c r="AS196" s="21">
        <f t="shared" si="23"/>
        <v>-1.9088072002110419</v>
      </c>
      <c r="AT196" s="21">
        <f t="shared" si="23"/>
        <v>-1.9490761528010128</v>
      </c>
      <c r="AU196" s="21">
        <f t="shared" si="23"/>
        <v>-1.9906245811762686</v>
      </c>
      <c r="AV196" s="21">
        <f t="shared" si="23"/>
        <v>-2.0334950885258816</v>
      </c>
      <c r="AW196" s="21">
        <f t="shared" si="23"/>
        <v>-2.0777318364490296</v>
      </c>
      <c r="AX196" s="21">
        <f t="shared" si="23"/>
        <v>-2.1233805388996232</v>
      </c>
      <c r="AY196" s="21">
        <f t="shared" si="23"/>
        <v>-2.1704885662101479</v>
      </c>
      <c r="AZ196" s="21">
        <f t="shared" si="23"/>
        <v>-2.2191049903640594</v>
      </c>
      <c r="BA196" s="21">
        <f t="shared" si="23"/>
        <v>-2.269280642554627</v>
      </c>
      <c r="BB196" s="21">
        <f t="shared" si="23"/>
        <v>-2.320590804416292</v>
      </c>
    </row>
    <row r="197" spans="1:54" outlineLevel="2">
      <c r="A197" s="494"/>
      <c r="B197" s="150" t="s">
        <v>282</v>
      </c>
      <c r="C197" s="19"/>
      <c r="D197" s="135" t="s">
        <v>383</v>
      </c>
      <c r="E197" s="21">
        <f>SUMIF($B$143:$B$154,"Financial",E$143:E$154)*E186</f>
        <v>-41.271452697699999</v>
      </c>
      <c r="F197" s="21">
        <f t="shared" ref="F197:BB197" si="24">SUMIF($B$143:$B$154,"Financial",F$143:F$154)*F186</f>
        <v>-37.317085386956528</v>
      </c>
      <c r="G197" s="21">
        <f t="shared" si="24"/>
        <v>-33.309186609069059</v>
      </c>
      <c r="H197" s="21">
        <f t="shared" si="24"/>
        <v>-29.234818653212393</v>
      </c>
      <c r="I197" s="21">
        <f t="shared" si="24"/>
        <v>-25.080953993448858</v>
      </c>
      <c r="J197" s="21">
        <f t="shared" si="24"/>
        <v>-20.834457680239669</v>
      </c>
      <c r="K197" s="21">
        <f t="shared" si="24"/>
        <v>-20.310710230921263</v>
      </c>
      <c r="L197" s="21">
        <f t="shared" si="24"/>
        <v>-19.803158787020635</v>
      </c>
      <c r="M197" s="21">
        <f t="shared" si="24"/>
        <v>-19.311296838637006</v>
      </c>
      <c r="N197" s="21">
        <f t="shared" si="24"/>
        <v>-18.834634180448955</v>
      </c>
      <c r="O197" s="21">
        <f t="shared" si="24"/>
        <v>-18.372696423034093</v>
      </c>
      <c r="P197" s="21">
        <f t="shared" si="24"/>
        <v>-17.925024470111474</v>
      </c>
      <c r="Q197" s="21">
        <f t="shared" si="24"/>
        <v>-17.491173993255391</v>
      </c>
      <c r="R197" s="21">
        <f t="shared" si="24"/>
        <v>-17.070715020002414</v>
      </c>
      <c r="S197" s="21">
        <f t="shared" si="24"/>
        <v>-16.663231409167246</v>
      </c>
      <c r="T197" s="21">
        <f t="shared" si="24"/>
        <v>-16.268320439190944</v>
      </c>
      <c r="U197" s="21">
        <f t="shared" si="24"/>
        <v>-15.885592371334562</v>
      </c>
      <c r="V197" s="21">
        <f t="shared" si="24"/>
        <v>-15.514670023355256</v>
      </c>
      <c r="W197" s="21">
        <f t="shared" si="24"/>
        <v>-15.155188368668282</v>
      </c>
      <c r="X197" s="21">
        <f t="shared" si="24"/>
        <v>-14.806794142859198</v>
      </c>
      <c r="Y197" s="21">
        <f t="shared" si="24"/>
        <v>-14.469145481723229</v>
      </c>
      <c r="Z197" s="21">
        <f t="shared" si="24"/>
        <v>-14.141911523890958</v>
      </c>
      <c r="AA197" s="21">
        <f t="shared" si="24"/>
        <v>-13.824772086503863</v>
      </c>
      <c r="AB197" s="21">
        <f t="shared" si="24"/>
        <v>-13.517417308274087</v>
      </c>
      <c r="AC197" s="21">
        <f t="shared" si="24"/>
        <v>-13.219547322743139</v>
      </c>
      <c r="AD197" s="21">
        <f t="shared" si="24"/>
        <v>-12.930871923580034</v>
      </c>
      <c r="AE197" s="21">
        <f t="shared" si="24"/>
        <v>-12.651110276307845</v>
      </c>
      <c r="AF197" s="21">
        <f t="shared" si="24"/>
        <v>-12.379990603053503</v>
      </c>
      <c r="AG197" s="21">
        <f t="shared" si="24"/>
        <v>-12.117249903824279</v>
      </c>
      <c r="AH197" s="21">
        <f t="shared" si="24"/>
        <v>-11.862633654775539</v>
      </c>
      <c r="AI197" s="21">
        <f t="shared" si="24"/>
        <v>-11.615895556048446</v>
      </c>
      <c r="AJ197" s="21">
        <f t="shared" si="24"/>
        <v>-11.432024440378921</v>
      </c>
      <c r="AK197" s="21">
        <f t="shared" si="24"/>
        <v>-11.253575709453228</v>
      </c>
      <c r="AL197" s="21">
        <f t="shared" si="24"/>
        <v>-11.080416205355272</v>
      </c>
      <c r="AM197" s="21">
        <f t="shared" si="24"/>
        <v>-10.912416677805938</v>
      </c>
      <c r="AN197" s="21">
        <f t="shared" si="24"/>
        <v>-10.749451692311391</v>
      </c>
      <c r="AO197" s="21">
        <f t="shared" si="24"/>
        <v>-10.591399516333004</v>
      </c>
      <c r="AP197" s="21">
        <f t="shared" si="24"/>
        <v>-10.438142041036786</v>
      </c>
      <c r="AQ197" s="21">
        <f t="shared" si="24"/>
        <v>-10.289564673982989</v>
      </c>
      <c r="AR197" s="21">
        <f t="shared" si="24"/>
        <v>-10.145556250980281</v>
      </c>
      <c r="AS197" s="21">
        <f t="shared" si="24"/>
        <v>-10.006008941528071</v>
      </c>
      <c r="AT197" s="21">
        <f t="shared" si="24"/>
        <v>-9.8708181783400022</v>
      </c>
      <c r="AU197" s="21">
        <f t="shared" si="24"/>
        <v>-9.7398825584404758</v>
      </c>
      <c r="AV197" s="21">
        <f t="shared" si="24"/>
        <v>-9.6131037666738912</v>
      </c>
      <c r="AW197" s="21">
        <f t="shared" si="24"/>
        <v>-9.4903864987552886</v>
      </c>
      <c r="AX197" s="21">
        <f t="shared" si="24"/>
        <v>-9.3716383801859688</v>
      </c>
      <c r="AY197" s="21">
        <f t="shared" si="24"/>
        <v>-9.256769897593351</v>
      </c>
      <c r="AZ197" s="21">
        <f t="shared" si="24"/>
        <v>-9.1456943255146168</v>
      </c>
      <c r="BA197" s="21">
        <f t="shared" si="24"/>
        <v>-9.0383276531527059</v>
      </c>
      <c r="BB197" s="21">
        <f t="shared" si="24"/>
        <v>-8.9322795580248524</v>
      </c>
    </row>
    <row r="198" spans="1:54" outlineLevel="2">
      <c r="A198" s="495"/>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93" t="s">
        <v>491</v>
      </c>
      <c r="B200" s="150" t="s">
        <v>492</v>
      </c>
      <c r="C200" s="19"/>
      <c r="D200" s="135" t="s">
        <v>383</v>
      </c>
      <c r="E200" s="21">
        <f>SUM(E190:E193,E196:E198)</f>
        <v>-83.845117991921725</v>
      </c>
      <c r="F200" s="21">
        <f t="shared" ref="F200:BB200" si="26">SUM(F190:F193,F196:F198)</f>
        <v>-88.957727297255389</v>
      </c>
      <c r="G200" s="21">
        <f t="shared" si="26"/>
        <v>-93.608036719665819</v>
      </c>
      <c r="H200" s="21">
        <f t="shared" si="26"/>
        <v>-97.885914083717807</v>
      </c>
      <c r="I200" s="21">
        <f t="shared" si="26"/>
        <v>-101.53639355489325</v>
      </c>
      <c r="J200" s="21">
        <f t="shared" si="26"/>
        <v>-101.46893978112212</v>
      </c>
      <c r="K200" s="21">
        <f t="shared" si="26"/>
        <v>-93.743354528057253</v>
      </c>
      <c r="L200" s="21">
        <f t="shared" si="26"/>
        <v>-86.553073229503255</v>
      </c>
      <c r="M200" s="21">
        <f t="shared" si="26"/>
        <v>-79.850870799195832</v>
      </c>
      <c r="N200" s="21">
        <f t="shared" si="26"/>
        <v>-73.59246753105856</v>
      </c>
      <c r="O200" s="21">
        <f t="shared" si="26"/>
        <v>-67.783979809254049</v>
      </c>
      <c r="P200" s="21">
        <f t="shared" si="26"/>
        <v>-62.383629239182028</v>
      </c>
      <c r="Q200" s="21">
        <f t="shared" si="26"/>
        <v>-57.36749955549331</v>
      </c>
      <c r="R200" s="21">
        <f t="shared" si="26"/>
        <v>-52.727853587410266</v>
      </c>
      <c r="S200" s="21">
        <f t="shared" si="26"/>
        <v>-48.413076444410791</v>
      </c>
      <c r="T200" s="21">
        <f t="shared" si="26"/>
        <v>-44.418068422283575</v>
      </c>
      <c r="U200" s="21">
        <f t="shared" si="26"/>
        <v>-40.723578935091382</v>
      </c>
      <c r="V200" s="21">
        <f t="shared" si="26"/>
        <v>-37.325154443758237</v>
      </c>
      <c r="W200" s="21">
        <f t="shared" si="26"/>
        <v>-34.177739994423156</v>
      </c>
      <c r="X200" s="21">
        <f t="shared" si="26"/>
        <v>-31.292300930035246</v>
      </c>
      <c r="Y200" s="21">
        <f t="shared" si="26"/>
        <v>-28.626677529723437</v>
      </c>
      <c r="Z200" s="21">
        <f t="shared" si="26"/>
        <v>-26.192501636575376</v>
      </c>
      <c r="AA200" s="21">
        <f t="shared" si="26"/>
        <v>-23.962762197730946</v>
      </c>
      <c r="AB200" s="21">
        <f t="shared" si="26"/>
        <v>-21.924440624282973</v>
      </c>
      <c r="AC200" s="21">
        <f t="shared" si="26"/>
        <v>-20.062492561081072</v>
      </c>
      <c r="AD200" s="21">
        <f t="shared" si="26"/>
        <v>-19.762181845301107</v>
      </c>
      <c r="AE200" s="21">
        <f t="shared" si="26"/>
        <v>-19.472607129518273</v>
      </c>
      <c r="AF200" s="21">
        <f t="shared" si="26"/>
        <v>-19.192002792829413</v>
      </c>
      <c r="AG200" s="21">
        <f t="shared" si="26"/>
        <v>-18.920312867046739</v>
      </c>
      <c r="AH200" s="21">
        <f t="shared" si="26"/>
        <v>-18.657514490004601</v>
      </c>
      <c r="AI200" s="21">
        <f t="shared" si="26"/>
        <v>-18.403651207331201</v>
      </c>
      <c r="AJ200" s="21">
        <f t="shared" si="26"/>
        <v>-18.242158044451998</v>
      </c>
      <c r="AK200" s="21">
        <f t="shared" si="26"/>
        <v>-18.086926814580391</v>
      </c>
      <c r="AL200" s="21">
        <f t="shared" si="26"/>
        <v>-17.937950152502836</v>
      </c>
      <c r="AM200" s="21">
        <f t="shared" si="26"/>
        <v>-17.795181976695325</v>
      </c>
      <c r="AN200" s="21">
        <f t="shared" si="26"/>
        <v>-17.658548957628987</v>
      </c>
      <c r="AO200" s="21">
        <f t="shared" si="26"/>
        <v>-17.527968799972449</v>
      </c>
      <c r="AP200" s="21">
        <f t="shared" si="26"/>
        <v>-17.4033870678462</v>
      </c>
      <c r="AQ200" s="21">
        <f t="shared" si="26"/>
        <v>-17.284758759876116</v>
      </c>
      <c r="AR200" s="21">
        <f t="shared" si="26"/>
        <v>-17.172033153090233</v>
      </c>
      <c r="AS200" s="21">
        <f t="shared" si="26"/>
        <v>-17.065162192390023</v>
      </c>
      <c r="AT200" s="21">
        <f t="shared" si="26"/>
        <v>-16.964104255068793</v>
      </c>
      <c r="AU200" s="21">
        <f t="shared" si="26"/>
        <v>-16.868823686225429</v>
      </c>
      <c r="AV200" s="21">
        <f t="shared" si="26"/>
        <v>-16.779287897025164</v>
      </c>
      <c r="AW200" s="21">
        <f t="shared" si="26"/>
        <v>-16.695467640494119</v>
      </c>
      <c r="AX200" s="21">
        <f t="shared" si="26"/>
        <v>-16.617338168149701</v>
      </c>
      <c r="AY200" s="21">
        <f t="shared" si="26"/>
        <v>-16.544879206414823</v>
      </c>
      <c r="AZ200" s="21">
        <f t="shared" si="26"/>
        <v>-16.47807458591145</v>
      </c>
      <c r="BA200" s="21">
        <f t="shared" si="26"/>
        <v>-16.416912138569423</v>
      </c>
      <c r="BB200" s="21">
        <f t="shared" si="26"/>
        <v>-16.357702694692421</v>
      </c>
    </row>
    <row r="201" spans="1:54" outlineLevel="2">
      <c r="A201" s="494"/>
      <c r="B201" s="150" t="s">
        <v>493</v>
      </c>
      <c r="C201" s="19"/>
      <c r="D201" s="135" t="s">
        <v>383</v>
      </c>
      <c r="E201" s="21">
        <f>SUM(E190:E192,E194,E196:E198)</f>
        <v>-68.746616930241586</v>
      </c>
      <c r="F201" s="21">
        <f t="shared" ref="F201:BB201" si="27">SUM(F190:F192,F194,F196:F198)</f>
        <v>-76.327612976931476</v>
      </c>
      <c r="G201" s="21">
        <f t="shared" si="27"/>
        <v>-83.523793989123163</v>
      </c>
      <c r="H201" s="21">
        <f t="shared" si="27"/>
        <v>-90.315372447142948</v>
      </c>
      <c r="I201" s="21">
        <f t="shared" si="27"/>
        <v>-96.411250431473505</v>
      </c>
      <c r="J201" s="21">
        <f t="shared" si="27"/>
        <v>-98.786804804132899</v>
      </c>
      <c r="K201" s="21">
        <f t="shared" si="27"/>
        <v>-91.088058394243177</v>
      </c>
      <c r="L201" s="21">
        <f t="shared" si="27"/>
        <v>-83.908118122778873</v>
      </c>
      <c r="M201" s="21">
        <f t="shared" si="27"/>
        <v>-77.217312391453163</v>
      </c>
      <c r="N201" s="21">
        <f t="shared" si="27"/>
        <v>-70.987501677267034</v>
      </c>
      <c r="O201" s="21">
        <f t="shared" si="27"/>
        <v>-65.192005015942456</v>
      </c>
      <c r="P201" s="21">
        <f t="shared" si="27"/>
        <v>-59.805529804580367</v>
      </c>
      <c r="Q201" s="21">
        <f t="shared" si="27"/>
        <v>-54.804104739278586</v>
      </c>
      <c r="R201" s="21">
        <f t="shared" si="27"/>
        <v>-50.165015988262795</v>
      </c>
      <c r="S201" s="21">
        <f t="shared" si="27"/>
        <v>-45.866174012985113</v>
      </c>
      <c r="T201" s="21">
        <f t="shared" si="27"/>
        <v>-41.887777683614658</v>
      </c>
      <c r="U201" s="21">
        <f t="shared" si="27"/>
        <v>-38.210530399493273</v>
      </c>
      <c r="V201" s="21">
        <f t="shared" si="27"/>
        <v>-34.816165341173864</v>
      </c>
      <c r="W201" s="21">
        <f t="shared" si="27"/>
        <v>-31.687394962378249</v>
      </c>
      <c r="X201" s="21">
        <f t="shared" si="27"/>
        <v>-28.807862961146078</v>
      </c>
      <c r="Y201" s="21">
        <f t="shared" si="27"/>
        <v>-26.162098243799711</v>
      </c>
      <c r="Z201" s="21">
        <f t="shared" si="27"/>
        <v>-23.735471211167457</v>
      </c>
      <c r="AA201" s="21">
        <f t="shared" si="27"/>
        <v>-21.514151975005149</v>
      </c>
      <c r="AB201" s="21">
        <f t="shared" si="27"/>
        <v>-19.485070666562653</v>
      </c>
      <c r="AC201" s="21">
        <f t="shared" si="27"/>
        <v>-17.634321003946233</v>
      </c>
      <c r="AD201" s="21">
        <f t="shared" si="27"/>
        <v>-17.345021217488181</v>
      </c>
      <c r="AE201" s="21">
        <f t="shared" si="27"/>
        <v>-17.06559067968028</v>
      </c>
      <c r="AF201" s="21">
        <f t="shared" si="27"/>
        <v>-16.795673172770996</v>
      </c>
      <c r="AG201" s="21">
        <f t="shared" si="27"/>
        <v>-16.53497601066827</v>
      </c>
      <c r="AH201" s="21">
        <f t="shared" si="27"/>
        <v>-16.28328317533564</v>
      </c>
      <c r="AI201" s="21">
        <f t="shared" si="27"/>
        <v>-16.04047990114578</v>
      </c>
      <c r="AJ201" s="21">
        <f t="shared" si="27"/>
        <v>-15.87867284078078</v>
      </c>
      <c r="AK201" s="21">
        <f t="shared" si="27"/>
        <v>-15.723290519397018</v>
      </c>
      <c r="AL201" s="21">
        <f t="shared" si="27"/>
        <v>-15.574246290839403</v>
      </c>
      <c r="AM201" s="21">
        <f t="shared" si="27"/>
        <v>-15.431461633354937</v>
      </c>
      <c r="AN201" s="21">
        <f t="shared" si="27"/>
        <v>-15.294856595771492</v>
      </c>
      <c r="AO201" s="21">
        <f t="shared" si="27"/>
        <v>-15.164348122153982</v>
      </c>
      <c r="AP201" s="21">
        <f t="shared" si="27"/>
        <v>-15.039864396720779</v>
      </c>
      <c r="AQ201" s="21">
        <f t="shared" si="27"/>
        <v>-14.921338925691352</v>
      </c>
      <c r="AR201" s="21">
        <f t="shared" si="27"/>
        <v>-14.808708501449832</v>
      </c>
      <c r="AS201" s="21">
        <f t="shared" si="27"/>
        <v>-14.701913534165282</v>
      </c>
      <c r="AT201" s="21">
        <f t="shared" si="27"/>
        <v>-14.600899135808959</v>
      </c>
      <c r="AU201" s="21">
        <f t="shared" si="27"/>
        <v>-14.505615429974924</v>
      </c>
      <c r="AV201" s="21">
        <f t="shared" si="27"/>
        <v>-14.416016697368736</v>
      </c>
      <c r="AW201" s="21">
        <f t="shared" si="27"/>
        <v>-14.332061459382004</v>
      </c>
      <c r="AX201" s="21">
        <f t="shared" si="27"/>
        <v>-14.253712591695708</v>
      </c>
      <c r="AY201" s="21">
        <f t="shared" si="27"/>
        <v>-14.180937426498161</v>
      </c>
      <c r="AZ201" s="21">
        <f t="shared" si="27"/>
        <v>-14.113707668317021</v>
      </c>
      <c r="BA201" s="21">
        <f t="shared" si="27"/>
        <v>-14.051999335698058</v>
      </c>
      <c r="BB201" s="21">
        <f t="shared" si="27"/>
        <v>-13.992526218357774</v>
      </c>
    </row>
    <row r="202" spans="1:54" outlineLevel="2">
      <c r="A202" s="495"/>
      <c r="B202" s="150" t="s">
        <v>494</v>
      </c>
      <c r="C202" s="19"/>
      <c r="D202" s="135" t="s">
        <v>383</v>
      </c>
      <c r="E202" s="21">
        <f>SUM(E190:E192,E195:E198)</f>
        <v>-99.039352253999098</v>
      </c>
      <c r="F202" s="21">
        <f t="shared" ref="F202:BB202" si="28">SUM(F190:F192,F195:F198)</f>
        <v>-101.5403124876583</v>
      </c>
      <c r="G202" s="21">
        <f t="shared" si="28"/>
        <v>-103.70367569346882</v>
      </c>
      <c r="H202" s="21">
        <f t="shared" si="28"/>
        <v>-105.50798176864382</v>
      </c>
      <c r="I202" s="21">
        <f t="shared" si="28"/>
        <v>-106.66045087740783</v>
      </c>
      <c r="J202" s="21">
        <f t="shared" si="28"/>
        <v>-104.13476753862017</v>
      </c>
      <c r="K202" s="21">
        <f t="shared" si="28"/>
        <v>-96.404157751593402</v>
      </c>
      <c r="L202" s="21">
        <f t="shared" si="28"/>
        <v>-89.193041656814344</v>
      </c>
      <c r="M202" s="21">
        <f t="shared" si="28"/>
        <v>-82.471745483486004</v>
      </c>
      <c r="N202" s="21">
        <f t="shared" si="28"/>
        <v>-76.212127735787107</v>
      </c>
      <c r="O202" s="21">
        <f t="shared" si="28"/>
        <v>-70.387505680082086</v>
      </c>
      <c r="P202" s="21">
        <f t="shared" si="28"/>
        <v>-64.972585156732791</v>
      </c>
      <c r="Q202" s="21">
        <f t="shared" si="28"/>
        <v>-59.943393501886518</v>
      </c>
      <c r="R202" s="21">
        <f t="shared" si="28"/>
        <v>-55.277215737375556</v>
      </c>
      <c r="S202" s="21">
        <f t="shared" si="28"/>
        <v>-50.950817083746898</v>
      </c>
      <c r="T202" s="21">
        <f t="shared" si="28"/>
        <v>-46.94555184037975</v>
      </c>
      <c r="U202" s="21">
        <f t="shared" si="28"/>
        <v>-43.242122442781152</v>
      </c>
      <c r="V202" s="21">
        <f t="shared" si="28"/>
        <v>-39.822261315864289</v>
      </c>
      <c r="W202" s="21">
        <f t="shared" si="28"/>
        <v>-36.668680407039027</v>
      </c>
      <c r="X202" s="21">
        <f t="shared" si="28"/>
        <v>-33.765023111180845</v>
      </c>
      <c r="Y202" s="21">
        <f t="shared" si="28"/>
        <v>-31.095818267222761</v>
      </c>
      <c r="Z202" s="21">
        <f t="shared" si="28"/>
        <v>-28.646436444434794</v>
      </c>
      <c r="AA202" s="21">
        <f t="shared" si="28"/>
        <v>-26.403048151191005</v>
      </c>
      <c r="AB202" s="21">
        <f t="shared" si="28"/>
        <v>-24.352584151875007</v>
      </c>
      <c r="AC202" s="21">
        <f t="shared" si="28"/>
        <v>-22.478022277354263</v>
      </c>
      <c r="AD202" s="21">
        <f t="shared" si="28"/>
        <v>-22.165233386965355</v>
      </c>
      <c r="AE202" s="21">
        <f t="shared" si="28"/>
        <v>-21.862335327127674</v>
      </c>
      <c r="AF202" s="21">
        <f t="shared" si="28"/>
        <v>-21.568776371010035</v>
      </c>
      <c r="AG202" s="21">
        <f t="shared" si="28"/>
        <v>-21.284176037007185</v>
      </c>
      <c r="AH202" s="21">
        <f t="shared" si="28"/>
        <v>-21.008365300885231</v>
      </c>
      <c r="AI202" s="21">
        <f t="shared" si="28"/>
        <v>-20.741460496004379</v>
      </c>
      <c r="AJ202" s="21">
        <f t="shared" si="28"/>
        <v>-20.578209710279101</v>
      </c>
      <c r="AK202" s="21">
        <f t="shared" si="28"/>
        <v>-20.421220448377177</v>
      </c>
      <c r="AL202" s="21">
        <f t="shared" si="28"/>
        <v>-20.270444779377442</v>
      </c>
      <c r="AM202" s="21">
        <f t="shared" si="28"/>
        <v>-20.125849072794566</v>
      </c>
      <c r="AN202" s="21">
        <f t="shared" si="28"/>
        <v>-19.987385449517021</v>
      </c>
      <c r="AO202" s="21">
        <f t="shared" si="28"/>
        <v>-19.854986842833107</v>
      </c>
      <c r="AP202" s="21">
        <f t="shared" si="28"/>
        <v>-19.728610226317702</v>
      </c>
      <c r="AQ202" s="21">
        <f t="shared" si="28"/>
        <v>-19.608218804838749</v>
      </c>
      <c r="AR202" s="21">
        <f t="shared" si="28"/>
        <v>-19.493776178111677</v>
      </c>
      <c r="AS202" s="21">
        <f t="shared" si="28"/>
        <v>-19.385247369789518</v>
      </c>
      <c r="AT202" s="21">
        <f t="shared" si="28"/>
        <v>-19.282602059362308</v>
      </c>
      <c r="AU202" s="21">
        <f t="shared" si="28"/>
        <v>-19.185815697407698</v>
      </c>
      <c r="AV202" s="21">
        <f t="shared" si="28"/>
        <v>-19.094866995060205</v>
      </c>
      <c r="AW202" s="21">
        <f t="shared" si="28"/>
        <v>-19.009738128437633</v>
      </c>
      <c r="AX202" s="21">
        <f t="shared" si="28"/>
        <v>-18.930415256502343</v>
      </c>
      <c r="AY202" s="21">
        <f t="shared" si="28"/>
        <v>-18.8568887593173</v>
      </c>
      <c r="AZ202" s="21">
        <f t="shared" si="28"/>
        <v>-18.789153043111689</v>
      </c>
      <c r="BA202" s="21">
        <f t="shared" si="28"/>
        <v>-18.727206398832568</v>
      </c>
      <c r="BB202" s="21">
        <f t="shared" si="28"/>
        <v>-18.666965138758126</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93" t="s">
        <v>495</v>
      </c>
      <c r="B204" s="150" t="s">
        <v>496</v>
      </c>
      <c r="C204" s="19"/>
      <c r="D204" s="135" t="s">
        <v>383</v>
      </c>
      <c r="E204" s="21">
        <f>E200</f>
        <v>-83.845117991921725</v>
      </c>
      <c r="F204" s="21">
        <f>F200+E204</f>
        <v>-172.80284528917713</v>
      </c>
      <c r="G204" s="21">
        <f t="shared" ref="G204:BB206" si="29">G200+F204</f>
        <v>-266.41088200884292</v>
      </c>
      <c r="H204" s="21">
        <f t="shared" si="29"/>
        <v>-364.29679609256073</v>
      </c>
      <c r="I204" s="21">
        <f t="shared" si="29"/>
        <v>-465.83318964745399</v>
      </c>
      <c r="J204" s="21">
        <f t="shared" si="29"/>
        <v>-567.30212942857611</v>
      </c>
      <c r="K204" s="21">
        <f t="shared" si="29"/>
        <v>-661.04548395663335</v>
      </c>
      <c r="L204" s="21">
        <f t="shared" si="29"/>
        <v>-747.59855718613665</v>
      </c>
      <c r="M204" s="21">
        <f t="shared" si="29"/>
        <v>-827.44942798533248</v>
      </c>
      <c r="N204" s="21">
        <f t="shared" si="29"/>
        <v>-901.04189551639104</v>
      </c>
      <c r="O204" s="21">
        <f t="shared" si="29"/>
        <v>-968.82587532564503</v>
      </c>
      <c r="P204" s="21">
        <f t="shared" si="29"/>
        <v>-1031.2095045648271</v>
      </c>
      <c r="Q204" s="21">
        <f t="shared" si="29"/>
        <v>-1088.5770041203205</v>
      </c>
      <c r="R204" s="21">
        <f t="shared" si="29"/>
        <v>-1141.3048577077307</v>
      </c>
      <c r="S204" s="21">
        <f t="shared" si="29"/>
        <v>-1189.7179341521414</v>
      </c>
      <c r="T204" s="21">
        <f t="shared" si="29"/>
        <v>-1234.136002574425</v>
      </c>
      <c r="U204" s="21">
        <f t="shared" si="29"/>
        <v>-1274.8595815095164</v>
      </c>
      <c r="V204" s="21">
        <f t="shared" si="29"/>
        <v>-1312.1847359532746</v>
      </c>
      <c r="W204" s="21">
        <f t="shared" si="29"/>
        <v>-1346.3624759476977</v>
      </c>
      <c r="X204" s="21">
        <f t="shared" si="29"/>
        <v>-1377.654776877733</v>
      </c>
      <c r="Y204" s="21">
        <f t="shared" si="29"/>
        <v>-1406.2814544074563</v>
      </c>
      <c r="Z204" s="21">
        <f t="shared" si="29"/>
        <v>-1432.4739560440316</v>
      </c>
      <c r="AA204" s="21">
        <f t="shared" si="29"/>
        <v>-1456.4367182417625</v>
      </c>
      <c r="AB204" s="21">
        <f t="shared" si="29"/>
        <v>-1478.3611588660456</v>
      </c>
      <c r="AC204" s="21">
        <f t="shared" si="29"/>
        <v>-1498.4236514271267</v>
      </c>
      <c r="AD204" s="21">
        <f t="shared" si="29"/>
        <v>-1518.1858332724278</v>
      </c>
      <c r="AE204" s="21">
        <f t="shared" si="29"/>
        <v>-1537.6584404019461</v>
      </c>
      <c r="AF204" s="21">
        <f t="shared" si="29"/>
        <v>-1556.8504431947756</v>
      </c>
      <c r="AG204" s="21">
        <f t="shared" si="29"/>
        <v>-1575.7707560618223</v>
      </c>
      <c r="AH204" s="21">
        <f t="shared" si="29"/>
        <v>-1594.4282705518269</v>
      </c>
      <c r="AI204" s="21">
        <f t="shared" si="29"/>
        <v>-1612.8319217591581</v>
      </c>
      <c r="AJ204" s="21">
        <f t="shared" si="29"/>
        <v>-1631.0740798036102</v>
      </c>
      <c r="AK204" s="21">
        <f t="shared" si="29"/>
        <v>-1649.1610066181906</v>
      </c>
      <c r="AL204" s="21">
        <f t="shared" si="29"/>
        <v>-1667.0989567706936</v>
      </c>
      <c r="AM204" s="21">
        <f t="shared" si="29"/>
        <v>-1684.894138747389</v>
      </c>
      <c r="AN204" s="21">
        <f t="shared" si="29"/>
        <v>-1702.5526877050179</v>
      </c>
      <c r="AO204" s="21">
        <f t="shared" si="29"/>
        <v>-1720.0806565049904</v>
      </c>
      <c r="AP204" s="21">
        <f t="shared" si="29"/>
        <v>-1737.4840435728365</v>
      </c>
      <c r="AQ204" s="21">
        <f t="shared" si="29"/>
        <v>-1754.7688023327125</v>
      </c>
      <c r="AR204" s="21">
        <f t="shared" si="29"/>
        <v>-1771.9408354858028</v>
      </c>
      <c r="AS204" s="21">
        <f t="shared" si="29"/>
        <v>-1789.0059976781929</v>
      </c>
      <c r="AT204" s="21">
        <f t="shared" si="29"/>
        <v>-1805.9701019332617</v>
      </c>
      <c r="AU204" s="21">
        <f t="shared" si="29"/>
        <v>-1822.8389256194871</v>
      </c>
      <c r="AV204" s="21">
        <f t="shared" si="29"/>
        <v>-1839.6182135165122</v>
      </c>
      <c r="AW204" s="21">
        <f t="shared" si="29"/>
        <v>-1856.3136811570064</v>
      </c>
      <c r="AX204" s="21">
        <f t="shared" si="29"/>
        <v>-1872.9310193251561</v>
      </c>
      <c r="AY204" s="21">
        <f t="shared" si="29"/>
        <v>-1889.4758985315709</v>
      </c>
      <c r="AZ204" s="21">
        <f t="shared" si="29"/>
        <v>-1905.9539731174823</v>
      </c>
      <c r="BA204" s="21">
        <f t="shared" si="29"/>
        <v>-1922.3708852560517</v>
      </c>
      <c r="BB204" s="21">
        <f t="shared" si="29"/>
        <v>-1938.728587950744</v>
      </c>
    </row>
    <row r="205" spans="1:54" outlineLevel="2">
      <c r="A205" s="494"/>
      <c r="B205" s="150" t="s">
        <v>497</v>
      </c>
      <c r="C205" s="19"/>
      <c r="D205" s="135" t="s">
        <v>383</v>
      </c>
      <c r="E205" s="21">
        <f>E201</f>
        <v>-68.746616930241586</v>
      </c>
      <c r="F205" s="21">
        <f t="shared" ref="F205:U206" si="30">F201+E205</f>
        <v>-145.07422990717305</v>
      </c>
      <c r="G205" s="21">
        <f t="shared" si="30"/>
        <v>-228.59802389629621</v>
      </c>
      <c r="H205" s="21">
        <f t="shared" si="30"/>
        <v>-318.91339634343916</v>
      </c>
      <c r="I205" s="21">
        <f t="shared" si="30"/>
        <v>-415.32464677491265</v>
      </c>
      <c r="J205" s="21">
        <f t="shared" si="30"/>
        <v>-514.11145157904559</v>
      </c>
      <c r="K205" s="21">
        <f t="shared" si="30"/>
        <v>-605.19950997328874</v>
      </c>
      <c r="L205" s="21">
        <f t="shared" si="30"/>
        <v>-689.10762809606763</v>
      </c>
      <c r="M205" s="21">
        <f t="shared" si="30"/>
        <v>-766.32494048752073</v>
      </c>
      <c r="N205" s="21">
        <f t="shared" si="30"/>
        <v>-837.31244216478774</v>
      </c>
      <c r="O205" s="21">
        <f t="shared" si="30"/>
        <v>-902.50444718073015</v>
      </c>
      <c r="P205" s="21">
        <f t="shared" si="30"/>
        <v>-962.30997698531053</v>
      </c>
      <c r="Q205" s="21">
        <f t="shared" si="30"/>
        <v>-1017.1140817245891</v>
      </c>
      <c r="R205" s="21">
        <f t="shared" si="30"/>
        <v>-1067.279097712852</v>
      </c>
      <c r="S205" s="21">
        <f t="shared" si="30"/>
        <v>-1113.1452717258371</v>
      </c>
      <c r="T205" s="21">
        <f t="shared" si="30"/>
        <v>-1155.0330494094517</v>
      </c>
      <c r="U205" s="21">
        <f t="shared" si="30"/>
        <v>-1193.243579808945</v>
      </c>
      <c r="V205" s="21">
        <f t="shared" si="29"/>
        <v>-1228.0597451501189</v>
      </c>
      <c r="W205" s="21">
        <f t="shared" si="29"/>
        <v>-1259.7471401124972</v>
      </c>
      <c r="X205" s="21">
        <f t="shared" si="29"/>
        <v>-1288.5550030736433</v>
      </c>
      <c r="Y205" s="21">
        <f t="shared" si="29"/>
        <v>-1314.7171013174429</v>
      </c>
      <c r="Z205" s="21">
        <f t="shared" si="29"/>
        <v>-1338.4525725286103</v>
      </c>
      <c r="AA205" s="21">
        <f t="shared" si="29"/>
        <v>-1359.9667245036155</v>
      </c>
      <c r="AB205" s="21">
        <f t="shared" si="29"/>
        <v>-1379.4517951701782</v>
      </c>
      <c r="AC205" s="21">
        <f t="shared" si="29"/>
        <v>-1397.0861161741245</v>
      </c>
      <c r="AD205" s="21">
        <f t="shared" si="29"/>
        <v>-1414.4311373916128</v>
      </c>
      <c r="AE205" s="21">
        <f t="shared" si="29"/>
        <v>-1431.4967280712931</v>
      </c>
      <c r="AF205" s="21">
        <f t="shared" si="29"/>
        <v>-1448.2924012440642</v>
      </c>
      <c r="AG205" s="21">
        <f t="shared" si="29"/>
        <v>-1464.8273772547325</v>
      </c>
      <c r="AH205" s="21">
        <f t="shared" si="29"/>
        <v>-1481.110660430068</v>
      </c>
      <c r="AI205" s="21">
        <f t="shared" si="29"/>
        <v>-1497.1511403312138</v>
      </c>
      <c r="AJ205" s="21">
        <f t="shared" si="29"/>
        <v>-1513.0298131719946</v>
      </c>
      <c r="AK205" s="21">
        <f t="shared" si="29"/>
        <v>-1528.7531036913917</v>
      </c>
      <c r="AL205" s="21">
        <f t="shared" si="29"/>
        <v>-1544.3273499822312</v>
      </c>
      <c r="AM205" s="21">
        <f t="shared" si="29"/>
        <v>-1559.7588116155862</v>
      </c>
      <c r="AN205" s="21">
        <f t="shared" si="29"/>
        <v>-1575.0536682113577</v>
      </c>
      <c r="AO205" s="21">
        <f t="shared" si="29"/>
        <v>-1590.2180163335117</v>
      </c>
      <c r="AP205" s="21">
        <f t="shared" si="29"/>
        <v>-1605.2578807302325</v>
      </c>
      <c r="AQ205" s="21">
        <f t="shared" si="29"/>
        <v>-1620.1792196559238</v>
      </c>
      <c r="AR205" s="21">
        <f t="shared" si="29"/>
        <v>-1634.9879281573737</v>
      </c>
      <c r="AS205" s="21">
        <f t="shared" si="29"/>
        <v>-1649.689841691539</v>
      </c>
      <c r="AT205" s="21">
        <f t="shared" si="29"/>
        <v>-1664.2907408273479</v>
      </c>
      <c r="AU205" s="21">
        <f t="shared" si="29"/>
        <v>-1678.7963562573229</v>
      </c>
      <c r="AV205" s="21">
        <f t="shared" si="29"/>
        <v>-1693.2123729546918</v>
      </c>
      <c r="AW205" s="21">
        <f t="shared" si="29"/>
        <v>-1707.5444344140737</v>
      </c>
      <c r="AX205" s="21">
        <f t="shared" si="29"/>
        <v>-1721.7981470057694</v>
      </c>
      <c r="AY205" s="21">
        <f t="shared" si="29"/>
        <v>-1735.9790844322674</v>
      </c>
      <c r="AZ205" s="21">
        <f t="shared" si="29"/>
        <v>-1750.0927921005843</v>
      </c>
      <c r="BA205" s="21">
        <f t="shared" si="29"/>
        <v>-1764.1447914362825</v>
      </c>
      <c r="BB205" s="21">
        <f t="shared" si="29"/>
        <v>-1778.1373176546404</v>
      </c>
    </row>
    <row r="206" spans="1:54" outlineLevel="2">
      <c r="A206" s="495"/>
      <c r="B206" s="150" t="s">
        <v>498</v>
      </c>
      <c r="C206" s="19"/>
      <c r="D206" s="135" t="s">
        <v>383</v>
      </c>
      <c r="E206" s="21">
        <f>E202</f>
        <v>-99.039352253999098</v>
      </c>
      <c r="F206" s="21">
        <f t="shared" si="30"/>
        <v>-200.57966474165738</v>
      </c>
      <c r="G206" s="21">
        <f t="shared" si="29"/>
        <v>-304.28334043512621</v>
      </c>
      <c r="H206" s="21">
        <f t="shared" si="29"/>
        <v>-409.79132220377005</v>
      </c>
      <c r="I206" s="21">
        <f t="shared" si="29"/>
        <v>-516.45177308117786</v>
      </c>
      <c r="J206" s="21">
        <f t="shared" si="29"/>
        <v>-620.58654061979803</v>
      </c>
      <c r="K206" s="21">
        <f t="shared" si="29"/>
        <v>-716.99069837139143</v>
      </c>
      <c r="L206" s="21">
        <f t="shared" si="29"/>
        <v>-806.18374002820576</v>
      </c>
      <c r="M206" s="21">
        <f t="shared" si="29"/>
        <v>-888.65548551169172</v>
      </c>
      <c r="N206" s="21">
        <f t="shared" si="29"/>
        <v>-964.86761324747886</v>
      </c>
      <c r="O206" s="21">
        <f t="shared" si="29"/>
        <v>-1035.2551189275609</v>
      </c>
      <c r="P206" s="21">
        <f t="shared" si="29"/>
        <v>-1100.2277040842937</v>
      </c>
      <c r="Q206" s="21">
        <f t="shared" si="29"/>
        <v>-1160.1710975861802</v>
      </c>
      <c r="R206" s="21">
        <f t="shared" si="29"/>
        <v>-1215.4483133235558</v>
      </c>
      <c r="S206" s="21">
        <f t="shared" si="29"/>
        <v>-1266.3991304073027</v>
      </c>
      <c r="T206" s="21">
        <f t="shared" si="29"/>
        <v>-1313.3446822476824</v>
      </c>
      <c r="U206" s="21">
        <f t="shared" si="29"/>
        <v>-1356.5868046904636</v>
      </c>
      <c r="V206" s="21">
        <f t="shared" si="29"/>
        <v>-1396.409066006328</v>
      </c>
      <c r="W206" s="21">
        <f t="shared" si="29"/>
        <v>-1433.0777464133671</v>
      </c>
      <c r="X206" s="21">
        <f t="shared" si="29"/>
        <v>-1466.842769524548</v>
      </c>
      <c r="Y206" s="21">
        <f t="shared" si="29"/>
        <v>-1497.9385877917707</v>
      </c>
      <c r="Z206" s="21">
        <f t="shared" si="29"/>
        <v>-1526.5850242362055</v>
      </c>
      <c r="AA206" s="21">
        <f t="shared" si="29"/>
        <v>-1552.9880723873966</v>
      </c>
      <c r="AB206" s="21">
        <f t="shared" si="29"/>
        <v>-1577.3406565392715</v>
      </c>
      <c r="AC206" s="21">
        <f t="shared" si="29"/>
        <v>-1599.8186788166258</v>
      </c>
      <c r="AD206" s="21">
        <f t="shared" si="29"/>
        <v>-1621.9839122035912</v>
      </c>
      <c r="AE206" s="21">
        <f t="shared" si="29"/>
        <v>-1643.846247530719</v>
      </c>
      <c r="AF206" s="21">
        <f t="shared" si="29"/>
        <v>-1665.415023901729</v>
      </c>
      <c r="AG206" s="21">
        <f t="shared" si="29"/>
        <v>-1686.6991999387362</v>
      </c>
      <c r="AH206" s="21">
        <f t="shared" si="29"/>
        <v>-1707.7075652396215</v>
      </c>
      <c r="AI206" s="21">
        <f t="shared" si="29"/>
        <v>-1728.449025735626</v>
      </c>
      <c r="AJ206" s="21">
        <f t="shared" si="29"/>
        <v>-1749.027235445905</v>
      </c>
      <c r="AK206" s="21">
        <f t="shared" si="29"/>
        <v>-1769.4484558942822</v>
      </c>
      <c r="AL206" s="21">
        <f t="shared" si="29"/>
        <v>-1789.7189006736596</v>
      </c>
      <c r="AM206" s="21">
        <f t="shared" si="29"/>
        <v>-1809.8447497464542</v>
      </c>
      <c r="AN206" s="21">
        <f t="shared" si="29"/>
        <v>-1829.8321351959712</v>
      </c>
      <c r="AO206" s="21">
        <f t="shared" si="29"/>
        <v>-1849.6871220388043</v>
      </c>
      <c r="AP206" s="21">
        <f t="shared" si="29"/>
        <v>-1869.415732265122</v>
      </c>
      <c r="AQ206" s="21">
        <f t="shared" si="29"/>
        <v>-1889.0239510699607</v>
      </c>
      <c r="AR206" s="21">
        <f t="shared" si="29"/>
        <v>-1908.5177272480723</v>
      </c>
      <c r="AS206" s="21">
        <f t="shared" si="29"/>
        <v>-1927.9029746178619</v>
      </c>
      <c r="AT206" s="21">
        <f t="shared" si="29"/>
        <v>-1947.1855766772242</v>
      </c>
      <c r="AU206" s="21">
        <f t="shared" si="29"/>
        <v>-1966.3713923746318</v>
      </c>
      <c r="AV206" s="21">
        <f t="shared" si="29"/>
        <v>-1985.4662593696919</v>
      </c>
      <c r="AW206" s="21">
        <f t="shared" si="29"/>
        <v>-2004.4759974981296</v>
      </c>
      <c r="AX206" s="21">
        <f t="shared" si="29"/>
        <v>-2023.4064127546319</v>
      </c>
      <c r="AY206" s="21">
        <f t="shared" si="29"/>
        <v>-2042.2633015139493</v>
      </c>
      <c r="AZ206" s="21">
        <f t="shared" si="29"/>
        <v>-2061.0524545570611</v>
      </c>
      <c r="BA206" s="21">
        <f t="shared" si="29"/>
        <v>-2079.7796609558936</v>
      </c>
      <c r="BB206" s="21">
        <f t="shared" si="29"/>
        <v>-2098.4466260946519</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485</v>
      </c>
      <c r="B210" s="150" t="s">
        <v>559</v>
      </c>
      <c r="C210" s="19"/>
      <c r="D210" s="135" t="s">
        <v>383</v>
      </c>
      <c r="E210" s="21">
        <f>E190-Baseline!E190</f>
        <v>-2.4333328291106384</v>
      </c>
      <c r="F210" s="21">
        <f>F190-Baseline!F190</f>
        <v>-17.528717457616263</v>
      </c>
      <c r="G210" s="21">
        <f>G190-Baseline!G190</f>
        <v>-32.45477817159275</v>
      </c>
      <c r="H210" s="21">
        <f>H190-Baseline!H190</f>
        <v>-47.30082216957917</v>
      </c>
      <c r="I210" s="21">
        <f>I190-Baseline!I190</f>
        <v>-61.892321584630416</v>
      </c>
      <c r="J210" s="21">
        <f>J190-Baseline!J190</f>
        <v>-73.329211169416155</v>
      </c>
      <c r="K210" s="21">
        <f>K190-Baseline!K190</f>
        <v>-66.1754710861061</v>
      </c>
      <c r="L210" s="21">
        <f>L190-Baseline!L190</f>
        <v>-59.523161929140969</v>
      </c>
      <c r="M210" s="21">
        <f>M190-Baseline!M190</f>
        <v>-53.34312018707989</v>
      </c>
      <c r="N210" s="21">
        <f>N190-Baseline!N190</f>
        <v>-47.607697371468234</v>
      </c>
      <c r="O210" s="21">
        <f>O190-Baseline!O190</f>
        <v>-42.290686977975419</v>
      </c>
      <c r="P210" s="21">
        <f>P190-Baseline!P190</f>
        <v>-37.367254787532111</v>
      </c>
      <c r="Q210" s="21">
        <f>Q190-Baseline!Q190</f>
        <v>-32.813872360610063</v>
      </c>
      <c r="R210" s="21">
        <f>R190-Baseline!R190</f>
        <v>-28.608253584052452</v>
      </c>
      <c r="S210" s="21">
        <f>S190-Baseline!S190</f>
        <v>-24.729294135866265</v>
      </c>
      <c r="T210" s="21">
        <f>T190-Baseline!T190</f>
        <v>-21.157013739141924</v>
      </c>
      <c r="U210" s="21">
        <f>U190-Baseline!U190</f>
        <v>-17.872501081778449</v>
      </c>
      <c r="V210" s="21">
        <f>V190-Baseline!V190</f>
        <v>-14.857861283976296</v>
      </c>
      <c r="W210" s="21">
        <f>W190-Baseline!W190</f>
        <v>-12.096165800521923</v>
      </c>
      <c r="X210" s="21">
        <f>X190-Baseline!X190</f>
        <v>-9.5714046497395557</v>
      </c>
      <c r="Y210" s="21">
        <f>Y190-Baseline!Y190</f>
        <v>-7.2684408656327273</v>
      </c>
      <c r="Z210" s="21">
        <f>Z190-Baseline!Z190</f>
        <v>-5.1729670741917682</v>
      </c>
      <c r="AA210" s="21">
        <f>AA190-Baseline!AA190</f>
        <v>-3.2714640991092234</v>
      </c>
      <c r="AB210" s="21">
        <f>AB190-Baseline!AB190</f>
        <v>-1.5511615062327027</v>
      </c>
      <c r="AC210" s="21">
        <f>AC190-Baseline!AC190</f>
        <v>-2.8873929153356489E-15</v>
      </c>
      <c r="AD210" s="21">
        <f>AD190-Baseline!AD190</f>
        <v>-2.7897516090199509E-15</v>
      </c>
      <c r="AE210" s="21">
        <f>AE190-Baseline!AE190</f>
        <v>-2.6954121826279715E-15</v>
      </c>
      <c r="AF210" s="21">
        <f>AF190-Baseline!AF190</f>
        <v>-2.6042629783845135E-15</v>
      </c>
      <c r="AG210" s="21">
        <f>AG190-Baseline!AG190</f>
        <v>-2.5161961143811726E-15</v>
      </c>
      <c r="AH210" s="21">
        <f>AH190-Baseline!AH190</f>
        <v>-2.4311073568900226E-15</v>
      </c>
      <c r="AI210" s="21">
        <f>AI190-Baseline!AI190</f>
        <v>-2.3488959969951908E-15</v>
      </c>
      <c r="AJ210" s="21">
        <f>AJ190-Baseline!AJ190</f>
        <v>-2.2804815504807674E-15</v>
      </c>
      <c r="AK210" s="21">
        <f>AK190-Baseline!AK190</f>
        <v>-2.214059757748318E-15</v>
      </c>
      <c r="AL210" s="21">
        <f>AL190-Baseline!AL190</f>
        <v>-2.1495725803381727E-15</v>
      </c>
      <c r="AM210" s="21">
        <f>AM190-Baseline!AM190</f>
        <v>-2.0869636702312357E-15</v>
      </c>
      <c r="AN210" s="21">
        <f>AN190-Baseline!AN190</f>
        <v>-2.0261783206128503E-15</v>
      </c>
      <c r="AO210" s="21">
        <f>AO190-Baseline!AO190</f>
        <v>-1.9671634180707282E-15</v>
      </c>
      <c r="AP210" s="21">
        <f>AP190-Baseline!AP190</f>
        <v>-1.9098673961851729E-15</v>
      </c>
      <c r="AQ210" s="21">
        <f>AQ190-Baseline!AQ190</f>
        <v>-1.8542401904710418E-15</v>
      </c>
      <c r="AR210" s="21">
        <f>AR190-Baseline!AR190</f>
        <v>-1.8002331946320795E-15</v>
      </c>
      <c r="AS210" s="21">
        <f>AS190-Baseline!AS190</f>
        <v>-1.7477992180893975E-15</v>
      </c>
      <c r="AT210" s="21">
        <f>AT190-Baseline!AT190</f>
        <v>-1.6968924447469881E-15</v>
      </c>
      <c r="AU210" s="21">
        <f>AU190-Baseline!AU190</f>
        <v>-1.6474683929582408E-15</v>
      </c>
      <c r="AV210" s="21">
        <f>AV190-Baseline!AV190</f>
        <v>-1.5994838766584862E-15</v>
      </c>
      <c r="AW210" s="21">
        <f>AW190-Baseline!AW190</f>
        <v>-1.5528969676295982E-15</v>
      </c>
      <c r="AX210" s="21">
        <f>AX190-Baseline!AX190</f>
        <v>-1.5076669588636875E-15</v>
      </c>
      <c r="AY210" s="21">
        <f>AY190-Baseline!AY190</f>
        <v>-1.4637543289938712E-15</v>
      </c>
      <c r="AZ210" s="21">
        <f>AZ190-Baseline!AZ190</f>
        <v>-1.4211207077610402E-15</v>
      </c>
      <c r="BA210" s="21">
        <f>BA190-Baseline!BA190</f>
        <v>-1.3797288424864468E-15</v>
      </c>
      <c r="BB210" s="21">
        <f>BB190-Baseline!BB190</f>
        <v>-1.3395425655208219E-15</v>
      </c>
    </row>
    <row r="211" spans="1:54" outlineLevel="2">
      <c r="A211" s="520"/>
      <c r="B211" s="150" t="s">
        <v>487</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557</v>
      </c>
      <c r="C212" s="19"/>
      <c r="D212" s="135" t="s">
        <v>383</v>
      </c>
      <c r="E212" s="21">
        <f>E192-Baseline!E192</f>
        <v>0</v>
      </c>
      <c r="F212" s="21">
        <f>F77*F186-Baseline!F77*Baseline!F186</f>
        <v>0.8135587859935427</v>
      </c>
      <c r="G212" s="21">
        <f>G77*G186-Baseline!G77*Baseline!G186</f>
        <v>1.5956069870783374</v>
      </c>
      <c r="H212" s="21">
        <f>H77*H186-Baseline!H77*Baseline!H186</f>
        <v>2.347282547563446</v>
      </c>
      <c r="I212" s="21">
        <f>I77*I186-Baseline!I77*Baseline!I186</f>
        <v>3.0696883332771763</v>
      </c>
      <c r="J212" s="21">
        <f>J77*J186-Baseline!J77*Baseline!J186</f>
        <v>3.7638932357959982</v>
      </c>
      <c r="K212" s="21">
        <f>K77*K186-Baseline!K77*Baseline!K186</f>
        <v>3.6924443259479371</v>
      </c>
      <c r="L212" s="21">
        <f>L77*L186-Baseline!L77*Baseline!L186</f>
        <v>3.6227229991748056</v>
      </c>
      <c r="M212" s="21">
        <f>M77*M186-Baseline!M77*Baseline!M186</f>
        <v>3.5546895574971984</v>
      </c>
      <c r="N212" s="21">
        <f>N77*N186-Baseline!N77*Baseline!N186</f>
        <v>3.4883052759375577</v>
      </c>
      <c r="O212" s="21">
        <f>O77*O186-Baseline!O77*Baseline!O186</f>
        <v>3.4235323746880408</v>
      </c>
      <c r="P212" s="21">
        <f>P77*P186-Baseline!P77*Baseline!P186</f>
        <v>3.3603339975840223</v>
      </c>
      <c r="Q212" s="21">
        <f>Q77*Q186-Baseline!Q77*Baseline!Q186</f>
        <v>3.2986741910375699</v>
      </c>
      <c r="R212" s="21">
        <f>R77*R186-Baseline!R77*Baseline!R186</f>
        <v>3.2385178847489149</v>
      </c>
      <c r="S212" s="21">
        <f>S77*S186-Baseline!S77*Baseline!S186</f>
        <v>3.179830866331375</v>
      </c>
      <c r="T212" s="21">
        <f>T77*T186-Baseline!T77*Baseline!T186</f>
        <v>3.122579764242277</v>
      </c>
      <c r="U212" s="21">
        <f>U77*U186-Baseline!U77*Baseline!U186</f>
        <v>3.0667320263208939</v>
      </c>
      <c r="V212" s="21">
        <f>V77*V186-Baseline!V77*Baseline!V186</f>
        <v>3.0122559036777652</v>
      </c>
      <c r="W212" s="21">
        <f>W77*W186-Baseline!W77*Baseline!W186</f>
        <v>2.9591204253439574</v>
      </c>
      <c r="X212" s="21">
        <f>X77*X186-Baseline!X77*Baseline!X186</f>
        <v>2.9072953872642868</v>
      </c>
      <c r="Y212" s="21">
        <f>Y77*Y186-Baseline!Y77*Baseline!Y186</f>
        <v>2.8567513293360296</v>
      </c>
      <c r="Z212" s="21">
        <f>Z77*Z186-Baseline!Z77*Baseline!Z186</f>
        <v>2.8074595191739027</v>
      </c>
      <c r="AA212" s="21">
        <f>AA77*AA186-Baseline!AA77*Baseline!AA186</f>
        <v>2.7593919361585098</v>
      </c>
      <c r="AB212" s="21">
        <f>AB77*AB186-Baseline!AB77*Baseline!AB186</f>
        <v>2.7125212532528935</v>
      </c>
      <c r="AC212" s="21">
        <f>AC77*AC186-Baseline!AC77*Baseline!AC186</f>
        <v>2.6668208206682791</v>
      </c>
      <c r="AD212" s="21">
        <f>AD77*AD186-Baseline!AD77*Baseline!AD186</f>
        <v>2.6222646522044948</v>
      </c>
      <c r="AE212" s="21">
        <f>AE77*AE186-Baseline!AE77*Baseline!AE186</f>
        <v>2.5788274080584284</v>
      </c>
      <c r="AF212" s="21">
        <f>AF77*AF186-Baseline!AF77*Baseline!AF186</f>
        <v>2.536484373943015</v>
      </c>
      <c r="AG212" s="21">
        <f>AG77*AG186-Baseline!AG77*Baseline!AG186</f>
        <v>2.4952114646135386</v>
      </c>
      <c r="AH212" s="21">
        <f>AH77*AH186-Baseline!AH77*Baseline!AH186</f>
        <v>2.4549851837715169</v>
      </c>
      <c r="AI212" s="21">
        <f>AI77*AI186-Baseline!AI77*Baseline!AI186</f>
        <v>2.4157826320847375</v>
      </c>
      <c r="AJ212" s="21">
        <f>AJ77*AJ186-Baseline!AJ77*Baseline!AJ186</f>
        <v>2.3891231405857614</v>
      </c>
      <c r="AK212" s="21">
        <f>AK77*AK186-Baseline!AK77*Baseline!AK186</f>
        <v>2.363137056458021</v>
      </c>
      <c r="AL212" s="21">
        <f>AL77*AL186-Baseline!AL77*Baseline!AL186</f>
        <v>2.3378148216078873</v>
      </c>
      <c r="AM212" s="21">
        <f>AM77*AM186-Baseline!AM77*Baseline!AM186</f>
        <v>2.3131471289316954</v>
      </c>
      <c r="AN212" s="21">
        <f>AN77*AN186-Baseline!AN77*Baseline!AN186</f>
        <v>2.289124910861124</v>
      </c>
      <c r="AO212" s="21">
        <f>AO77*AO186-Baseline!AO77*Baseline!AO186</f>
        <v>2.2657393558623435</v>
      </c>
      <c r="AP212" s="21">
        <f>AP77*AP186-Baseline!AP77*Baseline!AP186</f>
        <v>2.2429818827716801</v>
      </c>
      <c r="AQ212" s="21">
        <f>AQ77*AQ186-Baseline!AQ77*Baseline!AQ186</f>
        <v>2.2208441594651442</v>
      </c>
      <c r="AR212" s="21">
        <f>AR77*AR186-Baseline!AR77*Baseline!AR186</f>
        <v>2.1993180793160394</v>
      </c>
      <c r="AS212" s="21">
        <f>AS77*AS186-Baseline!AS77*Baseline!AS186</f>
        <v>2.178395771233832</v>
      </c>
      <c r="AT212" s="21">
        <f>AT77*AT186-Baseline!AT77*Baseline!AT186</f>
        <v>2.1580695948718711</v>
      </c>
      <c r="AU212" s="21">
        <f>AU77*AU186-Baseline!AU77*Baseline!AU186</f>
        <v>2.1383321328455698</v>
      </c>
      <c r="AV212" s="21">
        <f>AV77*AV186-Baseline!AV77*Baseline!AV186</f>
        <v>2.1191761919233905</v>
      </c>
      <c r="AW212" s="21">
        <f>AW77*AW186-Baseline!AW77*Baseline!AW186</f>
        <v>2.1005948026131325</v>
      </c>
      <c r="AX212" s="21">
        <f>AX77*AX186-Baseline!AX77*Baseline!AX186</f>
        <v>2.0825812093328557</v>
      </c>
      <c r="AY212" s="21">
        <f>AY77*AY186-Baseline!AY77*Baseline!AY186</f>
        <v>2.0651288738911022</v>
      </c>
      <c r="AZ212" s="21">
        <f>AZ77*AZ186-Baseline!AZ77*Baseline!AZ186</f>
        <v>2.0482314715391468</v>
      </c>
      <c r="BA212" s="21">
        <f>BA77*BA186-Baseline!BA77*Baseline!BA186</f>
        <v>2.0318828860166867</v>
      </c>
      <c r="BB212" s="21">
        <f>BB77*BB186-Baseline!BB77*Baseline!BB186</f>
        <v>2.0156622685014325</v>
      </c>
    </row>
    <row r="213" spans="1:54" outlineLevel="2">
      <c r="A213" s="520"/>
      <c r="B213" s="150" t="s">
        <v>488</v>
      </c>
      <c r="C213" s="19"/>
      <c r="D213" s="135" t="s">
        <v>383</v>
      </c>
      <c r="E213" s="21">
        <f>E193-Baseline!E193</f>
        <v>0</v>
      </c>
      <c r="F213" s="21">
        <f>F193-Baseline!F193</f>
        <v>4.9372386484024204</v>
      </c>
      <c r="G213" s="21">
        <f>G193-Baseline!G193</f>
        <v>9.8186792844650519</v>
      </c>
      <c r="H213" s="21">
        <f>H193-Baseline!H193</f>
        <v>14.643397357805719</v>
      </c>
      <c r="I213" s="21">
        <f>I193-Baseline!I193</f>
        <v>19.475769197698465</v>
      </c>
      <c r="J213" s="21">
        <f>J193-Baseline!J193</f>
        <v>24.279516101849065</v>
      </c>
      <c r="K213" s="21">
        <f>K193-Baseline!K193</f>
        <v>24.132027945337313</v>
      </c>
      <c r="L213" s="21">
        <f>L193-Baseline!L193</f>
        <v>24.060719662167543</v>
      </c>
      <c r="M213" s="21">
        <f>M193-Baseline!M193</f>
        <v>23.986006421832752</v>
      </c>
      <c r="N213" s="21">
        <f>N193-Baseline!N193</f>
        <v>23.834140973333561</v>
      </c>
      <c r="O213" s="21">
        <f>O193-Baseline!O193</f>
        <v>23.754797853320735</v>
      </c>
      <c r="P213" s="21">
        <f>P193-Baseline!P193</f>
        <v>23.672802608377186</v>
      </c>
      <c r="Q213" s="21">
        <f>Q193-Baseline!Q193</f>
        <v>23.588399291275685</v>
      </c>
      <c r="R213" s="21">
        <f>R193-Baseline!R193</f>
        <v>23.570541887664756</v>
      </c>
      <c r="S213" s="21">
        <f>S193-Baseline!S193</f>
        <v>23.480774181757287</v>
      </c>
      <c r="T213" s="21">
        <f>T193-Baseline!T193</f>
        <v>23.389309114988649</v>
      </c>
      <c r="U213" s="21">
        <f>U193-Baseline!U193</f>
        <v>23.296356440733714</v>
      </c>
      <c r="V213" s="21">
        <f>V193-Baseline!V193</f>
        <v>23.266035966227445</v>
      </c>
      <c r="W213" s="21">
        <f>W193-Baseline!W193</f>
        <v>23.169579563117257</v>
      </c>
      <c r="X213" s="21">
        <f>X193-Baseline!X193</f>
        <v>23.13393836731348</v>
      </c>
      <c r="Y213" s="21">
        <f>Y193-Baseline!Y193</f>
        <v>23.034839046425642</v>
      </c>
      <c r="Z213" s="21">
        <f>Z193-Baseline!Z193</f>
        <v>22.994816847892622</v>
      </c>
      <c r="AA213" s="21">
        <f>AA193-Baseline!AA193</f>
        <v>22.952426486555719</v>
      </c>
      <c r="AB213" s="21">
        <f>AB193-Baseline!AB193</f>
        <v>22.907904767234662</v>
      </c>
      <c r="AC213" s="21">
        <f>AC193-Baseline!AC193</f>
        <v>22.848546024424557</v>
      </c>
      <c r="AD213" s="21">
        <f>AD193-Baseline!AD193</f>
        <v>22.790890169778269</v>
      </c>
      <c r="AE213" s="21">
        <f>AE193-Baseline!AE193</f>
        <v>22.737457179268979</v>
      </c>
      <c r="AF213" s="21">
        <f>AF193-Baseline!AF193</f>
        <v>22.68113574176725</v>
      </c>
      <c r="AG213" s="21">
        <f>AG193-Baseline!AG193</f>
        <v>22.622830626585788</v>
      </c>
      <c r="AH213" s="21">
        <f>AH193-Baseline!AH193</f>
        <v>22.563567605524941</v>
      </c>
      <c r="AI213" s="21">
        <f>AI193-Baseline!AI193</f>
        <v>22.504654497525483</v>
      </c>
      <c r="AJ213" s="21">
        <f>AJ193-Baseline!AJ193</f>
        <v>22.554483531225898</v>
      </c>
      <c r="AK213" s="21">
        <f>AK193-Baseline!AK193</f>
        <v>22.603753415233527</v>
      </c>
      <c r="AL213" s="21">
        <f>AL193-Baseline!AL193</f>
        <v>22.652945829724182</v>
      </c>
      <c r="AM213" s="21">
        <f>AM193-Baseline!AM193</f>
        <v>22.702335800214602</v>
      </c>
      <c r="AN213" s="21">
        <f>AN193-Baseline!AN193</f>
        <v>22.752044934884019</v>
      </c>
      <c r="AO213" s="21">
        <f>AO193-Baseline!AO193</f>
        <v>22.802128527679198</v>
      </c>
      <c r="AP213" s="21">
        <f>AP193-Baseline!AP193</f>
        <v>22.852753735177185</v>
      </c>
      <c r="AQ213" s="21">
        <f>AQ193-Baseline!AQ193</f>
        <v>22.904111362015229</v>
      </c>
      <c r="AR213" s="21">
        <f>AR193-Baseline!AR193</f>
        <v>22.956342685334747</v>
      </c>
      <c r="AS213" s="21">
        <f>AS193-Baseline!AS193</f>
        <v>23.009580106999241</v>
      </c>
      <c r="AT213" s="21">
        <f>AT193-Baseline!AT193</f>
        <v>23.063965403574269</v>
      </c>
      <c r="AU213" s="21">
        <f>AU193-Baseline!AU193</f>
        <v>23.119647987641169</v>
      </c>
      <c r="AV213" s="21">
        <f>AV193-Baseline!AV193</f>
        <v>23.176770876448874</v>
      </c>
      <c r="AW213" s="21">
        <f>AW193-Baseline!AW193</f>
        <v>23.235471870745748</v>
      </c>
      <c r="AX213" s="21">
        <f>AX193-Baseline!AX193</f>
        <v>23.295889592992133</v>
      </c>
      <c r="AY213" s="21">
        <f>AY193-Baseline!AY193</f>
        <v>23.358163284260471</v>
      </c>
      <c r="AZ213" s="21">
        <f>AZ193-Baseline!AZ193</f>
        <v>23.422431083809521</v>
      </c>
      <c r="BA213" s="21">
        <f>BA193-Baseline!BA193</f>
        <v>23.488829558915594</v>
      </c>
      <c r="BB213" s="21">
        <f>BB193-Baseline!BB193</f>
        <v>23.55264621286841</v>
      </c>
    </row>
    <row r="214" spans="1:54" outlineLevel="2">
      <c r="A214" s="520"/>
      <c r="B214" s="150" t="s">
        <v>489</v>
      </c>
      <c r="C214" s="19"/>
      <c r="D214" s="135" t="s">
        <v>383</v>
      </c>
      <c r="E214" s="21">
        <f>E194-Baseline!E194</f>
        <v>0</v>
      </c>
      <c r="F214" s="21">
        <f>F194-Baseline!F194</f>
        <v>2.4662946858043657</v>
      </c>
      <c r="G214" s="21">
        <f>G194-Baseline!G194</f>
        <v>4.9107262665928459</v>
      </c>
      <c r="H214" s="21">
        <f>H194-Baseline!H194</f>
        <v>7.3341356151236878</v>
      </c>
      <c r="I214" s="21">
        <f>I194-Baseline!I194</f>
        <v>9.7373688101336171</v>
      </c>
      <c r="J214" s="21">
        <f>J194-Baseline!J194</f>
        <v>12.121277713216976</v>
      </c>
      <c r="K214" s="21">
        <f>K194-Baseline!K194</f>
        <v>12.072266965027922</v>
      </c>
      <c r="L214" s="21">
        <f>L194-Baseline!L194</f>
        <v>12.024686782302421</v>
      </c>
      <c r="M214" s="21">
        <f>M194-Baseline!M194</f>
        <v>11.978545653088386</v>
      </c>
      <c r="N214" s="21">
        <f>N194-Baseline!N194</f>
        <v>11.933852571646256</v>
      </c>
      <c r="O214" s="21">
        <f>O194-Baseline!O194</f>
        <v>11.890617040566298</v>
      </c>
      <c r="P214" s="21">
        <f>P194-Baseline!P194</f>
        <v>11.848849091271955</v>
      </c>
      <c r="Q214" s="21">
        <f>Q194-Baseline!Q194</f>
        <v>11.808559290192393</v>
      </c>
      <c r="R214" s="21">
        <f>R194-Baseline!R194</f>
        <v>11.769758757903421</v>
      </c>
      <c r="S214" s="21">
        <f>S194-Baseline!S194</f>
        <v>11.729819372785023</v>
      </c>
      <c r="T214" s="21">
        <f>T194-Baseline!T194</f>
        <v>11.691409897121417</v>
      </c>
      <c r="U214" s="21">
        <f>U194-Baseline!U194</f>
        <v>11.654542147224976</v>
      </c>
      <c r="V214" s="21">
        <f>V194-Baseline!V194</f>
        <v>11.619228561535555</v>
      </c>
      <c r="W214" s="21">
        <f>W194-Baseline!W194</f>
        <v>11.585482150130359</v>
      </c>
      <c r="X214" s="21">
        <f>X194-Baseline!X194</f>
        <v>11.553316588139941</v>
      </c>
      <c r="Y214" s="21">
        <f>Y194-Baseline!Y194</f>
        <v>11.522746178197316</v>
      </c>
      <c r="Z214" s="21">
        <f>Z194-Baseline!Z194</f>
        <v>11.49378588245504</v>
      </c>
      <c r="AA214" s="21">
        <f>AA194-Baseline!AA194</f>
        <v>11.466451342084694</v>
      </c>
      <c r="AB214" s="21">
        <f>AB194-Baseline!AB194</f>
        <v>11.440758903944676</v>
      </c>
      <c r="AC214" s="21">
        <f>AC194-Baseline!AC194</f>
        <v>11.409384024451665</v>
      </c>
      <c r="AD214" s="21">
        <f>AD194-Baseline!AD194</f>
        <v>11.37879183910575</v>
      </c>
      <c r="AE214" s="21">
        <f>AE194-Baseline!AE194</f>
        <v>11.3482780642662</v>
      </c>
      <c r="AF214" s="21">
        <f>AF194-Baseline!AF194</f>
        <v>11.31738345401139</v>
      </c>
      <c r="AG214" s="21">
        <f>AG194-Baseline!AG194</f>
        <v>11.285900501352295</v>
      </c>
      <c r="AH214" s="21">
        <f>AH194-Baseline!AH194</f>
        <v>11.253940603711866</v>
      </c>
      <c r="AI214" s="21">
        <f>AI194-Baseline!AI194</f>
        <v>11.222055482505379</v>
      </c>
      <c r="AJ214" s="21">
        <f>AJ194-Baseline!AJ194</f>
        <v>11.244422118438365</v>
      </c>
      <c r="AK214" s="21">
        <f>AK194-Baseline!AK194</f>
        <v>11.266691559607521</v>
      </c>
      <c r="AL214" s="21">
        <f>AL194-Baseline!AL194</f>
        <v>11.288961738228455</v>
      </c>
      <c r="AM214" s="21">
        <f>AM194-Baseline!AM194</f>
        <v>11.311346226541168</v>
      </c>
      <c r="AN214" s="21">
        <f>AN194-Baseline!AN194</f>
        <v>11.333928539310408</v>
      </c>
      <c r="AO214" s="21">
        <f>AO194-Baseline!AO194</f>
        <v>11.356753973678899</v>
      </c>
      <c r="AP214" s="21">
        <f>AP194-Baseline!AP194</f>
        <v>11.379899130009257</v>
      </c>
      <c r="AQ214" s="21">
        <f>AQ194-Baseline!AQ194</f>
        <v>11.403443468280763</v>
      </c>
      <c r="AR214" s="21">
        <f>AR194-Baseline!AR194</f>
        <v>11.427459974875449</v>
      </c>
      <c r="AS214" s="21">
        <f>AS194-Baseline!AS194</f>
        <v>11.45201686518396</v>
      </c>
      <c r="AT214" s="21">
        <f>AT194-Baseline!AT194</f>
        <v>11.477182766801871</v>
      </c>
      <c r="AU214" s="21">
        <f>AU194-Baseline!AU194</f>
        <v>11.503028689178326</v>
      </c>
      <c r="AV214" s="21">
        <f>AV194-Baseline!AV194</f>
        <v>11.529623993485352</v>
      </c>
      <c r="AW214" s="21">
        <f>AW194-Baseline!AW194</f>
        <v>11.557036676344527</v>
      </c>
      <c r="AX214" s="21">
        <f>AX194-Baseline!AX194</f>
        <v>11.585334322422849</v>
      </c>
      <c r="AY214" s="21">
        <f>AY194-Baseline!AY194</f>
        <v>11.614584473257009</v>
      </c>
      <c r="AZ214" s="21">
        <f>AZ194-Baseline!AZ194</f>
        <v>11.64485433803584</v>
      </c>
      <c r="BA214" s="21">
        <f>BA194-Baseline!BA194</f>
        <v>11.676210569004416</v>
      </c>
      <c r="BB214" s="21">
        <f>BB194-Baseline!BB194</f>
        <v>11.706309678415726</v>
      </c>
    </row>
    <row r="215" spans="1:54" outlineLevel="2">
      <c r="A215" s="520"/>
      <c r="B215" s="150" t="s">
        <v>490</v>
      </c>
      <c r="C215" s="19"/>
      <c r="D215" s="135" t="s">
        <v>383</v>
      </c>
      <c r="E215" s="21">
        <f>E195-Baseline!E195</f>
        <v>0</v>
      </c>
      <c r="F215" s="21">
        <f>F195-Baseline!F195</f>
        <v>7.3988840556867785</v>
      </c>
      <c r="G215" s="21">
        <f>G195-Baseline!G195</f>
        <v>14.732178799778534</v>
      </c>
      <c r="H215" s="21">
        <f>H195-Baseline!H195</f>
        <v>22.002406845371066</v>
      </c>
      <c r="I215" s="21">
        <f>I195-Baseline!I195</f>
        <v>29.212106430400851</v>
      </c>
      <c r="J215" s="21">
        <f>J195-Baseline!J195</f>
        <v>36.363833131664244</v>
      </c>
      <c r="K215" s="21">
        <f>K195-Baseline!K195</f>
        <v>36.216800895083772</v>
      </c>
      <c r="L215" s="21">
        <f>L195-Baseline!L195</f>
        <v>36.074060346907252</v>
      </c>
      <c r="M215" s="21">
        <f>M195-Baseline!M195</f>
        <v>35.93563695172238</v>
      </c>
      <c r="N215" s="21">
        <f>N195-Baseline!N195</f>
        <v>35.801557707536858</v>
      </c>
      <c r="O215" s="21">
        <f>O195-Baseline!O195</f>
        <v>35.671851121698893</v>
      </c>
      <c r="P215" s="21">
        <f>P195-Baseline!P195</f>
        <v>35.546547280946214</v>
      </c>
      <c r="Q215" s="21">
        <f>Q195-Baseline!Q195</f>
        <v>35.425677870577189</v>
      </c>
      <c r="R215" s="21">
        <f>R195-Baseline!R195</f>
        <v>35.30927627371026</v>
      </c>
      <c r="S215" s="21">
        <f>S195-Baseline!S195</f>
        <v>35.189458111607721</v>
      </c>
      <c r="T215" s="21">
        <f>T195-Baseline!T195</f>
        <v>35.074229684738377</v>
      </c>
      <c r="U215" s="21">
        <f>U195-Baseline!U195</f>
        <v>34.963626448182296</v>
      </c>
      <c r="V215" s="21">
        <f>V195-Baseline!V195</f>
        <v>34.857685678214892</v>
      </c>
      <c r="W215" s="21">
        <f>W195-Baseline!W195</f>
        <v>34.756446450391088</v>
      </c>
      <c r="X215" s="21">
        <f>X195-Baseline!X195</f>
        <v>34.659949764419821</v>
      </c>
      <c r="Y215" s="21">
        <f>Y195-Baseline!Y195</f>
        <v>34.568238534591949</v>
      </c>
      <c r="Z215" s="21">
        <f>Z195-Baseline!Z195</f>
        <v>34.481357641407911</v>
      </c>
      <c r="AA215" s="21">
        <f>AA195-Baseline!AA195</f>
        <v>34.399354032109294</v>
      </c>
      <c r="AB215" s="21">
        <f>AB195-Baseline!AB195</f>
        <v>34.322276711834022</v>
      </c>
      <c r="AC215" s="21">
        <f>AC195-Baseline!AC195</f>
        <v>34.228152073678359</v>
      </c>
      <c r="AD215" s="21">
        <f>AD195-Baseline!AD195</f>
        <v>34.13637551799858</v>
      </c>
      <c r="AE215" s="21">
        <f>AE195-Baseline!AE195</f>
        <v>34.044834193903867</v>
      </c>
      <c r="AF215" s="21">
        <f>AF195-Baseline!AF195</f>
        <v>33.952150363649416</v>
      </c>
      <c r="AG215" s="21">
        <f>AG195-Baseline!AG195</f>
        <v>33.857701505218003</v>
      </c>
      <c r="AH215" s="21">
        <f>AH195-Baseline!AH195</f>
        <v>33.761821812561529</v>
      </c>
      <c r="AI215" s="21">
        <f>AI195-Baseline!AI195</f>
        <v>33.66616644913482</v>
      </c>
      <c r="AJ215" s="21">
        <f>AJ195-Baseline!AJ195</f>
        <v>33.733266357075401</v>
      </c>
      <c r="AK215" s="21">
        <f>AK195-Baseline!AK195</f>
        <v>33.800074680682293</v>
      </c>
      <c r="AL215" s="21">
        <f>AL195-Baseline!AL195</f>
        <v>33.866885216635666</v>
      </c>
      <c r="AM215" s="21">
        <f>AM195-Baseline!AM195</f>
        <v>33.934038681720423</v>
      </c>
      <c r="AN215" s="21">
        <f>AN195-Baseline!AN195</f>
        <v>34.001785620148368</v>
      </c>
      <c r="AO215" s="21">
        <f>AO195-Baseline!AO195</f>
        <v>34.070261923363823</v>
      </c>
      <c r="AP215" s="21">
        <f>AP195-Baseline!AP195</f>
        <v>34.139697392464093</v>
      </c>
      <c r="AQ215" s="21">
        <f>AQ195-Baseline!AQ195</f>
        <v>34.210330407390138</v>
      </c>
      <c r="AR215" s="21">
        <f>AR195-Baseline!AR195</f>
        <v>34.28237992728539</v>
      </c>
      <c r="AS215" s="21">
        <f>AS195-Baseline!AS195</f>
        <v>34.356050598316813</v>
      </c>
      <c r="AT215" s="21">
        <f>AT195-Baseline!AT195</f>
        <v>34.43154830327488</v>
      </c>
      <c r="AU215" s="21">
        <f>AU195-Baseline!AU195</f>
        <v>34.50908607050772</v>
      </c>
      <c r="AV215" s="21">
        <f>AV195-Baseline!AV195</f>
        <v>34.588871983530957</v>
      </c>
      <c r="AW215" s="21">
        <f>AW195-Baseline!AW195</f>
        <v>34.671110032208915</v>
      </c>
      <c r="AX215" s="21">
        <f>AX195-Baseline!AX195</f>
        <v>34.756002970542724</v>
      </c>
      <c r="AY215" s="21">
        <f>AY195-Baseline!AY195</f>
        <v>34.843753423142957</v>
      </c>
      <c r="AZ215" s="21">
        <f>AZ195-Baseline!AZ195</f>
        <v>34.93456301757606</v>
      </c>
      <c r="BA215" s="21">
        <f>BA195-Baseline!BA195</f>
        <v>35.028631710577315</v>
      </c>
      <c r="BB215" s="21">
        <f>BB195-Baseline!BB195</f>
        <v>35.118929038904959</v>
      </c>
    </row>
    <row r="216" spans="1:54" outlineLevel="2">
      <c r="A216" s="520"/>
      <c r="B216" s="150" t="s">
        <v>279</v>
      </c>
      <c r="C216" s="19"/>
      <c r="D216" s="135" t="s">
        <v>383</v>
      </c>
      <c r="E216" s="21">
        <f>E196-Baseline!E196</f>
        <v>0</v>
      </c>
      <c r="F216" s="21">
        <f>F196-Baseline!F196</f>
        <v>0.19336351675659991</v>
      </c>
      <c r="G216" s="21">
        <f>G196-Baseline!G196</f>
        <v>0.60867968621236912</v>
      </c>
      <c r="H216" s="21">
        <f>H196-Baseline!H196</f>
        <v>1.3401475567244483</v>
      </c>
      <c r="I216" s="21">
        <f>I196-Baseline!I196</f>
        <v>2.4893860503268401</v>
      </c>
      <c r="J216" s="21">
        <f>J196-Baseline!J196</f>
        <v>4.1659271889445506</v>
      </c>
      <c r="K216" s="21">
        <f>K196-Baseline!K196</f>
        <v>4.2541915401825161</v>
      </c>
      <c r="L216" s="21">
        <f>L196-Baseline!L196</f>
        <v>4.3448873290073147</v>
      </c>
      <c r="M216" s="21">
        <f>M196-Baseline!M196</f>
        <v>4.4380911628151107</v>
      </c>
      <c r="N216" s="21">
        <f>N196-Baseline!N196</f>
        <v>4.5338821699513909</v>
      </c>
      <c r="O216" s="21">
        <f>O196-Baseline!O196</f>
        <v>4.6323421306600316</v>
      </c>
      <c r="P216" s="21">
        <f>P196-Baseline!P196</f>
        <v>4.7335556198633437</v>
      </c>
      <c r="Q216" s="21">
        <f>Q196-Baseline!Q196</f>
        <v>4.8376100465707292</v>
      </c>
      <c r="R216" s="21">
        <f>R196-Baseline!R196</f>
        <v>4.9445957653653485</v>
      </c>
      <c r="S216" s="21">
        <f>S196-Baseline!S196</f>
        <v>5.0546061073191604</v>
      </c>
      <c r="T216" s="21">
        <f>T196-Baseline!T196</f>
        <v>5.1677376955269523</v>
      </c>
      <c r="U216" s="21">
        <f>U196-Baseline!U196</f>
        <v>5.2840903083112449</v>
      </c>
      <c r="V216" s="21">
        <f>V196-Baseline!V196</f>
        <v>5.4037671365852624</v>
      </c>
      <c r="W216" s="21">
        <f>W196-Baseline!W196</f>
        <v>5.5268748959981764</v>
      </c>
      <c r="X216" s="21">
        <f>X196-Baseline!X196</f>
        <v>5.6535238257189828</v>
      </c>
      <c r="Y216" s="21">
        <f>Y196-Baseline!Y196</f>
        <v>5.7838280317509394</v>
      </c>
      <c r="Z216" s="21">
        <f>Z196-Baseline!Z196</f>
        <v>5.9179053701045978</v>
      </c>
      <c r="AA216" s="21">
        <f>AA196-Baseline!AA196</f>
        <v>6.0558777860461026</v>
      </c>
      <c r="AB216" s="21">
        <f>AB196-Baseline!AB196</f>
        <v>6.1978713307447162</v>
      </c>
      <c r="AC216" s="21">
        <f>AC196-Baseline!AC196</f>
        <v>6.3440163875050022</v>
      </c>
      <c r="AD216" s="21">
        <f>AD196-Baseline!AD196</f>
        <v>6.4944477155997378</v>
      </c>
      <c r="AE216" s="21">
        <f>AE196-Baseline!AE196</f>
        <v>6.6493046928441109</v>
      </c>
      <c r="AF216" s="21">
        <f>AF196-Baseline!AF196</f>
        <v>6.808731466334959</v>
      </c>
      <c r="AG216" s="21">
        <f>AG196-Baseline!AG196</f>
        <v>6.9728770629567549</v>
      </c>
      <c r="AH216" s="21">
        <f>AH196-Baseline!AH196</f>
        <v>7.1418956658603534</v>
      </c>
      <c r="AI216" s="21">
        <f>AI196-Baseline!AI196</f>
        <v>7.3159466381659968</v>
      </c>
      <c r="AJ216" s="21">
        <f>AJ196-Baseline!AJ196</f>
        <v>7.5110309318928605</v>
      </c>
      <c r="AK216" s="21">
        <f>AK196-Baseline!AK196</f>
        <v>7.7122973882019537</v>
      </c>
      <c r="AL216" s="21">
        <f>AL196-Baseline!AL196</f>
        <v>7.9199600952776965</v>
      </c>
      <c r="AM216" s="21">
        <f>AM196-Baseline!AM196</f>
        <v>8.1342408989416715</v>
      </c>
      <c r="AN216" s="21">
        <f>AN196-Baseline!AN196</f>
        <v>8.3553696539210343</v>
      </c>
      <c r="AO216" s="21">
        <f>AO196-Baseline!AO196</f>
        <v>8.5835845711925973</v>
      </c>
      <c r="AP216" s="21">
        <f>AP196-Baseline!AP196</f>
        <v>8.8191324827827771</v>
      </c>
      <c r="AQ216" s="21">
        <f>AQ196-Baseline!AQ196</f>
        <v>9.0622691583125032</v>
      </c>
      <c r="AR216" s="21">
        <f>AR196-Baseline!AR196</f>
        <v>9.3132596665019705</v>
      </c>
      <c r="AS216" s="21">
        <f>AS196-Baseline!AS196</f>
        <v>9.5723787141437828</v>
      </c>
      <c r="AT216" s="21">
        <f>AT196-Baseline!AT196</f>
        <v>9.8399109595547181</v>
      </c>
      <c r="AU216" s="21">
        <f>AU196-Baseline!AU196</f>
        <v>10.116151415370409</v>
      </c>
      <c r="AV216" s="21">
        <f>AV196-Baseline!AV196</f>
        <v>10.401405878218316</v>
      </c>
      <c r="AW216" s="21">
        <f>AW196-Baseline!AW196</f>
        <v>10.695991216180838</v>
      </c>
      <c r="AX216" s="21">
        <f>AX196-Baseline!AX196</f>
        <v>11.000235887694544</v>
      </c>
      <c r="AY216" s="21">
        <f>AY196-Baseline!AY196</f>
        <v>11.314480299350548</v>
      </c>
      <c r="AZ216" s="21">
        <f>AZ196-Baseline!AZ196</f>
        <v>11.639077286473981</v>
      </c>
      <c r="BA216" s="21">
        <f>BA196-Baseline!BA196</f>
        <v>11.974392536807629</v>
      </c>
      <c r="BB216" s="21">
        <f>BB196-Baseline!BB196</f>
        <v>12.319296417991811</v>
      </c>
    </row>
    <row r="217" spans="1:54" outlineLevel="2">
      <c r="A217" s="520"/>
      <c r="B217" s="150" t="s">
        <v>282</v>
      </c>
      <c r="C217" s="19"/>
      <c r="D217" s="135"/>
      <c r="E217" s="21">
        <f>E197-Baseline!E197</f>
        <v>0</v>
      </c>
      <c r="F217" s="21">
        <f>F197-Baseline!F197</f>
        <v>3.2708142609661834</v>
      </c>
      <c r="G217" s="21">
        <f>G197-Baseline!G197</f>
        <v>6.6157579268594304</v>
      </c>
      <c r="H217" s="21">
        <f>H197-Baseline!H197</f>
        <v>10.047168332160247</v>
      </c>
      <c r="I217" s="21">
        <f>I197-Baseline!I197</f>
        <v>13.577492134897568</v>
      </c>
      <c r="J217" s="21">
        <f>J197-Baseline!J197</f>
        <v>17.219302363650034</v>
      </c>
      <c r="K217" s="21">
        <f>K197-Baseline!K197</f>
        <v>17.156674881707421</v>
      </c>
      <c r="L217" s="21">
        <f>L197-Baseline!L197</f>
        <v>17.095636657555566</v>
      </c>
      <c r="M217" s="21">
        <f>M197-Baseline!M197</f>
        <v>17.036185473128306</v>
      </c>
      <c r="N217" s="21">
        <f>N197-Baseline!N197</f>
        <v>16.978319449076299</v>
      </c>
      <c r="O217" s="21">
        <f>O197-Baseline!O197</f>
        <v>16.922036970236221</v>
      </c>
      <c r="P217" s="21">
        <f>P197-Baseline!P197</f>
        <v>16.867336722096951</v>
      </c>
      <c r="Q217" s="21">
        <f>Q197-Baseline!Q197</f>
        <v>16.814217723381855</v>
      </c>
      <c r="R217" s="21">
        <f>R197-Baseline!R197</f>
        <v>16.762679232161229</v>
      </c>
      <c r="S217" s="21">
        <f>S197-Baseline!S197</f>
        <v>16.712720853709229</v>
      </c>
      <c r="T217" s="21">
        <f>T197-Baseline!T197</f>
        <v>16.664342473301964</v>
      </c>
      <c r="U217" s="21">
        <f>U197-Baseline!U197</f>
        <v>16.617544264399129</v>
      </c>
      <c r="V217" s="21">
        <f>V197-Baseline!V197</f>
        <v>16.572326722532452</v>
      </c>
      <c r="W217" s="21">
        <f>W197-Baseline!W197</f>
        <v>16.528690620826623</v>
      </c>
      <c r="X217" s="21">
        <f>X197-Baseline!X197</f>
        <v>16.486637055236308</v>
      </c>
      <c r="Y217" s="21">
        <f>Y197-Baseline!Y197</f>
        <v>16.44616739466526</v>
      </c>
      <c r="Z217" s="21">
        <f>Z197-Baseline!Z197</f>
        <v>16.407283340243382</v>
      </c>
      <c r="AA217" s="21">
        <f>AA197-Baseline!AA197</f>
        <v>16.369986877900185</v>
      </c>
      <c r="AB217" s="21">
        <f>AB197-Baseline!AB197</f>
        <v>16.334280299478337</v>
      </c>
      <c r="AC217" s="21">
        <f>AC197-Baseline!AC197</f>
        <v>16.300166196543888</v>
      </c>
      <c r="AD217" s="21">
        <f>AD197-Baseline!AD197</f>
        <v>16.267647486544242</v>
      </c>
      <c r="AE217" s="21">
        <f>AE197-Baseline!AE197</f>
        <v>16.236727368856847</v>
      </c>
      <c r="AF217" s="21">
        <f>AF197-Baseline!AF197</f>
        <v>16.207409365345701</v>
      </c>
      <c r="AG217" s="21">
        <f>AG197-Baseline!AG197</f>
        <v>16.179697300803412</v>
      </c>
      <c r="AH217" s="21">
        <f>AH197-Baseline!AH197</f>
        <v>16.1535953152482</v>
      </c>
      <c r="AI217" s="21">
        <f>AI197-Baseline!AI197</f>
        <v>16.129107860670636</v>
      </c>
      <c r="AJ217" s="21">
        <f>AJ197-Baseline!AJ197</f>
        <v>16.184425323916301</v>
      </c>
      <c r="AK217" s="21">
        <f>AK197-Baseline!AK197</f>
        <v>16.24153994953182</v>
      </c>
      <c r="AL217" s="21">
        <f>AL197-Baseline!AL197</f>
        <v>16.300481314434343</v>
      </c>
      <c r="AM217" s="21">
        <f>AM197-Baseline!AM197</f>
        <v>16.36127966076792</v>
      </c>
      <c r="AN217" s="21">
        <f>AN197-Baseline!AN197</f>
        <v>16.423965897003647</v>
      </c>
      <c r="AO217" s="21">
        <f>AO197-Baseline!AO197</f>
        <v>16.488571635907434</v>
      </c>
      <c r="AP217" s="21">
        <f>AP197-Baseline!AP197</f>
        <v>16.555129170878779</v>
      </c>
      <c r="AQ217" s="21">
        <f>AQ197-Baseline!AQ197</f>
        <v>16.623671523569087</v>
      </c>
      <c r="AR217" s="21">
        <f>AR197-Baseline!AR197</f>
        <v>16.69423243033695</v>
      </c>
      <c r="AS217" s="21">
        <f>AS197-Baseline!AS197</f>
        <v>16.766846383843685</v>
      </c>
      <c r="AT217" s="21">
        <f>AT197-Baseline!AT197</f>
        <v>16.841548624827492</v>
      </c>
      <c r="AU217" s="21">
        <f>AU197-Baseline!AU197</f>
        <v>16.918375162663118</v>
      </c>
      <c r="AV217" s="21">
        <f>AV197-Baseline!AV197</f>
        <v>16.99736279967761</v>
      </c>
      <c r="AW217" s="21">
        <f>AW197-Baseline!AW197</f>
        <v>17.0785491433451</v>
      </c>
      <c r="AX217" s="21">
        <f>AX197-Baseline!AX197</f>
        <v>17.161972590778198</v>
      </c>
      <c r="AY217" s="21">
        <f>AY197-Baseline!AY197</f>
        <v>17.247672427279269</v>
      </c>
      <c r="AZ217" s="21">
        <f>AZ197-Baseline!AZ197</f>
        <v>17.335688741909983</v>
      </c>
      <c r="BA217" s="21">
        <f>BA197-Baseline!BA197</f>
        <v>17.426062494636739</v>
      </c>
      <c r="BB217" s="21">
        <f>BB197-Baseline!BB197</f>
        <v>17.515252746086421</v>
      </c>
    </row>
    <row r="218" spans="1:54" outlineLevel="2">
      <c r="A218" s="521"/>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491</v>
      </c>
      <c r="B220" s="150" t="s">
        <v>492</v>
      </c>
      <c r="C220" s="19"/>
      <c r="D220" s="135" t="s">
        <v>383</v>
      </c>
      <c r="E220" s="21">
        <f>E200-Baseline!E200</f>
        <v>-2.4333328291106398</v>
      </c>
      <c r="F220" s="21">
        <f>F200-Baseline!F200</f>
        <v>-8.3137422454975081</v>
      </c>
      <c r="G220" s="21">
        <f>G200-Baseline!G200</f>
        <v>-13.816054286977561</v>
      </c>
      <c r="H220" s="21">
        <f>H200-Baseline!H200</f>
        <v>-18.922826375325315</v>
      </c>
      <c r="I220" s="21">
        <f>I200-Baseline!I200</f>
        <v>-23.279985868430359</v>
      </c>
      <c r="J220" s="21">
        <f>J200-Baseline!J200</f>
        <v>-23.900572279176515</v>
      </c>
      <c r="K220" s="21">
        <f>K200-Baseline!K200</f>
        <v>-16.940132392930906</v>
      </c>
      <c r="L220" s="21">
        <f>L200-Baseline!L200</f>
        <v>-10.399195281235748</v>
      </c>
      <c r="M220" s="21">
        <f>M200-Baseline!M200</f>
        <v>-4.328147571806511</v>
      </c>
      <c r="N220" s="21">
        <f>N200-Baseline!N200</f>
        <v>1.2269504968305682</v>
      </c>
      <c r="O220" s="21">
        <f>O200-Baseline!O200</f>
        <v>6.4420223509296051</v>
      </c>
      <c r="P220" s="21">
        <f>P200-Baseline!P200</f>
        <v>11.266774160389389</v>
      </c>
      <c r="Q220" s="21">
        <f>Q200-Baseline!Q200</f>
        <v>15.725028891655768</v>
      </c>
      <c r="R220" s="21">
        <f>R200-Baseline!R200</f>
        <v>19.908081185887781</v>
      </c>
      <c r="S220" s="21">
        <f>S200-Baseline!S200</f>
        <v>23.698637873250789</v>
      </c>
      <c r="T220" s="21">
        <f>T200-Baseline!T200</f>
        <v>27.186955308917923</v>
      </c>
      <c r="U220" s="21">
        <f>U200-Baseline!U200</f>
        <v>30.392221957986536</v>
      </c>
      <c r="V220" s="21">
        <f>V200-Baseline!V200</f>
        <v>33.396524445046637</v>
      </c>
      <c r="W220" s="21">
        <f>W200-Baseline!W200</f>
        <v>36.088099704764083</v>
      </c>
      <c r="X220" s="21">
        <f>X200-Baseline!X200</f>
        <v>38.609989985793497</v>
      </c>
      <c r="Y220" s="21">
        <f>Y200-Baseline!Y200</f>
        <v>40.853144936545149</v>
      </c>
      <c r="Z220" s="21">
        <f>Z200-Baseline!Z200</f>
        <v>42.954498003222739</v>
      </c>
      <c r="AA220" s="21">
        <f>AA200-Baseline!AA200</f>
        <v>44.866218987551299</v>
      </c>
      <c r="AB220" s="21">
        <f>AB200-Baseline!AB200</f>
        <v>46.601416144477902</v>
      </c>
      <c r="AC220" s="21">
        <f>AC200-Baseline!AC200</f>
        <v>48.15954942914172</v>
      </c>
      <c r="AD220" s="21">
        <f>AD200-Baseline!AD200</f>
        <v>48.175250024126747</v>
      </c>
      <c r="AE220" s="21">
        <f>AE200-Baseline!AE200</f>
        <v>48.202316649028369</v>
      </c>
      <c r="AF220" s="21">
        <f>AF200-Baseline!AF200</f>
        <v>48.23376094739092</v>
      </c>
      <c r="AG220" s="21">
        <f>AG200-Baseline!AG200</f>
        <v>48.270616454959487</v>
      </c>
      <c r="AH220" s="21">
        <f>AH200-Baseline!AH200</f>
        <v>48.314043770405007</v>
      </c>
      <c r="AI220" s="21">
        <f>AI200-Baseline!AI200</f>
        <v>48.365491628446854</v>
      </c>
      <c r="AJ220" s="21">
        <f>AJ200-Baseline!AJ200</f>
        <v>48.639062927620813</v>
      </c>
      <c r="AK220" s="21">
        <f>AK200-Baseline!AK200</f>
        <v>48.920727809425316</v>
      </c>
      <c r="AL220" s="21">
        <f>AL200-Baseline!AL200</f>
        <v>49.211202061044105</v>
      </c>
      <c r="AM220" s="21">
        <f>AM200-Baseline!AM200</f>
        <v>49.511003488855884</v>
      </c>
      <c r="AN220" s="21">
        <f>AN200-Baseline!AN200</f>
        <v>49.820505396669823</v>
      </c>
      <c r="AO220" s="21">
        <f>AO200-Baseline!AO200</f>
        <v>50.140024090641568</v>
      </c>
      <c r="AP220" s="21">
        <f>AP200-Baseline!AP200</f>
        <v>50.469997271610424</v>
      </c>
      <c r="AQ220" s="21">
        <f>AQ200-Baseline!AQ200</f>
        <v>50.810896203361963</v>
      </c>
      <c r="AR220" s="21">
        <f>AR200-Baseline!AR200</f>
        <v>51.163152861489699</v>
      </c>
      <c r="AS220" s="21">
        <f>AS200-Baseline!AS200</f>
        <v>51.527200976220541</v>
      </c>
      <c r="AT220" s="21">
        <f>AT200-Baseline!AT200</f>
        <v>51.903494582828358</v>
      </c>
      <c r="AU220" s="21">
        <f>AU200-Baseline!AU200</f>
        <v>52.29250669852027</v>
      </c>
      <c r="AV220" s="21">
        <f>AV200-Baseline!AV200</f>
        <v>52.694715746268194</v>
      </c>
      <c r="AW220" s="21">
        <f>AW200-Baseline!AW200</f>
        <v>53.110607032884815</v>
      </c>
      <c r="AX220" s="21">
        <f>AX200-Baseline!AX200</f>
        <v>53.540679280797718</v>
      </c>
      <c r="AY220" s="21">
        <f>AY200-Baseline!AY200</f>
        <v>53.985444884781387</v>
      </c>
      <c r="AZ220" s="21">
        <f>AZ200-Baseline!AZ200</f>
        <v>54.445428583732628</v>
      </c>
      <c r="BA220" s="21">
        <f>BA200-Baseline!BA200</f>
        <v>54.921167476376645</v>
      </c>
      <c r="BB220" s="21">
        <f>BB200-Baseline!BB200</f>
        <v>55.402857645448066</v>
      </c>
    </row>
    <row r="221" spans="1:54" outlineLevel="2">
      <c r="A221" s="520"/>
      <c r="B221" s="150" t="s">
        <v>493</v>
      </c>
      <c r="C221" s="19"/>
      <c r="D221" s="135" t="s">
        <v>383</v>
      </c>
      <c r="E221" s="21">
        <f>E201-Baseline!E201</f>
        <v>-2.4333328291106398</v>
      </c>
      <c r="F221" s="21">
        <f>F201-Baseline!F201</f>
        <v>-10.784686208095565</v>
      </c>
      <c r="G221" s="21">
        <f>G201-Baseline!G201</f>
        <v>-18.724007304849778</v>
      </c>
      <c r="H221" s="21">
        <f>H201-Baseline!H201</f>
        <v>-26.232088118007326</v>
      </c>
      <c r="I221" s="21">
        <f>I201-Baseline!I201</f>
        <v>-33.018386255995225</v>
      </c>
      <c r="J221" s="21">
        <f>J201-Baseline!J201</f>
        <v>-36.058810667808594</v>
      </c>
      <c r="K221" s="21">
        <f>K201-Baseline!K201</f>
        <v>-28.999893373240297</v>
      </c>
      <c r="L221" s="21">
        <f>L201-Baseline!L201</f>
        <v>-22.435228161100866</v>
      </c>
      <c r="M221" s="21">
        <f>M201-Baseline!M201</f>
        <v>-16.335608340550898</v>
      </c>
      <c r="N221" s="21">
        <f>N201-Baseline!N201</f>
        <v>-10.673337904856737</v>
      </c>
      <c r="O221" s="21">
        <f>O201-Baseline!O201</f>
        <v>-5.4221584618248357</v>
      </c>
      <c r="P221" s="21">
        <f>P201-Baseline!P201</f>
        <v>-0.55717935671584229</v>
      </c>
      <c r="Q221" s="21">
        <f>Q201-Baseline!Q201</f>
        <v>3.9451888905724815</v>
      </c>
      <c r="R221" s="21">
        <f>R201-Baseline!R201</f>
        <v>8.1072980561264671</v>
      </c>
      <c r="S221" s="21">
        <f>S201-Baseline!S201</f>
        <v>11.947683064278522</v>
      </c>
      <c r="T221" s="21">
        <f>T201-Baseline!T201</f>
        <v>15.489056091050685</v>
      </c>
      <c r="U221" s="21">
        <f>U201-Baseline!U201</f>
        <v>18.750407664477798</v>
      </c>
      <c r="V221" s="21">
        <f>V201-Baseline!V201</f>
        <v>21.749717040354746</v>
      </c>
      <c r="W221" s="21">
        <f>W201-Baseline!W201</f>
        <v>24.504002291777198</v>
      </c>
      <c r="X221" s="21">
        <f>X201-Baseline!X201</f>
        <v>27.029368206619957</v>
      </c>
      <c r="Y221" s="21">
        <f>Y201-Baseline!Y201</f>
        <v>29.34105206831682</v>
      </c>
      <c r="Z221" s="21">
        <f>Z201-Baseline!Z201</f>
        <v>31.453467037785153</v>
      </c>
      <c r="AA221" s="21">
        <f>AA201-Baseline!AA201</f>
        <v>33.380243843080272</v>
      </c>
      <c r="AB221" s="21">
        <f>AB201-Baseline!AB201</f>
        <v>35.134270281187924</v>
      </c>
      <c r="AC221" s="21">
        <f>AC201-Baseline!AC201</f>
        <v>36.720387429168831</v>
      </c>
      <c r="AD221" s="21">
        <f>AD201-Baseline!AD201</f>
        <v>36.763151693454226</v>
      </c>
      <c r="AE221" s="21">
        <f>AE201-Baseline!AE201</f>
        <v>36.813137534025586</v>
      </c>
      <c r="AF221" s="21">
        <f>AF201-Baseline!AF201</f>
        <v>36.870008659635062</v>
      </c>
      <c r="AG221" s="21">
        <f>AG201-Baseline!AG201</f>
        <v>36.933686329725987</v>
      </c>
      <c r="AH221" s="21">
        <f>AH201-Baseline!AH201</f>
        <v>37.004416768591938</v>
      </c>
      <c r="AI221" s="21">
        <f>AI201-Baseline!AI201</f>
        <v>37.08289261342675</v>
      </c>
      <c r="AJ221" s="21">
        <f>AJ201-Baseline!AJ201</f>
        <v>37.329001514833287</v>
      </c>
      <c r="AK221" s="21">
        <f>AK201-Baseline!AK201</f>
        <v>37.583665953799311</v>
      </c>
      <c r="AL221" s="21">
        <f>AL201-Baseline!AL201</f>
        <v>37.847217969548375</v>
      </c>
      <c r="AM221" s="21">
        <f>AM201-Baseline!AM201</f>
        <v>38.120013915182462</v>
      </c>
      <c r="AN221" s="21">
        <f>AN201-Baseline!AN201</f>
        <v>38.402389001096211</v>
      </c>
      <c r="AO221" s="21">
        <f>AO201-Baseline!AO201</f>
        <v>38.694649536641272</v>
      </c>
      <c r="AP221" s="21">
        <f>AP201-Baseline!AP201</f>
        <v>38.997142666442492</v>
      </c>
      <c r="AQ221" s="21">
        <f>AQ201-Baseline!AQ201</f>
        <v>39.31022830962749</v>
      </c>
      <c r="AR221" s="21">
        <f>AR201-Baseline!AR201</f>
        <v>39.634270151030407</v>
      </c>
      <c r="AS221" s="21">
        <f>AS201-Baseline!AS201</f>
        <v>39.969637734405254</v>
      </c>
      <c r="AT221" s="21">
        <f>AT201-Baseline!AT201</f>
        <v>40.316711946055946</v>
      </c>
      <c r="AU221" s="21">
        <f>AU201-Baseline!AU201</f>
        <v>40.67588740005742</v>
      </c>
      <c r="AV221" s="21">
        <f>AV201-Baseline!AV201</f>
        <v>41.047568863304662</v>
      </c>
      <c r="AW221" s="21">
        <f>AW201-Baseline!AW201</f>
        <v>41.432171838483598</v>
      </c>
      <c r="AX221" s="21">
        <f>AX201-Baseline!AX201</f>
        <v>41.830124010228445</v>
      </c>
      <c r="AY221" s="21">
        <f>AY201-Baseline!AY201</f>
        <v>42.241866073777928</v>
      </c>
      <c r="AZ221" s="21">
        <f>AZ201-Baseline!AZ201</f>
        <v>42.667851837958949</v>
      </c>
      <c r="BA221" s="21">
        <f>BA201-Baseline!BA201</f>
        <v>43.108548486465473</v>
      </c>
      <c r="BB221" s="21">
        <f>BB201-Baseline!BB201</f>
        <v>43.556521110995398</v>
      </c>
    </row>
    <row r="222" spans="1:54" outlineLevel="2">
      <c r="A222" s="521"/>
      <c r="B222" s="150" t="s">
        <v>494</v>
      </c>
      <c r="C222" s="19"/>
      <c r="D222" s="135" t="s">
        <v>383</v>
      </c>
      <c r="E222" s="21">
        <f>E202-Baseline!E202</f>
        <v>-2.4333328291106255</v>
      </c>
      <c r="F222" s="21">
        <f>F202-Baseline!F202</f>
        <v>-5.8520968382131571</v>
      </c>
      <c r="G222" s="21">
        <f>G202-Baseline!G202</f>
        <v>-8.9025547716640858</v>
      </c>
      <c r="H222" s="21">
        <f>H202-Baseline!H202</f>
        <v>-11.56381688775997</v>
      </c>
      <c r="I222" s="21">
        <f>I202-Baseline!I202</f>
        <v>-13.54364863572799</v>
      </c>
      <c r="J222" s="21">
        <f>J202-Baseline!J202</f>
        <v>-11.816255249361333</v>
      </c>
      <c r="K222" s="21">
        <f>K202-Baseline!K202</f>
        <v>-4.8553594431844544</v>
      </c>
      <c r="L222" s="21">
        <f>L202-Baseline!L202</f>
        <v>1.6141454035039686</v>
      </c>
      <c r="M222" s="21">
        <f>M202-Baseline!M202</f>
        <v>7.6214829580831065</v>
      </c>
      <c r="N222" s="21">
        <f>N202-Baseline!N202</f>
        <v>13.19436723103388</v>
      </c>
      <c r="O222" s="21">
        <f>O202-Baseline!O202</f>
        <v>18.35907561930776</v>
      </c>
      <c r="P222" s="21">
        <f>P202-Baseline!P202</f>
        <v>23.140518832958421</v>
      </c>
      <c r="Q222" s="21">
        <f>Q202-Baseline!Q202</f>
        <v>27.562307470957279</v>
      </c>
      <c r="R222" s="21">
        <f>R202-Baseline!R202</f>
        <v>31.646815571933303</v>
      </c>
      <c r="S222" s="21">
        <f>S202-Baseline!S202</f>
        <v>35.407321803101212</v>
      </c>
      <c r="T222" s="21">
        <f>T202-Baseline!T202</f>
        <v>38.871875878667652</v>
      </c>
      <c r="U222" s="21">
        <f>U202-Baseline!U202</f>
        <v>42.059491965435114</v>
      </c>
      <c r="V222" s="21">
        <f>V202-Baseline!V202</f>
        <v>44.988174157034088</v>
      </c>
      <c r="W222" s="21">
        <f>W202-Baseline!W202</f>
        <v>47.674966592037912</v>
      </c>
      <c r="X222" s="21">
        <f>X202-Baseline!X202</f>
        <v>50.136001382899856</v>
      </c>
      <c r="Y222" s="21">
        <f>Y202-Baseline!Y202</f>
        <v>52.386544424711452</v>
      </c>
      <c r="Z222" s="21">
        <f>Z202-Baseline!Z202</f>
        <v>54.441038796738027</v>
      </c>
      <c r="AA222" s="21">
        <f>AA202-Baseline!AA202</f>
        <v>56.31314653310487</v>
      </c>
      <c r="AB222" s="21">
        <f>AB202-Baseline!AB202</f>
        <v>58.015788089077276</v>
      </c>
      <c r="AC222" s="21">
        <f>AC202-Baseline!AC202</f>
        <v>59.539155478395521</v>
      </c>
      <c r="AD222" s="21">
        <f>AD202-Baseline!AD202</f>
        <v>59.520735372347048</v>
      </c>
      <c r="AE222" s="21">
        <f>AE202-Baseline!AE202</f>
        <v>59.509693663663249</v>
      </c>
      <c r="AF222" s="21">
        <f>AF202-Baseline!AF202</f>
        <v>59.504775569273093</v>
      </c>
      <c r="AG222" s="21">
        <f>AG202-Baseline!AG202</f>
        <v>59.505487333591702</v>
      </c>
      <c r="AH222" s="21">
        <f>AH202-Baseline!AH202</f>
        <v>59.512297977441591</v>
      </c>
      <c r="AI222" s="21">
        <f>AI202-Baseline!AI202</f>
        <v>59.527003580056189</v>
      </c>
      <c r="AJ222" s="21">
        <f>AJ202-Baseline!AJ202</f>
        <v>59.817845753470323</v>
      </c>
      <c r="AK222" s="21">
        <f>AK202-Baseline!AK202</f>
        <v>60.117049074874096</v>
      </c>
      <c r="AL222" s="21">
        <f>AL202-Baseline!AL202</f>
        <v>60.425141447955596</v>
      </c>
      <c r="AM222" s="21">
        <f>AM202-Baseline!AM202</f>
        <v>60.742706370361716</v>
      </c>
      <c r="AN222" s="21">
        <f>AN202-Baseline!AN202</f>
        <v>61.070246081934172</v>
      </c>
      <c r="AO222" s="21">
        <f>AO202-Baseline!AO202</f>
        <v>61.408157486326196</v>
      </c>
      <c r="AP222" s="21">
        <f>AP202-Baseline!AP202</f>
        <v>61.756940928897336</v>
      </c>
      <c r="AQ222" s="21">
        <f>AQ202-Baseline!AQ202</f>
        <v>62.117115248736859</v>
      </c>
      <c r="AR222" s="21">
        <f>AR202-Baseline!AR202</f>
        <v>62.48919010344035</v>
      </c>
      <c r="AS222" s="21">
        <f>AS202-Baseline!AS202</f>
        <v>62.873671467538109</v>
      </c>
      <c r="AT222" s="21">
        <f>AT202-Baseline!AT202</f>
        <v>63.271077482528966</v>
      </c>
      <c r="AU222" s="21">
        <f>AU202-Baseline!AU202</f>
        <v>63.681944781386811</v>
      </c>
      <c r="AV222" s="21">
        <f>AV202-Baseline!AV202</f>
        <v>64.106816853350281</v>
      </c>
      <c r="AW222" s="21">
        <f>AW202-Baseline!AW202</f>
        <v>64.546245194347989</v>
      </c>
      <c r="AX222" s="21">
        <f>AX202-Baseline!AX202</f>
        <v>65.000792658348317</v>
      </c>
      <c r="AY222" s="21">
        <f>AY202-Baseline!AY202</f>
        <v>65.471035023663873</v>
      </c>
      <c r="AZ222" s="21">
        <f>AZ202-Baseline!AZ202</f>
        <v>65.957560517499189</v>
      </c>
      <c r="BA222" s="21">
        <f>BA202-Baseline!BA202</f>
        <v>66.46096962803837</v>
      </c>
      <c r="BB222" s="21">
        <f>BB202-Baseline!BB202</f>
        <v>66.969140471484621</v>
      </c>
    </row>
    <row r="223" spans="1:54" outlineLevel="2">
      <c r="B223" s="19"/>
      <c r="C223" s="19"/>
      <c r="D223" s="19"/>
      <c r="E223" s="15"/>
    </row>
    <row r="224" spans="1:54" outlineLevel="2">
      <c r="A224" s="519" t="s">
        <v>495</v>
      </c>
      <c r="B224" s="150" t="s">
        <v>492</v>
      </c>
      <c r="C224" s="19"/>
      <c r="D224" s="135" t="s">
        <v>383</v>
      </c>
      <c r="E224" s="21">
        <f>E204-Baseline!E204</f>
        <v>-2.4333328291106398</v>
      </c>
      <c r="F224" s="21">
        <f>F204-Baseline!F204</f>
        <v>-10.747075074608176</v>
      </c>
      <c r="G224" s="21">
        <f>G204-Baseline!G204</f>
        <v>-24.563129361585709</v>
      </c>
      <c r="H224" s="21">
        <f>H204-Baseline!H204</f>
        <v>-43.485955736911023</v>
      </c>
      <c r="I224" s="21">
        <f>I204-Baseline!I204</f>
        <v>-66.765941605341368</v>
      </c>
      <c r="J224" s="21">
        <f>J204-Baseline!J204</f>
        <v>-90.666513884517883</v>
      </c>
      <c r="K224" s="21">
        <f>K204-Baseline!K204</f>
        <v>-107.60664627744882</v>
      </c>
      <c r="L224" s="21">
        <f>L204-Baseline!L204</f>
        <v>-118.00584155868466</v>
      </c>
      <c r="M224" s="21">
        <f>M204-Baseline!M204</f>
        <v>-122.3339891304912</v>
      </c>
      <c r="N224" s="21">
        <f>N204-Baseline!N204</f>
        <v>-121.10703863366064</v>
      </c>
      <c r="O224" s="21">
        <f>O204-Baseline!O204</f>
        <v>-114.66501628273102</v>
      </c>
      <c r="P224" s="21">
        <f>P204-Baseline!P204</f>
        <v>-103.39824212234157</v>
      </c>
      <c r="Q224" s="21">
        <f>Q204-Baseline!Q204</f>
        <v>-87.67321323068586</v>
      </c>
      <c r="R224" s="21">
        <f>R204-Baseline!R204</f>
        <v>-67.765132044798065</v>
      </c>
      <c r="S224" s="21">
        <f>S204-Baseline!S204</f>
        <v>-44.06649417154722</v>
      </c>
      <c r="T224" s="21">
        <f>T204-Baseline!T204</f>
        <v>-16.879538862629261</v>
      </c>
      <c r="U224" s="21">
        <f>U204-Baseline!U204</f>
        <v>13.512683095357261</v>
      </c>
      <c r="V224" s="21">
        <f>V204-Baseline!V204</f>
        <v>46.909207540403941</v>
      </c>
      <c r="W224" s="21">
        <f>W204-Baseline!W204</f>
        <v>82.997307245168031</v>
      </c>
      <c r="X224" s="21">
        <f>X204-Baseline!X204</f>
        <v>121.60729723096142</v>
      </c>
      <c r="Y224" s="21">
        <f>Y204-Baseline!Y204</f>
        <v>162.4604421675067</v>
      </c>
      <c r="Z224" s="21">
        <f>Z204-Baseline!Z204</f>
        <v>205.41494017072955</v>
      </c>
      <c r="AA224" s="21">
        <f>AA204-Baseline!AA204</f>
        <v>250.28115915828084</v>
      </c>
      <c r="AB224" s="21">
        <f>AB204-Baseline!AB204</f>
        <v>296.8825753027586</v>
      </c>
      <c r="AC224" s="21">
        <f>AC204-Baseline!AC204</f>
        <v>345.04212473190023</v>
      </c>
      <c r="AD224" s="21">
        <f>AD204-Baseline!AD204</f>
        <v>393.21737475602708</v>
      </c>
      <c r="AE224" s="21">
        <f>AE204-Baseline!AE204</f>
        <v>441.41969140505535</v>
      </c>
      <c r="AF224" s="21">
        <f>AF204-Baseline!AF204</f>
        <v>489.65345235244627</v>
      </c>
      <c r="AG224" s="21">
        <f>AG204-Baseline!AG204</f>
        <v>537.92406880740555</v>
      </c>
      <c r="AH224" s="21">
        <f>AH204-Baseline!AH204</f>
        <v>586.2381125778104</v>
      </c>
      <c r="AI224" s="21">
        <f>AI204-Baseline!AI204</f>
        <v>634.60360420625716</v>
      </c>
      <c r="AJ224" s="21">
        <f>AJ204-Baseline!AJ204</f>
        <v>683.24266713387783</v>
      </c>
      <c r="AK224" s="21">
        <f>AK204-Baseline!AK204</f>
        <v>732.16339494330305</v>
      </c>
      <c r="AL224" s="21">
        <f>AL204-Baseline!AL204</f>
        <v>781.37459700434715</v>
      </c>
      <c r="AM224" s="21">
        <f>AM204-Baseline!AM204</f>
        <v>830.8856004932029</v>
      </c>
      <c r="AN224" s="21">
        <f>AN204-Baseline!AN204</f>
        <v>880.70610588987302</v>
      </c>
      <c r="AO224" s="21">
        <f>AO204-Baseline!AO204</f>
        <v>930.84612998051466</v>
      </c>
      <c r="AP224" s="21">
        <f>AP204-Baseline!AP204</f>
        <v>981.31612725212517</v>
      </c>
      <c r="AQ224" s="21">
        <f>AQ204-Baseline!AQ204</f>
        <v>1032.127023455487</v>
      </c>
      <c r="AR224" s="21">
        <f>AR204-Baseline!AR204</f>
        <v>1083.2901763169766</v>
      </c>
      <c r="AS224" s="21">
        <f>AS204-Baseline!AS204</f>
        <v>1134.8173772931971</v>
      </c>
      <c r="AT224" s="21">
        <f>AT204-Baseline!AT204</f>
        <v>1186.7208718760255</v>
      </c>
      <c r="AU224" s="21">
        <f>AU204-Baseline!AU204</f>
        <v>1239.0133785745459</v>
      </c>
      <c r="AV224" s="21">
        <f>AV204-Baseline!AV204</f>
        <v>1291.7080943208139</v>
      </c>
      <c r="AW224" s="21">
        <f>AW204-Baseline!AW204</f>
        <v>1344.8187013536988</v>
      </c>
      <c r="AX224" s="21">
        <f>AX204-Baseline!AX204</f>
        <v>1398.3593806344963</v>
      </c>
      <c r="AY224" s="21">
        <f>AY204-Baseline!AY204</f>
        <v>1452.3448255192777</v>
      </c>
      <c r="AZ224" s="21">
        <f>AZ204-Baseline!AZ204</f>
        <v>1506.7902541030103</v>
      </c>
      <c r="BA224" s="21">
        <f>BA204-Baseline!BA204</f>
        <v>1561.7114215793868</v>
      </c>
      <c r="BB224" s="21">
        <f>BB204-Baseline!BB204</f>
        <v>1617.1142792248347</v>
      </c>
    </row>
    <row r="225" spans="1:54" outlineLevel="2">
      <c r="A225" s="520"/>
      <c r="B225" s="150" t="s">
        <v>493</v>
      </c>
      <c r="C225" s="19"/>
      <c r="D225" s="135" t="s">
        <v>383</v>
      </c>
      <c r="E225" s="21">
        <f>E205-Baseline!E205</f>
        <v>-2.4333328291106398</v>
      </c>
      <c r="F225" s="21">
        <f>F205-Baseline!F205</f>
        <v>-13.218019037206204</v>
      </c>
      <c r="G225" s="21">
        <f>G205-Baseline!G205</f>
        <v>-31.942026342055982</v>
      </c>
      <c r="H225" s="21">
        <f>H205-Baseline!H205</f>
        <v>-58.174114460063322</v>
      </c>
      <c r="I225" s="21">
        <f>I205-Baseline!I205</f>
        <v>-91.192500716058532</v>
      </c>
      <c r="J225" s="21">
        <f>J205-Baseline!J205</f>
        <v>-127.25131138386718</v>
      </c>
      <c r="K225" s="21">
        <f>K205-Baseline!K205</f>
        <v>-156.25120475710742</v>
      </c>
      <c r="L225" s="21">
        <f>L205-Baseline!L205</f>
        <v>-178.68643291820831</v>
      </c>
      <c r="M225" s="21">
        <f>M205-Baseline!M205</f>
        <v>-195.02204125875915</v>
      </c>
      <c r="N225" s="21">
        <f>N205-Baseline!N205</f>
        <v>-205.69537916361583</v>
      </c>
      <c r="O225" s="21">
        <f>O205-Baseline!O205</f>
        <v>-211.1175376254406</v>
      </c>
      <c r="P225" s="21">
        <f>P205-Baseline!P205</f>
        <v>-211.6747169821565</v>
      </c>
      <c r="Q225" s="21">
        <f>Q205-Baseline!Q205</f>
        <v>-207.72952809158403</v>
      </c>
      <c r="R225" s="21">
        <f>R205-Baseline!R205</f>
        <v>-199.62223003545762</v>
      </c>
      <c r="S225" s="21">
        <f>S205-Baseline!S205</f>
        <v>-187.6745469711791</v>
      </c>
      <c r="T225" s="21">
        <f>T205-Baseline!T205</f>
        <v>-172.18549088012833</v>
      </c>
      <c r="U225" s="21">
        <f>U205-Baseline!U205</f>
        <v>-153.43508321565059</v>
      </c>
      <c r="V225" s="21">
        <f>V205-Baseline!V205</f>
        <v>-131.68536617529594</v>
      </c>
      <c r="W225" s="21">
        <f>W205-Baseline!W205</f>
        <v>-107.18136388351877</v>
      </c>
      <c r="X225" s="21">
        <f>X205-Baseline!X205</f>
        <v>-80.151995676898878</v>
      </c>
      <c r="Y225" s="21">
        <f>Y205-Baseline!Y205</f>
        <v>-50.810943608581965</v>
      </c>
      <c r="Z225" s="21">
        <f>Z205-Baseline!Z205</f>
        <v>-19.357476570796734</v>
      </c>
      <c r="AA225" s="21">
        <f>AA205-Baseline!AA205</f>
        <v>14.022767272283545</v>
      </c>
      <c r="AB225" s="21">
        <f>AB205-Baseline!AB205</f>
        <v>49.157037553471355</v>
      </c>
      <c r="AC225" s="21">
        <f>AC205-Baseline!AC205</f>
        <v>85.87742498264015</v>
      </c>
      <c r="AD225" s="21">
        <f>AD205-Baseline!AD205</f>
        <v>122.64057667609427</v>
      </c>
      <c r="AE225" s="21">
        <f>AE205-Baseline!AE205</f>
        <v>159.45371421011987</v>
      </c>
      <c r="AF225" s="21">
        <f>AF205-Baseline!AF205</f>
        <v>196.32372286975487</v>
      </c>
      <c r="AG225" s="21">
        <f>AG205-Baseline!AG205</f>
        <v>233.25740919948089</v>
      </c>
      <c r="AH225" s="21">
        <f>AH205-Baseline!AH205</f>
        <v>270.26182596807303</v>
      </c>
      <c r="AI225" s="21">
        <f>AI205-Baseline!AI205</f>
        <v>307.34471858149982</v>
      </c>
      <c r="AJ225" s="21">
        <f>AJ205-Baseline!AJ205</f>
        <v>344.673720096333</v>
      </c>
      <c r="AK225" s="21">
        <f>AK205-Baseline!AK205</f>
        <v>382.25738605013225</v>
      </c>
      <c r="AL225" s="21">
        <f>AL205-Baseline!AL205</f>
        <v>420.10460401968066</v>
      </c>
      <c r="AM225" s="21">
        <f>AM205-Baseline!AM205</f>
        <v>458.22461793486309</v>
      </c>
      <c r="AN225" s="21">
        <f>AN205-Baseline!AN205</f>
        <v>496.62700693595912</v>
      </c>
      <c r="AO225" s="21">
        <f>AO205-Baseline!AO205</f>
        <v>535.32165647260013</v>
      </c>
      <c r="AP225" s="21">
        <f>AP205-Baseline!AP205</f>
        <v>574.31879913904277</v>
      </c>
      <c r="AQ225" s="21">
        <f>AQ205-Baseline!AQ205</f>
        <v>613.62902744867029</v>
      </c>
      <c r="AR225" s="21">
        <f>AR205-Baseline!AR205</f>
        <v>653.26329759970054</v>
      </c>
      <c r="AS225" s="21">
        <f>AS205-Baseline!AS205</f>
        <v>693.23293533410583</v>
      </c>
      <c r="AT225" s="21">
        <f>AT205-Baseline!AT205</f>
        <v>733.54964728016171</v>
      </c>
      <c r="AU225" s="21">
        <f>AU205-Baseline!AU205</f>
        <v>774.2255346802192</v>
      </c>
      <c r="AV225" s="21">
        <f>AV205-Baseline!AV205</f>
        <v>815.2731035435238</v>
      </c>
      <c r="AW225" s="21">
        <f>AW205-Baseline!AW205</f>
        <v>856.70527538200758</v>
      </c>
      <c r="AX225" s="21">
        <f>AX205-Baseline!AX205</f>
        <v>898.53539939223629</v>
      </c>
      <c r="AY225" s="21">
        <f>AY205-Baseline!AY205</f>
        <v>940.77726546601434</v>
      </c>
      <c r="AZ225" s="21">
        <f>AZ205-Baseline!AZ205</f>
        <v>983.44511730397357</v>
      </c>
      <c r="BA225" s="21">
        <f>BA205-Baseline!BA205</f>
        <v>1026.553665790439</v>
      </c>
      <c r="BB225" s="21">
        <f>BB205-Baseline!BB205</f>
        <v>1070.1101869014342</v>
      </c>
    </row>
    <row r="226" spans="1:54" outlineLevel="2">
      <c r="A226" s="521"/>
      <c r="B226" s="150" t="s">
        <v>494</v>
      </c>
      <c r="C226" s="19"/>
      <c r="D226" s="135" t="s">
        <v>383</v>
      </c>
      <c r="E226" s="21">
        <f>E206-Baseline!E206</f>
        <v>-2.4333328291106255</v>
      </c>
      <c r="F226" s="21">
        <f>F206-Baseline!F206</f>
        <v>-8.2854296673237684</v>
      </c>
      <c r="G226" s="21">
        <f>G206-Baseline!G206</f>
        <v>-17.187984438987883</v>
      </c>
      <c r="H226" s="21">
        <f>H206-Baseline!H206</f>
        <v>-28.751801326747909</v>
      </c>
      <c r="I226" s="21">
        <f>I206-Baseline!I206</f>
        <v>-42.295449962475914</v>
      </c>
      <c r="J226" s="21">
        <f>J206-Baseline!J206</f>
        <v>-54.111705211837261</v>
      </c>
      <c r="K226" s="21">
        <f>K206-Baseline!K206</f>
        <v>-58.967064655021773</v>
      </c>
      <c r="L226" s="21">
        <f>L206-Baseline!L206</f>
        <v>-57.352919251517847</v>
      </c>
      <c r="M226" s="21">
        <f>M206-Baseline!M206</f>
        <v>-49.73143629343474</v>
      </c>
      <c r="N226" s="21">
        <f>N206-Baseline!N206</f>
        <v>-36.53706906240086</v>
      </c>
      <c r="O226" s="21">
        <f>O206-Baseline!O206</f>
        <v>-18.177993443093101</v>
      </c>
      <c r="P226" s="21">
        <f>P206-Baseline!P206</f>
        <v>4.9625253898652772</v>
      </c>
      <c r="Q226" s="21">
        <f>Q206-Baseline!Q206</f>
        <v>32.524832860822698</v>
      </c>
      <c r="R226" s="21">
        <f>R206-Baseline!R206</f>
        <v>64.171648432756001</v>
      </c>
      <c r="S226" s="21">
        <f>S206-Baseline!S206</f>
        <v>99.578970235857241</v>
      </c>
      <c r="T226" s="21">
        <f>T206-Baseline!T206</f>
        <v>138.45084611452489</v>
      </c>
      <c r="U226" s="21">
        <f>U206-Baseline!U206</f>
        <v>180.51033807995987</v>
      </c>
      <c r="V226" s="21">
        <f>V206-Baseline!V206</f>
        <v>225.49851223699397</v>
      </c>
      <c r="W226" s="21">
        <f>W206-Baseline!W206</f>
        <v>273.17347882903186</v>
      </c>
      <c r="X226" s="21">
        <f>X206-Baseline!X206</f>
        <v>323.30948021193171</v>
      </c>
      <c r="Y226" s="21">
        <f>Y206-Baseline!Y206</f>
        <v>375.69602463664319</v>
      </c>
      <c r="Z226" s="21">
        <f>Z206-Baseline!Z206</f>
        <v>430.13706343338117</v>
      </c>
      <c r="AA226" s="21">
        <f>AA206-Baseline!AA206</f>
        <v>486.450209966486</v>
      </c>
      <c r="AB226" s="21">
        <f>AB206-Baseline!AB206</f>
        <v>544.46599805556343</v>
      </c>
      <c r="AC226" s="21">
        <f>AC206-Baseline!AC206</f>
        <v>604.00515353395895</v>
      </c>
      <c r="AD226" s="21">
        <f>AD206-Baseline!AD206</f>
        <v>663.52588890630591</v>
      </c>
      <c r="AE226" s="21">
        <f>AE206-Baseline!AE206</f>
        <v>723.03558256996916</v>
      </c>
      <c r="AF226" s="21">
        <f>AF206-Baseline!AF206</f>
        <v>782.54035813924247</v>
      </c>
      <c r="AG226" s="21">
        <f>AG206-Baseline!AG206</f>
        <v>842.04584547283434</v>
      </c>
      <c r="AH226" s="21">
        <f>AH206-Baseline!AH206</f>
        <v>901.55814345027602</v>
      </c>
      <c r="AI226" s="21">
        <f>AI206-Baseline!AI206</f>
        <v>961.08514703033188</v>
      </c>
      <c r="AJ226" s="21">
        <f>AJ206-Baseline!AJ206</f>
        <v>1020.9029927838021</v>
      </c>
      <c r="AK226" s="21">
        <f>AK206-Baseline!AK206</f>
        <v>1081.020041858676</v>
      </c>
      <c r="AL226" s="21">
        <f>AL206-Baseline!AL206</f>
        <v>1141.4451833066316</v>
      </c>
      <c r="AM226" s="21">
        <f>AM206-Baseline!AM206</f>
        <v>1202.1878896769933</v>
      </c>
      <c r="AN226" s="21">
        <f>AN206-Baseline!AN206</f>
        <v>1263.2581357589274</v>
      </c>
      <c r="AO226" s="21">
        <f>AO206-Baseline!AO206</f>
        <v>1324.6662932452537</v>
      </c>
      <c r="AP226" s="21">
        <f>AP206-Baseline!AP206</f>
        <v>1386.423234174151</v>
      </c>
      <c r="AQ226" s="21">
        <f>AQ206-Baseline!AQ206</f>
        <v>1448.5403494228881</v>
      </c>
      <c r="AR226" s="21">
        <f>AR206-Baseline!AR206</f>
        <v>1511.0295395263283</v>
      </c>
      <c r="AS226" s="21">
        <f>AS206-Baseline!AS206</f>
        <v>1573.9032109938664</v>
      </c>
      <c r="AT226" s="21">
        <f>AT206-Baseline!AT206</f>
        <v>1637.1742884763953</v>
      </c>
      <c r="AU226" s="21">
        <f>AU206-Baseline!AU206</f>
        <v>1700.8562332577822</v>
      </c>
      <c r="AV226" s="21">
        <f>AV206-Baseline!AV206</f>
        <v>1764.9630501111326</v>
      </c>
      <c r="AW226" s="21">
        <f>AW206-Baseline!AW206</f>
        <v>1829.5092953054807</v>
      </c>
      <c r="AX226" s="21">
        <f>AX206-Baseline!AX206</f>
        <v>1894.5100879638292</v>
      </c>
      <c r="AY226" s="21">
        <f>AY206-Baseline!AY206</f>
        <v>1959.9811229874929</v>
      </c>
      <c r="AZ226" s="21">
        <f>AZ206-Baseline!AZ206</f>
        <v>2025.9386835049918</v>
      </c>
      <c r="BA226" s="21">
        <f>BA206-Baseline!BA206</f>
        <v>2092.3996531330304</v>
      </c>
      <c r="BB226" s="21">
        <f>BB206-Baseline!BB206</f>
        <v>2159.3687936045144</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56532B32-AE36-4000-8DCA-1D1BF099DCB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B158:B169 B143:B154</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C54:C63</xm:sqref>
        </x14:dataValidation>
        <x14:dataValidation type="list" allowBlank="1" showInputMessage="1" showErrorMessage="1" xr:uid="{DA5739E6-469C-4F19-957F-09F85BFD0526}">
          <x14:formula1>
            <xm:f>'Fixed Data'!$A$55:$A$78</xm:f>
          </x14:formula1>
          <xm:sqref>B54:B63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AA56"/>
  <sheetViews>
    <sheetView topLeftCell="A34" workbookViewId="0">
      <selection activeCell="A45" sqref="A45:S56"/>
    </sheetView>
  </sheetViews>
  <sheetFormatPr defaultRowHeight="13.5"/>
  <cols>
    <col min="1" max="1" width="22" customWidth="1"/>
    <col min="2" max="2" width="16.84375" customWidth="1"/>
    <col min="3" max="3" width="11.15234375" customWidth="1"/>
  </cols>
  <sheetData>
    <row r="1" spans="1:27">
      <c r="A1" s="4" t="s">
        <v>500</v>
      </c>
    </row>
    <row r="2" spans="1:27">
      <c r="A2" s="517" t="s">
        <v>501</v>
      </c>
      <c r="B2" s="517"/>
      <c r="C2" s="517"/>
      <c r="D2" s="517"/>
      <c r="E2" s="517"/>
      <c r="F2" s="517"/>
      <c r="G2" s="517"/>
      <c r="H2" s="517"/>
      <c r="I2" s="517"/>
      <c r="J2" s="517"/>
      <c r="K2" s="517"/>
      <c r="L2" s="517"/>
      <c r="M2" s="517"/>
      <c r="N2" s="517"/>
      <c r="O2" s="517"/>
      <c r="P2" s="517"/>
      <c r="Q2" s="517"/>
      <c r="R2" s="517"/>
      <c r="S2" s="517"/>
    </row>
    <row r="3" spans="1:27">
      <c r="A3" s="517"/>
      <c r="B3" s="517"/>
      <c r="C3" s="517"/>
      <c r="D3" s="517"/>
      <c r="E3" s="517"/>
      <c r="F3" s="517"/>
      <c r="G3" s="517"/>
      <c r="H3" s="517"/>
      <c r="I3" s="517"/>
      <c r="J3" s="517"/>
      <c r="K3" s="517"/>
      <c r="L3" s="517"/>
      <c r="M3" s="517"/>
      <c r="N3" s="517"/>
      <c r="O3" s="517"/>
      <c r="P3" s="517"/>
      <c r="Q3" s="517"/>
      <c r="R3" s="517"/>
      <c r="S3" s="517"/>
    </row>
    <row r="4" spans="1:27">
      <c r="A4" s="517"/>
      <c r="B4" s="517"/>
      <c r="C4" s="517"/>
      <c r="D4" s="517"/>
      <c r="E4" s="517"/>
      <c r="F4" s="517"/>
      <c r="G4" s="517"/>
      <c r="H4" s="517"/>
      <c r="I4" s="517"/>
      <c r="J4" s="517"/>
      <c r="K4" s="517"/>
      <c r="L4" s="517"/>
      <c r="M4" s="517"/>
      <c r="N4" s="517"/>
      <c r="O4" s="517"/>
      <c r="P4" s="517"/>
      <c r="Q4" s="517"/>
      <c r="R4" s="517"/>
      <c r="S4" s="517"/>
    </row>
    <row r="5" spans="1:27" ht="14" thickBot="1">
      <c r="A5" s="316"/>
      <c r="B5" s="316"/>
      <c r="C5" s="316"/>
      <c r="D5" s="316"/>
      <c r="E5" s="316"/>
      <c r="F5" s="316"/>
      <c r="G5" s="316"/>
      <c r="H5" s="316"/>
      <c r="I5" s="316"/>
      <c r="J5" s="316"/>
      <c r="K5" s="316"/>
      <c r="R5" s="4" t="s">
        <v>572</v>
      </c>
    </row>
    <row r="6" spans="1:27" ht="15" thickBot="1">
      <c r="D6" s="317">
        <v>2027</v>
      </c>
      <c r="E6" s="318">
        <v>2028</v>
      </c>
      <c r="F6" s="318">
        <v>2029</v>
      </c>
      <c r="G6" s="318">
        <v>2030</v>
      </c>
      <c r="H6" s="319">
        <v>2031</v>
      </c>
      <c r="I6" s="320" t="s">
        <v>560</v>
      </c>
      <c r="K6" s="317">
        <v>2027</v>
      </c>
      <c r="L6" s="318">
        <v>2028</v>
      </c>
      <c r="M6" s="318">
        <v>2029</v>
      </c>
      <c r="N6" s="318">
        <v>2030</v>
      </c>
      <c r="O6" s="319">
        <v>2031</v>
      </c>
      <c r="P6" s="320" t="s">
        <v>560</v>
      </c>
      <c r="R6" s="317">
        <v>2027</v>
      </c>
      <c r="S6" s="318">
        <v>2028</v>
      </c>
      <c r="T6" s="318">
        <v>2029</v>
      </c>
      <c r="U6" s="318">
        <v>2030</v>
      </c>
      <c r="V6" s="319">
        <v>2031</v>
      </c>
    </row>
    <row r="7" spans="1:27" ht="14.5">
      <c r="A7" s="338" t="s">
        <v>561</v>
      </c>
      <c r="B7" s="338" t="s">
        <v>562</v>
      </c>
      <c r="C7" s="338" t="s">
        <v>563</v>
      </c>
      <c r="D7" s="321">
        <v>76.30352713958203</v>
      </c>
      <c r="E7" s="322">
        <v>82.717308358334733</v>
      </c>
      <c r="F7" s="322">
        <v>90.045208415115326</v>
      </c>
      <c r="G7" s="322">
        <v>97.493989633868026</v>
      </c>
      <c r="H7" s="323">
        <v>104.07783490518781</v>
      </c>
      <c r="I7" s="324">
        <f t="shared" ref="I7:I17" si="0">SUM(D7:H7)</f>
        <v>450.6378684520879</v>
      </c>
      <c r="J7" t="s">
        <v>564</v>
      </c>
      <c r="K7" s="321">
        <v>437.29999999999984</v>
      </c>
      <c r="L7" s="322">
        <v>437.30000000000013</v>
      </c>
      <c r="M7" s="322">
        <v>437.3</v>
      </c>
      <c r="N7" s="322">
        <v>437.29999999999995</v>
      </c>
      <c r="O7" s="323">
        <v>437.3</v>
      </c>
      <c r="P7" s="324">
        <f t="shared" ref="P7:P17" si="1">SUM(K7:O7)</f>
        <v>2186.5</v>
      </c>
      <c r="R7" s="361">
        <f t="shared" ref="R7:V8" si="2">D7/K7</f>
        <v>0.17448782789751213</v>
      </c>
      <c r="S7" s="362">
        <f t="shared" si="2"/>
        <v>0.18915460406662407</v>
      </c>
      <c r="T7" s="362">
        <f t="shared" si="2"/>
        <v>0.20591175032041006</v>
      </c>
      <c r="U7" s="362">
        <f t="shared" si="2"/>
        <v>0.22294532273923631</v>
      </c>
      <c r="V7" s="363">
        <f t="shared" si="2"/>
        <v>0.2380009945236401</v>
      </c>
      <c r="Y7" s="325"/>
      <c r="Z7" s="325"/>
      <c r="AA7" s="325"/>
    </row>
    <row r="8" spans="1:27" ht="14.5">
      <c r="A8" s="338" t="s">
        <v>295</v>
      </c>
      <c r="B8" s="338" t="s">
        <v>562</v>
      </c>
      <c r="C8" s="338" t="s">
        <v>563</v>
      </c>
      <c r="D8" s="326">
        <v>15.177890565291895</v>
      </c>
      <c r="E8" s="327">
        <v>16.789702480672041</v>
      </c>
      <c r="F8" s="327">
        <v>18.589829790036589</v>
      </c>
      <c r="G8" s="327">
        <v>20.394455501408778</v>
      </c>
      <c r="H8" s="328">
        <v>22.095363258893631</v>
      </c>
      <c r="I8" s="324">
        <f t="shared" si="0"/>
        <v>93.047241596302939</v>
      </c>
      <c r="J8" t="s">
        <v>565</v>
      </c>
      <c r="K8" s="326">
        <v>31778.541842410632</v>
      </c>
      <c r="L8" s="327">
        <v>31778.541842410632</v>
      </c>
      <c r="M8" s="327">
        <v>31778.541842410625</v>
      </c>
      <c r="N8" s="327">
        <v>31778.541842410661</v>
      </c>
      <c r="O8" s="328">
        <v>31778.541842410632</v>
      </c>
      <c r="P8" s="324">
        <f t="shared" si="1"/>
        <v>158892.70921205319</v>
      </c>
      <c r="R8" s="364">
        <f t="shared" si="2"/>
        <v>4.7761444312199262E-4</v>
      </c>
      <c r="S8" s="365">
        <f t="shared" si="2"/>
        <v>5.2833457758798231E-4</v>
      </c>
      <c r="T8" s="365">
        <f t="shared" si="2"/>
        <v>5.8498057847409461E-4</v>
      </c>
      <c r="U8" s="365">
        <f t="shared" si="2"/>
        <v>6.4176813406180162E-4</v>
      </c>
      <c r="V8" s="366">
        <f t="shared" si="2"/>
        <v>6.952919164278917E-4</v>
      </c>
      <c r="Y8" s="325"/>
      <c r="Z8" s="325"/>
      <c r="AA8" s="325"/>
    </row>
    <row r="9" spans="1:27" ht="14.5">
      <c r="A9" s="338" t="s">
        <v>561</v>
      </c>
      <c r="B9" s="338" t="s">
        <v>566</v>
      </c>
      <c r="C9" s="338" t="s">
        <v>563</v>
      </c>
      <c r="D9" s="326">
        <v>2.0564340055451558</v>
      </c>
      <c r="E9" s="327">
        <v>2.1364502039642348</v>
      </c>
      <c r="F9" s="327">
        <v>2.2288369096810636</v>
      </c>
      <c r="G9" s="327">
        <v>2.3228594653925851</v>
      </c>
      <c r="H9" s="328">
        <v>2.4051770917178055</v>
      </c>
      <c r="I9" s="324">
        <f t="shared" si="0"/>
        <v>11.149757676300846</v>
      </c>
      <c r="J9" t="s">
        <v>564</v>
      </c>
      <c r="K9" s="326">
        <v>2.0199999999999996</v>
      </c>
      <c r="L9" s="327">
        <v>2.0199999999999996</v>
      </c>
      <c r="M9" s="327">
        <v>2.0199999999999996</v>
      </c>
      <c r="N9" s="327">
        <v>2.0199999999999991</v>
      </c>
      <c r="O9" s="328">
        <v>2.0199999999999996</v>
      </c>
      <c r="P9" s="324">
        <f t="shared" si="1"/>
        <v>10.099999999999998</v>
      </c>
      <c r="R9" s="339"/>
      <c r="S9" s="340"/>
      <c r="T9" s="340"/>
      <c r="U9" s="340"/>
      <c r="V9" s="341"/>
      <c r="Y9" s="325"/>
      <c r="Z9" s="325"/>
      <c r="AA9" s="325"/>
    </row>
    <row r="10" spans="1:27" ht="14.5">
      <c r="A10" s="338" t="s">
        <v>295</v>
      </c>
      <c r="B10" s="338" t="s">
        <v>566</v>
      </c>
      <c r="C10" s="338" t="s">
        <v>563</v>
      </c>
      <c r="D10" s="326">
        <v>2.3878915437411632E-2</v>
      </c>
      <c r="E10" s="327">
        <v>2.6414730296716801E-2</v>
      </c>
      <c r="F10" s="327">
        <v>2.9246816060675852E-2</v>
      </c>
      <c r="G10" s="327">
        <v>3.2085979024241873E-2</v>
      </c>
      <c r="H10" s="328">
        <v>3.4761965672919982E-2</v>
      </c>
      <c r="I10" s="324">
        <f t="shared" si="0"/>
        <v>0.14638840649196613</v>
      </c>
      <c r="J10" t="s">
        <v>565</v>
      </c>
      <c r="K10" s="326">
        <v>49.996217202569945</v>
      </c>
      <c r="L10" s="327">
        <v>49.996217202569945</v>
      </c>
      <c r="M10" s="327">
        <v>49.996217202569945</v>
      </c>
      <c r="N10" s="327">
        <v>49.996217202569966</v>
      </c>
      <c r="O10" s="328">
        <v>49.996217202569952</v>
      </c>
      <c r="P10" s="324">
        <f t="shared" si="1"/>
        <v>249.98108601284974</v>
      </c>
      <c r="R10" s="339"/>
      <c r="S10" s="340"/>
      <c r="T10" s="340"/>
      <c r="U10" s="340"/>
      <c r="V10" s="341"/>
      <c r="Y10" s="325"/>
      <c r="Z10" s="325"/>
      <c r="AA10" s="325"/>
    </row>
    <row r="11" spans="1:27" ht="14.5">
      <c r="A11" s="338" t="s">
        <v>561</v>
      </c>
      <c r="B11" s="338" t="s">
        <v>567</v>
      </c>
      <c r="C11" s="338" t="s">
        <v>563</v>
      </c>
      <c r="D11" s="326">
        <v>5.6120650526927385</v>
      </c>
      <c r="E11" s="327">
        <v>5.8600160742752117</v>
      </c>
      <c r="F11" s="327">
        <v>6.1400767639972846</v>
      </c>
      <c r="G11" s="327">
        <v>6.4243835690314857</v>
      </c>
      <c r="H11" s="328">
        <v>6.6783083218874433</v>
      </c>
      <c r="I11" s="324">
        <f t="shared" si="0"/>
        <v>30.714849781884162</v>
      </c>
      <c r="J11" t="s">
        <v>564</v>
      </c>
      <c r="K11" s="326">
        <v>44.700099999999999</v>
      </c>
      <c r="L11" s="327">
        <v>44.700099999999999</v>
      </c>
      <c r="M11" s="327">
        <v>44.700100000000013</v>
      </c>
      <c r="N11" s="327">
        <v>44.700099999999985</v>
      </c>
      <c r="O11" s="328">
        <v>44.700100000000027</v>
      </c>
      <c r="P11" s="324">
        <f t="shared" si="1"/>
        <v>223.50050000000002</v>
      </c>
      <c r="R11" s="364">
        <f t="shared" ref="R11:V12" si="3">D11/K11</f>
        <v>0.12554927288065884</v>
      </c>
      <c r="S11" s="365">
        <f t="shared" si="3"/>
        <v>0.1310962631912504</v>
      </c>
      <c r="T11" s="365">
        <f t="shared" si="3"/>
        <v>0.13736158898967302</v>
      </c>
      <c r="U11" s="365">
        <f t="shared" si="3"/>
        <v>0.14372190596959489</v>
      </c>
      <c r="V11" s="366">
        <f t="shared" si="3"/>
        <v>0.14940253650187446</v>
      </c>
      <c r="Y11" s="325"/>
      <c r="Z11" s="325"/>
      <c r="AA11" s="325"/>
    </row>
    <row r="12" spans="1:27" ht="14.5">
      <c r="A12" s="338" t="s">
        <v>295</v>
      </c>
      <c r="B12" s="338" t="s">
        <v>567</v>
      </c>
      <c r="C12" s="338" t="s">
        <v>563</v>
      </c>
      <c r="D12" s="326">
        <v>2.2632337352996568</v>
      </c>
      <c r="E12" s="327">
        <v>2.5035772195377213</v>
      </c>
      <c r="F12" s="327">
        <v>2.7720011376613996</v>
      </c>
      <c r="G12" s="327">
        <v>3.0410958298386115</v>
      </c>
      <c r="H12" s="328">
        <v>3.2947247383363192</v>
      </c>
      <c r="I12" s="324">
        <f t="shared" si="0"/>
        <v>13.87463266067371</v>
      </c>
      <c r="J12" t="s">
        <v>565</v>
      </c>
      <c r="K12" s="326">
        <v>4738.6208015522261</v>
      </c>
      <c r="L12" s="327">
        <v>4738.6208015522261</v>
      </c>
      <c r="M12" s="327">
        <v>4738.6208015522261</v>
      </c>
      <c r="N12" s="327">
        <v>4738.6208015522261</v>
      </c>
      <c r="O12" s="328">
        <v>4738.6208015522261</v>
      </c>
      <c r="P12" s="324">
        <f t="shared" si="1"/>
        <v>23693.104007761132</v>
      </c>
      <c r="R12" s="364">
        <f t="shared" si="3"/>
        <v>4.7761444312199262E-4</v>
      </c>
      <c r="S12" s="365">
        <f t="shared" si="3"/>
        <v>5.283345775879822E-4</v>
      </c>
      <c r="T12" s="365">
        <f t="shared" si="3"/>
        <v>5.8498057847409472E-4</v>
      </c>
      <c r="U12" s="365">
        <f t="shared" si="3"/>
        <v>6.4176813406180172E-4</v>
      </c>
      <c r="V12" s="366">
        <f t="shared" si="3"/>
        <v>6.9529191642789159E-4</v>
      </c>
      <c r="Y12" s="325"/>
      <c r="Z12" s="325"/>
      <c r="AA12" s="325"/>
    </row>
    <row r="13" spans="1:27" ht="14.5">
      <c r="A13" s="338" t="s">
        <v>561</v>
      </c>
      <c r="B13" t="s">
        <v>368</v>
      </c>
      <c r="C13" s="338" t="s">
        <v>563</v>
      </c>
      <c r="D13" s="326">
        <v>1.6359142593443792</v>
      </c>
      <c r="E13" s="327">
        <v>1.6359142593443792</v>
      </c>
      <c r="F13" s="327">
        <v>1.6359142593443792</v>
      </c>
      <c r="G13" s="327">
        <v>0</v>
      </c>
      <c r="H13" s="328">
        <v>0</v>
      </c>
      <c r="I13" s="324">
        <f t="shared" si="0"/>
        <v>4.9077427780331373</v>
      </c>
      <c r="J13" t="s">
        <v>564</v>
      </c>
      <c r="K13" s="326">
        <v>0.67</v>
      </c>
      <c r="L13" s="327">
        <v>0.67</v>
      </c>
      <c r="M13" s="327">
        <v>0.67</v>
      </c>
      <c r="N13" s="327">
        <v>0</v>
      </c>
      <c r="O13" s="328">
        <v>0</v>
      </c>
      <c r="P13" s="324">
        <f t="shared" si="1"/>
        <v>2.0100000000000002</v>
      </c>
      <c r="R13" s="339"/>
      <c r="S13" s="340"/>
      <c r="T13" s="340"/>
      <c r="U13" s="340"/>
      <c r="V13" s="341"/>
      <c r="Y13" s="325"/>
      <c r="Z13" s="325"/>
      <c r="AA13" s="325"/>
    </row>
    <row r="14" spans="1:27" ht="14.5">
      <c r="A14" s="338" t="s">
        <v>295</v>
      </c>
      <c r="B14" t="s">
        <v>368</v>
      </c>
      <c r="C14" s="338" t="s">
        <v>563</v>
      </c>
      <c r="D14" s="326">
        <v>0</v>
      </c>
      <c r="E14" s="327">
        <v>0</v>
      </c>
      <c r="F14" s="327">
        <v>0</v>
      </c>
      <c r="G14" s="327">
        <v>0</v>
      </c>
      <c r="H14" s="328">
        <v>0</v>
      </c>
      <c r="I14" s="324">
        <f t="shared" si="0"/>
        <v>0</v>
      </c>
      <c r="J14" t="s">
        <v>565</v>
      </c>
      <c r="K14" s="326">
        <v>0</v>
      </c>
      <c r="L14" s="327">
        <v>0</v>
      </c>
      <c r="M14" s="327">
        <v>0</v>
      </c>
      <c r="N14" s="327">
        <v>0</v>
      </c>
      <c r="O14" s="328">
        <v>0</v>
      </c>
      <c r="P14" s="324">
        <f t="shared" si="1"/>
        <v>0</v>
      </c>
      <c r="R14" s="339"/>
      <c r="S14" s="340"/>
      <c r="T14" s="340"/>
      <c r="U14" s="340"/>
      <c r="V14" s="341"/>
      <c r="Y14" s="325"/>
      <c r="Z14" s="325"/>
      <c r="AA14" s="325"/>
    </row>
    <row r="15" spans="1:27" ht="14.5">
      <c r="A15" s="338" t="s">
        <v>295</v>
      </c>
      <c r="B15" s="338" t="s">
        <v>568</v>
      </c>
      <c r="C15" s="338" t="s">
        <v>563</v>
      </c>
      <c r="D15" s="326">
        <v>7.1091801724728816</v>
      </c>
      <c r="E15" s="327">
        <v>7.4123850072074751</v>
      </c>
      <c r="F15" s="327">
        <v>7.7867780756354046</v>
      </c>
      <c r="G15" s="327">
        <v>8.1738209532544772</v>
      </c>
      <c r="H15" s="328">
        <v>8.5007950738380043</v>
      </c>
      <c r="I15" s="324">
        <f t="shared" si="0"/>
        <v>38.982959282408245</v>
      </c>
      <c r="J15" t="s">
        <v>565</v>
      </c>
      <c r="K15" s="332">
        <v>5649.1073643767841</v>
      </c>
      <c r="L15" s="333">
        <v>5530.4927148740517</v>
      </c>
      <c r="M15" s="333">
        <v>5415.4365048564014</v>
      </c>
      <c r="N15" s="333">
        <v>5303.8319811392812</v>
      </c>
      <c r="O15" s="334">
        <v>5195.5755931336735</v>
      </c>
      <c r="P15" s="324">
        <f t="shared" si="1"/>
        <v>27094.444158380189</v>
      </c>
      <c r="R15" s="342"/>
      <c r="S15" s="343"/>
      <c r="T15" s="343"/>
      <c r="U15" s="343"/>
      <c r="V15" s="344"/>
      <c r="Y15" s="325"/>
      <c r="Z15" s="325"/>
      <c r="AA15" s="325"/>
    </row>
    <row r="16" spans="1:27" ht="14.5">
      <c r="A16" s="338" t="s">
        <v>561</v>
      </c>
      <c r="B16" s="338" t="s">
        <v>569</v>
      </c>
      <c r="C16" s="338" t="s">
        <v>563</v>
      </c>
      <c r="D16" s="326">
        <v>4.4349075574827097E-2</v>
      </c>
      <c r="E16" s="327">
        <v>4.6261129824045816E-2</v>
      </c>
      <c r="F16" s="327">
        <v>4.830600745548954E-2</v>
      </c>
      <c r="G16" s="327">
        <v>5.040379835669577E-2</v>
      </c>
      <c r="H16" s="328">
        <v>5.2454940781783504E-2</v>
      </c>
      <c r="I16" s="324">
        <f t="shared" si="0"/>
        <v>0.24177495199284174</v>
      </c>
      <c r="J16" t="s">
        <v>564</v>
      </c>
      <c r="K16" s="326">
        <v>0</v>
      </c>
      <c r="L16" s="327">
        <v>0</v>
      </c>
      <c r="M16" s="327">
        <v>0</v>
      </c>
      <c r="N16" s="327">
        <v>0</v>
      </c>
      <c r="O16" s="328">
        <v>0</v>
      </c>
      <c r="P16" s="324">
        <f t="shared" si="1"/>
        <v>0</v>
      </c>
      <c r="R16" s="339"/>
      <c r="S16" s="340"/>
      <c r="T16" s="340"/>
      <c r="U16" s="340"/>
      <c r="V16" s="341"/>
      <c r="Y16" s="325"/>
      <c r="Z16" s="325"/>
      <c r="AA16" s="325"/>
    </row>
    <row r="17" spans="1:27" ht="15" thickBot="1">
      <c r="A17" s="338" t="s">
        <v>295</v>
      </c>
      <c r="B17" s="338" t="s">
        <v>569</v>
      </c>
      <c r="C17" s="338" t="s">
        <v>563</v>
      </c>
      <c r="D17" s="326">
        <v>0</v>
      </c>
      <c r="E17" s="327">
        <v>0</v>
      </c>
      <c r="F17" s="327">
        <v>0</v>
      </c>
      <c r="G17" s="327">
        <v>0</v>
      </c>
      <c r="H17" s="328">
        <v>0</v>
      </c>
      <c r="I17" s="324">
        <f t="shared" si="0"/>
        <v>0</v>
      </c>
      <c r="J17" t="s">
        <v>565</v>
      </c>
      <c r="K17" s="335">
        <v>0</v>
      </c>
      <c r="L17" s="336">
        <v>0</v>
      </c>
      <c r="M17" s="336">
        <v>0</v>
      </c>
      <c r="N17" s="336">
        <v>0</v>
      </c>
      <c r="O17" s="337">
        <v>0</v>
      </c>
      <c r="P17" s="324">
        <f t="shared" si="1"/>
        <v>0</v>
      </c>
      <c r="R17" s="345"/>
      <c r="S17" s="346"/>
      <c r="T17" s="346"/>
      <c r="U17" s="346"/>
      <c r="V17" s="347"/>
      <c r="Y17" s="325"/>
      <c r="Z17" s="325"/>
      <c r="AA17" s="325"/>
    </row>
    <row r="18" spans="1:27" ht="15" thickBot="1">
      <c r="A18" s="338"/>
      <c r="B18" s="329"/>
      <c r="C18" s="338"/>
      <c r="D18" s="330">
        <f t="shared" ref="D18:I18" si="4">SUM(D7:D17)</f>
        <v>110.22647292124095</v>
      </c>
      <c r="E18" s="330">
        <f t="shared" si="4"/>
        <v>119.12802946345654</v>
      </c>
      <c r="F18" s="330">
        <f t="shared" si="4"/>
        <v>129.27619817498763</v>
      </c>
      <c r="G18" s="330">
        <f t="shared" si="4"/>
        <v>137.9330947301749</v>
      </c>
      <c r="H18" s="330">
        <f t="shared" si="4"/>
        <v>147.13942029631571</v>
      </c>
      <c r="I18" s="330">
        <f t="shared" si="4"/>
        <v>643.7032155861757</v>
      </c>
      <c r="K18" s="330">
        <f t="shared" ref="K18:P18" si="5">SUM(K7:K17)</f>
        <v>42700.956325542204</v>
      </c>
      <c r="L18" s="330">
        <f t="shared" si="5"/>
        <v>42582.341676039476</v>
      </c>
      <c r="M18" s="330">
        <f t="shared" si="5"/>
        <v>42467.285466021814</v>
      </c>
      <c r="N18" s="330">
        <f t="shared" si="5"/>
        <v>42355.010942304732</v>
      </c>
      <c r="O18" s="330">
        <f t="shared" si="5"/>
        <v>42246.754554299107</v>
      </c>
      <c r="P18" s="330">
        <f t="shared" si="5"/>
        <v>212352.34896420737</v>
      </c>
      <c r="Y18" s="331"/>
      <c r="Z18" s="331"/>
      <c r="AA18" s="331"/>
    </row>
    <row r="19" spans="1:27" ht="14" thickBot="1"/>
    <row r="20" spans="1:27" ht="15" thickBot="1">
      <c r="D20" s="349">
        <v>2027</v>
      </c>
      <c r="E20" s="350">
        <v>2028</v>
      </c>
      <c r="F20" s="350">
        <v>2029</v>
      </c>
      <c r="G20" s="350">
        <v>2030</v>
      </c>
      <c r="H20" s="351">
        <v>2031</v>
      </c>
      <c r="I20" s="348" t="s">
        <v>560</v>
      </c>
      <c r="K20" s="317">
        <v>2027</v>
      </c>
      <c r="L20" s="318">
        <v>2028</v>
      </c>
      <c r="M20" s="318">
        <v>2029</v>
      </c>
      <c r="N20" s="318">
        <v>2030</v>
      </c>
      <c r="O20" s="319">
        <v>2031</v>
      </c>
      <c r="P20" s="320" t="s">
        <v>560</v>
      </c>
    </row>
    <row r="21" spans="1:27" ht="14.5">
      <c r="A21" s="338" t="s">
        <v>561</v>
      </c>
      <c r="B21" s="338" t="s">
        <v>562</v>
      </c>
      <c r="C21" s="338" t="s">
        <v>563</v>
      </c>
      <c r="D21" s="352">
        <f t="shared" ref="D21:H22" si="6">K21*R7</f>
        <v>90.733670506706304</v>
      </c>
      <c r="E21" s="353">
        <f t="shared" si="6"/>
        <v>98.360394114644521</v>
      </c>
      <c r="F21" s="353">
        <f t="shared" si="6"/>
        <v>107.07411016661324</v>
      </c>
      <c r="G21" s="353">
        <f t="shared" si="6"/>
        <v>115.93156782440288</v>
      </c>
      <c r="H21" s="354">
        <f t="shared" si="6"/>
        <v>123.76051715229285</v>
      </c>
      <c r="I21" s="324">
        <f t="shared" ref="I21:I31" si="7">SUM(D21:H21)</f>
        <v>535.86025976465976</v>
      </c>
      <c r="J21" t="s">
        <v>564</v>
      </c>
      <c r="K21" s="358">
        <v>520</v>
      </c>
      <c r="L21" s="359">
        <v>520</v>
      </c>
      <c r="M21" s="359">
        <v>520</v>
      </c>
      <c r="N21" s="359">
        <v>520</v>
      </c>
      <c r="O21" s="360">
        <v>520</v>
      </c>
      <c r="P21" s="324">
        <f t="shared" ref="P21:P31" si="8">SUM(K21:O21)</f>
        <v>2600</v>
      </c>
    </row>
    <row r="22" spans="1:27" ht="14.5">
      <c r="A22" s="338" t="s">
        <v>295</v>
      </c>
      <c r="B22" s="338" t="s">
        <v>562</v>
      </c>
      <c r="C22" s="338" t="s">
        <v>563</v>
      </c>
      <c r="D22" s="355">
        <f t="shared" si="6"/>
        <v>18.048257703983051</v>
      </c>
      <c r="E22" s="356">
        <f t="shared" si="6"/>
        <v>19.964887468441479</v>
      </c>
      <c r="F22" s="356">
        <f t="shared" si="6"/>
        <v>22.105445897139322</v>
      </c>
      <c r="G22" s="356">
        <f t="shared" si="6"/>
        <v>24.25135344324849</v>
      </c>
      <c r="H22" s="357">
        <f t="shared" si="6"/>
        <v>26.273928412130548</v>
      </c>
      <c r="I22" s="324">
        <f t="shared" si="7"/>
        <v>110.64387292494288</v>
      </c>
      <c r="J22" t="s">
        <v>565</v>
      </c>
      <c r="K22" s="355">
        <f>(K8/K7)*K21</f>
        <v>37788.341545971954</v>
      </c>
      <c r="L22" s="356">
        <f>(L8/L7)*L21</f>
        <v>37788.341545971925</v>
      </c>
      <c r="M22" s="356">
        <f>(M8/M7)*M21</f>
        <v>37788.341545971933</v>
      </c>
      <c r="N22" s="356">
        <f>(N8/N7)*N21</f>
        <v>37788.341545971976</v>
      </c>
      <c r="O22" s="357">
        <f>(O8/O7)*O21</f>
        <v>37788.34154597194</v>
      </c>
      <c r="P22" s="324">
        <f t="shared" si="8"/>
        <v>188941.70772985974</v>
      </c>
    </row>
    <row r="23" spans="1:27" ht="14.5">
      <c r="A23" s="338" t="s">
        <v>561</v>
      </c>
      <c r="B23" s="338" t="s">
        <v>566</v>
      </c>
      <c r="C23" s="338" t="s">
        <v>563</v>
      </c>
      <c r="D23" s="326">
        <v>2.0564340055451558</v>
      </c>
      <c r="E23" s="327">
        <v>2.1364502039642348</v>
      </c>
      <c r="F23" s="327">
        <v>2.2288369096810636</v>
      </c>
      <c r="G23" s="327">
        <v>2.3228594653925851</v>
      </c>
      <c r="H23" s="328">
        <v>2.4051770917178055</v>
      </c>
      <c r="I23" s="324">
        <f t="shared" si="7"/>
        <v>11.149757676300846</v>
      </c>
      <c r="J23" t="s">
        <v>564</v>
      </c>
      <c r="K23" s="326">
        <v>2.0199999999999996</v>
      </c>
      <c r="L23" s="327">
        <v>2.0199999999999996</v>
      </c>
      <c r="M23" s="327">
        <v>2.0199999999999996</v>
      </c>
      <c r="N23" s="327">
        <v>2.0199999999999991</v>
      </c>
      <c r="O23" s="328">
        <v>2.0199999999999996</v>
      </c>
      <c r="P23" s="324">
        <f t="shared" si="8"/>
        <v>10.099999999999998</v>
      </c>
    </row>
    <row r="24" spans="1:27" ht="14.5">
      <c r="A24" s="338" t="s">
        <v>295</v>
      </c>
      <c r="B24" s="338" t="s">
        <v>566</v>
      </c>
      <c r="C24" s="338" t="s">
        <v>563</v>
      </c>
      <c r="D24" s="326">
        <v>2.3878915437411632E-2</v>
      </c>
      <c r="E24" s="327">
        <v>2.6414730296716801E-2</v>
      </c>
      <c r="F24" s="327">
        <v>2.9246816060675852E-2</v>
      </c>
      <c r="G24" s="327">
        <v>3.2085979024241873E-2</v>
      </c>
      <c r="H24" s="328">
        <v>3.4761965672919982E-2</v>
      </c>
      <c r="I24" s="324">
        <f t="shared" si="7"/>
        <v>0.14638840649196613</v>
      </c>
      <c r="J24" t="s">
        <v>565</v>
      </c>
      <c r="K24" s="326">
        <v>49.996217202569945</v>
      </c>
      <c r="L24" s="327">
        <v>49.996217202569945</v>
      </c>
      <c r="M24" s="327">
        <v>49.996217202569945</v>
      </c>
      <c r="N24" s="327">
        <v>49.996217202569966</v>
      </c>
      <c r="O24" s="328">
        <v>49.996217202569952</v>
      </c>
      <c r="P24" s="324">
        <f t="shared" si="8"/>
        <v>249.98108601284974</v>
      </c>
    </row>
    <row r="25" spans="1:27" ht="14.5">
      <c r="A25" s="338" t="s">
        <v>561</v>
      </c>
      <c r="B25" s="338" t="s">
        <v>567</v>
      </c>
      <c r="C25" s="338" t="s">
        <v>563</v>
      </c>
      <c r="D25" s="355">
        <f t="shared" ref="D25:H26" si="9">K25*R11</f>
        <v>6.6733759406312236</v>
      </c>
      <c r="E25" s="356">
        <f t="shared" si="9"/>
        <v>6.9682175660128616</v>
      </c>
      <c r="F25" s="356">
        <f t="shared" si="9"/>
        <v>7.3012411947769493</v>
      </c>
      <c r="G25" s="356">
        <f t="shared" si="9"/>
        <v>7.6393139317568348</v>
      </c>
      <c r="H25" s="357">
        <f t="shared" si="9"/>
        <v>7.9412589948538077</v>
      </c>
      <c r="I25" s="324">
        <f t="shared" si="7"/>
        <v>36.523407628031677</v>
      </c>
      <c r="J25" t="s">
        <v>564</v>
      </c>
      <c r="K25" s="355">
        <v>53.15344157329065</v>
      </c>
      <c r="L25" s="356">
        <v>53.15344157329065</v>
      </c>
      <c r="M25" s="356">
        <v>53.15344157329065</v>
      </c>
      <c r="N25" s="356">
        <v>53.15344157329065</v>
      </c>
      <c r="O25" s="357">
        <v>53.15344157329065</v>
      </c>
      <c r="P25" s="324">
        <f t="shared" si="8"/>
        <v>265.76720786645325</v>
      </c>
    </row>
    <row r="26" spans="1:27" ht="14.5">
      <c r="A26" s="338" t="s">
        <v>295</v>
      </c>
      <c r="B26" s="338" t="s">
        <v>567</v>
      </c>
      <c r="C26" s="338" t="s">
        <v>563</v>
      </c>
      <c r="D26" s="355">
        <f t="shared" si="9"/>
        <v>2.6912392168239148</v>
      </c>
      <c r="E26" s="356">
        <f t="shared" si="9"/>
        <v>2.9770346254912119</v>
      </c>
      <c r="F26" s="356">
        <f t="shared" si="9"/>
        <v>3.2962208252728824</v>
      </c>
      <c r="G26" s="356">
        <f t="shared" si="9"/>
        <v>3.6162046507749319</v>
      </c>
      <c r="H26" s="357">
        <f t="shared" si="9"/>
        <v>3.917797921687753</v>
      </c>
      <c r="I26" s="324">
        <f t="shared" si="7"/>
        <v>16.498497240050696</v>
      </c>
      <c r="J26" t="s">
        <v>565</v>
      </c>
      <c r="K26" s="355">
        <f>(K12/K11)*K25</f>
        <v>5634.752582506213</v>
      </c>
      <c r="L26" s="356">
        <f>(L12/L11)*L25</f>
        <v>5634.752582506213</v>
      </c>
      <c r="M26" s="356">
        <f>(M12/M11)*M25</f>
        <v>5634.7525825062112</v>
      </c>
      <c r="N26" s="356">
        <f>(N12/N11)*N25</f>
        <v>5634.7525825062148</v>
      </c>
      <c r="O26" s="357">
        <f>(O12/O11)*O25</f>
        <v>5634.7525825062085</v>
      </c>
      <c r="P26" s="324">
        <f t="shared" si="8"/>
        <v>28173.76291253106</v>
      </c>
    </row>
    <row r="27" spans="1:27" ht="14.5">
      <c r="A27" s="338" t="s">
        <v>561</v>
      </c>
      <c r="B27" t="s">
        <v>368</v>
      </c>
      <c r="C27" s="338" t="s">
        <v>563</v>
      </c>
      <c r="D27" s="326">
        <v>1.6359142593443792</v>
      </c>
      <c r="E27" s="327">
        <v>1.6359142593443792</v>
      </c>
      <c r="F27" s="327">
        <v>1.6359142593443792</v>
      </c>
      <c r="G27" s="327">
        <v>0</v>
      </c>
      <c r="H27" s="328">
        <v>0</v>
      </c>
      <c r="I27" s="324">
        <f t="shared" si="7"/>
        <v>4.9077427780331373</v>
      </c>
      <c r="J27" t="s">
        <v>564</v>
      </c>
      <c r="K27" s="326">
        <v>0.67</v>
      </c>
      <c r="L27" s="327">
        <v>0.67</v>
      </c>
      <c r="M27" s="327">
        <v>0.67</v>
      </c>
      <c r="N27" s="327">
        <v>0</v>
      </c>
      <c r="O27" s="328">
        <v>0</v>
      </c>
      <c r="P27" s="324">
        <f t="shared" si="8"/>
        <v>2.0100000000000002</v>
      </c>
    </row>
    <row r="28" spans="1:27" ht="14.5">
      <c r="A28" s="338" t="s">
        <v>295</v>
      </c>
      <c r="B28" t="s">
        <v>368</v>
      </c>
      <c r="C28" s="338" t="s">
        <v>563</v>
      </c>
      <c r="D28" s="326">
        <v>0</v>
      </c>
      <c r="E28" s="327">
        <v>0</v>
      </c>
      <c r="F28" s="327">
        <v>0</v>
      </c>
      <c r="G28" s="327">
        <v>0</v>
      </c>
      <c r="H28" s="328">
        <v>0</v>
      </c>
      <c r="I28" s="324">
        <f t="shared" si="7"/>
        <v>0</v>
      </c>
      <c r="J28" t="s">
        <v>565</v>
      </c>
      <c r="K28" s="326">
        <v>0</v>
      </c>
      <c r="L28" s="327">
        <v>0</v>
      </c>
      <c r="M28" s="327">
        <v>0</v>
      </c>
      <c r="N28" s="327">
        <v>0</v>
      </c>
      <c r="O28" s="328">
        <v>0</v>
      </c>
      <c r="P28" s="324">
        <f t="shared" si="8"/>
        <v>0</v>
      </c>
    </row>
    <row r="29" spans="1:27" ht="14.5">
      <c r="A29" s="338" t="s">
        <v>295</v>
      </c>
      <c r="B29" s="338" t="s">
        <v>568</v>
      </c>
      <c r="C29" s="338" t="s">
        <v>563</v>
      </c>
      <c r="D29" s="326">
        <v>7.1091801724728816</v>
      </c>
      <c r="E29" s="327">
        <v>7.4123850072074751</v>
      </c>
      <c r="F29" s="327">
        <v>7.7867780756354046</v>
      </c>
      <c r="G29" s="327">
        <v>8.1738209532544772</v>
      </c>
      <c r="H29" s="328">
        <v>8.5007950738380043</v>
      </c>
      <c r="I29" s="324">
        <f t="shared" si="7"/>
        <v>38.982959282408245</v>
      </c>
      <c r="J29" t="s">
        <v>565</v>
      </c>
      <c r="K29" s="332">
        <v>5649.1073643767841</v>
      </c>
      <c r="L29" s="333">
        <v>5530.4927148740517</v>
      </c>
      <c r="M29" s="333">
        <v>5415.4365048564014</v>
      </c>
      <c r="N29" s="333">
        <v>5303.8319811392812</v>
      </c>
      <c r="O29" s="334">
        <v>5195.5755931336735</v>
      </c>
      <c r="P29" s="324">
        <f t="shared" si="8"/>
        <v>27094.444158380189</v>
      </c>
    </row>
    <row r="30" spans="1:27" ht="14.5">
      <c r="A30" s="338" t="s">
        <v>561</v>
      </c>
      <c r="B30" s="338" t="s">
        <v>569</v>
      </c>
      <c r="C30" s="338" t="s">
        <v>563</v>
      </c>
      <c r="D30" s="326">
        <v>4.4349075574827097E-2</v>
      </c>
      <c r="E30" s="327">
        <v>4.6261129824045816E-2</v>
      </c>
      <c r="F30" s="327">
        <v>4.830600745548954E-2</v>
      </c>
      <c r="G30" s="327">
        <v>5.040379835669577E-2</v>
      </c>
      <c r="H30" s="328">
        <v>5.2454940781783504E-2</v>
      </c>
      <c r="I30" s="324">
        <f t="shared" si="7"/>
        <v>0.24177495199284174</v>
      </c>
      <c r="J30" t="s">
        <v>564</v>
      </c>
      <c r="K30" s="326">
        <v>0</v>
      </c>
      <c r="L30" s="327">
        <v>0</v>
      </c>
      <c r="M30" s="327">
        <v>0</v>
      </c>
      <c r="N30" s="327">
        <v>0</v>
      </c>
      <c r="O30" s="328">
        <v>0</v>
      </c>
      <c r="P30" s="324">
        <f t="shared" si="8"/>
        <v>0</v>
      </c>
    </row>
    <row r="31" spans="1:27" ht="15" thickBot="1">
      <c r="A31" s="338" t="s">
        <v>295</v>
      </c>
      <c r="B31" s="338" t="s">
        <v>569</v>
      </c>
      <c r="C31" s="338" t="s">
        <v>563</v>
      </c>
      <c r="D31" s="326">
        <v>0</v>
      </c>
      <c r="E31" s="327">
        <v>0</v>
      </c>
      <c r="F31" s="327">
        <v>0</v>
      </c>
      <c r="G31" s="327">
        <v>0</v>
      </c>
      <c r="H31" s="328">
        <v>0</v>
      </c>
      <c r="I31" s="324">
        <f t="shared" si="7"/>
        <v>0</v>
      </c>
      <c r="J31" t="s">
        <v>565</v>
      </c>
      <c r="K31" s="335">
        <v>0</v>
      </c>
      <c r="L31" s="336">
        <v>0</v>
      </c>
      <c r="M31" s="336">
        <v>0</v>
      </c>
      <c r="N31" s="336">
        <v>0</v>
      </c>
      <c r="O31" s="337">
        <v>0</v>
      </c>
      <c r="P31" s="324">
        <f t="shared" si="8"/>
        <v>0</v>
      </c>
    </row>
    <row r="32" spans="1:27" ht="15" thickBot="1">
      <c r="A32" s="338"/>
      <c r="B32" s="329"/>
      <c r="C32" s="338"/>
      <c r="D32" s="330">
        <f t="shared" ref="D32:I32" si="10">SUM(D21:D31)</f>
        <v>129.01629979651912</v>
      </c>
      <c r="E32" s="330">
        <f t="shared" si="10"/>
        <v>139.52795910522693</v>
      </c>
      <c r="F32" s="330">
        <f t="shared" si="10"/>
        <v>151.50610015197941</v>
      </c>
      <c r="G32" s="330">
        <f t="shared" si="10"/>
        <v>162.0176100462111</v>
      </c>
      <c r="H32" s="330">
        <f t="shared" si="10"/>
        <v>172.88669155297546</v>
      </c>
      <c r="I32" s="330">
        <f t="shared" si="10"/>
        <v>754.95466065291214</v>
      </c>
      <c r="K32" s="330">
        <f t="shared" ref="K32:P32" si="11">SUM(K21:K31)</f>
        <v>49698.041151630801</v>
      </c>
      <c r="L32" s="330">
        <f t="shared" si="11"/>
        <v>49579.426502128044</v>
      </c>
      <c r="M32" s="330">
        <f t="shared" si="11"/>
        <v>49464.370292110398</v>
      </c>
      <c r="N32" s="330">
        <f t="shared" si="11"/>
        <v>49352.09576839333</v>
      </c>
      <c r="O32" s="330">
        <f t="shared" si="11"/>
        <v>49243.839380387682</v>
      </c>
      <c r="P32" s="330">
        <f t="shared" si="11"/>
        <v>247337.7730946503</v>
      </c>
    </row>
    <row r="34" spans="1:19">
      <c r="A34" s="4" t="s">
        <v>502</v>
      </c>
    </row>
    <row r="40" spans="1:19" ht="25.5" customHeight="1"/>
    <row r="41" spans="1:19">
      <c r="A41" s="4" t="s">
        <v>503</v>
      </c>
    </row>
    <row r="42" spans="1:19">
      <c r="A42" s="517" t="s">
        <v>504</v>
      </c>
      <c r="B42" s="517"/>
      <c r="C42" s="517"/>
      <c r="D42" s="517"/>
      <c r="E42" s="517"/>
      <c r="F42" s="517"/>
      <c r="G42" s="517"/>
      <c r="H42" s="517"/>
      <c r="I42" s="517"/>
      <c r="J42" s="517"/>
      <c r="K42" s="517"/>
      <c r="L42" s="517"/>
      <c r="M42" s="517"/>
      <c r="N42" s="517"/>
      <c r="O42" s="517"/>
      <c r="P42" s="517"/>
      <c r="Q42" s="517"/>
      <c r="R42" s="517"/>
      <c r="S42" s="517"/>
    </row>
    <row r="43" spans="1:19">
      <c r="A43" s="517"/>
      <c r="B43" s="517"/>
      <c r="C43" s="517"/>
      <c r="D43" s="517"/>
      <c r="E43" s="517"/>
      <c r="F43" s="517"/>
      <c r="G43" s="517"/>
      <c r="H43" s="517"/>
      <c r="I43" s="517"/>
      <c r="J43" s="517"/>
      <c r="K43" s="517"/>
      <c r="L43" s="517"/>
      <c r="M43" s="517"/>
      <c r="N43" s="517"/>
      <c r="O43" s="517"/>
      <c r="P43" s="517"/>
      <c r="Q43" s="517"/>
      <c r="R43" s="517"/>
      <c r="S43" s="517"/>
    </row>
    <row r="45" spans="1:19">
      <c r="A45" s="158" t="s">
        <v>486</v>
      </c>
      <c r="B45" s="518" t="s">
        <v>505</v>
      </c>
      <c r="C45" s="518"/>
      <c r="D45" s="518"/>
      <c r="E45" s="518"/>
      <c r="F45" s="518"/>
      <c r="G45" s="518"/>
      <c r="H45" s="518"/>
      <c r="I45" s="518"/>
      <c r="J45" s="518"/>
      <c r="K45" s="518"/>
      <c r="L45" s="518"/>
      <c r="M45" s="518"/>
      <c r="N45" s="518"/>
      <c r="O45" s="518"/>
      <c r="P45" s="518"/>
      <c r="Q45" s="518"/>
      <c r="R45" s="518"/>
      <c r="S45" s="518"/>
    </row>
    <row r="46" spans="1:19">
      <c r="A46" s="158" t="s">
        <v>487</v>
      </c>
      <c r="B46" s="518" t="s">
        <v>506</v>
      </c>
      <c r="C46" s="518"/>
      <c r="D46" s="518"/>
      <c r="E46" s="518"/>
      <c r="F46" s="518"/>
      <c r="G46" s="518"/>
      <c r="H46" s="518"/>
      <c r="I46" s="518"/>
      <c r="J46" s="518"/>
      <c r="K46" s="518"/>
      <c r="L46" s="518"/>
      <c r="M46" s="518"/>
      <c r="N46" s="518"/>
      <c r="O46" s="518"/>
      <c r="P46" s="518"/>
      <c r="Q46" s="518"/>
      <c r="R46" s="518"/>
      <c r="S46" s="518"/>
    </row>
    <row r="47" spans="1:19">
      <c r="A47" s="159" t="s">
        <v>389</v>
      </c>
      <c r="B47" s="518" t="s">
        <v>507</v>
      </c>
      <c r="C47" s="518"/>
      <c r="D47" s="518"/>
      <c r="E47" s="518"/>
      <c r="F47" s="518"/>
      <c r="G47" s="518"/>
      <c r="H47" s="518"/>
      <c r="I47" s="518"/>
      <c r="J47" s="518"/>
      <c r="K47" s="518"/>
      <c r="L47" s="518"/>
      <c r="M47" s="518"/>
      <c r="N47" s="518"/>
      <c r="O47" s="518"/>
      <c r="P47" s="518"/>
      <c r="Q47" s="518"/>
      <c r="R47" s="518"/>
      <c r="S47" s="518"/>
    </row>
    <row r="48" spans="1:19">
      <c r="A48" s="159" t="s">
        <v>465</v>
      </c>
      <c r="B48" s="518" t="s">
        <v>507</v>
      </c>
      <c r="C48" s="518"/>
      <c r="D48" s="518"/>
      <c r="E48" s="518"/>
      <c r="F48" s="518"/>
      <c r="G48" s="518"/>
      <c r="H48" s="518"/>
      <c r="I48" s="518"/>
      <c r="J48" s="518"/>
      <c r="K48" s="518"/>
      <c r="L48" s="518"/>
      <c r="M48" s="518"/>
      <c r="N48" s="518"/>
      <c r="O48" s="518"/>
      <c r="P48" s="518"/>
      <c r="Q48" s="518"/>
      <c r="R48" s="518"/>
      <c r="S48" s="518"/>
    </row>
    <row r="49" spans="1:19">
      <c r="A49" s="159" t="s">
        <v>466</v>
      </c>
      <c r="B49" s="518" t="s">
        <v>507</v>
      </c>
      <c r="C49" s="518"/>
      <c r="D49" s="518"/>
      <c r="E49" s="518"/>
      <c r="F49" s="518"/>
      <c r="G49" s="518"/>
      <c r="H49" s="518"/>
      <c r="I49" s="518"/>
      <c r="J49" s="518"/>
      <c r="K49" s="518"/>
      <c r="L49" s="518"/>
      <c r="M49" s="518"/>
      <c r="N49" s="518"/>
      <c r="O49" s="518"/>
      <c r="P49" s="518"/>
      <c r="Q49" s="518"/>
      <c r="R49" s="518"/>
      <c r="S49" s="518"/>
    </row>
    <row r="53" spans="1:19">
      <c r="A53" s="4" t="s">
        <v>508</v>
      </c>
    </row>
    <row r="54" spans="1:19">
      <c r="A54" t="s">
        <v>509</v>
      </c>
    </row>
    <row r="56" spans="1:19">
      <c r="A56" s="4" t="s">
        <v>510</v>
      </c>
    </row>
  </sheetData>
  <mergeCells count="7">
    <mergeCell ref="A2:S4"/>
    <mergeCell ref="A42:S43"/>
    <mergeCell ref="B47:S47"/>
    <mergeCell ref="B48:S48"/>
    <mergeCell ref="B49:S49"/>
    <mergeCell ref="B45:S45"/>
    <mergeCell ref="B46:S4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topLeftCell="A3" zoomScale="85" zoomScaleNormal="85" workbookViewId="0">
      <selection activeCell="E253" sqref="E253"/>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71" t="s">
        <v>333</v>
      </c>
      <c r="J2" s="472"/>
      <c r="K2" s="472"/>
      <c r="L2" s="472"/>
      <c r="M2" s="472"/>
      <c r="N2" s="472"/>
      <c r="O2" s="472"/>
      <c r="P2" s="472"/>
      <c r="Q2" s="472"/>
      <c r="R2" s="472"/>
      <c r="S2" s="472"/>
      <c r="T2" s="472"/>
      <c r="U2" s="473"/>
    </row>
    <row r="3" spans="1:21" ht="13.5" customHeight="1" outlineLevel="1" thickBot="1">
      <c r="A3" s="3"/>
      <c r="B3" s="7"/>
      <c r="F3" s="24"/>
      <c r="G3" s="10"/>
      <c r="I3" s="474" t="s">
        <v>334</v>
      </c>
      <c r="J3" s="475"/>
      <c r="K3" s="475"/>
      <c r="L3" s="475"/>
      <c r="M3" s="475"/>
      <c r="N3" s="476"/>
      <c r="O3" s="1"/>
      <c r="P3" s="480" t="s">
        <v>335</v>
      </c>
      <c r="Q3" s="481"/>
      <c r="R3" s="481"/>
      <c r="S3" s="481"/>
      <c r="T3" s="481"/>
      <c r="U3" s="482"/>
    </row>
    <row r="4" spans="1:21" ht="56.25" customHeight="1" outlineLevel="1">
      <c r="A4" s="31" t="s">
        <v>154</v>
      </c>
      <c r="B4" s="86"/>
      <c r="E4" s="53" t="s">
        <v>336</v>
      </c>
      <c r="F4" s="91"/>
      <c r="G4" s="28"/>
      <c r="H4" s="10"/>
      <c r="I4" s="477"/>
      <c r="J4" s="478"/>
      <c r="K4" s="478"/>
      <c r="L4" s="478"/>
      <c r="M4" s="478"/>
      <c r="N4" s="479"/>
      <c r="P4" s="483"/>
      <c r="Q4" s="484"/>
      <c r="R4" s="484"/>
      <c r="S4" s="484"/>
      <c r="T4" s="484"/>
      <c r="U4" s="485"/>
    </row>
    <row r="5" spans="1:21" outlineLevel="1">
      <c r="A5" s="13" t="s">
        <v>337</v>
      </c>
      <c r="B5" s="88"/>
      <c r="E5" s="14"/>
      <c r="H5" s="10"/>
      <c r="I5" s="486"/>
      <c r="J5" s="450"/>
      <c r="K5" s="450"/>
      <c r="L5" s="450"/>
      <c r="M5" s="450"/>
      <c r="N5" s="451"/>
      <c r="P5" s="486"/>
      <c r="Q5" s="450"/>
      <c r="R5" s="450"/>
      <c r="S5" s="450"/>
      <c r="T5" s="450"/>
      <c r="U5" s="451"/>
    </row>
    <row r="6" spans="1:21" outlineLevel="1">
      <c r="A6" s="13" t="s">
        <v>340</v>
      </c>
      <c r="B6" s="88"/>
      <c r="E6" s="53" t="s">
        <v>342</v>
      </c>
      <c r="F6" s="90"/>
      <c r="H6" s="10"/>
      <c r="I6" s="452"/>
      <c r="J6" s="453"/>
      <c r="K6" s="453"/>
      <c r="L6" s="453"/>
      <c r="M6" s="453"/>
      <c r="N6" s="454"/>
      <c r="P6" s="452"/>
      <c r="Q6" s="453"/>
      <c r="R6" s="453"/>
      <c r="S6" s="453"/>
      <c r="T6" s="453"/>
      <c r="U6" s="454"/>
    </row>
    <row r="7" spans="1:21" outlineLevel="1">
      <c r="A7" s="13" t="s">
        <v>344</v>
      </c>
      <c r="B7" s="88"/>
      <c r="E7" s="14"/>
      <c r="H7" s="10"/>
      <c r="I7" s="452"/>
      <c r="J7" s="453"/>
      <c r="K7" s="453"/>
      <c r="L7" s="453"/>
      <c r="M7" s="453"/>
      <c r="N7" s="454"/>
      <c r="P7" s="452"/>
      <c r="Q7" s="453"/>
      <c r="R7" s="453"/>
      <c r="S7" s="453"/>
      <c r="T7" s="453"/>
      <c r="U7" s="454"/>
    </row>
    <row r="8" spans="1:21" ht="41" outlineLevel="1" thickBot="1">
      <c r="A8" s="34" t="s">
        <v>345</v>
      </c>
      <c r="B8" s="89"/>
      <c r="E8" s="14"/>
      <c r="H8" s="10"/>
      <c r="I8" s="452"/>
      <c r="J8" s="453"/>
      <c r="K8" s="453"/>
      <c r="L8" s="453"/>
      <c r="M8" s="453"/>
      <c r="N8" s="454"/>
      <c r="P8" s="452"/>
      <c r="Q8" s="453"/>
      <c r="R8" s="453"/>
      <c r="S8" s="453"/>
      <c r="T8" s="453"/>
      <c r="U8" s="454"/>
    </row>
    <row r="9" spans="1:21" outlineLevel="1">
      <c r="E9" s="14"/>
      <c r="H9" s="10"/>
      <c r="I9" s="452"/>
      <c r="J9" s="453"/>
      <c r="K9" s="453"/>
      <c r="L9" s="453"/>
      <c r="M9" s="453"/>
      <c r="N9" s="454"/>
      <c r="P9" s="452"/>
      <c r="Q9" s="453"/>
      <c r="R9" s="453"/>
      <c r="S9" s="453"/>
      <c r="T9" s="453"/>
      <c r="U9" s="454"/>
    </row>
    <row r="10" spans="1:21" ht="14" outlineLevel="1" thickBot="1">
      <c r="A10" s="32" t="s">
        <v>347</v>
      </c>
      <c r="B10" s="35">
        <f>Baseline!B10</f>
        <v>2027</v>
      </c>
      <c r="E10" s="14"/>
      <c r="H10" s="10"/>
      <c r="I10" s="452"/>
      <c r="J10" s="453"/>
      <c r="K10" s="453"/>
      <c r="L10" s="453"/>
      <c r="M10" s="453"/>
      <c r="N10" s="454"/>
      <c r="P10" s="452"/>
      <c r="Q10" s="453"/>
      <c r="R10" s="453"/>
      <c r="S10" s="453"/>
      <c r="T10" s="453"/>
      <c r="U10" s="454"/>
    </row>
    <row r="11" spans="1:21" outlineLevel="1">
      <c r="A11" s="16"/>
      <c r="H11" s="10"/>
      <c r="I11" s="452"/>
      <c r="J11" s="453"/>
      <c r="K11" s="453"/>
      <c r="L11" s="453"/>
      <c r="M11" s="453"/>
      <c r="N11" s="454"/>
      <c r="P11" s="452"/>
      <c r="Q11" s="453"/>
      <c r="R11" s="453"/>
      <c r="S11" s="453"/>
      <c r="T11" s="453"/>
      <c r="U11" s="454"/>
    </row>
    <row r="12" spans="1:21" ht="40.5" outlineLevel="1">
      <c r="A12" s="26" t="s">
        <v>348</v>
      </c>
      <c r="B12" s="26" t="s">
        <v>349</v>
      </c>
      <c r="C12" s="26" t="s">
        <v>350</v>
      </c>
      <c r="D12" s="26" t="s">
        <v>351</v>
      </c>
      <c r="E12" s="26" t="s">
        <v>352</v>
      </c>
      <c r="F12" s="26" t="s">
        <v>353</v>
      </c>
      <c r="G12" s="26" t="s">
        <v>354</v>
      </c>
      <c r="I12" s="452"/>
      <c r="J12" s="453"/>
      <c r="K12" s="453"/>
      <c r="L12" s="453"/>
      <c r="M12" s="453"/>
      <c r="N12" s="454"/>
      <c r="P12" s="452"/>
      <c r="Q12" s="453"/>
      <c r="R12" s="453"/>
      <c r="S12" s="453"/>
      <c r="T12" s="453"/>
      <c r="U12" s="454"/>
    </row>
    <row r="13" spans="1:21" outlineLevel="1">
      <c r="A13" s="58">
        <v>2035</v>
      </c>
      <c r="B13" s="21">
        <f t="shared" ref="B13:B18" si="0">INDEX($E$204:$AW$204,1,MATCH($A13,$E$53:$BB$53,0))</f>
        <v>0</v>
      </c>
      <c r="C13" s="21">
        <f>B13-Baseline!B13</f>
        <v>705.11543885484127</v>
      </c>
      <c r="D13" s="21">
        <f t="shared" ref="D13:D18" si="1">INDEX($E$205:$AW$205,1,MATCH($A13,$E$53:$BB$53,0))</f>
        <v>0</v>
      </c>
      <c r="E13" s="21">
        <f>D13-Baseline!D13</f>
        <v>571.30289922876159</v>
      </c>
      <c r="F13" s="21">
        <f t="shared" ref="F13:F18" si="2">INDEX($E$206:$AW$206,1,MATCH($A13,$E$53:$BB$53,0))</f>
        <v>0</v>
      </c>
      <c r="G13" s="21">
        <f>F13-Baseline!F13</f>
        <v>838.92404921825698</v>
      </c>
      <c r="I13" s="452"/>
      <c r="J13" s="453"/>
      <c r="K13" s="453"/>
      <c r="L13" s="453"/>
      <c r="M13" s="453"/>
      <c r="N13" s="454"/>
      <c r="P13" s="452"/>
      <c r="Q13" s="453"/>
      <c r="R13" s="453"/>
      <c r="S13" s="453"/>
      <c r="T13" s="453"/>
      <c r="U13" s="454"/>
    </row>
    <row r="14" spans="1:21" outlineLevel="1">
      <c r="A14" s="58">
        <v>2040</v>
      </c>
      <c r="B14" s="21">
        <f t="shared" si="0"/>
        <v>0</v>
      </c>
      <c r="C14" s="21">
        <f>B14-Baseline!B14</f>
        <v>1073.5397256629326</v>
      </c>
      <c r="D14" s="21">
        <f t="shared" si="1"/>
        <v>0</v>
      </c>
      <c r="E14" s="21">
        <f>D14-Baseline!D14</f>
        <v>867.65686767739442</v>
      </c>
      <c r="F14" s="21">
        <f t="shared" si="2"/>
        <v>0</v>
      </c>
      <c r="G14" s="21">
        <f>F14-Baseline!F14</f>
        <v>1279.6199617563118</v>
      </c>
      <c r="I14" s="452"/>
      <c r="J14" s="453"/>
      <c r="K14" s="453"/>
      <c r="L14" s="453"/>
      <c r="M14" s="453"/>
      <c r="N14" s="454"/>
      <c r="P14" s="452"/>
      <c r="Q14" s="453"/>
      <c r="R14" s="453"/>
      <c r="S14" s="453"/>
      <c r="T14" s="453"/>
      <c r="U14" s="454"/>
    </row>
    <row r="15" spans="1:21" outlineLevel="1">
      <c r="A15" s="58">
        <v>2045</v>
      </c>
      <c r="B15" s="21">
        <f t="shared" si="0"/>
        <v>0</v>
      </c>
      <c r="C15" s="21">
        <f>B15-Baseline!B15</f>
        <v>1429.3597831928657</v>
      </c>
      <c r="D15" s="21">
        <f t="shared" si="1"/>
        <v>0</v>
      </c>
      <c r="E15" s="21">
        <f>D15-Baseline!D15</f>
        <v>1152.5657762289784</v>
      </c>
      <c r="F15" s="21">
        <f t="shared" si="2"/>
        <v>0</v>
      </c>
      <c r="G15" s="21">
        <f>F15-Baseline!F15</f>
        <v>1706.251225242399</v>
      </c>
      <c r="I15" s="452"/>
      <c r="J15" s="453"/>
      <c r="K15" s="453"/>
      <c r="L15" s="453"/>
      <c r="M15" s="453"/>
      <c r="N15" s="454"/>
      <c r="P15" s="452"/>
      <c r="Q15" s="453"/>
      <c r="R15" s="453"/>
      <c r="S15" s="453"/>
      <c r="T15" s="453"/>
      <c r="U15" s="454"/>
    </row>
    <row r="16" spans="1:21" outlineLevel="1">
      <c r="A16" s="58">
        <v>2050</v>
      </c>
      <c r="B16" s="21">
        <f t="shared" si="0"/>
        <v>0</v>
      </c>
      <c r="C16" s="21">
        <f>B16-Baseline!B16</f>
        <v>1775.2437341688042</v>
      </c>
      <c r="D16" s="21">
        <f t="shared" si="1"/>
        <v>0</v>
      </c>
      <c r="E16" s="21">
        <f>D16-Baseline!D16</f>
        <v>1428.6088327236496</v>
      </c>
      <c r="F16" s="21">
        <f t="shared" si="2"/>
        <v>0</v>
      </c>
      <c r="G16" s="21">
        <f>F16-Baseline!F16</f>
        <v>2121.806654594835</v>
      </c>
      <c r="I16" s="452"/>
      <c r="J16" s="453"/>
      <c r="K16" s="453"/>
      <c r="L16" s="453"/>
      <c r="M16" s="453"/>
      <c r="N16" s="454"/>
      <c r="P16" s="452"/>
      <c r="Q16" s="453"/>
      <c r="R16" s="453"/>
      <c r="S16" s="453"/>
      <c r="T16" s="453"/>
      <c r="U16" s="454"/>
    </row>
    <row r="17" spans="1:21" outlineLevel="1">
      <c r="A17" s="58">
        <v>2060</v>
      </c>
      <c r="B17" s="21">
        <f t="shared" si="0"/>
        <v>0</v>
      </c>
      <c r="C17" s="21">
        <f>B17-Baseline!B17</f>
        <v>2448.4735537750407</v>
      </c>
      <c r="D17" s="21">
        <f t="shared" si="1"/>
        <v>0</v>
      </c>
      <c r="E17" s="21">
        <f>D17-Baseline!D17</f>
        <v>1964.4319540019119</v>
      </c>
      <c r="F17" s="21">
        <f t="shared" si="2"/>
        <v>0</v>
      </c>
      <c r="G17" s="21">
        <f>F17-Baseline!F17</f>
        <v>2931.1640839802913</v>
      </c>
      <c r="I17" s="452"/>
      <c r="J17" s="453"/>
      <c r="K17" s="453"/>
      <c r="L17" s="453"/>
      <c r="M17" s="453"/>
      <c r="N17" s="454"/>
      <c r="P17" s="452"/>
      <c r="Q17" s="453"/>
      <c r="R17" s="453"/>
      <c r="S17" s="453"/>
      <c r="T17" s="453"/>
      <c r="U17" s="454"/>
    </row>
    <row r="18" spans="1:21" outlineLevel="1">
      <c r="A18" s="58">
        <v>2070</v>
      </c>
      <c r="B18" s="21">
        <f t="shared" si="0"/>
        <v>0</v>
      </c>
      <c r="C18" s="21">
        <f>B18-Baseline!B18</f>
        <v>3131.3263078373261</v>
      </c>
      <c r="D18" s="21">
        <f t="shared" si="1"/>
        <v>0</v>
      </c>
      <c r="E18" s="21">
        <f>D18-Baseline!D18</f>
        <v>2508.4854764982156</v>
      </c>
      <c r="F18" s="21">
        <f t="shared" si="2"/>
        <v>0</v>
      </c>
      <c r="G18" s="21">
        <f>F18-Baseline!F18</f>
        <v>3750.4293094808245</v>
      </c>
      <c r="I18" s="455"/>
      <c r="J18" s="456"/>
      <c r="K18" s="456"/>
      <c r="L18" s="456"/>
      <c r="M18" s="456"/>
      <c r="N18" s="457"/>
      <c r="P18" s="455"/>
      <c r="Q18" s="456"/>
      <c r="R18" s="456"/>
      <c r="S18" s="456"/>
      <c r="T18" s="456"/>
      <c r="U18" s="457"/>
    </row>
    <row r="19" spans="1:21" ht="14" outlineLevel="1" thickBot="1">
      <c r="A19" s="496"/>
      <c r="B19" s="496"/>
      <c r="I19" s="250"/>
      <c r="J19" s="251"/>
      <c r="K19" s="251"/>
      <c r="L19" s="251"/>
      <c r="M19" s="251"/>
      <c r="N19" s="251"/>
      <c r="P19" s="249"/>
      <c r="Q19" s="249"/>
      <c r="R19" s="249"/>
      <c r="S19" s="249"/>
      <c r="T19" s="249"/>
      <c r="U19" s="232"/>
    </row>
    <row r="20" spans="1:21" ht="26.25" customHeight="1" outlineLevel="1">
      <c r="A20" s="54" t="s">
        <v>355</v>
      </c>
      <c r="B20" s="55">
        <f>Baseline!B20</f>
        <v>1</v>
      </c>
      <c r="E20" s="154"/>
      <c r="I20" s="487" t="s">
        <v>356</v>
      </c>
      <c r="J20" s="488"/>
      <c r="K20" s="488"/>
      <c r="L20" s="488"/>
      <c r="M20" s="488"/>
      <c r="N20" s="489"/>
      <c r="P20" s="487" t="s">
        <v>357</v>
      </c>
      <c r="Q20" s="488"/>
      <c r="R20" s="488"/>
      <c r="S20" s="488"/>
      <c r="T20" s="488"/>
      <c r="U20" s="489"/>
    </row>
    <row r="21" spans="1:21" ht="12.75" customHeight="1" outlineLevel="1">
      <c r="A21" s="154"/>
      <c r="B21" s="155"/>
      <c r="I21" s="486"/>
      <c r="J21" s="450"/>
      <c r="K21" s="450"/>
      <c r="L21" s="450"/>
      <c r="M21" s="450"/>
      <c r="N21" s="451"/>
      <c r="P21" s="486"/>
      <c r="Q21" s="450"/>
      <c r="R21" s="450"/>
      <c r="S21" s="450"/>
      <c r="T21" s="450"/>
      <c r="U21" s="451"/>
    </row>
    <row r="22" spans="1:21" ht="12.75" customHeight="1" outlineLevel="1">
      <c r="A22" s="154"/>
      <c r="B22" s="155"/>
      <c r="I22" s="452"/>
      <c r="J22" s="453"/>
      <c r="K22" s="453"/>
      <c r="L22" s="453"/>
      <c r="M22" s="453"/>
      <c r="N22" s="454"/>
      <c r="P22" s="452"/>
      <c r="Q22" s="453"/>
      <c r="R22" s="453"/>
      <c r="S22" s="453"/>
      <c r="T22" s="453"/>
      <c r="U22" s="454"/>
    </row>
    <row r="23" spans="1:21" outlineLevel="1">
      <c r="A23" s="154"/>
      <c r="B23" s="505" t="s">
        <v>359</v>
      </c>
      <c r="C23" s="506"/>
      <c r="D23" s="506"/>
      <c r="E23" s="506"/>
      <c r="F23" s="506"/>
      <c r="G23" s="507"/>
      <c r="I23" s="452"/>
      <c r="J23" s="453"/>
      <c r="K23" s="453"/>
      <c r="L23" s="453"/>
      <c r="M23" s="453"/>
      <c r="N23" s="454"/>
      <c r="P23" s="452"/>
      <c r="Q23" s="453"/>
      <c r="R23" s="453"/>
      <c r="S23" s="453"/>
      <c r="T23" s="453"/>
      <c r="U23" s="454"/>
    </row>
    <row r="24" spans="1:21" outlineLevel="1">
      <c r="B24" s="17">
        <v>2027</v>
      </c>
      <c r="C24" s="17">
        <v>2028</v>
      </c>
      <c r="D24" s="17">
        <v>2029</v>
      </c>
      <c r="E24" s="17">
        <v>2030</v>
      </c>
      <c r="F24" s="17">
        <v>2031</v>
      </c>
      <c r="G24" s="17" t="s">
        <v>360</v>
      </c>
      <c r="I24" s="452"/>
      <c r="J24" s="453"/>
      <c r="K24" s="453"/>
      <c r="L24" s="453"/>
      <c r="M24" s="453"/>
      <c r="N24" s="454"/>
      <c r="P24" s="452"/>
      <c r="Q24" s="453"/>
      <c r="R24" s="453"/>
      <c r="S24" s="453"/>
      <c r="T24" s="453"/>
      <c r="U24" s="454"/>
    </row>
    <row r="25" spans="1:21" ht="14" outlineLevel="1" thickBot="1">
      <c r="B25" s="30" t="s">
        <v>361</v>
      </c>
      <c r="C25" s="30" t="s">
        <v>361</v>
      </c>
      <c r="D25" s="30" t="s">
        <v>361</v>
      </c>
      <c r="E25" s="30" t="s">
        <v>361</v>
      </c>
      <c r="F25" s="30" t="s">
        <v>361</v>
      </c>
      <c r="G25" s="30" t="s">
        <v>361</v>
      </c>
      <c r="I25" s="452"/>
      <c r="J25" s="453"/>
      <c r="K25" s="453"/>
      <c r="L25" s="453"/>
      <c r="M25" s="453"/>
      <c r="N25" s="454"/>
      <c r="P25" s="452"/>
      <c r="Q25" s="453"/>
      <c r="R25" s="453"/>
      <c r="S25" s="453"/>
      <c r="T25" s="453"/>
      <c r="U25" s="454"/>
    </row>
    <row r="26" spans="1:21" outlineLevel="1">
      <c r="A26" s="54" t="s">
        <v>362</v>
      </c>
      <c r="B26" s="21">
        <f>E64</f>
        <v>0</v>
      </c>
      <c r="C26" s="21">
        <f>F64</f>
        <v>0</v>
      </c>
      <c r="D26" s="21">
        <f>G64</f>
        <v>0</v>
      </c>
      <c r="E26" s="21">
        <f>H64</f>
        <v>0</v>
      </c>
      <c r="F26" s="21">
        <f>I64</f>
        <v>0</v>
      </c>
      <c r="G26" s="21">
        <f>SUM(J64:BB64)</f>
        <v>0</v>
      </c>
      <c r="I26" s="452"/>
      <c r="J26" s="453"/>
      <c r="K26" s="453"/>
      <c r="L26" s="453"/>
      <c r="M26" s="453"/>
      <c r="N26" s="454"/>
      <c r="P26" s="452"/>
      <c r="Q26" s="453"/>
      <c r="R26" s="453"/>
      <c r="S26" s="453"/>
      <c r="T26" s="453"/>
      <c r="U26" s="454"/>
    </row>
    <row r="27" spans="1:21" outlineLevel="1">
      <c r="A27" s="54" t="s">
        <v>363</v>
      </c>
      <c r="B27" s="21">
        <f>E71+E77</f>
        <v>0</v>
      </c>
      <c r="C27" s="21">
        <f>F71+F77</f>
        <v>0</v>
      </c>
      <c r="D27" s="21">
        <f>G71+G77</f>
        <v>0</v>
      </c>
      <c r="E27" s="21">
        <f>H71+H77</f>
        <v>0</v>
      </c>
      <c r="F27" s="21">
        <f>I71+I77</f>
        <v>0</v>
      </c>
      <c r="G27" s="21">
        <f>SUM(J71:BB71)+SUM(J77:BB77)</f>
        <v>0</v>
      </c>
      <c r="I27" s="452"/>
      <c r="J27" s="453"/>
      <c r="K27" s="453"/>
      <c r="L27" s="453"/>
      <c r="M27" s="453"/>
      <c r="N27" s="454"/>
      <c r="P27" s="452"/>
      <c r="Q27" s="453"/>
      <c r="R27" s="453"/>
      <c r="S27" s="453"/>
      <c r="T27" s="453"/>
      <c r="U27" s="454"/>
    </row>
    <row r="28" spans="1:21" outlineLevel="1">
      <c r="A28" s="154"/>
      <c r="B28" s="248"/>
      <c r="C28" s="248"/>
      <c r="D28" s="248"/>
      <c r="E28" s="248"/>
      <c r="F28" s="248"/>
      <c r="G28" s="248"/>
      <c r="I28" s="452"/>
      <c r="J28" s="453"/>
      <c r="K28" s="453"/>
      <c r="L28" s="453"/>
      <c r="M28" s="453"/>
      <c r="N28" s="454"/>
      <c r="P28" s="452"/>
      <c r="Q28" s="453"/>
      <c r="R28" s="453"/>
      <c r="S28" s="453"/>
      <c r="T28" s="453"/>
      <c r="U28" s="454"/>
    </row>
    <row r="29" spans="1:21" ht="14" outlineLevel="1" thickBot="1">
      <c r="A29" s="154"/>
      <c r="B29" s="248"/>
      <c r="C29" s="248"/>
      <c r="D29" s="248"/>
      <c r="E29" s="248"/>
      <c r="F29" s="248"/>
      <c r="G29" s="248"/>
      <c r="I29" s="452"/>
      <c r="J29" s="453"/>
      <c r="K29" s="453"/>
      <c r="L29" s="453"/>
      <c r="M29" s="453"/>
      <c r="N29" s="454"/>
      <c r="P29" s="452"/>
      <c r="Q29" s="453"/>
      <c r="R29" s="453"/>
      <c r="S29" s="453"/>
      <c r="T29" s="453"/>
      <c r="U29" s="454"/>
    </row>
    <row r="30" spans="1:21" ht="14" outlineLevel="1" thickBot="1">
      <c r="A30" s="308"/>
      <c r="B30" s="309" t="s">
        <v>364</v>
      </c>
      <c r="C30" s="310" t="s">
        <v>365</v>
      </c>
      <c r="D30" s="509" t="s">
        <v>317</v>
      </c>
      <c r="E30" s="510"/>
      <c r="F30" s="510"/>
      <c r="G30" s="511"/>
      <c r="I30" s="452"/>
      <c r="J30" s="453"/>
      <c r="K30" s="453"/>
      <c r="L30" s="453"/>
      <c r="M30" s="453"/>
      <c r="N30" s="454"/>
      <c r="P30" s="452"/>
      <c r="Q30" s="453"/>
      <c r="R30" s="453"/>
      <c r="S30" s="453"/>
      <c r="T30" s="453"/>
      <c r="U30" s="454"/>
    </row>
    <row r="31" spans="1:21" outlineLevel="1">
      <c r="A31" s="502" t="s">
        <v>366</v>
      </c>
      <c r="B31" s="311"/>
      <c r="C31" s="307"/>
      <c r="D31" s="522"/>
      <c r="E31" s="522"/>
      <c r="F31" s="522"/>
      <c r="G31" s="523"/>
      <c r="I31" s="452"/>
      <c r="J31" s="453"/>
      <c r="K31" s="453"/>
      <c r="L31" s="453"/>
      <c r="M31" s="453"/>
      <c r="N31" s="454"/>
      <c r="P31" s="452"/>
      <c r="Q31" s="453"/>
      <c r="R31" s="453"/>
      <c r="S31" s="453"/>
      <c r="T31" s="453"/>
      <c r="U31" s="454"/>
    </row>
    <row r="32" spans="1:21" outlineLevel="1">
      <c r="A32" s="502"/>
      <c r="B32" s="312"/>
      <c r="C32" s="252"/>
      <c r="D32" s="514"/>
      <c r="E32" s="514"/>
      <c r="F32" s="514"/>
      <c r="G32" s="515"/>
      <c r="I32" s="452"/>
      <c r="J32" s="453"/>
      <c r="K32" s="453"/>
      <c r="L32" s="453"/>
      <c r="M32" s="453"/>
      <c r="N32" s="454"/>
      <c r="P32" s="452"/>
      <c r="Q32" s="453"/>
      <c r="R32" s="453"/>
      <c r="S32" s="453"/>
      <c r="T32" s="453"/>
      <c r="U32" s="454"/>
    </row>
    <row r="33" spans="1:21" outlineLevel="1">
      <c r="A33" s="502"/>
      <c r="B33" s="312"/>
      <c r="C33" s="252"/>
      <c r="D33" s="514"/>
      <c r="E33" s="514"/>
      <c r="F33" s="514"/>
      <c r="G33" s="515"/>
      <c r="I33" s="452"/>
      <c r="J33" s="453"/>
      <c r="K33" s="453"/>
      <c r="L33" s="453"/>
      <c r="M33" s="453"/>
      <c r="N33" s="454"/>
      <c r="P33" s="452"/>
      <c r="Q33" s="453"/>
      <c r="R33" s="453"/>
      <c r="S33" s="453"/>
      <c r="T33" s="453"/>
      <c r="U33" s="454"/>
    </row>
    <row r="34" spans="1:21" outlineLevel="1">
      <c r="A34" s="502"/>
      <c r="B34" s="312"/>
      <c r="C34" s="252"/>
      <c r="D34" s="514"/>
      <c r="E34" s="514"/>
      <c r="F34" s="514"/>
      <c r="G34" s="515"/>
      <c r="I34" s="452"/>
      <c r="J34" s="453"/>
      <c r="K34" s="453"/>
      <c r="L34" s="453"/>
      <c r="M34" s="453"/>
      <c r="N34" s="454"/>
      <c r="P34" s="452"/>
      <c r="Q34" s="453"/>
      <c r="R34" s="453"/>
      <c r="S34" s="453"/>
      <c r="T34" s="453"/>
      <c r="U34" s="454"/>
    </row>
    <row r="35" spans="1:21" outlineLevel="1">
      <c r="A35" s="502"/>
      <c r="B35" s="312"/>
      <c r="C35" s="252"/>
      <c r="D35" s="514"/>
      <c r="E35" s="514"/>
      <c r="F35" s="514"/>
      <c r="G35" s="515"/>
      <c r="I35" s="452"/>
      <c r="J35" s="453"/>
      <c r="K35" s="453"/>
      <c r="L35" s="453"/>
      <c r="M35" s="453"/>
      <c r="N35" s="454"/>
      <c r="P35" s="452"/>
      <c r="Q35" s="453"/>
      <c r="R35" s="453"/>
      <c r="S35" s="453"/>
      <c r="T35" s="453"/>
      <c r="U35" s="454"/>
    </row>
    <row r="36" spans="1:21" outlineLevel="1">
      <c r="A36" s="502"/>
      <c r="B36" s="312"/>
      <c r="C36" s="252"/>
      <c r="D36" s="514"/>
      <c r="E36" s="514"/>
      <c r="F36" s="514"/>
      <c r="G36" s="515"/>
      <c r="I36" s="452"/>
      <c r="J36" s="453"/>
      <c r="K36" s="453"/>
      <c r="L36" s="453"/>
      <c r="M36" s="453"/>
      <c r="N36" s="454"/>
      <c r="P36" s="452"/>
      <c r="Q36" s="453"/>
      <c r="R36" s="453"/>
      <c r="S36" s="453"/>
      <c r="T36" s="453"/>
      <c r="U36" s="454"/>
    </row>
    <row r="37" spans="1:21" outlineLevel="1">
      <c r="A37" s="502"/>
      <c r="B37" s="312"/>
      <c r="C37" s="252"/>
      <c r="D37" s="514"/>
      <c r="E37" s="514"/>
      <c r="F37" s="514"/>
      <c r="G37" s="515"/>
      <c r="I37" s="452"/>
      <c r="J37" s="453"/>
      <c r="K37" s="453"/>
      <c r="L37" s="453"/>
      <c r="M37" s="453"/>
      <c r="N37" s="454"/>
      <c r="P37" s="452"/>
      <c r="Q37" s="453"/>
      <c r="R37" s="453"/>
      <c r="S37" s="453"/>
      <c r="T37" s="453"/>
      <c r="U37" s="454"/>
    </row>
    <row r="38" spans="1:21" outlineLevel="1">
      <c r="A38" s="502"/>
      <c r="B38" s="312"/>
      <c r="C38" s="252"/>
      <c r="D38" s="514"/>
      <c r="E38" s="514"/>
      <c r="F38" s="514"/>
      <c r="G38" s="515"/>
      <c r="I38" s="452"/>
      <c r="J38" s="453"/>
      <c r="K38" s="453"/>
      <c r="L38" s="453"/>
      <c r="M38" s="453"/>
      <c r="N38" s="454"/>
      <c r="P38" s="452"/>
      <c r="Q38" s="453"/>
      <c r="R38" s="453"/>
      <c r="S38" s="453"/>
      <c r="T38" s="453"/>
      <c r="U38" s="454"/>
    </row>
    <row r="39" spans="1:21" outlineLevel="1">
      <c r="A39" s="502"/>
      <c r="B39" s="312"/>
      <c r="C39" s="252"/>
      <c r="D39" s="514"/>
      <c r="E39" s="514"/>
      <c r="F39" s="514"/>
      <c r="G39" s="515"/>
      <c r="I39" s="452"/>
      <c r="J39" s="453"/>
      <c r="K39" s="453"/>
      <c r="L39" s="453"/>
      <c r="M39" s="453"/>
      <c r="N39" s="454"/>
      <c r="P39" s="452"/>
      <c r="Q39" s="453"/>
      <c r="R39" s="453"/>
      <c r="S39" s="453"/>
      <c r="T39" s="453"/>
      <c r="U39" s="454"/>
    </row>
    <row r="40" spans="1:21" ht="14" outlineLevel="1" thickBot="1">
      <c r="A40" s="503"/>
      <c r="B40" s="313"/>
      <c r="C40" s="314"/>
      <c r="D40" s="512"/>
      <c r="E40" s="512"/>
      <c r="F40" s="512"/>
      <c r="G40" s="513"/>
      <c r="I40" s="452"/>
      <c r="J40" s="453"/>
      <c r="K40" s="453"/>
      <c r="L40" s="453"/>
      <c r="M40" s="453"/>
      <c r="N40" s="454"/>
      <c r="P40" s="452"/>
      <c r="Q40" s="453"/>
      <c r="R40" s="453"/>
      <c r="S40" s="453"/>
      <c r="T40" s="453"/>
      <c r="U40" s="454"/>
    </row>
    <row r="41" spans="1:21" outlineLevel="1">
      <c r="A41" s="154"/>
      <c r="B41" s="248"/>
      <c r="C41" s="248"/>
      <c r="D41" s="248"/>
      <c r="E41" s="248"/>
      <c r="F41" s="248"/>
      <c r="G41" s="248"/>
      <c r="I41" s="452"/>
      <c r="J41" s="453"/>
      <c r="K41" s="453"/>
      <c r="L41" s="453"/>
      <c r="M41" s="453"/>
      <c r="N41" s="454"/>
      <c r="P41" s="452"/>
      <c r="Q41" s="453"/>
      <c r="R41" s="453"/>
      <c r="S41" s="453"/>
      <c r="T41" s="453"/>
      <c r="U41" s="454"/>
    </row>
    <row r="42" spans="1:21" outlineLevel="1">
      <c r="A42" s="154"/>
      <c r="B42" s="248"/>
      <c r="C42" s="248"/>
      <c r="D42" s="248"/>
      <c r="E42" s="248"/>
      <c r="F42" s="248"/>
      <c r="G42" s="248"/>
      <c r="I42" s="452"/>
      <c r="J42" s="453"/>
      <c r="K42" s="453"/>
      <c r="L42" s="453"/>
      <c r="M42" s="453"/>
      <c r="N42" s="454"/>
      <c r="P42" s="452"/>
      <c r="Q42" s="453"/>
      <c r="R42" s="453"/>
      <c r="S42" s="453"/>
      <c r="T42" s="453"/>
      <c r="U42" s="454"/>
    </row>
    <row r="43" spans="1:21" outlineLevel="1">
      <c r="A43" s="154"/>
      <c r="B43" s="248"/>
      <c r="C43" s="248"/>
      <c r="D43" s="248"/>
      <c r="E43" s="248"/>
      <c r="F43" s="248"/>
      <c r="G43" s="248"/>
      <c r="I43" s="452"/>
      <c r="J43" s="453"/>
      <c r="K43" s="453"/>
      <c r="L43" s="453"/>
      <c r="M43" s="453"/>
      <c r="N43" s="454"/>
      <c r="P43" s="452"/>
      <c r="Q43" s="453"/>
      <c r="R43" s="453"/>
      <c r="S43" s="453"/>
      <c r="T43" s="453"/>
      <c r="U43" s="454"/>
    </row>
    <row r="44" spans="1:21" outlineLevel="1">
      <c r="A44" s="154"/>
      <c r="B44" s="248"/>
      <c r="C44" s="248"/>
      <c r="D44" s="248"/>
      <c r="E44" s="248"/>
      <c r="F44" s="248"/>
      <c r="G44" s="248"/>
      <c r="I44" s="452"/>
      <c r="J44" s="453"/>
      <c r="K44" s="453"/>
      <c r="L44" s="453"/>
      <c r="M44" s="453"/>
      <c r="N44" s="454"/>
      <c r="P44" s="452"/>
      <c r="Q44" s="453"/>
      <c r="R44" s="453"/>
      <c r="S44" s="453"/>
      <c r="T44" s="453"/>
      <c r="U44" s="454"/>
    </row>
    <row r="45" spans="1:21" outlineLevel="1">
      <c r="A45" s="154"/>
      <c r="B45" s="248"/>
      <c r="C45" s="248"/>
      <c r="D45" s="248"/>
      <c r="E45" s="248"/>
      <c r="F45" s="248"/>
      <c r="G45" s="248"/>
      <c r="I45" s="455"/>
      <c r="J45" s="456"/>
      <c r="K45" s="456"/>
      <c r="L45" s="456"/>
      <c r="M45" s="456"/>
      <c r="N45" s="457"/>
      <c r="P45" s="455"/>
      <c r="Q45" s="456"/>
      <c r="R45" s="456"/>
      <c r="S45" s="456"/>
      <c r="T45" s="456"/>
      <c r="U45" s="457"/>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516" t="s">
        <v>264</v>
      </c>
      <c r="F51" s="504"/>
      <c r="G51" s="504"/>
      <c r="H51" s="504"/>
      <c r="I51" s="504"/>
      <c r="J51" s="504" t="s">
        <v>265</v>
      </c>
      <c r="K51" s="504"/>
      <c r="L51" s="504"/>
      <c r="M51" s="504"/>
      <c r="N51" s="504"/>
      <c r="O51" s="504" t="s">
        <v>266</v>
      </c>
      <c r="P51" s="504"/>
      <c r="Q51" s="504"/>
      <c r="R51" s="504"/>
      <c r="S51" s="504"/>
      <c r="T51" s="504" t="s">
        <v>267</v>
      </c>
      <c r="U51" s="504"/>
      <c r="V51" s="504"/>
      <c r="W51" s="504"/>
      <c r="X51" s="504"/>
      <c r="Y51" s="504" t="s">
        <v>375</v>
      </c>
      <c r="Z51" s="504"/>
      <c r="AA51" s="504"/>
      <c r="AB51" s="504"/>
      <c r="AC51" s="504"/>
      <c r="AD51" s="504" t="s">
        <v>376</v>
      </c>
      <c r="AE51" s="504"/>
      <c r="AF51" s="504"/>
      <c r="AG51" s="504"/>
      <c r="AH51" s="504"/>
      <c r="AI51" s="504" t="s">
        <v>377</v>
      </c>
      <c r="AJ51" s="504"/>
      <c r="AK51" s="504"/>
      <c r="AL51" s="504"/>
      <c r="AM51" s="504"/>
      <c r="AN51" s="504" t="s">
        <v>378</v>
      </c>
      <c r="AO51" s="504"/>
      <c r="AP51" s="504"/>
      <c r="AQ51" s="504"/>
      <c r="AR51" s="504"/>
      <c r="AS51" s="504" t="s">
        <v>379</v>
      </c>
      <c r="AT51" s="504"/>
      <c r="AU51" s="504"/>
      <c r="AV51" s="504"/>
      <c r="AW51" s="504"/>
      <c r="AX51" s="504" t="s">
        <v>380</v>
      </c>
      <c r="AY51" s="504"/>
      <c r="AZ51" s="504"/>
      <c r="BA51" s="504"/>
      <c r="BB51" s="50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364</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97"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98"/>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98"/>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98"/>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98"/>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98"/>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9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9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9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9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99"/>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9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9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9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9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9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9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9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9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9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155</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93" t="s">
        <v>464</v>
      </c>
      <c r="B143" s="135" t="s">
        <v>276</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94"/>
      <c r="B144" s="135" t="s">
        <v>276</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94"/>
      <c r="B145" s="135" t="s">
        <v>276</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94"/>
      <c r="B146" s="135" t="s">
        <v>279</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94"/>
      <c r="B147" s="135" t="s">
        <v>279</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94"/>
      <c r="B148" s="135" t="s">
        <v>279</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94"/>
      <c r="B149" s="135" t="s">
        <v>279</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94"/>
      <c r="B150" s="135" t="s">
        <v>282</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94"/>
      <c r="B151" s="135" t="s">
        <v>282</v>
      </c>
      <c r="C151" s="315" t="s">
        <v>571</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94"/>
      <c r="B152" s="135" t="s">
        <v>282</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9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9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155</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93" t="s">
        <v>471</v>
      </c>
      <c r="B158" s="135" t="s">
        <v>276</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94"/>
      <c r="B159" s="135" t="s">
        <v>276</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94"/>
      <c r="B160" s="135" t="s">
        <v>276</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94"/>
      <c r="B161" s="135" t="s">
        <v>279</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94"/>
      <c r="B162" s="135" t="s">
        <v>279</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94"/>
      <c r="B163" s="135" t="s">
        <v>279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94"/>
      <c r="B164" s="135" t="s">
        <v>279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9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9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9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9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9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93" t="s">
        <v>476</v>
      </c>
      <c r="B172" s="135" t="s">
        <v>276</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94"/>
      <c r="B173" s="135" t="s">
        <v>276</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95"/>
      <c r="B174" s="135" t="s">
        <v>276</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93" t="s">
        <v>477</v>
      </c>
      <c r="B176" s="135" t="s">
        <v>276</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94"/>
      <c r="B177" s="135" t="s">
        <v>276</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95"/>
      <c r="B178" s="135" t="s">
        <v>276</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0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0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93" t="s">
        <v>485</v>
      </c>
      <c r="B190" s="150" t="s">
        <v>486</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94"/>
      <c r="B191" s="150" t="s">
        <v>487</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94"/>
      <c r="B192" s="150" t="s">
        <v>557</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94"/>
      <c r="B193" s="150" t="s">
        <v>488</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94"/>
      <c r="B194" s="150" t="s">
        <v>489</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94"/>
      <c r="B195" s="150" t="s">
        <v>490</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94"/>
      <c r="B196" s="150" t="s">
        <v>279</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94"/>
      <c r="B197" s="150" t="s">
        <v>282</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95"/>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93" t="s">
        <v>491</v>
      </c>
      <c r="B200" s="150" t="s">
        <v>492</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94"/>
      <c r="B201" s="150" t="s">
        <v>493</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95"/>
      <c r="B202" s="150" t="s">
        <v>494</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93" t="s">
        <v>495</v>
      </c>
      <c r="B204" s="150" t="s">
        <v>496</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94"/>
      <c r="B205" s="150" t="s">
        <v>497</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95"/>
      <c r="B206" s="150" t="s">
        <v>498</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485</v>
      </c>
      <c r="B210" s="150" t="s">
        <v>559</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0"/>
      <c r="B211" s="150" t="s">
        <v>487</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557</v>
      </c>
      <c r="C212" s="19"/>
      <c r="D212" s="135" t="s">
        <v>383</v>
      </c>
      <c r="E212" s="21">
        <f>E192-Baseline!E192</f>
        <v>5.0724320356663997</v>
      </c>
      <c r="F212" s="21">
        <f>F77*F186-Baseline!F77*Baseline!F186</f>
        <v>4.972026411701429</v>
      </c>
      <c r="G212" s="21">
        <f>G77*G186-Baseline!G77*Baseline!G186</f>
        <v>4.8740589408062149</v>
      </c>
      <c r="H212" s="21">
        <f>H77*H186-Baseline!H77*Baseline!H186</f>
        <v>4.778472028077795</v>
      </c>
      <c r="I212" s="21">
        <f>I77*I186-Baseline!I77*Baseline!I186</f>
        <v>4.6852095098788924</v>
      </c>
      <c r="J212" s="21">
        <f>J77*J186-Baseline!J77*Baseline!J186</f>
        <v>4.5942166243241109</v>
      </c>
      <c r="K212" s="21">
        <f>K77*K186-Baseline!K77*Baseline!K186</f>
        <v>4.5054399698103378</v>
      </c>
      <c r="L212" s="21">
        <f>L77*L186-Baseline!L77*Baseline!L186</f>
        <v>4.4188274791604609</v>
      </c>
      <c r="M212" s="21">
        <f>M77*M186-Baseline!M77*Baseline!M186</f>
        <v>4.3343283796726535</v>
      </c>
      <c r="N212" s="21">
        <f>N77*N186-Baseline!N77*Baseline!N186</f>
        <v>4.251893167650314</v>
      </c>
      <c r="O212" s="21">
        <f>O77*O186-Baseline!O77*Baseline!O186</f>
        <v>4.1714735734379795</v>
      </c>
      <c r="P212" s="21">
        <f>P77*P186-Baseline!P77*Baseline!P186</f>
        <v>4.0930225324899911</v>
      </c>
      <c r="Q212" s="21">
        <f>Q77*Q186-Baseline!Q77*Baseline!Q186</f>
        <v>4.0164941547135955</v>
      </c>
      <c r="R212" s="21">
        <f>R77*R186-Baseline!R77*Baseline!R186</f>
        <v>3.9418436987463017</v>
      </c>
      <c r="S212" s="21">
        <f>S77*S186-Baseline!S77*Baseline!S186</f>
        <v>3.8690275398474858</v>
      </c>
      <c r="T212" s="21">
        <f>T77*T186-Baseline!T77*Baseline!T186</f>
        <v>3.7980031467714448</v>
      </c>
      <c r="U212" s="21">
        <f>U77*U186-Baseline!U77*Baseline!U186</f>
        <v>3.7287290513133597</v>
      </c>
      <c r="V212" s="21">
        <f>V77*V186-Baseline!V77*Baseline!V186</f>
        <v>3.6611648255749665</v>
      </c>
      <c r="W212" s="21">
        <f>W77*W186-Baseline!W77*Baseline!W186</f>
        <v>3.5952710538958468</v>
      </c>
      <c r="X212" s="21">
        <f>X77*X186-Baseline!X77*Baseline!X186</f>
        <v>3.5310093108020957</v>
      </c>
      <c r="Y212" s="21">
        <f>Y77*Y186-Baseline!Y77*Baseline!Y186</f>
        <v>3.4683421349268975</v>
      </c>
      <c r="Z212" s="21">
        <f>Z77*Z186-Baseline!Z77*Baseline!Z186</f>
        <v>3.4072330070847681</v>
      </c>
      <c r="AA212" s="21">
        <f>AA77*AA186-Baseline!AA77*Baseline!AA186</f>
        <v>3.3476463262646292</v>
      </c>
      <c r="AB212" s="21">
        <f>AB77*AB186-Baseline!AB77*Baseline!AB186</f>
        <v>3.2895473880686734</v>
      </c>
      <c r="AC212" s="21">
        <f>AC77*AC186-Baseline!AC77*Baseline!AC186</f>
        <v>3.2329023627197904</v>
      </c>
      <c r="AD212" s="21">
        <f>AD77*AD186-Baseline!AD77*Baseline!AD186</f>
        <v>3.1776782746036578</v>
      </c>
      <c r="AE212" s="21">
        <f>AE77*AE186-Baseline!AE77*Baseline!AE186</f>
        <v>3.123842982035395</v>
      </c>
      <c r="AF212" s="21">
        <f>AF77*AF186-Baseline!AF77*Baseline!AF186</f>
        <v>3.0713651494280745</v>
      </c>
      <c r="AG212" s="21">
        <f>AG77*AG186-Baseline!AG77*Baseline!AG186</f>
        <v>3.0202142480172318</v>
      </c>
      <c r="AH212" s="21">
        <f>AH77*AH186-Baseline!AH77*Baseline!AH186</f>
        <v>2.9703605095381627</v>
      </c>
      <c r="AI212" s="21">
        <f>AI77*AI186-Baseline!AI77*Baseline!AI186</f>
        <v>2.9217749296505451</v>
      </c>
      <c r="AJ212" s="21">
        <f>AJ77*AJ186-Baseline!AJ77*Baseline!AJ186</f>
        <v>2.8883827808684082</v>
      </c>
      <c r="AK212" s="21">
        <f>AK77*AK186-Baseline!AK77*Baseline!AK186</f>
        <v>2.8558217209917278</v>
      </c>
      <c r="AL212" s="21">
        <f>AL77*AL186-Baseline!AL77*Baseline!AL186</f>
        <v>2.8240793109980031</v>
      </c>
      <c r="AM212" s="21">
        <f>AM77*AM186-Baseline!AM77*Baseline!AM186</f>
        <v>2.7931434356996268</v>
      </c>
      <c r="AN212" s="21">
        <f>AN77*AN186-Baseline!AN77*Baseline!AN186</f>
        <v>2.7630022895536137</v>
      </c>
      <c r="AO212" s="21">
        <f>AO77*AO186-Baseline!AO77*Baseline!AO186</f>
        <v>2.7336443918047073</v>
      </c>
      <c r="AP212" s="21">
        <f>AP77*AP186-Baseline!AP77*Baseline!AP186</f>
        <v>2.7050585597014538</v>
      </c>
      <c r="AQ212" s="21">
        <f>AQ77*AQ186-Baseline!AQ77*Baseline!AQ186</f>
        <v>2.6772339260084279</v>
      </c>
      <c r="AR212" s="21">
        <f>AR77*AR186-Baseline!AR77*Baseline!AR186</f>
        <v>2.650159914052594</v>
      </c>
      <c r="AS212" s="21">
        <f>AS77*AS186-Baseline!AS77*Baseline!AS186</f>
        <v>2.6238262461305646</v>
      </c>
      <c r="AT212" s="21">
        <f>AT77*AT186-Baseline!AT77*Baseline!AT186</f>
        <v>2.5982229380557422</v>
      </c>
      <c r="AU212" s="21">
        <f>AU77*AU186-Baseline!AU77*Baseline!AU186</f>
        <v>2.5733402897897402</v>
      </c>
      <c r="AV212" s="21">
        <f>AV77*AV186-Baseline!AV77*Baseline!AV186</f>
        <v>2.5491688855585752</v>
      </c>
      <c r="AW212" s="21">
        <f>AW77*AW186-Baseline!AW77*Baseline!AW186</f>
        <v>2.5256995925843033</v>
      </c>
      <c r="AX212" s="21">
        <f>AX77*AX186-Baseline!AX77*Baseline!AX186</f>
        <v>2.5029235498700797</v>
      </c>
      <c r="AY212" s="21">
        <f>AY77*AY186-Baseline!AY77*Baseline!AY186</f>
        <v>2.4808321705155731</v>
      </c>
      <c r="AZ212" s="21">
        <f>AZ77*AZ186-Baseline!AZ77*Baseline!AZ186</f>
        <v>2.4594171369283129</v>
      </c>
      <c r="BA212" s="21">
        <f>BA77*BA186-Baseline!BA77*Baseline!BA186</f>
        <v>2.4386703947969224</v>
      </c>
      <c r="BB212" s="21">
        <f>BB77*BB186-Baseline!BB77*Baseline!BB186</f>
        <v>2.4180986645830314</v>
      </c>
    </row>
    <row r="213" spans="1:54" outlineLevel="2">
      <c r="A213" s="520"/>
      <c r="B213" s="150" t="s">
        <v>488</v>
      </c>
      <c r="C213" s="19"/>
      <c r="D213" s="135" t="s">
        <v>383</v>
      </c>
      <c r="E213" s="21">
        <f>E193-Baseline!E193</f>
        <v>30.244868728940542</v>
      </c>
      <c r="F213" s="21">
        <f>F193-Baseline!F193</f>
        <v>30.173702728501709</v>
      </c>
      <c r="G213" s="21">
        <f>G193-Baseline!G193</f>
        <v>29.992862867180545</v>
      </c>
      <c r="H213" s="21">
        <f>H193-Baseline!H193</f>
        <v>29.810243655130989</v>
      </c>
      <c r="I213" s="21">
        <f>I193-Baseline!I193</f>
        <v>29.725512544085383</v>
      </c>
      <c r="J213" s="21">
        <f>J193-Baseline!J193</f>
        <v>29.635632446962855</v>
      </c>
      <c r="K213" s="21">
        <f>K193-Baseline!K193</f>
        <v>29.445373757826506</v>
      </c>
      <c r="L213" s="21">
        <f>L193-Baseline!L193</f>
        <v>29.348136535909667</v>
      </c>
      <c r="M213" s="21">
        <f>M193-Baseline!M193</f>
        <v>29.246781376419015</v>
      </c>
      <c r="N213" s="21">
        <f>N193-Baseline!N193</f>
        <v>29.051419857195267</v>
      </c>
      <c r="O213" s="21">
        <f>O193-Baseline!O193</f>
        <v>28.944522978702135</v>
      </c>
      <c r="P213" s="21">
        <f>P193-Baseline!P193</f>
        <v>28.834429718277708</v>
      </c>
      <c r="Q213" s="21">
        <f>Q193-Baseline!Q193</f>
        <v>28.721438488794377</v>
      </c>
      <c r="R213" s="21">
        <f>R193-Baseline!R193</f>
        <v>28.689479361368594</v>
      </c>
      <c r="S213" s="21">
        <f>S193-Baseline!S193</f>
        <v>28.569998149295078</v>
      </c>
      <c r="T213" s="21">
        <f>T193-Baseline!T193</f>
        <v>28.448486932756705</v>
      </c>
      <c r="U213" s="21">
        <f>U193-Baseline!U193</f>
        <v>28.325200997273413</v>
      </c>
      <c r="V213" s="21">
        <f>V193-Baseline!V193</f>
        <v>28.278073056845496</v>
      </c>
      <c r="W213" s="21">
        <f>W193-Baseline!W193</f>
        <v>28.150567317492548</v>
      </c>
      <c r="X213" s="21">
        <f>X193-Baseline!X193</f>
        <v>28.096956411220031</v>
      </c>
      <c r="Y213" s="21">
        <f>Y193-Baseline!Y193</f>
        <v>27.966278344060893</v>
      </c>
      <c r="Z213" s="21">
        <f>Z193-Baseline!Z193</f>
        <v>27.907329890570541</v>
      </c>
      <c r="AA213" s="21">
        <f>AA193-Baseline!AA193</f>
        <v>27.845484796750327</v>
      </c>
      <c r="AB213" s="21">
        <f>AB193-Baseline!AB193</f>
        <v>27.781031467611161</v>
      </c>
      <c r="AC213" s="21">
        <f>AC193-Baseline!AC193</f>
        <v>27.698568218229092</v>
      </c>
      <c r="AD213" s="21">
        <f>AD193-Baseline!AD193</f>
        <v>27.618156882257626</v>
      </c>
      <c r="AE213" s="21">
        <f>AE193-Baseline!AE193</f>
        <v>27.542845952713879</v>
      </c>
      <c r="AF213" s="21">
        <f>AF193-Baseline!AF193</f>
        <v>27.464016960774877</v>
      </c>
      <c r="AG213" s="21">
        <f>AG193-Baseline!AG193</f>
        <v>27.38276749601156</v>
      </c>
      <c r="AH213" s="21">
        <f>AH193-Baseline!AH193</f>
        <v>27.300339982819022</v>
      </c>
      <c r="AI213" s="21">
        <f>AI193-Baseline!AI193</f>
        <v>27.218316100970679</v>
      </c>
      <c r="AJ213" s="21">
        <f>AJ193-Baseline!AJ193</f>
        <v>27.267737169462347</v>
      </c>
      <c r="AK213" s="21">
        <f>AK193-Baseline!AK193</f>
        <v>27.316354674713114</v>
      </c>
      <c r="AL213" s="21">
        <f>AL193-Baseline!AL193</f>
        <v>27.364748935453804</v>
      </c>
      <c r="AM213" s="21">
        <f>AM193-Baseline!AM193</f>
        <v>27.413249863057242</v>
      </c>
      <c r="AN213" s="21">
        <f>AN193-Baseline!AN193</f>
        <v>27.462001723384791</v>
      </c>
      <c r="AO213" s="21">
        <f>AO193-Baseline!AO193</f>
        <v>27.511068565596936</v>
      </c>
      <c r="AP213" s="21">
        <f>AP193-Baseline!AP193</f>
        <v>27.560649320850114</v>
      </c>
      <c r="AQ213" s="21">
        <f>AQ193-Baseline!AQ193</f>
        <v>27.610971135511896</v>
      </c>
      <c r="AR213" s="21">
        <f>AR193-Baseline!AR193</f>
        <v>27.662201175033527</v>
      </c>
      <c r="AS213" s="21">
        <f>AS193-Baseline!AS193</f>
        <v>27.714495682753416</v>
      </c>
      <c r="AT213" s="21">
        <f>AT193-Baseline!AT193</f>
        <v>27.768021984318175</v>
      </c>
      <c r="AU213" s="21">
        <f>AU193-Baseline!AU193</f>
        <v>27.822956377305683</v>
      </c>
      <c r="AV213" s="21">
        <f>AV193-Baseline!AV193</f>
        <v>27.879467224639079</v>
      </c>
      <c r="AW213" s="21">
        <f>AW193-Baseline!AW193</f>
        <v>27.937716386064377</v>
      </c>
      <c r="AX213" s="21">
        <f>AX193-Baseline!AX193</f>
        <v>27.997866501519013</v>
      </c>
      <c r="AY213" s="21">
        <f>AY193-Baseline!AY193</f>
        <v>28.060080730247321</v>
      </c>
      <c r="AZ213" s="21">
        <f>AZ193-Baseline!AZ193</f>
        <v>28.124520688453128</v>
      </c>
      <c r="BA213" s="21">
        <f>BA193-Baseline!BA193</f>
        <v>28.191345892997443</v>
      </c>
      <c r="BB213" s="21">
        <f>BB193-Baseline!BB193</f>
        <v>28.255042149038083</v>
      </c>
    </row>
    <row r="214" spans="1:54" outlineLevel="2">
      <c r="A214" s="520"/>
      <c r="B214" s="150" t="s">
        <v>489</v>
      </c>
      <c r="C214" s="19"/>
      <c r="D214" s="135" t="s">
        <v>383</v>
      </c>
      <c r="E214" s="21">
        <f>E194-Baseline!E194</f>
        <v>15.146367667260405</v>
      </c>
      <c r="F214" s="21">
        <f>F194-Baseline!F194</f>
        <v>15.072644445579742</v>
      </c>
      <c r="G214" s="21">
        <f>G194-Baseline!G194</f>
        <v>15.000667118765675</v>
      </c>
      <c r="H214" s="21">
        <f>H194-Baseline!H194</f>
        <v>14.930440275874117</v>
      </c>
      <c r="I214" s="21">
        <f>I194-Baseline!I194</f>
        <v>14.861969033100779</v>
      </c>
      <c r="J214" s="21">
        <f>J194-Baseline!J194</f>
        <v>14.795259081341548</v>
      </c>
      <c r="K214" s="21">
        <f>K194-Baseline!K194</f>
        <v>14.730316643703034</v>
      </c>
      <c r="L214" s="21">
        <f>L194-Baseline!L194</f>
        <v>14.667148549320158</v>
      </c>
      <c r="M214" s="21">
        <f>M194-Baseline!M194</f>
        <v>14.605762199931972</v>
      </c>
      <c r="N214" s="21">
        <f>N194-Baseline!N194</f>
        <v>14.54616560171643</v>
      </c>
      <c r="O214" s="21">
        <f>O194-Baseline!O194</f>
        <v>14.488367372636109</v>
      </c>
      <c r="P214" s="21">
        <f>P194-Baseline!P194</f>
        <v>14.432376766570814</v>
      </c>
      <c r="Q214" s="21">
        <f>Q194-Baseline!Q194</f>
        <v>14.37820367149636</v>
      </c>
      <c r="R214" s="21">
        <f>R194-Baseline!R194</f>
        <v>14.3258586324598</v>
      </c>
      <c r="S214" s="21">
        <f>S194-Baseline!S194</f>
        <v>14.27214090889713</v>
      </c>
      <c r="T214" s="21">
        <f>T194-Baseline!T194</f>
        <v>14.220296976220558</v>
      </c>
      <c r="U214" s="21">
        <f>U194-Baseline!U194</f>
        <v>14.170338168166564</v>
      </c>
      <c r="V214" s="21">
        <f>V194-Baseline!V194</f>
        <v>14.122276549569234</v>
      </c>
      <c r="W214" s="21">
        <f>W194-Baseline!W194</f>
        <v>14.076124872460744</v>
      </c>
      <c r="X214" s="21">
        <f>X194-Baseline!X194</f>
        <v>14.031896663157326</v>
      </c>
      <c r="Y214" s="21">
        <f>Y194-Baseline!Y194</f>
        <v>13.989606189908839</v>
      </c>
      <c r="Z214" s="21">
        <f>Z194-Baseline!Z194</f>
        <v>13.949268499725042</v>
      </c>
      <c r="AA214" s="21">
        <f>AA194-Baseline!AA194</f>
        <v>13.910899429553506</v>
      </c>
      <c r="AB214" s="21">
        <f>AB194-Baseline!AB194</f>
        <v>13.874515646600853</v>
      </c>
      <c r="AC214" s="21">
        <f>AC194-Baseline!AC194</f>
        <v>13.831234661121361</v>
      </c>
      <c r="AD214" s="21">
        <f>AD194-Baseline!AD194</f>
        <v>13.788897923772181</v>
      </c>
      <c r="AE214" s="21">
        <f>AE194-Baseline!AE194</f>
        <v>13.746650387873103</v>
      </c>
      <c r="AF214" s="21">
        <f>AF194-Baseline!AF194</f>
        <v>13.703935052960601</v>
      </c>
      <c r="AG214" s="21">
        <f>AG194-Baseline!AG194</f>
        <v>13.660500514399599</v>
      </c>
      <c r="AH214" s="21">
        <f>AH194-Baseline!AH194</f>
        <v>13.616481666336988</v>
      </c>
      <c r="AI214" s="21">
        <f>AI194-Baseline!AI194</f>
        <v>13.572545779765157</v>
      </c>
      <c r="AJ214" s="21">
        <f>AJ194-Baseline!AJ194</f>
        <v>13.5941905530036</v>
      </c>
      <c r="AK214" s="21">
        <f>AK194-Baseline!AK194</f>
        <v>13.615656523903734</v>
      </c>
      <c r="AL214" s="21">
        <f>AL194-Baseline!AL194</f>
        <v>13.637060982294644</v>
      </c>
      <c r="AM214" s="21">
        <f>AM194-Baseline!AM194</f>
        <v>13.658539946043419</v>
      </c>
      <c r="AN214" s="21">
        <f>AN194-Baseline!AN194</f>
        <v>13.680192965953683</v>
      </c>
      <c r="AO214" s="21">
        <f>AO194-Baseline!AO194</f>
        <v>13.70207333377817</v>
      </c>
      <c r="AP214" s="21">
        <f>AP194-Baseline!AP194</f>
        <v>13.724272044556765</v>
      </c>
      <c r="AQ214" s="21">
        <f>AQ194-Baseline!AQ194</f>
        <v>13.746883407592666</v>
      </c>
      <c r="AR214" s="21">
        <f>AR194-Baseline!AR194</f>
        <v>13.76999381293383</v>
      </c>
      <c r="AS214" s="21">
        <f>AS194-Baseline!AS194</f>
        <v>13.793683782713394</v>
      </c>
      <c r="AT214" s="21">
        <f>AT194-Baseline!AT194</f>
        <v>13.818034228285942</v>
      </c>
      <c r="AU214" s="21">
        <f>AU194-Baseline!AU194</f>
        <v>13.843128822592334</v>
      </c>
      <c r="AV214" s="21">
        <f>AV194-Baseline!AV194</f>
        <v>13.869049142019128</v>
      </c>
      <c r="AW214" s="21">
        <f>AW194-Baseline!AW194</f>
        <v>13.895875010551039</v>
      </c>
      <c r="AX214" s="21">
        <f>AX194-Baseline!AX194</f>
        <v>13.92368565449574</v>
      </c>
      <c r="AY214" s="21">
        <f>AY194-Baseline!AY194</f>
        <v>13.952560139327201</v>
      </c>
      <c r="AZ214" s="21">
        <f>AZ194-Baseline!AZ194</f>
        <v>13.982577025085018</v>
      </c>
      <c r="BA214" s="21">
        <f>BA194-Baseline!BA194</f>
        <v>14.013814100214905</v>
      </c>
      <c r="BB214" s="21">
        <f>BB194-Baseline!BB194</f>
        <v>14.043529138250756</v>
      </c>
    </row>
    <row r="215" spans="1:54" outlineLevel="2">
      <c r="A215" s="520"/>
      <c r="B215" s="150" t="s">
        <v>490</v>
      </c>
      <c r="C215" s="19"/>
      <c r="D215" s="135" t="s">
        <v>383</v>
      </c>
      <c r="E215" s="21">
        <f>E195-Baseline!E195</f>
        <v>45.439102991017918</v>
      </c>
      <c r="F215" s="21">
        <f>F195-Baseline!F195</f>
        <v>45.21793332618897</v>
      </c>
      <c r="G215" s="21">
        <f>G195-Baseline!G195</f>
        <v>45.002001356297029</v>
      </c>
      <c r="H215" s="21">
        <f>H195-Baseline!H195</f>
        <v>44.79132082762235</v>
      </c>
      <c r="I215" s="21">
        <f>I195-Baseline!I195</f>
        <v>44.585907099302339</v>
      </c>
      <c r="J215" s="21">
        <f>J195-Baseline!J195</f>
        <v>44.385777234276077</v>
      </c>
      <c r="K215" s="21">
        <f>K195-Baseline!K195</f>
        <v>44.19094993110911</v>
      </c>
      <c r="L215" s="21">
        <f>L195-Baseline!L195</f>
        <v>44.001445647960466</v>
      </c>
      <c r="M215" s="21">
        <f>M195-Baseline!M195</f>
        <v>43.817286590598812</v>
      </c>
      <c r="N215" s="21">
        <f>N195-Baseline!N195</f>
        <v>43.638496796127107</v>
      </c>
      <c r="O215" s="21">
        <f>O195-Baseline!O195</f>
        <v>43.46510211790833</v>
      </c>
      <c r="P215" s="21">
        <f>P195-Baseline!P195</f>
        <v>43.297130308397499</v>
      </c>
      <c r="Q215" s="21">
        <f>Q195-Baseline!Q195</f>
        <v>43.134611014489089</v>
      </c>
      <c r="R215" s="21">
        <f>R195-Baseline!R195</f>
        <v>42.977575897379396</v>
      </c>
      <c r="S215" s="21">
        <f>S195-Baseline!S195</f>
        <v>42.816422718481618</v>
      </c>
      <c r="T215" s="21">
        <f>T195-Baseline!T195</f>
        <v>42.660890920602604</v>
      </c>
      <c r="U215" s="21">
        <f>U195-Baseline!U195</f>
        <v>42.511014512411762</v>
      </c>
      <c r="V215" s="21">
        <f>V195-Baseline!V195</f>
        <v>42.366829640938995</v>
      </c>
      <c r="W215" s="21">
        <f>W195-Baseline!W195</f>
        <v>42.228374617382244</v>
      </c>
      <c r="X215" s="21">
        <f>X195-Baseline!X195</f>
        <v>42.095689989471978</v>
      </c>
      <c r="Y215" s="21">
        <f>Y195-Baseline!Y195</f>
        <v>41.968818569726523</v>
      </c>
      <c r="Z215" s="21">
        <f>Z195-Baseline!Z195</f>
        <v>41.847805491945252</v>
      </c>
      <c r="AA215" s="21">
        <f>AA195-Baseline!AA195</f>
        <v>41.73269829576396</v>
      </c>
      <c r="AB215" s="21">
        <f>AB195-Baseline!AB195</f>
        <v>41.623546939802559</v>
      </c>
      <c r="AC215" s="21">
        <f>AC195-Baseline!AC195</f>
        <v>41.493703983756085</v>
      </c>
      <c r="AD215" s="21">
        <f>AD195-Baseline!AD195</f>
        <v>41.366693772142185</v>
      </c>
      <c r="AE215" s="21">
        <f>AE195-Baseline!AE195</f>
        <v>41.239951164958164</v>
      </c>
      <c r="AF215" s="21">
        <f>AF195-Baseline!AF195</f>
        <v>41.111805160837669</v>
      </c>
      <c r="AG215" s="21">
        <f>AG195-Baseline!AG195</f>
        <v>40.981501544604228</v>
      </c>
      <c r="AH215" s="21">
        <f>AH195-Baseline!AH195</f>
        <v>40.849445000736239</v>
      </c>
      <c r="AI215" s="21">
        <f>AI195-Baseline!AI195</f>
        <v>40.717637341253194</v>
      </c>
      <c r="AJ215" s="21">
        <f>AJ195-Baseline!AJ195</f>
        <v>40.782571661138952</v>
      </c>
      <c r="AK215" s="21">
        <f>AK195-Baseline!AK195</f>
        <v>40.846969573958667</v>
      </c>
      <c r="AL215" s="21">
        <f>AL195-Baseline!AL195</f>
        <v>40.911182949239901</v>
      </c>
      <c r="AM215" s="21">
        <f>AM195-Baseline!AM195</f>
        <v>40.975619840662304</v>
      </c>
      <c r="AN215" s="21">
        <f>AN195-Baseline!AN195</f>
        <v>41.04057890053717</v>
      </c>
      <c r="AO215" s="21">
        <f>AO195-Baseline!AO195</f>
        <v>41.106220004142223</v>
      </c>
      <c r="AP215" s="21">
        <f>AP195-Baseline!AP195</f>
        <v>41.172816136608525</v>
      </c>
      <c r="AQ215" s="21">
        <f>AQ195-Baseline!AQ195</f>
        <v>41.240650225849436</v>
      </c>
      <c r="AR215" s="21">
        <f>AR195-Baseline!AR195</f>
        <v>41.309981442005615</v>
      </c>
      <c r="AS215" s="21">
        <f>AS195-Baseline!AS195</f>
        <v>41.381051351470482</v>
      </c>
      <c r="AT215" s="21">
        <f>AT195-Baseline!AT195</f>
        <v>41.454102688312297</v>
      </c>
      <c r="AU215" s="21">
        <f>AU195-Baseline!AU195</f>
        <v>41.529386471354499</v>
      </c>
      <c r="AV215" s="21">
        <f>AV195-Baseline!AV195</f>
        <v>41.607147429756203</v>
      </c>
      <c r="AW215" s="21">
        <f>AW195-Baseline!AW195</f>
        <v>41.687625035471058</v>
      </c>
      <c r="AX215" s="21">
        <f>AX195-Baseline!AX195</f>
        <v>41.771056967422247</v>
      </c>
      <c r="AY215" s="21">
        <f>AY195-Baseline!AY195</f>
        <v>41.857680422032281</v>
      </c>
      <c r="AZ215" s="21">
        <f>AZ195-Baseline!AZ195</f>
        <v>41.94773107941991</v>
      </c>
      <c r="BA215" s="21">
        <f>BA195-Baseline!BA195</f>
        <v>42.041442304922313</v>
      </c>
      <c r="BB215" s="21">
        <f>BB195-Baseline!BB195</f>
        <v>42.13058741914034</v>
      </c>
    </row>
    <row r="216" spans="1:54" outlineLevel="2">
      <c r="A216" s="520"/>
      <c r="B216" s="150" t="s">
        <v>279</v>
      </c>
      <c r="C216" s="19"/>
      <c r="D216" s="135" t="s">
        <v>383</v>
      </c>
      <c r="E216" s="21">
        <f>E196-Baseline!E196</f>
        <v>4.8230317005041456</v>
      </c>
      <c r="F216" s="21">
        <f>F196-Baseline!F196</f>
        <v>4.9103562636320293</v>
      </c>
      <c r="G216" s="21">
        <f>G196-Baseline!G196</f>
        <v>5.0001160887730114</v>
      </c>
      <c r="H216" s="21">
        <f>H196-Baseline!H196</f>
        <v>5.0923850398110666</v>
      </c>
      <c r="I216" s="21">
        <f>I196-Baseline!I196</f>
        <v>5.1872395041521839</v>
      </c>
      <c r="J216" s="21">
        <f>J196-Baseline!J196</f>
        <v>5.2847583867689423</v>
      </c>
      <c r="K216" s="21">
        <f>K196-Baseline!K196</f>
        <v>5.385023294860825</v>
      </c>
      <c r="L216" s="21">
        <f>L196-Baseline!L196</f>
        <v>5.4881184886211845</v>
      </c>
      <c r="M216" s="21">
        <f>M196-Baseline!M196</f>
        <v>5.5941311595323286</v>
      </c>
      <c r="N216" s="21">
        <f>N196-Baseline!N196</f>
        <v>5.7031513735183026</v>
      </c>
      <c r="O216" s="21">
        <f>O196-Baseline!O196</f>
        <v>5.8152722147732234</v>
      </c>
      <c r="P216" s="21">
        <f>P196-Baseline!P196</f>
        <v>5.9305899565952966</v>
      </c>
      <c r="Q216" s="21">
        <f>Q196-Baseline!Q196</f>
        <v>6.0492040870038624</v>
      </c>
      <c r="R216" s="21">
        <f>R196-Baseline!R196</f>
        <v>6.1712174610195127</v>
      </c>
      <c r="S216" s="21">
        <f>S196-Baseline!S196</f>
        <v>6.2967363656425412</v>
      </c>
      <c r="T216" s="21">
        <f>T196-Baseline!T196</f>
        <v>6.4258707391804366</v>
      </c>
      <c r="U216" s="21">
        <f>U196-Baseline!U196</f>
        <v>6.5587342087574543</v>
      </c>
      <c r="V216" s="21">
        <f>V196-Baseline!V196</f>
        <v>6.6954442604966973</v>
      </c>
      <c r="W216" s="21">
        <f>W196-Baseline!W196</f>
        <v>6.8361223383039462</v>
      </c>
      <c r="X216" s="21">
        <f>X196-Baseline!X196</f>
        <v>6.9808939957111118</v>
      </c>
      <c r="Y216" s="21">
        <f>Y196-Baseline!Y196</f>
        <v>7.1298891108923028</v>
      </c>
      <c r="Z216" s="21">
        <f>Z196-Baseline!Z196</f>
        <v>7.2832418780084609</v>
      </c>
      <c r="AA216" s="21">
        <f>AA196-Baseline!AA196</f>
        <v>7.441091097863235</v>
      </c>
      <c r="AB216" s="21">
        <f>AB196-Baseline!AB196</f>
        <v>7.6035803053286202</v>
      </c>
      <c r="AC216" s="21">
        <f>AC196-Baseline!AC196</f>
        <v>7.7708578899868854</v>
      </c>
      <c r="AD216" s="21">
        <f>AD196-Baseline!AD196</f>
        <v>7.9430773024422887</v>
      </c>
      <c r="AE216" s="21">
        <f>AE196-Baseline!AE196</f>
        <v>8.1203971986326717</v>
      </c>
      <c r="AF216" s="21">
        <f>AF196-Baseline!AF196</f>
        <v>8.302981661618178</v>
      </c>
      <c r="AG216" s="21">
        <f>AG196-Baseline!AG196</f>
        <v>8.4910003733497454</v>
      </c>
      <c r="AH216" s="21">
        <f>AH196-Baseline!AH196</f>
        <v>8.6846287980286867</v>
      </c>
      <c r="AI216" s="21">
        <f>AI196-Baseline!AI196</f>
        <v>8.8840483884377441</v>
      </c>
      <c r="AJ216" s="21">
        <f>AJ196-Baseline!AJ196</f>
        <v>9.1086512574468372</v>
      </c>
      <c r="AK216" s="21">
        <f>AK196-Baseline!AK196</f>
        <v>9.3403625693158201</v>
      </c>
      <c r="AL216" s="21">
        <f>AL196-Baseline!AL196</f>
        <v>9.5794264473055186</v>
      </c>
      <c r="AM216" s="21">
        <f>AM196-Baseline!AM196</f>
        <v>9.8260958282204864</v>
      </c>
      <c r="AN216" s="21">
        <f>AN196-Baseline!AN196</f>
        <v>10.08063275204537</v>
      </c>
      <c r="AO216" s="21">
        <f>AO196-Baseline!AO196</f>
        <v>10.343308780971936</v>
      </c>
      <c r="AP216" s="21">
        <f>AP196-Baseline!AP196</f>
        <v>10.614405246989485</v>
      </c>
      <c r="AQ216" s="21">
        <f>AQ196-Baseline!AQ196</f>
        <v>10.894213704165677</v>
      </c>
      <c r="AR216" s="21">
        <f>AR196-Baseline!AR196</f>
        <v>11.183036244176584</v>
      </c>
      <c r="AS216" s="21">
        <f>AS196-Baseline!AS196</f>
        <v>11.481185914354825</v>
      </c>
      <c r="AT216" s="21">
        <f>AT196-Baseline!AT196</f>
        <v>11.788987112355731</v>
      </c>
      <c r="AU216" s="21">
        <f>AU196-Baseline!AU196</f>
        <v>12.106775996546677</v>
      </c>
      <c r="AV216" s="21">
        <f>AV196-Baseline!AV196</f>
        <v>12.434900966744198</v>
      </c>
      <c r="AW216" s="21">
        <f>AW196-Baseline!AW196</f>
        <v>12.773723052629867</v>
      </c>
      <c r="AX216" s="21">
        <f>AX196-Baseline!AX196</f>
        <v>13.123616426594166</v>
      </c>
      <c r="AY216" s="21">
        <f>AY196-Baseline!AY196</f>
        <v>13.484968865560695</v>
      </c>
      <c r="AZ216" s="21">
        <f>AZ196-Baseline!AZ196</f>
        <v>13.85818227683804</v>
      </c>
      <c r="BA216" s="21">
        <f>BA196-Baseline!BA196</f>
        <v>14.243673179362256</v>
      </c>
      <c r="BB216" s="21">
        <f>BB196-Baseline!BB196</f>
        <v>14.639887222408104</v>
      </c>
    </row>
    <row r="217" spans="1:54" outlineLevel="2">
      <c r="A217" s="520"/>
      <c r="B217" s="150" t="s">
        <v>282</v>
      </c>
      <c r="C217" s="19"/>
      <c r="D217" s="135"/>
      <c r="E217" s="21">
        <f>E197-Baseline!E197</f>
        <v>41.271452697699999</v>
      </c>
      <c r="F217" s="21">
        <f>F197-Baseline!F197</f>
        <v>40.587899647922711</v>
      </c>
      <c r="G217" s="21">
        <f>G197-Baseline!G197</f>
        <v>39.924944535928489</v>
      </c>
      <c r="H217" s="21">
        <f>H197-Baseline!H197</f>
        <v>39.28198698537264</v>
      </c>
      <c r="I217" s="21">
        <f>I197-Baseline!I197</f>
        <v>38.658446128346426</v>
      </c>
      <c r="J217" s="21">
        <f>J197-Baseline!J197</f>
        <v>38.053760043889703</v>
      </c>
      <c r="K217" s="21">
        <f>K197-Baseline!K197</f>
        <v>37.467385112628683</v>
      </c>
      <c r="L217" s="21">
        <f>L197-Baseline!L197</f>
        <v>36.898795444576201</v>
      </c>
      <c r="M217" s="21">
        <f>M197-Baseline!M197</f>
        <v>36.347482311765312</v>
      </c>
      <c r="N217" s="21">
        <f>N197-Baseline!N197</f>
        <v>35.812953629525254</v>
      </c>
      <c r="O217" s="21">
        <f>O197-Baseline!O197</f>
        <v>35.294733393270313</v>
      </c>
      <c r="P217" s="21">
        <f>P197-Baseline!P197</f>
        <v>34.792361192208425</v>
      </c>
      <c r="Q217" s="21">
        <f>Q197-Baseline!Q197</f>
        <v>34.305391716637246</v>
      </c>
      <c r="R217" s="21">
        <f>R197-Baseline!R197</f>
        <v>33.833394252163643</v>
      </c>
      <c r="S217" s="21">
        <f>S197-Baseline!S197</f>
        <v>33.375952262876474</v>
      </c>
      <c r="T217" s="21">
        <f>T197-Baseline!T197</f>
        <v>32.932662912492908</v>
      </c>
      <c r="U217" s="21">
        <f>U197-Baseline!U197</f>
        <v>32.503136635733689</v>
      </c>
      <c r="V217" s="21">
        <f>V197-Baseline!V197</f>
        <v>32.08699674588771</v>
      </c>
      <c r="W217" s="21">
        <f>W197-Baseline!W197</f>
        <v>31.683878989494904</v>
      </c>
      <c r="X217" s="21">
        <f>X197-Baseline!X197</f>
        <v>31.293431198095508</v>
      </c>
      <c r="Y217" s="21">
        <f>Y197-Baseline!Y197</f>
        <v>30.915312876388491</v>
      </c>
      <c r="Z217" s="21">
        <f>Z197-Baseline!Z197</f>
        <v>30.549194864134339</v>
      </c>
      <c r="AA217" s="21">
        <f>AA197-Baseline!AA197</f>
        <v>30.194758964404048</v>
      </c>
      <c r="AB217" s="21">
        <f>AB197-Baseline!AB197</f>
        <v>29.851697607752424</v>
      </c>
      <c r="AC217" s="21">
        <f>AC197-Baseline!AC197</f>
        <v>29.519713519287027</v>
      </c>
      <c r="AD217" s="21">
        <f>AD197-Baseline!AD197</f>
        <v>29.198519410124277</v>
      </c>
      <c r="AE217" s="21">
        <f>AE197-Baseline!AE197</f>
        <v>28.887837645164694</v>
      </c>
      <c r="AF217" s="21">
        <f>AF197-Baseline!AF197</f>
        <v>28.587399968399204</v>
      </c>
      <c r="AG217" s="21">
        <f>AG197-Baseline!AG197</f>
        <v>28.296947204627688</v>
      </c>
      <c r="AH217" s="21">
        <f>AH197-Baseline!AH197</f>
        <v>28.016228970023739</v>
      </c>
      <c r="AI217" s="21">
        <f>AI197-Baseline!AI197</f>
        <v>27.745003416719083</v>
      </c>
      <c r="AJ217" s="21">
        <f>AJ197-Baseline!AJ197</f>
        <v>27.616449764295222</v>
      </c>
      <c r="AK217" s="21">
        <f>AK197-Baseline!AK197</f>
        <v>27.49511565898505</v>
      </c>
      <c r="AL217" s="21">
        <f>AL197-Baseline!AL197</f>
        <v>27.380897519789617</v>
      </c>
      <c r="AM217" s="21">
        <f>AM197-Baseline!AM197</f>
        <v>27.27369633857386</v>
      </c>
      <c r="AN217" s="21">
        <f>AN197-Baseline!AN197</f>
        <v>27.17341758931504</v>
      </c>
      <c r="AO217" s="21">
        <f>AO197-Baseline!AO197</f>
        <v>27.079971152240439</v>
      </c>
      <c r="AP217" s="21">
        <f>AP197-Baseline!AP197</f>
        <v>26.993271211915566</v>
      </c>
      <c r="AQ217" s="21">
        <f>AQ197-Baseline!AQ197</f>
        <v>26.913236197552074</v>
      </c>
      <c r="AR217" s="21">
        <f>AR197-Baseline!AR197</f>
        <v>26.839788681317231</v>
      </c>
      <c r="AS217" s="21">
        <f>AS197-Baseline!AS197</f>
        <v>26.772855325371754</v>
      </c>
      <c r="AT217" s="21">
        <f>AT197-Baseline!AT197</f>
        <v>26.712366803167495</v>
      </c>
      <c r="AU217" s="21">
        <f>AU197-Baseline!AU197</f>
        <v>26.658257721103592</v>
      </c>
      <c r="AV217" s="21">
        <f>AV197-Baseline!AV197</f>
        <v>26.610466566351501</v>
      </c>
      <c r="AW217" s="21">
        <f>AW197-Baseline!AW197</f>
        <v>26.568935642100389</v>
      </c>
      <c r="AX217" s="21">
        <f>AX197-Baseline!AX197</f>
        <v>26.533610970964169</v>
      </c>
      <c r="AY217" s="21">
        <f>AY197-Baseline!AY197</f>
        <v>26.50444232487262</v>
      </c>
      <c r="AZ217" s="21">
        <f>AZ197-Baseline!AZ197</f>
        <v>26.481383067424598</v>
      </c>
      <c r="BA217" s="21">
        <f>BA197-Baseline!BA197</f>
        <v>26.464390147789445</v>
      </c>
      <c r="BB217" s="21">
        <f>BB197-Baseline!BB197</f>
        <v>26.447532304111274</v>
      </c>
    </row>
    <row r="218" spans="1:54" outlineLevel="2">
      <c r="A218" s="521"/>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491</v>
      </c>
      <c r="B220" s="150" t="s">
        <v>492</v>
      </c>
      <c r="C220" s="19"/>
      <c r="D220" s="135" t="s">
        <v>383</v>
      </c>
      <c r="E220" s="21">
        <f>E200-Baseline!E200</f>
        <v>81.411785162811086</v>
      </c>
      <c r="F220" s="21">
        <f>F200-Baseline!F200</f>
        <v>80.64398505175788</v>
      </c>
      <c r="G220" s="21">
        <f>G200-Baseline!G200</f>
        <v>79.791982432688258</v>
      </c>
      <c r="H220" s="21">
        <f>H200-Baseline!H200</f>
        <v>78.963087708392493</v>
      </c>
      <c r="I220" s="21">
        <f>I200-Baseline!I200</f>
        <v>78.256407686462893</v>
      </c>
      <c r="J220" s="21">
        <f>J200-Baseline!J200</f>
        <v>77.568367501945602</v>
      </c>
      <c r="K220" s="21">
        <f>K200-Baseline!K200</f>
        <v>76.803222135126347</v>
      </c>
      <c r="L220" s="21">
        <f>L200-Baseline!L200</f>
        <v>76.153877948267507</v>
      </c>
      <c r="M220" s="21">
        <f>M200-Baseline!M200</f>
        <v>75.522723227389321</v>
      </c>
      <c r="N220" s="21">
        <f>N200-Baseline!N200</f>
        <v>74.819418027889128</v>
      </c>
      <c r="O220" s="21">
        <f>O200-Baseline!O200</f>
        <v>74.226002160183654</v>
      </c>
      <c r="P220" s="21">
        <f>P200-Baseline!P200</f>
        <v>73.650403399571417</v>
      </c>
      <c r="Q220" s="21">
        <f>Q200-Baseline!Q200</f>
        <v>73.092528447149078</v>
      </c>
      <c r="R220" s="21">
        <f>R200-Baseline!R200</f>
        <v>72.635934773298047</v>
      </c>
      <c r="S220" s="21">
        <f>S200-Baseline!S200</f>
        <v>72.11171431766158</v>
      </c>
      <c r="T220" s="21">
        <f>T200-Baseline!T200</f>
        <v>71.605023731201499</v>
      </c>
      <c r="U220" s="21">
        <f>U200-Baseline!U200</f>
        <v>71.115800893077918</v>
      </c>
      <c r="V220" s="21">
        <f>V200-Baseline!V200</f>
        <v>70.721678888804874</v>
      </c>
      <c r="W220" s="21">
        <f>W200-Baseline!W200</f>
        <v>70.265839699187239</v>
      </c>
      <c r="X220" s="21">
        <f>X200-Baseline!X200</f>
        <v>69.902290915828743</v>
      </c>
      <c r="Y220" s="21">
        <f>Y200-Baseline!Y200</f>
        <v>69.479822466268587</v>
      </c>
      <c r="Z220" s="21">
        <f>Z200-Baseline!Z200</f>
        <v>69.146999639798111</v>
      </c>
      <c r="AA220" s="21">
        <f>AA200-Baseline!AA200</f>
        <v>68.828981185282245</v>
      </c>
      <c r="AB220" s="21">
        <f>AB200-Baseline!AB200</f>
        <v>68.525856768760875</v>
      </c>
      <c r="AC220" s="21">
        <f>AC200-Baseline!AC200</f>
        <v>68.222041990222792</v>
      </c>
      <c r="AD220" s="21">
        <f>AD200-Baseline!AD200</f>
        <v>67.937431869427854</v>
      </c>
      <c r="AE220" s="21">
        <f>AE200-Baseline!AE200</f>
        <v>67.674923778546642</v>
      </c>
      <c r="AF220" s="21">
        <f>AF200-Baseline!AF200</f>
        <v>67.425763740220333</v>
      </c>
      <c r="AG220" s="21">
        <f>AG200-Baseline!AG200</f>
        <v>67.190929322006227</v>
      </c>
      <c r="AH220" s="21">
        <f>AH200-Baseline!AH200</f>
        <v>66.971558260409608</v>
      </c>
      <c r="AI220" s="21">
        <f>AI200-Baseline!AI200</f>
        <v>66.769142835778055</v>
      </c>
      <c r="AJ220" s="21">
        <f>AJ200-Baseline!AJ200</f>
        <v>66.881220972072811</v>
      </c>
      <c r="AK220" s="21">
        <f>AK200-Baseline!AK200</f>
        <v>67.00765462400571</v>
      </c>
      <c r="AL220" s="21">
        <f>AL200-Baseline!AL200</f>
        <v>67.149152213546941</v>
      </c>
      <c r="AM220" s="21">
        <f>AM200-Baseline!AM200</f>
        <v>67.306185465551209</v>
      </c>
      <c r="AN220" s="21">
        <f>AN200-Baseline!AN200</f>
        <v>67.47905435429881</v>
      </c>
      <c r="AO220" s="21">
        <f>AO200-Baseline!AO200</f>
        <v>67.667992890614016</v>
      </c>
      <c r="AP220" s="21">
        <f>AP200-Baseline!AP200</f>
        <v>67.873384339456621</v>
      </c>
      <c r="AQ220" s="21">
        <f>AQ200-Baseline!AQ200</f>
        <v>68.095654963238076</v>
      </c>
      <c r="AR220" s="21">
        <f>AR200-Baseline!AR200</f>
        <v>68.335186014579932</v>
      </c>
      <c r="AS220" s="21">
        <f>AS200-Baseline!AS200</f>
        <v>68.592363168610561</v>
      </c>
      <c r="AT220" s="21">
        <f>AT200-Baseline!AT200</f>
        <v>68.867598837897148</v>
      </c>
      <c r="AU220" s="21">
        <f>AU200-Baseline!AU200</f>
        <v>69.161330384745696</v>
      </c>
      <c r="AV220" s="21">
        <f>AV200-Baseline!AV200</f>
        <v>69.474003643293358</v>
      </c>
      <c r="AW220" s="21">
        <f>AW200-Baseline!AW200</f>
        <v>69.80607467337893</v>
      </c>
      <c r="AX220" s="21">
        <f>AX200-Baseline!AX200</f>
        <v>70.158017448947419</v>
      </c>
      <c r="AY220" s="21">
        <f>AY200-Baseline!AY200</f>
        <v>70.530324091196206</v>
      </c>
      <c r="AZ220" s="21">
        <f>AZ200-Baseline!AZ200</f>
        <v>70.923503169644079</v>
      </c>
      <c r="BA220" s="21">
        <f>BA200-Baseline!BA200</f>
        <v>71.338079614946068</v>
      </c>
      <c r="BB220" s="21">
        <f>BB200-Baseline!BB200</f>
        <v>71.760560340140486</v>
      </c>
    </row>
    <row r="221" spans="1:54" outlineLevel="2">
      <c r="A221" s="520"/>
      <c r="B221" s="150" t="s">
        <v>493</v>
      </c>
      <c r="C221" s="19"/>
      <c r="D221" s="135" t="s">
        <v>383</v>
      </c>
      <c r="E221" s="21">
        <f>E201-Baseline!E201</f>
        <v>66.313284101130947</v>
      </c>
      <c r="F221" s="21">
        <f>F201-Baseline!F201</f>
        <v>65.542926768835912</v>
      </c>
      <c r="G221" s="21">
        <f>G201-Baseline!G201</f>
        <v>64.799786684273386</v>
      </c>
      <c r="H221" s="21">
        <f>H201-Baseline!H201</f>
        <v>64.083284329135623</v>
      </c>
      <c r="I221" s="21">
        <f>I201-Baseline!I201</f>
        <v>63.39286417547828</v>
      </c>
      <c r="J221" s="21">
        <f>J201-Baseline!J201</f>
        <v>62.727994136324305</v>
      </c>
      <c r="K221" s="21">
        <f>K201-Baseline!K201</f>
        <v>62.088165021002879</v>
      </c>
      <c r="L221" s="21">
        <f>L201-Baseline!L201</f>
        <v>61.472889961678007</v>
      </c>
      <c r="M221" s="21">
        <f>M201-Baseline!M201</f>
        <v>60.881704050902265</v>
      </c>
      <c r="N221" s="21">
        <f>N201-Baseline!N201</f>
        <v>60.314163772410296</v>
      </c>
      <c r="O221" s="21">
        <f>O201-Baseline!O201</f>
        <v>59.76984655411762</v>
      </c>
      <c r="P221" s="21">
        <f>P201-Baseline!P201</f>
        <v>59.248350447864524</v>
      </c>
      <c r="Q221" s="21">
        <f>Q201-Baseline!Q201</f>
        <v>58.749293629851067</v>
      </c>
      <c r="R221" s="21">
        <f>R201-Baseline!R201</f>
        <v>58.272314044389262</v>
      </c>
      <c r="S221" s="21">
        <f>S201-Baseline!S201</f>
        <v>57.813857077263634</v>
      </c>
      <c r="T221" s="21">
        <f>T201-Baseline!T201</f>
        <v>57.376833774665343</v>
      </c>
      <c r="U221" s="21">
        <f>U201-Baseline!U201</f>
        <v>56.960938063971071</v>
      </c>
      <c r="V221" s="21">
        <f>V201-Baseline!V201</f>
        <v>56.56588238152861</v>
      </c>
      <c r="W221" s="21">
        <f>W201-Baseline!W201</f>
        <v>56.191397254155447</v>
      </c>
      <c r="X221" s="21">
        <f>X201-Baseline!X201</f>
        <v>55.837231167766035</v>
      </c>
      <c r="Y221" s="21">
        <f>Y201-Baseline!Y201</f>
        <v>55.503150312116531</v>
      </c>
      <c r="Z221" s="21">
        <f>Z201-Baseline!Z201</f>
        <v>55.18893824895261</v>
      </c>
      <c r="AA221" s="21">
        <f>AA201-Baseline!AA201</f>
        <v>54.894395818085421</v>
      </c>
      <c r="AB221" s="21">
        <f>AB201-Baseline!AB201</f>
        <v>54.619340947750572</v>
      </c>
      <c r="AC221" s="21">
        <f>AC201-Baseline!AC201</f>
        <v>54.354708433115064</v>
      </c>
      <c r="AD221" s="21">
        <f>AD201-Baseline!AD201</f>
        <v>54.108172910942407</v>
      </c>
      <c r="AE221" s="21">
        <f>AE201-Baseline!AE201</f>
        <v>53.878728213705863</v>
      </c>
      <c r="AF221" s="21">
        <f>AF201-Baseline!AF201</f>
        <v>53.665681832406058</v>
      </c>
      <c r="AG221" s="21">
        <f>AG201-Baseline!AG201</f>
        <v>53.46866234039426</v>
      </c>
      <c r="AH221" s="21">
        <f>AH201-Baseline!AH201</f>
        <v>53.287699943927578</v>
      </c>
      <c r="AI221" s="21">
        <f>AI201-Baseline!AI201</f>
        <v>53.12337251457253</v>
      </c>
      <c r="AJ221" s="21">
        <f>AJ201-Baseline!AJ201</f>
        <v>53.207674355614067</v>
      </c>
      <c r="AK221" s="21">
        <f>AK201-Baseline!AK201</f>
        <v>53.30695647319633</v>
      </c>
      <c r="AL221" s="21">
        <f>AL201-Baseline!AL201</f>
        <v>53.421464260387779</v>
      </c>
      <c r="AM221" s="21">
        <f>AM201-Baseline!AM201</f>
        <v>53.551475548537397</v>
      </c>
      <c r="AN221" s="21">
        <f>AN201-Baseline!AN201</f>
        <v>53.697245596867702</v>
      </c>
      <c r="AO221" s="21">
        <f>AO201-Baseline!AO201</f>
        <v>53.858997658795253</v>
      </c>
      <c r="AP221" s="21">
        <f>AP201-Baseline!AP201</f>
        <v>54.037007063163273</v>
      </c>
      <c r="AQ221" s="21">
        <f>AQ201-Baseline!AQ201</f>
        <v>54.231567235318842</v>
      </c>
      <c r="AR221" s="21">
        <f>AR201-Baseline!AR201</f>
        <v>54.442978652480235</v>
      </c>
      <c r="AS221" s="21">
        <f>AS201-Baseline!AS201</f>
        <v>54.671551268570539</v>
      </c>
      <c r="AT221" s="21">
        <f>AT201-Baseline!AT201</f>
        <v>54.917611081864905</v>
      </c>
      <c r="AU221" s="21">
        <f>AU201-Baseline!AU201</f>
        <v>55.181502830032343</v>
      </c>
      <c r="AV221" s="21">
        <f>AV201-Baseline!AV201</f>
        <v>55.463585560673401</v>
      </c>
      <c r="AW221" s="21">
        <f>AW201-Baseline!AW201</f>
        <v>55.764233297865601</v>
      </c>
      <c r="AX221" s="21">
        <f>AX201-Baseline!AX201</f>
        <v>56.083836601924155</v>
      </c>
      <c r="AY221" s="21">
        <f>AY201-Baseline!AY201</f>
        <v>56.422803500276089</v>
      </c>
      <c r="AZ221" s="21">
        <f>AZ201-Baseline!AZ201</f>
        <v>56.781559506275968</v>
      </c>
      <c r="BA221" s="21">
        <f>BA201-Baseline!BA201</f>
        <v>57.160547822163529</v>
      </c>
      <c r="BB221" s="21">
        <f>BB201-Baseline!BB201</f>
        <v>57.549047329353172</v>
      </c>
    </row>
    <row r="222" spans="1:54" outlineLevel="2">
      <c r="A222" s="521"/>
      <c r="B222" s="150" t="s">
        <v>494</v>
      </c>
      <c r="C222" s="19"/>
      <c r="D222" s="135" t="s">
        <v>383</v>
      </c>
      <c r="E222" s="21">
        <f>E202-Baseline!E202</f>
        <v>96.606019424888473</v>
      </c>
      <c r="F222" s="21">
        <f>F202-Baseline!F202</f>
        <v>95.688215649445141</v>
      </c>
      <c r="G222" s="21">
        <f>G202-Baseline!G202</f>
        <v>94.801120921804738</v>
      </c>
      <c r="H222" s="21">
        <f>H202-Baseline!H202</f>
        <v>93.944164880883847</v>
      </c>
      <c r="I222" s="21">
        <f>I202-Baseline!I202</f>
        <v>93.116802241679835</v>
      </c>
      <c r="J222" s="21">
        <f>J202-Baseline!J202</f>
        <v>92.318512289258834</v>
      </c>
      <c r="K222" s="21">
        <f>K202-Baseline!K202</f>
        <v>91.548798308408948</v>
      </c>
      <c r="L222" s="21">
        <f>L202-Baseline!L202</f>
        <v>90.807187060318313</v>
      </c>
      <c r="M222" s="21">
        <f>M202-Baseline!M202</f>
        <v>90.09322844156911</v>
      </c>
      <c r="N222" s="21">
        <f>N202-Baseline!N202</f>
        <v>89.406494966820986</v>
      </c>
      <c r="O222" s="21">
        <f>O202-Baseline!O202</f>
        <v>88.746581299389845</v>
      </c>
      <c r="P222" s="21">
        <f>P202-Baseline!P202</f>
        <v>88.113103989691211</v>
      </c>
      <c r="Q222" s="21">
        <f>Q202-Baseline!Q202</f>
        <v>87.505700972843798</v>
      </c>
      <c r="R222" s="21">
        <f>R202-Baseline!R202</f>
        <v>86.924031309308859</v>
      </c>
      <c r="S222" s="21">
        <f>S202-Baseline!S202</f>
        <v>86.35813888684811</v>
      </c>
      <c r="T222" s="21">
        <f>T202-Baseline!T202</f>
        <v>85.817427719047402</v>
      </c>
      <c r="U222" s="21">
        <f>U202-Baseline!U202</f>
        <v>85.301614408216267</v>
      </c>
      <c r="V222" s="21">
        <f>V202-Baseline!V202</f>
        <v>84.810435472898376</v>
      </c>
      <c r="W222" s="21">
        <f>W202-Baseline!W202</f>
        <v>84.343646999076938</v>
      </c>
      <c r="X222" s="21">
        <f>X202-Baseline!X202</f>
        <v>83.901024494080701</v>
      </c>
      <c r="Y222" s="21">
        <f>Y202-Baseline!Y202</f>
        <v>83.482362691934213</v>
      </c>
      <c r="Z222" s="21">
        <f>Z202-Baseline!Z202</f>
        <v>83.087475241172825</v>
      </c>
      <c r="AA222" s="21">
        <f>AA202-Baseline!AA202</f>
        <v>82.716194684295871</v>
      </c>
      <c r="AB222" s="21">
        <f>AB202-Baseline!AB202</f>
        <v>82.368372240952283</v>
      </c>
      <c r="AC222" s="21">
        <f>AC202-Baseline!AC202</f>
        <v>82.017177755749785</v>
      </c>
      <c r="AD222" s="21">
        <f>AD202-Baseline!AD202</f>
        <v>81.685968759312402</v>
      </c>
      <c r="AE222" s="21">
        <f>AE202-Baseline!AE202</f>
        <v>81.372028990790923</v>
      </c>
      <c r="AF222" s="21">
        <f>AF202-Baseline!AF202</f>
        <v>81.073551940283124</v>
      </c>
      <c r="AG222" s="21">
        <f>AG202-Baseline!AG202</f>
        <v>80.789663370598888</v>
      </c>
      <c r="AH222" s="21">
        <f>AH202-Baseline!AH202</f>
        <v>80.520663278326822</v>
      </c>
      <c r="AI222" s="21">
        <f>AI202-Baseline!AI202</f>
        <v>80.268464076060567</v>
      </c>
      <c r="AJ222" s="21">
        <f>AJ202-Baseline!AJ202</f>
        <v>80.39605546374942</v>
      </c>
      <c r="AK222" s="21">
        <f>AK202-Baseline!AK202</f>
        <v>80.538269523251273</v>
      </c>
      <c r="AL222" s="21">
        <f>AL202-Baseline!AL202</f>
        <v>80.695586227333038</v>
      </c>
      <c r="AM222" s="21">
        <f>AM202-Baseline!AM202</f>
        <v>80.868555443156282</v>
      </c>
      <c r="AN222" s="21">
        <f>AN202-Baseline!AN202</f>
        <v>81.057631531451193</v>
      </c>
      <c r="AO222" s="21">
        <f>AO202-Baseline!AO202</f>
        <v>81.263144329159303</v>
      </c>
      <c r="AP222" s="21">
        <f>AP202-Baseline!AP202</f>
        <v>81.485551155215035</v>
      </c>
      <c r="AQ222" s="21">
        <f>AQ202-Baseline!AQ202</f>
        <v>81.725334053575608</v>
      </c>
      <c r="AR222" s="21">
        <f>AR202-Baseline!AR202</f>
        <v>81.982966281552024</v>
      </c>
      <c r="AS222" s="21">
        <f>AS202-Baseline!AS202</f>
        <v>82.258918837327627</v>
      </c>
      <c r="AT222" s="21">
        <f>AT202-Baseline!AT202</f>
        <v>82.55367954189127</v>
      </c>
      <c r="AU222" s="21">
        <f>AU202-Baseline!AU202</f>
        <v>82.867760478794509</v>
      </c>
      <c r="AV222" s="21">
        <f>AV202-Baseline!AV202</f>
        <v>83.201683848410482</v>
      </c>
      <c r="AW222" s="21">
        <f>AW202-Baseline!AW202</f>
        <v>83.555983322785622</v>
      </c>
      <c r="AX222" s="21">
        <f>AX202-Baseline!AX202</f>
        <v>83.93120791485066</v>
      </c>
      <c r="AY222" s="21">
        <f>AY202-Baseline!AY202</f>
        <v>84.327923782981173</v>
      </c>
      <c r="AZ222" s="21">
        <f>AZ202-Baseline!AZ202</f>
        <v>84.746713560610871</v>
      </c>
      <c r="BA222" s="21">
        <f>BA202-Baseline!BA202</f>
        <v>85.188176026870934</v>
      </c>
      <c r="BB222" s="21">
        <f>BB202-Baseline!BB202</f>
        <v>85.636105610242751</v>
      </c>
    </row>
    <row r="223" spans="1:54" outlineLevel="2">
      <c r="B223" s="19"/>
      <c r="C223" s="19"/>
      <c r="D223" s="19"/>
      <c r="E223" s="15"/>
    </row>
    <row r="224" spans="1:54" outlineLevel="2">
      <c r="A224" s="519" t="s">
        <v>495</v>
      </c>
      <c r="B224" s="150" t="s">
        <v>492</v>
      </c>
      <c r="C224" s="19"/>
      <c r="D224" s="135" t="s">
        <v>383</v>
      </c>
      <c r="E224" s="21">
        <f>E204-Baseline!E204</f>
        <v>81.411785162811086</v>
      </c>
      <c r="F224" s="21">
        <f>F204-Baseline!F204</f>
        <v>162.05577021456895</v>
      </c>
      <c r="G224" s="21">
        <f>G204-Baseline!G204</f>
        <v>241.84775264725721</v>
      </c>
      <c r="H224" s="21">
        <f>H204-Baseline!H204</f>
        <v>320.8108403556497</v>
      </c>
      <c r="I224" s="21">
        <f>I204-Baseline!I204</f>
        <v>399.06724804211262</v>
      </c>
      <c r="J224" s="21">
        <f>J204-Baseline!J204</f>
        <v>476.63561554405823</v>
      </c>
      <c r="K224" s="21">
        <f>K204-Baseline!K204</f>
        <v>553.43883767918453</v>
      </c>
      <c r="L224" s="21">
        <f>L204-Baseline!L204</f>
        <v>629.59271562745198</v>
      </c>
      <c r="M224" s="21">
        <f>M204-Baseline!M204</f>
        <v>705.11543885484127</v>
      </c>
      <c r="N224" s="21">
        <f>N204-Baseline!N204</f>
        <v>779.9348568827304</v>
      </c>
      <c r="O224" s="21">
        <f>O204-Baseline!O204</f>
        <v>854.16085904291401</v>
      </c>
      <c r="P224" s="21">
        <f>P204-Baseline!P204</f>
        <v>927.81126244248549</v>
      </c>
      <c r="Q224" s="21">
        <f>Q204-Baseline!Q204</f>
        <v>1000.9037908896346</v>
      </c>
      <c r="R224" s="21">
        <f>R204-Baseline!R204</f>
        <v>1073.5397256629326</v>
      </c>
      <c r="S224" s="21">
        <f>S204-Baseline!S204</f>
        <v>1145.6514399805942</v>
      </c>
      <c r="T224" s="21">
        <f>T204-Baseline!T204</f>
        <v>1217.2564637117957</v>
      </c>
      <c r="U224" s="21">
        <f>U204-Baseline!U204</f>
        <v>1288.3722646048736</v>
      </c>
      <c r="V224" s="21">
        <f>V204-Baseline!V204</f>
        <v>1359.0939434936786</v>
      </c>
      <c r="W224" s="21">
        <f>W204-Baseline!W204</f>
        <v>1429.3597831928657</v>
      </c>
      <c r="X224" s="21">
        <f>X204-Baseline!X204</f>
        <v>1499.2620741086944</v>
      </c>
      <c r="Y224" s="21">
        <f>Y204-Baseline!Y204</f>
        <v>1568.741896574963</v>
      </c>
      <c r="Z224" s="21">
        <f>Z204-Baseline!Z204</f>
        <v>1637.8888962147612</v>
      </c>
      <c r="AA224" s="21">
        <f>AA204-Baseline!AA204</f>
        <v>1706.7178774000433</v>
      </c>
      <c r="AB224" s="21">
        <f>AB204-Baseline!AB204</f>
        <v>1775.2437341688042</v>
      </c>
      <c r="AC224" s="21">
        <f>AC204-Baseline!AC204</f>
        <v>1843.465776159027</v>
      </c>
      <c r="AD224" s="21">
        <f>AD204-Baseline!AD204</f>
        <v>1911.4032080284549</v>
      </c>
      <c r="AE224" s="21">
        <f>AE204-Baseline!AE204</f>
        <v>1979.0781318070015</v>
      </c>
      <c r="AF224" s="21">
        <f>AF204-Baseline!AF204</f>
        <v>2046.5038955472219</v>
      </c>
      <c r="AG224" s="21">
        <f>AG204-Baseline!AG204</f>
        <v>2113.6948248692279</v>
      </c>
      <c r="AH224" s="21">
        <f>AH204-Baseline!AH204</f>
        <v>2180.6663831296373</v>
      </c>
      <c r="AI224" s="21">
        <f>AI204-Baseline!AI204</f>
        <v>2247.4355259654153</v>
      </c>
      <c r="AJ224" s="21">
        <f>AJ204-Baseline!AJ204</f>
        <v>2314.316746937488</v>
      </c>
      <c r="AK224" s="21">
        <f>AK204-Baseline!AK204</f>
        <v>2381.3244015614937</v>
      </c>
      <c r="AL224" s="21">
        <f>AL204-Baseline!AL204</f>
        <v>2448.4735537750407</v>
      </c>
      <c r="AM224" s="21">
        <f>AM204-Baseline!AM204</f>
        <v>2515.7797392405919</v>
      </c>
      <c r="AN224" s="21">
        <f>AN204-Baseline!AN204</f>
        <v>2583.2587935948909</v>
      </c>
      <c r="AO224" s="21">
        <f>AO204-Baseline!AO204</f>
        <v>2650.9267864855051</v>
      </c>
      <c r="AP224" s="21">
        <f>AP204-Baseline!AP204</f>
        <v>2718.8001708249617</v>
      </c>
      <c r="AQ224" s="21">
        <f>AQ204-Baseline!AQ204</f>
        <v>2786.8958257881995</v>
      </c>
      <c r="AR224" s="21">
        <f>AR204-Baseline!AR204</f>
        <v>2855.2310118027794</v>
      </c>
      <c r="AS224" s="21">
        <f>AS204-Baseline!AS204</f>
        <v>2923.82337497139</v>
      </c>
      <c r="AT224" s="21">
        <f>AT204-Baseline!AT204</f>
        <v>2992.6909738092872</v>
      </c>
      <c r="AU224" s="21">
        <f>AU204-Baseline!AU204</f>
        <v>3061.852304194033</v>
      </c>
      <c r="AV224" s="21">
        <f>AV204-Baseline!AV204</f>
        <v>3131.3263078373261</v>
      </c>
      <c r="AW224" s="21">
        <f>AW204-Baseline!AW204</f>
        <v>3201.1323825107052</v>
      </c>
      <c r="AX224" s="21">
        <f>AX204-Baseline!AX204</f>
        <v>3271.2903999596524</v>
      </c>
      <c r="AY224" s="21">
        <f>AY204-Baseline!AY204</f>
        <v>3341.8207240508486</v>
      </c>
      <c r="AZ224" s="21">
        <f>AZ204-Baseline!AZ204</f>
        <v>3412.7442272204926</v>
      </c>
      <c r="BA224" s="21">
        <f>BA204-Baseline!BA204</f>
        <v>3484.0823068354384</v>
      </c>
      <c r="BB224" s="21">
        <f>BB204-Baseline!BB204</f>
        <v>3555.8428671755787</v>
      </c>
    </row>
    <row r="225" spans="1:54" outlineLevel="2">
      <c r="A225" s="520"/>
      <c r="B225" s="150" t="s">
        <v>493</v>
      </c>
      <c r="C225" s="19"/>
      <c r="D225" s="135" t="s">
        <v>383</v>
      </c>
      <c r="E225" s="21">
        <f>E205-Baseline!E205</f>
        <v>66.313284101130947</v>
      </c>
      <c r="F225" s="21">
        <f>F205-Baseline!F205</f>
        <v>131.85621086996684</v>
      </c>
      <c r="G225" s="21">
        <f>G205-Baseline!G205</f>
        <v>196.65599755424023</v>
      </c>
      <c r="H225" s="21">
        <f>H205-Baseline!H205</f>
        <v>260.73928188337584</v>
      </c>
      <c r="I225" s="21">
        <f>I205-Baseline!I205</f>
        <v>324.13214605885412</v>
      </c>
      <c r="J225" s="21">
        <f>J205-Baseline!J205</f>
        <v>386.86014019517842</v>
      </c>
      <c r="K225" s="21">
        <f>K205-Baseline!K205</f>
        <v>448.94830521618132</v>
      </c>
      <c r="L225" s="21">
        <f>L205-Baseline!L205</f>
        <v>510.42119517785932</v>
      </c>
      <c r="M225" s="21">
        <f>M205-Baseline!M205</f>
        <v>571.30289922876159</v>
      </c>
      <c r="N225" s="21">
        <f>N205-Baseline!N205</f>
        <v>631.61706300117191</v>
      </c>
      <c r="O225" s="21">
        <f>O205-Baseline!O205</f>
        <v>691.38690955528955</v>
      </c>
      <c r="P225" s="21">
        <f>P205-Baseline!P205</f>
        <v>750.63526000315403</v>
      </c>
      <c r="Q225" s="21">
        <f>Q205-Baseline!Q205</f>
        <v>809.38455363300511</v>
      </c>
      <c r="R225" s="21">
        <f>R205-Baseline!R205</f>
        <v>867.65686767739442</v>
      </c>
      <c r="S225" s="21">
        <f>S205-Baseline!S205</f>
        <v>925.47072475465802</v>
      </c>
      <c r="T225" s="21">
        <f>T205-Baseline!T205</f>
        <v>982.84755852932335</v>
      </c>
      <c r="U225" s="21">
        <f>U205-Baseline!U205</f>
        <v>1039.8084965932944</v>
      </c>
      <c r="V225" s="21">
        <f>V205-Baseline!V205</f>
        <v>1096.374378974823</v>
      </c>
      <c r="W225" s="21">
        <f>W205-Baseline!W205</f>
        <v>1152.5657762289784</v>
      </c>
      <c r="X225" s="21">
        <f>X205-Baseline!X205</f>
        <v>1208.4030073967444</v>
      </c>
      <c r="Y225" s="21">
        <f>Y205-Baseline!Y205</f>
        <v>1263.906157708861</v>
      </c>
      <c r="Z225" s="21">
        <f>Z205-Baseline!Z205</f>
        <v>1319.0950959578136</v>
      </c>
      <c r="AA225" s="21">
        <f>AA205-Baseline!AA205</f>
        <v>1373.9894917758991</v>
      </c>
      <c r="AB225" s="21">
        <f>AB205-Baseline!AB205</f>
        <v>1428.6088327236496</v>
      </c>
      <c r="AC225" s="21">
        <f>AC205-Baseline!AC205</f>
        <v>1482.9635411567647</v>
      </c>
      <c r="AD225" s="21">
        <f>AD205-Baseline!AD205</f>
        <v>1537.071714067707</v>
      </c>
      <c r="AE225" s="21">
        <f>AE205-Baseline!AE205</f>
        <v>1590.950442281413</v>
      </c>
      <c r="AF225" s="21">
        <f>AF205-Baseline!AF205</f>
        <v>1644.6161241138191</v>
      </c>
      <c r="AG225" s="21">
        <f>AG205-Baseline!AG205</f>
        <v>1698.0847864542134</v>
      </c>
      <c r="AH225" s="21">
        <f>AH205-Baseline!AH205</f>
        <v>1751.3724863981411</v>
      </c>
      <c r="AI225" s="21">
        <f>AI205-Baseline!AI205</f>
        <v>1804.4958589127136</v>
      </c>
      <c r="AJ225" s="21">
        <f>AJ205-Baseline!AJ205</f>
        <v>1857.7035332683276</v>
      </c>
      <c r="AK225" s="21">
        <f>AK205-Baseline!AK205</f>
        <v>1911.010489741524</v>
      </c>
      <c r="AL225" s="21">
        <f>AL205-Baseline!AL205</f>
        <v>1964.4319540019119</v>
      </c>
      <c r="AM225" s="21">
        <f>AM205-Baseline!AM205</f>
        <v>2017.9834295504493</v>
      </c>
      <c r="AN225" s="21">
        <f>AN205-Baseline!AN205</f>
        <v>2071.6806751473168</v>
      </c>
      <c r="AO225" s="21">
        <f>AO205-Baseline!AO205</f>
        <v>2125.5396728061119</v>
      </c>
      <c r="AP225" s="21">
        <f>AP205-Baseline!AP205</f>
        <v>2179.5766798692753</v>
      </c>
      <c r="AQ225" s="21">
        <f>AQ205-Baseline!AQ205</f>
        <v>2233.8082471045941</v>
      </c>
      <c r="AR225" s="21">
        <f>AR205-Baseline!AR205</f>
        <v>2288.2512257570743</v>
      </c>
      <c r="AS225" s="21">
        <f>AS205-Baseline!AS205</f>
        <v>2342.9227770256448</v>
      </c>
      <c r="AT225" s="21">
        <f>AT205-Baseline!AT205</f>
        <v>2397.8403881075096</v>
      </c>
      <c r="AU225" s="21">
        <f>AU205-Baseline!AU205</f>
        <v>2453.0218909375421</v>
      </c>
      <c r="AV225" s="21">
        <f>AV205-Baseline!AV205</f>
        <v>2508.4854764982156</v>
      </c>
      <c r="AW225" s="21">
        <f>AW205-Baseline!AW205</f>
        <v>2564.2497097960813</v>
      </c>
      <c r="AX225" s="21">
        <f>AX205-Baseline!AX205</f>
        <v>2620.3335463980056</v>
      </c>
      <c r="AY225" s="21">
        <f>AY205-Baseline!AY205</f>
        <v>2676.7563498982818</v>
      </c>
      <c r="AZ225" s="21">
        <f>AZ205-Baseline!AZ205</f>
        <v>2733.5379094045579</v>
      </c>
      <c r="BA225" s="21">
        <f>BA205-Baseline!BA205</f>
        <v>2790.6984572267215</v>
      </c>
      <c r="BB225" s="21">
        <f>BB205-Baseline!BB205</f>
        <v>2848.2475045560745</v>
      </c>
    </row>
    <row r="226" spans="1:54" outlineLevel="2">
      <c r="A226" s="521"/>
      <c r="B226" s="150" t="s">
        <v>494</v>
      </c>
      <c r="C226" s="19"/>
      <c r="D226" s="135" t="s">
        <v>383</v>
      </c>
      <c r="E226" s="21">
        <f>E206-Baseline!E206</f>
        <v>96.606019424888473</v>
      </c>
      <c r="F226" s="21">
        <f>F206-Baseline!F206</f>
        <v>192.29423507433361</v>
      </c>
      <c r="G226" s="21">
        <f>G206-Baseline!G206</f>
        <v>287.09535599613832</v>
      </c>
      <c r="H226" s="21">
        <f>H206-Baseline!H206</f>
        <v>381.03952087702214</v>
      </c>
      <c r="I226" s="21">
        <f>I206-Baseline!I206</f>
        <v>474.15632311870195</v>
      </c>
      <c r="J226" s="21">
        <f>J206-Baseline!J206</f>
        <v>566.47483540796077</v>
      </c>
      <c r="K226" s="21">
        <f>K206-Baseline!K206</f>
        <v>658.02363371636966</v>
      </c>
      <c r="L226" s="21">
        <f>L206-Baseline!L206</f>
        <v>748.83082077668791</v>
      </c>
      <c r="M226" s="21">
        <f>M206-Baseline!M206</f>
        <v>838.92404921825698</v>
      </c>
      <c r="N226" s="21">
        <f>N206-Baseline!N206</f>
        <v>928.330544185078</v>
      </c>
      <c r="O226" s="21">
        <f>O206-Baseline!O206</f>
        <v>1017.0771254844678</v>
      </c>
      <c r="P226" s="21">
        <f>P206-Baseline!P206</f>
        <v>1105.190229474159</v>
      </c>
      <c r="Q226" s="21">
        <f>Q206-Baseline!Q206</f>
        <v>1192.6959304470029</v>
      </c>
      <c r="R226" s="21">
        <f>R206-Baseline!R206</f>
        <v>1279.6199617563118</v>
      </c>
      <c r="S226" s="21">
        <f>S206-Baseline!S206</f>
        <v>1365.9781006431599</v>
      </c>
      <c r="T226" s="21">
        <f>T206-Baseline!T206</f>
        <v>1451.7955283622073</v>
      </c>
      <c r="U226" s="21">
        <f>U206-Baseline!U206</f>
        <v>1537.0971427704235</v>
      </c>
      <c r="V226" s="21">
        <f>V206-Baseline!V206</f>
        <v>1621.907578243322</v>
      </c>
      <c r="W226" s="21">
        <f>W206-Baseline!W206</f>
        <v>1706.251225242399</v>
      </c>
      <c r="X226" s="21">
        <f>X206-Baseline!X206</f>
        <v>1790.1522497364797</v>
      </c>
      <c r="Y226" s="21">
        <f>Y206-Baseline!Y206</f>
        <v>1873.6346124284139</v>
      </c>
      <c r="Z226" s="21">
        <f>Z206-Baseline!Z206</f>
        <v>1956.7220876695867</v>
      </c>
      <c r="AA226" s="21">
        <f>AA206-Baseline!AA206</f>
        <v>2039.4382823538826</v>
      </c>
      <c r="AB226" s="21">
        <f>AB206-Baseline!AB206</f>
        <v>2121.806654594835</v>
      </c>
      <c r="AC226" s="21">
        <f>AC206-Baseline!AC206</f>
        <v>2203.8238323505848</v>
      </c>
      <c r="AD226" s="21">
        <f>AD206-Baseline!AD206</f>
        <v>2285.5098011098971</v>
      </c>
      <c r="AE226" s="21">
        <f>AE206-Baseline!AE206</f>
        <v>2366.8818301006881</v>
      </c>
      <c r="AF226" s="21">
        <f>AF206-Baseline!AF206</f>
        <v>2447.9553820409715</v>
      </c>
      <c r="AG226" s="21">
        <f>AG206-Baseline!AG206</f>
        <v>2528.7450454115706</v>
      </c>
      <c r="AH226" s="21">
        <f>AH206-Baseline!AH206</f>
        <v>2609.2657086898976</v>
      </c>
      <c r="AI226" s="21">
        <f>AI206-Baseline!AI206</f>
        <v>2689.5341727659579</v>
      </c>
      <c r="AJ226" s="21">
        <f>AJ206-Baseline!AJ206</f>
        <v>2769.9302282297072</v>
      </c>
      <c r="AK226" s="21">
        <f>AK206-Baseline!AK206</f>
        <v>2850.4684977529582</v>
      </c>
      <c r="AL226" s="21">
        <f>AL206-Baseline!AL206</f>
        <v>2931.1640839802913</v>
      </c>
      <c r="AM226" s="21">
        <f>AM206-Baseline!AM206</f>
        <v>3012.0326394234476</v>
      </c>
      <c r="AN226" s="21">
        <f>AN206-Baseline!AN206</f>
        <v>3093.0902709548986</v>
      </c>
      <c r="AO226" s="21">
        <f>AO206-Baseline!AO206</f>
        <v>3174.353415284058</v>
      </c>
      <c r="AP226" s="21">
        <f>AP206-Baseline!AP206</f>
        <v>3255.838966439273</v>
      </c>
      <c r="AQ226" s="21">
        <f>AQ206-Baseline!AQ206</f>
        <v>3337.5643004928488</v>
      </c>
      <c r="AR226" s="21">
        <f>AR206-Baseline!AR206</f>
        <v>3419.5472667744007</v>
      </c>
      <c r="AS226" s="21">
        <f>AS206-Baseline!AS206</f>
        <v>3501.8061856117283</v>
      </c>
      <c r="AT226" s="21">
        <f>AT206-Baseline!AT206</f>
        <v>3584.3598651536195</v>
      </c>
      <c r="AU226" s="21">
        <f>AU206-Baseline!AU206</f>
        <v>3667.2276256324139</v>
      </c>
      <c r="AV226" s="21">
        <f>AV206-Baseline!AV206</f>
        <v>3750.4293094808245</v>
      </c>
      <c r="AW226" s="21">
        <f>AW206-Baseline!AW206</f>
        <v>3833.9852928036103</v>
      </c>
      <c r="AX226" s="21">
        <f>AX206-Baseline!AX206</f>
        <v>3917.9165007184611</v>
      </c>
      <c r="AY226" s="21">
        <f>AY206-Baseline!AY206</f>
        <v>4002.2444245014422</v>
      </c>
      <c r="AZ226" s="21">
        <f>AZ206-Baseline!AZ206</f>
        <v>4086.9911380620529</v>
      </c>
      <c r="BA226" s="21">
        <f>BA206-Baseline!BA206</f>
        <v>4172.179314088924</v>
      </c>
      <c r="BB226" s="21">
        <f>BB206-Baseline!BB206</f>
        <v>4257.8154196991663</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7">
    <mergeCell ref="D39:G39"/>
    <mergeCell ref="D40:G40"/>
    <mergeCell ref="A220:A222"/>
    <mergeCell ref="A224:A226"/>
    <mergeCell ref="A190:A198"/>
    <mergeCell ref="A200:A202"/>
    <mergeCell ref="A143:A154"/>
    <mergeCell ref="A158:A169"/>
    <mergeCell ref="A172:A174"/>
    <mergeCell ref="A176:A178"/>
    <mergeCell ref="A186:A187"/>
    <mergeCell ref="A204:A206"/>
    <mergeCell ref="A210:A218"/>
    <mergeCell ref="A54:A64"/>
    <mergeCell ref="A66:A71"/>
    <mergeCell ref="A75:A77"/>
    <mergeCell ref="A19:B19"/>
    <mergeCell ref="I20:N20"/>
    <mergeCell ref="P20:U20"/>
    <mergeCell ref="I21:N45"/>
    <mergeCell ref="P21:U45"/>
    <mergeCell ref="B23:G23"/>
    <mergeCell ref="D30:G30"/>
    <mergeCell ref="A31:A40"/>
    <mergeCell ref="D31:G31"/>
    <mergeCell ref="D32:G32"/>
    <mergeCell ref="D33:G33"/>
    <mergeCell ref="D34:G34"/>
    <mergeCell ref="D35:G35"/>
    <mergeCell ref="D36:G36"/>
    <mergeCell ref="D37:G37"/>
    <mergeCell ref="D38:G38"/>
    <mergeCell ref="I2:U2"/>
    <mergeCell ref="I3:N4"/>
    <mergeCell ref="P3:U4"/>
    <mergeCell ref="I5:N18"/>
    <mergeCell ref="P5:U18"/>
    <mergeCell ref="AS51:AW51"/>
    <mergeCell ref="AX51:BB51"/>
    <mergeCell ref="E51:I51"/>
    <mergeCell ref="J51:N51"/>
    <mergeCell ref="O51:S51"/>
    <mergeCell ref="T51:X51"/>
    <mergeCell ref="Y51:AC51"/>
    <mergeCell ref="AD51:AH51"/>
    <mergeCell ref="AI51:AM51"/>
    <mergeCell ref="AN51:AR51"/>
  </mergeCells>
  <dataValidations count="1">
    <dataValidation type="list" allowBlank="1" showInputMessage="1" showErrorMessage="1" sqref="B7" xr:uid="{E792C3FE-49DA-44FF-9F7F-3137119408E3}">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B158:B169 B143:B154</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C54:C63</xm:sqref>
        </x14:dataValidation>
        <x14:dataValidation type="list" allowBlank="1" showInputMessage="1" showErrorMessage="1" xr:uid="{0096F467-43C8-43D6-AAB6-58DEABB2423A}">
          <x14:formula1>
            <xm:f>'Fixed Data'!$A$55:$A$78</xm:f>
          </x14:formula1>
          <xm:sqref>B54:B63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500</v>
      </c>
    </row>
    <row r="2" spans="1:19">
      <c r="A2" s="517" t="s">
        <v>501</v>
      </c>
      <c r="B2" s="517"/>
      <c r="C2" s="517"/>
      <c r="D2" s="517"/>
      <c r="E2" s="517"/>
      <c r="F2" s="517"/>
      <c r="G2" s="517"/>
      <c r="H2" s="517"/>
      <c r="I2" s="517"/>
      <c r="J2" s="517"/>
      <c r="K2" s="517"/>
      <c r="L2" s="517"/>
      <c r="M2" s="517"/>
      <c r="N2" s="517"/>
      <c r="O2" s="517"/>
      <c r="P2" s="517"/>
      <c r="Q2" s="517"/>
      <c r="R2" s="517"/>
      <c r="S2" s="517"/>
    </row>
    <row r="3" spans="1:19">
      <c r="A3" s="517"/>
      <c r="B3" s="517"/>
      <c r="C3" s="517"/>
      <c r="D3" s="517"/>
      <c r="E3" s="517"/>
      <c r="F3" s="517"/>
      <c r="G3" s="517"/>
      <c r="H3" s="517"/>
      <c r="I3" s="517"/>
      <c r="J3" s="517"/>
      <c r="K3" s="517"/>
      <c r="L3" s="517"/>
      <c r="M3" s="517"/>
      <c r="N3" s="517"/>
      <c r="O3" s="517"/>
      <c r="P3" s="517"/>
      <c r="Q3" s="517"/>
      <c r="R3" s="517"/>
      <c r="S3" s="517"/>
    </row>
    <row r="4" spans="1:19">
      <c r="A4" s="517"/>
      <c r="B4" s="517"/>
      <c r="C4" s="517"/>
      <c r="D4" s="517"/>
      <c r="E4" s="517"/>
      <c r="F4" s="517"/>
      <c r="G4" s="517"/>
      <c r="H4" s="517"/>
      <c r="I4" s="517"/>
      <c r="J4" s="517"/>
      <c r="K4" s="517"/>
      <c r="L4" s="517"/>
      <c r="M4" s="517"/>
      <c r="N4" s="517"/>
      <c r="O4" s="517"/>
      <c r="P4" s="517"/>
      <c r="Q4" s="517"/>
      <c r="R4" s="517"/>
      <c r="S4" s="517"/>
    </row>
    <row r="19" spans="1:19">
      <c r="A19" s="4" t="s">
        <v>503</v>
      </c>
    </row>
    <row r="20" spans="1:19">
      <c r="A20" s="517" t="s">
        <v>504</v>
      </c>
      <c r="B20" s="517"/>
      <c r="C20" s="517"/>
      <c r="D20" s="517"/>
      <c r="E20" s="517"/>
      <c r="F20" s="517"/>
      <c r="G20" s="517"/>
      <c r="H20" s="517"/>
      <c r="I20" s="517"/>
      <c r="J20" s="517"/>
      <c r="K20" s="517"/>
      <c r="L20" s="517"/>
      <c r="M20" s="517"/>
      <c r="N20" s="517"/>
      <c r="O20" s="517"/>
      <c r="P20" s="517"/>
      <c r="Q20" s="517"/>
      <c r="R20" s="517"/>
      <c r="S20" s="517"/>
    </row>
    <row r="21" spans="1:19" ht="25.5" customHeight="1">
      <c r="A21" s="517"/>
      <c r="B21" s="517"/>
      <c r="C21" s="517"/>
      <c r="D21" s="517"/>
      <c r="E21" s="517"/>
      <c r="F21" s="517"/>
      <c r="G21" s="517"/>
      <c r="H21" s="517"/>
      <c r="I21" s="517"/>
      <c r="J21" s="517"/>
      <c r="K21" s="517"/>
      <c r="L21" s="517"/>
      <c r="M21" s="517"/>
      <c r="N21" s="517"/>
      <c r="O21" s="517"/>
      <c r="P21" s="517"/>
      <c r="Q21" s="517"/>
      <c r="R21" s="517"/>
      <c r="S21" s="517"/>
    </row>
    <row r="23" spans="1:19">
      <c r="A23" s="158" t="s">
        <v>486</v>
      </c>
      <c r="B23" s="444"/>
      <c r="C23" s="444"/>
      <c r="D23" s="444"/>
      <c r="E23" s="444"/>
      <c r="F23" s="444"/>
      <c r="G23" s="444"/>
      <c r="H23" s="444"/>
      <c r="I23" s="444"/>
      <c r="J23" s="444"/>
      <c r="K23" s="444"/>
      <c r="L23" s="444"/>
      <c r="M23" s="444"/>
      <c r="N23" s="444"/>
      <c r="O23" s="444"/>
      <c r="P23" s="444"/>
      <c r="Q23" s="444"/>
      <c r="R23" s="444"/>
      <c r="S23" s="444"/>
    </row>
    <row r="24" spans="1:19">
      <c r="A24" s="158" t="s">
        <v>487</v>
      </c>
      <c r="B24" s="444"/>
      <c r="C24" s="444"/>
      <c r="D24" s="444"/>
      <c r="E24" s="444"/>
      <c r="F24" s="444"/>
      <c r="G24" s="444"/>
      <c r="H24" s="444"/>
      <c r="I24" s="444"/>
      <c r="J24" s="444"/>
      <c r="K24" s="444"/>
      <c r="L24" s="444"/>
      <c r="M24" s="444"/>
      <c r="N24" s="444"/>
      <c r="O24" s="444"/>
      <c r="P24" s="444"/>
      <c r="Q24" s="444"/>
      <c r="R24" s="444"/>
      <c r="S24" s="444"/>
    </row>
    <row r="25" spans="1:19">
      <c r="A25" s="159" t="s">
        <v>389</v>
      </c>
      <c r="B25" s="444"/>
      <c r="C25" s="444"/>
      <c r="D25" s="444"/>
      <c r="E25" s="444"/>
      <c r="F25" s="444"/>
      <c r="G25" s="444"/>
      <c r="H25" s="444"/>
      <c r="I25" s="444"/>
      <c r="J25" s="444"/>
      <c r="K25" s="444"/>
      <c r="L25" s="444"/>
      <c r="M25" s="444"/>
      <c r="N25" s="444"/>
      <c r="O25" s="444"/>
      <c r="P25" s="444"/>
      <c r="Q25" s="444"/>
      <c r="R25" s="444"/>
      <c r="S25" s="444"/>
    </row>
    <row r="26" spans="1:19">
      <c r="A26" s="159" t="s">
        <v>465</v>
      </c>
      <c r="B26" s="444"/>
      <c r="C26" s="444"/>
      <c r="D26" s="444"/>
      <c r="E26" s="444"/>
      <c r="F26" s="444"/>
      <c r="G26" s="444"/>
      <c r="H26" s="444"/>
      <c r="I26" s="444"/>
      <c r="J26" s="444"/>
      <c r="K26" s="444"/>
      <c r="L26" s="444"/>
      <c r="M26" s="444"/>
      <c r="N26" s="444"/>
      <c r="O26" s="444"/>
      <c r="P26" s="444"/>
      <c r="Q26" s="444"/>
      <c r="R26" s="444"/>
      <c r="S26" s="444"/>
    </row>
    <row r="27" spans="1:19">
      <c r="A27" s="159" t="s">
        <v>466</v>
      </c>
      <c r="B27" s="444"/>
      <c r="C27" s="444"/>
      <c r="D27" s="444"/>
      <c r="E27" s="444"/>
      <c r="F27" s="444"/>
      <c r="G27" s="444"/>
      <c r="H27" s="444"/>
      <c r="I27" s="444"/>
      <c r="J27" s="444"/>
      <c r="K27" s="444"/>
      <c r="L27" s="444"/>
      <c r="M27" s="444"/>
      <c r="N27" s="444"/>
      <c r="O27" s="444"/>
      <c r="P27" s="444"/>
      <c r="Q27" s="444"/>
      <c r="R27" s="444"/>
      <c r="S27" s="444"/>
    </row>
    <row r="31" spans="1:19">
      <c r="A31" s="4" t="s">
        <v>508</v>
      </c>
    </row>
    <row r="32" spans="1:19">
      <c r="A32" t="s">
        <v>509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71" t="s">
        <v>333</v>
      </c>
      <c r="J2" s="472"/>
      <c r="K2" s="472"/>
      <c r="L2" s="472"/>
      <c r="M2" s="472"/>
      <c r="N2" s="472"/>
      <c r="O2" s="472"/>
      <c r="P2" s="472"/>
      <c r="Q2" s="472"/>
      <c r="R2" s="472"/>
      <c r="S2" s="472"/>
      <c r="T2" s="472"/>
      <c r="U2" s="473"/>
    </row>
    <row r="3" spans="1:21" ht="13.5" customHeight="1" outlineLevel="1" thickBot="1">
      <c r="A3" s="3"/>
      <c r="B3" s="7"/>
      <c r="F3" s="24"/>
      <c r="G3" s="10"/>
      <c r="I3" s="474" t="s">
        <v>334</v>
      </c>
      <c r="J3" s="475"/>
      <c r="K3" s="475"/>
      <c r="L3" s="475"/>
      <c r="M3" s="475"/>
      <c r="N3" s="476"/>
      <c r="O3" s="1"/>
      <c r="P3" s="480" t="s">
        <v>335</v>
      </c>
      <c r="Q3" s="481"/>
      <c r="R3" s="481"/>
      <c r="S3" s="481"/>
      <c r="T3" s="481"/>
      <c r="U3" s="482"/>
    </row>
    <row r="4" spans="1:21" ht="56.25" customHeight="1" outlineLevel="1">
      <c r="A4" s="31" t="s">
        <v>154</v>
      </c>
      <c r="B4" s="86"/>
      <c r="E4" s="53" t="s">
        <v>336</v>
      </c>
      <c r="F4" s="91"/>
      <c r="G4" s="28"/>
      <c r="H4" s="10"/>
      <c r="I4" s="477"/>
      <c r="J4" s="478"/>
      <c r="K4" s="478"/>
      <c r="L4" s="478"/>
      <c r="M4" s="478"/>
      <c r="N4" s="479"/>
      <c r="P4" s="483"/>
      <c r="Q4" s="484"/>
      <c r="R4" s="484"/>
      <c r="S4" s="484"/>
      <c r="T4" s="484"/>
      <c r="U4" s="485"/>
    </row>
    <row r="5" spans="1:21" outlineLevel="1">
      <c r="A5" s="13" t="s">
        <v>337</v>
      </c>
      <c r="B5" s="88"/>
      <c r="E5" s="14"/>
      <c r="H5" s="10"/>
      <c r="I5" s="486"/>
      <c r="J5" s="450"/>
      <c r="K5" s="450"/>
      <c r="L5" s="450"/>
      <c r="M5" s="450"/>
      <c r="N5" s="451"/>
      <c r="P5" s="486"/>
      <c r="Q5" s="450"/>
      <c r="R5" s="450"/>
      <c r="S5" s="450"/>
      <c r="T5" s="450"/>
      <c r="U5" s="451"/>
    </row>
    <row r="6" spans="1:21" outlineLevel="1">
      <c r="A6" s="13" t="s">
        <v>340</v>
      </c>
      <c r="B6" s="88"/>
      <c r="E6" s="53" t="s">
        <v>342</v>
      </c>
      <c r="F6" s="90"/>
      <c r="H6" s="10"/>
      <c r="I6" s="452"/>
      <c r="J6" s="453"/>
      <c r="K6" s="453"/>
      <c r="L6" s="453"/>
      <c r="M6" s="453"/>
      <c r="N6" s="454"/>
      <c r="P6" s="452"/>
      <c r="Q6" s="453"/>
      <c r="R6" s="453"/>
      <c r="S6" s="453"/>
      <c r="T6" s="453"/>
      <c r="U6" s="454"/>
    </row>
    <row r="7" spans="1:21" outlineLevel="1">
      <c r="A7" s="13" t="s">
        <v>344</v>
      </c>
      <c r="B7" s="88"/>
      <c r="E7" s="14"/>
      <c r="H7" s="10"/>
      <c r="I7" s="452"/>
      <c r="J7" s="453"/>
      <c r="K7" s="453"/>
      <c r="L7" s="453"/>
      <c r="M7" s="453"/>
      <c r="N7" s="454"/>
      <c r="P7" s="452"/>
      <c r="Q7" s="453"/>
      <c r="R7" s="453"/>
      <c r="S7" s="453"/>
      <c r="T7" s="453"/>
      <c r="U7" s="454"/>
    </row>
    <row r="8" spans="1:21" ht="41" outlineLevel="1" thickBot="1">
      <c r="A8" s="34" t="s">
        <v>345</v>
      </c>
      <c r="B8" s="89"/>
      <c r="E8" s="14"/>
      <c r="H8" s="10"/>
      <c r="I8" s="452"/>
      <c r="J8" s="453"/>
      <c r="K8" s="453"/>
      <c r="L8" s="453"/>
      <c r="M8" s="453"/>
      <c r="N8" s="454"/>
      <c r="P8" s="452"/>
      <c r="Q8" s="453"/>
      <c r="R8" s="453"/>
      <c r="S8" s="453"/>
      <c r="T8" s="453"/>
      <c r="U8" s="454"/>
    </row>
    <row r="9" spans="1:21" outlineLevel="1">
      <c r="E9" s="14"/>
      <c r="H9" s="10"/>
      <c r="I9" s="452"/>
      <c r="J9" s="453"/>
      <c r="K9" s="453"/>
      <c r="L9" s="453"/>
      <c r="M9" s="453"/>
      <c r="N9" s="454"/>
      <c r="P9" s="452"/>
      <c r="Q9" s="453"/>
      <c r="R9" s="453"/>
      <c r="S9" s="453"/>
      <c r="T9" s="453"/>
      <c r="U9" s="454"/>
    </row>
    <row r="10" spans="1:21" ht="14" outlineLevel="1" thickBot="1">
      <c r="A10" s="32" t="s">
        <v>347</v>
      </c>
      <c r="B10" s="35">
        <f>Baseline!B10</f>
        <v>2027</v>
      </c>
      <c r="E10" s="14"/>
      <c r="H10" s="10"/>
      <c r="I10" s="452"/>
      <c r="J10" s="453"/>
      <c r="K10" s="453"/>
      <c r="L10" s="453"/>
      <c r="M10" s="453"/>
      <c r="N10" s="454"/>
      <c r="P10" s="452"/>
      <c r="Q10" s="453"/>
      <c r="R10" s="453"/>
      <c r="S10" s="453"/>
      <c r="T10" s="453"/>
      <c r="U10" s="454"/>
    </row>
    <row r="11" spans="1:21" outlineLevel="1">
      <c r="A11" s="16"/>
      <c r="H11" s="10"/>
      <c r="I11" s="452"/>
      <c r="J11" s="453"/>
      <c r="K11" s="453"/>
      <c r="L11" s="453"/>
      <c r="M11" s="453"/>
      <c r="N11" s="454"/>
      <c r="P11" s="452"/>
      <c r="Q11" s="453"/>
      <c r="R11" s="453"/>
      <c r="S11" s="453"/>
      <c r="T11" s="453"/>
      <c r="U11" s="454"/>
    </row>
    <row r="12" spans="1:21" ht="40.5" outlineLevel="1">
      <c r="A12" s="26" t="s">
        <v>348</v>
      </c>
      <c r="B12" s="26" t="s">
        <v>349</v>
      </c>
      <c r="C12" s="26" t="s">
        <v>350</v>
      </c>
      <c r="D12" s="26" t="s">
        <v>351</v>
      </c>
      <c r="E12" s="26" t="s">
        <v>352</v>
      </c>
      <c r="F12" s="26" t="s">
        <v>353</v>
      </c>
      <c r="G12" s="26" t="s">
        <v>354</v>
      </c>
      <c r="I12" s="452"/>
      <c r="J12" s="453"/>
      <c r="K12" s="453"/>
      <c r="L12" s="453"/>
      <c r="M12" s="453"/>
      <c r="N12" s="454"/>
      <c r="P12" s="452"/>
      <c r="Q12" s="453"/>
      <c r="R12" s="453"/>
      <c r="S12" s="453"/>
      <c r="T12" s="453"/>
      <c r="U12" s="454"/>
    </row>
    <row r="13" spans="1:21" outlineLevel="1">
      <c r="A13" s="58">
        <v>2035</v>
      </c>
      <c r="B13" s="21">
        <f t="shared" ref="B13:B18" si="0">INDEX($E$204:$AW$204,1,MATCH($A13,$E$53:$BB$53,0))</f>
        <v>0</v>
      </c>
      <c r="C13" s="21">
        <f>B13-Baseline!B13</f>
        <v>705.11543885484127</v>
      </c>
      <c r="D13" s="21">
        <f t="shared" ref="D13:D18" si="1">INDEX($E$205:$AW$205,1,MATCH($A13,$E$53:$BB$53,0))</f>
        <v>0</v>
      </c>
      <c r="E13" s="21">
        <f>D13-Baseline!D13</f>
        <v>571.30289922876159</v>
      </c>
      <c r="F13" s="21">
        <f t="shared" ref="F13:F18" si="2">INDEX($E$206:$AW$206,1,MATCH($A13,$E$53:$BB$53,0))</f>
        <v>0</v>
      </c>
      <c r="G13" s="21">
        <f>F13-Baseline!F13</f>
        <v>838.92404921825698</v>
      </c>
      <c r="I13" s="452"/>
      <c r="J13" s="453"/>
      <c r="K13" s="453"/>
      <c r="L13" s="453"/>
      <c r="M13" s="453"/>
      <c r="N13" s="454"/>
      <c r="P13" s="452"/>
      <c r="Q13" s="453"/>
      <c r="R13" s="453"/>
      <c r="S13" s="453"/>
      <c r="T13" s="453"/>
      <c r="U13" s="454"/>
    </row>
    <row r="14" spans="1:21" outlineLevel="1">
      <c r="A14" s="58">
        <v>2040</v>
      </c>
      <c r="B14" s="21">
        <f t="shared" si="0"/>
        <v>0</v>
      </c>
      <c r="C14" s="21">
        <f>B14-Baseline!B14</f>
        <v>1073.5397256629326</v>
      </c>
      <c r="D14" s="21">
        <f t="shared" si="1"/>
        <v>0</v>
      </c>
      <c r="E14" s="21">
        <f>D14-Baseline!D14</f>
        <v>867.65686767739442</v>
      </c>
      <c r="F14" s="21">
        <f t="shared" si="2"/>
        <v>0</v>
      </c>
      <c r="G14" s="21">
        <f>F14-Baseline!F14</f>
        <v>1279.6199617563118</v>
      </c>
      <c r="I14" s="452"/>
      <c r="J14" s="453"/>
      <c r="K14" s="453"/>
      <c r="L14" s="453"/>
      <c r="M14" s="453"/>
      <c r="N14" s="454"/>
      <c r="P14" s="452"/>
      <c r="Q14" s="453"/>
      <c r="R14" s="453"/>
      <c r="S14" s="453"/>
      <c r="T14" s="453"/>
      <c r="U14" s="454"/>
    </row>
    <row r="15" spans="1:21" outlineLevel="1">
      <c r="A15" s="58">
        <v>2045</v>
      </c>
      <c r="B15" s="21">
        <f t="shared" si="0"/>
        <v>0</v>
      </c>
      <c r="C15" s="21">
        <f>B15-Baseline!B15</f>
        <v>1429.3597831928657</v>
      </c>
      <c r="D15" s="21">
        <f t="shared" si="1"/>
        <v>0</v>
      </c>
      <c r="E15" s="21">
        <f>D15-Baseline!D15</f>
        <v>1152.5657762289784</v>
      </c>
      <c r="F15" s="21">
        <f t="shared" si="2"/>
        <v>0</v>
      </c>
      <c r="G15" s="21">
        <f>F15-Baseline!F15</f>
        <v>1706.251225242399</v>
      </c>
      <c r="I15" s="452"/>
      <c r="J15" s="453"/>
      <c r="K15" s="453"/>
      <c r="L15" s="453"/>
      <c r="M15" s="453"/>
      <c r="N15" s="454"/>
      <c r="P15" s="452"/>
      <c r="Q15" s="453"/>
      <c r="R15" s="453"/>
      <c r="S15" s="453"/>
      <c r="T15" s="453"/>
      <c r="U15" s="454"/>
    </row>
    <row r="16" spans="1:21" outlineLevel="1">
      <c r="A16" s="58">
        <v>2050</v>
      </c>
      <c r="B16" s="21">
        <f t="shared" si="0"/>
        <v>0</v>
      </c>
      <c r="C16" s="21">
        <f>B16-Baseline!B16</f>
        <v>1775.2437341688042</v>
      </c>
      <c r="D16" s="21">
        <f t="shared" si="1"/>
        <v>0</v>
      </c>
      <c r="E16" s="21">
        <f>D16-Baseline!D16</f>
        <v>1428.6088327236496</v>
      </c>
      <c r="F16" s="21">
        <f t="shared" si="2"/>
        <v>0</v>
      </c>
      <c r="G16" s="21">
        <f>F16-Baseline!F16</f>
        <v>2121.806654594835</v>
      </c>
      <c r="I16" s="452"/>
      <c r="J16" s="453"/>
      <c r="K16" s="453"/>
      <c r="L16" s="453"/>
      <c r="M16" s="453"/>
      <c r="N16" s="454"/>
      <c r="P16" s="452"/>
      <c r="Q16" s="453"/>
      <c r="R16" s="453"/>
      <c r="S16" s="453"/>
      <c r="T16" s="453"/>
      <c r="U16" s="454"/>
    </row>
    <row r="17" spans="1:21" outlineLevel="1">
      <c r="A17" s="58">
        <v>2060</v>
      </c>
      <c r="B17" s="21">
        <f t="shared" si="0"/>
        <v>0</v>
      </c>
      <c r="C17" s="21">
        <f>B17-Baseline!B17</f>
        <v>2448.4735537750407</v>
      </c>
      <c r="D17" s="21">
        <f t="shared" si="1"/>
        <v>0</v>
      </c>
      <c r="E17" s="21">
        <f>D17-Baseline!D17</f>
        <v>1964.4319540019119</v>
      </c>
      <c r="F17" s="21">
        <f t="shared" si="2"/>
        <v>0</v>
      </c>
      <c r="G17" s="21">
        <f>F17-Baseline!F17</f>
        <v>2931.1640839802913</v>
      </c>
      <c r="I17" s="452"/>
      <c r="J17" s="453"/>
      <c r="K17" s="453"/>
      <c r="L17" s="453"/>
      <c r="M17" s="453"/>
      <c r="N17" s="454"/>
      <c r="P17" s="452"/>
      <c r="Q17" s="453"/>
      <c r="R17" s="453"/>
      <c r="S17" s="453"/>
      <c r="T17" s="453"/>
      <c r="U17" s="454"/>
    </row>
    <row r="18" spans="1:21" outlineLevel="1">
      <c r="A18" s="58">
        <v>2070</v>
      </c>
      <c r="B18" s="21">
        <f t="shared" si="0"/>
        <v>0</v>
      </c>
      <c r="C18" s="21">
        <f>B18-Baseline!B18</f>
        <v>3131.3263078373261</v>
      </c>
      <c r="D18" s="21">
        <f t="shared" si="1"/>
        <v>0</v>
      </c>
      <c r="E18" s="21">
        <f>D18-Baseline!D18</f>
        <v>2508.4854764982156</v>
      </c>
      <c r="F18" s="21">
        <f t="shared" si="2"/>
        <v>0</v>
      </c>
      <c r="G18" s="21">
        <f>F18-Baseline!F18</f>
        <v>3750.4293094808245</v>
      </c>
      <c r="I18" s="455"/>
      <c r="J18" s="456"/>
      <c r="K18" s="456"/>
      <c r="L18" s="456"/>
      <c r="M18" s="456"/>
      <c r="N18" s="457"/>
      <c r="P18" s="455"/>
      <c r="Q18" s="456"/>
      <c r="R18" s="456"/>
      <c r="S18" s="456"/>
      <c r="T18" s="456"/>
      <c r="U18" s="457"/>
    </row>
    <row r="19" spans="1:21" ht="14" outlineLevel="1" thickBot="1">
      <c r="A19" s="496"/>
      <c r="B19" s="496"/>
      <c r="I19" s="250"/>
      <c r="J19" s="251"/>
      <c r="K19" s="251"/>
      <c r="L19" s="251"/>
      <c r="M19" s="251"/>
      <c r="N19" s="251"/>
      <c r="P19" s="249"/>
      <c r="Q19" s="249"/>
      <c r="R19" s="249"/>
      <c r="S19" s="249"/>
      <c r="T19" s="249"/>
      <c r="U19" s="232"/>
    </row>
    <row r="20" spans="1:21" ht="26.25" customHeight="1" outlineLevel="1">
      <c r="A20" s="54" t="s">
        <v>355</v>
      </c>
      <c r="B20" s="55">
        <f>Baseline!B20</f>
        <v>1</v>
      </c>
      <c r="E20" s="154"/>
      <c r="I20" s="487" t="s">
        <v>356</v>
      </c>
      <c r="J20" s="488"/>
      <c r="K20" s="488"/>
      <c r="L20" s="488"/>
      <c r="M20" s="488"/>
      <c r="N20" s="489"/>
      <c r="P20" s="487" t="s">
        <v>357</v>
      </c>
      <c r="Q20" s="488"/>
      <c r="R20" s="488"/>
      <c r="S20" s="488"/>
      <c r="T20" s="488"/>
      <c r="U20" s="489"/>
    </row>
    <row r="21" spans="1:21" ht="12.75" customHeight="1" outlineLevel="1">
      <c r="A21" s="154"/>
      <c r="B21" s="155"/>
      <c r="I21" s="486"/>
      <c r="J21" s="450"/>
      <c r="K21" s="450"/>
      <c r="L21" s="450"/>
      <c r="M21" s="450"/>
      <c r="N21" s="451"/>
      <c r="P21" s="486"/>
      <c r="Q21" s="450"/>
      <c r="R21" s="450"/>
      <c r="S21" s="450"/>
      <c r="T21" s="450"/>
      <c r="U21" s="451"/>
    </row>
    <row r="22" spans="1:21" ht="12.75" customHeight="1" outlineLevel="1">
      <c r="A22" s="154"/>
      <c r="B22" s="155"/>
      <c r="I22" s="452"/>
      <c r="J22" s="453"/>
      <c r="K22" s="453"/>
      <c r="L22" s="453"/>
      <c r="M22" s="453"/>
      <c r="N22" s="454"/>
      <c r="P22" s="452"/>
      <c r="Q22" s="453"/>
      <c r="R22" s="453"/>
      <c r="S22" s="453"/>
      <c r="T22" s="453"/>
      <c r="U22" s="454"/>
    </row>
    <row r="23" spans="1:21" outlineLevel="1">
      <c r="A23" s="154"/>
      <c r="B23" s="505" t="s">
        <v>359</v>
      </c>
      <c r="C23" s="506"/>
      <c r="D23" s="506"/>
      <c r="E23" s="506"/>
      <c r="F23" s="506"/>
      <c r="G23" s="507"/>
      <c r="I23" s="452"/>
      <c r="J23" s="453"/>
      <c r="K23" s="453"/>
      <c r="L23" s="453"/>
      <c r="M23" s="453"/>
      <c r="N23" s="454"/>
      <c r="P23" s="452"/>
      <c r="Q23" s="453"/>
      <c r="R23" s="453"/>
      <c r="S23" s="453"/>
      <c r="T23" s="453"/>
      <c r="U23" s="454"/>
    </row>
    <row r="24" spans="1:21" outlineLevel="1">
      <c r="B24" s="17">
        <v>2027</v>
      </c>
      <c r="C24" s="17">
        <v>2028</v>
      </c>
      <c r="D24" s="17">
        <v>2029</v>
      </c>
      <c r="E24" s="17">
        <v>2030</v>
      </c>
      <c r="F24" s="17">
        <v>2031</v>
      </c>
      <c r="G24" s="17" t="s">
        <v>360</v>
      </c>
      <c r="I24" s="452"/>
      <c r="J24" s="453"/>
      <c r="K24" s="453"/>
      <c r="L24" s="453"/>
      <c r="M24" s="453"/>
      <c r="N24" s="454"/>
      <c r="P24" s="452"/>
      <c r="Q24" s="453"/>
      <c r="R24" s="453"/>
      <c r="S24" s="453"/>
      <c r="T24" s="453"/>
      <c r="U24" s="454"/>
    </row>
    <row r="25" spans="1:21" ht="14" outlineLevel="1" thickBot="1">
      <c r="B25" s="30" t="s">
        <v>361</v>
      </c>
      <c r="C25" s="30" t="s">
        <v>361</v>
      </c>
      <c r="D25" s="30" t="s">
        <v>361</v>
      </c>
      <c r="E25" s="30" t="s">
        <v>361</v>
      </c>
      <c r="F25" s="30" t="s">
        <v>361</v>
      </c>
      <c r="G25" s="30" t="s">
        <v>361</v>
      </c>
      <c r="I25" s="452"/>
      <c r="J25" s="453"/>
      <c r="K25" s="453"/>
      <c r="L25" s="453"/>
      <c r="M25" s="453"/>
      <c r="N25" s="454"/>
      <c r="P25" s="452"/>
      <c r="Q25" s="453"/>
      <c r="R25" s="453"/>
      <c r="S25" s="453"/>
      <c r="T25" s="453"/>
      <c r="U25" s="454"/>
    </row>
    <row r="26" spans="1:21" outlineLevel="1">
      <c r="A26" s="54" t="s">
        <v>362</v>
      </c>
      <c r="B26" s="21">
        <f>E64</f>
        <v>0</v>
      </c>
      <c r="C26" s="21">
        <f>F64</f>
        <v>0</v>
      </c>
      <c r="D26" s="21">
        <f>G64</f>
        <v>0</v>
      </c>
      <c r="E26" s="21">
        <f>H64</f>
        <v>0</v>
      </c>
      <c r="F26" s="21">
        <f>I64</f>
        <v>0</v>
      </c>
      <c r="G26" s="21">
        <f>SUM(J64:BB64)</f>
        <v>0</v>
      </c>
      <c r="I26" s="452"/>
      <c r="J26" s="453"/>
      <c r="K26" s="453"/>
      <c r="L26" s="453"/>
      <c r="M26" s="453"/>
      <c r="N26" s="454"/>
      <c r="P26" s="452"/>
      <c r="Q26" s="453"/>
      <c r="R26" s="453"/>
      <c r="S26" s="453"/>
      <c r="T26" s="453"/>
      <c r="U26" s="454"/>
    </row>
    <row r="27" spans="1:21" outlineLevel="1">
      <c r="A27" s="54" t="s">
        <v>363</v>
      </c>
      <c r="B27" s="21">
        <f>E71+E77</f>
        <v>0</v>
      </c>
      <c r="C27" s="21">
        <f>F71+F77</f>
        <v>0</v>
      </c>
      <c r="D27" s="21">
        <f>G71+G77</f>
        <v>0</v>
      </c>
      <c r="E27" s="21">
        <f>H71+H77</f>
        <v>0</v>
      </c>
      <c r="F27" s="21">
        <f>I71+I77</f>
        <v>0</v>
      </c>
      <c r="G27" s="21">
        <f>SUM(J71:BB71)+SUM(J77:BB77)</f>
        <v>0</v>
      </c>
      <c r="I27" s="452"/>
      <c r="J27" s="453"/>
      <c r="K27" s="453"/>
      <c r="L27" s="453"/>
      <c r="M27" s="453"/>
      <c r="N27" s="454"/>
      <c r="P27" s="452"/>
      <c r="Q27" s="453"/>
      <c r="R27" s="453"/>
      <c r="S27" s="453"/>
      <c r="T27" s="453"/>
      <c r="U27" s="454"/>
    </row>
    <row r="28" spans="1:21" outlineLevel="1">
      <c r="A28" s="154"/>
      <c r="B28" s="248"/>
      <c r="C28" s="248"/>
      <c r="D28" s="248"/>
      <c r="E28" s="248"/>
      <c r="F28" s="248"/>
      <c r="G28" s="248"/>
      <c r="I28" s="452"/>
      <c r="J28" s="453"/>
      <c r="K28" s="453"/>
      <c r="L28" s="453"/>
      <c r="M28" s="453"/>
      <c r="N28" s="454"/>
      <c r="P28" s="452"/>
      <c r="Q28" s="453"/>
      <c r="R28" s="453"/>
      <c r="S28" s="453"/>
      <c r="T28" s="453"/>
      <c r="U28" s="454"/>
    </row>
    <row r="29" spans="1:21" ht="14" outlineLevel="1" thickBot="1">
      <c r="A29" s="154"/>
      <c r="B29" s="248"/>
      <c r="C29" s="248"/>
      <c r="D29" s="248"/>
      <c r="E29" s="248"/>
      <c r="F29" s="248"/>
      <c r="G29" s="248"/>
      <c r="I29" s="452"/>
      <c r="J29" s="453"/>
      <c r="K29" s="453"/>
      <c r="L29" s="453"/>
      <c r="M29" s="453"/>
      <c r="N29" s="454"/>
      <c r="P29" s="452"/>
      <c r="Q29" s="453"/>
      <c r="R29" s="453"/>
      <c r="S29" s="453"/>
      <c r="T29" s="453"/>
      <c r="U29" s="454"/>
    </row>
    <row r="30" spans="1:21" ht="14" outlineLevel="1" thickBot="1">
      <c r="A30" s="308"/>
      <c r="B30" s="309" t="s">
        <v>364</v>
      </c>
      <c r="C30" s="310" t="s">
        <v>365</v>
      </c>
      <c r="D30" s="509" t="s">
        <v>317</v>
      </c>
      <c r="E30" s="510"/>
      <c r="F30" s="510"/>
      <c r="G30" s="511"/>
      <c r="I30" s="452"/>
      <c r="J30" s="453"/>
      <c r="K30" s="453"/>
      <c r="L30" s="453"/>
      <c r="M30" s="453"/>
      <c r="N30" s="454"/>
      <c r="P30" s="452"/>
      <c r="Q30" s="453"/>
      <c r="R30" s="453"/>
      <c r="S30" s="453"/>
      <c r="T30" s="453"/>
      <c r="U30" s="454"/>
    </row>
    <row r="31" spans="1:21" outlineLevel="1">
      <c r="A31" s="502" t="s">
        <v>366</v>
      </c>
      <c r="B31" s="311"/>
      <c r="C31" s="307"/>
      <c r="D31" s="522"/>
      <c r="E31" s="522"/>
      <c r="F31" s="522"/>
      <c r="G31" s="523"/>
      <c r="I31" s="452"/>
      <c r="J31" s="453"/>
      <c r="K31" s="453"/>
      <c r="L31" s="453"/>
      <c r="M31" s="453"/>
      <c r="N31" s="454"/>
      <c r="P31" s="452"/>
      <c r="Q31" s="453"/>
      <c r="R31" s="453"/>
      <c r="S31" s="453"/>
      <c r="T31" s="453"/>
      <c r="U31" s="454"/>
    </row>
    <row r="32" spans="1:21" outlineLevel="1">
      <c r="A32" s="502"/>
      <c r="B32" s="312"/>
      <c r="C32" s="252"/>
      <c r="D32" s="514"/>
      <c r="E32" s="514"/>
      <c r="F32" s="514"/>
      <c r="G32" s="515"/>
      <c r="I32" s="452"/>
      <c r="J32" s="453"/>
      <c r="K32" s="453"/>
      <c r="L32" s="453"/>
      <c r="M32" s="453"/>
      <c r="N32" s="454"/>
      <c r="P32" s="452"/>
      <c r="Q32" s="453"/>
      <c r="R32" s="453"/>
      <c r="S32" s="453"/>
      <c r="T32" s="453"/>
      <c r="U32" s="454"/>
    </row>
    <row r="33" spans="1:21" outlineLevel="1">
      <c r="A33" s="502"/>
      <c r="B33" s="312"/>
      <c r="C33" s="252"/>
      <c r="D33" s="514"/>
      <c r="E33" s="514"/>
      <c r="F33" s="514"/>
      <c r="G33" s="515"/>
      <c r="I33" s="452"/>
      <c r="J33" s="453"/>
      <c r="K33" s="453"/>
      <c r="L33" s="453"/>
      <c r="M33" s="453"/>
      <c r="N33" s="454"/>
      <c r="P33" s="452"/>
      <c r="Q33" s="453"/>
      <c r="R33" s="453"/>
      <c r="S33" s="453"/>
      <c r="T33" s="453"/>
      <c r="U33" s="454"/>
    </row>
    <row r="34" spans="1:21" outlineLevel="1">
      <c r="A34" s="502"/>
      <c r="B34" s="312"/>
      <c r="C34" s="252"/>
      <c r="D34" s="514"/>
      <c r="E34" s="514"/>
      <c r="F34" s="514"/>
      <c r="G34" s="515"/>
      <c r="I34" s="452"/>
      <c r="J34" s="453"/>
      <c r="K34" s="453"/>
      <c r="L34" s="453"/>
      <c r="M34" s="453"/>
      <c r="N34" s="454"/>
      <c r="P34" s="452"/>
      <c r="Q34" s="453"/>
      <c r="R34" s="453"/>
      <c r="S34" s="453"/>
      <c r="T34" s="453"/>
      <c r="U34" s="454"/>
    </row>
    <row r="35" spans="1:21" outlineLevel="1">
      <c r="A35" s="502"/>
      <c r="B35" s="312"/>
      <c r="C35" s="252"/>
      <c r="D35" s="514"/>
      <c r="E35" s="514"/>
      <c r="F35" s="514"/>
      <c r="G35" s="515"/>
      <c r="I35" s="452"/>
      <c r="J35" s="453"/>
      <c r="K35" s="453"/>
      <c r="L35" s="453"/>
      <c r="M35" s="453"/>
      <c r="N35" s="454"/>
      <c r="P35" s="452"/>
      <c r="Q35" s="453"/>
      <c r="R35" s="453"/>
      <c r="S35" s="453"/>
      <c r="T35" s="453"/>
      <c r="U35" s="454"/>
    </row>
    <row r="36" spans="1:21" outlineLevel="1">
      <c r="A36" s="502"/>
      <c r="B36" s="312"/>
      <c r="C36" s="252"/>
      <c r="D36" s="514"/>
      <c r="E36" s="514"/>
      <c r="F36" s="514"/>
      <c r="G36" s="515"/>
      <c r="I36" s="452"/>
      <c r="J36" s="453"/>
      <c r="K36" s="453"/>
      <c r="L36" s="453"/>
      <c r="M36" s="453"/>
      <c r="N36" s="454"/>
      <c r="P36" s="452"/>
      <c r="Q36" s="453"/>
      <c r="R36" s="453"/>
      <c r="S36" s="453"/>
      <c r="T36" s="453"/>
      <c r="U36" s="454"/>
    </row>
    <row r="37" spans="1:21" outlineLevel="1">
      <c r="A37" s="502"/>
      <c r="B37" s="312"/>
      <c r="C37" s="252"/>
      <c r="D37" s="514"/>
      <c r="E37" s="514"/>
      <c r="F37" s="514"/>
      <c r="G37" s="515"/>
      <c r="I37" s="452"/>
      <c r="J37" s="453"/>
      <c r="K37" s="453"/>
      <c r="L37" s="453"/>
      <c r="M37" s="453"/>
      <c r="N37" s="454"/>
      <c r="P37" s="452"/>
      <c r="Q37" s="453"/>
      <c r="R37" s="453"/>
      <c r="S37" s="453"/>
      <c r="T37" s="453"/>
      <c r="U37" s="454"/>
    </row>
    <row r="38" spans="1:21" outlineLevel="1">
      <c r="A38" s="502"/>
      <c r="B38" s="312"/>
      <c r="C38" s="252"/>
      <c r="D38" s="514"/>
      <c r="E38" s="514"/>
      <c r="F38" s="514"/>
      <c r="G38" s="515"/>
      <c r="I38" s="452"/>
      <c r="J38" s="453"/>
      <c r="K38" s="453"/>
      <c r="L38" s="453"/>
      <c r="M38" s="453"/>
      <c r="N38" s="454"/>
      <c r="P38" s="452"/>
      <c r="Q38" s="453"/>
      <c r="R38" s="453"/>
      <c r="S38" s="453"/>
      <c r="T38" s="453"/>
      <c r="U38" s="454"/>
    </row>
    <row r="39" spans="1:21" outlineLevel="1">
      <c r="A39" s="502"/>
      <c r="B39" s="312"/>
      <c r="C39" s="252"/>
      <c r="D39" s="514"/>
      <c r="E39" s="514"/>
      <c r="F39" s="514"/>
      <c r="G39" s="515"/>
      <c r="I39" s="452"/>
      <c r="J39" s="453"/>
      <c r="K39" s="453"/>
      <c r="L39" s="453"/>
      <c r="M39" s="453"/>
      <c r="N39" s="454"/>
      <c r="P39" s="452"/>
      <c r="Q39" s="453"/>
      <c r="R39" s="453"/>
      <c r="S39" s="453"/>
      <c r="T39" s="453"/>
      <c r="U39" s="454"/>
    </row>
    <row r="40" spans="1:21" ht="14" outlineLevel="1" thickBot="1">
      <c r="A40" s="503"/>
      <c r="B40" s="313"/>
      <c r="C40" s="314"/>
      <c r="D40" s="512"/>
      <c r="E40" s="512"/>
      <c r="F40" s="512"/>
      <c r="G40" s="513"/>
      <c r="I40" s="452"/>
      <c r="J40" s="453"/>
      <c r="K40" s="453"/>
      <c r="L40" s="453"/>
      <c r="M40" s="453"/>
      <c r="N40" s="454"/>
      <c r="P40" s="452"/>
      <c r="Q40" s="453"/>
      <c r="R40" s="453"/>
      <c r="S40" s="453"/>
      <c r="T40" s="453"/>
      <c r="U40" s="454"/>
    </row>
    <row r="41" spans="1:21" outlineLevel="1">
      <c r="A41" s="154"/>
      <c r="B41" s="248"/>
      <c r="C41" s="248"/>
      <c r="D41" s="248"/>
      <c r="E41" s="248"/>
      <c r="F41" s="248"/>
      <c r="G41" s="248"/>
      <c r="I41" s="452"/>
      <c r="J41" s="453"/>
      <c r="K41" s="453"/>
      <c r="L41" s="453"/>
      <c r="M41" s="453"/>
      <c r="N41" s="454"/>
      <c r="P41" s="452"/>
      <c r="Q41" s="453"/>
      <c r="R41" s="453"/>
      <c r="S41" s="453"/>
      <c r="T41" s="453"/>
      <c r="U41" s="454"/>
    </row>
    <row r="42" spans="1:21" outlineLevel="1">
      <c r="A42" s="154"/>
      <c r="B42" s="248"/>
      <c r="C42" s="248"/>
      <c r="D42" s="248"/>
      <c r="E42" s="248"/>
      <c r="F42" s="248"/>
      <c r="G42" s="248"/>
      <c r="I42" s="452"/>
      <c r="J42" s="453"/>
      <c r="K42" s="453"/>
      <c r="L42" s="453"/>
      <c r="M42" s="453"/>
      <c r="N42" s="454"/>
      <c r="P42" s="452"/>
      <c r="Q42" s="453"/>
      <c r="R42" s="453"/>
      <c r="S42" s="453"/>
      <c r="T42" s="453"/>
      <c r="U42" s="454"/>
    </row>
    <row r="43" spans="1:21" outlineLevel="1">
      <c r="A43" s="154"/>
      <c r="B43" s="248"/>
      <c r="C43" s="248"/>
      <c r="D43" s="248"/>
      <c r="E43" s="248"/>
      <c r="F43" s="248"/>
      <c r="G43" s="248"/>
      <c r="I43" s="452"/>
      <c r="J43" s="453"/>
      <c r="K43" s="453"/>
      <c r="L43" s="453"/>
      <c r="M43" s="453"/>
      <c r="N43" s="454"/>
      <c r="P43" s="452"/>
      <c r="Q43" s="453"/>
      <c r="R43" s="453"/>
      <c r="S43" s="453"/>
      <c r="T43" s="453"/>
      <c r="U43" s="454"/>
    </row>
    <row r="44" spans="1:21" outlineLevel="1">
      <c r="A44" s="154"/>
      <c r="B44" s="248"/>
      <c r="C44" s="248"/>
      <c r="D44" s="248"/>
      <c r="E44" s="248"/>
      <c r="F44" s="248"/>
      <c r="G44" s="248"/>
      <c r="I44" s="452"/>
      <c r="J44" s="453"/>
      <c r="K44" s="453"/>
      <c r="L44" s="453"/>
      <c r="M44" s="453"/>
      <c r="N44" s="454"/>
      <c r="P44" s="452"/>
      <c r="Q44" s="453"/>
      <c r="R44" s="453"/>
      <c r="S44" s="453"/>
      <c r="T44" s="453"/>
      <c r="U44" s="454"/>
    </row>
    <row r="45" spans="1:21" outlineLevel="1">
      <c r="A45" s="154"/>
      <c r="B45" s="248"/>
      <c r="C45" s="248"/>
      <c r="D45" s="248"/>
      <c r="E45" s="248"/>
      <c r="F45" s="248"/>
      <c r="G45" s="248"/>
      <c r="I45" s="455"/>
      <c r="J45" s="456"/>
      <c r="K45" s="456"/>
      <c r="L45" s="456"/>
      <c r="M45" s="456"/>
      <c r="N45" s="457"/>
      <c r="P45" s="455"/>
      <c r="Q45" s="456"/>
      <c r="R45" s="456"/>
      <c r="S45" s="456"/>
      <c r="T45" s="456"/>
      <c r="U45" s="457"/>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516" t="s">
        <v>264</v>
      </c>
      <c r="F51" s="504"/>
      <c r="G51" s="504"/>
      <c r="H51" s="504"/>
      <c r="I51" s="504"/>
      <c r="J51" s="504" t="s">
        <v>265</v>
      </c>
      <c r="K51" s="504"/>
      <c r="L51" s="504"/>
      <c r="M51" s="504"/>
      <c r="N51" s="504"/>
      <c r="O51" s="504" t="s">
        <v>266</v>
      </c>
      <c r="P51" s="504"/>
      <c r="Q51" s="504"/>
      <c r="R51" s="504"/>
      <c r="S51" s="504"/>
      <c r="T51" s="504" t="s">
        <v>267</v>
      </c>
      <c r="U51" s="504"/>
      <c r="V51" s="504"/>
      <c r="W51" s="504"/>
      <c r="X51" s="504"/>
      <c r="Y51" s="504" t="s">
        <v>375</v>
      </c>
      <c r="Z51" s="504"/>
      <c r="AA51" s="504"/>
      <c r="AB51" s="504"/>
      <c r="AC51" s="504"/>
      <c r="AD51" s="504" t="s">
        <v>376</v>
      </c>
      <c r="AE51" s="504"/>
      <c r="AF51" s="504"/>
      <c r="AG51" s="504"/>
      <c r="AH51" s="504"/>
      <c r="AI51" s="504" t="s">
        <v>377</v>
      </c>
      <c r="AJ51" s="504"/>
      <c r="AK51" s="504"/>
      <c r="AL51" s="504"/>
      <c r="AM51" s="504"/>
      <c r="AN51" s="504" t="s">
        <v>378</v>
      </c>
      <c r="AO51" s="504"/>
      <c r="AP51" s="504"/>
      <c r="AQ51" s="504"/>
      <c r="AR51" s="504"/>
      <c r="AS51" s="504" t="s">
        <v>379</v>
      </c>
      <c r="AT51" s="504"/>
      <c r="AU51" s="504"/>
      <c r="AV51" s="504"/>
      <c r="AW51" s="504"/>
      <c r="AX51" s="504" t="s">
        <v>380</v>
      </c>
      <c r="AY51" s="504"/>
      <c r="AZ51" s="504"/>
      <c r="BA51" s="504"/>
      <c r="BB51" s="50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364</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97"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98"/>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98"/>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98"/>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98"/>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98"/>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9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9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9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9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99"/>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9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9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9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9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9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9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9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9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9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155</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93" t="s">
        <v>464</v>
      </c>
      <c r="B143" s="135" t="s">
        <v>276</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94"/>
      <c r="B144" s="135" t="s">
        <v>276</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94"/>
      <c r="B145" s="135" t="s">
        <v>276</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94"/>
      <c r="B146" s="135" t="s">
        <v>279</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94"/>
      <c r="B147" s="135" t="s">
        <v>279</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94"/>
      <c r="B148" s="135" t="s">
        <v>279</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94"/>
      <c r="B149" s="135" t="s">
        <v>279</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94"/>
      <c r="B150" s="135" t="s">
        <v>282</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94"/>
      <c r="B151" s="135" t="s">
        <v>282</v>
      </c>
      <c r="C151" s="315" t="s">
        <v>571</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94"/>
      <c r="B152" s="135" t="s">
        <v>282</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9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9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155</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93" t="s">
        <v>471</v>
      </c>
      <c r="B158" s="135" t="s">
        <v>276</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94"/>
      <c r="B159" s="135" t="s">
        <v>276</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94"/>
      <c r="B160" s="135" t="s">
        <v>276</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94"/>
      <c r="B161" s="135" t="s">
        <v>279</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94"/>
      <c r="B162" s="135" t="s">
        <v>279</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94"/>
      <c r="B163" s="135" t="s">
        <v>279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94"/>
      <c r="B164" s="135" t="s">
        <v>279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9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9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9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9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9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93" t="s">
        <v>476</v>
      </c>
      <c r="B172" s="135" t="s">
        <v>276</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94"/>
      <c r="B173" s="135" t="s">
        <v>276</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95"/>
      <c r="B174" s="135" t="s">
        <v>276</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93" t="s">
        <v>477</v>
      </c>
      <c r="B176" s="135" t="s">
        <v>276</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94"/>
      <c r="B177" s="135" t="s">
        <v>276</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95"/>
      <c r="B178" s="135" t="s">
        <v>276</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0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0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93" t="s">
        <v>485</v>
      </c>
      <c r="B190" s="150" t="s">
        <v>486</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94"/>
      <c r="B191" s="150" t="s">
        <v>487</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94"/>
      <c r="B192" s="150" t="s">
        <v>557</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94"/>
      <c r="B193" s="150" t="s">
        <v>488</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94"/>
      <c r="B194" s="150" t="s">
        <v>489</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94"/>
      <c r="B195" s="150" t="s">
        <v>490</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94"/>
      <c r="B196" s="150" t="s">
        <v>279</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94"/>
      <c r="B197" s="150" t="s">
        <v>282</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95"/>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93" t="s">
        <v>491</v>
      </c>
      <c r="B200" s="150" t="s">
        <v>492</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94"/>
      <c r="B201" s="150" t="s">
        <v>493</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95"/>
      <c r="B202" s="150" t="s">
        <v>494</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93" t="s">
        <v>495</v>
      </c>
      <c r="B204" s="150" t="s">
        <v>496</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94"/>
      <c r="B205" s="150" t="s">
        <v>497</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95"/>
      <c r="B206" s="150" t="s">
        <v>498</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485</v>
      </c>
      <c r="B210" s="150" t="s">
        <v>559</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0"/>
      <c r="B211" s="150" t="s">
        <v>487</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557</v>
      </c>
      <c r="C212" s="19"/>
      <c r="D212" s="135" t="s">
        <v>383</v>
      </c>
      <c r="E212" s="21">
        <f>E192-Baseline!E192</f>
        <v>5.0724320356663997</v>
      </c>
      <c r="F212" s="21">
        <f>F77*F186-Baseline!F77*Baseline!F186</f>
        <v>4.972026411701429</v>
      </c>
      <c r="G212" s="21">
        <f>G77*G186-Baseline!G77*Baseline!G186</f>
        <v>4.8740589408062149</v>
      </c>
      <c r="H212" s="21">
        <f>H77*H186-Baseline!H77*Baseline!H186</f>
        <v>4.778472028077795</v>
      </c>
      <c r="I212" s="21">
        <f>I77*I186-Baseline!I77*Baseline!I186</f>
        <v>4.6852095098788924</v>
      </c>
      <c r="J212" s="21">
        <f>J77*J186-Baseline!J77*Baseline!J186</f>
        <v>4.5942166243241109</v>
      </c>
      <c r="K212" s="21">
        <f>K77*K186-Baseline!K77*Baseline!K186</f>
        <v>4.5054399698103378</v>
      </c>
      <c r="L212" s="21">
        <f>L77*L186-Baseline!L77*Baseline!L186</f>
        <v>4.4188274791604609</v>
      </c>
      <c r="M212" s="21">
        <f>M77*M186-Baseline!M77*Baseline!M186</f>
        <v>4.3343283796726535</v>
      </c>
      <c r="N212" s="21">
        <f>N77*N186-Baseline!N77*Baseline!N186</f>
        <v>4.251893167650314</v>
      </c>
      <c r="O212" s="21">
        <f>O77*O186-Baseline!O77*Baseline!O186</f>
        <v>4.1714735734379795</v>
      </c>
      <c r="P212" s="21">
        <f>P77*P186-Baseline!P77*Baseline!P186</f>
        <v>4.0930225324899911</v>
      </c>
      <c r="Q212" s="21">
        <f>Q77*Q186-Baseline!Q77*Baseline!Q186</f>
        <v>4.0164941547135955</v>
      </c>
      <c r="R212" s="21">
        <f>R77*R186-Baseline!R77*Baseline!R186</f>
        <v>3.9418436987463017</v>
      </c>
      <c r="S212" s="21">
        <f>S77*S186-Baseline!S77*Baseline!S186</f>
        <v>3.8690275398474858</v>
      </c>
      <c r="T212" s="21">
        <f>T77*T186-Baseline!T77*Baseline!T186</f>
        <v>3.7980031467714448</v>
      </c>
      <c r="U212" s="21">
        <f>U77*U186-Baseline!U77*Baseline!U186</f>
        <v>3.7287290513133597</v>
      </c>
      <c r="V212" s="21">
        <f>V77*V186-Baseline!V77*Baseline!V186</f>
        <v>3.6611648255749665</v>
      </c>
      <c r="W212" s="21">
        <f>W77*W186-Baseline!W77*Baseline!W186</f>
        <v>3.5952710538958468</v>
      </c>
      <c r="X212" s="21">
        <f>X77*X186-Baseline!X77*Baseline!X186</f>
        <v>3.5310093108020957</v>
      </c>
      <c r="Y212" s="21">
        <f>Y77*Y186-Baseline!Y77*Baseline!Y186</f>
        <v>3.4683421349268975</v>
      </c>
      <c r="Z212" s="21">
        <f>Z77*Z186-Baseline!Z77*Baseline!Z186</f>
        <v>3.4072330070847681</v>
      </c>
      <c r="AA212" s="21">
        <f>AA77*AA186-Baseline!AA77*Baseline!AA186</f>
        <v>3.3476463262646292</v>
      </c>
      <c r="AB212" s="21">
        <f>AB77*AB186-Baseline!AB77*Baseline!AB186</f>
        <v>3.2895473880686734</v>
      </c>
      <c r="AC212" s="21">
        <f>AC77*AC186-Baseline!AC77*Baseline!AC186</f>
        <v>3.2329023627197904</v>
      </c>
      <c r="AD212" s="21">
        <f>AD77*AD186-Baseline!AD77*Baseline!AD186</f>
        <v>3.1776782746036578</v>
      </c>
      <c r="AE212" s="21">
        <f>AE77*AE186-Baseline!AE77*Baseline!AE186</f>
        <v>3.123842982035395</v>
      </c>
      <c r="AF212" s="21">
        <f>AF77*AF186-Baseline!AF77*Baseline!AF186</f>
        <v>3.0713651494280745</v>
      </c>
      <c r="AG212" s="21">
        <f>AG77*AG186-Baseline!AG77*Baseline!AG186</f>
        <v>3.0202142480172318</v>
      </c>
      <c r="AH212" s="21">
        <f>AH77*AH186-Baseline!AH77*Baseline!AH186</f>
        <v>2.9703605095381627</v>
      </c>
      <c r="AI212" s="21">
        <f>AI77*AI186-Baseline!AI77*Baseline!AI186</f>
        <v>2.9217749296505451</v>
      </c>
      <c r="AJ212" s="21">
        <f>AJ77*AJ186-Baseline!AJ77*Baseline!AJ186</f>
        <v>2.8883827808684082</v>
      </c>
      <c r="AK212" s="21">
        <f>AK77*AK186-Baseline!AK77*Baseline!AK186</f>
        <v>2.8558217209917278</v>
      </c>
      <c r="AL212" s="21">
        <f>AL77*AL186-Baseline!AL77*Baseline!AL186</f>
        <v>2.8240793109980031</v>
      </c>
      <c r="AM212" s="21">
        <f>AM77*AM186-Baseline!AM77*Baseline!AM186</f>
        <v>2.7931434356996268</v>
      </c>
      <c r="AN212" s="21">
        <f>AN77*AN186-Baseline!AN77*Baseline!AN186</f>
        <v>2.7630022895536137</v>
      </c>
      <c r="AO212" s="21">
        <f>AO77*AO186-Baseline!AO77*Baseline!AO186</f>
        <v>2.7336443918047073</v>
      </c>
      <c r="AP212" s="21">
        <f>AP77*AP186-Baseline!AP77*Baseline!AP186</f>
        <v>2.7050585597014538</v>
      </c>
      <c r="AQ212" s="21">
        <f>AQ77*AQ186-Baseline!AQ77*Baseline!AQ186</f>
        <v>2.6772339260084279</v>
      </c>
      <c r="AR212" s="21">
        <f>AR77*AR186-Baseline!AR77*Baseline!AR186</f>
        <v>2.650159914052594</v>
      </c>
      <c r="AS212" s="21">
        <f>AS77*AS186-Baseline!AS77*Baseline!AS186</f>
        <v>2.6238262461305646</v>
      </c>
      <c r="AT212" s="21">
        <f>AT77*AT186-Baseline!AT77*Baseline!AT186</f>
        <v>2.5982229380557422</v>
      </c>
      <c r="AU212" s="21">
        <f>AU77*AU186-Baseline!AU77*Baseline!AU186</f>
        <v>2.5733402897897402</v>
      </c>
      <c r="AV212" s="21">
        <f>AV77*AV186-Baseline!AV77*Baseline!AV186</f>
        <v>2.5491688855585752</v>
      </c>
      <c r="AW212" s="21">
        <f>AW77*AW186-Baseline!AW77*Baseline!AW186</f>
        <v>2.5256995925843033</v>
      </c>
      <c r="AX212" s="21">
        <f>AX77*AX186-Baseline!AX77*Baseline!AX186</f>
        <v>2.5029235498700797</v>
      </c>
      <c r="AY212" s="21">
        <f>AY77*AY186-Baseline!AY77*Baseline!AY186</f>
        <v>2.4808321705155731</v>
      </c>
      <c r="AZ212" s="21">
        <f>AZ77*AZ186-Baseline!AZ77*Baseline!AZ186</f>
        <v>2.4594171369283129</v>
      </c>
      <c r="BA212" s="21">
        <f>BA77*BA186-Baseline!BA77*Baseline!BA186</f>
        <v>2.4386703947969224</v>
      </c>
      <c r="BB212" s="21">
        <f>BB77*BB186-Baseline!BB77*Baseline!BB186</f>
        <v>2.4180986645830314</v>
      </c>
    </row>
    <row r="213" spans="1:54" outlineLevel="2">
      <c r="A213" s="520"/>
      <c r="B213" s="150" t="s">
        <v>488</v>
      </c>
      <c r="C213" s="19"/>
      <c r="D213" s="135" t="s">
        <v>383</v>
      </c>
      <c r="E213" s="21">
        <f>E193-Baseline!E193</f>
        <v>30.244868728940542</v>
      </c>
      <c r="F213" s="21">
        <f>F193-Baseline!F193</f>
        <v>30.173702728501709</v>
      </c>
      <c r="G213" s="21">
        <f>G193-Baseline!G193</f>
        <v>29.992862867180545</v>
      </c>
      <c r="H213" s="21">
        <f>H193-Baseline!H193</f>
        <v>29.810243655130989</v>
      </c>
      <c r="I213" s="21">
        <f>I193-Baseline!I193</f>
        <v>29.725512544085383</v>
      </c>
      <c r="J213" s="21">
        <f>J193-Baseline!J193</f>
        <v>29.635632446962855</v>
      </c>
      <c r="K213" s="21">
        <f>K193-Baseline!K193</f>
        <v>29.445373757826506</v>
      </c>
      <c r="L213" s="21">
        <f>L193-Baseline!L193</f>
        <v>29.348136535909667</v>
      </c>
      <c r="M213" s="21">
        <f>M193-Baseline!M193</f>
        <v>29.246781376419015</v>
      </c>
      <c r="N213" s="21">
        <f>N193-Baseline!N193</f>
        <v>29.051419857195267</v>
      </c>
      <c r="O213" s="21">
        <f>O193-Baseline!O193</f>
        <v>28.944522978702135</v>
      </c>
      <c r="P213" s="21">
        <f>P193-Baseline!P193</f>
        <v>28.834429718277708</v>
      </c>
      <c r="Q213" s="21">
        <f>Q193-Baseline!Q193</f>
        <v>28.721438488794377</v>
      </c>
      <c r="R213" s="21">
        <f>R193-Baseline!R193</f>
        <v>28.689479361368594</v>
      </c>
      <c r="S213" s="21">
        <f>S193-Baseline!S193</f>
        <v>28.569998149295078</v>
      </c>
      <c r="T213" s="21">
        <f>T193-Baseline!T193</f>
        <v>28.448486932756705</v>
      </c>
      <c r="U213" s="21">
        <f>U193-Baseline!U193</f>
        <v>28.325200997273413</v>
      </c>
      <c r="V213" s="21">
        <f>V193-Baseline!V193</f>
        <v>28.278073056845496</v>
      </c>
      <c r="W213" s="21">
        <f>W193-Baseline!W193</f>
        <v>28.150567317492548</v>
      </c>
      <c r="X213" s="21">
        <f>X193-Baseline!X193</f>
        <v>28.096956411220031</v>
      </c>
      <c r="Y213" s="21">
        <f>Y193-Baseline!Y193</f>
        <v>27.966278344060893</v>
      </c>
      <c r="Z213" s="21">
        <f>Z193-Baseline!Z193</f>
        <v>27.907329890570541</v>
      </c>
      <c r="AA213" s="21">
        <f>AA193-Baseline!AA193</f>
        <v>27.845484796750327</v>
      </c>
      <c r="AB213" s="21">
        <f>AB193-Baseline!AB193</f>
        <v>27.781031467611161</v>
      </c>
      <c r="AC213" s="21">
        <f>AC193-Baseline!AC193</f>
        <v>27.698568218229092</v>
      </c>
      <c r="AD213" s="21">
        <f>AD193-Baseline!AD193</f>
        <v>27.618156882257626</v>
      </c>
      <c r="AE213" s="21">
        <f>AE193-Baseline!AE193</f>
        <v>27.542845952713879</v>
      </c>
      <c r="AF213" s="21">
        <f>AF193-Baseline!AF193</f>
        <v>27.464016960774877</v>
      </c>
      <c r="AG213" s="21">
        <f>AG193-Baseline!AG193</f>
        <v>27.38276749601156</v>
      </c>
      <c r="AH213" s="21">
        <f>AH193-Baseline!AH193</f>
        <v>27.300339982819022</v>
      </c>
      <c r="AI213" s="21">
        <f>AI193-Baseline!AI193</f>
        <v>27.218316100970679</v>
      </c>
      <c r="AJ213" s="21">
        <f>AJ193-Baseline!AJ193</f>
        <v>27.267737169462347</v>
      </c>
      <c r="AK213" s="21">
        <f>AK193-Baseline!AK193</f>
        <v>27.316354674713114</v>
      </c>
      <c r="AL213" s="21">
        <f>AL193-Baseline!AL193</f>
        <v>27.364748935453804</v>
      </c>
      <c r="AM213" s="21">
        <f>AM193-Baseline!AM193</f>
        <v>27.413249863057242</v>
      </c>
      <c r="AN213" s="21">
        <f>AN193-Baseline!AN193</f>
        <v>27.462001723384791</v>
      </c>
      <c r="AO213" s="21">
        <f>AO193-Baseline!AO193</f>
        <v>27.511068565596936</v>
      </c>
      <c r="AP213" s="21">
        <f>AP193-Baseline!AP193</f>
        <v>27.560649320850114</v>
      </c>
      <c r="AQ213" s="21">
        <f>AQ193-Baseline!AQ193</f>
        <v>27.610971135511896</v>
      </c>
      <c r="AR213" s="21">
        <f>AR193-Baseline!AR193</f>
        <v>27.662201175033527</v>
      </c>
      <c r="AS213" s="21">
        <f>AS193-Baseline!AS193</f>
        <v>27.714495682753416</v>
      </c>
      <c r="AT213" s="21">
        <f>AT193-Baseline!AT193</f>
        <v>27.768021984318175</v>
      </c>
      <c r="AU213" s="21">
        <f>AU193-Baseline!AU193</f>
        <v>27.822956377305683</v>
      </c>
      <c r="AV213" s="21">
        <f>AV193-Baseline!AV193</f>
        <v>27.879467224639079</v>
      </c>
      <c r="AW213" s="21">
        <f>AW193-Baseline!AW193</f>
        <v>27.937716386064377</v>
      </c>
      <c r="AX213" s="21">
        <f>AX193-Baseline!AX193</f>
        <v>27.997866501519013</v>
      </c>
      <c r="AY213" s="21">
        <f>AY193-Baseline!AY193</f>
        <v>28.060080730247321</v>
      </c>
      <c r="AZ213" s="21">
        <f>AZ193-Baseline!AZ193</f>
        <v>28.124520688453128</v>
      </c>
      <c r="BA213" s="21">
        <f>BA193-Baseline!BA193</f>
        <v>28.191345892997443</v>
      </c>
      <c r="BB213" s="21">
        <f>BB193-Baseline!BB193</f>
        <v>28.255042149038083</v>
      </c>
    </row>
    <row r="214" spans="1:54" outlineLevel="2">
      <c r="A214" s="520"/>
      <c r="B214" s="150" t="s">
        <v>489</v>
      </c>
      <c r="C214" s="19"/>
      <c r="D214" s="135" t="s">
        <v>383</v>
      </c>
      <c r="E214" s="21">
        <f>E194-Baseline!E194</f>
        <v>15.146367667260405</v>
      </c>
      <c r="F214" s="21">
        <f>F194-Baseline!F194</f>
        <v>15.072644445579742</v>
      </c>
      <c r="G214" s="21">
        <f>G194-Baseline!G194</f>
        <v>15.000667118765675</v>
      </c>
      <c r="H214" s="21">
        <f>H194-Baseline!H194</f>
        <v>14.930440275874117</v>
      </c>
      <c r="I214" s="21">
        <f>I194-Baseline!I194</f>
        <v>14.861969033100779</v>
      </c>
      <c r="J214" s="21">
        <f>J194-Baseline!J194</f>
        <v>14.795259081341548</v>
      </c>
      <c r="K214" s="21">
        <f>K194-Baseline!K194</f>
        <v>14.730316643703034</v>
      </c>
      <c r="L214" s="21">
        <f>L194-Baseline!L194</f>
        <v>14.667148549320158</v>
      </c>
      <c r="M214" s="21">
        <f>M194-Baseline!M194</f>
        <v>14.605762199931972</v>
      </c>
      <c r="N214" s="21">
        <f>N194-Baseline!N194</f>
        <v>14.54616560171643</v>
      </c>
      <c r="O214" s="21">
        <f>O194-Baseline!O194</f>
        <v>14.488367372636109</v>
      </c>
      <c r="P214" s="21">
        <f>P194-Baseline!P194</f>
        <v>14.432376766570814</v>
      </c>
      <c r="Q214" s="21">
        <f>Q194-Baseline!Q194</f>
        <v>14.37820367149636</v>
      </c>
      <c r="R214" s="21">
        <f>R194-Baseline!R194</f>
        <v>14.3258586324598</v>
      </c>
      <c r="S214" s="21">
        <f>S194-Baseline!S194</f>
        <v>14.27214090889713</v>
      </c>
      <c r="T214" s="21">
        <f>T194-Baseline!T194</f>
        <v>14.220296976220558</v>
      </c>
      <c r="U214" s="21">
        <f>U194-Baseline!U194</f>
        <v>14.170338168166564</v>
      </c>
      <c r="V214" s="21">
        <f>V194-Baseline!V194</f>
        <v>14.122276549569234</v>
      </c>
      <c r="W214" s="21">
        <f>W194-Baseline!W194</f>
        <v>14.076124872460744</v>
      </c>
      <c r="X214" s="21">
        <f>X194-Baseline!X194</f>
        <v>14.031896663157326</v>
      </c>
      <c r="Y214" s="21">
        <f>Y194-Baseline!Y194</f>
        <v>13.989606189908839</v>
      </c>
      <c r="Z214" s="21">
        <f>Z194-Baseline!Z194</f>
        <v>13.949268499725042</v>
      </c>
      <c r="AA214" s="21">
        <f>AA194-Baseline!AA194</f>
        <v>13.910899429553506</v>
      </c>
      <c r="AB214" s="21">
        <f>AB194-Baseline!AB194</f>
        <v>13.874515646600853</v>
      </c>
      <c r="AC214" s="21">
        <f>AC194-Baseline!AC194</f>
        <v>13.831234661121361</v>
      </c>
      <c r="AD214" s="21">
        <f>AD194-Baseline!AD194</f>
        <v>13.788897923772181</v>
      </c>
      <c r="AE214" s="21">
        <f>AE194-Baseline!AE194</f>
        <v>13.746650387873103</v>
      </c>
      <c r="AF214" s="21">
        <f>AF194-Baseline!AF194</f>
        <v>13.703935052960601</v>
      </c>
      <c r="AG214" s="21">
        <f>AG194-Baseline!AG194</f>
        <v>13.660500514399599</v>
      </c>
      <c r="AH214" s="21">
        <f>AH194-Baseline!AH194</f>
        <v>13.616481666336988</v>
      </c>
      <c r="AI214" s="21">
        <f>AI194-Baseline!AI194</f>
        <v>13.572545779765157</v>
      </c>
      <c r="AJ214" s="21">
        <f>AJ194-Baseline!AJ194</f>
        <v>13.5941905530036</v>
      </c>
      <c r="AK214" s="21">
        <f>AK194-Baseline!AK194</f>
        <v>13.615656523903734</v>
      </c>
      <c r="AL214" s="21">
        <f>AL194-Baseline!AL194</f>
        <v>13.637060982294644</v>
      </c>
      <c r="AM214" s="21">
        <f>AM194-Baseline!AM194</f>
        <v>13.658539946043419</v>
      </c>
      <c r="AN214" s="21">
        <f>AN194-Baseline!AN194</f>
        <v>13.680192965953683</v>
      </c>
      <c r="AO214" s="21">
        <f>AO194-Baseline!AO194</f>
        <v>13.70207333377817</v>
      </c>
      <c r="AP214" s="21">
        <f>AP194-Baseline!AP194</f>
        <v>13.724272044556765</v>
      </c>
      <c r="AQ214" s="21">
        <f>AQ194-Baseline!AQ194</f>
        <v>13.746883407592666</v>
      </c>
      <c r="AR214" s="21">
        <f>AR194-Baseline!AR194</f>
        <v>13.76999381293383</v>
      </c>
      <c r="AS214" s="21">
        <f>AS194-Baseline!AS194</f>
        <v>13.793683782713394</v>
      </c>
      <c r="AT214" s="21">
        <f>AT194-Baseline!AT194</f>
        <v>13.818034228285942</v>
      </c>
      <c r="AU214" s="21">
        <f>AU194-Baseline!AU194</f>
        <v>13.843128822592334</v>
      </c>
      <c r="AV214" s="21">
        <f>AV194-Baseline!AV194</f>
        <v>13.869049142019128</v>
      </c>
      <c r="AW214" s="21">
        <f>AW194-Baseline!AW194</f>
        <v>13.895875010551039</v>
      </c>
      <c r="AX214" s="21">
        <f>AX194-Baseline!AX194</f>
        <v>13.92368565449574</v>
      </c>
      <c r="AY214" s="21">
        <f>AY194-Baseline!AY194</f>
        <v>13.952560139327201</v>
      </c>
      <c r="AZ214" s="21">
        <f>AZ194-Baseline!AZ194</f>
        <v>13.982577025085018</v>
      </c>
      <c r="BA214" s="21">
        <f>BA194-Baseline!BA194</f>
        <v>14.013814100214905</v>
      </c>
      <c r="BB214" s="21">
        <f>BB194-Baseline!BB194</f>
        <v>14.043529138250756</v>
      </c>
    </row>
    <row r="215" spans="1:54" outlineLevel="2">
      <c r="A215" s="520"/>
      <c r="B215" s="150" t="s">
        <v>490</v>
      </c>
      <c r="C215" s="19"/>
      <c r="D215" s="135" t="s">
        <v>383</v>
      </c>
      <c r="E215" s="21">
        <f>E195-Baseline!E195</f>
        <v>45.439102991017918</v>
      </c>
      <c r="F215" s="21">
        <f>F195-Baseline!F195</f>
        <v>45.21793332618897</v>
      </c>
      <c r="G215" s="21">
        <f>G195-Baseline!G195</f>
        <v>45.002001356297029</v>
      </c>
      <c r="H215" s="21">
        <f>H195-Baseline!H195</f>
        <v>44.79132082762235</v>
      </c>
      <c r="I215" s="21">
        <f>I195-Baseline!I195</f>
        <v>44.585907099302339</v>
      </c>
      <c r="J215" s="21">
        <f>J195-Baseline!J195</f>
        <v>44.385777234276077</v>
      </c>
      <c r="K215" s="21">
        <f>K195-Baseline!K195</f>
        <v>44.19094993110911</v>
      </c>
      <c r="L215" s="21">
        <f>L195-Baseline!L195</f>
        <v>44.001445647960466</v>
      </c>
      <c r="M215" s="21">
        <f>M195-Baseline!M195</f>
        <v>43.817286590598812</v>
      </c>
      <c r="N215" s="21">
        <f>N195-Baseline!N195</f>
        <v>43.638496796127107</v>
      </c>
      <c r="O215" s="21">
        <f>O195-Baseline!O195</f>
        <v>43.46510211790833</v>
      </c>
      <c r="P215" s="21">
        <f>P195-Baseline!P195</f>
        <v>43.297130308397499</v>
      </c>
      <c r="Q215" s="21">
        <f>Q195-Baseline!Q195</f>
        <v>43.134611014489089</v>
      </c>
      <c r="R215" s="21">
        <f>R195-Baseline!R195</f>
        <v>42.977575897379396</v>
      </c>
      <c r="S215" s="21">
        <f>S195-Baseline!S195</f>
        <v>42.816422718481618</v>
      </c>
      <c r="T215" s="21">
        <f>T195-Baseline!T195</f>
        <v>42.660890920602604</v>
      </c>
      <c r="U215" s="21">
        <f>U195-Baseline!U195</f>
        <v>42.511014512411762</v>
      </c>
      <c r="V215" s="21">
        <f>V195-Baseline!V195</f>
        <v>42.366829640938995</v>
      </c>
      <c r="W215" s="21">
        <f>W195-Baseline!W195</f>
        <v>42.228374617382244</v>
      </c>
      <c r="X215" s="21">
        <f>X195-Baseline!X195</f>
        <v>42.095689989471978</v>
      </c>
      <c r="Y215" s="21">
        <f>Y195-Baseline!Y195</f>
        <v>41.968818569726523</v>
      </c>
      <c r="Z215" s="21">
        <f>Z195-Baseline!Z195</f>
        <v>41.847805491945252</v>
      </c>
      <c r="AA215" s="21">
        <f>AA195-Baseline!AA195</f>
        <v>41.73269829576396</v>
      </c>
      <c r="AB215" s="21">
        <f>AB195-Baseline!AB195</f>
        <v>41.623546939802559</v>
      </c>
      <c r="AC215" s="21">
        <f>AC195-Baseline!AC195</f>
        <v>41.493703983756085</v>
      </c>
      <c r="AD215" s="21">
        <f>AD195-Baseline!AD195</f>
        <v>41.366693772142185</v>
      </c>
      <c r="AE215" s="21">
        <f>AE195-Baseline!AE195</f>
        <v>41.239951164958164</v>
      </c>
      <c r="AF215" s="21">
        <f>AF195-Baseline!AF195</f>
        <v>41.111805160837669</v>
      </c>
      <c r="AG215" s="21">
        <f>AG195-Baseline!AG195</f>
        <v>40.981501544604228</v>
      </c>
      <c r="AH215" s="21">
        <f>AH195-Baseline!AH195</f>
        <v>40.849445000736239</v>
      </c>
      <c r="AI215" s="21">
        <f>AI195-Baseline!AI195</f>
        <v>40.717637341253194</v>
      </c>
      <c r="AJ215" s="21">
        <f>AJ195-Baseline!AJ195</f>
        <v>40.782571661138952</v>
      </c>
      <c r="AK215" s="21">
        <f>AK195-Baseline!AK195</f>
        <v>40.846969573958667</v>
      </c>
      <c r="AL215" s="21">
        <f>AL195-Baseline!AL195</f>
        <v>40.911182949239901</v>
      </c>
      <c r="AM215" s="21">
        <f>AM195-Baseline!AM195</f>
        <v>40.975619840662304</v>
      </c>
      <c r="AN215" s="21">
        <f>AN195-Baseline!AN195</f>
        <v>41.04057890053717</v>
      </c>
      <c r="AO215" s="21">
        <f>AO195-Baseline!AO195</f>
        <v>41.106220004142223</v>
      </c>
      <c r="AP215" s="21">
        <f>AP195-Baseline!AP195</f>
        <v>41.172816136608525</v>
      </c>
      <c r="AQ215" s="21">
        <f>AQ195-Baseline!AQ195</f>
        <v>41.240650225849436</v>
      </c>
      <c r="AR215" s="21">
        <f>AR195-Baseline!AR195</f>
        <v>41.309981442005615</v>
      </c>
      <c r="AS215" s="21">
        <f>AS195-Baseline!AS195</f>
        <v>41.381051351470482</v>
      </c>
      <c r="AT215" s="21">
        <f>AT195-Baseline!AT195</f>
        <v>41.454102688312297</v>
      </c>
      <c r="AU215" s="21">
        <f>AU195-Baseline!AU195</f>
        <v>41.529386471354499</v>
      </c>
      <c r="AV215" s="21">
        <f>AV195-Baseline!AV195</f>
        <v>41.607147429756203</v>
      </c>
      <c r="AW215" s="21">
        <f>AW195-Baseline!AW195</f>
        <v>41.687625035471058</v>
      </c>
      <c r="AX215" s="21">
        <f>AX195-Baseline!AX195</f>
        <v>41.771056967422247</v>
      </c>
      <c r="AY215" s="21">
        <f>AY195-Baseline!AY195</f>
        <v>41.857680422032281</v>
      </c>
      <c r="AZ215" s="21">
        <f>AZ195-Baseline!AZ195</f>
        <v>41.94773107941991</v>
      </c>
      <c r="BA215" s="21">
        <f>BA195-Baseline!BA195</f>
        <v>42.041442304922313</v>
      </c>
      <c r="BB215" s="21">
        <f>BB195-Baseline!BB195</f>
        <v>42.13058741914034</v>
      </c>
    </row>
    <row r="216" spans="1:54" outlineLevel="2">
      <c r="A216" s="520"/>
      <c r="B216" s="150" t="s">
        <v>279</v>
      </c>
      <c r="C216" s="19"/>
      <c r="D216" s="135" t="s">
        <v>383</v>
      </c>
      <c r="E216" s="21">
        <f>E196-Baseline!E196</f>
        <v>4.8230317005041456</v>
      </c>
      <c r="F216" s="21">
        <f>F196-Baseline!F196</f>
        <v>4.9103562636320293</v>
      </c>
      <c r="G216" s="21">
        <f>G196-Baseline!G196</f>
        <v>5.0001160887730114</v>
      </c>
      <c r="H216" s="21">
        <f>H196-Baseline!H196</f>
        <v>5.0923850398110666</v>
      </c>
      <c r="I216" s="21">
        <f>I196-Baseline!I196</f>
        <v>5.1872395041521839</v>
      </c>
      <c r="J216" s="21">
        <f>J196-Baseline!J196</f>
        <v>5.2847583867689423</v>
      </c>
      <c r="K216" s="21">
        <f>K196-Baseline!K196</f>
        <v>5.385023294860825</v>
      </c>
      <c r="L216" s="21">
        <f>L196-Baseline!L196</f>
        <v>5.4881184886211845</v>
      </c>
      <c r="M216" s="21">
        <f>M196-Baseline!M196</f>
        <v>5.5941311595323286</v>
      </c>
      <c r="N216" s="21">
        <f>N196-Baseline!N196</f>
        <v>5.7031513735183026</v>
      </c>
      <c r="O216" s="21">
        <f>O196-Baseline!O196</f>
        <v>5.8152722147732234</v>
      </c>
      <c r="P216" s="21">
        <f>P196-Baseline!P196</f>
        <v>5.9305899565952966</v>
      </c>
      <c r="Q216" s="21">
        <f>Q196-Baseline!Q196</f>
        <v>6.0492040870038624</v>
      </c>
      <c r="R216" s="21">
        <f>R196-Baseline!R196</f>
        <v>6.1712174610195127</v>
      </c>
      <c r="S216" s="21">
        <f>S196-Baseline!S196</f>
        <v>6.2967363656425412</v>
      </c>
      <c r="T216" s="21">
        <f>T196-Baseline!T196</f>
        <v>6.4258707391804366</v>
      </c>
      <c r="U216" s="21">
        <f>U196-Baseline!U196</f>
        <v>6.5587342087574543</v>
      </c>
      <c r="V216" s="21">
        <f>V196-Baseline!V196</f>
        <v>6.6954442604966973</v>
      </c>
      <c r="W216" s="21">
        <f>W196-Baseline!W196</f>
        <v>6.8361223383039462</v>
      </c>
      <c r="X216" s="21">
        <f>X196-Baseline!X196</f>
        <v>6.9808939957111118</v>
      </c>
      <c r="Y216" s="21">
        <f>Y196-Baseline!Y196</f>
        <v>7.1298891108923028</v>
      </c>
      <c r="Z216" s="21">
        <f>Z196-Baseline!Z196</f>
        <v>7.2832418780084609</v>
      </c>
      <c r="AA216" s="21">
        <f>AA196-Baseline!AA196</f>
        <v>7.441091097863235</v>
      </c>
      <c r="AB216" s="21">
        <f>AB196-Baseline!AB196</f>
        <v>7.6035803053286202</v>
      </c>
      <c r="AC216" s="21">
        <f>AC196-Baseline!AC196</f>
        <v>7.7708578899868854</v>
      </c>
      <c r="AD216" s="21">
        <f>AD196-Baseline!AD196</f>
        <v>7.9430773024422887</v>
      </c>
      <c r="AE216" s="21">
        <f>AE196-Baseline!AE196</f>
        <v>8.1203971986326717</v>
      </c>
      <c r="AF216" s="21">
        <f>AF196-Baseline!AF196</f>
        <v>8.302981661618178</v>
      </c>
      <c r="AG216" s="21">
        <f>AG196-Baseline!AG196</f>
        <v>8.4910003733497454</v>
      </c>
      <c r="AH216" s="21">
        <f>AH196-Baseline!AH196</f>
        <v>8.6846287980286867</v>
      </c>
      <c r="AI216" s="21">
        <f>AI196-Baseline!AI196</f>
        <v>8.8840483884377441</v>
      </c>
      <c r="AJ216" s="21">
        <f>AJ196-Baseline!AJ196</f>
        <v>9.1086512574468372</v>
      </c>
      <c r="AK216" s="21">
        <f>AK196-Baseline!AK196</f>
        <v>9.3403625693158201</v>
      </c>
      <c r="AL216" s="21">
        <f>AL196-Baseline!AL196</f>
        <v>9.5794264473055186</v>
      </c>
      <c r="AM216" s="21">
        <f>AM196-Baseline!AM196</f>
        <v>9.8260958282204864</v>
      </c>
      <c r="AN216" s="21">
        <f>AN196-Baseline!AN196</f>
        <v>10.08063275204537</v>
      </c>
      <c r="AO216" s="21">
        <f>AO196-Baseline!AO196</f>
        <v>10.343308780971936</v>
      </c>
      <c r="AP216" s="21">
        <f>AP196-Baseline!AP196</f>
        <v>10.614405246989485</v>
      </c>
      <c r="AQ216" s="21">
        <f>AQ196-Baseline!AQ196</f>
        <v>10.894213704165677</v>
      </c>
      <c r="AR216" s="21">
        <f>AR196-Baseline!AR196</f>
        <v>11.183036244176584</v>
      </c>
      <c r="AS216" s="21">
        <f>AS196-Baseline!AS196</f>
        <v>11.481185914354825</v>
      </c>
      <c r="AT216" s="21">
        <f>AT196-Baseline!AT196</f>
        <v>11.788987112355731</v>
      </c>
      <c r="AU216" s="21">
        <f>AU196-Baseline!AU196</f>
        <v>12.106775996546677</v>
      </c>
      <c r="AV216" s="21">
        <f>AV196-Baseline!AV196</f>
        <v>12.434900966744198</v>
      </c>
      <c r="AW216" s="21">
        <f>AW196-Baseline!AW196</f>
        <v>12.773723052629867</v>
      </c>
      <c r="AX216" s="21">
        <f>AX196-Baseline!AX196</f>
        <v>13.123616426594166</v>
      </c>
      <c r="AY216" s="21">
        <f>AY196-Baseline!AY196</f>
        <v>13.484968865560695</v>
      </c>
      <c r="AZ216" s="21">
        <f>AZ196-Baseline!AZ196</f>
        <v>13.85818227683804</v>
      </c>
      <c r="BA216" s="21">
        <f>BA196-Baseline!BA196</f>
        <v>14.243673179362256</v>
      </c>
      <c r="BB216" s="21">
        <f>BB196-Baseline!BB196</f>
        <v>14.639887222408104</v>
      </c>
    </row>
    <row r="217" spans="1:54" outlineLevel="2">
      <c r="A217" s="520"/>
      <c r="B217" s="150" t="s">
        <v>282</v>
      </c>
      <c r="C217" s="19"/>
      <c r="D217" s="135"/>
      <c r="E217" s="21">
        <f>E197-Baseline!E197</f>
        <v>41.271452697699999</v>
      </c>
      <c r="F217" s="21">
        <f>F197-Baseline!F197</f>
        <v>40.587899647922711</v>
      </c>
      <c r="G217" s="21">
        <f>G197-Baseline!G197</f>
        <v>39.924944535928489</v>
      </c>
      <c r="H217" s="21">
        <f>H197-Baseline!H197</f>
        <v>39.28198698537264</v>
      </c>
      <c r="I217" s="21">
        <f>I197-Baseline!I197</f>
        <v>38.658446128346426</v>
      </c>
      <c r="J217" s="21">
        <f>J197-Baseline!J197</f>
        <v>38.053760043889703</v>
      </c>
      <c r="K217" s="21">
        <f>K197-Baseline!K197</f>
        <v>37.467385112628683</v>
      </c>
      <c r="L217" s="21">
        <f>L197-Baseline!L197</f>
        <v>36.898795444576201</v>
      </c>
      <c r="M217" s="21">
        <f>M197-Baseline!M197</f>
        <v>36.347482311765312</v>
      </c>
      <c r="N217" s="21">
        <f>N197-Baseline!N197</f>
        <v>35.812953629525254</v>
      </c>
      <c r="O217" s="21">
        <f>O197-Baseline!O197</f>
        <v>35.294733393270313</v>
      </c>
      <c r="P217" s="21">
        <f>P197-Baseline!P197</f>
        <v>34.792361192208425</v>
      </c>
      <c r="Q217" s="21">
        <f>Q197-Baseline!Q197</f>
        <v>34.305391716637246</v>
      </c>
      <c r="R217" s="21">
        <f>R197-Baseline!R197</f>
        <v>33.833394252163643</v>
      </c>
      <c r="S217" s="21">
        <f>S197-Baseline!S197</f>
        <v>33.375952262876474</v>
      </c>
      <c r="T217" s="21">
        <f>T197-Baseline!T197</f>
        <v>32.932662912492908</v>
      </c>
      <c r="U217" s="21">
        <f>U197-Baseline!U197</f>
        <v>32.503136635733689</v>
      </c>
      <c r="V217" s="21">
        <f>V197-Baseline!V197</f>
        <v>32.08699674588771</v>
      </c>
      <c r="W217" s="21">
        <f>W197-Baseline!W197</f>
        <v>31.683878989494904</v>
      </c>
      <c r="X217" s="21">
        <f>X197-Baseline!X197</f>
        <v>31.293431198095508</v>
      </c>
      <c r="Y217" s="21">
        <f>Y197-Baseline!Y197</f>
        <v>30.915312876388491</v>
      </c>
      <c r="Z217" s="21">
        <f>Z197-Baseline!Z197</f>
        <v>30.549194864134339</v>
      </c>
      <c r="AA217" s="21">
        <f>AA197-Baseline!AA197</f>
        <v>30.194758964404048</v>
      </c>
      <c r="AB217" s="21">
        <f>AB197-Baseline!AB197</f>
        <v>29.851697607752424</v>
      </c>
      <c r="AC217" s="21">
        <f>AC197-Baseline!AC197</f>
        <v>29.519713519287027</v>
      </c>
      <c r="AD217" s="21">
        <f>AD197-Baseline!AD197</f>
        <v>29.198519410124277</v>
      </c>
      <c r="AE217" s="21">
        <f>AE197-Baseline!AE197</f>
        <v>28.887837645164694</v>
      </c>
      <c r="AF217" s="21">
        <f>AF197-Baseline!AF197</f>
        <v>28.587399968399204</v>
      </c>
      <c r="AG217" s="21">
        <f>AG197-Baseline!AG197</f>
        <v>28.296947204627688</v>
      </c>
      <c r="AH217" s="21">
        <f>AH197-Baseline!AH197</f>
        <v>28.016228970023739</v>
      </c>
      <c r="AI217" s="21">
        <f>AI197-Baseline!AI197</f>
        <v>27.745003416719083</v>
      </c>
      <c r="AJ217" s="21">
        <f>AJ197-Baseline!AJ197</f>
        <v>27.616449764295222</v>
      </c>
      <c r="AK217" s="21">
        <f>AK197-Baseline!AK197</f>
        <v>27.49511565898505</v>
      </c>
      <c r="AL217" s="21">
        <f>AL197-Baseline!AL197</f>
        <v>27.380897519789617</v>
      </c>
      <c r="AM217" s="21">
        <f>AM197-Baseline!AM197</f>
        <v>27.27369633857386</v>
      </c>
      <c r="AN217" s="21">
        <f>AN197-Baseline!AN197</f>
        <v>27.17341758931504</v>
      </c>
      <c r="AO217" s="21">
        <f>AO197-Baseline!AO197</f>
        <v>27.079971152240439</v>
      </c>
      <c r="AP217" s="21">
        <f>AP197-Baseline!AP197</f>
        <v>26.993271211915566</v>
      </c>
      <c r="AQ217" s="21">
        <f>AQ197-Baseline!AQ197</f>
        <v>26.913236197552074</v>
      </c>
      <c r="AR217" s="21">
        <f>AR197-Baseline!AR197</f>
        <v>26.839788681317231</v>
      </c>
      <c r="AS217" s="21">
        <f>AS197-Baseline!AS197</f>
        <v>26.772855325371754</v>
      </c>
      <c r="AT217" s="21">
        <f>AT197-Baseline!AT197</f>
        <v>26.712366803167495</v>
      </c>
      <c r="AU217" s="21">
        <f>AU197-Baseline!AU197</f>
        <v>26.658257721103592</v>
      </c>
      <c r="AV217" s="21">
        <f>AV197-Baseline!AV197</f>
        <v>26.610466566351501</v>
      </c>
      <c r="AW217" s="21">
        <f>AW197-Baseline!AW197</f>
        <v>26.568935642100389</v>
      </c>
      <c r="AX217" s="21">
        <f>AX197-Baseline!AX197</f>
        <v>26.533610970964169</v>
      </c>
      <c r="AY217" s="21">
        <f>AY197-Baseline!AY197</f>
        <v>26.50444232487262</v>
      </c>
      <c r="AZ217" s="21">
        <f>AZ197-Baseline!AZ197</f>
        <v>26.481383067424598</v>
      </c>
      <c r="BA217" s="21">
        <f>BA197-Baseline!BA197</f>
        <v>26.464390147789445</v>
      </c>
      <c r="BB217" s="21">
        <f>BB197-Baseline!BB197</f>
        <v>26.447532304111274</v>
      </c>
    </row>
    <row r="218" spans="1:54" outlineLevel="2">
      <c r="A218" s="521"/>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491</v>
      </c>
      <c r="B220" s="150" t="s">
        <v>492</v>
      </c>
      <c r="C220" s="19"/>
      <c r="D220" s="135" t="s">
        <v>383</v>
      </c>
      <c r="E220" s="21">
        <f>E200-Baseline!E200</f>
        <v>81.411785162811086</v>
      </c>
      <c r="F220" s="21">
        <f>F200-Baseline!F200</f>
        <v>80.64398505175788</v>
      </c>
      <c r="G220" s="21">
        <f>G200-Baseline!G200</f>
        <v>79.791982432688258</v>
      </c>
      <c r="H220" s="21">
        <f>H200-Baseline!H200</f>
        <v>78.963087708392493</v>
      </c>
      <c r="I220" s="21">
        <f>I200-Baseline!I200</f>
        <v>78.256407686462893</v>
      </c>
      <c r="J220" s="21">
        <f>J200-Baseline!J200</f>
        <v>77.568367501945602</v>
      </c>
      <c r="K220" s="21">
        <f>K200-Baseline!K200</f>
        <v>76.803222135126347</v>
      </c>
      <c r="L220" s="21">
        <f>L200-Baseline!L200</f>
        <v>76.153877948267507</v>
      </c>
      <c r="M220" s="21">
        <f>M200-Baseline!M200</f>
        <v>75.522723227389321</v>
      </c>
      <c r="N220" s="21">
        <f>N200-Baseline!N200</f>
        <v>74.819418027889128</v>
      </c>
      <c r="O220" s="21">
        <f>O200-Baseline!O200</f>
        <v>74.226002160183654</v>
      </c>
      <c r="P220" s="21">
        <f>P200-Baseline!P200</f>
        <v>73.650403399571417</v>
      </c>
      <c r="Q220" s="21">
        <f>Q200-Baseline!Q200</f>
        <v>73.092528447149078</v>
      </c>
      <c r="R220" s="21">
        <f>R200-Baseline!R200</f>
        <v>72.635934773298047</v>
      </c>
      <c r="S220" s="21">
        <f>S200-Baseline!S200</f>
        <v>72.11171431766158</v>
      </c>
      <c r="T220" s="21">
        <f>T200-Baseline!T200</f>
        <v>71.605023731201499</v>
      </c>
      <c r="U220" s="21">
        <f>U200-Baseline!U200</f>
        <v>71.115800893077918</v>
      </c>
      <c r="V220" s="21">
        <f>V200-Baseline!V200</f>
        <v>70.721678888804874</v>
      </c>
      <c r="W220" s="21">
        <f>W200-Baseline!W200</f>
        <v>70.265839699187239</v>
      </c>
      <c r="X220" s="21">
        <f>X200-Baseline!X200</f>
        <v>69.902290915828743</v>
      </c>
      <c r="Y220" s="21">
        <f>Y200-Baseline!Y200</f>
        <v>69.479822466268587</v>
      </c>
      <c r="Z220" s="21">
        <f>Z200-Baseline!Z200</f>
        <v>69.146999639798111</v>
      </c>
      <c r="AA220" s="21">
        <f>AA200-Baseline!AA200</f>
        <v>68.828981185282245</v>
      </c>
      <c r="AB220" s="21">
        <f>AB200-Baseline!AB200</f>
        <v>68.525856768760875</v>
      </c>
      <c r="AC220" s="21">
        <f>AC200-Baseline!AC200</f>
        <v>68.222041990222792</v>
      </c>
      <c r="AD220" s="21">
        <f>AD200-Baseline!AD200</f>
        <v>67.937431869427854</v>
      </c>
      <c r="AE220" s="21">
        <f>AE200-Baseline!AE200</f>
        <v>67.674923778546642</v>
      </c>
      <c r="AF220" s="21">
        <f>AF200-Baseline!AF200</f>
        <v>67.425763740220333</v>
      </c>
      <c r="AG220" s="21">
        <f>AG200-Baseline!AG200</f>
        <v>67.190929322006227</v>
      </c>
      <c r="AH220" s="21">
        <f>AH200-Baseline!AH200</f>
        <v>66.971558260409608</v>
      </c>
      <c r="AI220" s="21">
        <f>AI200-Baseline!AI200</f>
        <v>66.769142835778055</v>
      </c>
      <c r="AJ220" s="21">
        <f>AJ200-Baseline!AJ200</f>
        <v>66.881220972072811</v>
      </c>
      <c r="AK220" s="21">
        <f>AK200-Baseline!AK200</f>
        <v>67.00765462400571</v>
      </c>
      <c r="AL220" s="21">
        <f>AL200-Baseline!AL200</f>
        <v>67.149152213546941</v>
      </c>
      <c r="AM220" s="21">
        <f>AM200-Baseline!AM200</f>
        <v>67.306185465551209</v>
      </c>
      <c r="AN220" s="21">
        <f>AN200-Baseline!AN200</f>
        <v>67.47905435429881</v>
      </c>
      <c r="AO220" s="21">
        <f>AO200-Baseline!AO200</f>
        <v>67.667992890614016</v>
      </c>
      <c r="AP220" s="21">
        <f>AP200-Baseline!AP200</f>
        <v>67.873384339456621</v>
      </c>
      <c r="AQ220" s="21">
        <f>AQ200-Baseline!AQ200</f>
        <v>68.095654963238076</v>
      </c>
      <c r="AR220" s="21">
        <f>AR200-Baseline!AR200</f>
        <v>68.335186014579932</v>
      </c>
      <c r="AS220" s="21">
        <f>AS200-Baseline!AS200</f>
        <v>68.592363168610561</v>
      </c>
      <c r="AT220" s="21">
        <f>AT200-Baseline!AT200</f>
        <v>68.867598837897148</v>
      </c>
      <c r="AU220" s="21">
        <f>AU200-Baseline!AU200</f>
        <v>69.161330384745696</v>
      </c>
      <c r="AV220" s="21">
        <f>AV200-Baseline!AV200</f>
        <v>69.474003643293358</v>
      </c>
      <c r="AW220" s="21">
        <f>AW200-Baseline!AW200</f>
        <v>69.80607467337893</v>
      </c>
      <c r="AX220" s="21">
        <f>AX200-Baseline!AX200</f>
        <v>70.158017448947419</v>
      </c>
      <c r="AY220" s="21">
        <f>AY200-Baseline!AY200</f>
        <v>70.530324091196206</v>
      </c>
      <c r="AZ220" s="21">
        <f>AZ200-Baseline!AZ200</f>
        <v>70.923503169644079</v>
      </c>
      <c r="BA220" s="21">
        <f>BA200-Baseline!BA200</f>
        <v>71.338079614946068</v>
      </c>
      <c r="BB220" s="21">
        <f>BB200-Baseline!BB200</f>
        <v>71.760560340140486</v>
      </c>
    </row>
    <row r="221" spans="1:54" outlineLevel="2">
      <c r="A221" s="520"/>
      <c r="B221" s="150" t="s">
        <v>493</v>
      </c>
      <c r="C221" s="19"/>
      <c r="D221" s="135" t="s">
        <v>383</v>
      </c>
      <c r="E221" s="21">
        <f>E201-Baseline!E201</f>
        <v>66.313284101130947</v>
      </c>
      <c r="F221" s="21">
        <f>F201-Baseline!F201</f>
        <v>65.542926768835912</v>
      </c>
      <c r="G221" s="21">
        <f>G201-Baseline!G201</f>
        <v>64.799786684273386</v>
      </c>
      <c r="H221" s="21">
        <f>H201-Baseline!H201</f>
        <v>64.083284329135623</v>
      </c>
      <c r="I221" s="21">
        <f>I201-Baseline!I201</f>
        <v>63.39286417547828</v>
      </c>
      <c r="J221" s="21">
        <f>J201-Baseline!J201</f>
        <v>62.727994136324305</v>
      </c>
      <c r="K221" s="21">
        <f>K201-Baseline!K201</f>
        <v>62.088165021002879</v>
      </c>
      <c r="L221" s="21">
        <f>L201-Baseline!L201</f>
        <v>61.472889961678007</v>
      </c>
      <c r="M221" s="21">
        <f>M201-Baseline!M201</f>
        <v>60.881704050902265</v>
      </c>
      <c r="N221" s="21">
        <f>N201-Baseline!N201</f>
        <v>60.314163772410296</v>
      </c>
      <c r="O221" s="21">
        <f>O201-Baseline!O201</f>
        <v>59.76984655411762</v>
      </c>
      <c r="P221" s="21">
        <f>P201-Baseline!P201</f>
        <v>59.248350447864524</v>
      </c>
      <c r="Q221" s="21">
        <f>Q201-Baseline!Q201</f>
        <v>58.749293629851067</v>
      </c>
      <c r="R221" s="21">
        <f>R201-Baseline!R201</f>
        <v>58.272314044389262</v>
      </c>
      <c r="S221" s="21">
        <f>S201-Baseline!S201</f>
        <v>57.813857077263634</v>
      </c>
      <c r="T221" s="21">
        <f>T201-Baseline!T201</f>
        <v>57.376833774665343</v>
      </c>
      <c r="U221" s="21">
        <f>U201-Baseline!U201</f>
        <v>56.960938063971071</v>
      </c>
      <c r="V221" s="21">
        <f>V201-Baseline!V201</f>
        <v>56.56588238152861</v>
      </c>
      <c r="W221" s="21">
        <f>W201-Baseline!W201</f>
        <v>56.191397254155447</v>
      </c>
      <c r="X221" s="21">
        <f>X201-Baseline!X201</f>
        <v>55.837231167766035</v>
      </c>
      <c r="Y221" s="21">
        <f>Y201-Baseline!Y201</f>
        <v>55.503150312116531</v>
      </c>
      <c r="Z221" s="21">
        <f>Z201-Baseline!Z201</f>
        <v>55.18893824895261</v>
      </c>
      <c r="AA221" s="21">
        <f>AA201-Baseline!AA201</f>
        <v>54.894395818085421</v>
      </c>
      <c r="AB221" s="21">
        <f>AB201-Baseline!AB201</f>
        <v>54.619340947750572</v>
      </c>
      <c r="AC221" s="21">
        <f>AC201-Baseline!AC201</f>
        <v>54.354708433115064</v>
      </c>
      <c r="AD221" s="21">
        <f>AD201-Baseline!AD201</f>
        <v>54.108172910942407</v>
      </c>
      <c r="AE221" s="21">
        <f>AE201-Baseline!AE201</f>
        <v>53.878728213705863</v>
      </c>
      <c r="AF221" s="21">
        <f>AF201-Baseline!AF201</f>
        <v>53.665681832406058</v>
      </c>
      <c r="AG221" s="21">
        <f>AG201-Baseline!AG201</f>
        <v>53.46866234039426</v>
      </c>
      <c r="AH221" s="21">
        <f>AH201-Baseline!AH201</f>
        <v>53.287699943927578</v>
      </c>
      <c r="AI221" s="21">
        <f>AI201-Baseline!AI201</f>
        <v>53.12337251457253</v>
      </c>
      <c r="AJ221" s="21">
        <f>AJ201-Baseline!AJ201</f>
        <v>53.207674355614067</v>
      </c>
      <c r="AK221" s="21">
        <f>AK201-Baseline!AK201</f>
        <v>53.30695647319633</v>
      </c>
      <c r="AL221" s="21">
        <f>AL201-Baseline!AL201</f>
        <v>53.421464260387779</v>
      </c>
      <c r="AM221" s="21">
        <f>AM201-Baseline!AM201</f>
        <v>53.551475548537397</v>
      </c>
      <c r="AN221" s="21">
        <f>AN201-Baseline!AN201</f>
        <v>53.697245596867702</v>
      </c>
      <c r="AO221" s="21">
        <f>AO201-Baseline!AO201</f>
        <v>53.858997658795253</v>
      </c>
      <c r="AP221" s="21">
        <f>AP201-Baseline!AP201</f>
        <v>54.037007063163273</v>
      </c>
      <c r="AQ221" s="21">
        <f>AQ201-Baseline!AQ201</f>
        <v>54.231567235318842</v>
      </c>
      <c r="AR221" s="21">
        <f>AR201-Baseline!AR201</f>
        <v>54.442978652480235</v>
      </c>
      <c r="AS221" s="21">
        <f>AS201-Baseline!AS201</f>
        <v>54.671551268570539</v>
      </c>
      <c r="AT221" s="21">
        <f>AT201-Baseline!AT201</f>
        <v>54.917611081864905</v>
      </c>
      <c r="AU221" s="21">
        <f>AU201-Baseline!AU201</f>
        <v>55.181502830032343</v>
      </c>
      <c r="AV221" s="21">
        <f>AV201-Baseline!AV201</f>
        <v>55.463585560673401</v>
      </c>
      <c r="AW221" s="21">
        <f>AW201-Baseline!AW201</f>
        <v>55.764233297865601</v>
      </c>
      <c r="AX221" s="21">
        <f>AX201-Baseline!AX201</f>
        <v>56.083836601924155</v>
      </c>
      <c r="AY221" s="21">
        <f>AY201-Baseline!AY201</f>
        <v>56.422803500276089</v>
      </c>
      <c r="AZ221" s="21">
        <f>AZ201-Baseline!AZ201</f>
        <v>56.781559506275968</v>
      </c>
      <c r="BA221" s="21">
        <f>BA201-Baseline!BA201</f>
        <v>57.160547822163529</v>
      </c>
      <c r="BB221" s="21">
        <f>BB201-Baseline!BB201</f>
        <v>57.549047329353172</v>
      </c>
    </row>
    <row r="222" spans="1:54" outlineLevel="2">
      <c r="A222" s="521"/>
      <c r="B222" s="150" t="s">
        <v>494</v>
      </c>
      <c r="C222" s="19"/>
      <c r="D222" s="135" t="s">
        <v>383</v>
      </c>
      <c r="E222" s="21">
        <f>E202-Baseline!E202</f>
        <v>96.606019424888473</v>
      </c>
      <c r="F222" s="21">
        <f>F202-Baseline!F202</f>
        <v>95.688215649445141</v>
      </c>
      <c r="G222" s="21">
        <f>G202-Baseline!G202</f>
        <v>94.801120921804738</v>
      </c>
      <c r="H222" s="21">
        <f>H202-Baseline!H202</f>
        <v>93.944164880883847</v>
      </c>
      <c r="I222" s="21">
        <f>I202-Baseline!I202</f>
        <v>93.116802241679835</v>
      </c>
      <c r="J222" s="21">
        <f>J202-Baseline!J202</f>
        <v>92.318512289258834</v>
      </c>
      <c r="K222" s="21">
        <f>K202-Baseline!K202</f>
        <v>91.548798308408948</v>
      </c>
      <c r="L222" s="21">
        <f>L202-Baseline!L202</f>
        <v>90.807187060318313</v>
      </c>
      <c r="M222" s="21">
        <f>M202-Baseline!M202</f>
        <v>90.09322844156911</v>
      </c>
      <c r="N222" s="21">
        <f>N202-Baseline!N202</f>
        <v>89.406494966820986</v>
      </c>
      <c r="O222" s="21">
        <f>O202-Baseline!O202</f>
        <v>88.746581299389845</v>
      </c>
      <c r="P222" s="21">
        <f>P202-Baseline!P202</f>
        <v>88.113103989691211</v>
      </c>
      <c r="Q222" s="21">
        <f>Q202-Baseline!Q202</f>
        <v>87.505700972843798</v>
      </c>
      <c r="R222" s="21">
        <f>R202-Baseline!R202</f>
        <v>86.924031309308859</v>
      </c>
      <c r="S222" s="21">
        <f>S202-Baseline!S202</f>
        <v>86.35813888684811</v>
      </c>
      <c r="T222" s="21">
        <f>T202-Baseline!T202</f>
        <v>85.817427719047402</v>
      </c>
      <c r="U222" s="21">
        <f>U202-Baseline!U202</f>
        <v>85.301614408216267</v>
      </c>
      <c r="V222" s="21">
        <f>V202-Baseline!V202</f>
        <v>84.810435472898376</v>
      </c>
      <c r="W222" s="21">
        <f>W202-Baseline!W202</f>
        <v>84.343646999076938</v>
      </c>
      <c r="X222" s="21">
        <f>X202-Baseline!X202</f>
        <v>83.901024494080701</v>
      </c>
      <c r="Y222" s="21">
        <f>Y202-Baseline!Y202</f>
        <v>83.482362691934213</v>
      </c>
      <c r="Z222" s="21">
        <f>Z202-Baseline!Z202</f>
        <v>83.087475241172825</v>
      </c>
      <c r="AA222" s="21">
        <f>AA202-Baseline!AA202</f>
        <v>82.716194684295871</v>
      </c>
      <c r="AB222" s="21">
        <f>AB202-Baseline!AB202</f>
        <v>82.368372240952283</v>
      </c>
      <c r="AC222" s="21">
        <f>AC202-Baseline!AC202</f>
        <v>82.017177755749785</v>
      </c>
      <c r="AD222" s="21">
        <f>AD202-Baseline!AD202</f>
        <v>81.685968759312402</v>
      </c>
      <c r="AE222" s="21">
        <f>AE202-Baseline!AE202</f>
        <v>81.372028990790923</v>
      </c>
      <c r="AF222" s="21">
        <f>AF202-Baseline!AF202</f>
        <v>81.073551940283124</v>
      </c>
      <c r="AG222" s="21">
        <f>AG202-Baseline!AG202</f>
        <v>80.789663370598888</v>
      </c>
      <c r="AH222" s="21">
        <f>AH202-Baseline!AH202</f>
        <v>80.520663278326822</v>
      </c>
      <c r="AI222" s="21">
        <f>AI202-Baseline!AI202</f>
        <v>80.268464076060567</v>
      </c>
      <c r="AJ222" s="21">
        <f>AJ202-Baseline!AJ202</f>
        <v>80.39605546374942</v>
      </c>
      <c r="AK222" s="21">
        <f>AK202-Baseline!AK202</f>
        <v>80.538269523251273</v>
      </c>
      <c r="AL222" s="21">
        <f>AL202-Baseline!AL202</f>
        <v>80.695586227333038</v>
      </c>
      <c r="AM222" s="21">
        <f>AM202-Baseline!AM202</f>
        <v>80.868555443156282</v>
      </c>
      <c r="AN222" s="21">
        <f>AN202-Baseline!AN202</f>
        <v>81.057631531451193</v>
      </c>
      <c r="AO222" s="21">
        <f>AO202-Baseline!AO202</f>
        <v>81.263144329159303</v>
      </c>
      <c r="AP222" s="21">
        <f>AP202-Baseline!AP202</f>
        <v>81.485551155215035</v>
      </c>
      <c r="AQ222" s="21">
        <f>AQ202-Baseline!AQ202</f>
        <v>81.725334053575608</v>
      </c>
      <c r="AR222" s="21">
        <f>AR202-Baseline!AR202</f>
        <v>81.982966281552024</v>
      </c>
      <c r="AS222" s="21">
        <f>AS202-Baseline!AS202</f>
        <v>82.258918837327627</v>
      </c>
      <c r="AT222" s="21">
        <f>AT202-Baseline!AT202</f>
        <v>82.55367954189127</v>
      </c>
      <c r="AU222" s="21">
        <f>AU202-Baseline!AU202</f>
        <v>82.867760478794509</v>
      </c>
      <c r="AV222" s="21">
        <f>AV202-Baseline!AV202</f>
        <v>83.201683848410482</v>
      </c>
      <c r="AW222" s="21">
        <f>AW202-Baseline!AW202</f>
        <v>83.555983322785622</v>
      </c>
      <c r="AX222" s="21">
        <f>AX202-Baseline!AX202</f>
        <v>83.93120791485066</v>
      </c>
      <c r="AY222" s="21">
        <f>AY202-Baseline!AY202</f>
        <v>84.327923782981173</v>
      </c>
      <c r="AZ222" s="21">
        <f>AZ202-Baseline!AZ202</f>
        <v>84.746713560610871</v>
      </c>
      <c r="BA222" s="21">
        <f>BA202-Baseline!BA202</f>
        <v>85.188176026870934</v>
      </c>
      <c r="BB222" s="21">
        <f>BB202-Baseline!BB202</f>
        <v>85.636105610242751</v>
      </c>
    </row>
    <row r="223" spans="1:54" outlineLevel="2">
      <c r="B223" s="19"/>
      <c r="C223" s="19"/>
      <c r="D223" s="19"/>
      <c r="E223" s="15"/>
    </row>
    <row r="224" spans="1:54" outlineLevel="2">
      <c r="A224" s="519" t="s">
        <v>495</v>
      </c>
      <c r="B224" s="150" t="s">
        <v>492</v>
      </c>
      <c r="C224" s="19"/>
      <c r="D224" s="135" t="s">
        <v>383</v>
      </c>
      <c r="E224" s="21">
        <f>E204-Baseline!E204</f>
        <v>81.411785162811086</v>
      </c>
      <c r="F224" s="21">
        <f>F204-Baseline!F204</f>
        <v>162.05577021456895</v>
      </c>
      <c r="G224" s="21">
        <f>G204-Baseline!G204</f>
        <v>241.84775264725721</v>
      </c>
      <c r="H224" s="21">
        <f>H204-Baseline!H204</f>
        <v>320.8108403556497</v>
      </c>
      <c r="I224" s="21">
        <f>I204-Baseline!I204</f>
        <v>399.06724804211262</v>
      </c>
      <c r="J224" s="21">
        <f>J204-Baseline!J204</f>
        <v>476.63561554405823</v>
      </c>
      <c r="K224" s="21">
        <f>K204-Baseline!K204</f>
        <v>553.43883767918453</v>
      </c>
      <c r="L224" s="21">
        <f>L204-Baseline!L204</f>
        <v>629.59271562745198</v>
      </c>
      <c r="M224" s="21">
        <f>M204-Baseline!M204</f>
        <v>705.11543885484127</v>
      </c>
      <c r="N224" s="21">
        <f>N204-Baseline!N204</f>
        <v>779.9348568827304</v>
      </c>
      <c r="O224" s="21">
        <f>O204-Baseline!O204</f>
        <v>854.16085904291401</v>
      </c>
      <c r="P224" s="21">
        <f>P204-Baseline!P204</f>
        <v>927.81126244248549</v>
      </c>
      <c r="Q224" s="21">
        <f>Q204-Baseline!Q204</f>
        <v>1000.9037908896346</v>
      </c>
      <c r="R224" s="21">
        <f>R204-Baseline!R204</f>
        <v>1073.5397256629326</v>
      </c>
      <c r="S224" s="21">
        <f>S204-Baseline!S204</f>
        <v>1145.6514399805942</v>
      </c>
      <c r="T224" s="21">
        <f>T204-Baseline!T204</f>
        <v>1217.2564637117957</v>
      </c>
      <c r="U224" s="21">
        <f>U204-Baseline!U204</f>
        <v>1288.3722646048736</v>
      </c>
      <c r="V224" s="21">
        <f>V204-Baseline!V204</f>
        <v>1359.0939434936786</v>
      </c>
      <c r="W224" s="21">
        <f>W204-Baseline!W204</f>
        <v>1429.3597831928657</v>
      </c>
      <c r="X224" s="21">
        <f>X204-Baseline!X204</f>
        <v>1499.2620741086944</v>
      </c>
      <c r="Y224" s="21">
        <f>Y204-Baseline!Y204</f>
        <v>1568.741896574963</v>
      </c>
      <c r="Z224" s="21">
        <f>Z204-Baseline!Z204</f>
        <v>1637.8888962147612</v>
      </c>
      <c r="AA224" s="21">
        <f>AA204-Baseline!AA204</f>
        <v>1706.7178774000433</v>
      </c>
      <c r="AB224" s="21">
        <f>AB204-Baseline!AB204</f>
        <v>1775.2437341688042</v>
      </c>
      <c r="AC224" s="21">
        <f>AC204-Baseline!AC204</f>
        <v>1843.465776159027</v>
      </c>
      <c r="AD224" s="21">
        <f>AD204-Baseline!AD204</f>
        <v>1911.4032080284549</v>
      </c>
      <c r="AE224" s="21">
        <f>AE204-Baseline!AE204</f>
        <v>1979.0781318070015</v>
      </c>
      <c r="AF224" s="21">
        <f>AF204-Baseline!AF204</f>
        <v>2046.5038955472219</v>
      </c>
      <c r="AG224" s="21">
        <f>AG204-Baseline!AG204</f>
        <v>2113.6948248692279</v>
      </c>
      <c r="AH224" s="21">
        <f>AH204-Baseline!AH204</f>
        <v>2180.6663831296373</v>
      </c>
      <c r="AI224" s="21">
        <f>AI204-Baseline!AI204</f>
        <v>2247.4355259654153</v>
      </c>
      <c r="AJ224" s="21">
        <f>AJ204-Baseline!AJ204</f>
        <v>2314.316746937488</v>
      </c>
      <c r="AK224" s="21">
        <f>AK204-Baseline!AK204</f>
        <v>2381.3244015614937</v>
      </c>
      <c r="AL224" s="21">
        <f>AL204-Baseline!AL204</f>
        <v>2448.4735537750407</v>
      </c>
      <c r="AM224" s="21">
        <f>AM204-Baseline!AM204</f>
        <v>2515.7797392405919</v>
      </c>
      <c r="AN224" s="21">
        <f>AN204-Baseline!AN204</f>
        <v>2583.2587935948909</v>
      </c>
      <c r="AO224" s="21">
        <f>AO204-Baseline!AO204</f>
        <v>2650.9267864855051</v>
      </c>
      <c r="AP224" s="21">
        <f>AP204-Baseline!AP204</f>
        <v>2718.8001708249617</v>
      </c>
      <c r="AQ224" s="21">
        <f>AQ204-Baseline!AQ204</f>
        <v>2786.8958257881995</v>
      </c>
      <c r="AR224" s="21">
        <f>AR204-Baseline!AR204</f>
        <v>2855.2310118027794</v>
      </c>
      <c r="AS224" s="21">
        <f>AS204-Baseline!AS204</f>
        <v>2923.82337497139</v>
      </c>
      <c r="AT224" s="21">
        <f>AT204-Baseline!AT204</f>
        <v>2992.6909738092872</v>
      </c>
      <c r="AU224" s="21">
        <f>AU204-Baseline!AU204</f>
        <v>3061.852304194033</v>
      </c>
      <c r="AV224" s="21">
        <f>AV204-Baseline!AV204</f>
        <v>3131.3263078373261</v>
      </c>
      <c r="AW224" s="21">
        <f>AW204-Baseline!AW204</f>
        <v>3201.1323825107052</v>
      </c>
      <c r="AX224" s="21">
        <f>AX204-Baseline!AX204</f>
        <v>3271.2903999596524</v>
      </c>
      <c r="AY224" s="21">
        <f>AY204-Baseline!AY204</f>
        <v>3341.8207240508486</v>
      </c>
      <c r="AZ224" s="21">
        <f>AZ204-Baseline!AZ204</f>
        <v>3412.7442272204926</v>
      </c>
      <c r="BA224" s="21">
        <f>BA204-Baseline!BA204</f>
        <v>3484.0823068354384</v>
      </c>
      <c r="BB224" s="21">
        <f>BB204-Baseline!BB204</f>
        <v>3555.8428671755787</v>
      </c>
    </row>
    <row r="225" spans="1:54" outlineLevel="2">
      <c r="A225" s="520"/>
      <c r="B225" s="150" t="s">
        <v>493</v>
      </c>
      <c r="C225" s="19"/>
      <c r="D225" s="135" t="s">
        <v>383</v>
      </c>
      <c r="E225" s="21">
        <f>E205-Baseline!E205</f>
        <v>66.313284101130947</v>
      </c>
      <c r="F225" s="21">
        <f>F205-Baseline!F205</f>
        <v>131.85621086996684</v>
      </c>
      <c r="G225" s="21">
        <f>G205-Baseline!G205</f>
        <v>196.65599755424023</v>
      </c>
      <c r="H225" s="21">
        <f>H205-Baseline!H205</f>
        <v>260.73928188337584</v>
      </c>
      <c r="I225" s="21">
        <f>I205-Baseline!I205</f>
        <v>324.13214605885412</v>
      </c>
      <c r="J225" s="21">
        <f>J205-Baseline!J205</f>
        <v>386.86014019517842</v>
      </c>
      <c r="K225" s="21">
        <f>K205-Baseline!K205</f>
        <v>448.94830521618132</v>
      </c>
      <c r="L225" s="21">
        <f>L205-Baseline!L205</f>
        <v>510.42119517785932</v>
      </c>
      <c r="M225" s="21">
        <f>M205-Baseline!M205</f>
        <v>571.30289922876159</v>
      </c>
      <c r="N225" s="21">
        <f>N205-Baseline!N205</f>
        <v>631.61706300117191</v>
      </c>
      <c r="O225" s="21">
        <f>O205-Baseline!O205</f>
        <v>691.38690955528955</v>
      </c>
      <c r="P225" s="21">
        <f>P205-Baseline!P205</f>
        <v>750.63526000315403</v>
      </c>
      <c r="Q225" s="21">
        <f>Q205-Baseline!Q205</f>
        <v>809.38455363300511</v>
      </c>
      <c r="R225" s="21">
        <f>R205-Baseline!R205</f>
        <v>867.65686767739442</v>
      </c>
      <c r="S225" s="21">
        <f>S205-Baseline!S205</f>
        <v>925.47072475465802</v>
      </c>
      <c r="T225" s="21">
        <f>T205-Baseline!T205</f>
        <v>982.84755852932335</v>
      </c>
      <c r="U225" s="21">
        <f>U205-Baseline!U205</f>
        <v>1039.8084965932944</v>
      </c>
      <c r="V225" s="21">
        <f>V205-Baseline!V205</f>
        <v>1096.374378974823</v>
      </c>
      <c r="W225" s="21">
        <f>W205-Baseline!W205</f>
        <v>1152.5657762289784</v>
      </c>
      <c r="X225" s="21">
        <f>X205-Baseline!X205</f>
        <v>1208.4030073967444</v>
      </c>
      <c r="Y225" s="21">
        <f>Y205-Baseline!Y205</f>
        <v>1263.906157708861</v>
      </c>
      <c r="Z225" s="21">
        <f>Z205-Baseline!Z205</f>
        <v>1319.0950959578136</v>
      </c>
      <c r="AA225" s="21">
        <f>AA205-Baseline!AA205</f>
        <v>1373.9894917758991</v>
      </c>
      <c r="AB225" s="21">
        <f>AB205-Baseline!AB205</f>
        <v>1428.6088327236496</v>
      </c>
      <c r="AC225" s="21">
        <f>AC205-Baseline!AC205</f>
        <v>1482.9635411567647</v>
      </c>
      <c r="AD225" s="21">
        <f>AD205-Baseline!AD205</f>
        <v>1537.071714067707</v>
      </c>
      <c r="AE225" s="21">
        <f>AE205-Baseline!AE205</f>
        <v>1590.950442281413</v>
      </c>
      <c r="AF225" s="21">
        <f>AF205-Baseline!AF205</f>
        <v>1644.6161241138191</v>
      </c>
      <c r="AG225" s="21">
        <f>AG205-Baseline!AG205</f>
        <v>1698.0847864542134</v>
      </c>
      <c r="AH225" s="21">
        <f>AH205-Baseline!AH205</f>
        <v>1751.3724863981411</v>
      </c>
      <c r="AI225" s="21">
        <f>AI205-Baseline!AI205</f>
        <v>1804.4958589127136</v>
      </c>
      <c r="AJ225" s="21">
        <f>AJ205-Baseline!AJ205</f>
        <v>1857.7035332683276</v>
      </c>
      <c r="AK225" s="21">
        <f>AK205-Baseline!AK205</f>
        <v>1911.010489741524</v>
      </c>
      <c r="AL225" s="21">
        <f>AL205-Baseline!AL205</f>
        <v>1964.4319540019119</v>
      </c>
      <c r="AM225" s="21">
        <f>AM205-Baseline!AM205</f>
        <v>2017.9834295504493</v>
      </c>
      <c r="AN225" s="21">
        <f>AN205-Baseline!AN205</f>
        <v>2071.6806751473168</v>
      </c>
      <c r="AO225" s="21">
        <f>AO205-Baseline!AO205</f>
        <v>2125.5396728061119</v>
      </c>
      <c r="AP225" s="21">
        <f>AP205-Baseline!AP205</f>
        <v>2179.5766798692753</v>
      </c>
      <c r="AQ225" s="21">
        <f>AQ205-Baseline!AQ205</f>
        <v>2233.8082471045941</v>
      </c>
      <c r="AR225" s="21">
        <f>AR205-Baseline!AR205</f>
        <v>2288.2512257570743</v>
      </c>
      <c r="AS225" s="21">
        <f>AS205-Baseline!AS205</f>
        <v>2342.9227770256448</v>
      </c>
      <c r="AT225" s="21">
        <f>AT205-Baseline!AT205</f>
        <v>2397.8403881075096</v>
      </c>
      <c r="AU225" s="21">
        <f>AU205-Baseline!AU205</f>
        <v>2453.0218909375421</v>
      </c>
      <c r="AV225" s="21">
        <f>AV205-Baseline!AV205</f>
        <v>2508.4854764982156</v>
      </c>
      <c r="AW225" s="21">
        <f>AW205-Baseline!AW205</f>
        <v>2564.2497097960813</v>
      </c>
      <c r="AX225" s="21">
        <f>AX205-Baseline!AX205</f>
        <v>2620.3335463980056</v>
      </c>
      <c r="AY225" s="21">
        <f>AY205-Baseline!AY205</f>
        <v>2676.7563498982818</v>
      </c>
      <c r="AZ225" s="21">
        <f>AZ205-Baseline!AZ205</f>
        <v>2733.5379094045579</v>
      </c>
      <c r="BA225" s="21">
        <f>BA205-Baseline!BA205</f>
        <v>2790.6984572267215</v>
      </c>
      <c r="BB225" s="21">
        <f>BB205-Baseline!BB205</f>
        <v>2848.2475045560745</v>
      </c>
    </row>
    <row r="226" spans="1:54" outlineLevel="2">
      <c r="A226" s="521"/>
      <c r="B226" s="150" t="s">
        <v>494</v>
      </c>
      <c r="C226" s="19"/>
      <c r="D226" s="135" t="s">
        <v>383</v>
      </c>
      <c r="E226" s="21">
        <f>E206-Baseline!E206</f>
        <v>96.606019424888473</v>
      </c>
      <c r="F226" s="21">
        <f>F206-Baseline!F206</f>
        <v>192.29423507433361</v>
      </c>
      <c r="G226" s="21">
        <f>G206-Baseline!G206</f>
        <v>287.09535599613832</v>
      </c>
      <c r="H226" s="21">
        <f>H206-Baseline!H206</f>
        <v>381.03952087702214</v>
      </c>
      <c r="I226" s="21">
        <f>I206-Baseline!I206</f>
        <v>474.15632311870195</v>
      </c>
      <c r="J226" s="21">
        <f>J206-Baseline!J206</f>
        <v>566.47483540796077</v>
      </c>
      <c r="K226" s="21">
        <f>K206-Baseline!K206</f>
        <v>658.02363371636966</v>
      </c>
      <c r="L226" s="21">
        <f>L206-Baseline!L206</f>
        <v>748.83082077668791</v>
      </c>
      <c r="M226" s="21">
        <f>M206-Baseline!M206</f>
        <v>838.92404921825698</v>
      </c>
      <c r="N226" s="21">
        <f>N206-Baseline!N206</f>
        <v>928.330544185078</v>
      </c>
      <c r="O226" s="21">
        <f>O206-Baseline!O206</f>
        <v>1017.0771254844678</v>
      </c>
      <c r="P226" s="21">
        <f>P206-Baseline!P206</f>
        <v>1105.190229474159</v>
      </c>
      <c r="Q226" s="21">
        <f>Q206-Baseline!Q206</f>
        <v>1192.6959304470029</v>
      </c>
      <c r="R226" s="21">
        <f>R206-Baseline!R206</f>
        <v>1279.6199617563118</v>
      </c>
      <c r="S226" s="21">
        <f>S206-Baseline!S206</f>
        <v>1365.9781006431599</v>
      </c>
      <c r="T226" s="21">
        <f>T206-Baseline!T206</f>
        <v>1451.7955283622073</v>
      </c>
      <c r="U226" s="21">
        <f>U206-Baseline!U206</f>
        <v>1537.0971427704235</v>
      </c>
      <c r="V226" s="21">
        <f>V206-Baseline!V206</f>
        <v>1621.907578243322</v>
      </c>
      <c r="W226" s="21">
        <f>W206-Baseline!W206</f>
        <v>1706.251225242399</v>
      </c>
      <c r="X226" s="21">
        <f>X206-Baseline!X206</f>
        <v>1790.1522497364797</v>
      </c>
      <c r="Y226" s="21">
        <f>Y206-Baseline!Y206</f>
        <v>1873.6346124284139</v>
      </c>
      <c r="Z226" s="21">
        <f>Z206-Baseline!Z206</f>
        <v>1956.7220876695867</v>
      </c>
      <c r="AA226" s="21">
        <f>AA206-Baseline!AA206</f>
        <v>2039.4382823538826</v>
      </c>
      <c r="AB226" s="21">
        <f>AB206-Baseline!AB206</f>
        <v>2121.806654594835</v>
      </c>
      <c r="AC226" s="21">
        <f>AC206-Baseline!AC206</f>
        <v>2203.8238323505848</v>
      </c>
      <c r="AD226" s="21">
        <f>AD206-Baseline!AD206</f>
        <v>2285.5098011098971</v>
      </c>
      <c r="AE226" s="21">
        <f>AE206-Baseline!AE206</f>
        <v>2366.8818301006881</v>
      </c>
      <c r="AF226" s="21">
        <f>AF206-Baseline!AF206</f>
        <v>2447.9553820409715</v>
      </c>
      <c r="AG226" s="21">
        <f>AG206-Baseline!AG206</f>
        <v>2528.7450454115706</v>
      </c>
      <c r="AH226" s="21">
        <f>AH206-Baseline!AH206</f>
        <v>2609.2657086898976</v>
      </c>
      <c r="AI226" s="21">
        <f>AI206-Baseline!AI206</f>
        <v>2689.5341727659579</v>
      </c>
      <c r="AJ226" s="21">
        <f>AJ206-Baseline!AJ206</f>
        <v>2769.9302282297072</v>
      </c>
      <c r="AK226" s="21">
        <f>AK206-Baseline!AK206</f>
        <v>2850.4684977529582</v>
      </c>
      <c r="AL226" s="21">
        <f>AL206-Baseline!AL206</f>
        <v>2931.1640839802913</v>
      </c>
      <c r="AM226" s="21">
        <f>AM206-Baseline!AM206</f>
        <v>3012.0326394234476</v>
      </c>
      <c r="AN226" s="21">
        <f>AN206-Baseline!AN206</f>
        <v>3093.0902709548986</v>
      </c>
      <c r="AO226" s="21">
        <f>AO206-Baseline!AO206</f>
        <v>3174.353415284058</v>
      </c>
      <c r="AP226" s="21">
        <f>AP206-Baseline!AP206</f>
        <v>3255.838966439273</v>
      </c>
      <c r="AQ226" s="21">
        <f>AQ206-Baseline!AQ206</f>
        <v>3337.5643004928488</v>
      </c>
      <c r="AR226" s="21">
        <f>AR206-Baseline!AR206</f>
        <v>3419.5472667744007</v>
      </c>
      <c r="AS226" s="21">
        <f>AS206-Baseline!AS206</f>
        <v>3501.8061856117283</v>
      </c>
      <c r="AT226" s="21">
        <f>AT206-Baseline!AT206</f>
        <v>3584.3598651536195</v>
      </c>
      <c r="AU226" s="21">
        <f>AU206-Baseline!AU206</f>
        <v>3667.2276256324139</v>
      </c>
      <c r="AV226" s="21">
        <f>AV206-Baseline!AV206</f>
        <v>3750.4293094808245</v>
      </c>
      <c r="AW226" s="21">
        <f>AW206-Baseline!AW206</f>
        <v>3833.9852928036103</v>
      </c>
      <c r="AX226" s="21">
        <f>AX206-Baseline!AX206</f>
        <v>3917.9165007184611</v>
      </c>
      <c r="AY226" s="21">
        <f>AY206-Baseline!AY206</f>
        <v>4002.2444245014422</v>
      </c>
      <c r="AZ226" s="21">
        <f>AZ206-Baseline!AZ206</f>
        <v>4086.9911380620529</v>
      </c>
      <c r="BA226" s="21">
        <f>BA206-Baseline!BA206</f>
        <v>4172.179314088924</v>
      </c>
      <c r="BB226" s="21">
        <f>BB206-Baseline!BB206</f>
        <v>4257.8154196991663</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75:A77"/>
    <mergeCell ref="A143:A154"/>
    <mergeCell ref="A158:A169"/>
    <mergeCell ref="A172:A174"/>
    <mergeCell ref="A176:A178"/>
    <mergeCell ref="A186:A187"/>
    <mergeCell ref="A204:A206"/>
    <mergeCell ref="A210:A218"/>
    <mergeCell ref="AI51:AM51"/>
    <mergeCell ref="AN51:AR51"/>
    <mergeCell ref="AS51:AW51"/>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A19:B19"/>
    <mergeCell ref="I2:U2"/>
    <mergeCell ref="I3:N4"/>
    <mergeCell ref="P3:U4"/>
    <mergeCell ref="I5:N18"/>
    <mergeCell ref="P5:U18"/>
  </mergeCells>
  <dataValidations count="1">
    <dataValidation type="list" allowBlank="1" showInputMessage="1" showErrorMessage="1" sqref="B7" xr:uid="{B427340A-2129-41D9-B02C-AB779CE2DF12}">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B158:B169 B143:B154</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C54:C63</xm:sqref>
        </x14:dataValidation>
        <x14:dataValidation type="list" allowBlank="1" showInputMessage="1" showErrorMessage="1" xr:uid="{4450C4CF-1C4E-4CD2-9CD7-0DD9FDBAAE6A}">
          <x14:formula1>
            <xm:f>'Fixed Data'!$A$55:$A$78</xm:f>
          </x14:formula1>
          <xm:sqref>B54:B63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500</v>
      </c>
    </row>
    <row r="2" spans="1:19">
      <c r="A2" s="517" t="s">
        <v>501</v>
      </c>
      <c r="B2" s="517"/>
      <c r="C2" s="517"/>
      <c r="D2" s="517"/>
      <c r="E2" s="517"/>
      <c r="F2" s="517"/>
      <c r="G2" s="517"/>
      <c r="H2" s="517"/>
      <c r="I2" s="517"/>
      <c r="J2" s="517"/>
      <c r="K2" s="517"/>
      <c r="L2" s="517"/>
      <c r="M2" s="517"/>
      <c r="N2" s="517"/>
      <c r="O2" s="517"/>
      <c r="P2" s="517"/>
      <c r="Q2" s="517"/>
      <c r="R2" s="517"/>
      <c r="S2" s="517"/>
    </row>
    <row r="3" spans="1:19">
      <c r="A3" s="517"/>
      <c r="B3" s="517"/>
      <c r="C3" s="517"/>
      <c r="D3" s="517"/>
      <c r="E3" s="517"/>
      <c r="F3" s="517"/>
      <c r="G3" s="517"/>
      <c r="H3" s="517"/>
      <c r="I3" s="517"/>
      <c r="J3" s="517"/>
      <c r="K3" s="517"/>
      <c r="L3" s="517"/>
      <c r="M3" s="517"/>
      <c r="N3" s="517"/>
      <c r="O3" s="517"/>
      <c r="P3" s="517"/>
      <c r="Q3" s="517"/>
      <c r="R3" s="517"/>
      <c r="S3" s="517"/>
    </row>
    <row r="4" spans="1:19">
      <c r="A4" s="517"/>
      <c r="B4" s="517"/>
      <c r="C4" s="517"/>
      <c r="D4" s="517"/>
      <c r="E4" s="517"/>
      <c r="F4" s="517"/>
      <c r="G4" s="517"/>
      <c r="H4" s="517"/>
      <c r="I4" s="517"/>
      <c r="J4" s="517"/>
      <c r="K4" s="517"/>
      <c r="L4" s="517"/>
      <c r="M4" s="517"/>
      <c r="N4" s="517"/>
      <c r="O4" s="517"/>
      <c r="P4" s="517"/>
      <c r="Q4" s="517"/>
      <c r="R4" s="517"/>
      <c r="S4" s="517"/>
    </row>
    <row r="19" spans="1:19">
      <c r="A19" s="4" t="s">
        <v>503</v>
      </c>
    </row>
    <row r="20" spans="1:19">
      <c r="A20" s="517" t="s">
        <v>504</v>
      </c>
      <c r="B20" s="517"/>
      <c r="C20" s="517"/>
      <c r="D20" s="517"/>
      <c r="E20" s="517"/>
      <c r="F20" s="517"/>
      <c r="G20" s="517"/>
      <c r="H20" s="517"/>
      <c r="I20" s="517"/>
      <c r="J20" s="517"/>
      <c r="K20" s="517"/>
      <c r="L20" s="517"/>
      <c r="M20" s="517"/>
      <c r="N20" s="517"/>
      <c r="O20" s="517"/>
      <c r="P20" s="517"/>
      <c r="Q20" s="517"/>
      <c r="R20" s="517"/>
      <c r="S20" s="517"/>
    </row>
    <row r="21" spans="1:19" ht="25.5" customHeight="1">
      <c r="A21" s="517"/>
      <c r="B21" s="517"/>
      <c r="C21" s="517"/>
      <c r="D21" s="517"/>
      <c r="E21" s="517"/>
      <c r="F21" s="517"/>
      <c r="G21" s="517"/>
      <c r="H21" s="517"/>
      <c r="I21" s="517"/>
      <c r="J21" s="517"/>
      <c r="K21" s="517"/>
      <c r="L21" s="517"/>
      <c r="M21" s="517"/>
      <c r="N21" s="517"/>
      <c r="O21" s="517"/>
      <c r="P21" s="517"/>
      <c r="Q21" s="517"/>
      <c r="R21" s="517"/>
      <c r="S21" s="517"/>
    </row>
    <row r="23" spans="1:19">
      <c r="A23" s="158" t="s">
        <v>486</v>
      </c>
      <c r="B23" s="444"/>
      <c r="C23" s="444"/>
      <c r="D23" s="444"/>
      <c r="E23" s="444"/>
      <c r="F23" s="444"/>
      <c r="G23" s="444"/>
      <c r="H23" s="444"/>
      <c r="I23" s="444"/>
      <c r="J23" s="444"/>
      <c r="K23" s="444"/>
      <c r="L23" s="444"/>
      <c r="M23" s="444"/>
      <c r="N23" s="444"/>
      <c r="O23" s="444"/>
      <c r="P23" s="444"/>
      <c r="Q23" s="444"/>
      <c r="R23" s="444"/>
      <c r="S23" s="444"/>
    </row>
    <row r="24" spans="1:19">
      <c r="A24" s="158" t="s">
        <v>487</v>
      </c>
      <c r="B24" s="444"/>
      <c r="C24" s="444"/>
      <c r="D24" s="444"/>
      <c r="E24" s="444"/>
      <c r="F24" s="444"/>
      <c r="G24" s="444"/>
      <c r="H24" s="444"/>
      <c r="I24" s="444"/>
      <c r="J24" s="444"/>
      <c r="K24" s="444"/>
      <c r="L24" s="444"/>
      <c r="M24" s="444"/>
      <c r="N24" s="444"/>
      <c r="O24" s="444"/>
      <c r="P24" s="444"/>
      <c r="Q24" s="444"/>
      <c r="R24" s="444"/>
      <c r="S24" s="444"/>
    </row>
    <row r="25" spans="1:19">
      <c r="A25" s="159" t="s">
        <v>389</v>
      </c>
      <c r="B25" s="444"/>
      <c r="C25" s="444"/>
      <c r="D25" s="444"/>
      <c r="E25" s="444"/>
      <c r="F25" s="444"/>
      <c r="G25" s="444"/>
      <c r="H25" s="444"/>
      <c r="I25" s="444"/>
      <c r="J25" s="444"/>
      <c r="K25" s="444"/>
      <c r="L25" s="444"/>
      <c r="M25" s="444"/>
      <c r="N25" s="444"/>
      <c r="O25" s="444"/>
      <c r="P25" s="444"/>
      <c r="Q25" s="444"/>
      <c r="R25" s="444"/>
      <c r="S25" s="444"/>
    </row>
    <row r="26" spans="1:19">
      <c r="A26" s="159" t="s">
        <v>465</v>
      </c>
      <c r="B26" s="444"/>
      <c r="C26" s="444"/>
      <c r="D26" s="444"/>
      <c r="E26" s="444"/>
      <c r="F26" s="444"/>
      <c r="G26" s="444"/>
      <c r="H26" s="444"/>
      <c r="I26" s="444"/>
      <c r="J26" s="444"/>
      <c r="K26" s="444"/>
      <c r="L26" s="444"/>
      <c r="M26" s="444"/>
      <c r="N26" s="444"/>
      <c r="O26" s="444"/>
      <c r="P26" s="444"/>
      <c r="Q26" s="444"/>
      <c r="R26" s="444"/>
      <c r="S26" s="444"/>
    </row>
    <row r="27" spans="1:19">
      <c r="A27" s="159" t="s">
        <v>466</v>
      </c>
      <c r="B27" s="444"/>
      <c r="C27" s="444"/>
      <c r="D27" s="444"/>
      <c r="E27" s="444"/>
      <c r="F27" s="444"/>
      <c r="G27" s="444"/>
      <c r="H27" s="444"/>
      <c r="I27" s="444"/>
      <c r="J27" s="444"/>
      <c r="K27" s="444"/>
      <c r="L27" s="444"/>
      <c r="M27" s="444"/>
      <c r="N27" s="444"/>
      <c r="O27" s="444"/>
      <c r="P27" s="444"/>
      <c r="Q27" s="444"/>
      <c r="R27" s="444"/>
      <c r="S27" s="444"/>
    </row>
    <row r="31" spans="1:19">
      <c r="A31" s="4" t="s">
        <v>508</v>
      </c>
    </row>
    <row r="32" spans="1:19">
      <c r="A32" t="s">
        <v>509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71" t="s">
        <v>333</v>
      </c>
      <c r="J2" s="472"/>
      <c r="K2" s="472"/>
      <c r="L2" s="472"/>
      <c r="M2" s="472"/>
      <c r="N2" s="472"/>
      <c r="O2" s="472"/>
      <c r="P2" s="472"/>
      <c r="Q2" s="472"/>
      <c r="R2" s="472"/>
      <c r="S2" s="472"/>
      <c r="T2" s="472"/>
      <c r="U2" s="473"/>
    </row>
    <row r="3" spans="1:21" ht="13.5" customHeight="1" outlineLevel="1" thickBot="1">
      <c r="A3" s="3"/>
      <c r="B3" s="7"/>
      <c r="F3" s="24"/>
      <c r="G3" s="10"/>
      <c r="I3" s="474" t="s">
        <v>334</v>
      </c>
      <c r="J3" s="475"/>
      <c r="K3" s="475"/>
      <c r="L3" s="475"/>
      <c r="M3" s="475"/>
      <c r="N3" s="476"/>
      <c r="O3" s="1"/>
      <c r="P3" s="480" t="s">
        <v>335</v>
      </c>
      <c r="Q3" s="481"/>
      <c r="R3" s="481"/>
      <c r="S3" s="481"/>
      <c r="T3" s="481"/>
      <c r="U3" s="482"/>
    </row>
    <row r="4" spans="1:21" ht="56.25" customHeight="1" outlineLevel="1">
      <c r="A4" s="31" t="s">
        <v>154</v>
      </c>
      <c r="B4" s="86"/>
      <c r="E4" s="53" t="s">
        <v>336</v>
      </c>
      <c r="F4" s="91"/>
      <c r="G4" s="28"/>
      <c r="H4" s="10"/>
      <c r="I4" s="477"/>
      <c r="J4" s="478"/>
      <c r="K4" s="478"/>
      <c r="L4" s="478"/>
      <c r="M4" s="478"/>
      <c r="N4" s="479"/>
      <c r="P4" s="483"/>
      <c r="Q4" s="484"/>
      <c r="R4" s="484"/>
      <c r="S4" s="484"/>
      <c r="T4" s="484"/>
      <c r="U4" s="485"/>
    </row>
    <row r="5" spans="1:21" outlineLevel="1">
      <c r="A5" s="13" t="s">
        <v>337</v>
      </c>
      <c r="B5" s="88"/>
      <c r="E5" s="14"/>
      <c r="H5" s="10"/>
      <c r="I5" s="486"/>
      <c r="J5" s="450"/>
      <c r="K5" s="450"/>
      <c r="L5" s="450"/>
      <c r="M5" s="450"/>
      <c r="N5" s="451"/>
      <c r="P5" s="486"/>
      <c r="Q5" s="450"/>
      <c r="R5" s="450"/>
      <c r="S5" s="450"/>
      <c r="T5" s="450"/>
      <c r="U5" s="451"/>
    </row>
    <row r="6" spans="1:21" outlineLevel="1">
      <c r="A6" s="13" t="s">
        <v>340</v>
      </c>
      <c r="B6" s="88"/>
      <c r="E6" s="53" t="s">
        <v>342</v>
      </c>
      <c r="F6" s="90"/>
      <c r="H6" s="10"/>
      <c r="I6" s="452"/>
      <c r="J6" s="453"/>
      <c r="K6" s="453"/>
      <c r="L6" s="453"/>
      <c r="M6" s="453"/>
      <c r="N6" s="454"/>
      <c r="P6" s="452"/>
      <c r="Q6" s="453"/>
      <c r="R6" s="453"/>
      <c r="S6" s="453"/>
      <c r="T6" s="453"/>
      <c r="U6" s="454"/>
    </row>
    <row r="7" spans="1:21" outlineLevel="1">
      <c r="A7" s="13" t="s">
        <v>344</v>
      </c>
      <c r="B7" s="88"/>
      <c r="E7" s="14"/>
      <c r="H7" s="10"/>
      <c r="I7" s="452"/>
      <c r="J7" s="453"/>
      <c r="K7" s="453"/>
      <c r="L7" s="453"/>
      <c r="M7" s="453"/>
      <c r="N7" s="454"/>
      <c r="P7" s="452"/>
      <c r="Q7" s="453"/>
      <c r="R7" s="453"/>
      <c r="S7" s="453"/>
      <c r="T7" s="453"/>
      <c r="U7" s="454"/>
    </row>
    <row r="8" spans="1:21" ht="41" outlineLevel="1" thickBot="1">
      <c r="A8" s="34" t="s">
        <v>345</v>
      </c>
      <c r="B8" s="89"/>
      <c r="E8" s="14"/>
      <c r="H8" s="10"/>
      <c r="I8" s="452"/>
      <c r="J8" s="453"/>
      <c r="K8" s="453"/>
      <c r="L8" s="453"/>
      <c r="M8" s="453"/>
      <c r="N8" s="454"/>
      <c r="P8" s="452"/>
      <c r="Q8" s="453"/>
      <c r="R8" s="453"/>
      <c r="S8" s="453"/>
      <c r="T8" s="453"/>
      <c r="U8" s="454"/>
    </row>
    <row r="9" spans="1:21" outlineLevel="1">
      <c r="E9" s="14"/>
      <c r="H9" s="10"/>
      <c r="I9" s="452"/>
      <c r="J9" s="453"/>
      <c r="K9" s="453"/>
      <c r="L9" s="453"/>
      <c r="M9" s="453"/>
      <c r="N9" s="454"/>
      <c r="P9" s="452"/>
      <c r="Q9" s="453"/>
      <c r="R9" s="453"/>
      <c r="S9" s="453"/>
      <c r="T9" s="453"/>
      <c r="U9" s="454"/>
    </row>
    <row r="10" spans="1:21" ht="14" outlineLevel="1" thickBot="1">
      <c r="A10" s="32" t="s">
        <v>347</v>
      </c>
      <c r="B10" s="35">
        <f>Baseline!B10</f>
        <v>2027</v>
      </c>
      <c r="E10" s="14"/>
      <c r="H10" s="10"/>
      <c r="I10" s="452"/>
      <c r="J10" s="453"/>
      <c r="K10" s="453"/>
      <c r="L10" s="453"/>
      <c r="M10" s="453"/>
      <c r="N10" s="454"/>
      <c r="P10" s="452"/>
      <c r="Q10" s="453"/>
      <c r="R10" s="453"/>
      <c r="S10" s="453"/>
      <c r="T10" s="453"/>
      <c r="U10" s="454"/>
    </row>
    <row r="11" spans="1:21" outlineLevel="1">
      <c r="A11" s="16"/>
      <c r="H11" s="10"/>
      <c r="I11" s="452"/>
      <c r="J11" s="453"/>
      <c r="K11" s="453"/>
      <c r="L11" s="453"/>
      <c r="M11" s="453"/>
      <c r="N11" s="454"/>
      <c r="P11" s="452"/>
      <c r="Q11" s="453"/>
      <c r="R11" s="453"/>
      <c r="S11" s="453"/>
      <c r="T11" s="453"/>
      <c r="U11" s="454"/>
    </row>
    <row r="12" spans="1:21" ht="40.5" outlineLevel="1">
      <c r="A12" s="26" t="s">
        <v>348</v>
      </c>
      <c r="B12" s="26" t="s">
        <v>349</v>
      </c>
      <c r="C12" s="26" t="s">
        <v>350</v>
      </c>
      <c r="D12" s="26" t="s">
        <v>351</v>
      </c>
      <c r="E12" s="26" t="s">
        <v>352</v>
      </c>
      <c r="F12" s="26" t="s">
        <v>353</v>
      </c>
      <c r="G12" s="26" t="s">
        <v>354</v>
      </c>
      <c r="I12" s="452"/>
      <c r="J12" s="453"/>
      <c r="K12" s="453"/>
      <c r="L12" s="453"/>
      <c r="M12" s="453"/>
      <c r="N12" s="454"/>
      <c r="P12" s="452"/>
      <c r="Q12" s="453"/>
      <c r="R12" s="453"/>
      <c r="S12" s="453"/>
      <c r="T12" s="453"/>
      <c r="U12" s="454"/>
    </row>
    <row r="13" spans="1:21" outlineLevel="1">
      <c r="A13" s="58">
        <v>2035</v>
      </c>
      <c r="B13" s="21">
        <f t="shared" ref="B13:B18" si="0">INDEX($E$204:$AW$204,1,MATCH($A13,$E$53:$BB$53,0))</f>
        <v>0</v>
      </c>
      <c r="C13" s="21">
        <f>B13-Baseline!B13</f>
        <v>705.11543885484127</v>
      </c>
      <c r="D13" s="21">
        <f t="shared" ref="D13:D18" si="1">INDEX($E$205:$AW$205,1,MATCH($A13,$E$53:$BB$53,0))</f>
        <v>0</v>
      </c>
      <c r="E13" s="21">
        <f>D13-Baseline!D13</f>
        <v>571.30289922876159</v>
      </c>
      <c r="F13" s="21">
        <f t="shared" ref="F13:F18" si="2">INDEX($E$206:$AW$206,1,MATCH($A13,$E$53:$BB$53,0))</f>
        <v>0</v>
      </c>
      <c r="G13" s="21">
        <f>F13-Baseline!F13</f>
        <v>838.92404921825698</v>
      </c>
      <c r="I13" s="452"/>
      <c r="J13" s="453"/>
      <c r="K13" s="453"/>
      <c r="L13" s="453"/>
      <c r="M13" s="453"/>
      <c r="N13" s="454"/>
      <c r="P13" s="452"/>
      <c r="Q13" s="453"/>
      <c r="R13" s="453"/>
      <c r="S13" s="453"/>
      <c r="T13" s="453"/>
      <c r="U13" s="454"/>
    </row>
    <row r="14" spans="1:21" outlineLevel="1">
      <c r="A14" s="58">
        <v>2040</v>
      </c>
      <c r="B14" s="21">
        <f t="shared" si="0"/>
        <v>0</v>
      </c>
      <c r="C14" s="21">
        <f>B14-Baseline!B14</f>
        <v>1073.5397256629326</v>
      </c>
      <c r="D14" s="21">
        <f t="shared" si="1"/>
        <v>0</v>
      </c>
      <c r="E14" s="21">
        <f>D14-Baseline!D14</f>
        <v>867.65686767739442</v>
      </c>
      <c r="F14" s="21">
        <f t="shared" si="2"/>
        <v>0</v>
      </c>
      <c r="G14" s="21">
        <f>F14-Baseline!F14</f>
        <v>1279.6199617563118</v>
      </c>
      <c r="I14" s="452"/>
      <c r="J14" s="453"/>
      <c r="K14" s="453"/>
      <c r="L14" s="453"/>
      <c r="M14" s="453"/>
      <c r="N14" s="454"/>
      <c r="P14" s="452"/>
      <c r="Q14" s="453"/>
      <c r="R14" s="453"/>
      <c r="S14" s="453"/>
      <c r="T14" s="453"/>
      <c r="U14" s="454"/>
    </row>
    <row r="15" spans="1:21" outlineLevel="1">
      <c r="A15" s="58">
        <v>2045</v>
      </c>
      <c r="B15" s="21">
        <f t="shared" si="0"/>
        <v>0</v>
      </c>
      <c r="C15" s="21">
        <f>B15-Baseline!B15</f>
        <v>1429.3597831928657</v>
      </c>
      <c r="D15" s="21">
        <f t="shared" si="1"/>
        <v>0</v>
      </c>
      <c r="E15" s="21">
        <f>D15-Baseline!D15</f>
        <v>1152.5657762289784</v>
      </c>
      <c r="F15" s="21">
        <f t="shared" si="2"/>
        <v>0</v>
      </c>
      <c r="G15" s="21">
        <f>F15-Baseline!F15</f>
        <v>1706.251225242399</v>
      </c>
      <c r="I15" s="452"/>
      <c r="J15" s="453"/>
      <c r="K15" s="453"/>
      <c r="L15" s="453"/>
      <c r="M15" s="453"/>
      <c r="N15" s="454"/>
      <c r="P15" s="452"/>
      <c r="Q15" s="453"/>
      <c r="R15" s="453"/>
      <c r="S15" s="453"/>
      <c r="T15" s="453"/>
      <c r="U15" s="454"/>
    </row>
    <row r="16" spans="1:21" outlineLevel="1">
      <c r="A16" s="58">
        <v>2050</v>
      </c>
      <c r="B16" s="21">
        <f t="shared" si="0"/>
        <v>0</v>
      </c>
      <c r="C16" s="21">
        <f>B16-Baseline!B16</f>
        <v>1775.2437341688042</v>
      </c>
      <c r="D16" s="21">
        <f t="shared" si="1"/>
        <v>0</v>
      </c>
      <c r="E16" s="21">
        <f>D16-Baseline!D16</f>
        <v>1428.6088327236496</v>
      </c>
      <c r="F16" s="21">
        <f t="shared" si="2"/>
        <v>0</v>
      </c>
      <c r="G16" s="21">
        <f>F16-Baseline!F16</f>
        <v>2121.806654594835</v>
      </c>
      <c r="I16" s="452"/>
      <c r="J16" s="453"/>
      <c r="K16" s="453"/>
      <c r="L16" s="453"/>
      <c r="M16" s="453"/>
      <c r="N16" s="454"/>
      <c r="P16" s="452"/>
      <c r="Q16" s="453"/>
      <c r="R16" s="453"/>
      <c r="S16" s="453"/>
      <c r="T16" s="453"/>
      <c r="U16" s="454"/>
    </row>
    <row r="17" spans="1:21" outlineLevel="1">
      <c r="A17" s="58">
        <v>2060</v>
      </c>
      <c r="B17" s="21">
        <f t="shared" si="0"/>
        <v>0</v>
      </c>
      <c r="C17" s="21">
        <f>B17-Baseline!B17</f>
        <v>2448.4735537750407</v>
      </c>
      <c r="D17" s="21">
        <f t="shared" si="1"/>
        <v>0</v>
      </c>
      <c r="E17" s="21">
        <f>D17-Baseline!D17</f>
        <v>1964.4319540019119</v>
      </c>
      <c r="F17" s="21">
        <f t="shared" si="2"/>
        <v>0</v>
      </c>
      <c r="G17" s="21">
        <f>F17-Baseline!F17</f>
        <v>2931.1640839802913</v>
      </c>
      <c r="I17" s="452"/>
      <c r="J17" s="453"/>
      <c r="K17" s="453"/>
      <c r="L17" s="453"/>
      <c r="M17" s="453"/>
      <c r="N17" s="454"/>
      <c r="P17" s="452"/>
      <c r="Q17" s="453"/>
      <c r="R17" s="453"/>
      <c r="S17" s="453"/>
      <c r="T17" s="453"/>
      <c r="U17" s="454"/>
    </row>
    <row r="18" spans="1:21" outlineLevel="1">
      <c r="A18" s="58">
        <v>2070</v>
      </c>
      <c r="B18" s="21">
        <f t="shared" si="0"/>
        <v>0</v>
      </c>
      <c r="C18" s="21">
        <f>B18-Baseline!B18</f>
        <v>3131.3263078373261</v>
      </c>
      <c r="D18" s="21">
        <f t="shared" si="1"/>
        <v>0</v>
      </c>
      <c r="E18" s="21">
        <f>D18-Baseline!D18</f>
        <v>2508.4854764982156</v>
      </c>
      <c r="F18" s="21">
        <f t="shared" si="2"/>
        <v>0</v>
      </c>
      <c r="G18" s="21">
        <f>F18-Baseline!F18</f>
        <v>3750.4293094808245</v>
      </c>
      <c r="I18" s="455"/>
      <c r="J18" s="456"/>
      <c r="K18" s="456"/>
      <c r="L18" s="456"/>
      <c r="M18" s="456"/>
      <c r="N18" s="457"/>
      <c r="P18" s="455"/>
      <c r="Q18" s="456"/>
      <c r="R18" s="456"/>
      <c r="S18" s="456"/>
      <c r="T18" s="456"/>
      <c r="U18" s="457"/>
    </row>
    <row r="19" spans="1:21" ht="14" outlineLevel="1" thickBot="1">
      <c r="A19" s="496"/>
      <c r="B19" s="496"/>
      <c r="I19" s="250"/>
      <c r="J19" s="251"/>
      <c r="K19" s="251"/>
      <c r="L19" s="251"/>
      <c r="M19" s="251"/>
      <c r="N19" s="251"/>
      <c r="P19" s="249"/>
      <c r="Q19" s="249"/>
      <c r="R19" s="249"/>
      <c r="S19" s="249"/>
      <c r="T19" s="249"/>
      <c r="U19" s="232"/>
    </row>
    <row r="20" spans="1:21" ht="26.25" customHeight="1" outlineLevel="1">
      <c r="A20" s="54" t="s">
        <v>355</v>
      </c>
      <c r="B20" s="55">
        <f>Baseline!B20</f>
        <v>1</v>
      </c>
      <c r="E20" s="154"/>
      <c r="I20" s="487" t="s">
        <v>356</v>
      </c>
      <c r="J20" s="488"/>
      <c r="K20" s="488"/>
      <c r="L20" s="488"/>
      <c r="M20" s="488"/>
      <c r="N20" s="489"/>
      <c r="P20" s="487" t="s">
        <v>357</v>
      </c>
      <c r="Q20" s="488"/>
      <c r="R20" s="488"/>
      <c r="S20" s="488"/>
      <c r="T20" s="488"/>
      <c r="U20" s="489"/>
    </row>
    <row r="21" spans="1:21" ht="12.75" customHeight="1" outlineLevel="1">
      <c r="A21" s="154"/>
      <c r="B21" s="155"/>
      <c r="I21" s="486"/>
      <c r="J21" s="450"/>
      <c r="K21" s="450"/>
      <c r="L21" s="450"/>
      <c r="M21" s="450"/>
      <c r="N21" s="451"/>
      <c r="P21" s="486"/>
      <c r="Q21" s="450"/>
      <c r="R21" s="450"/>
      <c r="S21" s="450"/>
      <c r="T21" s="450"/>
      <c r="U21" s="451"/>
    </row>
    <row r="22" spans="1:21" ht="12.75" customHeight="1" outlineLevel="1">
      <c r="A22" s="154"/>
      <c r="B22" s="155"/>
      <c r="I22" s="452"/>
      <c r="J22" s="453"/>
      <c r="K22" s="453"/>
      <c r="L22" s="453"/>
      <c r="M22" s="453"/>
      <c r="N22" s="454"/>
      <c r="P22" s="452"/>
      <c r="Q22" s="453"/>
      <c r="R22" s="453"/>
      <c r="S22" s="453"/>
      <c r="T22" s="453"/>
      <c r="U22" s="454"/>
    </row>
    <row r="23" spans="1:21" outlineLevel="1">
      <c r="A23" s="154"/>
      <c r="B23" s="505" t="s">
        <v>359</v>
      </c>
      <c r="C23" s="506"/>
      <c r="D23" s="506"/>
      <c r="E23" s="506"/>
      <c r="F23" s="506"/>
      <c r="G23" s="507"/>
      <c r="I23" s="452"/>
      <c r="J23" s="453"/>
      <c r="K23" s="453"/>
      <c r="L23" s="453"/>
      <c r="M23" s="453"/>
      <c r="N23" s="454"/>
      <c r="P23" s="452"/>
      <c r="Q23" s="453"/>
      <c r="R23" s="453"/>
      <c r="S23" s="453"/>
      <c r="T23" s="453"/>
      <c r="U23" s="454"/>
    </row>
    <row r="24" spans="1:21" outlineLevel="1">
      <c r="B24" s="17">
        <v>2027</v>
      </c>
      <c r="C24" s="17">
        <v>2028</v>
      </c>
      <c r="D24" s="17">
        <v>2029</v>
      </c>
      <c r="E24" s="17">
        <v>2030</v>
      </c>
      <c r="F24" s="17">
        <v>2031</v>
      </c>
      <c r="G24" s="17" t="s">
        <v>360</v>
      </c>
      <c r="I24" s="452"/>
      <c r="J24" s="453"/>
      <c r="K24" s="453"/>
      <c r="L24" s="453"/>
      <c r="M24" s="453"/>
      <c r="N24" s="454"/>
      <c r="P24" s="452"/>
      <c r="Q24" s="453"/>
      <c r="R24" s="453"/>
      <c r="S24" s="453"/>
      <c r="T24" s="453"/>
      <c r="U24" s="454"/>
    </row>
    <row r="25" spans="1:21" ht="14" outlineLevel="1" thickBot="1">
      <c r="B25" s="30" t="s">
        <v>361</v>
      </c>
      <c r="C25" s="30" t="s">
        <v>361</v>
      </c>
      <c r="D25" s="30" t="s">
        <v>361</v>
      </c>
      <c r="E25" s="30" t="s">
        <v>361</v>
      </c>
      <c r="F25" s="30" t="s">
        <v>361</v>
      </c>
      <c r="G25" s="30" t="s">
        <v>361</v>
      </c>
      <c r="I25" s="452"/>
      <c r="J25" s="453"/>
      <c r="K25" s="453"/>
      <c r="L25" s="453"/>
      <c r="M25" s="453"/>
      <c r="N25" s="454"/>
      <c r="P25" s="452"/>
      <c r="Q25" s="453"/>
      <c r="R25" s="453"/>
      <c r="S25" s="453"/>
      <c r="T25" s="453"/>
      <c r="U25" s="454"/>
    </row>
    <row r="26" spans="1:21" outlineLevel="1">
      <c r="A26" s="54" t="s">
        <v>362</v>
      </c>
      <c r="B26" s="21">
        <f>E64</f>
        <v>0</v>
      </c>
      <c r="C26" s="21">
        <f>F64</f>
        <v>0</v>
      </c>
      <c r="D26" s="21">
        <f>G64</f>
        <v>0</v>
      </c>
      <c r="E26" s="21">
        <f>H64</f>
        <v>0</v>
      </c>
      <c r="F26" s="21">
        <f>I64</f>
        <v>0</v>
      </c>
      <c r="G26" s="21">
        <f>SUM(J64:BB64)</f>
        <v>0</v>
      </c>
      <c r="I26" s="452"/>
      <c r="J26" s="453"/>
      <c r="K26" s="453"/>
      <c r="L26" s="453"/>
      <c r="M26" s="453"/>
      <c r="N26" s="454"/>
      <c r="P26" s="452"/>
      <c r="Q26" s="453"/>
      <c r="R26" s="453"/>
      <c r="S26" s="453"/>
      <c r="T26" s="453"/>
      <c r="U26" s="454"/>
    </row>
    <row r="27" spans="1:21" outlineLevel="1">
      <c r="A27" s="54" t="s">
        <v>363</v>
      </c>
      <c r="B27" s="21">
        <f>E71+E77</f>
        <v>0</v>
      </c>
      <c r="C27" s="21">
        <f>F71+F77</f>
        <v>0</v>
      </c>
      <c r="D27" s="21">
        <f>G71+G77</f>
        <v>0</v>
      </c>
      <c r="E27" s="21">
        <f>H71+H77</f>
        <v>0</v>
      </c>
      <c r="F27" s="21">
        <f>I71+I77</f>
        <v>0</v>
      </c>
      <c r="G27" s="21">
        <f>SUM(J71:BB71)+SUM(J77:BB77)</f>
        <v>0</v>
      </c>
      <c r="I27" s="452"/>
      <c r="J27" s="453"/>
      <c r="K27" s="453"/>
      <c r="L27" s="453"/>
      <c r="M27" s="453"/>
      <c r="N27" s="454"/>
      <c r="P27" s="452"/>
      <c r="Q27" s="453"/>
      <c r="R27" s="453"/>
      <c r="S27" s="453"/>
      <c r="T27" s="453"/>
      <c r="U27" s="454"/>
    </row>
    <row r="28" spans="1:21" outlineLevel="1">
      <c r="A28" s="154"/>
      <c r="B28" s="248"/>
      <c r="C28" s="248"/>
      <c r="D28" s="248"/>
      <c r="E28" s="248"/>
      <c r="F28" s="248"/>
      <c r="G28" s="248"/>
      <c r="I28" s="452"/>
      <c r="J28" s="453"/>
      <c r="K28" s="453"/>
      <c r="L28" s="453"/>
      <c r="M28" s="453"/>
      <c r="N28" s="454"/>
      <c r="P28" s="452"/>
      <c r="Q28" s="453"/>
      <c r="R28" s="453"/>
      <c r="S28" s="453"/>
      <c r="T28" s="453"/>
      <c r="U28" s="454"/>
    </row>
    <row r="29" spans="1:21" ht="14" outlineLevel="1" thickBot="1">
      <c r="A29" s="154"/>
      <c r="B29" s="248"/>
      <c r="C29" s="248"/>
      <c r="D29" s="248"/>
      <c r="E29" s="248"/>
      <c r="F29" s="248"/>
      <c r="G29" s="248"/>
      <c r="I29" s="452"/>
      <c r="J29" s="453"/>
      <c r="K29" s="453"/>
      <c r="L29" s="453"/>
      <c r="M29" s="453"/>
      <c r="N29" s="454"/>
      <c r="P29" s="452"/>
      <c r="Q29" s="453"/>
      <c r="R29" s="453"/>
      <c r="S29" s="453"/>
      <c r="T29" s="453"/>
      <c r="U29" s="454"/>
    </row>
    <row r="30" spans="1:21" ht="14" outlineLevel="1" thickBot="1">
      <c r="A30" s="308"/>
      <c r="B30" s="309" t="s">
        <v>364</v>
      </c>
      <c r="C30" s="310" t="s">
        <v>365</v>
      </c>
      <c r="D30" s="509" t="s">
        <v>317</v>
      </c>
      <c r="E30" s="510"/>
      <c r="F30" s="510"/>
      <c r="G30" s="511"/>
      <c r="I30" s="452"/>
      <c r="J30" s="453"/>
      <c r="K30" s="453"/>
      <c r="L30" s="453"/>
      <c r="M30" s="453"/>
      <c r="N30" s="454"/>
      <c r="P30" s="452"/>
      <c r="Q30" s="453"/>
      <c r="R30" s="453"/>
      <c r="S30" s="453"/>
      <c r="T30" s="453"/>
      <c r="U30" s="454"/>
    </row>
    <row r="31" spans="1:21" outlineLevel="1">
      <c r="A31" s="502" t="s">
        <v>366</v>
      </c>
      <c r="B31" s="311"/>
      <c r="C31" s="307"/>
      <c r="D31" s="522"/>
      <c r="E31" s="522"/>
      <c r="F31" s="522"/>
      <c r="G31" s="523"/>
      <c r="I31" s="452"/>
      <c r="J31" s="453"/>
      <c r="K31" s="453"/>
      <c r="L31" s="453"/>
      <c r="M31" s="453"/>
      <c r="N31" s="454"/>
      <c r="P31" s="452"/>
      <c r="Q31" s="453"/>
      <c r="R31" s="453"/>
      <c r="S31" s="453"/>
      <c r="T31" s="453"/>
      <c r="U31" s="454"/>
    </row>
    <row r="32" spans="1:21" outlineLevel="1">
      <c r="A32" s="502"/>
      <c r="B32" s="312"/>
      <c r="C32" s="252"/>
      <c r="D32" s="514"/>
      <c r="E32" s="514"/>
      <c r="F32" s="514"/>
      <c r="G32" s="515"/>
      <c r="I32" s="452"/>
      <c r="J32" s="453"/>
      <c r="K32" s="453"/>
      <c r="L32" s="453"/>
      <c r="M32" s="453"/>
      <c r="N32" s="454"/>
      <c r="P32" s="452"/>
      <c r="Q32" s="453"/>
      <c r="R32" s="453"/>
      <c r="S32" s="453"/>
      <c r="T32" s="453"/>
      <c r="U32" s="454"/>
    </row>
    <row r="33" spans="1:21" outlineLevel="1">
      <c r="A33" s="502"/>
      <c r="B33" s="312"/>
      <c r="C33" s="252"/>
      <c r="D33" s="514"/>
      <c r="E33" s="514"/>
      <c r="F33" s="514"/>
      <c r="G33" s="515"/>
      <c r="I33" s="452"/>
      <c r="J33" s="453"/>
      <c r="K33" s="453"/>
      <c r="L33" s="453"/>
      <c r="M33" s="453"/>
      <c r="N33" s="454"/>
      <c r="P33" s="452"/>
      <c r="Q33" s="453"/>
      <c r="R33" s="453"/>
      <c r="S33" s="453"/>
      <c r="T33" s="453"/>
      <c r="U33" s="454"/>
    </row>
    <row r="34" spans="1:21" outlineLevel="1">
      <c r="A34" s="502"/>
      <c r="B34" s="312"/>
      <c r="C34" s="252"/>
      <c r="D34" s="514"/>
      <c r="E34" s="514"/>
      <c r="F34" s="514"/>
      <c r="G34" s="515"/>
      <c r="I34" s="452"/>
      <c r="J34" s="453"/>
      <c r="K34" s="453"/>
      <c r="L34" s="453"/>
      <c r="M34" s="453"/>
      <c r="N34" s="454"/>
      <c r="P34" s="452"/>
      <c r="Q34" s="453"/>
      <c r="R34" s="453"/>
      <c r="S34" s="453"/>
      <c r="T34" s="453"/>
      <c r="U34" s="454"/>
    </row>
    <row r="35" spans="1:21" outlineLevel="1">
      <c r="A35" s="502"/>
      <c r="B35" s="312"/>
      <c r="C35" s="252"/>
      <c r="D35" s="514"/>
      <c r="E35" s="514"/>
      <c r="F35" s="514"/>
      <c r="G35" s="515"/>
      <c r="I35" s="452"/>
      <c r="J35" s="453"/>
      <c r="K35" s="453"/>
      <c r="L35" s="453"/>
      <c r="M35" s="453"/>
      <c r="N35" s="454"/>
      <c r="P35" s="452"/>
      <c r="Q35" s="453"/>
      <c r="R35" s="453"/>
      <c r="S35" s="453"/>
      <c r="T35" s="453"/>
      <c r="U35" s="454"/>
    </row>
    <row r="36" spans="1:21" outlineLevel="1">
      <c r="A36" s="502"/>
      <c r="B36" s="312"/>
      <c r="C36" s="252"/>
      <c r="D36" s="514"/>
      <c r="E36" s="514"/>
      <c r="F36" s="514"/>
      <c r="G36" s="515"/>
      <c r="I36" s="452"/>
      <c r="J36" s="453"/>
      <c r="K36" s="453"/>
      <c r="L36" s="453"/>
      <c r="M36" s="453"/>
      <c r="N36" s="454"/>
      <c r="P36" s="452"/>
      <c r="Q36" s="453"/>
      <c r="R36" s="453"/>
      <c r="S36" s="453"/>
      <c r="T36" s="453"/>
      <c r="U36" s="454"/>
    </row>
    <row r="37" spans="1:21" outlineLevel="1">
      <c r="A37" s="502"/>
      <c r="B37" s="312"/>
      <c r="C37" s="252"/>
      <c r="D37" s="514"/>
      <c r="E37" s="514"/>
      <c r="F37" s="514"/>
      <c r="G37" s="515"/>
      <c r="I37" s="452"/>
      <c r="J37" s="453"/>
      <c r="K37" s="453"/>
      <c r="L37" s="453"/>
      <c r="M37" s="453"/>
      <c r="N37" s="454"/>
      <c r="P37" s="452"/>
      <c r="Q37" s="453"/>
      <c r="R37" s="453"/>
      <c r="S37" s="453"/>
      <c r="T37" s="453"/>
      <c r="U37" s="454"/>
    </row>
    <row r="38" spans="1:21" outlineLevel="1">
      <c r="A38" s="502"/>
      <c r="B38" s="312"/>
      <c r="C38" s="252"/>
      <c r="D38" s="514"/>
      <c r="E38" s="514"/>
      <c r="F38" s="514"/>
      <c r="G38" s="515"/>
      <c r="I38" s="452"/>
      <c r="J38" s="453"/>
      <c r="K38" s="453"/>
      <c r="L38" s="453"/>
      <c r="M38" s="453"/>
      <c r="N38" s="454"/>
      <c r="P38" s="452"/>
      <c r="Q38" s="453"/>
      <c r="R38" s="453"/>
      <c r="S38" s="453"/>
      <c r="T38" s="453"/>
      <c r="U38" s="454"/>
    </row>
    <row r="39" spans="1:21" outlineLevel="1">
      <c r="A39" s="502"/>
      <c r="B39" s="312"/>
      <c r="C39" s="252"/>
      <c r="D39" s="514"/>
      <c r="E39" s="514"/>
      <c r="F39" s="514"/>
      <c r="G39" s="515"/>
      <c r="I39" s="452"/>
      <c r="J39" s="453"/>
      <c r="K39" s="453"/>
      <c r="L39" s="453"/>
      <c r="M39" s="453"/>
      <c r="N39" s="454"/>
      <c r="P39" s="452"/>
      <c r="Q39" s="453"/>
      <c r="R39" s="453"/>
      <c r="S39" s="453"/>
      <c r="T39" s="453"/>
      <c r="U39" s="454"/>
    </row>
    <row r="40" spans="1:21" ht="14" outlineLevel="1" thickBot="1">
      <c r="A40" s="503"/>
      <c r="B40" s="313"/>
      <c r="C40" s="314"/>
      <c r="D40" s="512"/>
      <c r="E40" s="512"/>
      <c r="F40" s="512"/>
      <c r="G40" s="513"/>
      <c r="I40" s="452"/>
      <c r="J40" s="453"/>
      <c r="K40" s="453"/>
      <c r="L40" s="453"/>
      <c r="M40" s="453"/>
      <c r="N40" s="454"/>
      <c r="P40" s="452"/>
      <c r="Q40" s="453"/>
      <c r="R40" s="453"/>
      <c r="S40" s="453"/>
      <c r="T40" s="453"/>
      <c r="U40" s="454"/>
    </row>
    <row r="41" spans="1:21" outlineLevel="1">
      <c r="A41" s="154"/>
      <c r="B41" s="248"/>
      <c r="C41" s="248"/>
      <c r="D41" s="248"/>
      <c r="E41" s="248"/>
      <c r="F41" s="248"/>
      <c r="G41" s="248"/>
      <c r="I41" s="452"/>
      <c r="J41" s="453"/>
      <c r="K41" s="453"/>
      <c r="L41" s="453"/>
      <c r="M41" s="453"/>
      <c r="N41" s="454"/>
      <c r="P41" s="452"/>
      <c r="Q41" s="453"/>
      <c r="R41" s="453"/>
      <c r="S41" s="453"/>
      <c r="T41" s="453"/>
      <c r="U41" s="454"/>
    </row>
    <row r="42" spans="1:21" outlineLevel="1">
      <c r="A42" s="154"/>
      <c r="B42" s="248"/>
      <c r="C42" s="248"/>
      <c r="D42" s="248"/>
      <c r="E42" s="248"/>
      <c r="F42" s="248"/>
      <c r="G42" s="248"/>
      <c r="I42" s="452"/>
      <c r="J42" s="453"/>
      <c r="K42" s="453"/>
      <c r="L42" s="453"/>
      <c r="M42" s="453"/>
      <c r="N42" s="454"/>
      <c r="P42" s="452"/>
      <c r="Q42" s="453"/>
      <c r="R42" s="453"/>
      <c r="S42" s="453"/>
      <c r="T42" s="453"/>
      <c r="U42" s="454"/>
    </row>
    <row r="43" spans="1:21" outlineLevel="1">
      <c r="A43" s="154"/>
      <c r="B43" s="248"/>
      <c r="C43" s="248"/>
      <c r="D43" s="248"/>
      <c r="E43" s="248"/>
      <c r="F43" s="248"/>
      <c r="G43" s="248"/>
      <c r="I43" s="452"/>
      <c r="J43" s="453"/>
      <c r="K43" s="453"/>
      <c r="L43" s="453"/>
      <c r="M43" s="453"/>
      <c r="N43" s="454"/>
      <c r="P43" s="452"/>
      <c r="Q43" s="453"/>
      <c r="R43" s="453"/>
      <c r="S43" s="453"/>
      <c r="T43" s="453"/>
      <c r="U43" s="454"/>
    </row>
    <row r="44" spans="1:21" outlineLevel="1">
      <c r="A44" s="154"/>
      <c r="B44" s="248"/>
      <c r="C44" s="248"/>
      <c r="D44" s="248"/>
      <c r="E44" s="248"/>
      <c r="F44" s="248"/>
      <c r="G44" s="248"/>
      <c r="I44" s="452"/>
      <c r="J44" s="453"/>
      <c r="K44" s="453"/>
      <c r="L44" s="453"/>
      <c r="M44" s="453"/>
      <c r="N44" s="454"/>
      <c r="P44" s="452"/>
      <c r="Q44" s="453"/>
      <c r="R44" s="453"/>
      <c r="S44" s="453"/>
      <c r="T44" s="453"/>
      <c r="U44" s="454"/>
    </row>
    <row r="45" spans="1:21" outlineLevel="1">
      <c r="A45" s="154"/>
      <c r="B45" s="248"/>
      <c r="C45" s="248"/>
      <c r="D45" s="248"/>
      <c r="E45" s="248"/>
      <c r="F45" s="248"/>
      <c r="G45" s="248"/>
      <c r="I45" s="455"/>
      <c r="J45" s="456"/>
      <c r="K45" s="456"/>
      <c r="L45" s="456"/>
      <c r="M45" s="456"/>
      <c r="N45" s="457"/>
      <c r="P45" s="455"/>
      <c r="Q45" s="456"/>
      <c r="R45" s="456"/>
      <c r="S45" s="456"/>
      <c r="T45" s="456"/>
      <c r="U45" s="457"/>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516" t="s">
        <v>264</v>
      </c>
      <c r="F51" s="504"/>
      <c r="G51" s="504"/>
      <c r="H51" s="504"/>
      <c r="I51" s="504"/>
      <c r="J51" s="504" t="s">
        <v>265</v>
      </c>
      <c r="K51" s="504"/>
      <c r="L51" s="504"/>
      <c r="M51" s="504"/>
      <c r="N51" s="504"/>
      <c r="O51" s="504" t="s">
        <v>266</v>
      </c>
      <c r="P51" s="504"/>
      <c r="Q51" s="504"/>
      <c r="R51" s="504"/>
      <c r="S51" s="504"/>
      <c r="T51" s="504" t="s">
        <v>267</v>
      </c>
      <c r="U51" s="504"/>
      <c r="V51" s="504"/>
      <c r="W51" s="504"/>
      <c r="X51" s="504"/>
      <c r="Y51" s="504" t="s">
        <v>375</v>
      </c>
      <c r="Z51" s="504"/>
      <c r="AA51" s="504"/>
      <c r="AB51" s="504"/>
      <c r="AC51" s="504"/>
      <c r="AD51" s="504" t="s">
        <v>376</v>
      </c>
      <c r="AE51" s="504"/>
      <c r="AF51" s="504"/>
      <c r="AG51" s="504"/>
      <c r="AH51" s="504"/>
      <c r="AI51" s="504" t="s">
        <v>377</v>
      </c>
      <c r="AJ51" s="504"/>
      <c r="AK51" s="504"/>
      <c r="AL51" s="504"/>
      <c r="AM51" s="504"/>
      <c r="AN51" s="504" t="s">
        <v>378</v>
      </c>
      <c r="AO51" s="504"/>
      <c r="AP51" s="504"/>
      <c r="AQ51" s="504"/>
      <c r="AR51" s="504"/>
      <c r="AS51" s="504" t="s">
        <v>379</v>
      </c>
      <c r="AT51" s="504"/>
      <c r="AU51" s="504"/>
      <c r="AV51" s="504"/>
      <c r="AW51" s="504"/>
      <c r="AX51" s="504" t="s">
        <v>380</v>
      </c>
      <c r="AY51" s="504"/>
      <c r="AZ51" s="504"/>
      <c r="BA51" s="504"/>
      <c r="BB51" s="50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364</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97"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98"/>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98"/>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98"/>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98"/>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98"/>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9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9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9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9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99"/>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9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9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9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9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9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9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9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9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9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155</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93" t="s">
        <v>464</v>
      </c>
      <c r="B143" s="135" t="s">
        <v>276</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94"/>
      <c r="B144" s="135" t="s">
        <v>276</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94"/>
      <c r="B145" s="135" t="s">
        <v>276</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94"/>
      <c r="B146" s="135" t="s">
        <v>279</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94"/>
      <c r="B147" s="135" t="s">
        <v>279</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94"/>
      <c r="B148" s="135" t="s">
        <v>279</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94"/>
      <c r="B149" s="135" t="s">
        <v>279</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94"/>
      <c r="B150" s="135" t="s">
        <v>282</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94"/>
      <c r="B151" s="135" t="s">
        <v>282</v>
      </c>
      <c r="C151" s="315" t="s">
        <v>571</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94"/>
      <c r="B152" s="135" t="s">
        <v>282</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9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9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155</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93" t="s">
        <v>471</v>
      </c>
      <c r="B158" s="135" t="s">
        <v>276</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94"/>
      <c r="B159" s="135" t="s">
        <v>276</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94"/>
      <c r="B160" s="135" t="s">
        <v>276</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94"/>
      <c r="B161" s="135" t="s">
        <v>279</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94"/>
      <c r="B162" s="135" t="s">
        <v>279</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94"/>
      <c r="B163" s="135" t="s">
        <v>279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94"/>
      <c r="B164" s="135" t="s">
        <v>279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9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9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9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9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9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93" t="s">
        <v>476</v>
      </c>
      <c r="B172" s="135" t="s">
        <v>276</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94"/>
      <c r="B173" s="135" t="s">
        <v>276</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95"/>
      <c r="B174" s="135" t="s">
        <v>276</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93" t="s">
        <v>477</v>
      </c>
      <c r="B176" s="135" t="s">
        <v>276</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94"/>
      <c r="B177" s="135" t="s">
        <v>276</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95"/>
      <c r="B178" s="135" t="s">
        <v>276</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0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0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93" t="s">
        <v>485</v>
      </c>
      <c r="B190" s="150" t="s">
        <v>486</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94"/>
      <c r="B191" s="150" t="s">
        <v>487</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94"/>
      <c r="B192" s="150" t="s">
        <v>557</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94"/>
      <c r="B193" s="150" t="s">
        <v>488</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94"/>
      <c r="B194" s="150" t="s">
        <v>489</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94"/>
      <c r="B195" s="150" t="s">
        <v>490</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94"/>
      <c r="B196" s="150" t="s">
        <v>279</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94"/>
      <c r="B197" s="150" t="s">
        <v>282</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95"/>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93" t="s">
        <v>491</v>
      </c>
      <c r="B200" s="150" t="s">
        <v>492</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94"/>
      <c r="B201" s="150" t="s">
        <v>493</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95"/>
      <c r="B202" s="150" t="s">
        <v>494</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93" t="s">
        <v>495</v>
      </c>
      <c r="B204" s="150" t="s">
        <v>496</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94"/>
      <c r="B205" s="150" t="s">
        <v>497</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95"/>
      <c r="B206" s="150" t="s">
        <v>498</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485</v>
      </c>
      <c r="B210" s="150" t="s">
        <v>559</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0"/>
      <c r="B211" s="150" t="s">
        <v>487</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557</v>
      </c>
      <c r="C212" s="19"/>
      <c r="D212" s="135" t="s">
        <v>383</v>
      </c>
      <c r="E212" s="21">
        <f>E192-Baseline!E192</f>
        <v>5.0724320356663997</v>
      </c>
      <c r="F212" s="21">
        <f>F77*F186-Baseline!F77*Baseline!F186</f>
        <v>4.972026411701429</v>
      </c>
      <c r="G212" s="21">
        <f>G77*G186-Baseline!G77*Baseline!G186</f>
        <v>4.8740589408062149</v>
      </c>
      <c r="H212" s="21">
        <f>H77*H186-Baseline!H77*Baseline!H186</f>
        <v>4.778472028077795</v>
      </c>
      <c r="I212" s="21">
        <f>I77*I186-Baseline!I77*Baseline!I186</f>
        <v>4.6852095098788924</v>
      </c>
      <c r="J212" s="21">
        <f>J77*J186-Baseline!J77*Baseline!J186</f>
        <v>4.5942166243241109</v>
      </c>
      <c r="K212" s="21">
        <f>K77*K186-Baseline!K77*Baseline!K186</f>
        <v>4.5054399698103378</v>
      </c>
      <c r="L212" s="21">
        <f>L77*L186-Baseline!L77*Baseline!L186</f>
        <v>4.4188274791604609</v>
      </c>
      <c r="M212" s="21">
        <f>M77*M186-Baseline!M77*Baseline!M186</f>
        <v>4.3343283796726535</v>
      </c>
      <c r="N212" s="21">
        <f>N77*N186-Baseline!N77*Baseline!N186</f>
        <v>4.251893167650314</v>
      </c>
      <c r="O212" s="21">
        <f>O77*O186-Baseline!O77*Baseline!O186</f>
        <v>4.1714735734379795</v>
      </c>
      <c r="P212" s="21">
        <f>P77*P186-Baseline!P77*Baseline!P186</f>
        <v>4.0930225324899911</v>
      </c>
      <c r="Q212" s="21">
        <f>Q77*Q186-Baseline!Q77*Baseline!Q186</f>
        <v>4.0164941547135955</v>
      </c>
      <c r="R212" s="21">
        <f>R77*R186-Baseline!R77*Baseline!R186</f>
        <v>3.9418436987463017</v>
      </c>
      <c r="S212" s="21">
        <f>S77*S186-Baseline!S77*Baseline!S186</f>
        <v>3.8690275398474858</v>
      </c>
      <c r="T212" s="21">
        <f>T77*T186-Baseline!T77*Baseline!T186</f>
        <v>3.7980031467714448</v>
      </c>
      <c r="U212" s="21">
        <f>U77*U186-Baseline!U77*Baseline!U186</f>
        <v>3.7287290513133597</v>
      </c>
      <c r="V212" s="21">
        <f>V77*V186-Baseline!V77*Baseline!V186</f>
        <v>3.6611648255749665</v>
      </c>
      <c r="W212" s="21">
        <f>W77*W186-Baseline!W77*Baseline!W186</f>
        <v>3.5952710538958468</v>
      </c>
      <c r="X212" s="21">
        <f>X77*X186-Baseline!X77*Baseline!X186</f>
        <v>3.5310093108020957</v>
      </c>
      <c r="Y212" s="21">
        <f>Y77*Y186-Baseline!Y77*Baseline!Y186</f>
        <v>3.4683421349268975</v>
      </c>
      <c r="Z212" s="21">
        <f>Z77*Z186-Baseline!Z77*Baseline!Z186</f>
        <v>3.4072330070847681</v>
      </c>
      <c r="AA212" s="21">
        <f>AA77*AA186-Baseline!AA77*Baseline!AA186</f>
        <v>3.3476463262646292</v>
      </c>
      <c r="AB212" s="21">
        <f>AB77*AB186-Baseline!AB77*Baseline!AB186</f>
        <v>3.2895473880686734</v>
      </c>
      <c r="AC212" s="21">
        <f>AC77*AC186-Baseline!AC77*Baseline!AC186</f>
        <v>3.2329023627197904</v>
      </c>
      <c r="AD212" s="21">
        <f>AD77*AD186-Baseline!AD77*Baseline!AD186</f>
        <v>3.1776782746036578</v>
      </c>
      <c r="AE212" s="21">
        <f>AE77*AE186-Baseline!AE77*Baseline!AE186</f>
        <v>3.123842982035395</v>
      </c>
      <c r="AF212" s="21">
        <f>AF77*AF186-Baseline!AF77*Baseline!AF186</f>
        <v>3.0713651494280745</v>
      </c>
      <c r="AG212" s="21">
        <f>AG77*AG186-Baseline!AG77*Baseline!AG186</f>
        <v>3.0202142480172318</v>
      </c>
      <c r="AH212" s="21">
        <f>AH77*AH186-Baseline!AH77*Baseline!AH186</f>
        <v>2.9703605095381627</v>
      </c>
      <c r="AI212" s="21">
        <f>AI77*AI186-Baseline!AI77*Baseline!AI186</f>
        <v>2.9217749296505451</v>
      </c>
      <c r="AJ212" s="21">
        <f>AJ77*AJ186-Baseline!AJ77*Baseline!AJ186</f>
        <v>2.8883827808684082</v>
      </c>
      <c r="AK212" s="21">
        <f>AK77*AK186-Baseline!AK77*Baseline!AK186</f>
        <v>2.8558217209917278</v>
      </c>
      <c r="AL212" s="21">
        <f>AL77*AL186-Baseline!AL77*Baseline!AL186</f>
        <v>2.8240793109980031</v>
      </c>
      <c r="AM212" s="21">
        <f>AM77*AM186-Baseline!AM77*Baseline!AM186</f>
        <v>2.7931434356996268</v>
      </c>
      <c r="AN212" s="21">
        <f>AN77*AN186-Baseline!AN77*Baseline!AN186</f>
        <v>2.7630022895536137</v>
      </c>
      <c r="AO212" s="21">
        <f>AO77*AO186-Baseline!AO77*Baseline!AO186</f>
        <v>2.7336443918047073</v>
      </c>
      <c r="AP212" s="21">
        <f>AP77*AP186-Baseline!AP77*Baseline!AP186</f>
        <v>2.7050585597014538</v>
      </c>
      <c r="AQ212" s="21">
        <f>AQ77*AQ186-Baseline!AQ77*Baseline!AQ186</f>
        <v>2.6772339260084279</v>
      </c>
      <c r="AR212" s="21">
        <f>AR77*AR186-Baseline!AR77*Baseline!AR186</f>
        <v>2.650159914052594</v>
      </c>
      <c r="AS212" s="21">
        <f>AS77*AS186-Baseline!AS77*Baseline!AS186</f>
        <v>2.6238262461305646</v>
      </c>
      <c r="AT212" s="21">
        <f>AT77*AT186-Baseline!AT77*Baseline!AT186</f>
        <v>2.5982229380557422</v>
      </c>
      <c r="AU212" s="21">
        <f>AU77*AU186-Baseline!AU77*Baseline!AU186</f>
        <v>2.5733402897897402</v>
      </c>
      <c r="AV212" s="21">
        <f>AV77*AV186-Baseline!AV77*Baseline!AV186</f>
        <v>2.5491688855585752</v>
      </c>
      <c r="AW212" s="21">
        <f>AW77*AW186-Baseline!AW77*Baseline!AW186</f>
        <v>2.5256995925843033</v>
      </c>
      <c r="AX212" s="21">
        <f>AX77*AX186-Baseline!AX77*Baseline!AX186</f>
        <v>2.5029235498700797</v>
      </c>
      <c r="AY212" s="21">
        <f>AY77*AY186-Baseline!AY77*Baseline!AY186</f>
        <v>2.4808321705155731</v>
      </c>
      <c r="AZ212" s="21">
        <f>AZ77*AZ186-Baseline!AZ77*Baseline!AZ186</f>
        <v>2.4594171369283129</v>
      </c>
      <c r="BA212" s="21">
        <f>BA77*BA186-Baseline!BA77*Baseline!BA186</f>
        <v>2.4386703947969224</v>
      </c>
      <c r="BB212" s="21">
        <f>BB77*BB186-Baseline!BB77*Baseline!BB186</f>
        <v>2.4180986645830314</v>
      </c>
    </row>
    <row r="213" spans="1:54" outlineLevel="2">
      <c r="A213" s="520"/>
      <c r="B213" s="150" t="s">
        <v>488</v>
      </c>
      <c r="C213" s="19"/>
      <c r="D213" s="135" t="s">
        <v>383</v>
      </c>
      <c r="E213" s="21">
        <f>E193-Baseline!E193</f>
        <v>30.244868728940542</v>
      </c>
      <c r="F213" s="21">
        <f>F193-Baseline!F193</f>
        <v>30.173702728501709</v>
      </c>
      <c r="G213" s="21">
        <f>G193-Baseline!G193</f>
        <v>29.992862867180545</v>
      </c>
      <c r="H213" s="21">
        <f>H193-Baseline!H193</f>
        <v>29.810243655130989</v>
      </c>
      <c r="I213" s="21">
        <f>I193-Baseline!I193</f>
        <v>29.725512544085383</v>
      </c>
      <c r="J213" s="21">
        <f>J193-Baseline!J193</f>
        <v>29.635632446962855</v>
      </c>
      <c r="K213" s="21">
        <f>K193-Baseline!K193</f>
        <v>29.445373757826506</v>
      </c>
      <c r="L213" s="21">
        <f>L193-Baseline!L193</f>
        <v>29.348136535909667</v>
      </c>
      <c r="M213" s="21">
        <f>M193-Baseline!M193</f>
        <v>29.246781376419015</v>
      </c>
      <c r="N213" s="21">
        <f>N193-Baseline!N193</f>
        <v>29.051419857195267</v>
      </c>
      <c r="O213" s="21">
        <f>O193-Baseline!O193</f>
        <v>28.944522978702135</v>
      </c>
      <c r="P213" s="21">
        <f>P193-Baseline!P193</f>
        <v>28.834429718277708</v>
      </c>
      <c r="Q213" s="21">
        <f>Q193-Baseline!Q193</f>
        <v>28.721438488794377</v>
      </c>
      <c r="R213" s="21">
        <f>R193-Baseline!R193</f>
        <v>28.689479361368594</v>
      </c>
      <c r="S213" s="21">
        <f>S193-Baseline!S193</f>
        <v>28.569998149295078</v>
      </c>
      <c r="T213" s="21">
        <f>T193-Baseline!T193</f>
        <v>28.448486932756705</v>
      </c>
      <c r="U213" s="21">
        <f>U193-Baseline!U193</f>
        <v>28.325200997273413</v>
      </c>
      <c r="V213" s="21">
        <f>V193-Baseline!V193</f>
        <v>28.278073056845496</v>
      </c>
      <c r="W213" s="21">
        <f>W193-Baseline!W193</f>
        <v>28.150567317492548</v>
      </c>
      <c r="X213" s="21">
        <f>X193-Baseline!X193</f>
        <v>28.096956411220031</v>
      </c>
      <c r="Y213" s="21">
        <f>Y193-Baseline!Y193</f>
        <v>27.966278344060893</v>
      </c>
      <c r="Z213" s="21">
        <f>Z193-Baseline!Z193</f>
        <v>27.907329890570541</v>
      </c>
      <c r="AA213" s="21">
        <f>AA193-Baseline!AA193</f>
        <v>27.845484796750327</v>
      </c>
      <c r="AB213" s="21">
        <f>AB193-Baseline!AB193</f>
        <v>27.781031467611161</v>
      </c>
      <c r="AC213" s="21">
        <f>AC193-Baseline!AC193</f>
        <v>27.698568218229092</v>
      </c>
      <c r="AD213" s="21">
        <f>AD193-Baseline!AD193</f>
        <v>27.618156882257626</v>
      </c>
      <c r="AE213" s="21">
        <f>AE193-Baseline!AE193</f>
        <v>27.542845952713879</v>
      </c>
      <c r="AF213" s="21">
        <f>AF193-Baseline!AF193</f>
        <v>27.464016960774877</v>
      </c>
      <c r="AG213" s="21">
        <f>AG193-Baseline!AG193</f>
        <v>27.38276749601156</v>
      </c>
      <c r="AH213" s="21">
        <f>AH193-Baseline!AH193</f>
        <v>27.300339982819022</v>
      </c>
      <c r="AI213" s="21">
        <f>AI193-Baseline!AI193</f>
        <v>27.218316100970679</v>
      </c>
      <c r="AJ213" s="21">
        <f>AJ193-Baseline!AJ193</f>
        <v>27.267737169462347</v>
      </c>
      <c r="AK213" s="21">
        <f>AK193-Baseline!AK193</f>
        <v>27.316354674713114</v>
      </c>
      <c r="AL213" s="21">
        <f>AL193-Baseline!AL193</f>
        <v>27.364748935453804</v>
      </c>
      <c r="AM213" s="21">
        <f>AM193-Baseline!AM193</f>
        <v>27.413249863057242</v>
      </c>
      <c r="AN213" s="21">
        <f>AN193-Baseline!AN193</f>
        <v>27.462001723384791</v>
      </c>
      <c r="AO213" s="21">
        <f>AO193-Baseline!AO193</f>
        <v>27.511068565596936</v>
      </c>
      <c r="AP213" s="21">
        <f>AP193-Baseline!AP193</f>
        <v>27.560649320850114</v>
      </c>
      <c r="AQ213" s="21">
        <f>AQ193-Baseline!AQ193</f>
        <v>27.610971135511896</v>
      </c>
      <c r="AR213" s="21">
        <f>AR193-Baseline!AR193</f>
        <v>27.662201175033527</v>
      </c>
      <c r="AS213" s="21">
        <f>AS193-Baseline!AS193</f>
        <v>27.714495682753416</v>
      </c>
      <c r="AT213" s="21">
        <f>AT193-Baseline!AT193</f>
        <v>27.768021984318175</v>
      </c>
      <c r="AU213" s="21">
        <f>AU193-Baseline!AU193</f>
        <v>27.822956377305683</v>
      </c>
      <c r="AV213" s="21">
        <f>AV193-Baseline!AV193</f>
        <v>27.879467224639079</v>
      </c>
      <c r="AW213" s="21">
        <f>AW193-Baseline!AW193</f>
        <v>27.937716386064377</v>
      </c>
      <c r="AX213" s="21">
        <f>AX193-Baseline!AX193</f>
        <v>27.997866501519013</v>
      </c>
      <c r="AY213" s="21">
        <f>AY193-Baseline!AY193</f>
        <v>28.060080730247321</v>
      </c>
      <c r="AZ213" s="21">
        <f>AZ193-Baseline!AZ193</f>
        <v>28.124520688453128</v>
      </c>
      <c r="BA213" s="21">
        <f>BA193-Baseline!BA193</f>
        <v>28.191345892997443</v>
      </c>
      <c r="BB213" s="21">
        <f>BB193-Baseline!BB193</f>
        <v>28.255042149038083</v>
      </c>
    </row>
    <row r="214" spans="1:54" outlineLevel="2">
      <c r="A214" s="520"/>
      <c r="B214" s="150" t="s">
        <v>489</v>
      </c>
      <c r="C214" s="19"/>
      <c r="D214" s="135" t="s">
        <v>383</v>
      </c>
      <c r="E214" s="21">
        <f>E194-Baseline!E194</f>
        <v>15.146367667260405</v>
      </c>
      <c r="F214" s="21">
        <f>F194-Baseline!F194</f>
        <v>15.072644445579742</v>
      </c>
      <c r="G214" s="21">
        <f>G194-Baseline!G194</f>
        <v>15.000667118765675</v>
      </c>
      <c r="H214" s="21">
        <f>H194-Baseline!H194</f>
        <v>14.930440275874117</v>
      </c>
      <c r="I214" s="21">
        <f>I194-Baseline!I194</f>
        <v>14.861969033100779</v>
      </c>
      <c r="J214" s="21">
        <f>J194-Baseline!J194</f>
        <v>14.795259081341548</v>
      </c>
      <c r="K214" s="21">
        <f>K194-Baseline!K194</f>
        <v>14.730316643703034</v>
      </c>
      <c r="L214" s="21">
        <f>L194-Baseline!L194</f>
        <v>14.667148549320158</v>
      </c>
      <c r="M214" s="21">
        <f>M194-Baseline!M194</f>
        <v>14.605762199931972</v>
      </c>
      <c r="N214" s="21">
        <f>N194-Baseline!N194</f>
        <v>14.54616560171643</v>
      </c>
      <c r="O214" s="21">
        <f>O194-Baseline!O194</f>
        <v>14.488367372636109</v>
      </c>
      <c r="P214" s="21">
        <f>P194-Baseline!P194</f>
        <v>14.432376766570814</v>
      </c>
      <c r="Q214" s="21">
        <f>Q194-Baseline!Q194</f>
        <v>14.37820367149636</v>
      </c>
      <c r="R214" s="21">
        <f>R194-Baseline!R194</f>
        <v>14.3258586324598</v>
      </c>
      <c r="S214" s="21">
        <f>S194-Baseline!S194</f>
        <v>14.27214090889713</v>
      </c>
      <c r="T214" s="21">
        <f>T194-Baseline!T194</f>
        <v>14.220296976220558</v>
      </c>
      <c r="U214" s="21">
        <f>U194-Baseline!U194</f>
        <v>14.170338168166564</v>
      </c>
      <c r="V214" s="21">
        <f>V194-Baseline!V194</f>
        <v>14.122276549569234</v>
      </c>
      <c r="W214" s="21">
        <f>W194-Baseline!W194</f>
        <v>14.076124872460744</v>
      </c>
      <c r="X214" s="21">
        <f>X194-Baseline!X194</f>
        <v>14.031896663157326</v>
      </c>
      <c r="Y214" s="21">
        <f>Y194-Baseline!Y194</f>
        <v>13.989606189908839</v>
      </c>
      <c r="Z214" s="21">
        <f>Z194-Baseline!Z194</f>
        <v>13.949268499725042</v>
      </c>
      <c r="AA214" s="21">
        <f>AA194-Baseline!AA194</f>
        <v>13.910899429553506</v>
      </c>
      <c r="AB214" s="21">
        <f>AB194-Baseline!AB194</f>
        <v>13.874515646600853</v>
      </c>
      <c r="AC214" s="21">
        <f>AC194-Baseline!AC194</f>
        <v>13.831234661121361</v>
      </c>
      <c r="AD214" s="21">
        <f>AD194-Baseline!AD194</f>
        <v>13.788897923772181</v>
      </c>
      <c r="AE214" s="21">
        <f>AE194-Baseline!AE194</f>
        <v>13.746650387873103</v>
      </c>
      <c r="AF214" s="21">
        <f>AF194-Baseline!AF194</f>
        <v>13.703935052960601</v>
      </c>
      <c r="AG214" s="21">
        <f>AG194-Baseline!AG194</f>
        <v>13.660500514399599</v>
      </c>
      <c r="AH214" s="21">
        <f>AH194-Baseline!AH194</f>
        <v>13.616481666336988</v>
      </c>
      <c r="AI214" s="21">
        <f>AI194-Baseline!AI194</f>
        <v>13.572545779765157</v>
      </c>
      <c r="AJ214" s="21">
        <f>AJ194-Baseline!AJ194</f>
        <v>13.5941905530036</v>
      </c>
      <c r="AK214" s="21">
        <f>AK194-Baseline!AK194</f>
        <v>13.615656523903734</v>
      </c>
      <c r="AL214" s="21">
        <f>AL194-Baseline!AL194</f>
        <v>13.637060982294644</v>
      </c>
      <c r="AM214" s="21">
        <f>AM194-Baseline!AM194</f>
        <v>13.658539946043419</v>
      </c>
      <c r="AN214" s="21">
        <f>AN194-Baseline!AN194</f>
        <v>13.680192965953683</v>
      </c>
      <c r="AO214" s="21">
        <f>AO194-Baseline!AO194</f>
        <v>13.70207333377817</v>
      </c>
      <c r="AP214" s="21">
        <f>AP194-Baseline!AP194</f>
        <v>13.724272044556765</v>
      </c>
      <c r="AQ214" s="21">
        <f>AQ194-Baseline!AQ194</f>
        <v>13.746883407592666</v>
      </c>
      <c r="AR214" s="21">
        <f>AR194-Baseline!AR194</f>
        <v>13.76999381293383</v>
      </c>
      <c r="AS214" s="21">
        <f>AS194-Baseline!AS194</f>
        <v>13.793683782713394</v>
      </c>
      <c r="AT214" s="21">
        <f>AT194-Baseline!AT194</f>
        <v>13.818034228285942</v>
      </c>
      <c r="AU214" s="21">
        <f>AU194-Baseline!AU194</f>
        <v>13.843128822592334</v>
      </c>
      <c r="AV214" s="21">
        <f>AV194-Baseline!AV194</f>
        <v>13.869049142019128</v>
      </c>
      <c r="AW214" s="21">
        <f>AW194-Baseline!AW194</f>
        <v>13.895875010551039</v>
      </c>
      <c r="AX214" s="21">
        <f>AX194-Baseline!AX194</f>
        <v>13.92368565449574</v>
      </c>
      <c r="AY214" s="21">
        <f>AY194-Baseline!AY194</f>
        <v>13.952560139327201</v>
      </c>
      <c r="AZ214" s="21">
        <f>AZ194-Baseline!AZ194</f>
        <v>13.982577025085018</v>
      </c>
      <c r="BA214" s="21">
        <f>BA194-Baseline!BA194</f>
        <v>14.013814100214905</v>
      </c>
      <c r="BB214" s="21">
        <f>BB194-Baseline!BB194</f>
        <v>14.043529138250756</v>
      </c>
    </row>
    <row r="215" spans="1:54" outlineLevel="2">
      <c r="A215" s="520"/>
      <c r="B215" s="150" t="s">
        <v>490</v>
      </c>
      <c r="C215" s="19"/>
      <c r="D215" s="135" t="s">
        <v>383</v>
      </c>
      <c r="E215" s="21">
        <f>E195-Baseline!E195</f>
        <v>45.439102991017918</v>
      </c>
      <c r="F215" s="21">
        <f>F195-Baseline!F195</f>
        <v>45.21793332618897</v>
      </c>
      <c r="G215" s="21">
        <f>G195-Baseline!G195</f>
        <v>45.002001356297029</v>
      </c>
      <c r="H215" s="21">
        <f>H195-Baseline!H195</f>
        <v>44.79132082762235</v>
      </c>
      <c r="I215" s="21">
        <f>I195-Baseline!I195</f>
        <v>44.585907099302339</v>
      </c>
      <c r="J215" s="21">
        <f>J195-Baseline!J195</f>
        <v>44.385777234276077</v>
      </c>
      <c r="K215" s="21">
        <f>K195-Baseline!K195</f>
        <v>44.19094993110911</v>
      </c>
      <c r="L215" s="21">
        <f>L195-Baseline!L195</f>
        <v>44.001445647960466</v>
      </c>
      <c r="M215" s="21">
        <f>M195-Baseline!M195</f>
        <v>43.817286590598812</v>
      </c>
      <c r="N215" s="21">
        <f>N195-Baseline!N195</f>
        <v>43.638496796127107</v>
      </c>
      <c r="O215" s="21">
        <f>O195-Baseline!O195</f>
        <v>43.46510211790833</v>
      </c>
      <c r="P215" s="21">
        <f>P195-Baseline!P195</f>
        <v>43.297130308397499</v>
      </c>
      <c r="Q215" s="21">
        <f>Q195-Baseline!Q195</f>
        <v>43.134611014489089</v>
      </c>
      <c r="R215" s="21">
        <f>R195-Baseline!R195</f>
        <v>42.977575897379396</v>
      </c>
      <c r="S215" s="21">
        <f>S195-Baseline!S195</f>
        <v>42.816422718481618</v>
      </c>
      <c r="T215" s="21">
        <f>T195-Baseline!T195</f>
        <v>42.660890920602604</v>
      </c>
      <c r="U215" s="21">
        <f>U195-Baseline!U195</f>
        <v>42.511014512411762</v>
      </c>
      <c r="V215" s="21">
        <f>V195-Baseline!V195</f>
        <v>42.366829640938995</v>
      </c>
      <c r="W215" s="21">
        <f>W195-Baseline!W195</f>
        <v>42.228374617382244</v>
      </c>
      <c r="X215" s="21">
        <f>X195-Baseline!X195</f>
        <v>42.095689989471978</v>
      </c>
      <c r="Y215" s="21">
        <f>Y195-Baseline!Y195</f>
        <v>41.968818569726523</v>
      </c>
      <c r="Z215" s="21">
        <f>Z195-Baseline!Z195</f>
        <v>41.847805491945252</v>
      </c>
      <c r="AA215" s="21">
        <f>AA195-Baseline!AA195</f>
        <v>41.73269829576396</v>
      </c>
      <c r="AB215" s="21">
        <f>AB195-Baseline!AB195</f>
        <v>41.623546939802559</v>
      </c>
      <c r="AC215" s="21">
        <f>AC195-Baseline!AC195</f>
        <v>41.493703983756085</v>
      </c>
      <c r="AD215" s="21">
        <f>AD195-Baseline!AD195</f>
        <v>41.366693772142185</v>
      </c>
      <c r="AE215" s="21">
        <f>AE195-Baseline!AE195</f>
        <v>41.239951164958164</v>
      </c>
      <c r="AF215" s="21">
        <f>AF195-Baseline!AF195</f>
        <v>41.111805160837669</v>
      </c>
      <c r="AG215" s="21">
        <f>AG195-Baseline!AG195</f>
        <v>40.981501544604228</v>
      </c>
      <c r="AH215" s="21">
        <f>AH195-Baseline!AH195</f>
        <v>40.849445000736239</v>
      </c>
      <c r="AI215" s="21">
        <f>AI195-Baseline!AI195</f>
        <v>40.717637341253194</v>
      </c>
      <c r="AJ215" s="21">
        <f>AJ195-Baseline!AJ195</f>
        <v>40.782571661138952</v>
      </c>
      <c r="AK215" s="21">
        <f>AK195-Baseline!AK195</f>
        <v>40.846969573958667</v>
      </c>
      <c r="AL215" s="21">
        <f>AL195-Baseline!AL195</f>
        <v>40.911182949239901</v>
      </c>
      <c r="AM215" s="21">
        <f>AM195-Baseline!AM195</f>
        <v>40.975619840662304</v>
      </c>
      <c r="AN215" s="21">
        <f>AN195-Baseline!AN195</f>
        <v>41.04057890053717</v>
      </c>
      <c r="AO215" s="21">
        <f>AO195-Baseline!AO195</f>
        <v>41.106220004142223</v>
      </c>
      <c r="AP215" s="21">
        <f>AP195-Baseline!AP195</f>
        <v>41.172816136608525</v>
      </c>
      <c r="AQ215" s="21">
        <f>AQ195-Baseline!AQ195</f>
        <v>41.240650225849436</v>
      </c>
      <c r="AR215" s="21">
        <f>AR195-Baseline!AR195</f>
        <v>41.309981442005615</v>
      </c>
      <c r="AS215" s="21">
        <f>AS195-Baseline!AS195</f>
        <v>41.381051351470482</v>
      </c>
      <c r="AT215" s="21">
        <f>AT195-Baseline!AT195</f>
        <v>41.454102688312297</v>
      </c>
      <c r="AU215" s="21">
        <f>AU195-Baseline!AU195</f>
        <v>41.529386471354499</v>
      </c>
      <c r="AV215" s="21">
        <f>AV195-Baseline!AV195</f>
        <v>41.607147429756203</v>
      </c>
      <c r="AW215" s="21">
        <f>AW195-Baseline!AW195</f>
        <v>41.687625035471058</v>
      </c>
      <c r="AX215" s="21">
        <f>AX195-Baseline!AX195</f>
        <v>41.771056967422247</v>
      </c>
      <c r="AY215" s="21">
        <f>AY195-Baseline!AY195</f>
        <v>41.857680422032281</v>
      </c>
      <c r="AZ215" s="21">
        <f>AZ195-Baseline!AZ195</f>
        <v>41.94773107941991</v>
      </c>
      <c r="BA215" s="21">
        <f>BA195-Baseline!BA195</f>
        <v>42.041442304922313</v>
      </c>
      <c r="BB215" s="21">
        <f>BB195-Baseline!BB195</f>
        <v>42.13058741914034</v>
      </c>
    </row>
    <row r="216" spans="1:54" outlineLevel="2">
      <c r="A216" s="520"/>
      <c r="B216" s="150" t="s">
        <v>279</v>
      </c>
      <c r="C216" s="19"/>
      <c r="D216" s="135" t="s">
        <v>383</v>
      </c>
      <c r="E216" s="21">
        <f>E196-Baseline!E196</f>
        <v>4.8230317005041456</v>
      </c>
      <c r="F216" s="21">
        <f>F196-Baseline!F196</f>
        <v>4.9103562636320293</v>
      </c>
      <c r="G216" s="21">
        <f>G196-Baseline!G196</f>
        <v>5.0001160887730114</v>
      </c>
      <c r="H216" s="21">
        <f>H196-Baseline!H196</f>
        <v>5.0923850398110666</v>
      </c>
      <c r="I216" s="21">
        <f>I196-Baseline!I196</f>
        <v>5.1872395041521839</v>
      </c>
      <c r="J216" s="21">
        <f>J196-Baseline!J196</f>
        <v>5.2847583867689423</v>
      </c>
      <c r="K216" s="21">
        <f>K196-Baseline!K196</f>
        <v>5.385023294860825</v>
      </c>
      <c r="L216" s="21">
        <f>L196-Baseline!L196</f>
        <v>5.4881184886211845</v>
      </c>
      <c r="M216" s="21">
        <f>M196-Baseline!M196</f>
        <v>5.5941311595323286</v>
      </c>
      <c r="N216" s="21">
        <f>N196-Baseline!N196</f>
        <v>5.7031513735183026</v>
      </c>
      <c r="O216" s="21">
        <f>O196-Baseline!O196</f>
        <v>5.8152722147732234</v>
      </c>
      <c r="P216" s="21">
        <f>P196-Baseline!P196</f>
        <v>5.9305899565952966</v>
      </c>
      <c r="Q216" s="21">
        <f>Q196-Baseline!Q196</f>
        <v>6.0492040870038624</v>
      </c>
      <c r="R216" s="21">
        <f>R196-Baseline!R196</f>
        <v>6.1712174610195127</v>
      </c>
      <c r="S216" s="21">
        <f>S196-Baseline!S196</f>
        <v>6.2967363656425412</v>
      </c>
      <c r="T216" s="21">
        <f>T196-Baseline!T196</f>
        <v>6.4258707391804366</v>
      </c>
      <c r="U216" s="21">
        <f>U196-Baseline!U196</f>
        <v>6.5587342087574543</v>
      </c>
      <c r="V216" s="21">
        <f>V196-Baseline!V196</f>
        <v>6.6954442604966973</v>
      </c>
      <c r="W216" s="21">
        <f>W196-Baseline!W196</f>
        <v>6.8361223383039462</v>
      </c>
      <c r="X216" s="21">
        <f>X196-Baseline!X196</f>
        <v>6.9808939957111118</v>
      </c>
      <c r="Y216" s="21">
        <f>Y196-Baseline!Y196</f>
        <v>7.1298891108923028</v>
      </c>
      <c r="Z216" s="21">
        <f>Z196-Baseline!Z196</f>
        <v>7.2832418780084609</v>
      </c>
      <c r="AA216" s="21">
        <f>AA196-Baseline!AA196</f>
        <v>7.441091097863235</v>
      </c>
      <c r="AB216" s="21">
        <f>AB196-Baseline!AB196</f>
        <v>7.6035803053286202</v>
      </c>
      <c r="AC216" s="21">
        <f>AC196-Baseline!AC196</f>
        <v>7.7708578899868854</v>
      </c>
      <c r="AD216" s="21">
        <f>AD196-Baseline!AD196</f>
        <v>7.9430773024422887</v>
      </c>
      <c r="AE216" s="21">
        <f>AE196-Baseline!AE196</f>
        <v>8.1203971986326717</v>
      </c>
      <c r="AF216" s="21">
        <f>AF196-Baseline!AF196</f>
        <v>8.302981661618178</v>
      </c>
      <c r="AG216" s="21">
        <f>AG196-Baseline!AG196</f>
        <v>8.4910003733497454</v>
      </c>
      <c r="AH216" s="21">
        <f>AH196-Baseline!AH196</f>
        <v>8.6846287980286867</v>
      </c>
      <c r="AI216" s="21">
        <f>AI196-Baseline!AI196</f>
        <v>8.8840483884377441</v>
      </c>
      <c r="AJ216" s="21">
        <f>AJ196-Baseline!AJ196</f>
        <v>9.1086512574468372</v>
      </c>
      <c r="AK216" s="21">
        <f>AK196-Baseline!AK196</f>
        <v>9.3403625693158201</v>
      </c>
      <c r="AL216" s="21">
        <f>AL196-Baseline!AL196</f>
        <v>9.5794264473055186</v>
      </c>
      <c r="AM216" s="21">
        <f>AM196-Baseline!AM196</f>
        <v>9.8260958282204864</v>
      </c>
      <c r="AN216" s="21">
        <f>AN196-Baseline!AN196</f>
        <v>10.08063275204537</v>
      </c>
      <c r="AO216" s="21">
        <f>AO196-Baseline!AO196</f>
        <v>10.343308780971936</v>
      </c>
      <c r="AP216" s="21">
        <f>AP196-Baseline!AP196</f>
        <v>10.614405246989485</v>
      </c>
      <c r="AQ216" s="21">
        <f>AQ196-Baseline!AQ196</f>
        <v>10.894213704165677</v>
      </c>
      <c r="AR216" s="21">
        <f>AR196-Baseline!AR196</f>
        <v>11.183036244176584</v>
      </c>
      <c r="AS216" s="21">
        <f>AS196-Baseline!AS196</f>
        <v>11.481185914354825</v>
      </c>
      <c r="AT216" s="21">
        <f>AT196-Baseline!AT196</f>
        <v>11.788987112355731</v>
      </c>
      <c r="AU216" s="21">
        <f>AU196-Baseline!AU196</f>
        <v>12.106775996546677</v>
      </c>
      <c r="AV216" s="21">
        <f>AV196-Baseline!AV196</f>
        <v>12.434900966744198</v>
      </c>
      <c r="AW216" s="21">
        <f>AW196-Baseline!AW196</f>
        <v>12.773723052629867</v>
      </c>
      <c r="AX216" s="21">
        <f>AX196-Baseline!AX196</f>
        <v>13.123616426594166</v>
      </c>
      <c r="AY216" s="21">
        <f>AY196-Baseline!AY196</f>
        <v>13.484968865560695</v>
      </c>
      <c r="AZ216" s="21">
        <f>AZ196-Baseline!AZ196</f>
        <v>13.85818227683804</v>
      </c>
      <c r="BA216" s="21">
        <f>BA196-Baseline!BA196</f>
        <v>14.243673179362256</v>
      </c>
      <c r="BB216" s="21">
        <f>BB196-Baseline!BB196</f>
        <v>14.639887222408104</v>
      </c>
    </row>
    <row r="217" spans="1:54" outlineLevel="2">
      <c r="A217" s="520"/>
      <c r="B217" s="150" t="s">
        <v>282</v>
      </c>
      <c r="C217" s="19"/>
      <c r="D217" s="135"/>
      <c r="E217" s="21">
        <f>E197-Baseline!E197</f>
        <v>41.271452697699999</v>
      </c>
      <c r="F217" s="21">
        <f>F197-Baseline!F197</f>
        <v>40.587899647922711</v>
      </c>
      <c r="G217" s="21">
        <f>G197-Baseline!G197</f>
        <v>39.924944535928489</v>
      </c>
      <c r="H217" s="21">
        <f>H197-Baseline!H197</f>
        <v>39.28198698537264</v>
      </c>
      <c r="I217" s="21">
        <f>I197-Baseline!I197</f>
        <v>38.658446128346426</v>
      </c>
      <c r="J217" s="21">
        <f>J197-Baseline!J197</f>
        <v>38.053760043889703</v>
      </c>
      <c r="K217" s="21">
        <f>K197-Baseline!K197</f>
        <v>37.467385112628683</v>
      </c>
      <c r="L217" s="21">
        <f>L197-Baseline!L197</f>
        <v>36.898795444576201</v>
      </c>
      <c r="M217" s="21">
        <f>M197-Baseline!M197</f>
        <v>36.347482311765312</v>
      </c>
      <c r="N217" s="21">
        <f>N197-Baseline!N197</f>
        <v>35.812953629525254</v>
      </c>
      <c r="O217" s="21">
        <f>O197-Baseline!O197</f>
        <v>35.294733393270313</v>
      </c>
      <c r="P217" s="21">
        <f>P197-Baseline!P197</f>
        <v>34.792361192208425</v>
      </c>
      <c r="Q217" s="21">
        <f>Q197-Baseline!Q197</f>
        <v>34.305391716637246</v>
      </c>
      <c r="R217" s="21">
        <f>R197-Baseline!R197</f>
        <v>33.833394252163643</v>
      </c>
      <c r="S217" s="21">
        <f>S197-Baseline!S197</f>
        <v>33.375952262876474</v>
      </c>
      <c r="T217" s="21">
        <f>T197-Baseline!T197</f>
        <v>32.932662912492908</v>
      </c>
      <c r="U217" s="21">
        <f>U197-Baseline!U197</f>
        <v>32.503136635733689</v>
      </c>
      <c r="V217" s="21">
        <f>V197-Baseline!V197</f>
        <v>32.08699674588771</v>
      </c>
      <c r="W217" s="21">
        <f>W197-Baseline!W197</f>
        <v>31.683878989494904</v>
      </c>
      <c r="X217" s="21">
        <f>X197-Baseline!X197</f>
        <v>31.293431198095508</v>
      </c>
      <c r="Y217" s="21">
        <f>Y197-Baseline!Y197</f>
        <v>30.915312876388491</v>
      </c>
      <c r="Z217" s="21">
        <f>Z197-Baseline!Z197</f>
        <v>30.549194864134339</v>
      </c>
      <c r="AA217" s="21">
        <f>AA197-Baseline!AA197</f>
        <v>30.194758964404048</v>
      </c>
      <c r="AB217" s="21">
        <f>AB197-Baseline!AB197</f>
        <v>29.851697607752424</v>
      </c>
      <c r="AC217" s="21">
        <f>AC197-Baseline!AC197</f>
        <v>29.519713519287027</v>
      </c>
      <c r="AD217" s="21">
        <f>AD197-Baseline!AD197</f>
        <v>29.198519410124277</v>
      </c>
      <c r="AE217" s="21">
        <f>AE197-Baseline!AE197</f>
        <v>28.887837645164694</v>
      </c>
      <c r="AF217" s="21">
        <f>AF197-Baseline!AF197</f>
        <v>28.587399968399204</v>
      </c>
      <c r="AG217" s="21">
        <f>AG197-Baseline!AG197</f>
        <v>28.296947204627688</v>
      </c>
      <c r="AH217" s="21">
        <f>AH197-Baseline!AH197</f>
        <v>28.016228970023739</v>
      </c>
      <c r="AI217" s="21">
        <f>AI197-Baseline!AI197</f>
        <v>27.745003416719083</v>
      </c>
      <c r="AJ217" s="21">
        <f>AJ197-Baseline!AJ197</f>
        <v>27.616449764295222</v>
      </c>
      <c r="AK217" s="21">
        <f>AK197-Baseline!AK197</f>
        <v>27.49511565898505</v>
      </c>
      <c r="AL217" s="21">
        <f>AL197-Baseline!AL197</f>
        <v>27.380897519789617</v>
      </c>
      <c r="AM217" s="21">
        <f>AM197-Baseline!AM197</f>
        <v>27.27369633857386</v>
      </c>
      <c r="AN217" s="21">
        <f>AN197-Baseline!AN197</f>
        <v>27.17341758931504</v>
      </c>
      <c r="AO217" s="21">
        <f>AO197-Baseline!AO197</f>
        <v>27.079971152240439</v>
      </c>
      <c r="AP217" s="21">
        <f>AP197-Baseline!AP197</f>
        <v>26.993271211915566</v>
      </c>
      <c r="AQ217" s="21">
        <f>AQ197-Baseline!AQ197</f>
        <v>26.913236197552074</v>
      </c>
      <c r="AR217" s="21">
        <f>AR197-Baseline!AR197</f>
        <v>26.839788681317231</v>
      </c>
      <c r="AS217" s="21">
        <f>AS197-Baseline!AS197</f>
        <v>26.772855325371754</v>
      </c>
      <c r="AT217" s="21">
        <f>AT197-Baseline!AT197</f>
        <v>26.712366803167495</v>
      </c>
      <c r="AU217" s="21">
        <f>AU197-Baseline!AU197</f>
        <v>26.658257721103592</v>
      </c>
      <c r="AV217" s="21">
        <f>AV197-Baseline!AV197</f>
        <v>26.610466566351501</v>
      </c>
      <c r="AW217" s="21">
        <f>AW197-Baseline!AW197</f>
        <v>26.568935642100389</v>
      </c>
      <c r="AX217" s="21">
        <f>AX197-Baseline!AX197</f>
        <v>26.533610970964169</v>
      </c>
      <c r="AY217" s="21">
        <f>AY197-Baseline!AY197</f>
        <v>26.50444232487262</v>
      </c>
      <c r="AZ217" s="21">
        <f>AZ197-Baseline!AZ197</f>
        <v>26.481383067424598</v>
      </c>
      <c r="BA217" s="21">
        <f>BA197-Baseline!BA197</f>
        <v>26.464390147789445</v>
      </c>
      <c r="BB217" s="21">
        <f>BB197-Baseline!BB197</f>
        <v>26.447532304111274</v>
      </c>
    </row>
    <row r="218" spans="1:54" outlineLevel="2">
      <c r="A218" s="521"/>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491</v>
      </c>
      <c r="B220" s="150" t="s">
        <v>492</v>
      </c>
      <c r="C220" s="19"/>
      <c r="D220" s="135" t="s">
        <v>383</v>
      </c>
      <c r="E220" s="21">
        <f>E200-Baseline!E200</f>
        <v>81.411785162811086</v>
      </c>
      <c r="F220" s="21">
        <f>F200-Baseline!F200</f>
        <v>80.64398505175788</v>
      </c>
      <c r="G220" s="21">
        <f>G200-Baseline!G200</f>
        <v>79.791982432688258</v>
      </c>
      <c r="H220" s="21">
        <f>H200-Baseline!H200</f>
        <v>78.963087708392493</v>
      </c>
      <c r="I220" s="21">
        <f>I200-Baseline!I200</f>
        <v>78.256407686462893</v>
      </c>
      <c r="J220" s="21">
        <f>J200-Baseline!J200</f>
        <v>77.568367501945602</v>
      </c>
      <c r="K220" s="21">
        <f>K200-Baseline!K200</f>
        <v>76.803222135126347</v>
      </c>
      <c r="L220" s="21">
        <f>L200-Baseline!L200</f>
        <v>76.153877948267507</v>
      </c>
      <c r="M220" s="21">
        <f>M200-Baseline!M200</f>
        <v>75.522723227389321</v>
      </c>
      <c r="N220" s="21">
        <f>N200-Baseline!N200</f>
        <v>74.819418027889128</v>
      </c>
      <c r="O220" s="21">
        <f>O200-Baseline!O200</f>
        <v>74.226002160183654</v>
      </c>
      <c r="P220" s="21">
        <f>P200-Baseline!P200</f>
        <v>73.650403399571417</v>
      </c>
      <c r="Q220" s="21">
        <f>Q200-Baseline!Q200</f>
        <v>73.092528447149078</v>
      </c>
      <c r="R220" s="21">
        <f>R200-Baseline!R200</f>
        <v>72.635934773298047</v>
      </c>
      <c r="S220" s="21">
        <f>S200-Baseline!S200</f>
        <v>72.11171431766158</v>
      </c>
      <c r="T220" s="21">
        <f>T200-Baseline!T200</f>
        <v>71.605023731201499</v>
      </c>
      <c r="U220" s="21">
        <f>U200-Baseline!U200</f>
        <v>71.115800893077918</v>
      </c>
      <c r="V220" s="21">
        <f>V200-Baseline!V200</f>
        <v>70.721678888804874</v>
      </c>
      <c r="W220" s="21">
        <f>W200-Baseline!W200</f>
        <v>70.265839699187239</v>
      </c>
      <c r="X220" s="21">
        <f>X200-Baseline!X200</f>
        <v>69.902290915828743</v>
      </c>
      <c r="Y220" s="21">
        <f>Y200-Baseline!Y200</f>
        <v>69.479822466268587</v>
      </c>
      <c r="Z220" s="21">
        <f>Z200-Baseline!Z200</f>
        <v>69.146999639798111</v>
      </c>
      <c r="AA220" s="21">
        <f>AA200-Baseline!AA200</f>
        <v>68.828981185282245</v>
      </c>
      <c r="AB220" s="21">
        <f>AB200-Baseline!AB200</f>
        <v>68.525856768760875</v>
      </c>
      <c r="AC220" s="21">
        <f>AC200-Baseline!AC200</f>
        <v>68.222041990222792</v>
      </c>
      <c r="AD220" s="21">
        <f>AD200-Baseline!AD200</f>
        <v>67.937431869427854</v>
      </c>
      <c r="AE220" s="21">
        <f>AE200-Baseline!AE200</f>
        <v>67.674923778546642</v>
      </c>
      <c r="AF220" s="21">
        <f>AF200-Baseline!AF200</f>
        <v>67.425763740220333</v>
      </c>
      <c r="AG220" s="21">
        <f>AG200-Baseline!AG200</f>
        <v>67.190929322006227</v>
      </c>
      <c r="AH220" s="21">
        <f>AH200-Baseline!AH200</f>
        <v>66.971558260409608</v>
      </c>
      <c r="AI220" s="21">
        <f>AI200-Baseline!AI200</f>
        <v>66.769142835778055</v>
      </c>
      <c r="AJ220" s="21">
        <f>AJ200-Baseline!AJ200</f>
        <v>66.881220972072811</v>
      </c>
      <c r="AK220" s="21">
        <f>AK200-Baseline!AK200</f>
        <v>67.00765462400571</v>
      </c>
      <c r="AL220" s="21">
        <f>AL200-Baseline!AL200</f>
        <v>67.149152213546941</v>
      </c>
      <c r="AM220" s="21">
        <f>AM200-Baseline!AM200</f>
        <v>67.306185465551209</v>
      </c>
      <c r="AN220" s="21">
        <f>AN200-Baseline!AN200</f>
        <v>67.47905435429881</v>
      </c>
      <c r="AO220" s="21">
        <f>AO200-Baseline!AO200</f>
        <v>67.667992890614016</v>
      </c>
      <c r="AP220" s="21">
        <f>AP200-Baseline!AP200</f>
        <v>67.873384339456621</v>
      </c>
      <c r="AQ220" s="21">
        <f>AQ200-Baseline!AQ200</f>
        <v>68.095654963238076</v>
      </c>
      <c r="AR220" s="21">
        <f>AR200-Baseline!AR200</f>
        <v>68.335186014579932</v>
      </c>
      <c r="AS220" s="21">
        <f>AS200-Baseline!AS200</f>
        <v>68.592363168610561</v>
      </c>
      <c r="AT220" s="21">
        <f>AT200-Baseline!AT200</f>
        <v>68.867598837897148</v>
      </c>
      <c r="AU220" s="21">
        <f>AU200-Baseline!AU200</f>
        <v>69.161330384745696</v>
      </c>
      <c r="AV220" s="21">
        <f>AV200-Baseline!AV200</f>
        <v>69.474003643293358</v>
      </c>
      <c r="AW220" s="21">
        <f>AW200-Baseline!AW200</f>
        <v>69.80607467337893</v>
      </c>
      <c r="AX220" s="21">
        <f>AX200-Baseline!AX200</f>
        <v>70.158017448947419</v>
      </c>
      <c r="AY220" s="21">
        <f>AY200-Baseline!AY200</f>
        <v>70.530324091196206</v>
      </c>
      <c r="AZ220" s="21">
        <f>AZ200-Baseline!AZ200</f>
        <v>70.923503169644079</v>
      </c>
      <c r="BA220" s="21">
        <f>BA200-Baseline!BA200</f>
        <v>71.338079614946068</v>
      </c>
      <c r="BB220" s="21">
        <f>BB200-Baseline!BB200</f>
        <v>71.760560340140486</v>
      </c>
    </row>
    <row r="221" spans="1:54" outlineLevel="2">
      <c r="A221" s="520"/>
      <c r="B221" s="150" t="s">
        <v>493</v>
      </c>
      <c r="C221" s="19"/>
      <c r="D221" s="135" t="s">
        <v>383</v>
      </c>
      <c r="E221" s="21">
        <f>E201-Baseline!E201</f>
        <v>66.313284101130947</v>
      </c>
      <c r="F221" s="21">
        <f>F201-Baseline!F201</f>
        <v>65.542926768835912</v>
      </c>
      <c r="G221" s="21">
        <f>G201-Baseline!G201</f>
        <v>64.799786684273386</v>
      </c>
      <c r="H221" s="21">
        <f>H201-Baseline!H201</f>
        <v>64.083284329135623</v>
      </c>
      <c r="I221" s="21">
        <f>I201-Baseline!I201</f>
        <v>63.39286417547828</v>
      </c>
      <c r="J221" s="21">
        <f>J201-Baseline!J201</f>
        <v>62.727994136324305</v>
      </c>
      <c r="K221" s="21">
        <f>K201-Baseline!K201</f>
        <v>62.088165021002879</v>
      </c>
      <c r="L221" s="21">
        <f>L201-Baseline!L201</f>
        <v>61.472889961678007</v>
      </c>
      <c r="M221" s="21">
        <f>M201-Baseline!M201</f>
        <v>60.881704050902265</v>
      </c>
      <c r="N221" s="21">
        <f>N201-Baseline!N201</f>
        <v>60.314163772410296</v>
      </c>
      <c r="O221" s="21">
        <f>O201-Baseline!O201</f>
        <v>59.76984655411762</v>
      </c>
      <c r="P221" s="21">
        <f>P201-Baseline!P201</f>
        <v>59.248350447864524</v>
      </c>
      <c r="Q221" s="21">
        <f>Q201-Baseline!Q201</f>
        <v>58.749293629851067</v>
      </c>
      <c r="R221" s="21">
        <f>R201-Baseline!R201</f>
        <v>58.272314044389262</v>
      </c>
      <c r="S221" s="21">
        <f>S201-Baseline!S201</f>
        <v>57.813857077263634</v>
      </c>
      <c r="T221" s="21">
        <f>T201-Baseline!T201</f>
        <v>57.376833774665343</v>
      </c>
      <c r="U221" s="21">
        <f>U201-Baseline!U201</f>
        <v>56.960938063971071</v>
      </c>
      <c r="V221" s="21">
        <f>V201-Baseline!V201</f>
        <v>56.56588238152861</v>
      </c>
      <c r="W221" s="21">
        <f>W201-Baseline!W201</f>
        <v>56.191397254155447</v>
      </c>
      <c r="X221" s="21">
        <f>X201-Baseline!X201</f>
        <v>55.837231167766035</v>
      </c>
      <c r="Y221" s="21">
        <f>Y201-Baseline!Y201</f>
        <v>55.503150312116531</v>
      </c>
      <c r="Z221" s="21">
        <f>Z201-Baseline!Z201</f>
        <v>55.18893824895261</v>
      </c>
      <c r="AA221" s="21">
        <f>AA201-Baseline!AA201</f>
        <v>54.894395818085421</v>
      </c>
      <c r="AB221" s="21">
        <f>AB201-Baseline!AB201</f>
        <v>54.619340947750572</v>
      </c>
      <c r="AC221" s="21">
        <f>AC201-Baseline!AC201</f>
        <v>54.354708433115064</v>
      </c>
      <c r="AD221" s="21">
        <f>AD201-Baseline!AD201</f>
        <v>54.108172910942407</v>
      </c>
      <c r="AE221" s="21">
        <f>AE201-Baseline!AE201</f>
        <v>53.878728213705863</v>
      </c>
      <c r="AF221" s="21">
        <f>AF201-Baseline!AF201</f>
        <v>53.665681832406058</v>
      </c>
      <c r="AG221" s="21">
        <f>AG201-Baseline!AG201</f>
        <v>53.46866234039426</v>
      </c>
      <c r="AH221" s="21">
        <f>AH201-Baseline!AH201</f>
        <v>53.287699943927578</v>
      </c>
      <c r="AI221" s="21">
        <f>AI201-Baseline!AI201</f>
        <v>53.12337251457253</v>
      </c>
      <c r="AJ221" s="21">
        <f>AJ201-Baseline!AJ201</f>
        <v>53.207674355614067</v>
      </c>
      <c r="AK221" s="21">
        <f>AK201-Baseline!AK201</f>
        <v>53.30695647319633</v>
      </c>
      <c r="AL221" s="21">
        <f>AL201-Baseline!AL201</f>
        <v>53.421464260387779</v>
      </c>
      <c r="AM221" s="21">
        <f>AM201-Baseline!AM201</f>
        <v>53.551475548537397</v>
      </c>
      <c r="AN221" s="21">
        <f>AN201-Baseline!AN201</f>
        <v>53.697245596867702</v>
      </c>
      <c r="AO221" s="21">
        <f>AO201-Baseline!AO201</f>
        <v>53.858997658795253</v>
      </c>
      <c r="AP221" s="21">
        <f>AP201-Baseline!AP201</f>
        <v>54.037007063163273</v>
      </c>
      <c r="AQ221" s="21">
        <f>AQ201-Baseline!AQ201</f>
        <v>54.231567235318842</v>
      </c>
      <c r="AR221" s="21">
        <f>AR201-Baseline!AR201</f>
        <v>54.442978652480235</v>
      </c>
      <c r="AS221" s="21">
        <f>AS201-Baseline!AS201</f>
        <v>54.671551268570539</v>
      </c>
      <c r="AT221" s="21">
        <f>AT201-Baseline!AT201</f>
        <v>54.917611081864905</v>
      </c>
      <c r="AU221" s="21">
        <f>AU201-Baseline!AU201</f>
        <v>55.181502830032343</v>
      </c>
      <c r="AV221" s="21">
        <f>AV201-Baseline!AV201</f>
        <v>55.463585560673401</v>
      </c>
      <c r="AW221" s="21">
        <f>AW201-Baseline!AW201</f>
        <v>55.764233297865601</v>
      </c>
      <c r="AX221" s="21">
        <f>AX201-Baseline!AX201</f>
        <v>56.083836601924155</v>
      </c>
      <c r="AY221" s="21">
        <f>AY201-Baseline!AY201</f>
        <v>56.422803500276089</v>
      </c>
      <c r="AZ221" s="21">
        <f>AZ201-Baseline!AZ201</f>
        <v>56.781559506275968</v>
      </c>
      <c r="BA221" s="21">
        <f>BA201-Baseline!BA201</f>
        <v>57.160547822163529</v>
      </c>
      <c r="BB221" s="21">
        <f>BB201-Baseline!BB201</f>
        <v>57.549047329353172</v>
      </c>
    </row>
    <row r="222" spans="1:54" outlineLevel="2">
      <c r="A222" s="521"/>
      <c r="B222" s="150" t="s">
        <v>494</v>
      </c>
      <c r="C222" s="19"/>
      <c r="D222" s="135" t="s">
        <v>383</v>
      </c>
      <c r="E222" s="21">
        <f>E202-Baseline!E202</f>
        <v>96.606019424888473</v>
      </c>
      <c r="F222" s="21">
        <f>F202-Baseline!F202</f>
        <v>95.688215649445141</v>
      </c>
      <c r="G222" s="21">
        <f>G202-Baseline!G202</f>
        <v>94.801120921804738</v>
      </c>
      <c r="H222" s="21">
        <f>H202-Baseline!H202</f>
        <v>93.944164880883847</v>
      </c>
      <c r="I222" s="21">
        <f>I202-Baseline!I202</f>
        <v>93.116802241679835</v>
      </c>
      <c r="J222" s="21">
        <f>J202-Baseline!J202</f>
        <v>92.318512289258834</v>
      </c>
      <c r="K222" s="21">
        <f>K202-Baseline!K202</f>
        <v>91.548798308408948</v>
      </c>
      <c r="L222" s="21">
        <f>L202-Baseline!L202</f>
        <v>90.807187060318313</v>
      </c>
      <c r="M222" s="21">
        <f>M202-Baseline!M202</f>
        <v>90.09322844156911</v>
      </c>
      <c r="N222" s="21">
        <f>N202-Baseline!N202</f>
        <v>89.406494966820986</v>
      </c>
      <c r="O222" s="21">
        <f>O202-Baseline!O202</f>
        <v>88.746581299389845</v>
      </c>
      <c r="P222" s="21">
        <f>P202-Baseline!P202</f>
        <v>88.113103989691211</v>
      </c>
      <c r="Q222" s="21">
        <f>Q202-Baseline!Q202</f>
        <v>87.505700972843798</v>
      </c>
      <c r="R222" s="21">
        <f>R202-Baseline!R202</f>
        <v>86.924031309308859</v>
      </c>
      <c r="S222" s="21">
        <f>S202-Baseline!S202</f>
        <v>86.35813888684811</v>
      </c>
      <c r="T222" s="21">
        <f>T202-Baseline!T202</f>
        <v>85.817427719047402</v>
      </c>
      <c r="U222" s="21">
        <f>U202-Baseline!U202</f>
        <v>85.301614408216267</v>
      </c>
      <c r="V222" s="21">
        <f>V202-Baseline!V202</f>
        <v>84.810435472898376</v>
      </c>
      <c r="W222" s="21">
        <f>W202-Baseline!W202</f>
        <v>84.343646999076938</v>
      </c>
      <c r="X222" s="21">
        <f>X202-Baseline!X202</f>
        <v>83.901024494080701</v>
      </c>
      <c r="Y222" s="21">
        <f>Y202-Baseline!Y202</f>
        <v>83.482362691934213</v>
      </c>
      <c r="Z222" s="21">
        <f>Z202-Baseline!Z202</f>
        <v>83.087475241172825</v>
      </c>
      <c r="AA222" s="21">
        <f>AA202-Baseline!AA202</f>
        <v>82.716194684295871</v>
      </c>
      <c r="AB222" s="21">
        <f>AB202-Baseline!AB202</f>
        <v>82.368372240952283</v>
      </c>
      <c r="AC222" s="21">
        <f>AC202-Baseline!AC202</f>
        <v>82.017177755749785</v>
      </c>
      <c r="AD222" s="21">
        <f>AD202-Baseline!AD202</f>
        <v>81.685968759312402</v>
      </c>
      <c r="AE222" s="21">
        <f>AE202-Baseline!AE202</f>
        <v>81.372028990790923</v>
      </c>
      <c r="AF222" s="21">
        <f>AF202-Baseline!AF202</f>
        <v>81.073551940283124</v>
      </c>
      <c r="AG222" s="21">
        <f>AG202-Baseline!AG202</f>
        <v>80.789663370598888</v>
      </c>
      <c r="AH222" s="21">
        <f>AH202-Baseline!AH202</f>
        <v>80.520663278326822</v>
      </c>
      <c r="AI222" s="21">
        <f>AI202-Baseline!AI202</f>
        <v>80.268464076060567</v>
      </c>
      <c r="AJ222" s="21">
        <f>AJ202-Baseline!AJ202</f>
        <v>80.39605546374942</v>
      </c>
      <c r="AK222" s="21">
        <f>AK202-Baseline!AK202</f>
        <v>80.538269523251273</v>
      </c>
      <c r="AL222" s="21">
        <f>AL202-Baseline!AL202</f>
        <v>80.695586227333038</v>
      </c>
      <c r="AM222" s="21">
        <f>AM202-Baseline!AM202</f>
        <v>80.868555443156282</v>
      </c>
      <c r="AN222" s="21">
        <f>AN202-Baseline!AN202</f>
        <v>81.057631531451193</v>
      </c>
      <c r="AO222" s="21">
        <f>AO202-Baseline!AO202</f>
        <v>81.263144329159303</v>
      </c>
      <c r="AP222" s="21">
        <f>AP202-Baseline!AP202</f>
        <v>81.485551155215035</v>
      </c>
      <c r="AQ222" s="21">
        <f>AQ202-Baseline!AQ202</f>
        <v>81.725334053575608</v>
      </c>
      <c r="AR222" s="21">
        <f>AR202-Baseline!AR202</f>
        <v>81.982966281552024</v>
      </c>
      <c r="AS222" s="21">
        <f>AS202-Baseline!AS202</f>
        <v>82.258918837327627</v>
      </c>
      <c r="AT222" s="21">
        <f>AT202-Baseline!AT202</f>
        <v>82.55367954189127</v>
      </c>
      <c r="AU222" s="21">
        <f>AU202-Baseline!AU202</f>
        <v>82.867760478794509</v>
      </c>
      <c r="AV222" s="21">
        <f>AV202-Baseline!AV202</f>
        <v>83.201683848410482</v>
      </c>
      <c r="AW222" s="21">
        <f>AW202-Baseline!AW202</f>
        <v>83.555983322785622</v>
      </c>
      <c r="AX222" s="21">
        <f>AX202-Baseline!AX202</f>
        <v>83.93120791485066</v>
      </c>
      <c r="AY222" s="21">
        <f>AY202-Baseline!AY202</f>
        <v>84.327923782981173</v>
      </c>
      <c r="AZ222" s="21">
        <f>AZ202-Baseline!AZ202</f>
        <v>84.746713560610871</v>
      </c>
      <c r="BA222" s="21">
        <f>BA202-Baseline!BA202</f>
        <v>85.188176026870934</v>
      </c>
      <c r="BB222" s="21">
        <f>BB202-Baseline!BB202</f>
        <v>85.636105610242751</v>
      </c>
    </row>
    <row r="223" spans="1:54" outlineLevel="2">
      <c r="B223" s="19"/>
      <c r="C223" s="19"/>
      <c r="D223" s="19"/>
      <c r="E223" s="15"/>
    </row>
    <row r="224" spans="1:54" outlineLevel="2">
      <c r="A224" s="519" t="s">
        <v>495</v>
      </c>
      <c r="B224" s="150" t="s">
        <v>492</v>
      </c>
      <c r="C224" s="19"/>
      <c r="D224" s="135" t="s">
        <v>383</v>
      </c>
      <c r="E224" s="21">
        <f>E204-Baseline!E204</f>
        <v>81.411785162811086</v>
      </c>
      <c r="F224" s="21">
        <f>F204-Baseline!F204</f>
        <v>162.05577021456895</v>
      </c>
      <c r="G224" s="21">
        <f>G204-Baseline!G204</f>
        <v>241.84775264725721</v>
      </c>
      <c r="H224" s="21">
        <f>H204-Baseline!H204</f>
        <v>320.8108403556497</v>
      </c>
      <c r="I224" s="21">
        <f>I204-Baseline!I204</f>
        <v>399.06724804211262</v>
      </c>
      <c r="J224" s="21">
        <f>J204-Baseline!J204</f>
        <v>476.63561554405823</v>
      </c>
      <c r="K224" s="21">
        <f>K204-Baseline!K204</f>
        <v>553.43883767918453</v>
      </c>
      <c r="L224" s="21">
        <f>L204-Baseline!L204</f>
        <v>629.59271562745198</v>
      </c>
      <c r="M224" s="21">
        <f>M204-Baseline!M204</f>
        <v>705.11543885484127</v>
      </c>
      <c r="N224" s="21">
        <f>N204-Baseline!N204</f>
        <v>779.9348568827304</v>
      </c>
      <c r="O224" s="21">
        <f>O204-Baseline!O204</f>
        <v>854.16085904291401</v>
      </c>
      <c r="P224" s="21">
        <f>P204-Baseline!P204</f>
        <v>927.81126244248549</v>
      </c>
      <c r="Q224" s="21">
        <f>Q204-Baseline!Q204</f>
        <v>1000.9037908896346</v>
      </c>
      <c r="R224" s="21">
        <f>R204-Baseline!R204</f>
        <v>1073.5397256629326</v>
      </c>
      <c r="S224" s="21">
        <f>S204-Baseline!S204</f>
        <v>1145.6514399805942</v>
      </c>
      <c r="T224" s="21">
        <f>T204-Baseline!T204</f>
        <v>1217.2564637117957</v>
      </c>
      <c r="U224" s="21">
        <f>U204-Baseline!U204</f>
        <v>1288.3722646048736</v>
      </c>
      <c r="V224" s="21">
        <f>V204-Baseline!V204</f>
        <v>1359.0939434936786</v>
      </c>
      <c r="W224" s="21">
        <f>W204-Baseline!W204</f>
        <v>1429.3597831928657</v>
      </c>
      <c r="X224" s="21">
        <f>X204-Baseline!X204</f>
        <v>1499.2620741086944</v>
      </c>
      <c r="Y224" s="21">
        <f>Y204-Baseline!Y204</f>
        <v>1568.741896574963</v>
      </c>
      <c r="Z224" s="21">
        <f>Z204-Baseline!Z204</f>
        <v>1637.8888962147612</v>
      </c>
      <c r="AA224" s="21">
        <f>AA204-Baseline!AA204</f>
        <v>1706.7178774000433</v>
      </c>
      <c r="AB224" s="21">
        <f>AB204-Baseline!AB204</f>
        <v>1775.2437341688042</v>
      </c>
      <c r="AC224" s="21">
        <f>AC204-Baseline!AC204</f>
        <v>1843.465776159027</v>
      </c>
      <c r="AD224" s="21">
        <f>AD204-Baseline!AD204</f>
        <v>1911.4032080284549</v>
      </c>
      <c r="AE224" s="21">
        <f>AE204-Baseline!AE204</f>
        <v>1979.0781318070015</v>
      </c>
      <c r="AF224" s="21">
        <f>AF204-Baseline!AF204</f>
        <v>2046.5038955472219</v>
      </c>
      <c r="AG224" s="21">
        <f>AG204-Baseline!AG204</f>
        <v>2113.6948248692279</v>
      </c>
      <c r="AH224" s="21">
        <f>AH204-Baseline!AH204</f>
        <v>2180.6663831296373</v>
      </c>
      <c r="AI224" s="21">
        <f>AI204-Baseline!AI204</f>
        <v>2247.4355259654153</v>
      </c>
      <c r="AJ224" s="21">
        <f>AJ204-Baseline!AJ204</f>
        <v>2314.316746937488</v>
      </c>
      <c r="AK224" s="21">
        <f>AK204-Baseline!AK204</f>
        <v>2381.3244015614937</v>
      </c>
      <c r="AL224" s="21">
        <f>AL204-Baseline!AL204</f>
        <v>2448.4735537750407</v>
      </c>
      <c r="AM224" s="21">
        <f>AM204-Baseline!AM204</f>
        <v>2515.7797392405919</v>
      </c>
      <c r="AN224" s="21">
        <f>AN204-Baseline!AN204</f>
        <v>2583.2587935948909</v>
      </c>
      <c r="AO224" s="21">
        <f>AO204-Baseline!AO204</f>
        <v>2650.9267864855051</v>
      </c>
      <c r="AP224" s="21">
        <f>AP204-Baseline!AP204</f>
        <v>2718.8001708249617</v>
      </c>
      <c r="AQ224" s="21">
        <f>AQ204-Baseline!AQ204</f>
        <v>2786.8958257881995</v>
      </c>
      <c r="AR224" s="21">
        <f>AR204-Baseline!AR204</f>
        <v>2855.2310118027794</v>
      </c>
      <c r="AS224" s="21">
        <f>AS204-Baseline!AS204</f>
        <v>2923.82337497139</v>
      </c>
      <c r="AT224" s="21">
        <f>AT204-Baseline!AT204</f>
        <v>2992.6909738092872</v>
      </c>
      <c r="AU224" s="21">
        <f>AU204-Baseline!AU204</f>
        <v>3061.852304194033</v>
      </c>
      <c r="AV224" s="21">
        <f>AV204-Baseline!AV204</f>
        <v>3131.3263078373261</v>
      </c>
      <c r="AW224" s="21">
        <f>AW204-Baseline!AW204</f>
        <v>3201.1323825107052</v>
      </c>
      <c r="AX224" s="21">
        <f>AX204-Baseline!AX204</f>
        <v>3271.2903999596524</v>
      </c>
      <c r="AY224" s="21">
        <f>AY204-Baseline!AY204</f>
        <v>3341.8207240508486</v>
      </c>
      <c r="AZ224" s="21">
        <f>AZ204-Baseline!AZ204</f>
        <v>3412.7442272204926</v>
      </c>
      <c r="BA224" s="21">
        <f>BA204-Baseline!BA204</f>
        <v>3484.0823068354384</v>
      </c>
      <c r="BB224" s="21">
        <f>BB204-Baseline!BB204</f>
        <v>3555.8428671755787</v>
      </c>
    </row>
    <row r="225" spans="1:54" outlineLevel="2">
      <c r="A225" s="520"/>
      <c r="B225" s="150" t="s">
        <v>493</v>
      </c>
      <c r="C225" s="19"/>
      <c r="D225" s="135" t="s">
        <v>383</v>
      </c>
      <c r="E225" s="21">
        <f>E205-Baseline!E205</f>
        <v>66.313284101130947</v>
      </c>
      <c r="F225" s="21">
        <f>F205-Baseline!F205</f>
        <v>131.85621086996684</v>
      </c>
      <c r="G225" s="21">
        <f>G205-Baseline!G205</f>
        <v>196.65599755424023</v>
      </c>
      <c r="H225" s="21">
        <f>H205-Baseline!H205</f>
        <v>260.73928188337584</v>
      </c>
      <c r="I225" s="21">
        <f>I205-Baseline!I205</f>
        <v>324.13214605885412</v>
      </c>
      <c r="J225" s="21">
        <f>J205-Baseline!J205</f>
        <v>386.86014019517842</v>
      </c>
      <c r="K225" s="21">
        <f>K205-Baseline!K205</f>
        <v>448.94830521618132</v>
      </c>
      <c r="L225" s="21">
        <f>L205-Baseline!L205</f>
        <v>510.42119517785932</v>
      </c>
      <c r="M225" s="21">
        <f>M205-Baseline!M205</f>
        <v>571.30289922876159</v>
      </c>
      <c r="N225" s="21">
        <f>N205-Baseline!N205</f>
        <v>631.61706300117191</v>
      </c>
      <c r="O225" s="21">
        <f>O205-Baseline!O205</f>
        <v>691.38690955528955</v>
      </c>
      <c r="P225" s="21">
        <f>P205-Baseline!P205</f>
        <v>750.63526000315403</v>
      </c>
      <c r="Q225" s="21">
        <f>Q205-Baseline!Q205</f>
        <v>809.38455363300511</v>
      </c>
      <c r="R225" s="21">
        <f>R205-Baseline!R205</f>
        <v>867.65686767739442</v>
      </c>
      <c r="S225" s="21">
        <f>S205-Baseline!S205</f>
        <v>925.47072475465802</v>
      </c>
      <c r="T225" s="21">
        <f>T205-Baseline!T205</f>
        <v>982.84755852932335</v>
      </c>
      <c r="U225" s="21">
        <f>U205-Baseline!U205</f>
        <v>1039.8084965932944</v>
      </c>
      <c r="V225" s="21">
        <f>V205-Baseline!V205</f>
        <v>1096.374378974823</v>
      </c>
      <c r="W225" s="21">
        <f>W205-Baseline!W205</f>
        <v>1152.5657762289784</v>
      </c>
      <c r="X225" s="21">
        <f>X205-Baseline!X205</f>
        <v>1208.4030073967444</v>
      </c>
      <c r="Y225" s="21">
        <f>Y205-Baseline!Y205</f>
        <v>1263.906157708861</v>
      </c>
      <c r="Z225" s="21">
        <f>Z205-Baseline!Z205</f>
        <v>1319.0950959578136</v>
      </c>
      <c r="AA225" s="21">
        <f>AA205-Baseline!AA205</f>
        <v>1373.9894917758991</v>
      </c>
      <c r="AB225" s="21">
        <f>AB205-Baseline!AB205</f>
        <v>1428.6088327236496</v>
      </c>
      <c r="AC225" s="21">
        <f>AC205-Baseline!AC205</f>
        <v>1482.9635411567647</v>
      </c>
      <c r="AD225" s="21">
        <f>AD205-Baseline!AD205</f>
        <v>1537.071714067707</v>
      </c>
      <c r="AE225" s="21">
        <f>AE205-Baseline!AE205</f>
        <v>1590.950442281413</v>
      </c>
      <c r="AF225" s="21">
        <f>AF205-Baseline!AF205</f>
        <v>1644.6161241138191</v>
      </c>
      <c r="AG225" s="21">
        <f>AG205-Baseline!AG205</f>
        <v>1698.0847864542134</v>
      </c>
      <c r="AH225" s="21">
        <f>AH205-Baseline!AH205</f>
        <v>1751.3724863981411</v>
      </c>
      <c r="AI225" s="21">
        <f>AI205-Baseline!AI205</f>
        <v>1804.4958589127136</v>
      </c>
      <c r="AJ225" s="21">
        <f>AJ205-Baseline!AJ205</f>
        <v>1857.7035332683276</v>
      </c>
      <c r="AK225" s="21">
        <f>AK205-Baseline!AK205</f>
        <v>1911.010489741524</v>
      </c>
      <c r="AL225" s="21">
        <f>AL205-Baseline!AL205</f>
        <v>1964.4319540019119</v>
      </c>
      <c r="AM225" s="21">
        <f>AM205-Baseline!AM205</f>
        <v>2017.9834295504493</v>
      </c>
      <c r="AN225" s="21">
        <f>AN205-Baseline!AN205</f>
        <v>2071.6806751473168</v>
      </c>
      <c r="AO225" s="21">
        <f>AO205-Baseline!AO205</f>
        <v>2125.5396728061119</v>
      </c>
      <c r="AP225" s="21">
        <f>AP205-Baseline!AP205</f>
        <v>2179.5766798692753</v>
      </c>
      <c r="AQ225" s="21">
        <f>AQ205-Baseline!AQ205</f>
        <v>2233.8082471045941</v>
      </c>
      <c r="AR225" s="21">
        <f>AR205-Baseline!AR205</f>
        <v>2288.2512257570743</v>
      </c>
      <c r="AS225" s="21">
        <f>AS205-Baseline!AS205</f>
        <v>2342.9227770256448</v>
      </c>
      <c r="AT225" s="21">
        <f>AT205-Baseline!AT205</f>
        <v>2397.8403881075096</v>
      </c>
      <c r="AU225" s="21">
        <f>AU205-Baseline!AU205</f>
        <v>2453.0218909375421</v>
      </c>
      <c r="AV225" s="21">
        <f>AV205-Baseline!AV205</f>
        <v>2508.4854764982156</v>
      </c>
      <c r="AW225" s="21">
        <f>AW205-Baseline!AW205</f>
        <v>2564.2497097960813</v>
      </c>
      <c r="AX225" s="21">
        <f>AX205-Baseline!AX205</f>
        <v>2620.3335463980056</v>
      </c>
      <c r="AY225" s="21">
        <f>AY205-Baseline!AY205</f>
        <v>2676.7563498982818</v>
      </c>
      <c r="AZ225" s="21">
        <f>AZ205-Baseline!AZ205</f>
        <v>2733.5379094045579</v>
      </c>
      <c r="BA225" s="21">
        <f>BA205-Baseline!BA205</f>
        <v>2790.6984572267215</v>
      </c>
      <c r="BB225" s="21">
        <f>BB205-Baseline!BB205</f>
        <v>2848.2475045560745</v>
      </c>
    </row>
    <row r="226" spans="1:54" outlineLevel="2">
      <c r="A226" s="521"/>
      <c r="B226" s="150" t="s">
        <v>494</v>
      </c>
      <c r="C226" s="19"/>
      <c r="D226" s="135" t="s">
        <v>383</v>
      </c>
      <c r="E226" s="21">
        <f>E206-Baseline!E206</f>
        <v>96.606019424888473</v>
      </c>
      <c r="F226" s="21">
        <f>F206-Baseline!F206</f>
        <v>192.29423507433361</v>
      </c>
      <c r="G226" s="21">
        <f>G206-Baseline!G206</f>
        <v>287.09535599613832</v>
      </c>
      <c r="H226" s="21">
        <f>H206-Baseline!H206</f>
        <v>381.03952087702214</v>
      </c>
      <c r="I226" s="21">
        <f>I206-Baseline!I206</f>
        <v>474.15632311870195</v>
      </c>
      <c r="J226" s="21">
        <f>J206-Baseline!J206</f>
        <v>566.47483540796077</v>
      </c>
      <c r="K226" s="21">
        <f>K206-Baseline!K206</f>
        <v>658.02363371636966</v>
      </c>
      <c r="L226" s="21">
        <f>L206-Baseline!L206</f>
        <v>748.83082077668791</v>
      </c>
      <c r="M226" s="21">
        <f>M206-Baseline!M206</f>
        <v>838.92404921825698</v>
      </c>
      <c r="N226" s="21">
        <f>N206-Baseline!N206</f>
        <v>928.330544185078</v>
      </c>
      <c r="O226" s="21">
        <f>O206-Baseline!O206</f>
        <v>1017.0771254844678</v>
      </c>
      <c r="P226" s="21">
        <f>P206-Baseline!P206</f>
        <v>1105.190229474159</v>
      </c>
      <c r="Q226" s="21">
        <f>Q206-Baseline!Q206</f>
        <v>1192.6959304470029</v>
      </c>
      <c r="R226" s="21">
        <f>R206-Baseline!R206</f>
        <v>1279.6199617563118</v>
      </c>
      <c r="S226" s="21">
        <f>S206-Baseline!S206</f>
        <v>1365.9781006431599</v>
      </c>
      <c r="T226" s="21">
        <f>T206-Baseline!T206</f>
        <v>1451.7955283622073</v>
      </c>
      <c r="U226" s="21">
        <f>U206-Baseline!U206</f>
        <v>1537.0971427704235</v>
      </c>
      <c r="V226" s="21">
        <f>V206-Baseline!V206</f>
        <v>1621.907578243322</v>
      </c>
      <c r="W226" s="21">
        <f>W206-Baseline!W206</f>
        <v>1706.251225242399</v>
      </c>
      <c r="X226" s="21">
        <f>X206-Baseline!X206</f>
        <v>1790.1522497364797</v>
      </c>
      <c r="Y226" s="21">
        <f>Y206-Baseline!Y206</f>
        <v>1873.6346124284139</v>
      </c>
      <c r="Z226" s="21">
        <f>Z206-Baseline!Z206</f>
        <v>1956.7220876695867</v>
      </c>
      <c r="AA226" s="21">
        <f>AA206-Baseline!AA206</f>
        <v>2039.4382823538826</v>
      </c>
      <c r="AB226" s="21">
        <f>AB206-Baseline!AB206</f>
        <v>2121.806654594835</v>
      </c>
      <c r="AC226" s="21">
        <f>AC206-Baseline!AC206</f>
        <v>2203.8238323505848</v>
      </c>
      <c r="AD226" s="21">
        <f>AD206-Baseline!AD206</f>
        <v>2285.5098011098971</v>
      </c>
      <c r="AE226" s="21">
        <f>AE206-Baseline!AE206</f>
        <v>2366.8818301006881</v>
      </c>
      <c r="AF226" s="21">
        <f>AF206-Baseline!AF206</f>
        <v>2447.9553820409715</v>
      </c>
      <c r="AG226" s="21">
        <f>AG206-Baseline!AG206</f>
        <v>2528.7450454115706</v>
      </c>
      <c r="AH226" s="21">
        <f>AH206-Baseline!AH206</f>
        <v>2609.2657086898976</v>
      </c>
      <c r="AI226" s="21">
        <f>AI206-Baseline!AI206</f>
        <v>2689.5341727659579</v>
      </c>
      <c r="AJ226" s="21">
        <f>AJ206-Baseline!AJ206</f>
        <v>2769.9302282297072</v>
      </c>
      <c r="AK226" s="21">
        <f>AK206-Baseline!AK206</f>
        <v>2850.4684977529582</v>
      </c>
      <c r="AL226" s="21">
        <f>AL206-Baseline!AL206</f>
        <v>2931.1640839802913</v>
      </c>
      <c r="AM226" s="21">
        <f>AM206-Baseline!AM206</f>
        <v>3012.0326394234476</v>
      </c>
      <c r="AN226" s="21">
        <f>AN206-Baseline!AN206</f>
        <v>3093.0902709548986</v>
      </c>
      <c r="AO226" s="21">
        <f>AO206-Baseline!AO206</f>
        <v>3174.353415284058</v>
      </c>
      <c r="AP226" s="21">
        <f>AP206-Baseline!AP206</f>
        <v>3255.838966439273</v>
      </c>
      <c r="AQ226" s="21">
        <f>AQ206-Baseline!AQ206</f>
        <v>3337.5643004928488</v>
      </c>
      <c r="AR226" s="21">
        <f>AR206-Baseline!AR206</f>
        <v>3419.5472667744007</v>
      </c>
      <c r="AS226" s="21">
        <f>AS206-Baseline!AS206</f>
        <v>3501.8061856117283</v>
      </c>
      <c r="AT226" s="21">
        <f>AT206-Baseline!AT206</f>
        <v>3584.3598651536195</v>
      </c>
      <c r="AU226" s="21">
        <f>AU206-Baseline!AU206</f>
        <v>3667.2276256324139</v>
      </c>
      <c r="AV226" s="21">
        <f>AV206-Baseline!AV206</f>
        <v>3750.4293094808245</v>
      </c>
      <c r="AW226" s="21">
        <f>AW206-Baseline!AW206</f>
        <v>3833.9852928036103</v>
      </c>
      <c r="AX226" s="21">
        <f>AX206-Baseline!AX206</f>
        <v>3917.9165007184611</v>
      </c>
      <c r="AY226" s="21">
        <f>AY206-Baseline!AY206</f>
        <v>4002.2444245014422</v>
      </c>
      <c r="AZ226" s="21">
        <f>AZ206-Baseline!AZ206</f>
        <v>4086.9911380620529</v>
      </c>
      <c r="BA226" s="21">
        <f>BA206-Baseline!BA206</f>
        <v>4172.179314088924</v>
      </c>
      <c r="BB226" s="21">
        <f>BB206-Baseline!BB206</f>
        <v>4257.8154196991663</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7E842A8D-1873-4982-8C14-B7BBF23DB91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B158:B169 B143:B154</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18"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500</v>
      </c>
    </row>
    <row r="2" spans="1:19">
      <c r="A2" s="517" t="s">
        <v>501</v>
      </c>
      <c r="B2" s="517"/>
      <c r="C2" s="517"/>
      <c r="D2" s="517"/>
      <c r="E2" s="517"/>
      <c r="F2" s="517"/>
      <c r="G2" s="517"/>
      <c r="H2" s="517"/>
      <c r="I2" s="517"/>
      <c r="J2" s="517"/>
      <c r="K2" s="517"/>
      <c r="L2" s="517"/>
      <c r="M2" s="517"/>
      <c r="N2" s="517"/>
      <c r="O2" s="517"/>
      <c r="P2" s="517"/>
      <c r="Q2" s="517"/>
      <c r="R2" s="517"/>
      <c r="S2" s="517"/>
    </row>
    <row r="3" spans="1:19">
      <c r="A3" s="517"/>
      <c r="B3" s="517"/>
      <c r="C3" s="517"/>
      <c r="D3" s="517"/>
      <c r="E3" s="517"/>
      <c r="F3" s="517"/>
      <c r="G3" s="517"/>
      <c r="H3" s="517"/>
      <c r="I3" s="517"/>
      <c r="J3" s="517"/>
      <c r="K3" s="517"/>
      <c r="L3" s="517"/>
      <c r="M3" s="517"/>
      <c r="N3" s="517"/>
      <c r="O3" s="517"/>
      <c r="P3" s="517"/>
      <c r="Q3" s="517"/>
      <c r="R3" s="517"/>
      <c r="S3" s="517"/>
    </row>
    <row r="4" spans="1:19">
      <c r="A4" s="517"/>
      <c r="B4" s="517"/>
      <c r="C4" s="517"/>
      <c r="D4" s="517"/>
      <c r="E4" s="517"/>
      <c r="F4" s="517"/>
      <c r="G4" s="517"/>
      <c r="H4" s="517"/>
      <c r="I4" s="517"/>
      <c r="J4" s="517"/>
      <c r="K4" s="517"/>
      <c r="L4" s="517"/>
      <c r="M4" s="517"/>
      <c r="N4" s="517"/>
      <c r="O4" s="517"/>
      <c r="P4" s="517"/>
      <c r="Q4" s="517"/>
      <c r="R4" s="517"/>
      <c r="S4" s="517"/>
    </row>
    <row r="19" spans="1:19">
      <c r="A19" s="4" t="s">
        <v>503</v>
      </c>
    </row>
    <row r="20" spans="1:19">
      <c r="A20" s="517" t="s">
        <v>504</v>
      </c>
      <c r="B20" s="517"/>
      <c r="C20" s="517"/>
      <c r="D20" s="517"/>
      <c r="E20" s="517"/>
      <c r="F20" s="517"/>
      <c r="G20" s="517"/>
      <c r="H20" s="517"/>
      <c r="I20" s="517"/>
      <c r="J20" s="517"/>
      <c r="K20" s="517"/>
      <c r="L20" s="517"/>
      <c r="M20" s="517"/>
      <c r="N20" s="517"/>
      <c r="O20" s="517"/>
      <c r="P20" s="517"/>
      <c r="Q20" s="517"/>
      <c r="R20" s="517"/>
      <c r="S20" s="517"/>
    </row>
    <row r="21" spans="1:19" ht="25.5" customHeight="1">
      <c r="A21" s="517"/>
      <c r="B21" s="517"/>
      <c r="C21" s="517"/>
      <c r="D21" s="517"/>
      <c r="E21" s="517"/>
      <c r="F21" s="517"/>
      <c r="G21" s="517"/>
      <c r="H21" s="517"/>
      <c r="I21" s="517"/>
      <c r="J21" s="517"/>
      <c r="K21" s="517"/>
      <c r="L21" s="517"/>
      <c r="M21" s="517"/>
      <c r="N21" s="517"/>
      <c r="O21" s="517"/>
      <c r="P21" s="517"/>
      <c r="Q21" s="517"/>
      <c r="R21" s="517"/>
      <c r="S21" s="517"/>
    </row>
    <row r="23" spans="1:19">
      <c r="A23" s="158" t="s">
        <v>486</v>
      </c>
      <c r="B23" s="444"/>
      <c r="C23" s="444"/>
      <c r="D23" s="444"/>
      <c r="E23" s="444"/>
      <c r="F23" s="444"/>
      <c r="G23" s="444"/>
      <c r="H23" s="444"/>
      <c r="I23" s="444"/>
      <c r="J23" s="444"/>
      <c r="K23" s="444"/>
      <c r="L23" s="444"/>
      <c r="M23" s="444"/>
      <c r="N23" s="444"/>
      <c r="O23" s="444"/>
      <c r="P23" s="444"/>
      <c r="Q23" s="444"/>
      <c r="R23" s="444"/>
      <c r="S23" s="444"/>
    </row>
    <row r="24" spans="1:19">
      <c r="A24" s="158" t="s">
        <v>487</v>
      </c>
      <c r="B24" s="444"/>
      <c r="C24" s="444"/>
      <c r="D24" s="444"/>
      <c r="E24" s="444"/>
      <c r="F24" s="444"/>
      <c r="G24" s="444"/>
      <c r="H24" s="444"/>
      <c r="I24" s="444"/>
      <c r="J24" s="444"/>
      <c r="K24" s="444"/>
      <c r="L24" s="444"/>
      <c r="M24" s="444"/>
      <c r="N24" s="444"/>
      <c r="O24" s="444"/>
      <c r="P24" s="444"/>
      <c r="Q24" s="444"/>
      <c r="R24" s="444"/>
      <c r="S24" s="444"/>
    </row>
    <row r="25" spans="1:19">
      <c r="A25" s="159" t="s">
        <v>389</v>
      </c>
      <c r="B25" s="444"/>
      <c r="C25" s="444"/>
      <c r="D25" s="444"/>
      <c r="E25" s="444"/>
      <c r="F25" s="444"/>
      <c r="G25" s="444"/>
      <c r="H25" s="444"/>
      <c r="I25" s="444"/>
      <c r="J25" s="444"/>
      <c r="K25" s="444"/>
      <c r="L25" s="444"/>
      <c r="M25" s="444"/>
      <c r="N25" s="444"/>
      <c r="O25" s="444"/>
      <c r="P25" s="444"/>
      <c r="Q25" s="444"/>
      <c r="R25" s="444"/>
      <c r="S25" s="444"/>
    </row>
    <row r="26" spans="1:19">
      <c r="A26" s="159" t="s">
        <v>465</v>
      </c>
      <c r="B26" s="444"/>
      <c r="C26" s="444"/>
      <c r="D26" s="444"/>
      <c r="E26" s="444"/>
      <c r="F26" s="444"/>
      <c r="G26" s="444"/>
      <c r="H26" s="444"/>
      <c r="I26" s="444"/>
      <c r="J26" s="444"/>
      <c r="K26" s="444"/>
      <c r="L26" s="444"/>
      <c r="M26" s="444"/>
      <c r="N26" s="444"/>
      <c r="O26" s="444"/>
      <c r="P26" s="444"/>
      <c r="Q26" s="444"/>
      <c r="R26" s="444"/>
      <c r="S26" s="444"/>
    </row>
    <row r="27" spans="1:19">
      <c r="A27" s="159" t="s">
        <v>466</v>
      </c>
      <c r="B27" s="444"/>
      <c r="C27" s="444"/>
      <c r="D27" s="444"/>
      <c r="E27" s="444"/>
      <c r="F27" s="444"/>
      <c r="G27" s="444"/>
      <c r="H27" s="444"/>
      <c r="I27" s="444"/>
      <c r="J27" s="444"/>
      <c r="K27" s="444"/>
      <c r="L27" s="444"/>
      <c r="M27" s="444"/>
      <c r="N27" s="444"/>
      <c r="O27" s="444"/>
      <c r="P27" s="444"/>
      <c r="Q27" s="444"/>
      <c r="R27" s="444"/>
      <c r="S27" s="444"/>
    </row>
    <row r="31" spans="1:19">
      <c r="A31" s="4" t="s">
        <v>508</v>
      </c>
    </row>
    <row r="32" spans="1:19">
      <c r="A32" t="s">
        <v>509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71" t="s">
        <v>333</v>
      </c>
      <c r="J2" s="472"/>
      <c r="K2" s="472"/>
      <c r="L2" s="472"/>
      <c r="M2" s="472"/>
      <c r="N2" s="472"/>
      <c r="O2" s="472"/>
      <c r="P2" s="472"/>
      <c r="Q2" s="472"/>
      <c r="R2" s="472"/>
      <c r="S2" s="472"/>
      <c r="T2" s="472"/>
      <c r="U2" s="473"/>
    </row>
    <row r="3" spans="1:21" ht="13.5" customHeight="1" outlineLevel="1" thickBot="1">
      <c r="A3" s="3"/>
      <c r="B3" s="7"/>
      <c r="F3" s="24"/>
      <c r="G3" s="10"/>
      <c r="I3" s="474" t="s">
        <v>334</v>
      </c>
      <c r="J3" s="475"/>
      <c r="K3" s="475"/>
      <c r="L3" s="475"/>
      <c r="M3" s="475"/>
      <c r="N3" s="476"/>
      <c r="O3" s="1"/>
      <c r="P3" s="480" t="s">
        <v>335</v>
      </c>
      <c r="Q3" s="481"/>
      <c r="R3" s="481"/>
      <c r="S3" s="481"/>
      <c r="T3" s="481"/>
      <c r="U3" s="482"/>
    </row>
    <row r="4" spans="1:21" ht="56.25" customHeight="1" outlineLevel="1">
      <c r="A4" s="31" t="s">
        <v>154</v>
      </c>
      <c r="B4" s="86"/>
      <c r="E4" s="53" t="s">
        <v>336</v>
      </c>
      <c r="F4" s="91"/>
      <c r="G4" s="28"/>
      <c r="H4" s="10"/>
      <c r="I4" s="477"/>
      <c r="J4" s="478"/>
      <c r="K4" s="478"/>
      <c r="L4" s="478"/>
      <c r="M4" s="478"/>
      <c r="N4" s="479"/>
      <c r="P4" s="483"/>
      <c r="Q4" s="484"/>
      <c r="R4" s="484"/>
      <c r="S4" s="484"/>
      <c r="T4" s="484"/>
      <c r="U4" s="485"/>
    </row>
    <row r="5" spans="1:21" outlineLevel="1">
      <c r="A5" s="13" t="s">
        <v>337</v>
      </c>
      <c r="B5" s="88"/>
      <c r="E5" s="14"/>
      <c r="H5" s="10"/>
      <c r="I5" s="486"/>
      <c r="J5" s="450"/>
      <c r="K5" s="450"/>
      <c r="L5" s="450"/>
      <c r="M5" s="450"/>
      <c r="N5" s="451"/>
      <c r="P5" s="486"/>
      <c r="Q5" s="450"/>
      <c r="R5" s="450"/>
      <c r="S5" s="450"/>
      <c r="T5" s="450"/>
      <c r="U5" s="451"/>
    </row>
    <row r="6" spans="1:21" outlineLevel="1">
      <c r="A6" s="13" t="s">
        <v>340</v>
      </c>
      <c r="B6" s="88"/>
      <c r="E6" s="53" t="s">
        <v>342</v>
      </c>
      <c r="F6" s="90"/>
      <c r="H6" s="10"/>
      <c r="I6" s="452"/>
      <c r="J6" s="453"/>
      <c r="K6" s="453"/>
      <c r="L6" s="453"/>
      <c r="M6" s="453"/>
      <c r="N6" s="454"/>
      <c r="P6" s="452"/>
      <c r="Q6" s="453"/>
      <c r="R6" s="453"/>
      <c r="S6" s="453"/>
      <c r="T6" s="453"/>
      <c r="U6" s="454"/>
    </row>
    <row r="7" spans="1:21" outlineLevel="1">
      <c r="A7" s="13" t="s">
        <v>344</v>
      </c>
      <c r="B7" s="88"/>
      <c r="E7" s="14"/>
      <c r="H7" s="10"/>
      <c r="I7" s="452"/>
      <c r="J7" s="453"/>
      <c r="K7" s="453"/>
      <c r="L7" s="453"/>
      <c r="M7" s="453"/>
      <c r="N7" s="454"/>
      <c r="P7" s="452"/>
      <c r="Q7" s="453"/>
      <c r="R7" s="453"/>
      <c r="S7" s="453"/>
      <c r="T7" s="453"/>
      <c r="U7" s="454"/>
    </row>
    <row r="8" spans="1:21" ht="41" outlineLevel="1" thickBot="1">
      <c r="A8" s="34" t="s">
        <v>345</v>
      </c>
      <c r="B8" s="89"/>
      <c r="E8" s="14"/>
      <c r="H8" s="10"/>
      <c r="I8" s="452"/>
      <c r="J8" s="453"/>
      <c r="K8" s="453"/>
      <c r="L8" s="453"/>
      <c r="M8" s="453"/>
      <c r="N8" s="454"/>
      <c r="P8" s="452"/>
      <c r="Q8" s="453"/>
      <c r="R8" s="453"/>
      <c r="S8" s="453"/>
      <c r="T8" s="453"/>
      <c r="U8" s="454"/>
    </row>
    <row r="9" spans="1:21" outlineLevel="1">
      <c r="E9" s="14"/>
      <c r="H9" s="10"/>
      <c r="I9" s="452"/>
      <c r="J9" s="453"/>
      <c r="K9" s="453"/>
      <c r="L9" s="453"/>
      <c r="M9" s="453"/>
      <c r="N9" s="454"/>
      <c r="P9" s="452"/>
      <c r="Q9" s="453"/>
      <c r="R9" s="453"/>
      <c r="S9" s="453"/>
      <c r="T9" s="453"/>
      <c r="U9" s="454"/>
    </row>
    <row r="10" spans="1:21" ht="14" outlineLevel="1" thickBot="1">
      <c r="A10" s="32" t="s">
        <v>347</v>
      </c>
      <c r="B10" s="35">
        <f>Baseline!B10</f>
        <v>2027</v>
      </c>
      <c r="E10" s="14"/>
      <c r="H10" s="10"/>
      <c r="I10" s="452"/>
      <c r="J10" s="453"/>
      <c r="K10" s="453"/>
      <c r="L10" s="453"/>
      <c r="M10" s="453"/>
      <c r="N10" s="454"/>
      <c r="P10" s="452"/>
      <c r="Q10" s="453"/>
      <c r="R10" s="453"/>
      <c r="S10" s="453"/>
      <c r="T10" s="453"/>
      <c r="U10" s="454"/>
    </row>
    <row r="11" spans="1:21" outlineLevel="1">
      <c r="A11" s="16"/>
      <c r="H11" s="10"/>
      <c r="I11" s="452"/>
      <c r="J11" s="453"/>
      <c r="K11" s="453"/>
      <c r="L11" s="453"/>
      <c r="M11" s="453"/>
      <c r="N11" s="454"/>
      <c r="P11" s="452"/>
      <c r="Q11" s="453"/>
      <c r="R11" s="453"/>
      <c r="S11" s="453"/>
      <c r="T11" s="453"/>
      <c r="U11" s="454"/>
    </row>
    <row r="12" spans="1:21" ht="40.5" outlineLevel="1">
      <c r="A12" s="26" t="s">
        <v>348</v>
      </c>
      <c r="B12" s="26" t="s">
        <v>349</v>
      </c>
      <c r="C12" s="26" t="s">
        <v>350</v>
      </c>
      <c r="D12" s="26" t="s">
        <v>351</v>
      </c>
      <c r="E12" s="26" t="s">
        <v>352</v>
      </c>
      <c r="F12" s="26" t="s">
        <v>353</v>
      </c>
      <c r="G12" s="26" t="s">
        <v>354</v>
      </c>
      <c r="I12" s="452"/>
      <c r="J12" s="453"/>
      <c r="K12" s="453"/>
      <c r="L12" s="453"/>
      <c r="M12" s="453"/>
      <c r="N12" s="454"/>
      <c r="P12" s="452"/>
      <c r="Q12" s="453"/>
      <c r="R12" s="453"/>
      <c r="S12" s="453"/>
      <c r="T12" s="453"/>
      <c r="U12" s="454"/>
    </row>
    <row r="13" spans="1:21" outlineLevel="1">
      <c r="A13" s="58">
        <v>2035</v>
      </c>
      <c r="B13" s="21">
        <f t="shared" ref="B13:B18" si="0">INDEX($E$204:$AW$204,1,MATCH($A13,$E$53:$BB$53,0))</f>
        <v>0</v>
      </c>
      <c r="C13" s="21">
        <f>B13-Baseline!B13</f>
        <v>705.11543885484127</v>
      </c>
      <c r="D13" s="21">
        <f t="shared" ref="D13:D18" si="1">INDEX($E$205:$AW$205,1,MATCH($A13,$E$53:$BB$53,0))</f>
        <v>0</v>
      </c>
      <c r="E13" s="21">
        <f>D13-Baseline!D13</f>
        <v>571.30289922876159</v>
      </c>
      <c r="F13" s="21">
        <f t="shared" ref="F13:F18" si="2">INDEX($E$206:$AW$206,1,MATCH($A13,$E$53:$BB$53,0))</f>
        <v>0</v>
      </c>
      <c r="G13" s="21">
        <f>F13-Baseline!F13</f>
        <v>838.92404921825698</v>
      </c>
      <c r="I13" s="452"/>
      <c r="J13" s="453"/>
      <c r="K13" s="453"/>
      <c r="L13" s="453"/>
      <c r="M13" s="453"/>
      <c r="N13" s="454"/>
      <c r="P13" s="452"/>
      <c r="Q13" s="453"/>
      <c r="R13" s="453"/>
      <c r="S13" s="453"/>
      <c r="T13" s="453"/>
      <c r="U13" s="454"/>
    </row>
    <row r="14" spans="1:21" outlineLevel="1">
      <c r="A14" s="58">
        <v>2040</v>
      </c>
      <c r="B14" s="21">
        <f t="shared" si="0"/>
        <v>0</v>
      </c>
      <c r="C14" s="21">
        <f>B14-Baseline!B14</f>
        <v>1073.5397256629326</v>
      </c>
      <c r="D14" s="21">
        <f t="shared" si="1"/>
        <v>0</v>
      </c>
      <c r="E14" s="21">
        <f>D14-Baseline!D14</f>
        <v>867.65686767739442</v>
      </c>
      <c r="F14" s="21">
        <f t="shared" si="2"/>
        <v>0</v>
      </c>
      <c r="G14" s="21">
        <f>F14-Baseline!F14</f>
        <v>1279.6199617563118</v>
      </c>
      <c r="I14" s="452"/>
      <c r="J14" s="453"/>
      <c r="K14" s="453"/>
      <c r="L14" s="453"/>
      <c r="M14" s="453"/>
      <c r="N14" s="454"/>
      <c r="P14" s="452"/>
      <c r="Q14" s="453"/>
      <c r="R14" s="453"/>
      <c r="S14" s="453"/>
      <c r="T14" s="453"/>
      <c r="U14" s="454"/>
    </row>
    <row r="15" spans="1:21" outlineLevel="1">
      <c r="A15" s="58">
        <v>2045</v>
      </c>
      <c r="B15" s="21">
        <f t="shared" si="0"/>
        <v>0</v>
      </c>
      <c r="C15" s="21">
        <f>B15-Baseline!B15</f>
        <v>1429.3597831928657</v>
      </c>
      <c r="D15" s="21">
        <f t="shared" si="1"/>
        <v>0</v>
      </c>
      <c r="E15" s="21">
        <f>D15-Baseline!D15</f>
        <v>1152.5657762289784</v>
      </c>
      <c r="F15" s="21">
        <f t="shared" si="2"/>
        <v>0</v>
      </c>
      <c r="G15" s="21">
        <f>F15-Baseline!F15</f>
        <v>1706.251225242399</v>
      </c>
      <c r="I15" s="452"/>
      <c r="J15" s="453"/>
      <c r="K15" s="453"/>
      <c r="L15" s="453"/>
      <c r="M15" s="453"/>
      <c r="N15" s="454"/>
      <c r="P15" s="452"/>
      <c r="Q15" s="453"/>
      <c r="R15" s="453"/>
      <c r="S15" s="453"/>
      <c r="T15" s="453"/>
      <c r="U15" s="454"/>
    </row>
    <row r="16" spans="1:21" outlineLevel="1">
      <c r="A16" s="58">
        <v>2050</v>
      </c>
      <c r="B16" s="21">
        <f t="shared" si="0"/>
        <v>0</v>
      </c>
      <c r="C16" s="21">
        <f>B16-Baseline!B16</f>
        <v>1775.2437341688042</v>
      </c>
      <c r="D16" s="21">
        <f t="shared" si="1"/>
        <v>0</v>
      </c>
      <c r="E16" s="21">
        <f>D16-Baseline!D16</f>
        <v>1428.6088327236496</v>
      </c>
      <c r="F16" s="21">
        <f t="shared" si="2"/>
        <v>0</v>
      </c>
      <c r="G16" s="21">
        <f>F16-Baseline!F16</f>
        <v>2121.806654594835</v>
      </c>
      <c r="I16" s="452"/>
      <c r="J16" s="453"/>
      <c r="K16" s="453"/>
      <c r="L16" s="453"/>
      <c r="M16" s="453"/>
      <c r="N16" s="454"/>
      <c r="P16" s="452"/>
      <c r="Q16" s="453"/>
      <c r="R16" s="453"/>
      <c r="S16" s="453"/>
      <c r="T16" s="453"/>
      <c r="U16" s="454"/>
    </row>
    <row r="17" spans="1:21" outlineLevel="1">
      <c r="A17" s="58">
        <v>2060</v>
      </c>
      <c r="B17" s="21">
        <f t="shared" si="0"/>
        <v>0</v>
      </c>
      <c r="C17" s="21">
        <f>B17-Baseline!B17</f>
        <v>2448.4735537750407</v>
      </c>
      <c r="D17" s="21">
        <f t="shared" si="1"/>
        <v>0</v>
      </c>
      <c r="E17" s="21">
        <f>D17-Baseline!D17</f>
        <v>1964.4319540019119</v>
      </c>
      <c r="F17" s="21">
        <f t="shared" si="2"/>
        <v>0</v>
      </c>
      <c r="G17" s="21">
        <f>F17-Baseline!F17</f>
        <v>2931.1640839802913</v>
      </c>
      <c r="I17" s="452"/>
      <c r="J17" s="453"/>
      <c r="K17" s="453"/>
      <c r="L17" s="453"/>
      <c r="M17" s="453"/>
      <c r="N17" s="454"/>
      <c r="P17" s="452"/>
      <c r="Q17" s="453"/>
      <c r="R17" s="453"/>
      <c r="S17" s="453"/>
      <c r="T17" s="453"/>
      <c r="U17" s="454"/>
    </row>
    <row r="18" spans="1:21" outlineLevel="1">
      <c r="A18" s="58">
        <v>2070</v>
      </c>
      <c r="B18" s="21">
        <f t="shared" si="0"/>
        <v>0</v>
      </c>
      <c r="C18" s="21">
        <f>B18-Baseline!B18</f>
        <v>3131.3263078373261</v>
      </c>
      <c r="D18" s="21">
        <f t="shared" si="1"/>
        <v>0</v>
      </c>
      <c r="E18" s="21">
        <f>D18-Baseline!D18</f>
        <v>2508.4854764982156</v>
      </c>
      <c r="F18" s="21">
        <f t="shared" si="2"/>
        <v>0</v>
      </c>
      <c r="G18" s="21">
        <f>F18-Baseline!F18</f>
        <v>3750.4293094808245</v>
      </c>
      <c r="I18" s="455"/>
      <c r="J18" s="456"/>
      <c r="K18" s="456"/>
      <c r="L18" s="456"/>
      <c r="M18" s="456"/>
      <c r="N18" s="457"/>
      <c r="P18" s="455"/>
      <c r="Q18" s="456"/>
      <c r="R18" s="456"/>
      <c r="S18" s="456"/>
      <c r="T18" s="456"/>
      <c r="U18" s="457"/>
    </row>
    <row r="19" spans="1:21" ht="14" outlineLevel="1" thickBot="1">
      <c r="A19" s="496"/>
      <c r="B19" s="496"/>
      <c r="I19" s="250"/>
      <c r="J19" s="251"/>
      <c r="K19" s="251"/>
      <c r="L19" s="251"/>
      <c r="M19" s="251"/>
      <c r="N19" s="251"/>
      <c r="P19" s="249"/>
      <c r="Q19" s="249"/>
      <c r="R19" s="249"/>
      <c r="S19" s="249"/>
      <c r="T19" s="249"/>
      <c r="U19" s="232"/>
    </row>
    <row r="20" spans="1:21" ht="26.25" customHeight="1" outlineLevel="1">
      <c r="A20" s="54" t="s">
        <v>355</v>
      </c>
      <c r="B20" s="55">
        <f>Baseline!B20</f>
        <v>1</v>
      </c>
      <c r="E20" s="154"/>
      <c r="I20" s="487" t="s">
        <v>356</v>
      </c>
      <c r="J20" s="488"/>
      <c r="K20" s="488"/>
      <c r="L20" s="488"/>
      <c r="M20" s="488"/>
      <c r="N20" s="489"/>
      <c r="P20" s="487" t="s">
        <v>357</v>
      </c>
      <c r="Q20" s="488"/>
      <c r="R20" s="488"/>
      <c r="S20" s="488"/>
      <c r="T20" s="488"/>
      <c r="U20" s="489"/>
    </row>
    <row r="21" spans="1:21" ht="12.75" customHeight="1" outlineLevel="1">
      <c r="A21" s="154"/>
      <c r="B21" s="155"/>
      <c r="I21" s="486"/>
      <c r="J21" s="450"/>
      <c r="K21" s="450"/>
      <c r="L21" s="450"/>
      <c r="M21" s="450"/>
      <c r="N21" s="451"/>
      <c r="P21" s="486"/>
      <c r="Q21" s="450"/>
      <c r="R21" s="450"/>
      <c r="S21" s="450"/>
      <c r="T21" s="450"/>
      <c r="U21" s="451"/>
    </row>
    <row r="22" spans="1:21" ht="12.75" customHeight="1" outlineLevel="1">
      <c r="A22" s="154"/>
      <c r="B22" s="155"/>
      <c r="I22" s="452"/>
      <c r="J22" s="453"/>
      <c r="K22" s="453"/>
      <c r="L22" s="453"/>
      <c r="M22" s="453"/>
      <c r="N22" s="454"/>
      <c r="P22" s="452"/>
      <c r="Q22" s="453"/>
      <c r="R22" s="453"/>
      <c r="S22" s="453"/>
      <c r="T22" s="453"/>
      <c r="U22" s="454"/>
    </row>
    <row r="23" spans="1:21" outlineLevel="1">
      <c r="A23" s="154"/>
      <c r="B23" s="505" t="s">
        <v>359</v>
      </c>
      <c r="C23" s="506"/>
      <c r="D23" s="506"/>
      <c r="E23" s="506"/>
      <c r="F23" s="506"/>
      <c r="G23" s="507"/>
      <c r="I23" s="452"/>
      <c r="J23" s="453"/>
      <c r="K23" s="453"/>
      <c r="L23" s="453"/>
      <c r="M23" s="453"/>
      <c r="N23" s="454"/>
      <c r="P23" s="452"/>
      <c r="Q23" s="453"/>
      <c r="R23" s="453"/>
      <c r="S23" s="453"/>
      <c r="T23" s="453"/>
      <c r="U23" s="454"/>
    </row>
    <row r="24" spans="1:21" outlineLevel="1">
      <c r="B24" s="17">
        <v>2027</v>
      </c>
      <c r="C24" s="17">
        <v>2028</v>
      </c>
      <c r="D24" s="17">
        <v>2029</v>
      </c>
      <c r="E24" s="17">
        <v>2030</v>
      </c>
      <c r="F24" s="17">
        <v>2031</v>
      </c>
      <c r="G24" s="17" t="s">
        <v>360</v>
      </c>
      <c r="I24" s="452"/>
      <c r="J24" s="453"/>
      <c r="K24" s="453"/>
      <c r="L24" s="453"/>
      <c r="M24" s="453"/>
      <c r="N24" s="454"/>
      <c r="P24" s="452"/>
      <c r="Q24" s="453"/>
      <c r="R24" s="453"/>
      <c r="S24" s="453"/>
      <c r="T24" s="453"/>
      <c r="U24" s="454"/>
    </row>
    <row r="25" spans="1:21" ht="14" outlineLevel="1" thickBot="1">
      <c r="B25" s="30" t="s">
        <v>361</v>
      </c>
      <c r="C25" s="30" t="s">
        <v>361</v>
      </c>
      <c r="D25" s="30" t="s">
        <v>361</v>
      </c>
      <c r="E25" s="30" t="s">
        <v>361</v>
      </c>
      <c r="F25" s="30" t="s">
        <v>361</v>
      </c>
      <c r="G25" s="30" t="s">
        <v>361</v>
      </c>
      <c r="I25" s="452"/>
      <c r="J25" s="453"/>
      <c r="K25" s="453"/>
      <c r="L25" s="453"/>
      <c r="M25" s="453"/>
      <c r="N25" s="454"/>
      <c r="P25" s="452"/>
      <c r="Q25" s="453"/>
      <c r="R25" s="453"/>
      <c r="S25" s="453"/>
      <c r="T25" s="453"/>
      <c r="U25" s="454"/>
    </row>
    <row r="26" spans="1:21" outlineLevel="1">
      <c r="A26" s="54" t="s">
        <v>362</v>
      </c>
      <c r="B26" s="21">
        <f>E64</f>
        <v>0</v>
      </c>
      <c r="C26" s="21">
        <f>F64</f>
        <v>0</v>
      </c>
      <c r="D26" s="21">
        <f>G64</f>
        <v>0</v>
      </c>
      <c r="E26" s="21">
        <f>H64</f>
        <v>0</v>
      </c>
      <c r="F26" s="21">
        <f>I64</f>
        <v>0</v>
      </c>
      <c r="G26" s="21">
        <f>SUM(J64:BB64)</f>
        <v>0</v>
      </c>
      <c r="I26" s="452"/>
      <c r="J26" s="453"/>
      <c r="K26" s="453"/>
      <c r="L26" s="453"/>
      <c r="M26" s="453"/>
      <c r="N26" s="454"/>
      <c r="P26" s="452"/>
      <c r="Q26" s="453"/>
      <c r="R26" s="453"/>
      <c r="S26" s="453"/>
      <c r="T26" s="453"/>
      <c r="U26" s="454"/>
    </row>
    <row r="27" spans="1:21" outlineLevel="1">
      <c r="A27" s="54" t="s">
        <v>363</v>
      </c>
      <c r="B27" s="21">
        <f>E71+E77</f>
        <v>0</v>
      </c>
      <c r="C27" s="21">
        <f>F71+F77</f>
        <v>0</v>
      </c>
      <c r="D27" s="21">
        <f>G71+G77</f>
        <v>0</v>
      </c>
      <c r="E27" s="21">
        <f>H71+H77</f>
        <v>0</v>
      </c>
      <c r="F27" s="21">
        <f>I71+I77</f>
        <v>0</v>
      </c>
      <c r="G27" s="21">
        <f>SUM(J71:BB71)+SUM(J77:BB77)</f>
        <v>0</v>
      </c>
      <c r="I27" s="452"/>
      <c r="J27" s="453"/>
      <c r="K27" s="453"/>
      <c r="L27" s="453"/>
      <c r="M27" s="453"/>
      <c r="N27" s="454"/>
      <c r="P27" s="452"/>
      <c r="Q27" s="453"/>
      <c r="R27" s="453"/>
      <c r="S27" s="453"/>
      <c r="T27" s="453"/>
      <c r="U27" s="454"/>
    </row>
    <row r="28" spans="1:21" outlineLevel="1">
      <c r="A28" s="154"/>
      <c r="B28" s="248"/>
      <c r="C28" s="248"/>
      <c r="D28" s="248"/>
      <c r="E28" s="248"/>
      <c r="F28" s="248"/>
      <c r="G28" s="248"/>
      <c r="I28" s="452"/>
      <c r="J28" s="453"/>
      <c r="K28" s="453"/>
      <c r="L28" s="453"/>
      <c r="M28" s="453"/>
      <c r="N28" s="454"/>
      <c r="P28" s="452"/>
      <c r="Q28" s="453"/>
      <c r="R28" s="453"/>
      <c r="S28" s="453"/>
      <c r="T28" s="453"/>
      <c r="U28" s="454"/>
    </row>
    <row r="29" spans="1:21" ht="14" outlineLevel="1" thickBot="1">
      <c r="A29" s="154"/>
      <c r="B29" s="248"/>
      <c r="C29" s="248"/>
      <c r="D29" s="248"/>
      <c r="E29" s="248"/>
      <c r="F29" s="248"/>
      <c r="G29" s="248"/>
      <c r="I29" s="452"/>
      <c r="J29" s="453"/>
      <c r="K29" s="453"/>
      <c r="L29" s="453"/>
      <c r="M29" s="453"/>
      <c r="N29" s="454"/>
      <c r="P29" s="452"/>
      <c r="Q29" s="453"/>
      <c r="R29" s="453"/>
      <c r="S29" s="453"/>
      <c r="T29" s="453"/>
      <c r="U29" s="454"/>
    </row>
    <row r="30" spans="1:21" ht="14" outlineLevel="1" thickBot="1">
      <c r="A30" s="308"/>
      <c r="B30" s="309" t="s">
        <v>364</v>
      </c>
      <c r="C30" s="310" t="s">
        <v>365</v>
      </c>
      <c r="D30" s="509" t="s">
        <v>317</v>
      </c>
      <c r="E30" s="510"/>
      <c r="F30" s="510"/>
      <c r="G30" s="511"/>
      <c r="I30" s="452"/>
      <c r="J30" s="453"/>
      <c r="K30" s="453"/>
      <c r="L30" s="453"/>
      <c r="M30" s="453"/>
      <c r="N30" s="454"/>
      <c r="P30" s="452"/>
      <c r="Q30" s="453"/>
      <c r="R30" s="453"/>
      <c r="S30" s="453"/>
      <c r="T30" s="453"/>
      <c r="U30" s="454"/>
    </row>
    <row r="31" spans="1:21" outlineLevel="1">
      <c r="A31" s="502" t="s">
        <v>366</v>
      </c>
      <c r="B31" s="311"/>
      <c r="C31" s="307"/>
      <c r="D31" s="522"/>
      <c r="E31" s="522"/>
      <c r="F31" s="522"/>
      <c r="G31" s="523"/>
      <c r="I31" s="452"/>
      <c r="J31" s="453"/>
      <c r="K31" s="453"/>
      <c r="L31" s="453"/>
      <c r="M31" s="453"/>
      <c r="N31" s="454"/>
      <c r="P31" s="452"/>
      <c r="Q31" s="453"/>
      <c r="R31" s="453"/>
      <c r="S31" s="453"/>
      <c r="T31" s="453"/>
      <c r="U31" s="454"/>
    </row>
    <row r="32" spans="1:21" outlineLevel="1">
      <c r="A32" s="502"/>
      <c r="B32" s="312"/>
      <c r="C32" s="252"/>
      <c r="D32" s="514"/>
      <c r="E32" s="514"/>
      <c r="F32" s="514"/>
      <c r="G32" s="515"/>
      <c r="I32" s="452"/>
      <c r="J32" s="453"/>
      <c r="K32" s="453"/>
      <c r="L32" s="453"/>
      <c r="M32" s="453"/>
      <c r="N32" s="454"/>
      <c r="P32" s="452"/>
      <c r="Q32" s="453"/>
      <c r="R32" s="453"/>
      <c r="S32" s="453"/>
      <c r="T32" s="453"/>
      <c r="U32" s="454"/>
    </row>
    <row r="33" spans="1:21" outlineLevel="1">
      <c r="A33" s="502"/>
      <c r="B33" s="312"/>
      <c r="C33" s="252"/>
      <c r="D33" s="514"/>
      <c r="E33" s="514"/>
      <c r="F33" s="514"/>
      <c r="G33" s="515"/>
      <c r="I33" s="452"/>
      <c r="J33" s="453"/>
      <c r="K33" s="453"/>
      <c r="L33" s="453"/>
      <c r="M33" s="453"/>
      <c r="N33" s="454"/>
      <c r="P33" s="452"/>
      <c r="Q33" s="453"/>
      <c r="R33" s="453"/>
      <c r="S33" s="453"/>
      <c r="T33" s="453"/>
      <c r="U33" s="454"/>
    </row>
    <row r="34" spans="1:21" outlineLevel="1">
      <c r="A34" s="502"/>
      <c r="B34" s="312"/>
      <c r="C34" s="252"/>
      <c r="D34" s="514"/>
      <c r="E34" s="514"/>
      <c r="F34" s="514"/>
      <c r="G34" s="515"/>
      <c r="I34" s="452"/>
      <c r="J34" s="453"/>
      <c r="K34" s="453"/>
      <c r="L34" s="453"/>
      <c r="M34" s="453"/>
      <c r="N34" s="454"/>
      <c r="P34" s="452"/>
      <c r="Q34" s="453"/>
      <c r="R34" s="453"/>
      <c r="S34" s="453"/>
      <c r="T34" s="453"/>
      <c r="U34" s="454"/>
    </row>
    <row r="35" spans="1:21" outlineLevel="1">
      <c r="A35" s="502"/>
      <c r="B35" s="312"/>
      <c r="C35" s="252"/>
      <c r="D35" s="514"/>
      <c r="E35" s="514"/>
      <c r="F35" s="514"/>
      <c r="G35" s="515"/>
      <c r="I35" s="452"/>
      <c r="J35" s="453"/>
      <c r="K35" s="453"/>
      <c r="L35" s="453"/>
      <c r="M35" s="453"/>
      <c r="N35" s="454"/>
      <c r="P35" s="452"/>
      <c r="Q35" s="453"/>
      <c r="R35" s="453"/>
      <c r="S35" s="453"/>
      <c r="T35" s="453"/>
      <c r="U35" s="454"/>
    </row>
    <row r="36" spans="1:21" outlineLevel="1">
      <c r="A36" s="502"/>
      <c r="B36" s="312"/>
      <c r="C36" s="252"/>
      <c r="D36" s="514"/>
      <c r="E36" s="514"/>
      <c r="F36" s="514"/>
      <c r="G36" s="515"/>
      <c r="I36" s="452"/>
      <c r="J36" s="453"/>
      <c r="K36" s="453"/>
      <c r="L36" s="453"/>
      <c r="M36" s="453"/>
      <c r="N36" s="454"/>
      <c r="P36" s="452"/>
      <c r="Q36" s="453"/>
      <c r="R36" s="453"/>
      <c r="S36" s="453"/>
      <c r="T36" s="453"/>
      <c r="U36" s="454"/>
    </row>
    <row r="37" spans="1:21" outlineLevel="1">
      <c r="A37" s="502"/>
      <c r="B37" s="312"/>
      <c r="C37" s="252"/>
      <c r="D37" s="514"/>
      <c r="E37" s="514"/>
      <c r="F37" s="514"/>
      <c r="G37" s="515"/>
      <c r="I37" s="452"/>
      <c r="J37" s="453"/>
      <c r="K37" s="453"/>
      <c r="L37" s="453"/>
      <c r="M37" s="453"/>
      <c r="N37" s="454"/>
      <c r="P37" s="452"/>
      <c r="Q37" s="453"/>
      <c r="R37" s="453"/>
      <c r="S37" s="453"/>
      <c r="T37" s="453"/>
      <c r="U37" s="454"/>
    </row>
    <row r="38" spans="1:21" outlineLevel="1">
      <c r="A38" s="502"/>
      <c r="B38" s="312"/>
      <c r="C38" s="252"/>
      <c r="D38" s="514"/>
      <c r="E38" s="514"/>
      <c r="F38" s="514"/>
      <c r="G38" s="515"/>
      <c r="I38" s="452"/>
      <c r="J38" s="453"/>
      <c r="K38" s="453"/>
      <c r="L38" s="453"/>
      <c r="M38" s="453"/>
      <c r="N38" s="454"/>
      <c r="P38" s="452"/>
      <c r="Q38" s="453"/>
      <c r="R38" s="453"/>
      <c r="S38" s="453"/>
      <c r="T38" s="453"/>
      <c r="U38" s="454"/>
    </row>
    <row r="39" spans="1:21" outlineLevel="1">
      <c r="A39" s="502"/>
      <c r="B39" s="312"/>
      <c r="C39" s="252"/>
      <c r="D39" s="514"/>
      <c r="E39" s="514"/>
      <c r="F39" s="514"/>
      <c r="G39" s="515"/>
      <c r="I39" s="452"/>
      <c r="J39" s="453"/>
      <c r="K39" s="453"/>
      <c r="L39" s="453"/>
      <c r="M39" s="453"/>
      <c r="N39" s="454"/>
      <c r="P39" s="452"/>
      <c r="Q39" s="453"/>
      <c r="R39" s="453"/>
      <c r="S39" s="453"/>
      <c r="T39" s="453"/>
      <c r="U39" s="454"/>
    </row>
    <row r="40" spans="1:21" ht="14" outlineLevel="1" thickBot="1">
      <c r="A40" s="503"/>
      <c r="B40" s="313"/>
      <c r="C40" s="314"/>
      <c r="D40" s="512"/>
      <c r="E40" s="512"/>
      <c r="F40" s="512"/>
      <c r="G40" s="513"/>
      <c r="I40" s="452"/>
      <c r="J40" s="453"/>
      <c r="K40" s="453"/>
      <c r="L40" s="453"/>
      <c r="M40" s="453"/>
      <c r="N40" s="454"/>
      <c r="P40" s="452"/>
      <c r="Q40" s="453"/>
      <c r="R40" s="453"/>
      <c r="S40" s="453"/>
      <c r="T40" s="453"/>
      <c r="U40" s="454"/>
    </row>
    <row r="41" spans="1:21" outlineLevel="1">
      <c r="A41" s="154"/>
      <c r="B41" s="248"/>
      <c r="C41" s="248"/>
      <c r="D41" s="248"/>
      <c r="E41" s="248"/>
      <c r="F41" s="248"/>
      <c r="G41" s="248"/>
      <c r="I41" s="452"/>
      <c r="J41" s="453"/>
      <c r="K41" s="453"/>
      <c r="L41" s="453"/>
      <c r="M41" s="453"/>
      <c r="N41" s="454"/>
      <c r="P41" s="452"/>
      <c r="Q41" s="453"/>
      <c r="R41" s="453"/>
      <c r="S41" s="453"/>
      <c r="T41" s="453"/>
      <c r="U41" s="454"/>
    </row>
    <row r="42" spans="1:21" outlineLevel="1">
      <c r="A42" s="154"/>
      <c r="B42" s="248"/>
      <c r="C42" s="248"/>
      <c r="D42" s="248"/>
      <c r="E42" s="248"/>
      <c r="F42" s="248"/>
      <c r="G42" s="248"/>
      <c r="I42" s="452"/>
      <c r="J42" s="453"/>
      <c r="K42" s="453"/>
      <c r="L42" s="453"/>
      <c r="M42" s="453"/>
      <c r="N42" s="454"/>
      <c r="P42" s="452"/>
      <c r="Q42" s="453"/>
      <c r="R42" s="453"/>
      <c r="S42" s="453"/>
      <c r="T42" s="453"/>
      <c r="U42" s="454"/>
    </row>
    <row r="43" spans="1:21" outlineLevel="1">
      <c r="A43" s="154"/>
      <c r="B43" s="248"/>
      <c r="C43" s="248"/>
      <c r="D43" s="248"/>
      <c r="E43" s="248"/>
      <c r="F43" s="248"/>
      <c r="G43" s="248"/>
      <c r="I43" s="452"/>
      <c r="J43" s="453"/>
      <c r="K43" s="453"/>
      <c r="L43" s="453"/>
      <c r="M43" s="453"/>
      <c r="N43" s="454"/>
      <c r="P43" s="452"/>
      <c r="Q43" s="453"/>
      <c r="R43" s="453"/>
      <c r="S43" s="453"/>
      <c r="T43" s="453"/>
      <c r="U43" s="454"/>
    </row>
    <row r="44" spans="1:21" outlineLevel="1">
      <c r="A44" s="154"/>
      <c r="B44" s="248"/>
      <c r="C44" s="248"/>
      <c r="D44" s="248"/>
      <c r="E44" s="248"/>
      <c r="F44" s="248"/>
      <c r="G44" s="248"/>
      <c r="I44" s="452"/>
      <c r="J44" s="453"/>
      <c r="K44" s="453"/>
      <c r="L44" s="453"/>
      <c r="M44" s="453"/>
      <c r="N44" s="454"/>
      <c r="P44" s="452"/>
      <c r="Q44" s="453"/>
      <c r="R44" s="453"/>
      <c r="S44" s="453"/>
      <c r="T44" s="453"/>
      <c r="U44" s="454"/>
    </row>
    <row r="45" spans="1:21" outlineLevel="1">
      <c r="A45" s="154"/>
      <c r="B45" s="248"/>
      <c r="C45" s="248"/>
      <c r="D45" s="248"/>
      <c r="E45" s="248"/>
      <c r="F45" s="248"/>
      <c r="G45" s="248"/>
      <c r="I45" s="455"/>
      <c r="J45" s="456"/>
      <c r="K45" s="456"/>
      <c r="L45" s="456"/>
      <c r="M45" s="456"/>
      <c r="N45" s="457"/>
      <c r="P45" s="455"/>
      <c r="Q45" s="456"/>
      <c r="R45" s="456"/>
      <c r="S45" s="456"/>
      <c r="T45" s="456"/>
      <c r="U45" s="457"/>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516" t="s">
        <v>264</v>
      </c>
      <c r="F51" s="504"/>
      <c r="G51" s="504"/>
      <c r="H51" s="504"/>
      <c r="I51" s="504"/>
      <c r="J51" s="504" t="s">
        <v>265</v>
      </c>
      <c r="K51" s="504"/>
      <c r="L51" s="504"/>
      <c r="M51" s="504"/>
      <c r="N51" s="504"/>
      <c r="O51" s="504" t="s">
        <v>266</v>
      </c>
      <c r="P51" s="504"/>
      <c r="Q51" s="504"/>
      <c r="R51" s="504"/>
      <c r="S51" s="504"/>
      <c r="T51" s="504" t="s">
        <v>267</v>
      </c>
      <c r="U51" s="504"/>
      <c r="V51" s="504"/>
      <c r="W51" s="504"/>
      <c r="X51" s="504"/>
      <c r="Y51" s="504" t="s">
        <v>375</v>
      </c>
      <c r="Z51" s="504"/>
      <c r="AA51" s="504"/>
      <c r="AB51" s="504"/>
      <c r="AC51" s="504"/>
      <c r="AD51" s="504" t="s">
        <v>376</v>
      </c>
      <c r="AE51" s="504"/>
      <c r="AF51" s="504"/>
      <c r="AG51" s="504"/>
      <c r="AH51" s="504"/>
      <c r="AI51" s="504" t="s">
        <v>377</v>
      </c>
      <c r="AJ51" s="504"/>
      <c r="AK51" s="504"/>
      <c r="AL51" s="504"/>
      <c r="AM51" s="504"/>
      <c r="AN51" s="504" t="s">
        <v>378</v>
      </c>
      <c r="AO51" s="504"/>
      <c r="AP51" s="504"/>
      <c r="AQ51" s="504"/>
      <c r="AR51" s="504"/>
      <c r="AS51" s="504" t="s">
        <v>379</v>
      </c>
      <c r="AT51" s="504"/>
      <c r="AU51" s="504"/>
      <c r="AV51" s="504"/>
      <c r="AW51" s="504"/>
      <c r="AX51" s="504" t="s">
        <v>380</v>
      </c>
      <c r="AY51" s="504"/>
      <c r="AZ51" s="504"/>
      <c r="BA51" s="504"/>
      <c r="BB51" s="50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364</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97"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98"/>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98"/>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98"/>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98"/>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98"/>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9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9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9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9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99"/>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9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9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9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9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9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9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9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9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9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155</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93" t="s">
        <v>464</v>
      </c>
      <c r="B143" s="135" t="s">
        <v>276</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94"/>
      <c r="B144" s="135" t="s">
        <v>276</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94"/>
      <c r="B145" s="135" t="s">
        <v>276</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94"/>
      <c r="B146" s="135" t="s">
        <v>279</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94"/>
      <c r="B147" s="135" t="s">
        <v>279</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94"/>
      <c r="B148" s="135" t="s">
        <v>279</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94"/>
      <c r="B149" s="135" t="s">
        <v>279</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94"/>
      <c r="B150" s="135" t="s">
        <v>282</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94"/>
      <c r="B151" s="135" t="s">
        <v>282</v>
      </c>
      <c r="C151" s="315" t="s">
        <v>571</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94"/>
      <c r="B152" s="135" t="s">
        <v>282</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9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9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155</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93" t="s">
        <v>471</v>
      </c>
      <c r="B158" s="135" t="s">
        <v>276</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94"/>
      <c r="B159" s="135" t="s">
        <v>276</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94"/>
      <c r="B160" s="135" t="s">
        <v>276</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94"/>
      <c r="B161" s="135" t="s">
        <v>279</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94"/>
      <c r="B162" s="135" t="s">
        <v>279</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94"/>
      <c r="B163" s="135" t="s">
        <v>279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94"/>
      <c r="B164" s="135" t="s">
        <v>279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9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9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9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9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9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93" t="s">
        <v>476</v>
      </c>
      <c r="B172" s="135" t="s">
        <v>276</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94"/>
      <c r="B173" s="135" t="s">
        <v>276</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95"/>
      <c r="B174" s="135" t="s">
        <v>276</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93" t="s">
        <v>477</v>
      </c>
      <c r="B176" s="135" t="s">
        <v>276</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94"/>
      <c r="B177" s="135" t="s">
        <v>276</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95"/>
      <c r="B178" s="135" t="s">
        <v>276</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0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0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93" t="s">
        <v>485</v>
      </c>
      <c r="B190" s="150" t="s">
        <v>486</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94"/>
      <c r="B191" s="150" t="s">
        <v>487</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94"/>
      <c r="B192" s="150" t="s">
        <v>557</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94"/>
      <c r="B193" s="150" t="s">
        <v>488</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94"/>
      <c r="B194" s="150" t="s">
        <v>489</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94"/>
      <c r="B195" s="150" t="s">
        <v>490</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94"/>
      <c r="B196" s="150" t="s">
        <v>279</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94"/>
      <c r="B197" s="150" t="s">
        <v>282</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95"/>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93" t="s">
        <v>491</v>
      </c>
      <c r="B200" s="150" t="s">
        <v>492</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94"/>
      <c r="B201" s="150" t="s">
        <v>493</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95"/>
      <c r="B202" s="150" t="s">
        <v>494</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93" t="s">
        <v>495</v>
      </c>
      <c r="B204" s="150" t="s">
        <v>496</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94"/>
      <c r="B205" s="150" t="s">
        <v>497</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95"/>
      <c r="B206" s="150" t="s">
        <v>498</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485</v>
      </c>
      <c r="B210" s="150" t="s">
        <v>559</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0"/>
      <c r="B211" s="150" t="s">
        <v>487</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557</v>
      </c>
      <c r="C212" s="19"/>
      <c r="D212" s="135" t="s">
        <v>383</v>
      </c>
      <c r="E212" s="21">
        <f>E192-Baseline!E192</f>
        <v>5.0724320356663997</v>
      </c>
      <c r="F212" s="21">
        <f>F77*F186-Baseline!F77*Baseline!F186</f>
        <v>4.972026411701429</v>
      </c>
      <c r="G212" s="21">
        <f>G77*G186-Baseline!G77*Baseline!G186</f>
        <v>4.8740589408062149</v>
      </c>
      <c r="H212" s="21">
        <f>H77*H186-Baseline!H77*Baseline!H186</f>
        <v>4.778472028077795</v>
      </c>
      <c r="I212" s="21">
        <f>I77*I186-Baseline!I77*Baseline!I186</f>
        <v>4.6852095098788924</v>
      </c>
      <c r="J212" s="21">
        <f>J77*J186-Baseline!J77*Baseline!J186</f>
        <v>4.5942166243241109</v>
      </c>
      <c r="K212" s="21">
        <f>K77*K186-Baseline!K77*Baseline!K186</f>
        <v>4.5054399698103378</v>
      </c>
      <c r="L212" s="21">
        <f>L77*L186-Baseline!L77*Baseline!L186</f>
        <v>4.4188274791604609</v>
      </c>
      <c r="M212" s="21">
        <f>M77*M186-Baseline!M77*Baseline!M186</f>
        <v>4.3343283796726535</v>
      </c>
      <c r="N212" s="21">
        <f>N77*N186-Baseline!N77*Baseline!N186</f>
        <v>4.251893167650314</v>
      </c>
      <c r="O212" s="21">
        <f>O77*O186-Baseline!O77*Baseline!O186</f>
        <v>4.1714735734379795</v>
      </c>
      <c r="P212" s="21">
        <f>P77*P186-Baseline!P77*Baseline!P186</f>
        <v>4.0930225324899911</v>
      </c>
      <c r="Q212" s="21">
        <f>Q77*Q186-Baseline!Q77*Baseline!Q186</f>
        <v>4.0164941547135955</v>
      </c>
      <c r="R212" s="21">
        <f>R77*R186-Baseline!R77*Baseline!R186</f>
        <v>3.9418436987463017</v>
      </c>
      <c r="S212" s="21">
        <f>S77*S186-Baseline!S77*Baseline!S186</f>
        <v>3.8690275398474858</v>
      </c>
      <c r="T212" s="21">
        <f>T77*T186-Baseline!T77*Baseline!T186</f>
        <v>3.7980031467714448</v>
      </c>
      <c r="U212" s="21">
        <f>U77*U186-Baseline!U77*Baseline!U186</f>
        <v>3.7287290513133597</v>
      </c>
      <c r="V212" s="21">
        <f>V77*V186-Baseline!V77*Baseline!V186</f>
        <v>3.6611648255749665</v>
      </c>
      <c r="W212" s="21">
        <f>W77*W186-Baseline!W77*Baseline!W186</f>
        <v>3.5952710538958468</v>
      </c>
      <c r="X212" s="21">
        <f>X77*X186-Baseline!X77*Baseline!X186</f>
        <v>3.5310093108020957</v>
      </c>
      <c r="Y212" s="21">
        <f>Y77*Y186-Baseline!Y77*Baseline!Y186</f>
        <v>3.4683421349268975</v>
      </c>
      <c r="Z212" s="21">
        <f>Z77*Z186-Baseline!Z77*Baseline!Z186</f>
        <v>3.4072330070847681</v>
      </c>
      <c r="AA212" s="21">
        <f>AA77*AA186-Baseline!AA77*Baseline!AA186</f>
        <v>3.3476463262646292</v>
      </c>
      <c r="AB212" s="21">
        <f>AB77*AB186-Baseline!AB77*Baseline!AB186</f>
        <v>3.2895473880686734</v>
      </c>
      <c r="AC212" s="21">
        <f>AC77*AC186-Baseline!AC77*Baseline!AC186</f>
        <v>3.2329023627197904</v>
      </c>
      <c r="AD212" s="21">
        <f>AD77*AD186-Baseline!AD77*Baseline!AD186</f>
        <v>3.1776782746036578</v>
      </c>
      <c r="AE212" s="21">
        <f>AE77*AE186-Baseline!AE77*Baseline!AE186</f>
        <v>3.123842982035395</v>
      </c>
      <c r="AF212" s="21">
        <f>AF77*AF186-Baseline!AF77*Baseline!AF186</f>
        <v>3.0713651494280745</v>
      </c>
      <c r="AG212" s="21">
        <f>AG77*AG186-Baseline!AG77*Baseline!AG186</f>
        <v>3.0202142480172318</v>
      </c>
      <c r="AH212" s="21">
        <f>AH77*AH186-Baseline!AH77*Baseline!AH186</f>
        <v>2.9703605095381627</v>
      </c>
      <c r="AI212" s="21">
        <f>AI77*AI186-Baseline!AI77*Baseline!AI186</f>
        <v>2.9217749296505451</v>
      </c>
      <c r="AJ212" s="21">
        <f>AJ77*AJ186-Baseline!AJ77*Baseline!AJ186</f>
        <v>2.8883827808684082</v>
      </c>
      <c r="AK212" s="21">
        <f>AK77*AK186-Baseline!AK77*Baseline!AK186</f>
        <v>2.8558217209917278</v>
      </c>
      <c r="AL212" s="21">
        <f>AL77*AL186-Baseline!AL77*Baseline!AL186</f>
        <v>2.8240793109980031</v>
      </c>
      <c r="AM212" s="21">
        <f>AM77*AM186-Baseline!AM77*Baseline!AM186</f>
        <v>2.7931434356996268</v>
      </c>
      <c r="AN212" s="21">
        <f>AN77*AN186-Baseline!AN77*Baseline!AN186</f>
        <v>2.7630022895536137</v>
      </c>
      <c r="AO212" s="21">
        <f>AO77*AO186-Baseline!AO77*Baseline!AO186</f>
        <v>2.7336443918047073</v>
      </c>
      <c r="AP212" s="21">
        <f>AP77*AP186-Baseline!AP77*Baseline!AP186</f>
        <v>2.7050585597014538</v>
      </c>
      <c r="AQ212" s="21">
        <f>AQ77*AQ186-Baseline!AQ77*Baseline!AQ186</f>
        <v>2.6772339260084279</v>
      </c>
      <c r="AR212" s="21">
        <f>AR77*AR186-Baseline!AR77*Baseline!AR186</f>
        <v>2.650159914052594</v>
      </c>
      <c r="AS212" s="21">
        <f>AS77*AS186-Baseline!AS77*Baseline!AS186</f>
        <v>2.6238262461305646</v>
      </c>
      <c r="AT212" s="21">
        <f>AT77*AT186-Baseline!AT77*Baseline!AT186</f>
        <v>2.5982229380557422</v>
      </c>
      <c r="AU212" s="21">
        <f>AU77*AU186-Baseline!AU77*Baseline!AU186</f>
        <v>2.5733402897897402</v>
      </c>
      <c r="AV212" s="21">
        <f>AV77*AV186-Baseline!AV77*Baseline!AV186</f>
        <v>2.5491688855585752</v>
      </c>
      <c r="AW212" s="21">
        <f>AW77*AW186-Baseline!AW77*Baseline!AW186</f>
        <v>2.5256995925843033</v>
      </c>
      <c r="AX212" s="21">
        <f>AX77*AX186-Baseline!AX77*Baseline!AX186</f>
        <v>2.5029235498700797</v>
      </c>
      <c r="AY212" s="21">
        <f>AY77*AY186-Baseline!AY77*Baseline!AY186</f>
        <v>2.4808321705155731</v>
      </c>
      <c r="AZ212" s="21">
        <f>AZ77*AZ186-Baseline!AZ77*Baseline!AZ186</f>
        <v>2.4594171369283129</v>
      </c>
      <c r="BA212" s="21">
        <f>BA77*BA186-Baseline!BA77*Baseline!BA186</f>
        <v>2.4386703947969224</v>
      </c>
      <c r="BB212" s="21">
        <f>BB77*BB186-Baseline!BB77*Baseline!BB186</f>
        <v>2.4180986645830314</v>
      </c>
    </row>
    <row r="213" spans="1:54" outlineLevel="2">
      <c r="A213" s="520"/>
      <c r="B213" s="150" t="s">
        <v>488</v>
      </c>
      <c r="C213" s="19"/>
      <c r="D213" s="135" t="s">
        <v>383</v>
      </c>
      <c r="E213" s="21">
        <f>E193-Baseline!E193</f>
        <v>30.244868728940542</v>
      </c>
      <c r="F213" s="21">
        <f>F193-Baseline!F193</f>
        <v>30.173702728501709</v>
      </c>
      <c r="G213" s="21">
        <f>G193-Baseline!G193</f>
        <v>29.992862867180545</v>
      </c>
      <c r="H213" s="21">
        <f>H193-Baseline!H193</f>
        <v>29.810243655130989</v>
      </c>
      <c r="I213" s="21">
        <f>I193-Baseline!I193</f>
        <v>29.725512544085383</v>
      </c>
      <c r="J213" s="21">
        <f>J193-Baseline!J193</f>
        <v>29.635632446962855</v>
      </c>
      <c r="K213" s="21">
        <f>K193-Baseline!K193</f>
        <v>29.445373757826506</v>
      </c>
      <c r="L213" s="21">
        <f>L193-Baseline!L193</f>
        <v>29.348136535909667</v>
      </c>
      <c r="M213" s="21">
        <f>M193-Baseline!M193</f>
        <v>29.246781376419015</v>
      </c>
      <c r="N213" s="21">
        <f>N193-Baseline!N193</f>
        <v>29.051419857195267</v>
      </c>
      <c r="O213" s="21">
        <f>O193-Baseline!O193</f>
        <v>28.944522978702135</v>
      </c>
      <c r="P213" s="21">
        <f>P193-Baseline!P193</f>
        <v>28.834429718277708</v>
      </c>
      <c r="Q213" s="21">
        <f>Q193-Baseline!Q193</f>
        <v>28.721438488794377</v>
      </c>
      <c r="R213" s="21">
        <f>R193-Baseline!R193</f>
        <v>28.689479361368594</v>
      </c>
      <c r="S213" s="21">
        <f>S193-Baseline!S193</f>
        <v>28.569998149295078</v>
      </c>
      <c r="T213" s="21">
        <f>T193-Baseline!T193</f>
        <v>28.448486932756705</v>
      </c>
      <c r="U213" s="21">
        <f>U193-Baseline!U193</f>
        <v>28.325200997273413</v>
      </c>
      <c r="V213" s="21">
        <f>V193-Baseline!V193</f>
        <v>28.278073056845496</v>
      </c>
      <c r="W213" s="21">
        <f>W193-Baseline!W193</f>
        <v>28.150567317492548</v>
      </c>
      <c r="X213" s="21">
        <f>X193-Baseline!X193</f>
        <v>28.096956411220031</v>
      </c>
      <c r="Y213" s="21">
        <f>Y193-Baseline!Y193</f>
        <v>27.966278344060893</v>
      </c>
      <c r="Z213" s="21">
        <f>Z193-Baseline!Z193</f>
        <v>27.907329890570541</v>
      </c>
      <c r="AA213" s="21">
        <f>AA193-Baseline!AA193</f>
        <v>27.845484796750327</v>
      </c>
      <c r="AB213" s="21">
        <f>AB193-Baseline!AB193</f>
        <v>27.781031467611161</v>
      </c>
      <c r="AC213" s="21">
        <f>AC193-Baseline!AC193</f>
        <v>27.698568218229092</v>
      </c>
      <c r="AD213" s="21">
        <f>AD193-Baseline!AD193</f>
        <v>27.618156882257626</v>
      </c>
      <c r="AE213" s="21">
        <f>AE193-Baseline!AE193</f>
        <v>27.542845952713879</v>
      </c>
      <c r="AF213" s="21">
        <f>AF193-Baseline!AF193</f>
        <v>27.464016960774877</v>
      </c>
      <c r="AG213" s="21">
        <f>AG193-Baseline!AG193</f>
        <v>27.38276749601156</v>
      </c>
      <c r="AH213" s="21">
        <f>AH193-Baseline!AH193</f>
        <v>27.300339982819022</v>
      </c>
      <c r="AI213" s="21">
        <f>AI193-Baseline!AI193</f>
        <v>27.218316100970679</v>
      </c>
      <c r="AJ213" s="21">
        <f>AJ193-Baseline!AJ193</f>
        <v>27.267737169462347</v>
      </c>
      <c r="AK213" s="21">
        <f>AK193-Baseline!AK193</f>
        <v>27.316354674713114</v>
      </c>
      <c r="AL213" s="21">
        <f>AL193-Baseline!AL193</f>
        <v>27.364748935453804</v>
      </c>
      <c r="AM213" s="21">
        <f>AM193-Baseline!AM193</f>
        <v>27.413249863057242</v>
      </c>
      <c r="AN213" s="21">
        <f>AN193-Baseline!AN193</f>
        <v>27.462001723384791</v>
      </c>
      <c r="AO213" s="21">
        <f>AO193-Baseline!AO193</f>
        <v>27.511068565596936</v>
      </c>
      <c r="AP213" s="21">
        <f>AP193-Baseline!AP193</f>
        <v>27.560649320850114</v>
      </c>
      <c r="AQ213" s="21">
        <f>AQ193-Baseline!AQ193</f>
        <v>27.610971135511896</v>
      </c>
      <c r="AR213" s="21">
        <f>AR193-Baseline!AR193</f>
        <v>27.662201175033527</v>
      </c>
      <c r="AS213" s="21">
        <f>AS193-Baseline!AS193</f>
        <v>27.714495682753416</v>
      </c>
      <c r="AT213" s="21">
        <f>AT193-Baseline!AT193</f>
        <v>27.768021984318175</v>
      </c>
      <c r="AU213" s="21">
        <f>AU193-Baseline!AU193</f>
        <v>27.822956377305683</v>
      </c>
      <c r="AV213" s="21">
        <f>AV193-Baseline!AV193</f>
        <v>27.879467224639079</v>
      </c>
      <c r="AW213" s="21">
        <f>AW193-Baseline!AW193</f>
        <v>27.937716386064377</v>
      </c>
      <c r="AX213" s="21">
        <f>AX193-Baseline!AX193</f>
        <v>27.997866501519013</v>
      </c>
      <c r="AY213" s="21">
        <f>AY193-Baseline!AY193</f>
        <v>28.060080730247321</v>
      </c>
      <c r="AZ213" s="21">
        <f>AZ193-Baseline!AZ193</f>
        <v>28.124520688453128</v>
      </c>
      <c r="BA213" s="21">
        <f>BA193-Baseline!BA193</f>
        <v>28.191345892997443</v>
      </c>
      <c r="BB213" s="21">
        <f>BB193-Baseline!BB193</f>
        <v>28.255042149038083</v>
      </c>
    </row>
    <row r="214" spans="1:54" outlineLevel="2">
      <c r="A214" s="520"/>
      <c r="B214" s="150" t="s">
        <v>489</v>
      </c>
      <c r="C214" s="19"/>
      <c r="D214" s="135" t="s">
        <v>383</v>
      </c>
      <c r="E214" s="21">
        <f>E194-Baseline!E194</f>
        <v>15.146367667260405</v>
      </c>
      <c r="F214" s="21">
        <f>F194-Baseline!F194</f>
        <v>15.072644445579742</v>
      </c>
      <c r="G214" s="21">
        <f>G194-Baseline!G194</f>
        <v>15.000667118765675</v>
      </c>
      <c r="H214" s="21">
        <f>H194-Baseline!H194</f>
        <v>14.930440275874117</v>
      </c>
      <c r="I214" s="21">
        <f>I194-Baseline!I194</f>
        <v>14.861969033100779</v>
      </c>
      <c r="J214" s="21">
        <f>J194-Baseline!J194</f>
        <v>14.795259081341548</v>
      </c>
      <c r="K214" s="21">
        <f>K194-Baseline!K194</f>
        <v>14.730316643703034</v>
      </c>
      <c r="L214" s="21">
        <f>L194-Baseline!L194</f>
        <v>14.667148549320158</v>
      </c>
      <c r="M214" s="21">
        <f>M194-Baseline!M194</f>
        <v>14.605762199931972</v>
      </c>
      <c r="N214" s="21">
        <f>N194-Baseline!N194</f>
        <v>14.54616560171643</v>
      </c>
      <c r="O214" s="21">
        <f>O194-Baseline!O194</f>
        <v>14.488367372636109</v>
      </c>
      <c r="P214" s="21">
        <f>P194-Baseline!P194</f>
        <v>14.432376766570814</v>
      </c>
      <c r="Q214" s="21">
        <f>Q194-Baseline!Q194</f>
        <v>14.37820367149636</v>
      </c>
      <c r="R214" s="21">
        <f>R194-Baseline!R194</f>
        <v>14.3258586324598</v>
      </c>
      <c r="S214" s="21">
        <f>S194-Baseline!S194</f>
        <v>14.27214090889713</v>
      </c>
      <c r="T214" s="21">
        <f>T194-Baseline!T194</f>
        <v>14.220296976220558</v>
      </c>
      <c r="U214" s="21">
        <f>U194-Baseline!U194</f>
        <v>14.170338168166564</v>
      </c>
      <c r="V214" s="21">
        <f>V194-Baseline!V194</f>
        <v>14.122276549569234</v>
      </c>
      <c r="W214" s="21">
        <f>W194-Baseline!W194</f>
        <v>14.076124872460744</v>
      </c>
      <c r="X214" s="21">
        <f>X194-Baseline!X194</f>
        <v>14.031896663157326</v>
      </c>
      <c r="Y214" s="21">
        <f>Y194-Baseline!Y194</f>
        <v>13.989606189908839</v>
      </c>
      <c r="Z214" s="21">
        <f>Z194-Baseline!Z194</f>
        <v>13.949268499725042</v>
      </c>
      <c r="AA214" s="21">
        <f>AA194-Baseline!AA194</f>
        <v>13.910899429553506</v>
      </c>
      <c r="AB214" s="21">
        <f>AB194-Baseline!AB194</f>
        <v>13.874515646600853</v>
      </c>
      <c r="AC214" s="21">
        <f>AC194-Baseline!AC194</f>
        <v>13.831234661121361</v>
      </c>
      <c r="AD214" s="21">
        <f>AD194-Baseline!AD194</f>
        <v>13.788897923772181</v>
      </c>
      <c r="AE214" s="21">
        <f>AE194-Baseline!AE194</f>
        <v>13.746650387873103</v>
      </c>
      <c r="AF214" s="21">
        <f>AF194-Baseline!AF194</f>
        <v>13.703935052960601</v>
      </c>
      <c r="AG214" s="21">
        <f>AG194-Baseline!AG194</f>
        <v>13.660500514399599</v>
      </c>
      <c r="AH214" s="21">
        <f>AH194-Baseline!AH194</f>
        <v>13.616481666336988</v>
      </c>
      <c r="AI214" s="21">
        <f>AI194-Baseline!AI194</f>
        <v>13.572545779765157</v>
      </c>
      <c r="AJ214" s="21">
        <f>AJ194-Baseline!AJ194</f>
        <v>13.5941905530036</v>
      </c>
      <c r="AK214" s="21">
        <f>AK194-Baseline!AK194</f>
        <v>13.615656523903734</v>
      </c>
      <c r="AL214" s="21">
        <f>AL194-Baseline!AL194</f>
        <v>13.637060982294644</v>
      </c>
      <c r="AM214" s="21">
        <f>AM194-Baseline!AM194</f>
        <v>13.658539946043419</v>
      </c>
      <c r="AN214" s="21">
        <f>AN194-Baseline!AN194</f>
        <v>13.680192965953683</v>
      </c>
      <c r="AO214" s="21">
        <f>AO194-Baseline!AO194</f>
        <v>13.70207333377817</v>
      </c>
      <c r="AP214" s="21">
        <f>AP194-Baseline!AP194</f>
        <v>13.724272044556765</v>
      </c>
      <c r="AQ214" s="21">
        <f>AQ194-Baseline!AQ194</f>
        <v>13.746883407592666</v>
      </c>
      <c r="AR214" s="21">
        <f>AR194-Baseline!AR194</f>
        <v>13.76999381293383</v>
      </c>
      <c r="AS214" s="21">
        <f>AS194-Baseline!AS194</f>
        <v>13.793683782713394</v>
      </c>
      <c r="AT214" s="21">
        <f>AT194-Baseline!AT194</f>
        <v>13.818034228285942</v>
      </c>
      <c r="AU214" s="21">
        <f>AU194-Baseline!AU194</f>
        <v>13.843128822592334</v>
      </c>
      <c r="AV214" s="21">
        <f>AV194-Baseline!AV194</f>
        <v>13.869049142019128</v>
      </c>
      <c r="AW214" s="21">
        <f>AW194-Baseline!AW194</f>
        <v>13.895875010551039</v>
      </c>
      <c r="AX214" s="21">
        <f>AX194-Baseline!AX194</f>
        <v>13.92368565449574</v>
      </c>
      <c r="AY214" s="21">
        <f>AY194-Baseline!AY194</f>
        <v>13.952560139327201</v>
      </c>
      <c r="AZ214" s="21">
        <f>AZ194-Baseline!AZ194</f>
        <v>13.982577025085018</v>
      </c>
      <c r="BA214" s="21">
        <f>BA194-Baseline!BA194</f>
        <v>14.013814100214905</v>
      </c>
      <c r="BB214" s="21">
        <f>BB194-Baseline!BB194</f>
        <v>14.043529138250756</v>
      </c>
    </row>
    <row r="215" spans="1:54" outlineLevel="2">
      <c r="A215" s="520"/>
      <c r="B215" s="150" t="s">
        <v>490</v>
      </c>
      <c r="C215" s="19"/>
      <c r="D215" s="135" t="s">
        <v>383</v>
      </c>
      <c r="E215" s="21">
        <f>E195-Baseline!E195</f>
        <v>45.439102991017918</v>
      </c>
      <c r="F215" s="21">
        <f>F195-Baseline!F195</f>
        <v>45.21793332618897</v>
      </c>
      <c r="G215" s="21">
        <f>G195-Baseline!G195</f>
        <v>45.002001356297029</v>
      </c>
      <c r="H215" s="21">
        <f>H195-Baseline!H195</f>
        <v>44.79132082762235</v>
      </c>
      <c r="I215" s="21">
        <f>I195-Baseline!I195</f>
        <v>44.585907099302339</v>
      </c>
      <c r="J215" s="21">
        <f>J195-Baseline!J195</f>
        <v>44.385777234276077</v>
      </c>
      <c r="K215" s="21">
        <f>K195-Baseline!K195</f>
        <v>44.19094993110911</v>
      </c>
      <c r="L215" s="21">
        <f>L195-Baseline!L195</f>
        <v>44.001445647960466</v>
      </c>
      <c r="M215" s="21">
        <f>M195-Baseline!M195</f>
        <v>43.817286590598812</v>
      </c>
      <c r="N215" s="21">
        <f>N195-Baseline!N195</f>
        <v>43.638496796127107</v>
      </c>
      <c r="O215" s="21">
        <f>O195-Baseline!O195</f>
        <v>43.46510211790833</v>
      </c>
      <c r="P215" s="21">
        <f>P195-Baseline!P195</f>
        <v>43.297130308397499</v>
      </c>
      <c r="Q215" s="21">
        <f>Q195-Baseline!Q195</f>
        <v>43.134611014489089</v>
      </c>
      <c r="R215" s="21">
        <f>R195-Baseline!R195</f>
        <v>42.977575897379396</v>
      </c>
      <c r="S215" s="21">
        <f>S195-Baseline!S195</f>
        <v>42.816422718481618</v>
      </c>
      <c r="T215" s="21">
        <f>T195-Baseline!T195</f>
        <v>42.660890920602604</v>
      </c>
      <c r="U215" s="21">
        <f>U195-Baseline!U195</f>
        <v>42.511014512411762</v>
      </c>
      <c r="V215" s="21">
        <f>V195-Baseline!V195</f>
        <v>42.366829640938995</v>
      </c>
      <c r="W215" s="21">
        <f>W195-Baseline!W195</f>
        <v>42.228374617382244</v>
      </c>
      <c r="X215" s="21">
        <f>X195-Baseline!X195</f>
        <v>42.095689989471978</v>
      </c>
      <c r="Y215" s="21">
        <f>Y195-Baseline!Y195</f>
        <v>41.968818569726523</v>
      </c>
      <c r="Z215" s="21">
        <f>Z195-Baseline!Z195</f>
        <v>41.847805491945252</v>
      </c>
      <c r="AA215" s="21">
        <f>AA195-Baseline!AA195</f>
        <v>41.73269829576396</v>
      </c>
      <c r="AB215" s="21">
        <f>AB195-Baseline!AB195</f>
        <v>41.623546939802559</v>
      </c>
      <c r="AC215" s="21">
        <f>AC195-Baseline!AC195</f>
        <v>41.493703983756085</v>
      </c>
      <c r="AD215" s="21">
        <f>AD195-Baseline!AD195</f>
        <v>41.366693772142185</v>
      </c>
      <c r="AE215" s="21">
        <f>AE195-Baseline!AE195</f>
        <v>41.239951164958164</v>
      </c>
      <c r="AF215" s="21">
        <f>AF195-Baseline!AF195</f>
        <v>41.111805160837669</v>
      </c>
      <c r="AG215" s="21">
        <f>AG195-Baseline!AG195</f>
        <v>40.981501544604228</v>
      </c>
      <c r="AH215" s="21">
        <f>AH195-Baseline!AH195</f>
        <v>40.849445000736239</v>
      </c>
      <c r="AI215" s="21">
        <f>AI195-Baseline!AI195</f>
        <v>40.717637341253194</v>
      </c>
      <c r="AJ215" s="21">
        <f>AJ195-Baseline!AJ195</f>
        <v>40.782571661138952</v>
      </c>
      <c r="AK215" s="21">
        <f>AK195-Baseline!AK195</f>
        <v>40.846969573958667</v>
      </c>
      <c r="AL215" s="21">
        <f>AL195-Baseline!AL195</f>
        <v>40.911182949239901</v>
      </c>
      <c r="AM215" s="21">
        <f>AM195-Baseline!AM195</f>
        <v>40.975619840662304</v>
      </c>
      <c r="AN215" s="21">
        <f>AN195-Baseline!AN195</f>
        <v>41.04057890053717</v>
      </c>
      <c r="AO215" s="21">
        <f>AO195-Baseline!AO195</f>
        <v>41.106220004142223</v>
      </c>
      <c r="AP215" s="21">
        <f>AP195-Baseline!AP195</f>
        <v>41.172816136608525</v>
      </c>
      <c r="AQ215" s="21">
        <f>AQ195-Baseline!AQ195</f>
        <v>41.240650225849436</v>
      </c>
      <c r="AR215" s="21">
        <f>AR195-Baseline!AR195</f>
        <v>41.309981442005615</v>
      </c>
      <c r="AS215" s="21">
        <f>AS195-Baseline!AS195</f>
        <v>41.381051351470482</v>
      </c>
      <c r="AT215" s="21">
        <f>AT195-Baseline!AT195</f>
        <v>41.454102688312297</v>
      </c>
      <c r="AU215" s="21">
        <f>AU195-Baseline!AU195</f>
        <v>41.529386471354499</v>
      </c>
      <c r="AV215" s="21">
        <f>AV195-Baseline!AV195</f>
        <v>41.607147429756203</v>
      </c>
      <c r="AW215" s="21">
        <f>AW195-Baseline!AW195</f>
        <v>41.687625035471058</v>
      </c>
      <c r="AX215" s="21">
        <f>AX195-Baseline!AX195</f>
        <v>41.771056967422247</v>
      </c>
      <c r="AY215" s="21">
        <f>AY195-Baseline!AY195</f>
        <v>41.857680422032281</v>
      </c>
      <c r="AZ215" s="21">
        <f>AZ195-Baseline!AZ195</f>
        <v>41.94773107941991</v>
      </c>
      <c r="BA215" s="21">
        <f>BA195-Baseline!BA195</f>
        <v>42.041442304922313</v>
      </c>
      <c r="BB215" s="21">
        <f>BB195-Baseline!BB195</f>
        <v>42.13058741914034</v>
      </c>
    </row>
    <row r="216" spans="1:54" outlineLevel="2">
      <c r="A216" s="520"/>
      <c r="B216" s="150" t="s">
        <v>279</v>
      </c>
      <c r="C216" s="19"/>
      <c r="D216" s="135" t="s">
        <v>383</v>
      </c>
      <c r="E216" s="21">
        <f>E196-Baseline!E196</f>
        <v>4.8230317005041456</v>
      </c>
      <c r="F216" s="21">
        <f>F196-Baseline!F196</f>
        <v>4.9103562636320293</v>
      </c>
      <c r="G216" s="21">
        <f>G196-Baseline!G196</f>
        <v>5.0001160887730114</v>
      </c>
      <c r="H216" s="21">
        <f>H196-Baseline!H196</f>
        <v>5.0923850398110666</v>
      </c>
      <c r="I216" s="21">
        <f>I196-Baseline!I196</f>
        <v>5.1872395041521839</v>
      </c>
      <c r="J216" s="21">
        <f>J196-Baseline!J196</f>
        <v>5.2847583867689423</v>
      </c>
      <c r="K216" s="21">
        <f>K196-Baseline!K196</f>
        <v>5.385023294860825</v>
      </c>
      <c r="L216" s="21">
        <f>L196-Baseline!L196</f>
        <v>5.4881184886211845</v>
      </c>
      <c r="M216" s="21">
        <f>M196-Baseline!M196</f>
        <v>5.5941311595323286</v>
      </c>
      <c r="N216" s="21">
        <f>N196-Baseline!N196</f>
        <v>5.7031513735183026</v>
      </c>
      <c r="O216" s="21">
        <f>O196-Baseline!O196</f>
        <v>5.8152722147732234</v>
      </c>
      <c r="P216" s="21">
        <f>P196-Baseline!P196</f>
        <v>5.9305899565952966</v>
      </c>
      <c r="Q216" s="21">
        <f>Q196-Baseline!Q196</f>
        <v>6.0492040870038624</v>
      </c>
      <c r="R216" s="21">
        <f>R196-Baseline!R196</f>
        <v>6.1712174610195127</v>
      </c>
      <c r="S216" s="21">
        <f>S196-Baseline!S196</f>
        <v>6.2967363656425412</v>
      </c>
      <c r="T216" s="21">
        <f>T196-Baseline!T196</f>
        <v>6.4258707391804366</v>
      </c>
      <c r="U216" s="21">
        <f>U196-Baseline!U196</f>
        <v>6.5587342087574543</v>
      </c>
      <c r="V216" s="21">
        <f>V196-Baseline!V196</f>
        <v>6.6954442604966973</v>
      </c>
      <c r="W216" s="21">
        <f>W196-Baseline!W196</f>
        <v>6.8361223383039462</v>
      </c>
      <c r="X216" s="21">
        <f>X196-Baseline!X196</f>
        <v>6.9808939957111118</v>
      </c>
      <c r="Y216" s="21">
        <f>Y196-Baseline!Y196</f>
        <v>7.1298891108923028</v>
      </c>
      <c r="Z216" s="21">
        <f>Z196-Baseline!Z196</f>
        <v>7.2832418780084609</v>
      </c>
      <c r="AA216" s="21">
        <f>AA196-Baseline!AA196</f>
        <v>7.441091097863235</v>
      </c>
      <c r="AB216" s="21">
        <f>AB196-Baseline!AB196</f>
        <v>7.6035803053286202</v>
      </c>
      <c r="AC216" s="21">
        <f>AC196-Baseline!AC196</f>
        <v>7.7708578899868854</v>
      </c>
      <c r="AD216" s="21">
        <f>AD196-Baseline!AD196</f>
        <v>7.9430773024422887</v>
      </c>
      <c r="AE216" s="21">
        <f>AE196-Baseline!AE196</f>
        <v>8.1203971986326717</v>
      </c>
      <c r="AF216" s="21">
        <f>AF196-Baseline!AF196</f>
        <v>8.302981661618178</v>
      </c>
      <c r="AG216" s="21">
        <f>AG196-Baseline!AG196</f>
        <v>8.4910003733497454</v>
      </c>
      <c r="AH216" s="21">
        <f>AH196-Baseline!AH196</f>
        <v>8.6846287980286867</v>
      </c>
      <c r="AI216" s="21">
        <f>AI196-Baseline!AI196</f>
        <v>8.8840483884377441</v>
      </c>
      <c r="AJ216" s="21">
        <f>AJ196-Baseline!AJ196</f>
        <v>9.1086512574468372</v>
      </c>
      <c r="AK216" s="21">
        <f>AK196-Baseline!AK196</f>
        <v>9.3403625693158201</v>
      </c>
      <c r="AL216" s="21">
        <f>AL196-Baseline!AL196</f>
        <v>9.5794264473055186</v>
      </c>
      <c r="AM216" s="21">
        <f>AM196-Baseline!AM196</f>
        <v>9.8260958282204864</v>
      </c>
      <c r="AN216" s="21">
        <f>AN196-Baseline!AN196</f>
        <v>10.08063275204537</v>
      </c>
      <c r="AO216" s="21">
        <f>AO196-Baseline!AO196</f>
        <v>10.343308780971936</v>
      </c>
      <c r="AP216" s="21">
        <f>AP196-Baseline!AP196</f>
        <v>10.614405246989485</v>
      </c>
      <c r="AQ216" s="21">
        <f>AQ196-Baseline!AQ196</f>
        <v>10.894213704165677</v>
      </c>
      <c r="AR216" s="21">
        <f>AR196-Baseline!AR196</f>
        <v>11.183036244176584</v>
      </c>
      <c r="AS216" s="21">
        <f>AS196-Baseline!AS196</f>
        <v>11.481185914354825</v>
      </c>
      <c r="AT216" s="21">
        <f>AT196-Baseline!AT196</f>
        <v>11.788987112355731</v>
      </c>
      <c r="AU216" s="21">
        <f>AU196-Baseline!AU196</f>
        <v>12.106775996546677</v>
      </c>
      <c r="AV216" s="21">
        <f>AV196-Baseline!AV196</f>
        <v>12.434900966744198</v>
      </c>
      <c r="AW216" s="21">
        <f>AW196-Baseline!AW196</f>
        <v>12.773723052629867</v>
      </c>
      <c r="AX216" s="21">
        <f>AX196-Baseline!AX196</f>
        <v>13.123616426594166</v>
      </c>
      <c r="AY216" s="21">
        <f>AY196-Baseline!AY196</f>
        <v>13.484968865560695</v>
      </c>
      <c r="AZ216" s="21">
        <f>AZ196-Baseline!AZ196</f>
        <v>13.85818227683804</v>
      </c>
      <c r="BA216" s="21">
        <f>BA196-Baseline!BA196</f>
        <v>14.243673179362256</v>
      </c>
      <c r="BB216" s="21">
        <f>BB196-Baseline!BB196</f>
        <v>14.639887222408104</v>
      </c>
    </row>
    <row r="217" spans="1:54" outlineLevel="2">
      <c r="A217" s="520"/>
      <c r="B217" s="150" t="s">
        <v>282</v>
      </c>
      <c r="C217" s="19"/>
      <c r="D217" s="135"/>
      <c r="E217" s="21">
        <f>E197-Baseline!E197</f>
        <v>41.271452697699999</v>
      </c>
      <c r="F217" s="21">
        <f>F197-Baseline!F197</f>
        <v>40.587899647922711</v>
      </c>
      <c r="G217" s="21">
        <f>G197-Baseline!G197</f>
        <v>39.924944535928489</v>
      </c>
      <c r="H217" s="21">
        <f>H197-Baseline!H197</f>
        <v>39.28198698537264</v>
      </c>
      <c r="I217" s="21">
        <f>I197-Baseline!I197</f>
        <v>38.658446128346426</v>
      </c>
      <c r="J217" s="21">
        <f>J197-Baseline!J197</f>
        <v>38.053760043889703</v>
      </c>
      <c r="K217" s="21">
        <f>K197-Baseline!K197</f>
        <v>37.467385112628683</v>
      </c>
      <c r="L217" s="21">
        <f>L197-Baseline!L197</f>
        <v>36.898795444576201</v>
      </c>
      <c r="M217" s="21">
        <f>M197-Baseline!M197</f>
        <v>36.347482311765312</v>
      </c>
      <c r="N217" s="21">
        <f>N197-Baseline!N197</f>
        <v>35.812953629525254</v>
      </c>
      <c r="O217" s="21">
        <f>O197-Baseline!O197</f>
        <v>35.294733393270313</v>
      </c>
      <c r="P217" s="21">
        <f>P197-Baseline!P197</f>
        <v>34.792361192208425</v>
      </c>
      <c r="Q217" s="21">
        <f>Q197-Baseline!Q197</f>
        <v>34.305391716637246</v>
      </c>
      <c r="R217" s="21">
        <f>R197-Baseline!R197</f>
        <v>33.833394252163643</v>
      </c>
      <c r="S217" s="21">
        <f>S197-Baseline!S197</f>
        <v>33.375952262876474</v>
      </c>
      <c r="T217" s="21">
        <f>T197-Baseline!T197</f>
        <v>32.932662912492908</v>
      </c>
      <c r="U217" s="21">
        <f>U197-Baseline!U197</f>
        <v>32.503136635733689</v>
      </c>
      <c r="V217" s="21">
        <f>V197-Baseline!V197</f>
        <v>32.08699674588771</v>
      </c>
      <c r="W217" s="21">
        <f>W197-Baseline!W197</f>
        <v>31.683878989494904</v>
      </c>
      <c r="X217" s="21">
        <f>X197-Baseline!X197</f>
        <v>31.293431198095508</v>
      </c>
      <c r="Y217" s="21">
        <f>Y197-Baseline!Y197</f>
        <v>30.915312876388491</v>
      </c>
      <c r="Z217" s="21">
        <f>Z197-Baseline!Z197</f>
        <v>30.549194864134339</v>
      </c>
      <c r="AA217" s="21">
        <f>AA197-Baseline!AA197</f>
        <v>30.194758964404048</v>
      </c>
      <c r="AB217" s="21">
        <f>AB197-Baseline!AB197</f>
        <v>29.851697607752424</v>
      </c>
      <c r="AC217" s="21">
        <f>AC197-Baseline!AC197</f>
        <v>29.519713519287027</v>
      </c>
      <c r="AD217" s="21">
        <f>AD197-Baseline!AD197</f>
        <v>29.198519410124277</v>
      </c>
      <c r="AE217" s="21">
        <f>AE197-Baseline!AE197</f>
        <v>28.887837645164694</v>
      </c>
      <c r="AF217" s="21">
        <f>AF197-Baseline!AF197</f>
        <v>28.587399968399204</v>
      </c>
      <c r="AG217" s="21">
        <f>AG197-Baseline!AG197</f>
        <v>28.296947204627688</v>
      </c>
      <c r="AH217" s="21">
        <f>AH197-Baseline!AH197</f>
        <v>28.016228970023739</v>
      </c>
      <c r="AI217" s="21">
        <f>AI197-Baseline!AI197</f>
        <v>27.745003416719083</v>
      </c>
      <c r="AJ217" s="21">
        <f>AJ197-Baseline!AJ197</f>
        <v>27.616449764295222</v>
      </c>
      <c r="AK217" s="21">
        <f>AK197-Baseline!AK197</f>
        <v>27.49511565898505</v>
      </c>
      <c r="AL217" s="21">
        <f>AL197-Baseline!AL197</f>
        <v>27.380897519789617</v>
      </c>
      <c r="AM217" s="21">
        <f>AM197-Baseline!AM197</f>
        <v>27.27369633857386</v>
      </c>
      <c r="AN217" s="21">
        <f>AN197-Baseline!AN197</f>
        <v>27.17341758931504</v>
      </c>
      <c r="AO217" s="21">
        <f>AO197-Baseline!AO197</f>
        <v>27.079971152240439</v>
      </c>
      <c r="AP217" s="21">
        <f>AP197-Baseline!AP197</f>
        <v>26.993271211915566</v>
      </c>
      <c r="AQ217" s="21">
        <f>AQ197-Baseline!AQ197</f>
        <v>26.913236197552074</v>
      </c>
      <c r="AR217" s="21">
        <f>AR197-Baseline!AR197</f>
        <v>26.839788681317231</v>
      </c>
      <c r="AS217" s="21">
        <f>AS197-Baseline!AS197</f>
        <v>26.772855325371754</v>
      </c>
      <c r="AT217" s="21">
        <f>AT197-Baseline!AT197</f>
        <v>26.712366803167495</v>
      </c>
      <c r="AU217" s="21">
        <f>AU197-Baseline!AU197</f>
        <v>26.658257721103592</v>
      </c>
      <c r="AV217" s="21">
        <f>AV197-Baseline!AV197</f>
        <v>26.610466566351501</v>
      </c>
      <c r="AW217" s="21">
        <f>AW197-Baseline!AW197</f>
        <v>26.568935642100389</v>
      </c>
      <c r="AX217" s="21">
        <f>AX197-Baseline!AX197</f>
        <v>26.533610970964169</v>
      </c>
      <c r="AY217" s="21">
        <f>AY197-Baseline!AY197</f>
        <v>26.50444232487262</v>
      </c>
      <c r="AZ217" s="21">
        <f>AZ197-Baseline!AZ197</f>
        <v>26.481383067424598</v>
      </c>
      <c r="BA217" s="21">
        <f>BA197-Baseline!BA197</f>
        <v>26.464390147789445</v>
      </c>
      <c r="BB217" s="21">
        <f>BB197-Baseline!BB197</f>
        <v>26.447532304111274</v>
      </c>
    </row>
    <row r="218" spans="1:54" outlineLevel="2">
      <c r="A218" s="521"/>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491</v>
      </c>
      <c r="B220" s="150" t="s">
        <v>492</v>
      </c>
      <c r="C220" s="19"/>
      <c r="D220" s="135" t="s">
        <v>383</v>
      </c>
      <c r="E220" s="21">
        <f>E200-Baseline!E200</f>
        <v>81.411785162811086</v>
      </c>
      <c r="F220" s="21">
        <f>F200-Baseline!F200</f>
        <v>80.64398505175788</v>
      </c>
      <c r="G220" s="21">
        <f>G200-Baseline!G200</f>
        <v>79.791982432688258</v>
      </c>
      <c r="H220" s="21">
        <f>H200-Baseline!H200</f>
        <v>78.963087708392493</v>
      </c>
      <c r="I220" s="21">
        <f>I200-Baseline!I200</f>
        <v>78.256407686462893</v>
      </c>
      <c r="J220" s="21">
        <f>J200-Baseline!J200</f>
        <v>77.568367501945602</v>
      </c>
      <c r="K220" s="21">
        <f>K200-Baseline!K200</f>
        <v>76.803222135126347</v>
      </c>
      <c r="L220" s="21">
        <f>L200-Baseline!L200</f>
        <v>76.153877948267507</v>
      </c>
      <c r="M220" s="21">
        <f>M200-Baseline!M200</f>
        <v>75.522723227389321</v>
      </c>
      <c r="N220" s="21">
        <f>N200-Baseline!N200</f>
        <v>74.819418027889128</v>
      </c>
      <c r="O220" s="21">
        <f>O200-Baseline!O200</f>
        <v>74.226002160183654</v>
      </c>
      <c r="P220" s="21">
        <f>P200-Baseline!P200</f>
        <v>73.650403399571417</v>
      </c>
      <c r="Q220" s="21">
        <f>Q200-Baseline!Q200</f>
        <v>73.092528447149078</v>
      </c>
      <c r="R220" s="21">
        <f>R200-Baseline!R200</f>
        <v>72.635934773298047</v>
      </c>
      <c r="S220" s="21">
        <f>S200-Baseline!S200</f>
        <v>72.11171431766158</v>
      </c>
      <c r="T220" s="21">
        <f>T200-Baseline!T200</f>
        <v>71.605023731201499</v>
      </c>
      <c r="U220" s="21">
        <f>U200-Baseline!U200</f>
        <v>71.115800893077918</v>
      </c>
      <c r="V220" s="21">
        <f>V200-Baseline!V200</f>
        <v>70.721678888804874</v>
      </c>
      <c r="W220" s="21">
        <f>W200-Baseline!W200</f>
        <v>70.265839699187239</v>
      </c>
      <c r="X220" s="21">
        <f>X200-Baseline!X200</f>
        <v>69.902290915828743</v>
      </c>
      <c r="Y220" s="21">
        <f>Y200-Baseline!Y200</f>
        <v>69.479822466268587</v>
      </c>
      <c r="Z220" s="21">
        <f>Z200-Baseline!Z200</f>
        <v>69.146999639798111</v>
      </c>
      <c r="AA220" s="21">
        <f>AA200-Baseline!AA200</f>
        <v>68.828981185282245</v>
      </c>
      <c r="AB220" s="21">
        <f>AB200-Baseline!AB200</f>
        <v>68.525856768760875</v>
      </c>
      <c r="AC220" s="21">
        <f>AC200-Baseline!AC200</f>
        <v>68.222041990222792</v>
      </c>
      <c r="AD220" s="21">
        <f>AD200-Baseline!AD200</f>
        <v>67.937431869427854</v>
      </c>
      <c r="AE220" s="21">
        <f>AE200-Baseline!AE200</f>
        <v>67.674923778546642</v>
      </c>
      <c r="AF220" s="21">
        <f>AF200-Baseline!AF200</f>
        <v>67.425763740220333</v>
      </c>
      <c r="AG220" s="21">
        <f>AG200-Baseline!AG200</f>
        <v>67.190929322006227</v>
      </c>
      <c r="AH220" s="21">
        <f>AH200-Baseline!AH200</f>
        <v>66.971558260409608</v>
      </c>
      <c r="AI220" s="21">
        <f>AI200-Baseline!AI200</f>
        <v>66.769142835778055</v>
      </c>
      <c r="AJ220" s="21">
        <f>AJ200-Baseline!AJ200</f>
        <v>66.881220972072811</v>
      </c>
      <c r="AK220" s="21">
        <f>AK200-Baseline!AK200</f>
        <v>67.00765462400571</v>
      </c>
      <c r="AL220" s="21">
        <f>AL200-Baseline!AL200</f>
        <v>67.149152213546941</v>
      </c>
      <c r="AM220" s="21">
        <f>AM200-Baseline!AM200</f>
        <v>67.306185465551209</v>
      </c>
      <c r="AN220" s="21">
        <f>AN200-Baseline!AN200</f>
        <v>67.47905435429881</v>
      </c>
      <c r="AO220" s="21">
        <f>AO200-Baseline!AO200</f>
        <v>67.667992890614016</v>
      </c>
      <c r="AP220" s="21">
        <f>AP200-Baseline!AP200</f>
        <v>67.873384339456621</v>
      </c>
      <c r="AQ220" s="21">
        <f>AQ200-Baseline!AQ200</f>
        <v>68.095654963238076</v>
      </c>
      <c r="AR220" s="21">
        <f>AR200-Baseline!AR200</f>
        <v>68.335186014579932</v>
      </c>
      <c r="AS220" s="21">
        <f>AS200-Baseline!AS200</f>
        <v>68.592363168610561</v>
      </c>
      <c r="AT220" s="21">
        <f>AT200-Baseline!AT200</f>
        <v>68.867598837897148</v>
      </c>
      <c r="AU220" s="21">
        <f>AU200-Baseline!AU200</f>
        <v>69.161330384745696</v>
      </c>
      <c r="AV220" s="21">
        <f>AV200-Baseline!AV200</f>
        <v>69.474003643293358</v>
      </c>
      <c r="AW220" s="21">
        <f>AW200-Baseline!AW200</f>
        <v>69.80607467337893</v>
      </c>
      <c r="AX220" s="21">
        <f>AX200-Baseline!AX200</f>
        <v>70.158017448947419</v>
      </c>
      <c r="AY220" s="21">
        <f>AY200-Baseline!AY200</f>
        <v>70.530324091196206</v>
      </c>
      <c r="AZ220" s="21">
        <f>AZ200-Baseline!AZ200</f>
        <v>70.923503169644079</v>
      </c>
      <c r="BA220" s="21">
        <f>BA200-Baseline!BA200</f>
        <v>71.338079614946068</v>
      </c>
      <c r="BB220" s="21">
        <f>BB200-Baseline!BB200</f>
        <v>71.760560340140486</v>
      </c>
    </row>
    <row r="221" spans="1:54" outlineLevel="2">
      <c r="A221" s="520"/>
      <c r="B221" s="150" t="s">
        <v>493</v>
      </c>
      <c r="C221" s="19"/>
      <c r="D221" s="135" t="s">
        <v>383</v>
      </c>
      <c r="E221" s="21">
        <f>E201-Baseline!E201</f>
        <v>66.313284101130947</v>
      </c>
      <c r="F221" s="21">
        <f>F201-Baseline!F201</f>
        <v>65.542926768835912</v>
      </c>
      <c r="G221" s="21">
        <f>G201-Baseline!G201</f>
        <v>64.799786684273386</v>
      </c>
      <c r="H221" s="21">
        <f>H201-Baseline!H201</f>
        <v>64.083284329135623</v>
      </c>
      <c r="I221" s="21">
        <f>I201-Baseline!I201</f>
        <v>63.39286417547828</v>
      </c>
      <c r="J221" s="21">
        <f>J201-Baseline!J201</f>
        <v>62.727994136324305</v>
      </c>
      <c r="K221" s="21">
        <f>K201-Baseline!K201</f>
        <v>62.088165021002879</v>
      </c>
      <c r="L221" s="21">
        <f>L201-Baseline!L201</f>
        <v>61.472889961678007</v>
      </c>
      <c r="M221" s="21">
        <f>M201-Baseline!M201</f>
        <v>60.881704050902265</v>
      </c>
      <c r="N221" s="21">
        <f>N201-Baseline!N201</f>
        <v>60.314163772410296</v>
      </c>
      <c r="O221" s="21">
        <f>O201-Baseline!O201</f>
        <v>59.76984655411762</v>
      </c>
      <c r="P221" s="21">
        <f>P201-Baseline!P201</f>
        <v>59.248350447864524</v>
      </c>
      <c r="Q221" s="21">
        <f>Q201-Baseline!Q201</f>
        <v>58.749293629851067</v>
      </c>
      <c r="R221" s="21">
        <f>R201-Baseline!R201</f>
        <v>58.272314044389262</v>
      </c>
      <c r="S221" s="21">
        <f>S201-Baseline!S201</f>
        <v>57.813857077263634</v>
      </c>
      <c r="T221" s="21">
        <f>T201-Baseline!T201</f>
        <v>57.376833774665343</v>
      </c>
      <c r="U221" s="21">
        <f>U201-Baseline!U201</f>
        <v>56.960938063971071</v>
      </c>
      <c r="V221" s="21">
        <f>V201-Baseline!V201</f>
        <v>56.56588238152861</v>
      </c>
      <c r="W221" s="21">
        <f>W201-Baseline!W201</f>
        <v>56.191397254155447</v>
      </c>
      <c r="X221" s="21">
        <f>X201-Baseline!X201</f>
        <v>55.837231167766035</v>
      </c>
      <c r="Y221" s="21">
        <f>Y201-Baseline!Y201</f>
        <v>55.503150312116531</v>
      </c>
      <c r="Z221" s="21">
        <f>Z201-Baseline!Z201</f>
        <v>55.18893824895261</v>
      </c>
      <c r="AA221" s="21">
        <f>AA201-Baseline!AA201</f>
        <v>54.894395818085421</v>
      </c>
      <c r="AB221" s="21">
        <f>AB201-Baseline!AB201</f>
        <v>54.619340947750572</v>
      </c>
      <c r="AC221" s="21">
        <f>AC201-Baseline!AC201</f>
        <v>54.354708433115064</v>
      </c>
      <c r="AD221" s="21">
        <f>AD201-Baseline!AD201</f>
        <v>54.108172910942407</v>
      </c>
      <c r="AE221" s="21">
        <f>AE201-Baseline!AE201</f>
        <v>53.878728213705863</v>
      </c>
      <c r="AF221" s="21">
        <f>AF201-Baseline!AF201</f>
        <v>53.665681832406058</v>
      </c>
      <c r="AG221" s="21">
        <f>AG201-Baseline!AG201</f>
        <v>53.46866234039426</v>
      </c>
      <c r="AH221" s="21">
        <f>AH201-Baseline!AH201</f>
        <v>53.287699943927578</v>
      </c>
      <c r="AI221" s="21">
        <f>AI201-Baseline!AI201</f>
        <v>53.12337251457253</v>
      </c>
      <c r="AJ221" s="21">
        <f>AJ201-Baseline!AJ201</f>
        <v>53.207674355614067</v>
      </c>
      <c r="AK221" s="21">
        <f>AK201-Baseline!AK201</f>
        <v>53.30695647319633</v>
      </c>
      <c r="AL221" s="21">
        <f>AL201-Baseline!AL201</f>
        <v>53.421464260387779</v>
      </c>
      <c r="AM221" s="21">
        <f>AM201-Baseline!AM201</f>
        <v>53.551475548537397</v>
      </c>
      <c r="AN221" s="21">
        <f>AN201-Baseline!AN201</f>
        <v>53.697245596867702</v>
      </c>
      <c r="AO221" s="21">
        <f>AO201-Baseline!AO201</f>
        <v>53.858997658795253</v>
      </c>
      <c r="AP221" s="21">
        <f>AP201-Baseline!AP201</f>
        <v>54.037007063163273</v>
      </c>
      <c r="AQ221" s="21">
        <f>AQ201-Baseline!AQ201</f>
        <v>54.231567235318842</v>
      </c>
      <c r="AR221" s="21">
        <f>AR201-Baseline!AR201</f>
        <v>54.442978652480235</v>
      </c>
      <c r="AS221" s="21">
        <f>AS201-Baseline!AS201</f>
        <v>54.671551268570539</v>
      </c>
      <c r="AT221" s="21">
        <f>AT201-Baseline!AT201</f>
        <v>54.917611081864905</v>
      </c>
      <c r="AU221" s="21">
        <f>AU201-Baseline!AU201</f>
        <v>55.181502830032343</v>
      </c>
      <c r="AV221" s="21">
        <f>AV201-Baseline!AV201</f>
        <v>55.463585560673401</v>
      </c>
      <c r="AW221" s="21">
        <f>AW201-Baseline!AW201</f>
        <v>55.764233297865601</v>
      </c>
      <c r="AX221" s="21">
        <f>AX201-Baseline!AX201</f>
        <v>56.083836601924155</v>
      </c>
      <c r="AY221" s="21">
        <f>AY201-Baseline!AY201</f>
        <v>56.422803500276089</v>
      </c>
      <c r="AZ221" s="21">
        <f>AZ201-Baseline!AZ201</f>
        <v>56.781559506275968</v>
      </c>
      <c r="BA221" s="21">
        <f>BA201-Baseline!BA201</f>
        <v>57.160547822163529</v>
      </c>
      <c r="BB221" s="21">
        <f>BB201-Baseline!BB201</f>
        <v>57.549047329353172</v>
      </c>
    </row>
    <row r="222" spans="1:54" outlineLevel="2">
      <c r="A222" s="521"/>
      <c r="B222" s="150" t="s">
        <v>494</v>
      </c>
      <c r="C222" s="19"/>
      <c r="D222" s="135" t="s">
        <v>383</v>
      </c>
      <c r="E222" s="21">
        <f>E202-Baseline!E202</f>
        <v>96.606019424888473</v>
      </c>
      <c r="F222" s="21">
        <f>F202-Baseline!F202</f>
        <v>95.688215649445141</v>
      </c>
      <c r="G222" s="21">
        <f>G202-Baseline!G202</f>
        <v>94.801120921804738</v>
      </c>
      <c r="H222" s="21">
        <f>H202-Baseline!H202</f>
        <v>93.944164880883847</v>
      </c>
      <c r="I222" s="21">
        <f>I202-Baseline!I202</f>
        <v>93.116802241679835</v>
      </c>
      <c r="J222" s="21">
        <f>J202-Baseline!J202</f>
        <v>92.318512289258834</v>
      </c>
      <c r="K222" s="21">
        <f>K202-Baseline!K202</f>
        <v>91.548798308408948</v>
      </c>
      <c r="L222" s="21">
        <f>L202-Baseline!L202</f>
        <v>90.807187060318313</v>
      </c>
      <c r="M222" s="21">
        <f>M202-Baseline!M202</f>
        <v>90.09322844156911</v>
      </c>
      <c r="N222" s="21">
        <f>N202-Baseline!N202</f>
        <v>89.406494966820986</v>
      </c>
      <c r="O222" s="21">
        <f>O202-Baseline!O202</f>
        <v>88.746581299389845</v>
      </c>
      <c r="P222" s="21">
        <f>P202-Baseline!P202</f>
        <v>88.113103989691211</v>
      </c>
      <c r="Q222" s="21">
        <f>Q202-Baseline!Q202</f>
        <v>87.505700972843798</v>
      </c>
      <c r="R222" s="21">
        <f>R202-Baseline!R202</f>
        <v>86.924031309308859</v>
      </c>
      <c r="S222" s="21">
        <f>S202-Baseline!S202</f>
        <v>86.35813888684811</v>
      </c>
      <c r="T222" s="21">
        <f>T202-Baseline!T202</f>
        <v>85.817427719047402</v>
      </c>
      <c r="U222" s="21">
        <f>U202-Baseline!U202</f>
        <v>85.301614408216267</v>
      </c>
      <c r="V222" s="21">
        <f>V202-Baseline!V202</f>
        <v>84.810435472898376</v>
      </c>
      <c r="W222" s="21">
        <f>W202-Baseline!W202</f>
        <v>84.343646999076938</v>
      </c>
      <c r="X222" s="21">
        <f>X202-Baseline!X202</f>
        <v>83.901024494080701</v>
      </c>
      <c r="Y222" s="21">
        <f>Y202-Baseline!Y202</f>
        <v>83.482362691934213</v>
      </c>
      <c r="Z222" s="21">
        <f>Z202-Baseline!Z202</f>
        <v>83.087475241172825</v>
      </c>
      <c r="AA222" s="21">
        <f>AA202-Baseline!AA202</f>
        <v>82.716194684295871</v>
      </c>
      <c r="AB222" s="21">
        <f>AB202-Baseline!AB202</f>
        <v>82.368372240952283</v>
      </c>
      <c r="AC222" s="21">
        <f>AC202-Baseline!AC202</f>
        <v>82.017177755749785</v>
      </c>
      <c r="AD222" s="21">
        <f>AD202-Baseline!AD202</f>
        <v>81.685968759312402</v>
      </c>
      <c r="AE222" s="21">
        <f>AE202-Baseline!AE202</f>
        <v>81.372028990790923</v>
      </c>
      <c r="AF222" s="21">
        <f>AF202-Baseline!AF202</f>
        <v>81.073551940283124</v>
      </c>
      <c r="AG222" s="21">
        <f>AG202-Baseline!AG202</f>
        <v>80.789663370598888</v>
      </c>
      <c r="AH222" s="21">
        <f>AH202-Baseline!AH202</f>
        <v>80.520663278326822</v>
      </c>
      <c r="AI222" s="21">
        <f>AI202-Baseline!AI202</f>
        <v>80.268464076060567</v>
      </c>
      <c r="AJ222" s="21">
        <f>AJ202-Baseline!AJ202</f>
        <v>80.39605546374942</v>
      </c>
      <c r="AK222" s="21">
        <f>AK202-Baseline!AK202</f>
        <v>80.538269523251273</v>
      </c>
      <c r="AL222" s="21">
        <f>AL202-Baseline!AL202</f>
        <v>80.695586227333038</v>
      </c>
      <c r="AM222" s="21">
        <f>AM202-Baseline!AM202</f>
        <v>80.868555443156282</v>
      </c>
      <c r="AN222" s="21">
        <f>AN202-Baseline!AN202</f>
        <v>81.057631531451193</v>
      </c>
      <c r="AO222" s="21">
        <f>AO202-Baseline!AO202</f>
        <v>81.263144329159303</v>
      </c>
      <c r="AP222" s="21">
        <f>AP202-Baseline!AP202</f>
        <v>81.485551155215035</v>
      </c>
      <c r="AQ222" s="21">
        <f>AQ202-Baseline!AQ202</f>
        <v>81.725334053575608</v>
      </c>
      <c r="AR222" s="21">
        <f>AR202-Baseline!AR202</f>
        <v>81.982966281552024</v>
      </c>
      <c r="AS222" s="21">
        <f>AS202-Baseline!AS202</f>
        <v>82.258918837327627</v>
      </c>
      <c r="AT222" s="21">
        <f>AT202-Baseline!AT202</f>
        <v>82.55367954189127</v>
      </c>
      <c r="AU222" s="21">
        <f>AU202-Baseline!AU202</f>
        <v>82.867760478794509</v>
      </c>
      <c r="AV222" s="21">
        <f>AV202-Baseline!AV202</f>
        <v>83.201683848410482</v>
      </c>
      <c r="AW222" s="21">
        <f>AW202-Baseline!AW202</f>
        <v>83.555983322785622</v>
      </c>
      <c r="AX222" s="21">
        <f>AX202-Baseline!AX202</f>
        <v>83.93120791485066</v>
      </c>
      <c r="AY222" s="21">
        <f>AY202-Baseline!AY202</f>
        <v>84.327923782981173</v>
      </c>
      <c r="AZ222" s="21">
        <f>AZ202-Baseline!AZ202</f>
        <v>84.746713560610871</v>
      </c>
      <c r="BA222" s="21">
        <f>BA202-Baseline!BA202</f>
        <v>85.188176026870934</v>
      </c>
      <c r="BB222" s="21">
        <f>BB202-Baseline!BB202</f>
        <v>85.636105610242751</v>
      </c>
    </row>
    <row r="223" spans="1:54" outlineLevel="2">
      <c r="B223" s="19"/>
      <c r="C223" s="19"/>
      <c r="D223" s="19"/>
      <c r="E223" s="15"/>
    </row>
    <row r="224" spans="1:54" outlineLevel="2">
      <c r="A224" s="519" t="s">
        <v>495</v>
      </c>
      <c r="B224" s="150" t="s">
        <v>492</v>
      </c>
      <c r="C224" s="19"/>
      <c r="D224" s="135" t="s">
        <v>383</v>
      </c>
      <c r="E224" s="21">
        <f>E204-Baseline!E204</f>
        <v>81.411785162811086</v>
      </c>
      <c r="F224" s="21">
        <f>F204-Baseline!F204</f>
        <v>162.05577021456895</v>
      </c>
      <c r="G224" s="21">
        <f>G204-Baseline!G204</f>
        <v>241.84775264725721</v>
      </c>
      <c r="H224" s="21">
        <f>H204-Baseline!H204</f>
        <v>320.8108403556497</v>
      </c>
      <c r="I224" s="21">
        <f>I204-Baseline!I204</f>
        <v>399.06724804211262</v>
      </c>
      <c r="J224" s="21">
        <f>J204-Baseline!J204</f>
        <v>476.63561554405823</v>
      </c>
      <c r="K224" s="21">
        <f>K204-Baseline!K204</f>
        <v>553.43883767918453</v>
      </c>
      <c r="L224" s="21">
        <f>L204-Baseline!L204</f>
        <v>629.59271562745198</v>
      </c>
      <c r="M224" s="21">
        <f>M204-Baseline!M204</f>
        <v>705.11543885484127</v>
      </c>
      <c r="N224" s="21">
        <f>N204-Baseline!N204</f>
        <v>779.9348568827304</v>
      </c>
      <c r="O224" s="21">
        <f>O204-Baseline!O204</f>
        <v>854.16085904291401</v>
      </c>
      <c r="P224" s="21">
        <f>P204-Baseline!P204</f>
        <v>927.81126244248549</v>
      </c>
      <c r="Q224" s="21">
        <f>Q204-Baseline!Q204</f>
        <v>1000.9037908896346</v>
      </c>
      <c r="R224" s="21">
        <f>R204-Baseline!R204</f>
        <v>1073.5397256629326</v>
      </c>
      <c r="S224" s="21">
        <f>S204-Baseline!S204</f>
        <v>1145.6514399805942</v>
      </c>
      <c r="T224" s="21">
        <f>T204-Baseline!T204</f>
        <v>1217.2564637117957</v>
      </c>
      <c r="U224" s="21">
        <f>U204-Baseline!U204</f>
        <v>1288.3722646048736</v>
      </c>
      <c r="V224" s="21">
        <f>V204-Baseline!V204</f>
        <v>1359.0939434936786</v>
      </c>
      <c r="W224" s="21">
        <f>W204-Baseline!W204</f>
        <v>1429.3597831928657</v>
      </c>
      <c r="X224" s="21">
        <f>X204-Baseline!X204</f>
        <v>1499.2620741086944</v>
      </c>
      <c r="Y224" s="21">
        <f>Y204-Baseline!Y204</f>
        <v>1568.741896574963</v>
      </c>
      <c r="Z224" s="21">
        <f>Z204-Baseline!Z204</f>
        <v>1637.8888962147612</v>
      </c>
      <c r="AA224" s="21">
        <f>AA204-Baseline!AA204</f>
        <v>1706.7178774000433</v>
      </c>
      <c r="AB224" s="21">
        <f>AB204-Baseline!AB204</f>
        <v>1775.2437341688042</v>
      </c>
      <c r="AC224" s="21">
        <f>AC204-Baseline!AC204</f>
        <v>1843.465776159027</v>
      </c>
      <c r="AD224" s="21">
        <f>AD204-Baseline!AD204</f>
        <v>1911.4032080284549</v>
      </c>
      <c r="AE224" s="21">
        <f>AE204-Baseline!AE204</f>
        <v>1979.0781318070015</v>
      </c>
      <c r="AF224" s="21">
        <f>AF204-Baseline!AF204</f>
        <v>2046.5038955472219</v>
      </c>
      <c r="AG224" s="21">
        <f>AG204-Baseline!AG204</f>
        <v>2113.6948248692279</v>
      </c>
      <c r="AH224" s="21">
        <f>AH204-Baseline!AH204</f>
        <v>2180.6663831296373</v>
      </c>
      <c r="AI224" s="21">
        <f>AI204-Baseline!AI204</f>
        <v>2247.4355259654153</v>
      </c>
      <c r="AJ224" s="21">
        <f>AJ204-Baseline!AJ204</f>
        <v>2314.316746937488</v>
      </c>
      <c r="AK224" s="21">
        <f>AK204-Baseline!AK204</f>
        <v>2381.3244015614937</v>
      </c>
      <c r="AL224" s="21">
        <f>AL204-Baseline!AL204</f>
        <v>2448.4735537750407</v>
      </c>
      <c r="AM224" s="21">
        <f>AM204-Baseline!AM204</f>
        <v>2515.7797392405919</v>
      </c>
      <c r="AN224" s="21">
        <f>AN204-Baseline!AN204</f>
        <v>2583.2587935948909</v>
      </c>
      <c r="AO224" s="21">
        <f>AO204-Baseline!AO204</f>
        <v>2650.9267864855051</v>
      </c>
      <c r="AP224" s="21">
        <f>AP204-Baseline!AP204</f>
        <v>2718.8001708249617</v>
      </c>
      <c r="AQ224" s="21">
        <f>AQ204-Baseline!AQ204</f>
        <v>2786.8958257881995</v>
      </c>
      <c r="AR224" s="21">
        <f>AR204-Baseline!AR204</f>
        <v>2855.2310118027794</v>
      </c>
      <c r="AS224" s="21">
        <f>AS204-Baseline!AS204</f>
        <v>2923.82337497139</v>
      </c>
      <c r="AT224" s="21">
        <f>AT204-Baseline!AT204</f>
        <v>2992.6909738092872</v>
      </c>
      <c r="AU224" s="21">
        <f>AU204-Baseline!AU204</f>
        <v>3061.852304194033</v>
      </c>
      <c r="AV224" s="21">
        <f>AV204-Baseline!AV204</f>
        <v>3131.3263078373261</v>
      </c>
      <c r="AW224" s="21">
        <f>AW204-Baseline!AW204</f>
        <v>3201.1323825107052</v>
      </c>
      <c r="AX224" s="21">
        <f>AX204-Baseline!AX204</f>
        <v>3271.2903999596524</v>
      </c>
      <c r="AY224" s="21">
        <f>AY204-Baseline!AY204</f>
        <v>3341.8207240508486</v>
      </c>
      <c r="AZ224" s="21">
        <f>AZ204-Baseline!AZ204</f>
        <v>3412.7442272204926</v>
      </c>
      <c r="BA224" s="21">
        <f>BA204-Baseline!BA204</f>
        <v>3484.0823068354384</v>
      </c>
      <c r="BB224" s="21">
        <f>BB204-Baseline!BB204</f>
        <v>3555.8428671755787</v>
      </c>
    </row>
    <row r="225" spans="1:54" outlineLevel="2">
      <c r="A225" s="520"/>
      <c r="B225" s="150" t="s">
        <v>493</v>
      </c>
      <c r="C225" s="19"/>
      <c r="D225" s="135" t="s">
        <v>383</v>
      </c>
      <c r="E225" s="21">
        <f>E205-Baseline!E205</f>
        <v>66.313284101130947</v>
      </c>
      <c r="F225" s="21">
        <f>F205-Baseline!F205</f>
        <v>131.85621086996684</v>
      </c>
      <c r="G225" s="21">
        <f>G205-Baseline!G205</f>
        <v>196.65599755424023</v>
      </c>
      <c r="H225" s="21">
        <f>H205-Baseline!H205</f>
        <v>260.73928188337584</v>
      </c>
      <c r="I225" s="21">
        <f>I205-Baseline!I205</f>
        <v>324.13214605885412</v>
      </c>
      <c r="J225" s="21">
        <f>J205-Baseline!J205</f>
        <v>386.86014019517842</v>
      </c>
      <c r="K225" s="21">
        <f>K205-Baseline!K205</f>
        <v>448.94830521618132</v>
      </c>
      <c r="L225" s="21">
        <f>L205-Baseline!L205</f>
        <v>510.42119517785932</v>
      </c>
      <c r="M225" s="21">
        <f>M205-Baseline!M205</f>
        <v>571.30289922876159</v>
      </c>
      <c r="N225" s="21">
        <f>N205-Baseline!N205</f>
        <v>631.61706300117191</v>
      </c>
      <c r="O225" s="21">
        <f>O205-Baseline!O205</f>
        <v>691.38690955528955</v>
      </c>
      <c r="P225" s="21">
        <f>P205-Baseline!P205</f>
        <v>750.63526000315403</v>
      </c>
      <c r="Q225" s="21">
        <f>Q205-Baseline!Q205</f>
        <v>809.38455363300511</v>
      </c>
      <c r="R225" s="21">
        <f>R205-Baseline!R205</f>
        <v>867.65686767739442</v>
      </c>
      <c r="S225" s="21">
        <f>S205-Baseline!S205</f>
        <v>925.47072475465802</v>
      </c>
      <c r="T225" s="21">
        <f>T205-Baseline!T205</f>
        <v>982.84755852932335</v>
      </c>
      <c r="U225" s="21">
        <f>U205-Baseline!U205</f>
        <v>1039.8084965932944</v>
      </c>
      <c r="V225" s="21">
        <f>V205-Baseline!V205</f>
        <v>1096.374378974823</v>
      </c>
      <c r="W225" s="21">
        <f>W205-Baseline!W205</f>
        <v>1152.5657762289784</v>
      </c>
      <c r="X225" s="21">
        <f>X205-Baseline!X205</f>
        <v>1208.4030073967444</v>
      </c>
      <c r="Y225" s="21">
        <f>Y205-Baseline!Y205</f>
        <v>1263.906157708861</v>
      </c>
      <c r="Z225" s="21">
        <f>Z205-Baseline!Z205</f>
        <v>1319.0950959578136</v>
      </c>
      <c r="AA225" s="21">
        <f>AA205-Baseline!AA205</f>
        <v>1373.9894917758991</v>
      </c>
      <c r="AB225" s="21">
        <f>AB205-Baseline!AB205</f>
        <v>1428.6088327236496</v>
      </c>
      <c r="AC225" s="21">
        <f>AC205-Baseline!AC205</f>
        <v>1482.9635411567647</v>
      </c>
      <c r="AD225" s="21">
        <f>AD205-Baseline!AD205</f>
        <v>1537.071714067707</v>
      </c>
      <c r="AE225" s="21">
        <f>AE205-Baseline!AE205</f>
        <v>1590.950442281413</v>
      </c>
      <c r="AF225" s="21">
        <f>AF205-Baseline!AF205</f>
        <v>1644.6161241138191</v>
      </c>
      <c r="AG225" s="21">
        <f>AG205-Baseline!AG205</f>
        <v>1698.0847864542134</v>
      </c>
      <c r="AH225" s="21">
        <f>AH205-Baseline!AH205</f>
        <v>1751.3724863981411</v>
      </c>
      <c r="AI225" s="21">
        <f>AI205-Baseline!AI205</f>
        <v>1804.4958589127136</v>
      </c>
      <c r="AJ225" s="21">
        <f>AJ205-Baseline!AJ205</f>
        <v>1857.7035332683276</v>
      </c>
      <c r="AK225" s="21">
        <f>AK205-Baseline!AK205</f>
        <v>1911.010489741524</v>
      </c>
      <c r="AL225" s="21">
        <f>AL205-Baseline!AL205</f>
        <v>1964.4319540019119</v>
      </c>
      <c r="AM225" s="21">
        <f>AM205-Baseline!AM205</f>
        <v>2017.9834295504493</v>
      </c>
      <c r="AN225" s="21">
        <f>AN205-Baseline!AN205</f>
        <v>2071.6806751473168</v>
      </c>
      <c r="AO225" s="21">
        <f>AO205-Baseline!AO205</f>
        <v>2125.5396728061119</v>
      </c>
      <c r="AP225" s="21">
        <f>AP205-Baseline!AP205</f>
        <v>2179.5766798692753</v>
      </c>
      <c r="AQ225" s="21">
        <f>AQ205-Baseline!AQ205</f>
        <v>2233.8082471045941</v>
      </c>
      <c r="AR225" s="21">
        <f>AR205-Baseline!AR205</f>
        <v>2288.2512257570743</v>
      </c>
      <c r="AS225" s="21">
        <f>AS205-Baseline!AS205</f>
        <v>2342.9227770256448</v>
      </c>
      <c r="AT225" s="21">
        <f>AT205-Baseline!AT205</f>
        <v>2397.8403881075096</v>
      </c>
      <c r="AU225" s="21">
        <f>AU205-Baseline!AU205</f>
        <v>2453.0218909375421</v>
      </c>
      <c r="AV225" s="21">
        <f>AV205-Baseline!AV205</f>
        <v>2508.4854764982156</v>
      </c>
      <c r="AW225" s="21">
        <f>AW205-Baseline!AW205</f>
        <v>2564.2497097960813</v>
      </c>
      <c r="AX225" s="21">
        <f>AX205-Baseline!AX205</f>
        <v>2620.3335463980056</v>
      </c>
      <c r="AY225" s="21">
        <f>AY205-Baseline!AY205</f>
        <v>2676.7563498982818</v>
      </c>
      <c r="AZ225" s="21">
        <f>AZ205-Baseline!AZ205</f>
        <v>2733.5379094045579</v>
      </c>
      <c r="BA225" s="21">
        <f>BA205-Baseline!BA205</f>
        <v>2790.6984572267215</v>
      </c>
      <c r="BB225" s="21">
        <f>BB205-Baseline!BB205</f>
        <v>2848.2475045560745</v>
      </c>
    </row>
    <row r="226" spans="1:54" outlineLevel="2">
      <c r="A226" s="521"/>
      <c r="B226" s="150" t="s">
        <v>494</v>
      </c>
      <c r="C226" s="19"/>
      <c r="D226" s="135" t="s">
        <v>383</v>
      </c>
      <c r="E226" s="21">
        <f>E206-Baseline!E206</f>
        <v>96.606019424888473</v>
      </c>
      <c r="F226" s="21">
        <f>F206-Baseline!F206</f>
        <v>192.29423507433361</v>
      </c>
      <c r="G226" s="21">
        <f>G206-Baseline!G206</f>
        <v>287.09535599613832</v>
      </c>
      <c r="H226" s="21">
        <f>H206-Baseline!H206</f>
        <v>381.03952087702214</v>
      </c>
      <c r="I226" s="21">
        <f>I206-Baseline!I206</f>
        <v>474.15632311870195</v>
      </c>
      <c r="J226" s="21">
        <f>J206-Baseline!J206</f>
        <v>566.47483540796077</v>
      </c>
      <c r="K226" s="21">
        <f>K206-Baseline!K206</f>
        <v>658.02363371636966</v>
      </c>
      <c r="L226" s="21">
        <f>L206-Baseline!L206</f>
        <v>748.83082077668791</v>
      </c>
      <c r="M226" s="21">
        <f>M206-Baseline!M206</f>
        <v>838.92404921825698</v>
      </c>
      <c r="N226" s="21">
        <f>N206-Baseline!N206</f>
        <v>928.330544185078</v>
      </c>
      <c r="O226" s="21">
        <f>O206-Baseline!O206</f>
        <v>1017.0771254844678</v>
      </c>
      <c r="P226" s="21">
        <f>P206-Baseline!P206</f>
        <v>1105.190229474159</v>
      </c>
      <c r="Q226" s="21">
        <f>Q206-Baseline!Q206</f>
        <v>1192.6959304470029</v>
      </c>
      <c r="R226" s="21">
        <f>R206-Baseline!R206</f>
        <v>1279.6199617563118</v>
      </c>
      <c r="S226" s="21">
        <f>S206-Baseline!S206</f>
        <v>1365.9781006431599</v>
      </c>
      <c r="T226" s="21">
        <f>T206-Baseline!T206</f>
        <v>1451.7955283622073</v>
      </c>
      <c r="U226" s="21">
        <f>U206-Baseline!U206</f>
        <v>1537.0971427704235</v>
      </c>
      <c r="V226" s="21">
        <f>V206-Baseline!V206</f>
        <v>1621.907578243322</v>
      </c>
      <c r="W226" s="21">
        <f>W206-Baseline!W206</f>
        <v>1706.251225242399</v>
      </c>
      <c r="X226" s="21">
        <f>X206-Baseline!X206</f>
        <v>1790.1522497364797</v>
      </c>
      <c r="Y226" s="21">
        <f>Y206-Baseline!Y206</f>
        <v>1873.6346124284139</v>
      </c>
      <c r="Z226" s="21">
        <f>Z206-Baseline!Z206</f>
        <v>1956.7220876695867</v>
      </c>
      <c r="AA226" s="21">
        <f>AA206-Baseline!AA206</f>
        <v>2039.4382823538826</v>
      </c>
      <c r="AB226" s="21">
        <f>AB206-Baseline!AB206</f>
        <v>2121.806654594835</v>
      </c>
      <c r="AC226" s="21">
        <f>AC206-Baseline!AC206</f>
        <v>2203.8238323505848</v>
      </c>
      <c r="AD226" s="21">
        <f>AD206-Baseline!AD206</f>
        <v>2285.5098011098971</v>
      </c>
      <c r="AE226" s="21">
        <f>AE206-Baseline!AE206</f>
        <v>2366.8818301006881</v>
      </c>
      <c r="AF226" s="21">
        <f>AF206-Baseline!AF206</f>
        <v>2447.9553820409715</v>
      </c>
      <c r="AG226" s="21">
        <f>AG206-Baseline!AG206</f>
        <v>2528.7450454115706</v>
      </c>
      <c r="AH226" s="21">
        <f>AH206-Baseline!AH206</f>
        <v>2609.2657086898976</v>
      </c>
      <c r="AI226" s="21">
        <f>AI206-Baseline!AI206</f>
        <v>2689.5341727659579</v>
      </c>
      <c r="AJ226" s="21">
        <f>AJ206-Baseline!AJ206</f>
        <v>2769.9302282297072</v>
      </c>
      <c r="AK226" s="21">
        <f>AK206-Baseline!AK206</f>
        <v>2850.4684977529582</v>
      </c>
      <c r="AL226" s="21">
        <f>AL206-Baseline!AL206</f>
        <v>2931.1640839802913</v>
      </c>
      <c r="AM226" s="21">
        <f>AM206-Baseline!AM206</f>
        <v>3012.0326394234476</v>
      </c>
      <c r="AN226" s="21">
        <f>AN206-Baseline!AN206</f>
        <v>3093.0902709548986</v>
      </c>
      <c r="AO226" s="21">
        <f>AO206-Baseline!AO206</f>
        <v>3174.353415284058</v>
      </c>
      <c r="AP226" s="21">
        <f>AP206-Baseline!AP206</f>
        <v>3255.838966439273</v>
      </c>
      <c r="AQ226" s="21">
        <f>AQ206-Baseline!AQ206</f>
        <v>3337.5643004928488</v>
      </c>
      <c r="AR226" s="21">
        <f>AR206-Baseline!AR206</f>
        <v>3419.5472667744007</v>
      </c>
      <c r="AS226" s="21">
        <f>AS206-Baseline!AS206</f>
        <v>3501.8061856117283</v>
      </c>
      <c r="AT226" s="21">
        <f>AT206-Baseline!AT206</f>
        <v>3584.3598651536195</v>
      </c>
      <c r="AU226" s="21">
        <f>AU206-Baseline!AU206</f>
        <v>3667.2276256324139</v>
      </c>
      <c r="AV226" s="21">
        <f>AV206-Baseline!AV206</f>
        <v>3750.4293094808245</v>
      </c>
      <c r="AW226" s="21">
        <f>AW206-Baseline!AW206</f>
        <v>3833.9852928036103</v>
      </c>
      <c r="AX226" s="21">
        <f>AX206-Baseline!AX206</f>
        <v>3917.9165007184611</v>
      </c>
      <c r="AY226" s="21">
        <f>AY206-Baseline!AY206</f>
        <v>4002.2444245014422</v>
      </c>
      <c r="AZ226" s="21">
        <f>AZ206-Baseline!AZ206</f>
        <v>4086.9911380620529</v>
      </c>
      <c r="BA226" s="21">
        <f>BA206-Baseline!BA206</f>
        <v>4172.179314088924</v>
      </c>
      <c r="BB226" s="21">
        <f>BB206-Baseline!BB206</f>
        <v>4257.8154196991663</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500</v>
      </c>
    </row>
    <row r="2" spans="1:19">
      <c r="A2" s="517" t="s">
        <v>501</v>
      </c>
      <c r="B2" s="517"/>
      <c r="C2" s="517"/>
      <c r="D2" s="517"/>
      <c r="E2" s="517"/>
      <c r="F2" s="517"/>
      <c r="G2" s="517"/>
      <c r="H2" s="517"/>
      <c r="I2" s="517"/>
      <c r="J2" s="517"/>
      <c r="K2" s="517"/>
      <c r="L2" s="517"/>
      <c r="M2" s="517"/>
      <c r="N2" s="517"/>
      <c r="O2" s="517"/>
      <c r="P2" s="517"/>
      <c r="Q2" s="517"/>
      <c r="R2" s="517"/>
      <c r="S2" s="517"/>
    </row>
    <row r="3" spans="1:19">
      <c r="A3" s="517"/>
      <c r="B3" s="517"/>
      <c r="C3" s="517"/>
      <c r="D3" s="517"/>
      <c r="E3" s="517"/>
      <c r="F3" s="517"/>
      <c r="G3" s="517"/>
      <c r="H3" s="517"/>
      <c r="I3" s="517"/>
      <c r="J3" s="517"/>
      <c r="K3" s="517"/>
      <c r="L3" s="517"/>
      <c r="M3" s="517"/>
      <c r="N3" s="517"/>
      <c r="O3" s="517"/>
      <c r="P3" s="517"/>
      <c r="Q3" s="517"/>
      <c r="R3" s="517"/>
      <c r="S3" s="517"/>
    </row>
    <row r="4" spans="1:19">
      <c r="A4" s="517"/>
      <c r="B4" s="517"/>
      <c r="C4" s="517"/>
      <c r="D4" s="517"/>
      <c r="E4" s="517"/>
      <c r="F4" s="517"/>
      <c r="G4" s="517"/>
      <c r="H4" s="517"/>
      <c r="I4" s="517"/>
      <c r="J4" s="517"/>
      <c r="K4" s="517"/>
      <c r="L4" s="517"/>
      <c r="M4" s="517"/>
      <c r="N4" s="517"/>
      <c r="O4" s="517"/>
      <c r="P4" s="517"/>
      <c r="Q4" s="517"/>
      <c r="R4" s="517"/>
      <c r="S4" s="517"/>
    </row>
    <row r="19" spans="1:19">
      <c r="A19" s="4" t="s">
        <v>503</v>
      </c>
    </row>
    <row r="20" spans="1:19">
      <c r="A20" s="517" t="s">
        <v>504</v>
      </c>
      <c r="B20" s="517"/>
      <c r="C20" s="517"/>
      <c r="D20" s="517"/>
      <c r="E20" s="517"/>
      <c r="F20" s="517"/>
      <c r="G20" s="517"/>
      <c r="H20" s="517"/>
      <c r="I20" s="517"/>
      <c r="J20" s="517"/>
      <c r="K20" s="517"/>
      <c r="L20" s="517"/>
      <c r="M20" s="517"/>
      <c r="N20" s="517"/>
      <c r="O20" s="517"/>
      <c r="P20" s="517"/>
      <c r="Q20" s="517"/>
      <c r="R20" s="517"/>
      <c r="S20" s="517"/>
    </row>
    <row r="21" spans="1:19" ht="25.5" customHeight="1">
      <c r="A21" s="517"/>
      <c r="B21" s="517"/>
      <c r="C21" s="517"/>
      <c r="D21" s="517"/>
      <c r="E21" s="517"/>
      <c r="F21" s="517"/>
      <c r="G21" s="517"/>
      <c r="H21" s="517"/>
      <c r="I21" s="517"/>
      <c r="J21" s="517"/>
      <c r="K21" s="517"/>
      <c r="L21" s="517"/>
      <c r="M21" s="517"/>
      <c r="N21" s="517"/>
      <c r="O21" s="517"/>
      <c r="P21" s="517"/>
      <c r="Q21" s="517"/>
      <c r="R21" s="517"/>
      <c r="S21" s="517"/>
    </row>
    <row r="23" spans="1:19">
      <c r="A23" s="158" t="s">
        <v>486</v>
      </c>
      <c r="B23" s="444"/>
      <c r="C23" s="444"/>
      <c r="D23" s="444"/>
      <c r="E23" s="444"/>
      <c r="F23" s="444"/>
      <c r="G23" s="444"/>
      <c r="H23" s="444"/>
      <c r="I23" s="444"/>
      <c r="J23" s="444"/>
      <c r="K23" s="444"/>
      <c r="L23" s="444"/>
      <c r="M23" s="444"/>
      <c r="N23" s="444"/>
      <c r="O23" s="444"/>
      <c r="P23" s="444"/>
      <c r="Q23" s="444"/>
      <c r="R23" s="444"/>
      <c r="S23" s="444"/>
    </row>
    <row r="24" spans="1:19">
      <c r="A24" s="158" t="s">
        <v>487</v>
      </c>
      <c r="B24" s="444"/>
      <c r="C24" s="444"/>
      <c r="D24" s="444"/>
      <c r="E24" s="444"/>
      <c r="F24" s="444"/>
      <c r="G24" s="444"/>
      <c r="H24" s="444"/>
      <c r="I24" s="444"/>
      <c r="J24" s="444"/>
      <c r="K24" s="444"/>
      <c r="L24" s="444"/>
      <c r="M24" s="444"/>
      <c r="N24" s="444"/>
      <c r="O24" s="444"/>
      <c r="P24" s="444"/>
      <c r="Q24" s="444"/>
      <c r="R24" s="444"/>
      <c r="S24" s="444"/>
    </row>
    <row r="25" spans="1:19">
      <c r="A25" s="159" t="s">
        <v>389</v>
      </c>
      <c r="B25" s="444"/>
      <c r="C25" s="444"/>
      <c r="D25" s="444"/>
      <c r="E25" s="444"/>
      <c r="F25" s="444"/>
      <c r="G25" s="444"/>
      <c r="H25" s="444"/>
      <c r="I25" s="444"/>
      <c r="J25" s="444"/>
      <c r="K25" s="444"/>
      <c r="L25" s="444"/>
      <c r="M25" s="444"/>
      <c r="N25" s="444"/>
      <c r="O25" s="444"/>
      <c r="P25" s="444"/>
      <c r="Q25" s="444"/>
      <c r="R25" s="444"/>
      <c r="S25" s="444"/>
    </row>
    <row r="26" spans="1:19">
      <c r="A26" s="159" t="s">
        <v>465</v>
      </c>
      <c r="B26" s="444"/>
      <c r="C26" s="444"/>
      <c r="D26" s="444"/>
      <c r="E26" s="444"/>
      <c r="F26" s="444"/>
      <c r="G26" s="444"/>
      <c r="H26" s="444"/>
      <c r="I26" s="444"/>
      <c r="J26" s="444"/>
      <c r="K26" s="444"/>
      <c r="L26" s="444"/>
      <c r="M26" s="444"/>
      <c r="N26" s="444"/>
      <c r="O26" s="444"/>
      <c r="P26" s="444"/>
      <c r="Q26" s="444"/>
      <c r="R26" s="444"/>
      <c r="S26" s="444"/>
    </row>
    <row r="27" spans="1:19">
      <c r="A27" s="159" t="s">
        <v>466</v>
      </c>
      <c r="B27" s="444"/>
      <c r="C27" s="444"/>
      <c r="D27" s="444"/>
      <c r="E27" s="444"/>
      <c r="F27" s="444"/>
      <c r="G27" s="444"/>
      <c r="H27" s="444"/>
      <c r="I27" s="444"/>
      <c r="J27" s="444"/>
      <c r="K27" s="444"/>
      <c r="L27" s="444"/>
      <c r="M27" s="444"/>
      <c r="N27" s="444"/>
      <c r="O27" s="444"/>
      <c r="P27" s="444"/>
      <c r="Q27" s="444"/>
      <c r="R27" s="444"/>
      <c r="S27" s="444"/>
    </row>
    <row r="31" spans="1:19">
      <c r="A31" s="4" t="s">
        <v>508</v>
      </c>
    </row>
    <row r="32" spans="1:19">
      <c r="A32" t="s">
        <v>509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71" t="s">
        <v>333</v>
      </c>
      <c r="J2" s="472"/>
      <c r="K2" s="472"/>
      <c r="L2" s="472"/>
      <c r="M2" s="472"/>
      <c r="N2" s="472"/>
      <c r="O2" s="472"/>
      <c r="P2" s="472"/>
      <c r="Q2" s="472"/>
      <c r="R2" s="472"/>
      <c r="S2" s="472"/>
      <c r="T2" s="472"/>
      <c r="U2" s="473"/>
    </row>
    <row r="3" spans="1:21" ht="13.5" customHeight="1" outlineLevel="1" thickBot="1">
      <c r="A3" s="3"/>
      <c r="B3" s="7"/>
      <c r="F3" s="24"/>
      <c r="G3" s="10"/>
      <c r="I3" s="474" t="s">
        <v>334</v>
      </c>
      <c r="J3" s="475"/>
      <c r="K3" s="475"/>
      <c r="L3" s="475"/>
      <c r="M3" s="475"/>
      <c r="N3" s="476"/>
      <c r="O3" s="1"/>
      <c r="P3" s="480" t="s">
        <v>335</v>
      </c>
      <c r="Q3" s="481"/>
      <c r="R3" s="481"/>
      <c r="S3" s="481"/>
      <c r="T3" s="481"/>
      <c r="U3" s="482"/>
    </row>
    <row r="4" spans="1:21" ht="56.25" customHeight="1" outlineLevel="1">
      <c r="A4" s="31" t="s">
        <v>154</v>
      </c>
      <c r="B4" s="86"/>
      <c r="E4" s="53" t="s">
        <v>336</v>
      </c>
      <c r="F4" s="91"/>
      <c r="G4" s="28"/>
      <c r="H4" s="10"/>
      <c r="I4" s="477"/>
      <c r="J4" s="478"/>
      <c r="K4" s="478"/>
      <c r="L4" s="478"/>
      <c r="M4" s="478"/>
      <c r="N4" s="479"/>
      <c r="P4" s="483"/>
      <c r="Q4" s="484"/>
      <c r="R4" s="484"/>
      <c r="S4" s="484"/>
      <c r="T4" s="484"/>
      <c r="U4" s="485"/>
    </row>
    <row r="5" spans="1:21" outlineLevel="1">
      <c r="A5" s="13" t="s">
        <v>337</v>
      </c>
      <c r="B5" s="88"/>
      <c r="E5" s="14"/>
      <c r="H5" s="10"/>
      <c r="I5" s="486"/>
      <c r="J5" s="450"/>
      <c r="K5" s="450"/>
      <c r="L5" s="450"/>
      <c r="M5" s="450"/>
      <c r="N5" s="451"/>
      <c r="P5" s="486"/>
      <c r="Q5" s="450"/>
      <c r="R5" s="450"/>
      <c r="S5" s="450"/>
      <c r="T5" s="450"/>
      <c r="U5" s="451"/>
    </row>
    <row r="6" spans="1:21" outlineLevel="1">
      <c r="A6" s="13" t="s">
        <v>340</v>
      </c>
      <c r="B6" s="88"/>
      <c r="E6" s="53" t="s">
        <v>342</v>
      </c>
      <c r="F6" s="90"/>
      <c r="H6" s="10"/>
      <c r="I6" s="452"/>
      <c r="J6" s="453"/>
      <c r="K6" s="453"/>
      <c r="L6" s="453"/>
      <c r="M6" s="453"/>
      <c r="N6" s="454"/>
      <c r="P6" s="452"/>
      <c r="Q6" s="453"/>
      <c r="R6" s="453"/>
      <c r="S6" s="453"/>
      <c r="T6" s="453"/>
      <c r="U6" s="454"/>
    </row>
    <row r="7" spans="1:21" outlineLevel="1">
      <c r="A7" s="13" t="s">
        <v>344</v>
      </c>
      <c r="B7" s="88"/>
      <c r="E7" s="14"/>
      <c r="H7" s="10"/>
      <c r="I7" s="452"/>
      <c r="J7" s="453"/>
      <c r="K7" s="453"/>
      <c r="L7" s="453"/>
      <c r="M7" s="453"/>
      <c r="N7" s="454"/>
      <c r="P7" s="452"/>
      <c r="Q7" s="453"/>
      <c r="R7" s="453"/>
      <c r="S7" s="453"/>
      <c r="T7" s="453"/>
      <c r="U7" s="454"/>
    </row>
    <row r="8" spans="1:21" ht="41" outlineLevel="1" thickBot="1">
      <c r="A8" s="34" t="s">
        <v>345</v>
      </c>
      <c r="B8" s="89"/>
      <c r="E8" s="14"/>
      <c r="H8" s="10"/>
      <c r="I8" s="452"/>
      <c r="J8" s="453"/>
      <c r="K8" s="453"/>
      <c r="L8" s="453"/>
      <c r="M8" s="453"/>
      <c r="N8" s="454"/>
      <c r="P8" s="452"/>
      <c r="Q8" s="453"/>
      <c r="R8" s="453"/>
      <c r="S8" s="453"/>
      <c r="T8" s="453"/>
      <c r="U8" s="454"/>
    </row>
    <row r="9" spans="1:21" outlineLevel="1">
      <c r="E9" s="14"/>
      <c r="H9" s="10"/>
      <c r="I9" s="452"/>
      <c r="J9" s="453"/>
      <c r="K9" s="453"/>
      <c r="L9" s="453"/>
      <c r="M9" s="453"/>
      <c r="N9" s="454"/>
      <c r="P9" s="452"/>
      <c r="Q9" s="453"/>
      <c r="R9" s="453"/>
      <c r="S9" s="453"/>
      <c r="T9" s="453"/>
      <c r="U9" s="454"/>
    </row>
    <row r="10" spans="1:21" ht="14" outlineLevel="1" thickBot="1">
      <c r="A10" s="32" t="s">
        <v>347</v>
      </c>
      <c r="B10" s="35">
        <f>Baseline!B10</f>
        <v>2027</v>
      </c>
      <c r="E10" s="14"/>
      <c r="H10" s="10"/>
      <c r="I10" s="452"/>
      <c r="J10" s="453"/>
      <c r="K10" s="453"/>
      <c r="L10" s="453"/>
      <c r="M10" s="453"/>
      <c r="N10" s="454"/>
      <c r="P10" s="452"/>
      <c r="Q10" s="453"/>
      <c r="R10" s="453"/>
      <c r="S10" s="453"/>
      <c r="T10" s="453"/>
      <c r="U10" s="454"/>
    </row>
    <row r="11" spans="1:21" outlineLevel="1">
      <c r="A11" s="16"/>
      <c r="H11" s="10"/>
      <c r="I11" s="452"/>
      <c r="J11" s="453"/>
      <c r="K11" s="453"/>
      <c r="L11" s="453"/>
      <c r="M11" s="453"/>
      <c r="N11" s="454"/>
      <c r="P11" s="452"/>
      <c r="Q11" s="453"/>
      <c r="R11" s="453"/>
      <c r="S11" s="453"/>
      <c r="T11" s="453"/>
      <c r="U11" s="454"/>
    </row>
    <row r="12" spans="1:21" ht="40.5" outlineLevel="1">
      <c r="A12" s="26" t="s">
        <v>348</v>
      </c>
      <c r="B12" s="26" t="s">
        <v>349</v>
      </c>
      <c r="C12" s="26" t="s">
        <v>350</v>
      </c>
      <c r="D12" s="26" t="s">
        <v>351</v>
      </c>
      <c r="E12" s="26" t="s">
        <v>352</v>
      </c>
      <c r="F12" s="26" t="s">
        <v>353</v>
      </c>
      <c r="G12" s="26" t="s">
        <v>354</v>
      </c>
      <c r="I12" s="452"/>
      <c r="J12" s="453"/>
      <c r="K12" s="453"/>
      <c r="L12" s="453"/>
      <c r="M12" s="453"/>
      <c r="N12" s="454"/>
      <c r="P12" s="452"/>
      <c r="Q12" s="453"/>
      <c r="R12" s="453"/>
      <c r="S12" s="453"/>
      <c r="T12" s="453"/>
      <c r="U12" s="454"/>
    </row>
    <row r="13" spans="1:21" outlineLevel="1">
      <c r="A13" s="58">
        <v>2035</v>
      </c>
      <c r="B13" s="21">
        <f t="shared" ref="B13:B18" si="0">INDEX($E$204:$AW$204,1,MATCH($A13,$E$53:$BB$53,0))</f>
        <v>0</v>
      </c>
      <c r="C13" s="21">
        <f>B13-Baseline!B13</f>
        <v>705.11543885484127</v>
      </c>
      <c r="D13" s="21">
        <f t="shared" ref="D13:D18" si="1">INDEX($E$205:$AW$205,1,MATCH($A13,$E$53:$BB$53,0))</f>
        <v>0</v>
      </c>
      <c r="E13" s="21">
        <f>D13-Baseline!D13</f>
        <v>571.30289922876159</v>
      </c>
      <c r="F13" s="21">
        <f t="shared" ref="F13:F18" si="2">INDEX($E$206:$AW$206,1,MATCH($A13,$E$53:$BB$53,0))</f>
        <v>0</v>
      </c>
      <c r="G13" s="21">
        <f>F13-Baseline!F13</f>
        <v>838.92404921825698</v>
      </c>
      <c r="I13" s="452"/>
      <c r="J13" s="453"/>
      <c r="K13" s="453"/>
      <c r="L13" s="453"/>
      <c r="M13" s="453"/>
      <c r="N13" s="454"/>
      <c r="P13" s="452"/>
      <c r="Q13" s="453"/>
      <c r="R13" s="453"/>
      <c r="S13" s="453"/>
      <c r="T13" s="453"/>
      <c r="U13" s="454"/>
    </row>
    <row r="14" spans="1:21" outlineLevel="1">
      <c r="A14" s="58">
        <v>2040</v>
      </c>
      <c r="B14" s="21">
        <f t="shared" si="0"/>
        <v>0</v>
      </c>
      <c r="C14" s="21">
        <f>B14-Baseline!B14</f>
        <v>1073.5397256629326</v>
      </c>
      <c r="D14" s="21">
        <f t="shared" si="1"/>
        <v>0</v>
      </c>
      <c r="E14" s="21">
        <f>D14-Baseline!D14</f>
        <v>867.65686767739442</v>
      </c>
      <c r="F14" s="21">
        <f t="shared" si="2"/>
        <v>0</v>
      </c>
      <c r="G14" s="21">
        <f>F14-Baseline!F14</f>
        <v>1279.6199617563118</v>
      </c>
      <c r="I14" s="452"/>
      <c r="J14" s="453"/>
      <c r="K14" s="453"/>
      <c r="L14" s="453"/>
      <c r="M14" s="453"/>
      <c r="N14" s="454"/>
      <c r="P14" s="452"/>
      <c r="Q14" s="453"/>
      <c r="R14" s="453"/>
      <c r="S14" s="453"/>
      <c r="T14" s="453"/>
      <c r="U14" s="454"/>
    </row>
    <row r="15" spans="1:21" outlineLevel="1">
      <c r="A15" s="58">
        <v>2045</v>
      </c>
      <c r="B15" s="21">
        <f t="shared" si="0"/>
        <v>0</v>
      </c>
      <c r="C15" s="21">
        <f>B15-Baseline!B15</f>
        <v>1429.3597831928657</v>
      </c>
      <c r="D15" s="21">
        <f t="shared" si="1"/>
        <v>0</v>
      </c>
      <c r="E15" s="21">
        <f>D15-Baseline!D15</f>
        <v>1152.5657762289784</v>
      </c>
      <c r="F15" s="21">
        <f t="shared" si="2"/>
        <v>0</v>
      </c>
      <c r="G15" s="21">
        <f>F15-Baseline!F15</f>
        <v>1706.251225242399</v>
      </c>
      <c r="I15" s="452"/>
      <c r="J15" s="453"/>
      <c r="K15" s="453"/>
      <c r="L15" s="453"/>
      <c r="M15" s="453"/>
      <c r="N15" s="454"/>
      <c r="P15" s="452"/>
      <c r="Q15" s="453"/>
      <c r="R15" s="453"/>
      <c r="S15" s="453"/>
      <c r="T15" s="453"/>
      <c r="U15" s="454"/>
    </row>
    <row r="16" spans="1:21" outlineLevel="1">
      <c r="A16" s="58">
        <v>2050</v>
      </c>
      <c r="B16" s="21">
        <f t="shared" si="0"/>
        <v>0</v>
      </c>
      <c r="C16" s="21">
        <f>B16-Baseline!B16</f>
        <v>1775.2437341688042</v>
      </c>
      <c r="D16" s="21">
        <f t="shared" si="1"/>
        <v>0</v>
      </c>
      <c r="E16" s="21">
        <f>D16-Baseline!D16</f>
        <v>1428.6088327236496</v>
      </c>
      <c r="F16" s="21">
        <f t="shared" si="2"/>
        <v>0</v>
      </c>
      <c r="G16" s="21">
        <f>F16-Baseline!F16</f>
        <v>2121.806654594835</v>
      </c>
      <c r="I16" s="452"/>
      <c r="J16" s="453"/>
      <c r="K16" s="453"/>
      <c r="L16" s="453"/>
      <c r="M16" s="453"/>
      <c r="N16" s="454"/>
      <c r="P16" s="452"/>
      <c r="Q16" s="453"/>
      <c r="R16" s="453"/>
      <c r="S16" s="453"/>
      <c r="T16" s="453"/>
      <c r="U16" s="454"/>
    </row>
    <row r="17" spans="1:21" outlineLevel="1">
      <c r="A17" s="58">
        <v>2060</v>
      </c>
      <c r="B17" s="21">
        <f t="shared" si="0"/>
        <v>0</v>
      </c>
      <c r="C17" s="21">
        <f>B17-Baseline!B17</f>
        <v>2448.4735537750407</v>
      </c>
      <c r="D17" s="21">
        <f t="shared" si="1"/>
        <v>0</v>
      </c>
      <c r="E17" s="21">
        <f>D17-Baseline!D17</f>
        <v>1964.4319540019119</v>
      </c>
      <c r="F17" s="21">
        <f t="shared" si="2"/>
        <v>0</v>
      </c>
      <c r="G17" s="21">
        <f>F17-Baseline!F17</f>
        <v>2931.1640839802913</v>
      </c>
      <c r="I17" s="452"/>
      <c r="J17" s="453"/>
      <c r="K17" s="453"/>
      <c r="L17" s="453"/>
      <c r="M17" s="453"/>
      <c r="N17" s="454"/>
      <c r="P17" s="452"/>
      <c r="Q17" s="453"/>
      <c r="R17" s="453"/>
      <c r="S17" s="453"/>
      <c r="T17" s="453"/>
      <c r="U17" s="454"/>
    </row>
    <row r="18" spans="1:21" outlineLevel="1">
      <c r="A18" s="58">
        <v>2070</v>
      </c>
      <c r="B18" s="21">
        <f t="shared" si="0"/>
        <v>0</v>
      </c>
      <c r="C18" s="21">
        <f>B18-Baseline!B18</f>
        <v>3131.3263078373261</v>
      </c>
      <c r="D18" s="21">
        <f t="shared" si="1"/>
        <v>0</v>
      </c>
      <c r="E18" s="21">
        <f>D18-Baseline!D18</f>
        <v>2508.4854764982156</v>
      </c>
      <c r="F18" s="21">
        <f t="shared" si="2"/>
        <v>0</v>
      </c>
      <c r="G18" s="21">
        <f>F18-Baseline!F18</f>
        <v>3750.4293094808245</v>
      </c>
      <c r="I18" s="455"/>
      <c r="J18" s="456"/>
      <c r="K18" s="456"/>
      <c r="L18" s="456"/>
      <c r="M18" s="456"/>
      <c r="N18" s="457"/>
      <c r="P18" s="455"/>
      <c r="Q18" s="456"/>
      <c r="R18" s="456"/>
      <c r="S18" s="456"/>
      <c r="T18" s="456"/>
      <c r="U18" s="457"/>
    </row>
    <row r="19" spans="1:21" ht="14" outlineLevel="1" thickBot="1">
      <c r="A19" s="496"/>
      <c r="B19" s="496"/>
      <c r="I19" s="250"/>
      <c r="J19" s="251"/>
      <c r="K19" s="251"/>
      <c r="L19" s="251"/>
      <c r="M19" s="251"/>
      <c r="N19" s="251"/>
      <c r="P19" s="249"/>
      <c r="Q19" s="249"/>
      <c r="R19" s="249"/>
      <c r="S19" s="249"/>
      <c r="T19" s="249"/>
      <c r="U19" s="232"/>
    </row>
    <row r="20" spans="1:21" ht="26.25" customHeight="1" outlineLevel="1">
      <c r="A20" s="54" t="s">
        <v>355</v>
      </c>
      <c r="B20" s="55">
        <f>Baseline!B20</f>
        <v>1</v>
      </c>
      <c r="E20" s="154"/>
      <c r="I20" s="487" t="s">
        <v>356</v>
      </c>
      <c r="J20" s="488"/>
      <c r="K20" s="488"/>
      <c r="L20" s="488"/>
      <c r="M20" s="488"/>
      <c r="N20" s="489"/>
      <c r="P20" s="487" t="s">
        <v>357</v>
      </c>
      <c r="Q20" s="488"/>
      <c r="R20" s="488"/>
      <c r="S20" s="488"/>
      <c r="T20" s="488"/>
      <c r="U20" s="489"/>
    </row>
    <row r="21" spans="1:21" ht="12.75" customHeight="1" outlineLevel="1">
      <c r="A21" s="154"/>
      <c r="B21" s="155"/>
      <c r="I21" s="486"/>
      <c r="J21" s="450"/>
      <c r="K21" s="450"/>
      <c r="L21" s="450"/>
      <c r="M21" s="450"/>
      <c r="N21" s="451"/>
      <c r="P21" s="486"/>
      <c r="Q21" s="450"/>
      <c r="R21" s="450"/>
      <c r="S21" s="450"/>
      <c r="T21" s="450"/>
      <c r="U21" s="451"/>
    </row>
    <row r="22" spans="1:21" ht="12.75" customHeight="1" outlineLevel="1">
      <c r="A22" s="154"/>
      <c r="B22" s="155"/>
      <c r="I22" s="452"/>
      <c r="J22" s="453"/>
      <c r="K22" s="453"/>
      <c r="L22" s="453"/>
      <c r="M22" s="453"/>
      <c r="N22" s="454"/>
      <c r="P22" s="452"/>
      <c r="Q22" s="453"/>
      <c r="R22" s="453"/>
      <c r="S22" s="453"/>
      <c r="T22" s="453"/>
      <c r="U22" s="454"/>
    </row>
    <row r="23" spans="1:21" outlineLevel="1">
      <c r="A23" s="154"/>
      <c r="B23" s="505" t="s">
        <v>359</v>
      </c>
      <c r="C23" s="506"/>
      <c r="D23" s="506"/>
      <c r="E23" s="506"/>
      <c r="F23" s="506"/>
      <c r="G23" s="507"/>
      <c r="I23" s="452"/>
      <c r="J23" s="453"/>
      <c r="K23" s="453"/>
      <c r="L23" s="453"/>
      <c r="M23" s="453"/>
      <c r="N23" s="454"/>
      <c r="P23" s="452"/>
      <c r="Q23" s="453"/>
      <c r="R23" s="453"/>
      <c r="S23" s="453"/>
      <c r="T23" s="453"/>
      <c r="U23" s="454"/>
    </row>
    <row r="24" spans="1:21" outlineLevel="1">
      <c r="B24" s="17">
        <v>2027</v>
      </c>
      <c r="C24" s="17">
        <v>2028</v>
      </c>
      <c r="D24" s="17">
        <v>2029</v>
      </c>
      <c r="E24" s="17">
        <v>2030</v>
      </c>
      <c r="F24" s="17">
        <v>2031</v>
      </c>
      <c r="G24" s="17" t="s">
        <v>360</v>
      </c>
      <c r="I24" s="452"/>
      <c r="J24" s="453"/>
      <c r="K24" s="453"/>
      <c r="L24" s="453"/>
      <c r="M24" s="453"/>
      <c r="N24" s="454"/>
      <c r="P24" s="452"/>
      <c r="Q24" s="453"/>
      <c r="R24" s="453"/>
      <c r="S24" s="453"/>
      <c r="T24" s="453"/>
      <c r="U24" s="454"/>
    </row>
    <row r="25" spans="1:21" ht="14" outlineLevel="1" thickBot="1">
      <c r="B25" s="30" t="s">
        <v>361</v>
      </c>
      <c r="C25" s="30" t="s">
        <v>361</v>
      </c>
      <c r="D25" s="30" t="s">
        <v>361</v>
      </c>
      <c r="E25" s="30" t="s">
        <v>361</v>
      </c>
      <c r="F25" s="30" t="s">
        <v>361</v>
      </c>
      <c r="G25" s="30" t="s">
        <v>361</v>
      </c>
      <c r="I25" s="452"/>
      <c r="J25" s="453"/>
      <c r="K25" s="453"/>
      <c r="L25" s="453"/>
      <c r="M25" s="453"/>
      <c r="N25" s="454"/>
      <c r="P25" s="452"/>
      <c r="Q25" s="453"/>
      <c r="R25" s="453"/>
      <c r="S25" s="453"/>
      <c r="T25" s="453"/>
      <c r="U25" s="454"/>
    </row>
    <row r="26" spans="1:21" outlineLevel="1">
      <c r="A26" s="54" t="s">
        <v>362</v>
      </c>
      <c r="B26" s="21">
        <f>E64</f>
        <v>0</v>
      </c>
      <c r="C26" s="21">
        <f>F64</f>
        <v>0</v>
      </c>
      <c r="D26" s="21">
        <f>G64</f>
        <v>0</v>
      </c>
      <c r="E26" s="21">
        <f>H64</f>
        <v>0</v>
      </c>
      <c r="F26" s="21">
        <f>I64</f>
        <v>0</v>
      </c>
      <c r="G26" s="21">
        <f>SUM(J64:BB64)</f>
        <v>0</v>
      </c>
      <c r="I26" s="452"/>
      <c r="J26" s="453"/>
      <c r="K26" s="453"/>
      <c r="L26" s="453"/>
      <c r="M26" s="453"/>
      <c r="N26" s="454"/>
      <c r="P26" s="452"/>
      <c r="Q26" s="453"/>
      <c r="R26" s="453"/>
      <c r="S26" s="453"/>
      <c r="T26" s="453"/>
      <c r="U26" s="454"/>
    </row>
    <row r="27" spans="1:21" outlineLevel="1">
      <c r="A27" s="54" t="s">
        <v>363</v>
      </c>
      <c r="B27" s="21">
        <f>E71+E77</f>
        <v>0</v>
      </c>
      <c r="C27" s="21">
        <f>F71+F77</f>
        <v>0</v>
      </c>
      <c r="D27" s="21">
        <f>G71+G77</f>
        <v>0</v>
      </c>
      <c r="E27" s="21">
        <f>H71+H77</f>
        <v>0</v>
      </c>
      <c r="F27" s="21">
        <f>I71+I77</f>
        <v>0</v>
      </c>
      <c r="G27" s="21">
        <f>SUM(J71:BB71)+SUM(J77:BB77)</f>
        <v>0</v>
      </c>
      <c r="I27" s="452"/>
      <c r="J27" s="453"/>
      <c r="K27" s="453"/>
      <c r="L27" s="453"/>
      <c r="M27" s="453"/>
      <c r="N27" s="454"/>
      <c r="P27" s="452"/>
      <c r="Q27" s="453"/>
      <c r="R27" s="453"/>
      <c r="S27" s="453"/>
      <c r="T27" s="453"/>
      <c r="U27" s="454"/>
    </row>
    <row r="28" spans="1:21" outlineLevel="1">
      <c r="A28" s="154"/>
      <c r="B28" s="248"/>
      <c r="C28" s="248"/>
      <c r="D28" s="248"/>
      <c r="E28" s="248"/>
      <c r="F28" s="248"/>
      <c r="G28" s="248"/>
      <c r="I28" s="452"/>
      <c r="J28" s="453"/>
      <c r="K28" s="453"/>
      <c r="L28" s="453"/>
      <c r="M28" s="453"/>
      <c r="N28" s="454"/>
      <c r="P28" s="452"/>
      <c r="Q28" s="453"/>
      <c r="R28" s="453"/>
      <c r="S28" s="453"/>
      <c r="T28" s="453"/>
      <c r="U28" s="454"/>
    </row>
    <row r="29" spans="1:21" ht="14" outlineLevel="1" thickBot="1">
      <c r="A29" s="154"/>
      <c r="B29" s="248"/>
      <c r="C29" s="248"/>
      <c r="D29" s="248"/>
      <c r="E29" s="248"/>
      <c r="F29" s="248"/>
      <c r="G29" s="248"/>
      <c r="I29" s="452"/>
      <c r="J29" s="453"/>
      <c r="K29" s="453"/>
      <c r="L29" s="453"/>
      <c r="M29" s="453"/>
      <c r="N29" s="454"/>
      <c r="P29" s="452"/>
      <c r="Q29" s="453"/>
      <c r="R29" s="453"/>
      <c r="S29" s="453"/>
      <c r="T29" s="453"/>
      <c r="U29" s="454"/>
    </row>
    <row r="30" spans="1:21" ht="14" outlineLevel="1" thickBot="1">
      <c r="A30" s="308"/>
      <c r="B30" s="309" t="s">
        <v>364</v>
      </c>
      <c r="C30" s="310" t="s">
        <v>365</v>
      </c>
      <c r="D30" s="509" t="s">
        <v>317</v>
      </c>
      <c r="E30" s="510"/>
      <c r="F30" s="510"/>
      <c r="G30" s="511"/>
      <c r="I30" s="452"/>
      <c r="J30" s="453"/>
      <c r="K30" s="453"/>
      <c r="L30" s="453"/>
      <c r="M30" s="453"/>
      <c r="N30" s="454"/>
      <c r="P30" s="452"/>
      <c r="Q30" s="453"/>
      <c r="R30" s="453"/>
      <c r="S30" s="453"/>
      <c r="T30" s="453"/>
      <c r="U30" s="454"/>
    </row>
    <row r="31" spans="1:21" outlineLevel="1">
      <c r="A31" s="502" t="s">
        <v>366</v>
      </c>
      <c r="B31" s="311"/>
      <c r="C31" s="307"/>
      <c r="D31" s="522"/>
      <c r="E31" s="522"/>
      <c r="F31" s="522"/>
      <c r="G31" s="523"/>
      <c r="I31" s="452"/>
      <c r="J31" s="453"/>
      <c r="K31" s="453"/>
      <c r="L31" s="453"/>
      <c r="M31" s="453"/>
      <c r="N31" s="454"/>
      <c r="P31" s="452"/>
      <c r="Q31" s="453"/>
      <c r="R31" s="453"/>
      <c r="S31" s="453"/>
      <c r="T31" s="453"/>
      <c r="U31" s="454"/>
    </row>
    <row r="32" spans="1:21" outlineLevel="1">
      <c r="A32" s="502"/>
      <c r="B32" s="312"/>
      <c r="C32" s="252"/>
      <c r="D32" s="514"/>
      <c r="E32" s="514"/>
      <c r="F32" s="514"/>
      <c r="G32" s="515"/>
      <c r="I32" s="452"/>
      <c r="J32" s="453"/>
      <c r="K32" s="453"/>
      <c r="L32" s="453"/>
      <c r="M32" s="453"/>
      <c r="N32" s="454"/>
      <c r="P32" s="452"/>
      <c r="Q32" s="453"/>
      <c r="R32" s="453"/>
      <c r="S32" s="453"/>
      <c r="T32" s="453"/>
      <c r="U32" s="454"/>
    </row>
    <row r="33" spans="1:21" outlineLevel="1">
      <c r="A33" s="502"/>
      <c r="B33" s="312"/>
      <c r="C33" s="252"/>
      <c r="D33" s="514"/>
      <c r="E33" s="514"/>
      <c r="F33" s="514"/>
      <c r="G33" s="515"/>
      <c r="I33" s="452"/>
      <c r="J33" s="453"/>
      <c r="K33" s="453"/>
      <c r="L33" s="453"/>
      <c r="M33" s="453"/>
      <c r="N33" s="454"/>
      <c r="P33" s="452"/>
      <c r="Q33" s="453"/>
      <c r="R33" s="453"/>
      <c r="S33" s="453"/>
      <c r="T33" s="453"/>
      <c r="U33" s="454"/>
    </row>
    <row r="34" spans="1:21" outlineLevel="1">
      <c r="A34" s="502"/>
      <c r="B34" s="312"/>
      <c r="C34" s="252"/>
      <c r="D34" s="514"/>
      <c r="E34" s="514"/>
      <c r="F34" s="514"/>
      <c r="G34" s="515"/>
      <c r="I34" s="452"/>
      <c r="J34" s="453"/>
      <c r="K34" s="453"/>
      <c r="L34" s="453"/>
      <c r="M34" s="453"/>
      <c r="N34" s="454"/>
      <c r="P34" s="452"/>
      <c r="Q34" s="453"/>
      <c r="R34" s="453"/>
      <c r="S34" s="453"/>
      <c r="T34" s="453"/>
      <c r="U34" s="454"/>
    </row>
    <row r="35" spans="1:21" outlineLevel="1">
      <c r="A35" s="502"/>
      <c r="B35" s="312"/>
      <c r="C35" s="252"/>
      <c r="D35" s="514"/>
      <c r="E35" s="514"/>
      <c r="F35" s="514"/>
      <c r="G35" s="515"/>
      <c r="I35" s="452"/>
      <c r="J35" s="453"/>
      <c r="K35" s="453"/>
      <c r="L35" s="453"/>
      <c r="M35" s="453"/>
      <c r="N35" s="454"/>
      <c r="P35" s="452"/>
      <c r="Q35" s="453"/>
      <c r="R35" s="453"/>
      <c r="S35" s="453"/>
      <c r="T35" s="453"/>
      <c r="U35" s="454"/>
    </row>
    <row r="36" spans="1:21" outlineLevel="1">
      <c r="A36" s="502"/>
      <c r="B36" s="312"/>
      <c r="C36" s="252"/>
      <c r="D36" s="514"/>
      <c r="E36" s="514"/>
      <c r="F36" s="514"/>
      <c r="G36" s="515"/>
      <c r="I36" s="452"/>
      <c r="J36" s="453"/>
      <c r="K36" s="453"/>
      <c r="L36" s="453"/>
      <c r="M36" s="453"/>
      <c r="N36" s="454"/>
      <c r="P36" s="452"/>
      <c r="Q36" s="453"/>
      <c r="R36" s="453"/>
      <c r="S36" s="453"/>
      <c r="T36" s="453"/>
      <c r="U36" s="454"/>
    </row>
    <row r="37" spans="1:21" outlineLevel="1">
      <c r="A37" s="502"/>
      <c r="B37" s="312"/>
      <c r="C37" s="252"/>
      <c r="D37" s="514"/>
      <c r="E37" s="514"/>
      <c r="F37" s="514"/>
      <c r="G37" s="515"/>
      <c r="I37" s="452"/>
      <c r="J37" s="453"/>
      <c r="K37" s="453"/>
      <c r="L37" s="453"/>
      <c r="M37" s="453"/>
      <c r="N37" s="454"/>
      <c r="P37" s="452"/>
      <c r="Q37" s="453"/>
      <c r="R37" s="453"/>
      <c r="S37" s="453"/>
      <c r="T37" s="453"/>
      <c r="U37" s="454"/>
    </row>
    <row r="38" spans="1:21" outlineLevel="1">
      <c r="A38" s="502"/>
      <c r="B38" s="312"/>
      <c r="C38" s="252"/>
      <c r="D38" s="514"/>
      <c r="E38" s="514"/>
      <c r="F38" s="514"/>
      <c r="G38" s="515"/>
      <c r="I38" s="452"/>
      <c r="J38" s="453"/>
      <c r="K38" s="453"/>
      <c r="L38" s="453"/>
      <c r="M38" s="453"/>
      <c r="N38" s="454"/>
      <c r="P38" s="452"/>
      <c r="Q38" s="453"/>
      <c r="R38" s="453"/>
      <c r="S38" s="453"/>
      <c r="T38" s="453"/>
      <c r="U38" s="454"/>
    </row>
    <row r="39" spans="1:21" outlineLevel="1">
      <c r="A39" s="502"/>
      <c r="B39" s="312"/>
      <c r="C39" s="252"/>
      <c r="D39" s="514"/>
      <c r="E39" s="514"/>
      <c r="F39" s="514"/>
      <c r="G39" s="515"/>
      <c r="I39" s="452"/>
      <c r="J39" s="453"/>
      <c r="K39" s="453"/>
      <c r="L39" s="453"/>
      <c r="M39" s="453"/>
      <c r="N39" s="454"/>
      <c r="P39" s="452"/>
      <c r="Q39" s="453"/>
      <c r="R39" s="453"/>
      <c r="S39" s="453"/>
      <c r="T39" s="453"/>
      <c r="U39" s="454"/>
    </row>
    <row r="40" spans="1:21" ht="14" outlineLevel="1" thickBot="1">
      <c r="A40" s="503"/>
      <c r="B40" s="313"/>
      <c r="C40" s="314"/>
      <c r="D40" s="512"/>
      <c r="E40" s="512"/>
      <c r="F40" s="512"/>
      <c r="G40" s="513"/>
      <c r="I40" s="452"/>
      <c r="J40" s="453"/>
      <c r="K40" s="453"/>
      <c r="L40" s="453"/>
      <c r="M40" s="453"/>
      <c r="N40" s="454"/>
      <c r="P40" s="452"/>
      <c r="Q40" s="453"/>
      <c r="R40" s="453"/>
      <c r="S40" s="453"/>
      <c r="T40" s="453"/>
      <c r="U40" s="454"/>
    </row>
    <row r="41" spans="1:21" outlineLevel="1">
      <c r="A41" s="154"/>
      <c r="B41" s="248"/>
      <c r="C41" s="248"/>
      <c r="D41" s="248"/>
      <c r="E41" s="248"/>
      <c r="F41" s="248"/>
      <c r="G41" s="248"/>
      <c r="I41" s="452"/>
      <c r="J41" s="453"/>
      <c r="K41" s="453"/>
      <c r="L41" s="453"/>
      <c r="M41" s="453"/>
      <c r="N41" s="454"/>
      <c r="P41" s="452"/>
      <c r="Q41" s="453"/>
      <c r="R41" s="453"/>
      <c r="S41" s="453"/>
      <c r="T41" s="453"/>
      <c r="U41" s="454"/>
    </row>
    <row r="42" spans="1:21" outlineLevel="1">
      <c r="A42" s="154"/>
      <c r="B42" s="248"/>
      <c r="C42" s="248"/>
      <c r="D42" s="248"/>
      <c r="E42" s="248"/>
      <c r="F42" s="248"/>
      <c r="G42" s="248"/>
      <c r="I42" s="452"/>
      <c r="J42" s="453"/>
      <c r="K42" s="453"/>
      <c r="L42" s="453"/>
      <c r="M42" s="453"/>
      <c r="N42" s="454"/>
      <c r="P42" s="452"/>
      <c r="Q42" s="453"/>
      <c r="R42" s="453"/>
      <c r="S42" s="453"/>
      <c r="T42" s="453"/>
      <c r="U42" s="454"/>
    </row>
    <row r="43" spans="1:21" outlineLevel="1">
      <c r="A43" s="154"/>
      <c r="B43" s="248"/>
      <c r="C43" s="248"/>
      <c r="D43" s="248"/>
      <c r="E43" s="248"/>
      <c r="F43" s="248"/>
      <c r="G43" s="248"/>
      <c r="I43" s="452"/>
      <c r="J43" s="453"/>
      <c r="K43" s="453"/>
      <c r="L43" s="453"/>
      <c r="M43" s="453"/>
      <c r="N43" s="454"/>
      <c r="P43" s="452"/>
      <c r="Q43" s="453"/>
      <c r="R43" s="453"/>
      <c r="S43" s="453"/>
      <c r="T43" s="453"/>
      <c r="U43" s="454"/>
    </row>
    <row r="44" spans="1:21" outlineLevel="1">
      <c r="A44" s="154"/>
      <c r="B44" s="248"/>
      <c r="C44" s="248"/>
      <c r="D44" s="248"/>
      <c r="E44" s="248"/>
      <c r="F44" s="248"/>
      <c r="G44" s="248"/>
      <c r="I44" s="452"/>
      <c r="J44" s="453"/>
      <c r="K44" s="453"/>
      <c r="L44" s="453"/>
      <c r="M44" s="453"/>
      <c r="N44" s="454"/>
      <c r="P44" s="452"/>
      <c r="Q44" s="453"/>
      <c r="R44" s="453"/>
      <c r="S44" s="453"/>
      <c r="T44" s="453"/>
      <c r="U44" s="454"/>
    </row>
    <row r="45" spans="1:21" outlineLevel="1">
      <c r="A45" s="154"/>
      <c r="B45" s="248"/>
      <c r="C45" s="248"/>
      <c r="D45" s="248"/>
      <c r="E45" s="248"/>
      <c r="F45" s="248"/>
      <c r="G45" s="248"/>
      <c r="I45" s="455"/>
      <c r="J45" s="456"/>
      <c r="K45" s="456"/>
      <c r="L45" s="456"/>
      <c r="M45" s="456"/>
      <c r="N45" s="457"/>
      <c r="P45" s="455"/>
      <c r="Q45" s="456"/>
      <c r="R45" s="456"/>
      <c r="S45" s="456"/>
      <c r="T45" s="456"/>
      <c r="U45" s="457"/>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516" t="s">
        <v>264</v>
      </c>
      <c r="F51" s="504"/>
      <c r="G51" s="504"/>
      <c r="H51" s="504"/>
      <c r="I51" s="504"/>
      <c r="J51" s="504" t="s">
        <v>265</v>
      </c>
      <c r="K51" s="504"/>
      <c r="L51" s="504"/>
      <c r="M51" s="504"/>
      <c r="N51" s="504"/>
      <c r="O51" s="504" t="s">
        <v>266</v>
      </c>
      <c r="P51" s="504"/>
      <c r="Q51" s="504"/>
      <c r="R51" s="504"/>
      <c r="S51" s="504"/>
      <c r="T51" s="504" t="s">
        <v>267</v>
      </c>
      <c r="U51" s="504"/>
      <c r="V51" s="504"/>
      <c r="W51" s="504"/>
      <c r="X51" s="504"/>
      <c r="Y51" s="504" t="s">
        <v>375</v>
      </c>
      <c r="Z51" s="504"/>
      <c r="AA51" s="504"/>
      <c r="AB51" s="504"/>
      <c r="AC51" s="504"/>
      <c r="AD51" s="504" t="s">
        <v>376</v>
      </c>
      <c r="AE51" s="504"/>
      <c r="AF51" s="504"/>
      <c r="AG51" s="504"/>
      <c r="AH51" s="504"/>
      <c r="AI51" s="504" t="s">
        <v>377</v>
      </c>
      <c r="AJ51" s="504"/>
      <c r="AK51" s="504"/>
      <c r="AL51" s="504"/>
      <c r="AM51" s="504"/>
      <c r="AN51" s="504" t="s">
        <v>378</v>
      </c>
      <c r="AO51" s="504"/>
      <c r="AP51" s="504"/>
      <c r="AQ51" s="504"/>
      <c r="AR51" s="504"/>
      <c r="AS51" s="504" t="s">
        <v>379</v>
      </c>
      <c r="AT51" s="504"/>
      <c r="AU51" s="504"/>
      <c r="AV51" s="504"/>
      <c r="AW51" s="504"/>
      <c r="AX51" s="504" t="s">
        <v>380</v>
      </c>
      <c r="AY51" s="504"/>
      <c r="AZ51" s="504"/>
      <c r="BA51" s="504"/>
      <c r="BB51" s="50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364</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97"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98"/>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98"/>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98"/>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98"/>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98"/>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9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9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9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9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99"/>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9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9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9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9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9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9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9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9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9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155</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93" t="s">
        <v>464</v>
      </c>
      <c r="B143" s="135" t="s">
        <v>276</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94"/>
      <c r="B144" s="135" t="s">
        <v>276</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94"/>
      <c r="B145" s="135" t="s">
        <v>276</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94"/>
      <c r="B146" s="135" t="s">
        <v>279</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94"/>
      <c r="B147" s="135" t="s">
        <v>279</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94"/>
      <c r="B148" s="135" t="s">
        <v>279</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94"/>
      <c r="B149" s="135" t="s">
        <v>279</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94"/>
      <c r="B150" s="135" t="s">
        <v>282</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94"/>
      <c r="B151" s="135" t="s">
        <v>282</v>
      </c>
      <c r="C151" s="315" t="s">
        <v>571</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94"/>
      <c r="B152" s="135" t="s">
        <v>282</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9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9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155</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93" t="s">
        <v>471</v>
      </c>
      <c r="B158" s="135" t="s">
        <v>276</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94"/>
      <c r="B159" s="135" t="s">
        <v>276</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94"/>
      <c r="B160" s="135" t="s">
        <v>276</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94"/>
      <c r="B161" s="135" t="s">
        <v>279</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94"/>
      <c r="B162" s="135" t="s">
        <v>279</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94"/>
      <c r="B163" s="135" t="s">
        <v>279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94"/>
      <c r="B164" s="135" t="s">
        <v>279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9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9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9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9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9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93" t="s">
        <v>476</v>
      </c>
      <c r="B172" s="135" t="s">
        <v>276</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94"/>
      <c r="B173" s="135" t="s">
        <v>276</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95"/>
      <c r="B174" s="135" t="s">
        <v>276</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93" t="s">
        <v>477</v>
      </c>
      <c r="B176" s="135" t="s">
        <v>276</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94"/>
      <c r="B177" s="135" t="s">
        <v>276</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95"/>
      <c r="B178" s="135" t="s">
        <v>276</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0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0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93" t="s">
        <v>485</v>
      </c>
      <c r="B190" s="150" t="s">
        <v>486</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94"/>
      <c r="B191" s="150" t="s">
        <v>487</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94"/>
      <c r="B192" s="150" t="s">
        <v>557</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94"/>
      <c r="B193" s="150" t="s">
        <v>488</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94"/>
      <c r="B194" s="150" t="s">
        <v>489</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94"/>
      <c r="B195" s="150" t="s">
        <v>490</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94"/>
      <c r="B196" s="150" t="s">
        <v>279</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94"/>
      <c r="B197" s="150" t="s">
        <v>282</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95"/>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93" t="s">
        <v>491</v>
      </c>
      <c r="B200" s="150" t="s">
        <v>492</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94"/>
      <c r="B201" s="150" t="s">
        <v>493</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95"/>
      <c r="B202" s="150" t="s">
        <v>494</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93" t="s">
        <v>495</v>
      </c>
      <c r="B204" s="150" t="s">
        <v>496</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94"/>
      <c r="B205" s="150" t="s">
        <v>497</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95"/>
      <c r="B206" s="150" t="s">
        <v>498</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485</v>
      </c>
      <c r="B210" s="150" t="s">
        <v>559</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0"/>
      <c r="B211" s="150" t="s">
        <v>487</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557</v>
      </c>
      <c r="C212" s="19"/>
      <c r="D212" s="135" t="s">
        <v>383</v>
      </c>
      <c r="E212" s="21">
        <f>E192-Baseline!E192</f>
        <v>5.0724320356663997</v>
      </c>
      <c r="F212" s="21">
        <f>F77*F186-Baseline!F77*Baseline!F186</f>
        <v>4.972026411701429</v>
      </c>
      <c r="G212" s="21">
        <f>G77*G186-Baseline!G77*Baseline!G186</f>
        <v>4.8740589408062149</v>
      </c>
      <c r="H212" s="21">
        <f>H77*H186-Baseline!H77*Baseline!H186</f>
        <v>4.778472028077795</v>
      </c>
      <c r="I212" s="21">
        <f>I77*I186-Baseline!I77*Baseline!I186</f>
        <v>4.6852095098788924</v>
      </c>
      <c r="J212" s="21">
        <f>J77*J186-Baseline!J77*Baseline!J186</f>
        <v>4.5942166243241109</v>
      </c>
      <c r="K212" s="21">
        <f>K77*K186-Baseline!K77*Baseline!K186</f>
        <v>4.5054399698103378</v>
      </c>
      <c r="L212" s="21">
        <f>L77*L186-Baseline!L77*Baseline!L186</f>
        <v>4.4188274791604609</v>
      </c>
      <c r="M212" s="21">
        <f>M77*M186-Baseline!M77*Baseline!M186</f>
        <v>4.3343283796726535</v>
      </c>
      <c r="N212" s="21">
        <f>N77*N186-Baseline!N77*Baseline!N186</f>
        <v>4.251893167650314</v>
      </c>
      <c r="O212" s="21">
        <f>O77*O186-Baseline!O77*Baseline!O186</f>
        <v>4.1714735734379795</v>
      </c>
      <c r="P212" s="21">
        <f>P77*P186-Baseline!P77*Baseline!P186</f>
        <v>4.0930225324899911</v>
      </c>
      <c r="Q212" s="21">
        <f>Q77*Q186-Baseline!Q77*Baseline!Q186</f>
        <v>4.0164941547135955</v>
      </c>
      <c r="R212" s="21">
        <f>R77*R186-Baseline!R77*Baseline!R186</f>
        <v>3.9418436987463017</v>
      </c>
      <c r="S212" s="21">
        <f>S77*S186-Baseline!S77*Baseline!S186</f>
        <v>3.8690275398474858</v>
      </c>
      <c r="T212" s="21">
        <f>T77*T186-Baseline!T77*Baseline!T186</f>
        <v>3.7980031467714448</v>
      </c>
      <c r="U212" s="21">
        <f>U77*U186-Baseline!U77*Baseline!U186</f>
        <v>3.7287290513133597</v>
      </c>
      <c r="V212" s="21">
        <f>V77*V186-Baseline!V77*Baseline!V186</f>
        <v>3.6611648255749665</v>
      </c>
      <c r="W212" s="21">
        <f>W77*W186-Baseline!W77*Baseline!W186</f>
        <v>3.5952710538958468</v>
      </c>
      <c r="X212" s="21">
        <f>X77*X186-Baseline!X77*Baseline!X186</f>
        <v>3.5310093108020957</v>
      </c>
      <c r="Y212" s="21">
        <f>Y77*Y186-Baseline!Y77*Baseline!Y186</f>
        <v>3.4683421349268975</v>
      </c>
      <c r="Z212" s="21">
        <f>Z77*Z186-Baseline!Z77*Baseline!Z186</f>
        <v>3.4072330070847681</v>
      </c>
      <c r="AA212" s="21">
        <f>AA77*AA186-Baseline!AA77*Baseline!AA186</f>
        <v>3.3476463262646292</v>
      </c>
      <c r="AB212" s="21">
        <f>AB77*AB186-Baseline!AB77*Baseline!AB186</f>
        <v>3.2895473880686734</v>
      </c>
      <c r="AC212" s="21">
        <f>AC77*AC186-Baseline!AC77*Baseline!AC186</f>
        <v>3.2329023627197904</v>
      </c>
      <c r="AD212" s="21">
        <f>AD77*AD186-Baseline!AD77*Baseline!AD186</f>
        <v>3.1776782746036578</v>
      </c>
      <c r="AE212" s="21">
        <f>AE77*AE186-Baseline!AE77*Baseline!AE186</f>
        <v>3.123842982035395</v>
      </c>
      <c r="AF212" s="21">
        <f>AF77*AF186-Baseline!AF77*Baseline!AF186</f>
        <v>3.0713651494280745</v>
      </c>
      <c r="AG212" s="21">
        <f>AG77*AG186-Baseline!AG77*Baseline!AG186</f>
        <v>3.0202142480172318</v>
      </c>
      <c r="AH212" s="21">
        <f>AH77*AH186-Baseline!AH77*Baseline!AH186</f>
        <v>2.9703605095381627</v>
      </c>
      <c r="AI212" s="21">
        <f>AI77*AI186-Baseline!AI77*Baseline!AI186</f>
        <v>2.9217749296505451</v>
      </c>
      <c r="AJ212" s="21">
        <f>AJ77*AJ186-Baseline!AJ77*Baseline!AJ186</f>
        <v>2.8883827808684082</v>
      </c>
      <c r="AK212" s="21">
        <f>AK77*AK186-Baseline!AK77*Baseline!AK186</f>
        <v>2.8558217209917278</v>
      </c>
      <c r="AL212" s="21">
        <f>AL77*AL186-Baseline!AL77*Baseline!AL186</f>
        <v>2.8240793109980031</v>
      </c>
      <c r="AM212" s="21">
        <f>AM77*AM186-Baseline!AM77*Baseline!AM186</f>
        <v>2.7931434356996268</v>
      </c>
      <c r="AN212" s="21">
        <f>AN77*AN186-Baseline!AN77*Baseline!AN186</f>
        <v>2.7630022895536137</v>
      </c>
      <c r="AO212" s="21">
        <f>AO77*AO186-Baseline!AO77*Baseline!AO186</f>
        <v>2.7336443918047073</v>
      </c>
      <c r="AP212" s="21">
        <f>AP77*AP186-Baseline!AP77*Baseline!AP186</f>
        <v>2.7050585597014538</v>
      </c>
      <c r="AQ212" s="21">
        <f>AQ77*AQ186-Baseline!AQ77*Baseline!AQ186</f>
        <v>2.6772339260084279</v>
      </c>
      <c r="AR212" s="21">
        <f>AR77*AR186-Baseline!AR77*Baseline!AR186</f>
        <v>2.650159914052594</v>
      </c>
      <c r="AS212" s="21">
        <f>AS77*AS186-Baseline!AS77*Baseline!AS186</f>
        <v>2.6238262461305646</v>
      </c>
      <c r="AT212" s="21">
        <f>AT77*AT186-Baseline!AT77*Baseline!AT186</f>
        <v>2.5982229380557422</v>
      </c>
      <c r="AU212" s="21">
        <f>AU77*AU186-Baseline!AU77*Baseline!AU186</f>
        <v>2.5733402897897402</v>
      </c>
      <c r="AV212" s="21">
        <f>AV77*AV186-Baseline!AV77*Baseline!AV186</f>
        <v>2.5491688855585752</v>
      </c>
      <c r="AW212" s="21">
        <f>AW77*AW186-Baseline!AW77*Baseline!AW186</f>
        <v>2.5256995925843033</v>
      </c>
      <c r="AX212" s="21">
        <f>AX77*AX186-Baseline!AX77*Baseline!AX186</f>
        <v>2.5029235498700797</v>
      </c>
      <c r="AY212" s="21">
        <f>AY77*AY186-Baseline!AY77*Baseline!AY186</f>
        <v>2.4808321705155731</v>
      </c>
      <c r="AZ212" s="21">
        <f>AZ77*AZ186-Baseline!AZ77*Baseline!AZ186</f>
        <v>2.4594171369283129</v>
      </c>
      <c r="BA212" s="21">
        <f>BA77*BA186-Baseline!BA77*Baseline!BA186</f>
        <v>2.4386703947969224</v>
      </c>
      <c r="BB212" s="21">
        <f>BB77*BB186-Baseline!BB77*Baseline!BB186</f>
        <v>2.4180986645830314</v>
      </c>
    </row>
    <row r="213" spans="1:54" outlineLevel="2">
      <c r="A213" s="520"/>
      <c r="B213" s="150" t="s">
        <v>488</v>
      </c>
      <c r="C213" s="19"/>
      <c r="D213" s="135" t="s">
        <v>383</v>
      </c>
      <c r="E213" s="21">
        <f>E193-Baseline!E193</f>
        <v>30.244868728940542</v>
      </c>
      <c r="F213" s="21">
        <f>F193-Baseline!F193</f>
        <v>30.173702728501709</v>
      </c>
      <c r="G213" s="21">
        <f>G193-Baseline!G193</f>
        <v>29.992862867180545</v>
      </c>
      <c r="H213" s="21">
        <f>H193-Baseline!H193</f>
        <v>29.810243655130989</v>
      </c>
      <c r="I213" s="21">
        <f>I193-Baseline!I193</f>
        <v>29.725512544085383</v>
      </c>
      <c r="J213" s="21">
        <f>J193-Baseline!J193</f>
        <v>29.635632446962855</v>
      </c>
      <c r="K213" s="21">
        <f>K193-Baseline!K193</f>
        <v>29.445373757826506</v>
      </c>
      <c r="L213" s="21">
        <f>L193-Baseline!L193</f>
        <v>29.348136535909667</v>
      </c>
      <c r="M213" s="21">
        <f>M193-Baseline!M193</f>
        <v>29.246781376419015</v>
      </c>
      <c r="N213" s="21">
        <f>N193-Baseline!N193</f>
        <v>29.051419857195267</v>
      </c>
      <c r="O213" s="21">
        <f>O193-Baseline!O193</f>
        <v>28.944522978702135</v>
      </c>
      <c r="P213" s="21">
        <f>P193-Baseline!P193</f>
        <v>28.834429718277708</v>
      </c>
      <c r="Q213" s="21">
        <f>Q193-Baseline!Q193</f>
        <v>28.721438488794377</v>
      </c>
      <c r="R213" s="21">
        <f>R193-Baseline!R193</f>
        <v>28.689479361368594</v>
      </c>
      <c r="S213" s="21">
        <f>S193-Baseline!S193</f>
        <v>28.569998149295078</v>
      </c>
      <c r="T213" s="21">
        <f>T193-Baseline!T193</f>
        <v>28.448486932756705</v>
      </c>
      <c r="U213" s="21">
        <f>U193-Baseline!U193</f>
        <v>28.325200997273413</v>
      </c>
      <c r="V213" s="21">
        <f>V193-Baseline!V193</f>
        <v>28.278073056845496</v>
      </c>
      <c r="W213" s="21">
        <f>W193-Baseline!W193</f>
        <v>28.150567317492548</v>
      </c>
      <c r="X213" s="21">
        <f>X193-Baseline!X193</f>
        <v>28.096956411220031</v>
      </c>
      <c r="Y213" s="21">
        <f>Y193-Baseline!Y193</f>
        <v>27.966278344060893</v>
      </c>
      <c r="Z213" s="21">
        <f>Z193-Baseline!Z193</f>
        <v>27.907329890570541</v>
      </c>
      <c r="AA213" s="21">
        <f>AA193-Baseline!AA193</f>
        <v>27.845484796750327</v>
      </c>
      <c r="AB213" s="21">
        <f>AB193-Baseline!AB193</f>
        <v>27.781031467611161</v>
      </c>
      <c r="AC213" s="21">
        <f>AC193-Baseline!AC193</f>
        <v>27.698568218229092</v>
      </c>
      <c r="AD213" s="21">
        <f>AD193-Baseline!AD193</f>
        <v>27.618156882257626</v>
      </c>
      <c r="AE213" s="21">
        <f>AE193-Baseline!AE193</f>
        <v>27.542845952713879</v>
      </c>
      <c r="AF213" s="21">
        <f>AF193-Baseline!AF193</f>
        <v>27.464016960774877</v>
      </c>
      <c r="AG213" s="21">
        <f>AG193-Baseline!AG193</f>
        <v>27.38276749601156</v>
      </c>
      <c r="AH213" s="21">
        <f>AH193-Baseline!AH193</f>
        <v>27.300339982819022</v>
      </c>
      <c r="AI213" s="21">
        <f>AI193-Baseline!AI193</f>
        <v>27.218316100970679</v>
      </c>
      <c r="AJ213" s="21">
        <f>AJ193-Baseline!AJ193</f>
        <v>27.267737169462347</v>
      </c>
      <c r="AK213" s="21">
        <f>AK193-Baseline!AK193</f>
        <v>27.316354674713114</v>
      </c>
      <c r="AL213" s="21">
        <f>AL193-Baseline!AL193</f>
        <v>27.364748935453804</v>
      </c>
      <c r="AM213" s="21">
        <f>AM193-Baseline!AM193</f>
        <v>27.413249863057242</v>
      </c>
      <c r="AN213" s="21">
        <f>AN193-Baseline!AN193</f>
        <v>27.462001723384791</v>
      </c>
      <c r="AO213" s="21">
        <f>AO193-Baseline!AO193</f>
        <v>27.511068565596936</v>
      </c>
      <c r="AP213" s="21">
        <f>AP193-Baseline!AP193</f>
        <v>27.560649320850114</v>
      </c>
      <c r="AQ213" s="21">
        <f>AQ193-Baseline!AQ193</f>
        <v>27.610971135511896</v>
      </c>
      <c r="AR213" s="21">
        <f>AR193-Baseline!AR193</f>
        <v>27.662201175033527</v>
      </c>
      <c r="AS213" s="21">
        <f>AS193-Baseline!AS193</f>
        <v>27.714495682753416</v>
      </c>
      <c r="AT213" s="21">
        <f>AT193-Baseline!AT193</f>
        <v>27.768021984318175</v>
      </c>
      <c r="AU213" s="21">
        <f>AU193-Baseline!AU193</f>
        <v>27.822956377305683</v>
      </c>
      <c r="AV213" s="21">
        <f>AV193-Baseline!AV193</f>
        <v>27.879467224639079</v>
      </c>
      <c r="AW213" s="21">
        <f>AW193-Baseline!AW193</f>
        <v>27.937716386064377</v>
      </c>
      <c r="AX213" s="21">
        <f>AX193-Baseline!AX193</f>
        <v>27.997866501519013</v>
      </c>
      <c r="AY213" s="21">
        <f>AY193-Baseline!AY193</f>
        <v>28.060080730247321</v>
      </c>
      <c r="AZ213" s="21">
        <f>AZ193-Baseline!AZ193</f>
        <v>28.124520688453128</v>
      </c>
      <c r="BA213" s="21">
        <f>BA193-Baseline!BA193</f>
        <v>28.191345892997443</v>
      </c>
      <c r="BB213" s="21">
        <f>BB193-Baseline!BB193</f>
        <v>28.255042149038083</v>
      </c>
    </row>
    <row r="214" spans="1:54" outlineLevel="2">
      <c r="A214" s="520"/>
      <c r="B214" s="150" t="s">
        <v>489</v>
      </c>
      <c r="C214" s="19"/>
      <c r="D214" s="135" t="s">
        <v>383</v>
      </c>
      <c r="E214" s="21">
        <f>E194-Baseline!E194</f>
        <v>15.146367667260405</v>
      </c>
      <c r="F214" s="21">
        <f>F194-Baseline!F194</f>
        <v>15.072644445579742</v>
      </c>
      <c r="G214" s="21">
        <f>G194-Baseline!G194</f>
        <v>15.000667118765675</v>
      </c>
      <c r="H214" s="21">
        <f>H194-Baseline!H194</f>
        <v>14.930440275874117</v>
      </c>
      <c r="I214" s="21">
        <f>I194-Baseline!I194</f>
        <v>14.861969033100779</v>
      </c>
      <c r="J214" s="21">
        <f>J194-Baseline!J194</f>
        <v>14.795259081341548</v>
      </c>
      <c r="K214" s="21">
        <f>K194-Baseline!K194</f>
        <v>14.730316643703034</v>
      </c>
      <c r="L214" s="21">
        <f>L194-Baseline!L194</f>
        <v>14.667148549320158</v>
      </c>
      <c r="M214" s="21">
        <f>M194-Baseline!M194</f>
        <v>14.605762199931972</v>
      </c>
      <c r="N214" s="21">
        <f>N194-Baseline!N194</f>
        <v>14.54616560171643</v>
      </c>
      <c r="O214" s="21">
        <f>O194-Baseline!O194</f>
        <v>14.488367372636109</v>
      </c>
      <c r="P214" s="21">
        <f>P194-Baseline!P194</f>
        <v>14.432376766570814</v>
      </c>
      <c r="Q214" s="21">
        <f>Q194-Baseline!Q194</f>
        <v>14.37820367149636</v>
      </c>
      <c r="R214" s="21">
        <f>R194-Baseline!R194</f>
        <v>14.3258586324598</v>
      </c>
      <c r="S214" s="21">
        <f>S194-Baseline!S194</f>
        <v>14.27214090889713</v>
      </c>
      <c r="T214" s="21">
        <f>T194-Baseline!T194</f>
        <v>14.220296976220558</v>
      </c>
      <c r="U214" s="21">
        <f>U194-Baseline!U194</f>
        <v>14.170338168166564</v>
      </c>
      <c r="V214" s="21">
        <f>V194-Baseline!V194</f>
        <v>14.122276549569234</v>
      </c>
      <c r="W214" s="21">
        <f>W194-Baseline!W194</f>
        <v>14.076124872460744</v>
      </c>
      <c r="X214" s="21">
        <f>X194-Baseline!X194</f>
        <v>14.031896663157326</v>
      </c>
      <c r="Y214" s="21">
        <f>Y194-Baseline!Y194</f>
        <v>13.989606189908839</v>
      </c>
      <c r="Z214" s="21">
        <f>Z194-Baseline!Z194</f>
        <v>13.949268499725042</v>
      </c>
      <c r="AA214" s="21">
        <f>AA194-Baseline!AA194</f>
        <v>13.910899429553506</v>
      </c>
      <c r="AB214" s="21">
        <f>AB194-Baseline!AB194</f>
        <v>13.874515646600853</v>
      </c>
      <c r="AC214" s="21">
        <f>AC194-Baseline!AC194</f>
        <v>13.831234661121361</v>
      </c>
      <c r="AD214" s="21">
        <f>AD194-Baseline!AD194</f>
        <v>13.788897923772181</v>
      </c>
      <c r="AE214" s="21">
        <f>AE194-Baseline!AE194</f>
        <v>13.746650387873103</v>
      </c>
      <c r="AF214" s="21">
        <f>AF194-Baseline!AF194</f>
        <v>13.703935052960601</v>
      </c>
      <c r="AG214" s="21">
        <f>AG194-Baseline!AG194</f>
        <v>13.660500514399599</v>
      </c>
      <c r="AH214" s="21">
        <f>AH194-Baseline!AH194</f>
        <v>13.616481666336988</v>
      </c>
      <c r="AI214" s="21">
        <f>AI194-Baseline!AI194</f>
        <v>13.572545779765157</v>
      </c>
      <c r="AJ214" s="21">
        <f>AJ194-Baseline!AJ194</f>
        <v>13.5941905530036</v>
      </c>
      <c r="AK214" s="21">
        <f>AK194-Baseline!AK194</f>
        <v>13.615656523903734</v>
      </c>
      <c r="AL214" s="21">
        <f>AL194-Baseline!AL194</f>
        <v>13.637060982294644</v>
      </c>
      <c r="AM214" s="21">
        <f>AM194-Baseline!AM194</f>
        <v>13.658539946043419</v>
      </c>
      <c r="AN214" s="21">
        <f>AN194-Baseline!AN194</f>
        <v>13.680192965953683</v>
      </c>
      <c r="AO214" s="21">
        <f>AO194-Baseline!AO194</f>
        <v>13.70207333377817</v>
      </c>
      <c r="AP214" s="21">
        <f>AP194-Baseline!AP194</f>
        <v>13.724272044556765</v>
      </c>
      <c r="AQ214" s="21">
        <f>AQ194-Baseline!AQ194</f>
        <v>13.746883407592666</v>
      </c>
      <c r="AR214" s="21">
        <f>AR194-Baseline!AR194</f>
        <v>13.76999381293383</v>
      </c>
      <c r="AS214" s="21">
        <f>AS194-Baseline!AS194</f>
        <v>13.793683782713394</v>
      </c>
      <c r="AT214" s="21">
        <f>AT194-Baseline!AT194</f>
        <v>13.818034228285942</v>
      </c>
      <c r="AU214" s="21">
        <f>AU194-Baseline!AU194</f>
        <v>13.843128822592334</v>
      </c>
      <c r="AV214" s="21">
        <f>AV194-Baseline!AV194</f>
        <v>13.869049142019128</v>
      </c>
      <c r="AW214" s="21">
        <f>AW194-Baseline!AW194</f>
        <v>13.895875010551039</v>
      </c>
      <c r="AX214" s="21">
        <f>AX194-Baseline!AX194</f>
        <v>13.92368565449574</v>
      </c>
      <c r="AY214" s="21">
        <f>AY194-Baseline!AY194</f>
        <v>13.952560139327201</v>
      </c>
      <c r="AZ214" s="21">
        <f>AZ194-Baseline!AZ194</f>
        <v>13.982577025085018</v>
      </c>
      <c r="BA214" s="21">
        <f>BA194-Baseline!BA194</f>
        <v>14.013814100214905</v>
      </c>
      <c r="BB214" s="21">
        <f>BB194-Baseline!BB194</f>
        <v>14.043529138250756</v>
      </c>
    </row>
    <row r="215" spans="1:54" outlineLevel="2">
      <c r="A215" s="520"/>
      <c r="B215" s="150" t="s">
        <v>490</v>
      </c>
      <c r="C215" s="19"/>
      <c r="D215" s="135" t="s">
        <v>383</v>
      </c>
      <c r="E215" s="21">
        <f>E195-Baseline!E195</f>
        <v>45.439102991017918</v>
      </c>
      <c r="F215" s="21">
        <f>F195-Baseline!F195</f>
        <v>45.21793332618897</v>
      </c>
      <c r="G215" s="21">
        <f>G195-Baseline!G195</f>
        <v>45.002001356297029</v>
      </c>
      <c r="H215" s="21">
        <f>H195-Baseline!H195</f>
        <v>44.79132082762235</v>
      </c>
      <c r="I215" s="21">
        <f>I195-Baseline!I195</f>
        <v>44.585907099302339</v>
      </c>
      <c r="J215" s="21">
        <f>J195-Baseline!J195</f>
        <v>44.385777234276077</v>
      </c>
      <c r="K215" s="21">
        <f>K195-Baseline!K195</f>
        <v>44.19094993110911</v>
      </c>
      <c r="L215" s="21">
        <f>L195-Baseline!L195</f>
        <v>44.001445647960466</v>
      </c>
      <c r="M215" s="21">
        <f>M195-Baseline!M195</f>
        <v>43.817286590598812</v>
      </c>
      <c r="N215" s="21">
        <f>N195-Baseline!N195</f>
        <v>43.638496796127107</v>
      </c>
      <c r="O215" s="21">
        <f>O195-Baseline!O195</f>
        <v>43.46510211790833</v>
      </c>
      <c r="P215" s="21">
        <f>P195-Baseline!P195</f>
        <v>43.297130308397499</v>
      </c>
      <c r="Q215" s="21">
        <f>Q195-Baseline!Q195</f>
        <v>43.134611014489089</v>
      </c>
      <c r="R215" s="21">
        <f>R195-Baseline!R195</f>
        <v>42.977575897379396</v>
      </c>
      <c r="S215" s="21">
        <f>S195-Baseline!S195</f>
        <v>42.816422718481618</v>
      </c>
      <c r="T215" s="21">
        <f>T195-Baseline!T195</f>
        <v>42.660890920602604</v>
      </c>
      <c r="U215" s="21">
        <f>U195-Baseline!U195</f>
        <v>42.511014512411762</v>
      </c>
      <c r="V215" s="21">
        <f>V195-Baseline!V195</f>
        <v>42.366829640938995</v>
      </c>
      <c r="W215" s="21">
        <f>W195-Baseline!W195</f>
        <v>42.228374617382244</v>
      </c>
      <c r="X215" s="21">
        <f>X195-Baseline!X195</f>
        <v>42.095689989471978</v>
      </c>
      <c r="Y215" s="21">
        <f>Y195-Baseline!Y195</f>
        <v>41.968818569726523</v>
      </c>
      <c r="Z215" s="21">
        <f>Z195-Baseline!Z195</f>
        <v>41.847805491945252</v>
      </c>
      <c r="AA215" s="21">
        <f>AA195-Baseline!AA195</f>
        <v>41.73269829576396</v>
      </c>
      <c r="AB215" s="21">
        <f>AB195-Baseline!AB195</f>
        <v>41.623546939802559</v>
      </c>
      <c r="AC215" s="21">
        <f>AC195-Baseline!AC195</f>
        <v>41.493703983756085</v>
      </c>
      <c r="AD215" s="21">
        <f>AD195-Baseline!AD195</f>
        <v>41.366693772142185</v>
      </c>
      <c r="AE215" s="21">
        <f>AE195-Baseline!AE195</f>
        <v>41.239951164958164</v>
      </c>
      <c r="AF215" s="21">
        <f>AF195-Baseline!AF195</f>
        <v>41.111805160837669</v>
      </c>
      <c r="AG215" s="21">
        <f>AG195-Baseline!AG195</f>
        <v>40.981501544604228</v>
      </c>
      <c r="AH215" s="21">
        <f>AH195-Baseline!AH195</f>
        <v>40.849445000736239</v>
      </c>
      <c r="AI215" s="21">
        <f>AI195-Baseline!AI195</f>
        <v>40.717637341253194</v>
      </c>
      <c r="AJ215" s="21">
        <f>AJ195-Baseline!AJ195</f>
        <v>40.782571661138952</v>
      </c>
      <c r="AK215" s="21">
        <f>AK195-Baseline!AK195</f>
        <v>40.846969573958667</v>
      </c>
      <c r="AL215" s="21">
        <f>AL195-Baseline!AL195</f>
        <v>40.911182949239901</v>
      </c>
      <c r="AM215" s="21">
        <f>AM195-Baseline!AM195</f>
        <v>40.975619840662304</v>
      </c>
      <c r="AN215" s="21">
        <f>AN195-Baseline!AN195</f>
        <v>41.04057890053717</v>
      </c>
      <c r="AO215" s="21">
        <f>AO195-Baseline!AO195</f>
        <v>41.106220004142223</v>
      </c>
      <c r="AP215" s="21">
        <f>AP195-Baseline!AP195</f>
        <v>41.172816136608525</v>
      </c>
      <c r="AQ215" s="21">
        <f>AQ195-Baseline!AQ195</f>
        <v>41.240650225849436</v>
      </c>
      <c r="AR215" s="21">
        <f>AR195-Baseline!AR195</f>
        <v>41.309981442005615</v>
      </c>
      <c r="AS215" s="21">
        <f>AS195-Baseline!AS195</f>
        <v>41.381051351470482</v>
      </c>
      <c r="AT215" s="21">
        <f>AT195-Baseline!AT195</f>
        <v>41.454102688312297</v>
      </c>
      <c r="AU215" s="21">
        <f>AU195-Baseline!AU195</f>
        <v>41.529386471354499</v>
      </c>
      <c r="AV215" s="21">
        <f>AV195-Baseline!AV195</f>
        <v>41.607147429756203</v>
      </c>
      <c r="AW215" s="21">
        <f>AW195-Baseline!AW195</f>
        <v>41.687625035471058</v>
      </c>
      <c r="AX215" s="21">
        <f>AX195-Baseline!AX195</f>
        <v>41.771056967422247</v>
      </c>
      <c r="AY215" s="21">
        <f>AY195-Baseline!AY195</f>
        <v>41.857680422032281</v>
      </c>
      <c r="AZ215" s="21">
        <f>AZ195-Baseline!AZ195</f>
        <v>41.94773107941991</v>
      </c>
      <c r="BA215" s="21">
        <f>BA195-Baseline!BA195</f>
        <v>42.041442304922313</v>
      </c>
      <c r="BB215" s="21">
        <f>BB195-Baseline!BB195</f>
        <v>42.13058741914034</v>
      </c>
    </row>
    <row r="216" spans="1:54" outlineLevel="2">
      <c r="A216" s="520"/>
      <c r="B216" s="150" t="s">
        <v>279</v>
      </c>
      <c r="C216" s="19"/>
      <c r="D216" s="135" t="s">
        <v>383</v>
      </c>
      <c r="E216" s="21">
        <f>E196-Baseline!E196</f>
        <v>4.8230317005041456</v>
      </c>
      <c r="F216" s="21">
        <f>F196-Baseline!F196</f>
        <v>4.9103562636320293</v>
      </c>
      <c r="G216" s="21">
        <f>G196-Baseline!G196</f>
        <v>5.0001160887730114</v>
      </c>
      <c r="H216" s="21">
        <f>H196-Baseline!H196</f>
        <v>5.0923850398110666</v>
      </c>
      <c r="I216" s="21">
        <f>I196-Baseline!I196</f>
        <v>5.1872395041521839</v>
      </c>
      <c r="J216" s="21">
        <f>J196-Baseline!J196</f>
        <v>5.2847583867689423</v>
      </c>
      <c r="K216" s="21">
        <f>K196-Baseline!K196</f>
        <v>5.385023294860825</v>
      </c>
      <c r="L216" s="21">
        <f>L196-Baseline!L196</f>
        <v>5.4881184886211845</v>
      </c>
      <c r="M216" s="21">
        <f>M196-Baseline!M196</f>
        <v>5.5941311595323286</v>
      </c>
      <c r="N216" s="21">
        <f>N196-Baseline!N196</f>
        <v>5.7031513735183026</v>
      </c>
      <c r="O216" s="21">
        <f>O196-Baseline!O196</f>
        <v>5.8152722147732234</v>
      </c>
      <c r="P216" s="21">
        <f>P196-Baseline!P196</f>
        <v>5.9305899565952966</v>
      </c>
      <c r="Q216" s="21">
        <f>Q196-Baseline!Q196</f>
        <v>6.0492040870038624</v>
      </c>
      <c r="R216" s="21">
        <f>R196-Baseline!R196</f>
        <v>6.1712174610195127</v>
      </c>
      <c r="S216" s="21">
        <f>S196-Baseline!S196</f>
        <v>6.2967363656425412</v>
      </c>
      <c r="T216" s="21">
        <f>T196-Baseline!T196</f>
        <v>6.4258707391804366</v>
      </c>
      <c r="U216" s="21">
        <f>U196-Baseline!U196</f>
        <v>6.5587342087574543</v>
      </c>
      <c r="V216" s="21">
        <f>V196-Baseline!V196</f>
        <v>6.6954442604966973</v>
      </c>
      <c r="W216" s="21">
        <f>W196-Baseline!W196</f>
        <v>6.8361223383039462</v>
      </c>
      <c r="X216" s="21">
        <f>X196-Baseline!X196</f>
        <v>6.9808939957111118</v>
      </c>
      <c r="Y216" s="21">
        <f>Y196-Baseline!Y196</f>
        <v>7.1298891108923028</v>
      </c>
      <c r="Z216" s="21">
        <f>Z196-Baseline!Z196</f>
        <v>7.2832418780084609</v>
      </c>
      <c r="AA216" s="21">
        <f>AA196-Baseline!AA196</f>
        <v>7.441091097863235</v>
      </c>
      <c r="AB216" s="21">
        <f>AB196-Baseline!AB196</f>
        <v>7.6035803053286202</v>
      </c>
      <c r="AC216" s="21">
        <f>AC196-Baseline!AC196</f>
        <v>7.7708578899868854</v>
      </c>
      <c r="AD216" s="21">
        <f>AD196-Baseline!AD196</f>
        <v>7.9430773024422887</v>
      </c>
      <c r="AE216" s="21">
        <f>AE196-Baseline!AE196</f>
        <v>8.1203971986326717</v>
      </c>
      <c r="AF216" s="21">
        <f>AF196-Baseline!AF196</f>
        <v>8.302981661618178</v>
      </c>
      <c r="AG216" s="21">
        <f>AG196-Baseline!AG196</f>
        <v>8.4910003733497454</v>
      </c>
      <c r="AH216" s="21">
        <f>AH196-Baseline!AH196</f>
        <v>8.6846287980286867</v>
      </c>
      <c r="AI216" s="21">
        <f>AI196-Baseline!AI196</f>
        <v>8.8840483884377441</v>
      </c>
      <c r="AJ216" s="21">
        <f>AJ196-Baseline!AJ196</f>
        <v>9.1086512574468372</v>
      </c>
      <c r="AK216" s="21">
        <f>AK196-Baseline!AK196</f>
        <v>9.3403625693158201</v>
      </c>
      <c r="AL216" s="21">
        <f>AL196-Baseline!AL196</f>
        <v>9.5794264473055186</v>
      </c>
      <c r="AM216" s="21">
        <f>AM196-Baseline!AM196</f>
        <v>9.8260958282204864</v>
      </c>
      <c r="AN216" s="21">
        <f>AN196-Baseline!AN196</f>
        <v>10.08063275204537</v>
      </c>
      <c r="AO216" s="21">
        <f>AO196-Baseline!AO196</f>
        <v>10.343308780971936</v>
      </c>
      <c r="AP216" s="21">
        <f>AP196-Baseline!AP196</f>
        <v>10.614405246989485</v>
      </c>
      <c r="AQ216" s="21">
        <f>AQ196-Baseline!AQ196</f>
        <v>10.894213704165677</v>
      </c>
      <c r="AR216" s="21">
        <f>AR196-Baseline!AR196</f>
        <v>11.183036244176584</v>
      </c>
      <c r="AS216" s="21">
        <f>AS196-Baseline!AS196</f>
        <v>11.481185914354825</v>
      </c>
      <c r="AT216" s="21">
        <f>AT196-Baseline!AT196</f>
        <v>11.788987112355731</v>
      </c>
      <c r="AU216" s="21">
        <f>AU196-Baseline!AU196</f>
        <v>12.106775996546677</v>
      </c>
      <c r="AV216" s="21">
        <f>AV196-Baseline!AV196</f>
        <v>12.434900966744198</v>
      </c>
      <c r="AW216" s="21">
        <f>AW196-Baseline!AW196</f>
        <v>12.773723052629867</v>
      </c>
      <c r="AX216" s="21">
        <f>AX196-Baseline!AX196</f>
        <v>13.123616426594166</v>
      </c>
      <c r="AY216" s="21">
        <f>AY196-Baseline!AY196</f>
        <v>13.484968865560695</v>
      </c>
      <c r="AZ216" s="21">
        <f>AZ196-Baseline!AZ196</f>
        <v>13.85818227683804</v>
      </c>
      <c r="BA216" s="21">
        <f>BA196-Baseline!BA196</f>
        <v>14.243673179362256</v>
      </c>
      <c r="BB216" s="21">
        <f>BB196-Baseline!BB196</f>
        <v>14.639887222408104</v>
      </c>
    </row>
    <row r="217" spans="1:54" outlineLevel="2">
      <c r="A217" s="520"/>
      <c r="B217" s="150" t="s">
        <v>282</v>
      </c>
      <c r="C217" s="19"/>
      <c r="D217" s="135"/>
      <c r="E217" s="21">
        <f>E197-Baseline!E197</f>
        <v>41.271452697699999</v>
      </c>
      <c r="F217" s="21">
        <f>F197-Baseline!F197</f>
        <v>40.587899647922711</v>
      </c>
      <c r="G217" s="21">
        <f>G197-Baseline!G197</f>
        <v>39.924944535928489</v>
      </c>
      <c r="H217" s="21">
        <f>H197-Baseline!H197</f>
        <v>39.28198698537264</v>
      </c>
      <c r="I217" s="21">
        <f>I197-Baseline!I197</f>
        <v>38.658446128346426</v>
      </c>
      <c r="J217" s="21">
        <f>J197-Baseline!J197</f>
        <v>38.053760043889703</v>
      </c>
      <c r="K217" s="21">
        <f>K197-Baseline!K197</f>
        <v>37.467385112628683</v>
      </c>
      <c r="L217" s="21">
        <f>L197-Baseline!L197</f>
        <v>36.898795444576201</v>
      </c>
      <c r="M217" s="21">
        <f>M197-Baseline!M197</f>
        <v>36.347482311765312</v>
      </c>
      <c r="N217" s="21">
        <f>N197-Baseline!N197</f>
        <v>35.812953629525254</v>
      </c>
      <c r="O217" s="21">
        <f>O197-Baseline!O197</f>
        <v>35.294733393270313</v>
      </c>
      <c r="P217" s="21">
        <f>P197-Baseline!P197</f>
        <v>34.792361192208425</v>
      </c>
      <c r="Q217" s="21">
        <f>Q197-Baseline!Q197</f>
        <v>34.305391716637246</v>
      </c>
      <c r="R217" s="21">
        <f>R197-Baseline!R197</f>
        <v>33.833394252163643</v>
      </c>
      <c r="S217" s="21">
        <f>S197-Baseline!S197</f>
        <v>33.375952262876474</v>
      </c>
      <c r="T217" s="21">
        <f>T197-Baseline!T197</f>
        <v>32.932662912492908</v>
      </c>
      <c r="U217" s="21">
        <f>U197-Baseline!U197</f>
        <v>32.503136635733689</v>
      </c>
      <c r="V217" s="21">
        <f>V197-Baseline!V197</f>
        <v>32.08699674588771</v>
      </c>
      <c r="W217" s="21">
        <f>W197-Baseline!W197</f>
        <v>31.683878989494904</v>
      </c>
      <c r="X217" s="21">
        <f>X197-Baseline!X197</f>
        <v>31.293431198095508</v>
      </c>
      <c r="Y217" s="21">
        <f>Y197-Baseline!Y197</f>
        <v>30.915312876388491</v>
      </c>
      <c r="Z217" s="21">
        <f>Z197-Baseline!Z197</f>
        <v>30.549194864134339</v>
      </c>
      <c r="AA217" s="21">
        <f>AA197-Baseline!AA197</f>
        <v>30.194758964404048</v>
      </c>
      <c r="AB217" s="21">
        <f>AB197-Baseline!AB197</f>
        <v>29.851697607752424</v>
      </c>
      <c r="AC217" s="21">
        <f>AC197-Baseline!AC197</f>
        <v>29.519713519287027</v>
      </c>
      <c r="AD217" s="21">
        <f>AD197-Baseline!AD197</f>
        <v>29.198519410124277</v>
      </c>
      <c r="AE217" s="21">
        <f>AE197-Baseline!AE197</f>
        <v>28.887837645164694</v>
      </c>
      <c r="AF217" s="21">
        <f>AF197-Baseline!AF197</f>
        <v>28.587399968399204</v>
      </c>
      <c r="AG217" s="21">
        <f>AG197-Baseline!AG197</f>
        <v>28.296947204627688</v>
      </c>
      <c r="AH217" s="21">
        <f>AH197-Baseline!AH197</f>
        <v>28.016228970023739</v>
      </c>
      <c r="AI217" s="21">
        <f>AI197-Baseline!AI197</f>
        <v>27.745003416719083</v>
      </c>
      <c r="AJ217" s="21">
        <f>AJ197-Baseline!AJ197</f>
        <v>27.616449764295222</v>
      </c>
      <c r="AK217" s="21">
        <f>AK197-Baseline!AK197</f>
        <v>27.49511565898505</v>
      </c>
      <c r="AL217" s="21">
        <f>AL197-Baseline!AL197</f>
        <v>27.380897519789617</v>
      </c>
      <c r="AM217" s="21">
        <f>AM197-Baseline!AM197</f>
        <v>27.27369633857386</v>
      </c>
      <c r="AN217" s="21">
        <f>AN197-Baseline!AN197</f>
        <v>27.17341758931504</v>
      </c>
      <c r="AO217" s="21">
        <f>AO197-Baseline!AO197</f>
        <v>27.079971152240439</v>
      </c>
      <c r="AP217" s="21">
        <f>AP197-Baseline!AP197</f>
        <v>26.993271211915566</v>
      </c>
      <c r="AQ217" s="21">
        <f>AQ197-Baseline!AQ197</f>
        <v>26.913236197552074</v>
      </c>
      <c r="AR217" s="21">
        <f>AR197-Baseline!AR197</f>
        <v>26.839788681317231</v>
      </c>
      <c r="AS217" s="21">
        <f>AS197-Baseline!AS197</f>
        <v>26.772855325371754</v>
      </c>
      <c r="AT217" s="21">
        <f>AT197-Baseline!AT197</f>
        <v>26.712366803167495</v>
      </c>
      <c r="AU217" s="21">
        <f>AU197-Baseline!AU197</f>
        <v>26.658257721103592</v>
      </c>
      <c r="AV217" s="21">
        <f>AV197-Baseline!AV197</f>
        <v>26.610466566351501</v>
      </c>
      <c r="AW217" s="21">
        <f>AW197-Baseline!AW197</f>
        <v>26.568935642100389</v>
      </c>
      <c r="AX217" s="21">
        <f>AX197-Baseline!AX197</f>
        <v>26.533610970964169</v>
      </c>
      <c r="AY217" s="21">
        <f>AY197-Baseline!AY197</f>
        <v>26.50444232487262</v>
      </c>
      <c r="AZ217" s="21">
        <f>AZ197-Baseline!AZ197</f>
        <v>26.481383067424598</v>
      </c>
      <c r="BA217" s="21">
        <f>BA197-Baseline!BA197</f>
        <v>26.464390147789445</v>
      </c>
      <c r="BB217" s="21">
        <f>BB197-Baseline!BB197</f>
        <v>26.447532304111274</v>
      </c>
    </row>
    <row r="218" spans="1:54" outlineLevel="2">
      <c r="A218" s="521"/>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491</v>
      </c>
      <c r="B220" s="150" t="s">
        <v>492</v>
      </c>
      <c r="C220" s="19"/>
      <c r="D220" s="135" t="s">
        <v>383</v>
      </c>
      <c r="E220" s="21">
        <f>E200-Baseline!E200</f>
        <v>81.411785162811086</v>
      </c>
      <c r="F220" s="21">
        <f>F200-Baseline!F200</f>
        <v>80.64398505175788</v>
      </c>
      <c r="G220" s="21">
        <f>G200-Baseline!G200</f>
        <v>79.791982432688258</v>
      </c>
      <c r="H220" s="21">
        <f>H200-Baseline!H200</f>
        <v>78.963087708392493</v>
      </c>
      <c r="I220" s="21">
        <f>I200-Baseline!I200</f>
        <v>78.256407686462893</v>
      </c>
      <c r="J220" s="21">
        <f>J200-Baseline!J200</f>
        <v>77.568367501945602</v>
      </c>
      <c r="K220" s="21">
        <f>K200-Baseline!K200</f>
        <v>76.803222135126347</v>
      </c>
      <c r="L220" s="21">
        <f>L200-Baseline!L200</f>
        <v>76.153877948267507</v>
      </c>
      <c r="M220" s="21">
        <f>M200-Baseline!M200</f>
        <v>75.522723227389321</v>
      </c>
      <c r="N220" s="21">
        <f>N200-Baseline!N200</f>
        <v>74.819418027889128</v>
      </c>
      <c r="O220" s="21">
        <f>O200-Baseline!O200</f>
        <v>74.226002160183654</v>
      </c>
      <c r="P220" s="21">
        <f>P200-Baseline!P200</f>
        <v>73.650403399571417</v>
      </c>
      <c r="Q220" s="21">
        <f>Q200-Baseline!Q200</f>
        <v>73.092528447149078</v>
      </c>
      <c r="R220" s="21">
        <f>R200-Baseline!R200</f>
        <v>72.635934773298047</v>
      </c>
      <c r="S220" s="21">
        <f>S200-Baseline!S200</f>
        <v>72.11171431766158</v>
      </c>
      <c r="T220" s="21">
        <f>T200-Baseline!T200</f>
        <v>71.605023731201499</v>
      </c>
      <c r="U220" s="21">
        <f>U200-Baseline!U200</f>
        <v>71.115800893077918</v>
      </c>
      <c r="V220" s="21">
        <f>V200-Baseline!V200</f>
        <v>70.721678888804874</v>
      </c>
      <c r="W220" s="21">
        <f>W200-Baseline!W200</f>
        <v>70.265839699187239</v>
      </c>
      <c r="X220" s="21">
        <f>X200-Baseline!X200</f>
        <v>69.902290915828743</v>
      </c>
      <c r="Y220" s="21">
        <f>Y200-Baseline!Y200</f>
        <v>69.479822466268587</v>
      </c>
      <c r="Z220" s="21">
        <f>Z200-Baseline!Z200</f>
        <v>69.146999639798111</v>
      </c>
      <c r="AA220" s="21">
        <f>AA200-Baseline!AA200</f>
        <v>68.828981185282245</v>
      </c>
      <c r="AB220" s="21">
        <f>AB200-Baseline!AB200</f>
        <v>68.525856768760875</v>
      </c>
      <c r="AC220" s="21">
        <f>AC200-Baseline!AC200</f>
        <v>68.222041990222792</v>
      </c>
      <c r="AD220" s="21">
        <f>AD200-Baseline!AD200</f>
        <v>67.937431869427854</v>
      </c>
      <c r="AE220" s="21">
        <f>AE200-Baseline!AE200</f>
        <v>67.674923778546642</v>
      </c>
      <c r="AF220" s="21">
        <f>AF200-Baseline!AF200</f>
        <v>67.425763740220333</v>
      </c>
      <c r="AG220" s="21">
        <f>AG200-Baseline!AG200</f>
        <v>67.190929322006227</v>
      </c>
      <c r="AH220" s="21">
        <f>AH200-Baseline!AH200</f>
        <v>66.971558260409608</v>
      </c>
      <c r="AI220" s="21">
        <f>AI200-Baseline!AI200</f>
        <v>66.769142835778055</v>
      </c>
      <c r="AJ220" s="21">
        <f>AJ200-Baseline!AJ200</f>
        <v>66.881220972072811</v>
      </c>
      <c r="AK220" s="21">
        <f>AK200-Baseline!AK200</f>
        <v>67.00765462400571</v>
      </c>
      <c r="AL220" s="21">
        <f>AL200-Baseline!AL200</f>
        <v>67.149152213546941</v>
      </c>
      <c r="AM220" s="21">
        <f>AM200-Baseline!AM200</f>
        <v>67.306185465551209</v>
      </c>
      <c r="AN220" s="21">
        <f>AN200-Baseline!AN200</f>
        <v>67.47905435429881</v>
      </c>
      <c r="AO220" s="21">
        <f>AO200-Baseline!AO200</f>
        <v>67.667992890614016</v>
      </c>
      <c r="AP220" s="21">
        <f>AP200-Baseline!AP200</f>
        <v>67.873384339456621</v>
      </c>
      <c r="AQ220" s="21">
        <f>AQ200-Baseline!AQ200</f>
        <v>68.095654963238076</v>
      </c>
      <c r="AR220" s="21">
        <f>AR200-Baseline!AR200</f>
        <v>68.335186014579932</v>
      </c>
      <c r="AS220" s="21">
        <f>AS200-Baseline!AS200</f>
        <v>68.592363168610561</v>
      </c>
      <c r="AT220" s="21">
        <f>AT200-Baseline!AT200</f>
        <v>68.867598837897148</v>
      </c>
      <c r="AU220" s="21">
        <f>AU200-Baseline!AU200</f>
        <v>69.161330384745696</v>
      </c>
      <c r="AV220" s="21">
        <f>AV200-Baseline!AV200</f>
        <v>69.474003643293358</v>
      </c>
      <c r="AW220" s="21">
        <f>AW200-Baseline!AW200</f>
        <v>69.80607467337893</v>
      </c>
      <c r="AX220" s="21">
        <f>AX200-Baseline!AX200</f>
        <v>70.158017448947419</v>
      </c>
      <c r="AY220" s="21">
        <f>AY200-Baseline!AY200</f>
        <v>70.530324091196206</v>
      </c>
      <c r="AZ220" s="21">
        <f>AZ200-Baseline!AZ200</f>
        <v>70.923503169644079</v>
      </c>
      <c r="BA220" s="21">
        <f>BA200-Baseline!BA200</f>
        <v>71.338079614946068</v>
      </c>
      <c r="BB220" s="21">
        <f>BB200-Baseline!BB200</f>
        <v>71.760560340140486</v>
      </c>
    </row>
    <row r="221" spans="1:54" outlineLevel="2">
      <c r="A221" s="520"/>
      <c r="B221" s="150" t="s">
        <v>493</v>
      </c>
      <c r="C221" s="19"/>
      <c r="D221" s="135" t="s">
        <v>383</v>
      </c>
      <c r="E221" s="21">
        <f>E201-Baseline!E201</f>
        <v>66.313284101130947</v>
      </c>
      <c r="F221" s="21">
        <f>F201-Baseline!F201</f>
        <v>65.542926768835912</v>
      </c>
      <c r="G221" s="21">
        <f>G201-Baseline!G201</f>
        <v>64.799786684273386</v>
      </c>
      <c r="H221" s="21">
        <f>H201-Baseline!H201</f>
        <v>64.083284329135623</v>
      </c>
      <c r="I221" s="21">
        <f>I201-Baseline!I201</f>
        <v>63.39286417547828</v>
      </c>
      <c r="J221" s="21">
        <f>J201-Baseline!J201</f>
        <v>62.727994136324305</v>
      </c>
      <c r="K221" s="21">
        <f>K201-Baseline!K201</f>
        <v>62.088165021002879</v>
      </c>
      <c r="L221" s="21">
        <f>L201-Baseline!L201</f>
        <v>61.472889961678007</v>
      </c>
      <c r="M221" s="21">
        <f>M201-Baseline!M201</f>
        <v>60.881704050902265</v>
      </c>
      <c r="N221" s="21">
        <f>N201-Baseline!N201</f>
        <v>60.314163772410296</v>
      </c>
      <c r="O221" s="21">
        <f>O201-Baseline!O201</f>
        <v>59.76984655411762</v>
      </c>
      <c r="P221" s="21">
        <f>P201-Baseline!P201</f>
        <v>59.248350447864524</v>
      </c>
      <c r="Q221" s="21">
        <f>Q201-Baseline!Q201</f>
        <v>58.749293629851067</v>
      </c>
      <c r="R221" s="21">
        <f>R201-Baseline!R201</f>
        <v>58.272314044389262</v>
      </c>
      <c r="S221" s="21">
        <f>S201-Baseline!S201</f>
        <v>57.813857077263634</v>
      </c>
      <c r="T221" s="21">
        <f>T201-Baseline!T201</f>
        <v>57.376833774665343</v>
      </c>
      <c r="U221" s="21">
        <f>U201-Baseline!U201</f>
        <v>56.960938063971071</v>
      </c>
      <c r="V221" s="21">
        <f>V201-Baseline!V201</f>
        <v>56.56588238152861</v>
      </c>
      <c r="W221" s="21">
        <f>W201-Baseline!W201</f>
        <v>56.191397254155447</v>
      </c>
      <c r="X221" s="21">
        <f>X201-Baseline!X201</f>
        <v>55.837231167766035</v>
      </c>
      <c r="Y221" s="21">
        <f>Y201-Baseline!Y201</f>
        <v>55.503150312116531</v>
      </c>
      <c r="Z221" s="21">
        <f>Z201-Baseline!Z201</f>
        <v>55.18893824895261</v>
      </c>
      <c r="AA221" s="21">
        <f>AA201-Baseline!AA201</f>
        <v>54.894395818085421</v>
      </c>
      <c r="AB221" s="21">
        <f>AB201-Baseline!AB201</f>
        <v>54.619340947750572</v>
      </c>
      <c r="AC221" s="21">
        <f>AC201-Baseline!AC201</f>
        <v>54.354708433115064</v>
      </c>
      <c r="AD221" s="21">
        <f>AD201-Baseline!AD201</f>
        <v>54.108172910942407</v>
      </c>
      <c r="AE221" s="21">
        <f>AE201-Baseline!AE201</f>
        <v>53.878728213705863</v>
      </c>
      <c r="AF221" s="21">
        <f>AF201-Baseline!AF201</f>
        <v>53.665681832406058</v>
      </c>
      <c r="AG221" s="21">
        <f>AG201-Baseline!AG201</f>
        <v>53.46866234039426</v>
      </c>
      <c r="AH221" s="21">
        <f>AH201-Baseline!AH201</f>
        <v>53.287699943927578</v>
      </c>
      <c r="AI221" s="21">
        <f>AI201-Baseline!AI201</f>
        <v>53.12337251457253</v>
      </c>
      <c r="AJ221" s="21">
        <f>AJ201-Baseline!AJ201</f>
        <v>53.207674355614067</v>
      </c>
      <c r="AK221" s="21">
        <f>AK201-Baseline!AK201</f>
        <v>53.30695647319633</v>
      </c>
      <c r="AL221" s="21">
        <f>AL201-Baseline!AL201</f>
        <v>53.421464260387779</v>
      </c>
      <c r="AM221" s="21">
        <f>AM201-Baseline!AM201</f>
        <v>53.551475548537397</v>
      </c>
      <c r="AN221" s="21">
        <f>AN201-Baseline!AN201</f>
        <v>53.697245596867702</v>
      </c>
      <c r="AO221" s="21">
        <f>AO201-Baseline!AO201</f>
        <v>53.858997658795253</v>
      </c>
      <c r="AP221" s="21">
        <f>AP201-Baseline!AP201</f>
        <v>54.037007063163273</v>
      </c>
      <c r="AQ221" s="21">
        <f>AQ201-Baseline!AQ201</f>
        <v>54.231567235318842</v>
      </c>
      <c r="AR221" s="21">
        <f>AR201-Baseline!AR201</f>
        <v>54.442978652480235</v>
      </c>
      <c r="AS221" s="21">
        <f>AS201-Baseline!AS201</f>
        <v>54.671551268570539</v>
      </c>
      <c r="AT221" s="21">
        <f>AT201-Baseline!AT201</f>
        <v>54.917611081864905</v>
      </c>
      <c r="AU221" s="21">
        <f>AU201-Baseline!AU201</f>
        <v>55.181502830032343</v>
      </c>
      <c r="AV221" s="21">
        <f>AV201-Baseline!AV201</f>
        <v>55.463585560673401</v>
      </c>
      <c r="AW221" s="21">
        <f>AW201-Baseline!AW201</f>
        <v>55.764233297865601</v>
      </c>
      <c r="AX221" s="21">
        <f>AX201-Baseline!AX201</f>
        <v>56.083836601924155</v>
      </c>
      <c r="AY221" s="21">
        <f>AY201-Baseline!AY201</f>
        <v>56.422803500276089</v>
      </c>
      <c r="AZ221" s="21">
        <f>AZ201-Baseline!AZ201</f>
        <v>56.781559506275968</v>
      </c>
      <c r="BA221" s="21">
        <f>BA201-Baseline!BA201</f>
        <v>57.160547822163529</v>
      </c>
      <c r="BB221" s="21">
        <f>BB201-Baseline!BB201</f>
        <v>57.549047329353172</v>
      </c>
    </row>
    <row r="222" spans="1:54" outlineLevel="2">
      <c r="A222" s="521"/>
      <c r="B222" s="150" t="s">
        <v>494</v>
      </c>
      <c r="C222" s="19"/>
      <c r="D222" s="135" t="s">
        <v>383</v>
      </c>
      <c r="E222" s="21">
        <f>E202-Baseline!E202</f>
        <v>96.606019424888473</v>
      </c>
      <c r="F222" s="21">
        <f>F202-Baseline!F202</f>
        <v>95.688215649445141</v>
      </c>
      <c r="G222" s="21">
        <f>G202-Baseline!G202</f>
        <v>94.801120921804738</v>
      </c>
      <c r="H222" s="21">
        <f>H202-Baseline!H202</f>
        <v>93.944164880883847</v>
      </c>
      <c r="I222" s="21">
        <f>I202-Baseline!I202</f>
        <v>93.116802241679835</v>
      </c>
      <c r="J222" s="21">
        <f>J202-Baseline!J202</f>
        <v>92.318512289258834</v>
      </c>
      <c r="K222" s="21">
        <f>K202-Baseline!K202</f>
        <v>91.548798308408948</v>
      </c>
      <c r="L222" s="21">
        <f>L202-Baseline!L202</f>
        <v>90.807187060318313</v>
      </c>
      <c r="M222" s="21">
        <f>M202-Baseline!M202</f>
        <v>90.09322844156911</v>
      </c>
      <c r="N222" s="21">
        <f>N202-Baseline!N202</f>
        <v>89.406494966820986</v>
      </c>
      <c r="O222" s="21">
        <f>O202-Baseline!O202</f>
        <v>88.746581299389845</v>
      </c>
      <c r="P222" s="21">
        <f>P202-Baseline!P202</f>
        <v>88.113103989691211</v>
      </c>
      <c r="Q222" s="21">
        <f>Q202-Baseline!Q202</f>
        <v>87.505700972843798</v>
      </c>
      <c r="R222" s="21">
        <f>R202-Baseline!R202</f>
        <v>86.924031309308859</v>
      </c>
      <c r="S222" s="21">
        <f>S202-Baseline!S202</f>
        <v>86.35813888684811</v>
      </c>
      <c r="T222" s="21">
        <f>T202-Baseline!T202</f>
        <v>85.817427719047402</v>
      </c>
      <c r="U222" s="21">
        <f>U202-Baseline!U202</f>
        <v>85.301614408216267</v>
      </c>
      <c r="V222" s="21">
        <f>V202-Baseline!V202</f>
        <v>84.810435472898376</v>
      </c>
      <c r="W222" s="21">
        <f>W202-Baseline!W202</f>
        <v>84.343646999076938</v>
      </c>
      <c r="X222" s="21">
        <f>X202-Baseline!X202</f>
        <v>83.901024494080701</v>
      </c>
      <c r="Y222" s="21">
        <f>Y202-Baseline!Y202</f>
        <v>83.482362691934213</v>
      </c>
      <c r="Z222" s="21">
        <f>Z202-Baseline!Z202</f>
        <v>83.087475241172825</v>
      </c>
      <c r="AA222" s="21">
        <f>AA202-Baseline!AA202</f>
        <v>82.716194684295871</v>
      </c>
      <c r="AB222" s="21">
        <f>AB202-Baseline!AB202</f>
        <v>82.368372240952283</v>
      </c>
      <c r="AC222" s="21">
        <f>AC202-Baseline!AC202</f>
        <v>82.017177755749785</v>
      </c>
      <c r="AD222" s="21">
        <f>AD202-Baseline!AD202</f>
        <v>81.685968759312402</v>
      </c>
      <c r="AE222" s="21">
        <f>AE202-Baseline!AE202</f>
        <v>81.372028990790923</v>
      </c>
      <c r="AF222" s="21">
        <f>AF202-Baseline!AF202</f>
        <v>81.073551940283124</v>
      </c>
      <c r="AG222" s="21">
        <f>AG202-Baseline!AG202</f>
        <v>80.789663370598888</v>
      </c>
      <c r="AH222" s="21">
        <f>AH202-Baseline!AH202</f>
        <v>80.520663278326822</v>
      </c>
      <c r="AI222" s="21">
        <f>AI202-Baseline!AI202</f>
        <v>80.268464076060567</v>
      </c>
      <c r="AJ222" s="21">
        <f>AJ202-Baseline!AJ202</f>
        <v>80.39605546374942</v>
      </c>
      <c r="AK222" s="21">
        <f>AK202-Baseline!AK202</f>
        <v>80.538269523251273</v>
      </c>
      <c r="AL222" s="21">
        <f>AL202-Baseline!AL202</f>
        <v>80.695586227333038</v>
      </c>
      <c r="AM222" s="21">
        <f>AM202-Baseline!AM202</f>
        <v>80.868555443156282</v>
      </c>
      <c r="AN222" s="21">
        <f>AN202-Baseline!AN202</f>
        <v>81.057631531451193</v>
      </c>
      <c r="AO222" s="21">
        <f>AO202-Baseline!AO202</f>
        <v>81.263144329159303</v>
      </c>
      <c r="AP222" s="21">
        <f>AP202-Baseline!AP202</f>
        <v>81.485551155215035</v>
      </c>
      <c r="AQ222" s="21">
        <f>AQ202-Baseline!AQ202</f>
        <v>81.725334053575608</v>
      </c>
      <c r="AR222" s="21">
        <f>AR202-Baseline!AR202</f>
        <v>81.982966281552024</v>
      </c>
      <c r="AS222" s="21">
        <f>AS202-Baseline!AS202</f>
        <v>82.258918837327627</v>
      </c>
      <c r="AT222" s="21">
        <f>AT202-Baseline!AT202</f>
        <v>82.55367954189127</v>
      </c>
      <c r="AU222" s="21">
        <f>AU202-Baseline!AU202</f>
        <v>82.867760478794509</v>
      </c>
      <c r="AV222" s="21">
        <f>AV202-Baseline!AV202</f>
        <v>83.201683848410482</v>
      </c>
      <c r="AW222" s="21">
        <f>AW202-Baseline!AW202</f>
        <v>83.555983322785622</v>
      </c>
      <c r="AX222" s="21">
        <f>AX202-Baseline!AX202</f>
        <v>83.93120791485066</v>
      </c>
      <c r="AY222" s="21">
        <f>AY202-Baseline!AY202</f>
        <v>84.327923782981173</v>
      </c>
      <c r="AZ222" s="21">
        <f>AZ202-Baseline!AZ202</f>
        <v>84.746713560610871</v>
      </c>
      <c r="BA222" s="21">
        <f>BA202-Baseline!BA202</f>
        <v>85.188176026870934</v>
      </c>
      <c r="BB222" s="21">
        <f>BB202-Baseline!BB202</f>
        <v>85.636105610242751</v>
      </c>
    </row>
    <row r="223" spans="1:54" outlineLevel="2">
      <c r="B223" s="19"/>
      <c r="C223" s="19"/>
      <c r="D223" s="19"/>
      <c r="E223" s="15"/>
    </row>
    <row r="224" spans="1:54" outlineLevel="2">
      <c r="A224" s="519" t="s">
        <v>495</v>
      </c>
      <c r="B224" s="150" t="s">
        <v>492</v>
      </c>
      <c r="C224" s="19"/>
      <c r="D224" s="135" t="s">
        <v>383</v>
      </c>
      <c r="E224" s="21">
        <f>E204-Baseline!E204</f>
        <v>81.411785162811086</v>
      </c>
      <c r="F224" s="21">
        <f>F204-Baseline!F204</f>
        <v>162.05577021456895</v>
      </c>
      <c r="G224" s="21">
        <f>G204-Baseline!G204</f>
        <v>241.84775264725721</v>
      </c>
      <c r="H224" s="21">
        <f>H204-Baseline!H204</f>
        <v>320.8108403556497</v>
      </c>
      <c r="I224" s="21">
        <f>I204-Baseline!I204</f>
        <v>399.06724804211262</v>
      </c>
      <c r="J224" s="21">
        <f>J204-Baseline!J204</f>
        <v>476.63561554405823</v>
      </c>
      <c r="K224" s="21">
        <f>K204-Baseline!K204</f>
        <v>553.43883767918453</v>
      </c>
      <c r="L224" s="21">
        <f>L204-Baseline!L204</f>
        <v>629.59271562745198</v>
      </c>
      <c r="M224" s="21">
        <f>M204-Baseline!M204</f>
        <v>705.11543885484127</v>
      </c>
      <c r="N224" s="21">
        <f>N204-Baseline!N204</f>
        <v>779.9348568827304</v>
      </c>
      <c r="O224" s="21">
        <f>O204-Baseline!O204</f>
        <v>854.16085904291401</v>
      </c>
      <c r="P224" s="21">
        <f>P204-Baseline!P204</f>
        <v>927.81126244248549</v>
      </c>
      <c r="Q224" s="21">
        <f>Q204-Baseline!Q204</f>
        <v>1000.9037908896346</v>
      </c>
      <c r="R224" s="21">
        <f>R204-Baseline!R204</f>
        <v>1073.5397256629326</v>
      </c>
      <c r="S224" s="21">
        <f>S204-Baseline!S204</f>
        <v>1145.6514399805942</v>
      </c>
      <c r="T224" s="21">
        <f>T204-Baseline!T204</f>
        <v>1217.2564637117957</v>
      </c>
      <c r="U224" s="21">
        <f>U204-Baseline!U204</f>
        <v>1288.3722646048736</v>
      </c>
      <c r="V224" s="21">
        <f>V204-Baseline!V204</f>
        <v>1359.0939434936786</v>
      </c>
      <c r="W224" s="21">
        <f>W204-Baseline!W204</f>
        <v>1429.3597831928657</v>
      </c>
      <c r="X224" s="21">
        <f>X204-Baseline!X204</f>
        <v>1499.2620741086944</v>
      </c>
      <c r="Y224" s="21">
        <f>Y204-Baseline!Y204</f>
        <v>1568.741896574963</v>
      </c>
      <c r="Z224" s="21">
        <f>Z204-Baseline!Z204</f>
        <v>1637.8888962147612</v>
      </c>
      <c r="AA224" s="21">
        <f>AA204-Baseline!AA204</f>
        <v>1706.7178774000433</v>
      </c>
      <c r="AB224" s="21">
        <f>AB204-Baseline!AB204</f>
        <v>1775.2437341688042</v>
      </c>
      <c r="AC224" s="21">
        <f>AC204-Baseline!AC204</f>
        <v>1843.465776159027</v>
      </c>
      <c r="AD224" s="21">
        <f>AD204-Baseline!AD204</f>
        <v>1911.4032080284549</v>
      </c>
      <c r="AE224" s="21">
        <f>AE204-Baseline!AE204</f>
        <v>1979.0781318070015</v>
      </c>
      <c r="AF224" s="21">
        <f>AF204-Baseline!AF204</f>
        <v>2046.5038955472219</v>
      </c>
      <c r="AG224" s="21">
        <f>AG204-Baseline!AG204</f>
        <v>2113.6948248692279</v>
      </c>
      <c r="AH224" s="21">
        <f>AH204-Baseline!AH204</f>
        <v>2180.6663831296373</v>
      </c>
      <c r="AI224" s="21">
        <f>AI204-Baseline!AI204</f>
        <v>2247.4355259654153</v>
      </c>
      <c r="AJ224" s="21">
        <f>AJ204-Baseline!AJ204</f>
        <v>2314.316746937488</v>
      </c>
      <c r="AK224" s="21">
        <f>AK204-Baseline!AK204</f>
        <v>2381.3244015614937</v>
      </c>
      <c r="AL224" s="21">
        <f>AL204-Baseline!AL204</f>
        <v>2448.4735537750407</v>
      </c>
      <c r="AM224" s="21">
        <f>AM204-Baseline!AM204</f>
        <v>2515.7797392405919</v>
      </c>
      <c r="AN224" s="21">
        <f>AN204-Baseline!AN204</f>
        <v>2583.2587935948909</v>
      </c>
      <c r="AO224" s="21">
        <f>AO204-Baseline!AO204</f>
        <v>2650.9267864855051</v>
      </c>
      <c r="AP224" s="21">
        <f>AP204-Baseline!AP204</f>
        <v>2718.8001708249617</v>
      </c>
      <c r="AQ224" s="21">
        <f>AQ204-Baseline!AQ204</f>
        <v>2786.8958257881995</v>
      </c>
      <c r="AR224" s="21">
        <f>AR204-Baseline!AR204</f>
        <v>2855.2310118027794</v>
      </c>
      <c r="AS224" s="21">
        <f>AS204-Baseline!AS204</f>
        <v>2923.82337497139</v>
      </c>
      <c r="AT224" s="21">
        <f>AT204-Baseline!AT204</f>
        <v>2992.6909738092872</v>
      </c>
      <c r="AU224" s="21">
        <f>AU204-Baseline!AU204</f>
        <v>3061.852304194033</v>
      </c>
      <c r="AV224" s="21">
        <f>AV204-Baseline!AV204</f>
        <v>3131.3263078373261</v>
      </c>
      <c r="AW224" s="21">
        <f>AW204-Baseline!AW204</f>
        <v>3201.1323825107052</v>
      </c>
      <c r="AX224" s="21">
        <f>AX204-Baseline!AX204</f>
        <v>3271.2903999596524</v>
      </c>
      <c r="AY224" s="21">
        <f>AY204-Baseline!AY204</f>
        <v>3341.8207240508486</v>
      </c>
      <c r="AZ224" s="21">
        <f>AZ204-Baseline!AZ204</f>
        <v>3412.7442272204926</v>
      </c>
      <c r="BA224" s="21">
        <f>BA204-Baseline!BA204</f>
        <v>3484.0823068354384</v>
      </c>
      <c r="BB224" s="21">
        <f>BB204-Baseline!BB204</f>
        <v>3555.8428671755787</v>
      </c>
    </row>
    <row r="225" spans="1:54" outlineLevel="2">
      <c r="A225" s="520"/>
      <c r="B225" s="150" t="s">
        <v>493</v>
      </c>
      <c r="C225" s="19"/>
      <c r="D225" s="135" t="s">
        <v>383</v>
      </c>
      <c r="E225" s="21">
        <f>E205-Baseline!E205</f>
        <v>66.313284101130947</v>
      </c>
      <c r="F225" s="21">
        <f>F205-Baseline!F205</f>
        <v>131.85621086996684</v>
      </c>
      <c r="G225" s="21">
        <f>G205-Baseline!G205</f>
        <v>196.65599755424023</v>
      </c>
      <c r="H225" s="21">
        <f>H205-Baseline!H205</f>
        <v>260.73928188337584</v>
      </c>
      <c r="I225" s="21">
        <f>I205-Baseline!I205</f>
        <v>324.13214605885412</v>
      </c>
      <c r="J225" s="21">
        <f>J205-Baseline!J205</f>
        <v>386.86014019517842</v>
      </c>
      <c r="K225" s="21">
        <f>K205-Baseline!K205</f>
        <v>448.94830521618132</v>
      </c>
      <c r="L225" s="21">
        <f>L205-Baseline!L205</f>
        <v>510.42119517785932</v>
      </c>
      <c r="M225" s="21">
        <f>M205-Baseline!M205</f>
        <v>571.30289922876159</v>
      </c>
      <c r="N225" s="21">
        <f>N205-Baseline!N205</f>
        <v>631.61706300117191</v>
      </c>
      <c r="O225" s="21">
        <f>O205-Baseline!O205</f>
        <v>691.38690955528955</v>
      </c>
      <c r="P225" s="21">
        <f>P205-Baseline!P205</f>
        <v>750.63526000315403</v>
      </c>
      <c r="Q225" s="21">
        <f>Q205-Baseline!Q205</f>
        <v>809.38455363300511</v>
      </c>
      <c r="R225" s="21">
        <f>R205-Baseline!R205</f>
        <v>867.65686767739442</v>
      </c>
      <c r="S225" s="21">
        <f>S205-Baseline!S205</f>
        <v>925.47072475465802</v>
      </c>
      <c r="T225" s="21">
        <f>T205-Baseline!T205</f>
        <v>982.84755852932335</v>
      </c>
      <c r="U225" s="21">
        <f>U205-Baseline!U205</f>
        <v>1039.8084965932944</v>
      </c>
      <c r="V225" s="21">
        <f>V205-Baseline!V205</f>
        <v>1096.374378974823</v>
      </c>
      <c r="W225" s="21">
        <f>W205-Baseline!W205</f>
        <v>1152.5657762289784</v>
      </c>
      <c r="X225" s="21">
        <f>X205-Baseline!X205</f>
        <v>1208.4030073967444</v>
      </c>
      <c r="Y225" s="21">
        <f>Y205-Baseline!Y205</f>
        <v>1263.906157708861</v>
      </c>
      <c r="Z225" s="21">
        <f>Z205-Baseline!Z205</f>
        <v>1319.0950959578136</v>
      </c>
      <c r="AA225" s="21">
        <f>AA205-Baseline!AA205</f>
        <v>1373.9894917758991</v>
      </c>
      <c r="AB225" s="21">
        <f>AB205-Baseline!AB205</f>
        <v>1428.6088327236496</v>
      </c>
      <c r="AC225" s="21">
        <f>AC205-Baseline!AC205</f>
        <v>1482.9635411567647</v>
      </c>
      <c r="AD225" s="21">
        <f>AD205-Baseline!AD205</f>
        <v>1537.071714067707</v>
      </c>
      <c r="AE225" s="21">
        <f>AE205-Baseline!AE205</f>
        <v>1590.950442281413</v>
      </c>
      <c r="AF225" s="21">
        <f>AF205-Baseline!AF205</f>
        <v>1644.6161241138191</v>
      </c>
      <c r="AG225" s="21">
        <f>AG205-Baseline!AG205</f>
        <v>1698.0847864542134</v>
      </c>
      <c r="AH225" s="21">
        <f>AH205-Baseline!AH205</f>
        <v>1751.3724863981411</v>
      </c>
      <c r="AI225" s="21">
        <f>AI205-Baseline!AI205</f>
        <v>1804.4958589127136</v>
      </c>
      <c r="AJ225" s="21">
        <f>AJ205-Baseline!AJ205</f>
        <v>1857.7035332683276</v>
      </c>
      <c r="AK225" s="21">
        <f>AK205-Baseline!AK205</f>
        <v>1911.010489741524</v>
      </c>
      <c r="AL225" s="21">
        <f>AL205-Baseline!AL205</f>
        <v>1964.4319540019119</v>
      </c>
      <c r="AM225" s="21">
        <f>AM205-Baseline!AM205</f>
        <v>2017.9834295504493</v>
      </c>
      <c r="AN225" s="21">
        <f>AN205-Baseline!AN205</f>
        <v>2071.6806751473168</v>
      </c>
      <c r="AO225" s="21">
        <f>AO205-Baseline!AO205</f>
        <v>2125.5396728061119</v>
      </c>
      <c r="AP225" s="21">
        <f>AP205-Baseline!AP205</f>
        <v>2179.5766798692753</v>
      </c>
      <c r="AQ225" s="21">
        <f>AQ205-Baseline!AQ205</f>
        <v>2233.8082471045941</v>
      </c>
      <c r="AR225" s="21">
        <f>AR205-Baseline!AR205</f>
        <v>2288.2512257570743</v>
      </c>
      <c r="AS225" s="21">
        <f>AS205-Baseline!AS205</f>
        <v>2342.9227770256448</v>
      </c>
      <c r="AT225" s="21">
        <f>AT205-Baseline!AT205</f>
        <v>2397.8403881075096</v>
      </c>
      <c r="AU225" s="21">
        <f>AU205-Baseline!AU205</f>
        <v>2453.0218909375421</v>
      </c>
      <c r="AV225" s="21">
        <f>AV205-Baseline!AV205</f>
        <v>2508.4854764982156</v>
      </c>
      <c r="AW225" s="21">
        <f>AW205-Baseline!AW205</f>
        <v>2564.2497097960813</v>
      </c>
      <c r="AX225" s="21">
        <f>AX205-Baseline!AX205</f>
        <v>2620.3335463980056</v>
      </c>
      <c r="AY225" s="21">
        <f>AY205-Baseline!AY205</f>
        <v>2676.7563498982818</v>
      </c>
      <c r="AZ225" s="21">
        <f>AZ205-Baseline!AZ205</f>
        <v>2733.5379094045579</v>
      </c>
      <c r="BA225" s="21">
        <f>BA205-Baseline!BA205</f>
        <v>2790.6984572267215</v>
      </c>
      <c r="BB225" s="21">
        <f>BB205-Baseline!BB205</f>
        <v>2848.2475045560745</v>
      </c>
    </row>
    <row r="226" spans="1:54" outlineLevel="2">
      <c r="A226" s="521"/>
      <c r="B226" s="150" t="s">
        <v>494</v>
      </c>
      <c r="C226" s="19"/>
      <c r="D226" s="135" t="s">
        <v>383</v>
      </c>
      <c r="E226" s="21">
        <f>E206-Baseline!E206</f>
        <v>96.606019424888473</v>
      </c>
      <c r="F226" s="21">
        <f>F206-Baseline!F206</f>
        <v>192.29423507433361</v>
      </c>
      <c r="G226" s="21">
        <f>G206-Baseline!G206</f>
        <v>287.09535599613832</v>
      </c>
      <c r="H226" s="21">
        <f>H206-Baseline!H206</f>
        <v>381.03952087702214</v>
      </c>
      <c r="I226" s="21">
        <f>I206-Baseline!I206</f>
        <v>474.15632311870195</v>
      </c>
      <c r="J226" s="21">
        <f>J206-Baseline!J206</f>
        <v>566.47483540796077</v>
      </c>
      <c r="K226" s="21">
        <f>K206-Baseline!K206</f>
        <v>658.02363371636966</v>
      </c>
      <c r="L226" s="21">
        <f>L206-Baseline!L206</f>
        <v>748.83082077668791</v>
      </c>
      <c r="M226" s="21">
        <f>M206-Baseline!M206</f>
        <v>838.92404921825698</v>
      </c>
      <c r="N226" s="21">
        <f>N206-Baseline!N206</f>
        <v>928.330544185078</v>
      </c>
      <c r="O226" s="21">
        <f>O206-Baseline!O206</f>
        <v>1017.0771254844678</v>
      </c>
      <c r="P226" s="21">
        <f>P206-Baseline!P206</f>
        <v>1105.190229474159</v>
      </c>
      <c r="Q226" s="21">
        <f>Q206-Baseline!Q206</f>
        <v>1192.6959304470029</v>
      </c>
      <c r="R226" s="21">
        <f>R206-Baseline!R206</f>
        <v>1279.6199617563118</v>
      </c>
      <c r="S226" s="21">
        <f>S206-Baseline!S206</f>
        <v>1365.9781006431599</v>
      </c>
      <c r="T226" s="21">
        <f>T206-Baseline!T206</f>
        <v>1451.7955283622073</v>
      </c>
      <c r="U226" s="21">
        <f>U206-Baseline!U206</f>
        <v>1537.0971427704235</v>
      </c>
      <c r="V226" s="21">
        <f>V206-Baseline!V206</f>
        <v>1621.907578243322</v>
      </c>
      <c r="W226" s="21">
        <f>W206-Baseline!W206</f>
        <v>1706.251225242399</v>
      </c>
      <c r="X226" s="21">
        <f>X206-Baseline!X206</f>
        <v>1790.1522497364797</v>
      </c>
      <c r="Y226" s="21">
        <f>Y206-Baseline!Y206</f>
        <v>1873.6346124284139</v>
      </c>
      <c r="Z226" s="21">
        <f>Z206-Baseline!Z206</f>
        <v>1956.7220876695867</v>
      </c>
      <c r="AA226" s="21">
        <f>AA206-Baseline!AA206</f>
        <v>2039.4382823538826</v>
      </c>
      <c r="AB226" s="21">
        <f>AB206-Baseline!AB206</f>
        <v>2121.806654594835</v>
      </c>
      <c r="AC226" s="21">
        <f>AC206-Baseline!AC206</f>
        <v>2203.8238323505848</v>
      </c>
      <c r="AD226" s="21">
        <f>AD206-Baseline!AD206</f>
        <v>2285.5098011098971</v>
      </c>
      <c r="AE226" s="21">
        <f>AE206-Baseline!AE206</f>
        <v>2366.8818301006881</v>
      </c>
      <c r="AF226" s="21">
        <f>AF206-Baseline!AF206</f>
        <v>2447.9553820409715</v>
      </c>
      <c r="AG226" s="21">
        <f>AG206-Baseline!AG206</f>
        <v>2528.7450454115706</v>
      </c>
      <c r="AH226" s="21">
        <f>AH206-Baseline!AH206</f>
        <v>2609.2657086898976</v>
      </c>
      <c r="AI226" s="21">
        <f>AI206-Baseline!AI206</f>
        <v>2689.5341727659579</v>
      </c>
      <c r="AJ226" s="21">
        <f>AJ206-Baseline!AJ206</f>
        <v>2769.9302282297072</v>
      </c>
      <c r="AK226" s="21">
        <f>AK206-Baseline!AK206</f>
        <v>2850.4684977529582</v>
      </c>
      <c r="AL226" s="21">
        <f>AL206-Baseline!AL206</f>
        <v>2931.1640839802913</v>
      </c>
      <c r="AM226" s="21">
        <f>AM206-Baseline!AM206</f>
        <v>3012.0326394234476</v>
      </c>
      <c r="AN226" s="21">
        <f>AN206-Baseline!AN206</f>
        <v>3093.0902709548986</v>
      </c>
      <c r="AO226" s="21">
        <f>AO206-Baseline!AO206</f>
        <v>3174.353415284058</v>
      </c>
      <c r="AP226" s="21">
        <f>AP206-Baseline!AP206</f>
        <v>3255.838966439273</v>
      </c>
      <c r="AQ226" s="21">
        <f>AQ206-Baseline!AQ206</f>
        <v>3337.5643004928488</v>
      </c>
      <c r="AR226" s="21">
        <f>AR206-Baseline!AR206</f>
        <v>3419.5472667744007</v>
      </c>
      <c r="AS226" s="21">
        <f>AS206-Baseline!AS206</f>
        <v>3501.8061856117283</v>
      </c>
      <c r="AT226" s="21">
        <f>AT206-Baseline!AT206</f>
        <v>3584.3598651536195</v>
      </c>
      <c r="AU226" s="21">
        <f>AU206-Baseline!AU206</f>
        <v>3667.2276256324139</v>
      </c>
      <c r="AV226" s="21">
        <f>AV206-Baseline!AV206</f>
        <v>3750.4293094808245</v>
      </c>
      <c r="AW226" s="21">
        <f>AW206-Baseline!AW206</f>
        <v>3833.9852928036103</v>
      </c>
      <c r="AX226" s="21">
        <f>AX206-Baseline!AX206</f>
        <v>3917.9165007184611</v>
      </c>
      <c r="AY226" s="21">
        <f>AY206-Baseline!AY206</f>
        <v>4002.2444245014422</v>
      </c>
      <c r="AZ226" s="21">
        <f>AZ206-Baseline!AZ206</f>
        <v>4086.9911380620529</v>
      </c>
      <c r="BA226" s="21">
        <f>BA206-Baseline!BA206</f>
        <v>4172.179314088924</v>
      </c>
      <c r="BB226" s="21">
        <f>BB206-Baseline!BB206</f>
        <v>4257.8154196991663</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500</v>
      </c>
    </row>
    <row r="2" spans="1:19">
      <c r="A2" s="517" t="s">
        <v>501</v>
      </c>
      <c r="B2" s="517"/>
      <c r="C2" s="517"/>
      <c r="D2" s="517"/>
      <c r="E2" s="517"/>
      <c r="F2" s="517"/>
      <c r="G2" s="517"/>
      <c r="H2" s="517"/>
      <c r="I2" s="517"/>
      <c r="J2" s="517"/>
      <c r="K2" s="517"/>
      <c r="L2" s="517"/>
      <c r="M2" s="517"/>
      <c r="N2" s="517"/>
      <c r="O2" s="517"/>
      <c r="P2" s="517"/>
      <c r="Q2" s="517"/>
      <c r="R2" s="517"/>
      <c r="S2" s="517"/>
    </row>
    <row r="3" spans="1:19">
      <c r="A3" s="517"/>
      <c r="B3" s="517"/>
      <c r="C3" s="517"/>
      <c r="D3" s="517"/>
      <c r="E3" s="517"/>
      <c r="F3" s="517"/>
      <c r="G3" s="517"/>
      <c r="H3" s="517"/>
      <c r="I3" s="517"/>
      <c r="J3" s="517"/>
      <c r="K3" s="517"/>
      <c r="L3" s="517"/>
      <c r="M3" s="517"/>
      <c r="N3" s="517"/>
      <c r="O3" s="517"/>
      <c r="P3" s="517"/>
      <c r="Q3" s="517"/>
      <c r="R3" s="517"/>
      <c r="S3" s="517"/>
    </row>
    <row r="4" spans="1:19">
      <c r="A4" s="517"/>
      <c r="B4" s="517"/>
      <c r="C4" s="517"/>
      <c r="D4" s="517"/>
      <c r="E4" s="517"/>
      <c r="F4" s="517"/>
      <c r="G4" s="517"/>
      <c r="H4" s="517"/>
      <c r="I4" s="517"/>
      <c r="J4" s="517"/>
      <c r="K4" s="517"/>
      <c r="L4" s="517"/>
      <c r="M4" s="517"/>
      <c r="N4" s="517"/>
      <c r="O4" s="517"/>
      <c r="P4" s="517"/>
      <c r="Q4" s="517"/>
      <c r="R4" s="517"/>
      <c r="S4" s="517"/>
    </row>
    <row r="19" spans="1:19">
      <c r="A19" s="4" t="s">
        <v>503</v>
      </c>
    </row>
    <row r="20" spans="1:19">
      <c r="A20" s="517" t="s">
        <v>504</v>
      </c>
      <c r="B20" s="517"/>
      <c r="C20" s="517"/>
      <c r="D20" s="517"/>
      <c r="E20" s="517"/>
      <c r="F20" s="517"/>
      <c r="G20" s="517"/>
      <c r="H20" s="517"/>
      <c r="I20" s="517"/>
      <c r="J20" s="517"/>
      <c r="K20" s="517"/>
      <c r="L20" s="517"/>
      <c r="M20" s="517"/>
      <c r="N20" s="517"/>
      <c r="O20" s="517"/>
      <c r="P20" s="517"/>
      <c r="Q20" s="517"/>
      <c r="R20" s="517"/>
      <c r="S20" s="517"/>
    </row>
    <row r="21" spans="1:19" ht="25.5" customHeight="1">
      <c r="A21" s="517"/>
      <c r="B21" s="517"/>
      <c r="C21" s="517"/>
      <c r="D21" s="517"/>
      <c r="E21" s="517"/>
      <c r="F21" s="517"/>
      <c r="G21" s="517"/>
      <c r="H21" s="517"/>
      <c r="I21" s="517"/>
      <c r="J21" s="517"/>
      <c r="K21" s="517"/>
      <c r="L21" s="517"/>
      <c r="M21" s="517"/>
      <c r="N21" s="517"/>
      <c r="O21" s="517"/>
      <c r="P21" s="517"/>
      <c r="Q21" s="517"/>
      <c r="R21" s="517"/>
      <c r="S21" s="517"/>
    </row>
    <row r="23" spans="1:19">
      <c r="A23" s="158" t="s">
        <v>486</v>
      </c>
      <c r="B23" s="444"/>
      <c r="C23" s="444"/>
      <c r="D23" s="444"/>
      <c r="E23" s="444"/>
      <c r="F23" s="444"/>
      <c r="G23" s="444"/>
      <c r="H23" s="444"/>
      <c r="I23" s="444"/>
      <c r="J23" s="444"/>
      <c r="K23" s="444"/>
      <c r="L23" s="444"/>
      <c r="M23" s="444"/>
      <c r="N23" s="444"/>
      <c r="O23" s="444"/>
      <c r="P23" s="444"/>
      <c r="Q23" s="444"/>
      <c r="R23" s="444"/>
      <c r="S23" s="444"/>
    </row>
    <row r="24" spans="1:19">
      <c r="A24" s="158" t="s">
        <v>487</v>
      </c>
      <c r="B24" s="444"/>
      <c r="C24" s="444"/>
      <c r="D24" s="444"/>
      <c r="E24" s="444"/>
      <c r="F24" s="444"/>
      <c r="G24" s="444"/>
      <c r="H24" s="444"/>
      <c r="I24" s="444"/>
      <c r="J24" s="444"/>
      <c r="K24" s="444"/>
      <c r="L24" s="444"/>
      <c r="M24" s="444"/>
      <c r="N24" s="444"/>
      <c r="O24" s="444"/>
      <c r="P24" s="444"/>
      <c r="Q24" s="444"/>
      <c r="R24" s="444"/>
      <c r="S24" s="444"/>
    </row>
    <row r="25" spans="1:19">
      <c r="A25" s="159" t="s">
        <v>389</v>
      </c>
      <c r="B25" s="444"/>
      <c r="C25" s="444"/>
      <c r="D25" s="444"/>
      <c r="E25" s="444"/>
      <c r="F25" s="444"/>
      <c r="G25" s="444"/>
      <c r="H25" s="444"/>
      <c r="I25" s="444"/>
      <c r="J25" s="444"/>
      <c r="K25" s="444"/>
      <c r="L25" s="444"/>
      <c r="M25" s="444"/>
      <c r="N25" s="444"/>
      <c r="O25" s="444"/>
      <c r="P25" s="444"/>
      <c r="Q25" s="444"/>
      <c r="R25" s="444"/>
      <c r="S25" s="444"/>
    </row>
    <row r="26" spans="1:19">
      <c r="A26" s="159" t="s">
        <v>465</v>
      </c>
      <c r="B26" s="444"/>
      <c r="C26" s="444"/>
      <c r="D26" s="444"/>
      <c r="E26" s="444"/>
      <c r="F26" s="444"/>
      <c r="G26" s="444"/>
      <c r="H26" s="444"/>
      <c r="I26" s="444"/>
      <c r="J26" s="444"/>
      <c r="K26" s="444"/>
      <c r="L26" s="444"/>
      <c r="M26" s="444"/>
      <c r="N26" s="444"/>
      <c r="O26" s="444"/>
      <c r="P26" s="444"/>
      <c r="Q26" s="444"/>
      <c r="R26" s="444"/>
      <c r="S26" s="444"/>
    </row>
    <row r="27" spans="1:19">
      <c r="A27" s="159" t="s">
        <v>466</v>
      </c>
      <c r="B27" s="444"/>
      <c r="C27" s="444"/>
      <c r="D27" s="444"/>
      <c r="E27" s="444"/>
      <c r="F27" s="444"/>
      <c r="G27" s="444"/>
      <c r="H27" s="444"/>
      <c r="I27" s="444"/>
      <c r="J27" s="444"/>
      <c r="K27" s="444"/>
      <c r="L27" s="444"/>
      <c r="M27" s="444"/>
      <c r="N27" s="444"/>
      <c r="O27" s="444"/>
      <c r="P27" s="444"/>
      <c r="Q27" s="444"/>
      <c r="R27" s="444"/>
      <c r="S27" s="444"/>
    </row>
    <row r="31" spans="1:19">
      <c r="A31" s="4" t="s">
        <v>508</v>
      </c>
    </row>
    <row r="32" spans="1:19">
      <c r="A32" t="s">
        <v>509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71" t="s">
        <v>333</v>
      </c>
      <c r="J2" s="472"/>
      <c r="K2" s="472"/>
      <c r="L2" s="472"/>
      <c r="M2" s="472"/>
      <c r="N2" s="472"/>
      <c r="O2" s="472"/>
      <c r="P2" s="472"/>
      <c r="Q2" s="472"/>
      <c r="R2" s="472"/>
      <c r="S2" s="472"/>
      <c r="T2" s="472"/>
      <c r="U2" s="473"/>
    </row>
    <row r="3" spans="1:21" ht="13.5" customHeight="1" outlineLevel="1" thickBot="1">
      <c r="A3" s="3"/>
      <c r="B3" s="7"/>
      <c r="F3" s="24"/>
      <c r="G3" s="10"/>
      <c r="I3" s="474" t="s">
        <v>334</v>
      </c>
      <c r="J3" s="475"/>
      <c r="K3" s="475"/>
      <c r="L3" s="475"/>
      <c r="M3" s="475"/>
      <c r="N3" s="476"/>
      <c r="O3" s="1"/>
      <c r="P3" s="480" t="s">
        <v>335</v>
      </c>
      <c r="Q3" s="481"/>
      <c r="R3" s="481"/>
      <c r="S3" s="481"/>
      <c r="T3" s="481"/>
      <c r="U3" s="482"/>
    </row>
    <row r="4" spans="1:21" ht="56.25" customHeight="1" outlineLevel="1">
      <c r="A4" s="31" t="s">
        <v>154</v>
      </c>
      <c r="B4" s="86"/>
      <c r="E4" s="53" t="s">
        <v>336</v>
      </c>
      <c r="F4" s="91"/>
      <c r="G4" s="28"/>
      <c r="H4" s="10"/>
      <c r="I4" s="477"/>
      <c r="J4" s="478"/>
      <c r="K4" s="478"/>
      <c r="L4" s="478"/>
      <c r="M4" s="478"/>
      <c r="N4" s="479"/>
      <c r="P4" s="483"/>
      <c r="Q4" s="484"/>
      <c r="R4" s="484"/>
      <c r="S4" s="484"/>
      <c r="T4" s="484"/>
      <c r="U4" s="485"/>
    </row>
    <row r="5" spans="1:21" outlineLevel="1">
      <c r="A5" s="13" t="s">
        <v>337</v>
      </c>
      <c r="B5" s="88"/>
      <c r="E5" s="14"/>
      <c r="H5" s="10"/>
      <c r="I5" s="486"/>
      <c r="J5" s="450"/>
      <c r="K5" s="450"/>
      <c r="L5" s="450"/>
      <c r="M5" s="450"/>
      <c r="N5" s="451"/>
      <c r="P5" s="486"/>
      <c r="Q5" s="450"/>
      <c r="R5" s="450"/>
      <c r="S5" s="450"/>
      <c r="T5" s="450"/>
      <c r="U5" s="451"/>
    </row>
    <row r="6" spans="1:21" outlineLevel="1">
      <c r="A6" s="13" t="s">
        <v>340</v>
      </c>
      <c r="B6" s="88"/>
      <c r="E6" s="53" t="s">
        <v>342</v>
      </c>
      <c r="F6" s="90"/>
      <c r="H6" s="10"/>
      <c r="I6" s="452"/>
      <c r="J6" s="453"/>
      <c r="K6" s="453"/>
      <c r="L6" s="453"/>
      <c r="M6" s="453"/>
      <c r="N6" s="454"/>
      <c r="P6" s="452"/>
      <c r="Q6" s="453"/>
      <c r="R6" s="453"/>
      <c r="S6" s="453"/>
      <c r="T6" s="453"/>
      <c r="U6" s="454"/>
    </row>
    <row r="7" spans="1:21" outlineLevel="1">
      <c r="A7" s="13" t="s">
        <v>344</v>
      </c>
      <c r="B7" s="88"/>
      <c r="E7" s="14"/>
      <c r="H7" s="10"/>
      <c r="I7" s="452"/>
      <c r="J7" s="453"/>
      <c r="K7" s="453"/>
      <c r="L7" s="453"/>
      <c r="M7" s="453"/>
      <c r="N7" s="454"/>
      <c r="P7" s="452"/>
      <c r="Q7" s="453"/>
      <c r="R7" s="453"/>
      <c r="S7" s="453"/>
      <c r="T7" s="453"/>
      <c r="U7" s="454"/>
    </row>
    <row r="8" spans="1:21" ht="41" outlineLevel="1" thickBot="1">
      <c r="A8" s="34" t="s">
        <v>345</v>
      </c>
      <c r="B8" s="89"/>
      <c r="E8" s="14"/>
      <c r="H8" s="10"/>
      <c r="I8" s="452"/>
      <c r="J8" s="453"/>
      <c r="K8" s="453"/>
      <c r="L8" s="453"/>
      <c r="M8" s="453"/>
      <c r="N8" s="454"/>
      <c r="P8" s="452"/>
      <c r="Q8" s="453"/>
      <c r="R8" s="453"/>
      <c r="S8" s="453"/>
      <c r="T8" s="453"/>
      <c r="U8" s="454"/>
    </row>
    <row r="9" spans="1:21" outlineLevel="1">
      <c r="E9" s="14"/>
      <c r="H9" s="10"/>
      <c r="I9" s="452"/>
      <c r="J9" s="453"/>
      <c r="K9" s="453"/>
      <c r="L9" s="453"/>
      <c r="M9" s="453"/>
      <c r="N9" s="454"/>
      <c r="P9" s="452"/>
      <c r="Q9" s="453"/>
      <c r="R9" s="453"/>
      <c r="S9" s="453"/>
      <c r="T9" s="453"/>
      <c r="U9" s="454"/>
    </row>
    <row r="10" spans="1:21" ht="14" outlineLevel="1" thickBot="1">
      <c r="A10" s="32" t="s">
        <v>347</v>
      </c>
      <c r="B10" s="35">
        <f>Baseline!B10</f>
        <v>2027</v>
      </c>
      <c r="E10" s="14"/>
      <c r="H10" s="10"/>
      <c r="I10" s="452"/>
      <c r="J10" s="453"/>
      <c r="K10" s="453"/>
      <c r="L10" s="453"/>
      <c r="M10" s="453"/>
      <c r="N10" s="454"/>
      <c r="P10" s="452"/>
      <c r="Q10" s="453"/>
      <c r="R10" s="453"/>
      <c r="S10" s="453"/>
      <c r="T10" s="453"/>
      <c r="U10" s="454"/>
    </row>
    <row r="11" spans="1:21" outlineLevel="1">
      <c r="A11" s="16"/>
      <c r="H11" s="10"/>
      <c r="I11" s="452"/>
      <c r="J11" s="453"/>
      <c r="K11" s="453"/>
      <c r="L11" s="453"/>
      <c r="M11" s="453"/>
      <c r="N11" s="454"/>
      <c r="P11" s="452"/>
      <c r="Q11" s="453"/>
      <c r="R11" s="453"/>
      <c r="S11" s="453"/>
      <c r="T11" s="453"/>
      <c r="U11" s="454"/>
    </row>
    <row r="12" spans="1:21" ht="40.5" outlineLevel="1">
      <c r="A12" s="26" t="s">
        <v>348</v>
      </c>
      <c r="B12" s="26" t="s">
        <v>349</v>
      </c>
      <c r="C12" s="26" t="s">
        <v>350</v>
      </c>
      <c r="D12" s="26" t="s">
        <v>351</v>
      </c>
      <c r="E12" s="26" t="s">
        <v>352</v>
      </c>
      <c r="F12" s="26" t="s">
        <v>353</v>
      </c>
      <c r="G12" s="26" t="s">
        <v>354</v>
      </c>
      <c r="I12" s="452"/>
      <c r="J12" s="453"/>
      <c r="K12" s="453"/>
      <c r="L12" s="453"/>
      <c r="M12" s="453"/>
      <c r="N12" s="454"/>
      <c r="P12" s="452"/>
      <c r="Q12" s="453"/>
      <c r="R12" s="453"/>
      <c r="S12" s="453"/>
      <c r="T12" s="453"/>
      <c r="U12" s="454"/>
    </row>
    <row r="13" spans="1:21" outlineLevel="1">
      <c r="A13" s="58">
        <v>2035</v>
      </c>
      <c r="B13" s="21">
        <f t="shared" ref="B13:B18" si="0">INDEX($E$204:$AW$204,1,MATCH($A13,$E$53:$BB$53,0))</f>
        <v>0</v>
      </c>
      <c r="C13" s="21">
        <f>B13-Baseline!B13</f>
        <v>705.11543885484127</v>
      </c>
      <c r="D13" s="21">
        <f t="shared" ref="D13:D18" si="1">INDEX($E$205:$AW$205,1,MATCH($A13,$E$53:$BB$53,0))</f>
        <v>0</v>
      </c>
      <c r="E13" s="21">
        <f>D13-Baseline!D13</f>
        <v>571.30289922876159</v>
      </c>
      <c r="F13" s="21">
        <f t="shared" ref="F13:F18" si="2">INDEX($E$206:$AW$206,1,MATCH($A13,$E$53:$BB$53,0))</f>
        <v>0</v>
      </c>
      <c r="G13" s="21">
        <f>F13-Baseline!F13</f>
        <v>838.92404921825698</v>
      </c>
      <c r="I13" s="452"/>
      <c r="J13" s="453"/>
      <c r="K13" s="453"/>
      <c r="L13" s="453"/>
      <c r="M13" s="453"/>
      <c r="N13" s="454"/>
      <c r="P13" s="452"/>
      <c r="Q13" s="453"/>
      <c r="R13" s="453"/>
      <c r="S13" s="453"/>
      <c r="T13" s="453"/>
      <c r="U13" s="454"/>
    </row>
    <row r="14" spans="1:21" outlineLevel="1">
      <c r="A14" s="58">
        <v>2040</v>
      </c>
      <c r="B14" s="21">
        <f t="shared" si="0"/>
        <v>0</v>
      </c>
      <c r="C14" s="21">
        <f>B14-Baseline!B14</f>
        <v>1073.5397256629326</v>
      </c>
      <c r="D14" s="21">
        <f t="shared" si="1"/>
        <v>0</v>
      </c>
      <c r="E14" s="21">
        <f>D14-Baseline!D14</f>
        <v>867.65686767739442</v>
      </c>
      <c r="F14" s="21">
        <f t="shared" si="2"/>
        <v>0</v>
      </c>
      <c r="G14" s="21">
        <f>F14-Baseline!F14</f>
        <v>1279.6199617563118</v>
      </c>
      <c r="I14" s="452"/>
      <c r="J14" s="453"/>
      <c r="K14" s="453"/>
      <c r="L14" s="453"/>
      <c r="M14" s="453"/>
      <c r="N14" s="454"/>
      <c r="P14" s="452"/>
      <c r="Q14" s="453"/>
      <c r="R14" s="453"/>
      <c r="S14" s="453"/>
      <c r="T14" s="453"/>
      <c r="U14" s="454"/>
    </row>
    <row r="15" spans="1:21" outlineLevel="1">
      <c r="A15" s="58">
        <v>2045</v>
      </c>
      <c r="B15" s="21">
        <f t="shared" si="0"/>
        <v>0</v>
      </c>
      <c r="C15" s="21">
        <f>B15-Baseline!B15</f>
        <v>1429.3597831928657</v>
      </c>
      <c r="D15" s="21">
        <f t="shared" si="1"/>
        <v>0</v>
      </c>
      <c r="E15" s="21">
        <f>D15-Baseline!D15</f>
        <v>1152.5657762289784</v>
      </c>
      <c r="F15" s="21">
        <f t="shared" si="2"/>
        <v>0</v>
      </c>
      <c r="G15" s="21">
        <f>F15-Baseline!F15</f>
        <v>1706.251225242399</v>
      </c>
      <c r="I15" s="452"/>
      <c r="J15" s="453"/>
      <c r="K15" s="453"/>
      <c r="L15" s="453"/>
      <c r="M15" s="453"/>
      <c r="N15" s="454"/>
      <c r="P15" s="452"/>
      <c r="Q15" s="453"/>
      <c r="R15" s="453"/>
      <c r="S15" s="453"/>
      <c r="T15" s="453"/>
      <c r="U15" s="454"/>
    </row>
    <row r="16" spans="1:21" outlineLevel="1">
      <c r="A16" s="58">
        <v>2050</v>
      </c>
      <c r="B16" s="21">
        <f t="shared" si="0"/>
        <v>0</v>
      </c>
      <c r="C16" s="21">
        <f>B16-Baseline!B16</f>
        <v>1775.2437341688042</v>
      </c>
      <c r="D16" s="21">
        <f t="shared" si="1"/>
        <v>0</v>
      </c>
      <c r="E16" s="21">
        <f>D16-Baseline!D16</f>
        <v>1428.6088327236496</v>
      </c>
      <c r="F16" s="21">
        <f t="shared" si="2"/>
        <v>0</v>
      </c>
      <c r="G16" s="21">
        <f>F16-Baseline!F16</f>
        <v>2121.806654594835</v>
      </c>
      <c r="I16" s="452"/>
      <c r="J16" s="453"/>
      <c r="K16" s="453"/>
      <c r="L16" s="453"/>
      <c r="M16" s="453"/>
      <c r="N16" s="454"/>
      <c r="P16" s="452"/>
      <c r="Q16" s="453"/>
      <c r="R16" s="453"/>
      <c r="S16" s="453"/>
      <c r="T16" s="453"/>
      <c r="U16" s="454"/>
    </row>
    <row r="17" spans="1:21" outlineLevel="1">
      <c r="A17" s="58">
        <v>2060</v>
      </c>
      <c r="B17" s="21">
        <f t="shared" si="0"/>
        <v>0</v>
      </c>
      <c r="C17" s="21">
        <f>B17-Baseline!B17</f>
        <v>2448.4735537750407</v>
      </c>
      <c r="D17" s="21">
        <f t="shared" si="1"/>
        <v>0</v>
      </c>
      <c r="E17" s="21">
        <f>D17-Baseline!D17</f>
        <v>1964.4319540019119</v>
      </c>
      <c r="F17" s="21">
        <f t="shared" si="2"/>
        <v>0</v>
      </c>
      <c r="G17" s="21">
        <f>F17-Baseline!F17</f>
        <v>2931.1640839802913</v>
      </c>
      <c r="I17" s="452"/>
      <c r="J17" s="453"/>
      <c r="K17" s="453"/>
      <c r="L17" s="453"/>
      <c r="M17" s="453"/>
      <c r="N17" s="454"/>
      <c r="P17" s="452"/>
      <c r="Q17" s="453"/>
      <c r="R17" s="453"/>
      <c r="S17" s="453"/>
      <c r="T17" s="453"/>
      <c r="U17" s="454"/>
    </row>
    <row r="18" spans="1:21" outlineLevel="1">
      <c r="A18" s="58">
        <v>2070</v>
      </c>
      <c r="B18" s="21">
        <f t="shared" si="0"/>
        <v>0</v>
      </c>
      <c r="C18" s="21">
        <f>B18-Baseline!B18</f>
        <v>3131.3263078373261</v>
      </c>
      <c r="D18" s="21">
        <f t="shared" si="1"/>
        <v>0</v>
      </c>
      <c r="E18" s="21">
        <f>D18-Baseline!D18</f>
        <v>2508.4854764982156</v>
      </c>
      <c r="F18" s="21">
        <f t="shared" si="2"/>
        <v>0</v>
      </c>
      <c r="G18" s="21">
        <f>F18-Baseline!F18</f>
        <v>3750.4293094808245</v>
      </c>
      <c r="I18" s="455"/>
      <c r="J18" s="456"/>
      <c r="K18" s="456"/>
      <c r="L18" s="456"/>
      <c r="M18" s="456"/>
      <c r="N18" s="457"/>
      <c r="P18" s="455"/>
      <c r="Q18" s="456"/>
      <c r="R18" s="456"/>
      <c r="S18" s="456"/>
      <c r="T18" s="456"/>
      <c r="U18" s="457"/>
    </row>
    <row r="19" spans="1:21" ht="14" outlineLevel="1" thickBot="1">
      <c r="A19" s="496"/>
      <c r="B19" s="496"/>
      <c r="I19" s="250"/>
      <c r="J19" s="251"/>
      <c r="K19" s="251"/>
      <c r="L19" s="251"/>
      <c r="M19" s="251"/>
      <c r="N19" s="251"/>
      <c r="P19" s="249"/>
      <c r="Q19" s="249"/>
      <c r="R19" s="249"/>
      <c r="S19" s="249"/>
      <c r="T19" s="249"/>
      <c r="U19" s="232"/>
    </row>
    <row r="20" spans="1:21" ht="26.25" customHeight="1" outlineLevel="1">
      <c r="A20" s="54" t="s">
        <v>355</v>
      </c>
      <c r="B20" s="55">
        <f>Baseline!B20</f>
        <v>1</v>
      </c>
      <c r="E20" s="154"/>
      <c r="I20" s="487" t="s">
        <v>356</v>
      </c>
      <c r="J20" s="488"/>
      <c r="K20" s="488"/>
      <c r="L20" s="488"/>
      <c r="M20" s="488"/>
      <c r="N20" s="489"/>
      <c r="P20" s="487" t="s">
        <v>357</v>
      </c>
      <c r="Q20" s="488"/>
      <c r="R20" s="488"/>
      <c r="S20" s="488"/>
      <c r="T20" s="488"/>
      <c r="U20" s="489"/>
    </row>
    <row r="21" spans="1:21" ht="12.75" customHeight="1" outlineLevel="1">
      <c r="A21" s="154"/>
      <c r="B21" s="155"/>
      <c r="I21" s="486"/>
      <c r="J21" s="450"/>
      <c r="K21" s="450"/>
      <c r="L21" s="450"/>
      <c r="M21" s="450"/>
      <c r="N21" s="451"/>
      <c r="P21" s="486"/>
      <c r="Q21" s="450"/>
      <c r="R21" s="450"/>
      <c r="S21" s="450"/>
      <c r="T21" s="450"/>
      <c r="U21" s="451"/>
    </row>
    <row r="22" spans="1:21" ht="12.75" customHeight="1" outlineLevel="1">
      <c r="A22" s="154"/>
      <c r="B22" s="155"/>
      <c r="I22" s="452"/>
      <c r="J22" s="453"/>
      <c r="K22" s="453"/>
      <c r="L22" s="453"/>
      <c r="M22" s="453"/>
      <c r="N22" s="454"/>
      <c r="P22" s="452"/>
      <c r="Q22" s="453"/>
      <c r="R22" s="453"/>
      <c r="S22" s="453"/>
      <c r="T22" s="453"/>
      <c r="U22" s="454"/>
    </row>
    <row r="23" spans="1:21" outlineLevel="1">
      <c r="A23" s="154"/>
      <c r="B23" s="505" t="s">
        <v>359</v>
      </c>
      <c r="C23" s="506"/>
      <c r="D23" s="506"/>
      <c r="E23" s="506"/>
      <c r="F23" s="506"/>
      <c r="G23" s="507"/>
      <c r="I23" s="452"/>
      <c r="J23" s="453"/>
      <c r="K23" s="453"/>
      <c r="L23" s="453"/>
      <c r="M23" s="453"/>
      <c r="N23" s="454"/>
      <c r="P23" s="452"/>
      <c r="Q23" s="453"/>
      <c r="R23" s="453"/>
      <c r="S23" s="453"/>
      <c r="T23" s="453"/>
      <c r="U23" s="454"/>
    </row>
    <row r="24" spans="1:21" outlineLevel="1">
      <c r="B24" s="17">
        <v>2027</v>
      </c>
      <c r="C24" s="17">
        <v>2028</v>
      </c>
      <c r="D24" s="17">
        <v>2029</v>
      </c>
      <c r="E24" s="17">
        <v>2030</v>
      </c>
      <c r="F24" s="17">
        <v>2031</v>
      </c>
      <c r="G24" s="17" t="s">
        <v>360</v>
      </c>
      <c r="I24" s="452"/>
      <c r="J24" s="453"/>
      <c r="K24" s="453"/>
      <c r="L24" s="453"/>
      <c r="M24" s="453"/>
      <c r="N24" s="454"/>
      <c r="P24" s="452"/>
      <c r="Q24" s="453"/>
      <c r="R24" s="453"/>
      <c r="S24" s="453"/>
      <c r="T24" s="453"/>
      <c r="U24" s="454"/>
    </row>
    <row r="25" spans="1:21" ht="14" outlineLevel="1" thickBot="1">
      <c r="B25" s="30" t="s">
        <v>361</v>
      </c>
      <c r="C25" s="30" t="s">
        <v>361</v>
      </c>
      <c r="D25" s="30" t="s">
        <v>361</v>
      </c>
      <c r="E25" s="30" t="s">
        <v>361</v>
      </c>
      <c r="F25" s="30" t="s">
        <v>361</v>
      </c>
      <c r="G25" s="30" t="s">
        <v>361</v>
      </c>
      <c r="I25" s="452"/>
      <c r="J25" s="453"/>
      <c r="K25" s="453"/>
      <c r="L25" s="453"/>
      <c r="M25" s="453"/>
      <c r="N25" s="454"/>
      <c r="P25" s="452"/>
      <c r="Q25" s="453"/>
      <c r="R25" s="453"/>
      <c r="S25" s="453"/>
      <c r="T25" s="453"/>
      <c r="U25" s="454"/>
    </row>
    <row r="26" spans="1:21" outlineLevel="1">
      <c r="A26" s="54" t="s">
        <v>362</v>
      </c>
      <c r="B26" s="21">
        <f>E64</f>
        <v>0</v>
      </c>
      <c r="C26" s="21">
        <f>F64</f>
        <v>0</v>
      </c>
      <c r="D26" s="21">
        <f>G64</f>
        <v>0</v>
      </c>
      <c r="E26" s="21">
        <f>H64</f>
        <v>0</v>
      </c>
      <c r="F26" s="21">
        <f>I64</f>
        <v>0</v>
      </c>
      <c r="G26" s="21">
        <f>SUM(J64:BB64)</f>
        <v>0</v>
      </c>
      <c r="I26" s="452"/>
      <c r="J26" s="453"/>
      <c r="K26" s="453"/>
      <c r="L26" s="453"/>
      <c r="M26" s="453"/>
      <c r="N26" s="454"/>
      <c r="P26" s="452"/>
      <c r="Q26" s="453"/>
      <c r="R26" s="453"/>
      <c r="S26" s="453"/>
      <c r="T26" s="453"/>
      <c r="U26" s="454"/>
    </row>
    <row r="27" spans="1:21" outlineLevel="1">
      <c r="A27" s="54" t="s">
        <v>363</v>
      </c>
      <c r="B27" s="21">
        <f>E71+E77</f>
        <v>0</v>
      </c>
      <c r="C27" s="21">
        <f>F71+F77</f>
        <v>0</v>
      </c>
      <c r="D27" s="21">
        <f>G71+G77</f>
        <v>0</v>
      </c>
      <c r="E27" s="21">
        <f>H71+H77</f>
        <v>0</v>
      </c>
      <c r="F27" s="21">
        <f>I71+I77</f>
        <v>0</v>
      </c>
      <c r="G27" s="21">
        <f>SUM(J71:BB71)+SUM(J77:BB77)</f>
        <v>0</v>
      </c>
      <c r="I27" s="452"/>
      <c r="J27" s="453"/>
      <c r="K27" s="453"/>
      <c r="L27" s="453"/>
      <c r="M27" s="453"/>
      <c r="N27" s="454"/>
      <c r="P27" s="452"/>
      <c r="Q27" s="453"/>
      <c r="R27" s="453"/>
      <c r="S27" s="453"/>
      <c r="T27" s="453"/>
      <c r="U27" s="454"/>
    </row>
    <row r="28" spans="1:21" outlineLevel="1">
      <c r="A28" s="154"/>
      <c r="B28" s="248"/>
      <c r="C28" s="248"/>
      <c r="D28" s="248"/>
      <c r="E28" s="248"/>
      <c r="F28" s="248"/>
      <c r="G28" s="248"/>
      <c r="I28" s="452"/>
      <c r="J28" s="453"/>
      <c r="K28" s="453"/>
      <c r="L28" s="453"/>
      <c r="M28" s="453"/>
      <c r="N28" s="454"/>
      <c r="P28" s="452"/>
      <c r="Q28" s="453"/>
      <c r="R28" s="453"/>
      <c r="S28" s="453"/>
      <c r="T28" s="453"/>
      <c r="U28" s="454"/>
    </row>
    <row r="29" spans="1:21" ht="14" outlineLevel="1" thickBot="1">
      <c r="A29" s="154"/>
      <c r="B29" s="248"/>
      <c r="C29" s="248"/>
      <c r="D29" s="248"/>
      <c r="E29" s="248"/>
      <c r="F29" s="248"/>
      <c r="G29" s="248"/>
      <c r="I29" s="452"/>
      <c r="J29" s="453"/>
      <c r="K29" s="453"/>
      <c r="L29" s="453"/>
      <c r="M29" s="453"/>
      <c r="N29" s="454"/>
      <c r="P29" s="452"/>
      <c r="Q29" s="453"/>
      <c r="R29" s="453"/>
      <c r="S29" s="453"/>
      <c r="T29" s="453"/>
      <c r="U29" s="454"/>
    </row>
    <row r="30" spans="1:21" ht="14" outlineLevel="1" thickBot="1">
      <c r="A30" s="308"/>
      <c r="B30" s="309" t="s">
        <v>364</v>
      </c>
      <c r="C30" s="310" t="s">
        <v>365</v>
      </c>
      <c r="D30" s="509" t="s">
        <v>317</v>
      </c>
      <c r="E30" s="510"/>
      <c r="F30" s="510"/>
      <c r="G30" s="511"/>
      <c r="I30" s="452"/>
      <c r="J30" s="453"/>
      <c r="K30" s="453"/>
      <c r="L30" s="453"/>
      <c r="M30" s="453"/>
      <c r="N30" s="454"/>
      <c r="P30" s="452"/>
      <c r="Q30" s="453"/>
      <c r="R30" s="453"/>
      <c r="S30" s="453"/>
      <c r="T30" s="453"/>
      <c r="U30" s="454"/>
    </row>
    <row r="31" spans="1:21" outlineLevel="1">
      <c r="A31" s="502" t="s">
        <v>366</v>
      </c>
      <c r="B31" s="311"/>
      <c r="C31" s="307"/>
      <c r="D31" s="522"/>
      <c r="E31" s="522"/>
      <c r="F31" s="522"/>
      <c r="G31" s="523"/>
      <c r="I31" s="452"/>
      <c r="J31" s="453"/>
      <c r="K31" s="453"/>
      <c r="L31" s="453"/>
      <c r="M31" s="453"/>
      <c r="N31" s="454"/>
      <c r="P31" s="452"/>
      <c r="Q31" s="453"/>
      <c r="R31" s="453"/>
      <c r="S31" s="453"/>
      <c r="T31" s="453"/>
      <c r="U31" s="454"/>
    </row>
    <row r="32" spans="1:21" outlineLevel="1">
      <c r="A32" s="502"/>
      <c r="B32" s="312"/>
      <c r="C32" s="252"/>
      <c r="D32" s="514"/>
      <c r="E32" s="514"/>
      <c r="F32" s="514"/>
      <c r="G32" s="515"/>
      <c r="I32" s="452"/>
      <c r="J32" s="453"/>
      <c r="K32" s="453"/>
      <c r="L32" s="453"/>
      <c r="M32" s="453"/>
      <c r="N32" s="454"/>
      <c r="P32" s="452"/>
      <c r="Q32" s="453"/>
      <c r="R32" s="453"/>
      <c r="S32" s="453"/>
      <c r="T32" s="453"/>
      <c r="U32" s="454"/>
    </row>
    <row r="33" spans="1:21" outlineLevel="1">
      <c r="A33" s="502"/>
      <c r="B33" s="312"/>
      <c r="C33" s="252"/>
      <c r="D33" s="514"/>
      <c r="E33" s="514"/>
      <c r="F33" s="514"/>
      <c r="G33" s="515"/>
      <c r="I33" s="452"/>
      <c r="J33" s="453"/>
      <c r="K33" s="453"/>
      <c r="L33" s="453"/>
      <c r="M33" s="453"/>
      <c r="N33" s="454"/>
      <c r="P33" s="452"/>
      <c r="Q33" s="453"/>
      <c r="R33" s="453"/>
      <c r="S33" s="453"/>
      <c r="T33" s="453"/>
      <c r="U33" s="454"/>
    </row>
    <row r="34" spans="1:21" outlineLevel="1">
      <c r="A34" s="502"/>
      <c r="B34" s="312"/>
      <c r="C34" s="252"/>
      <c r="D34" s="514"/>
      <c r="E34" s="514"/>
      <c r="F34" s="514"/>
      <c r="G34" s="515"/>
      <c r="I34" s="452"/>
      <c r="J34" s="453"/>
      <c r="K34" s="453"/>
      <c r="L34" s="453"/>
      <c r="M34" s="453"/>
      <c r="N34" s="454"/>
      <c r="P34" s="452"/>
      <c r="Q34" s="453"/>
      <c r="R34" s="453"/>
      <c r="S34" s="453"/>
      <c r="T34" s="453"/>
      <c r="U34" s="454"/>
    </row>
    <row r="35" spans="1:21" outlineLevel="1">
      <c r="A35" s="502"/>
      <c r="B35" s="312"/>
      <c r="C35" s="252"/>
      <c r="D35" s="514"/>
      <c r="E35" s="514"/>
      <c r="F35" s="514"/>
      <c r="G35" s="515"/>
      <c r="I35" s="452"/>
      <c r="J35" s="453"/>
      <c r="K35" s="453"/>
      <c r="L35" s="453"/>
      <c r="M35" s="453"/>
      <c r="N35" s="454"/>
      <c r="P35" s="452"/>
      <c r="Q35" s="453"/>
      <c r="R35" s="453"/>
      <c r="S35" s="453"/>
      <c r="T35" s="453"/>
      <c r="U35" s="454"/>
    </row>
    <row r="36" spans="1:21" outlineLevel="1">
      <c r="A36" s="502"/>
      <c r="B36" s="312"/>
      <c r="C36" s="252"/>
      <c r="D36" s="514"/>
      <c r="E36" s="514"/>
      <c r="F36" s="514"/>
      <c r="G36" s="515"/>
      <c r="I36" s="452"/>
      <c r="J36" s="453"/>
      <c r="K36" s="453"/>
      <c r="L36" s="453"/>
      <c r="M36" s="453"/>
      <c r="N36" s="454"/>
      <c r="P36" s="452"/>
      <c r="Q36" s="453"/>
      <c r="R36" s="453"/>
      <c r="S36" s="453"/>
      <c r="T36" s="453"/>
      <c r="U36" s="454"/>
    </row>
    <row r="37" spans="1:21" outlineLevel="1">
      <c r="A37" s="502"/>
      <c r="B37" s="312"/>
      <c r="C37" s="252"/>
      <c r="D37" s="514"/>
      <c r="E37" s="514"/>
      <c r="F37" s="514"/>
      <c r="G37" s="515"/>
      <c r="I37" s="452"/>
      <c r="J37" s="453"/>
      <c r="K37" s="453"/>
      <c r="L37" s="453"/>
      <c r="M37" s="453"/>
      <c r="N37" s="454"/>
      <c r="P37" s="452"/>
      <c r="Q37" s="453"/>
      <c r="R37" s="453"/>
      <c r="S37" s="453"/>
      <c r="T37" s="453"/>
      <c r="U37" s="454"/>
    </row>
    <row r="38" spans="1:21" outlineLevel="1">
      <c r="A38" s="502"/>
      <c r="B38" s="312"/>
      <c r="C38" s="252"/>
      <c r="D38" s="514"/>
      <c r="E38" s="514"/>
      <c r="F38" s="514"/>
      <c r="G38" s="515"/>
      <c r="I38" s="452"/>
      <c r="J38" s="453"/>
      <c r="K38" s="453"/>
      <c r="L38" s="453"/>
      <c r="M38" s="453"/>
      <c r="N38" s="454"/>
      <c r="P38" s="452"/>
      <c r="Q38" s="453"/>
      <c r="R38" s="453"/>
      <c r="S38" s="453"/>
      <c r="T38" s="453"/>
      <c r="U38" s="454"/>
    </row>
    <row r="39" spans="1:21" outlineLevel="1">
      <c r="A39" s="502"/>
      <c r="B39" s="312"/>
      <c r="C39" s="252"/>
      <c r="D39" s="514"/>
      <c r="E39" s="514"/>
      <c r="F39" s="514"/>
      <c r="G39" s="515"/>
      <c r="I39" s="452"/>
      <c r="J39" s="453"/>
      <c r="K39" s="453"/>
      <c r="L39" s="453"/>
      <c r="M39" s="453"/>
      <c r="N39" s="454"/>
      <c r="P39" s="452"/>
      <c r="Q39" s="453"/>
      <c r="R39" s="453"/>
      <c r="S39" s="453"/>
      <c r="T39" s="453"/>
      <c r="U39" s="454"/>
    </row>
    <row r="40" spans="1:21" ht="14" outlineLevel="1" thickBot="1">
      <c r="A40" s="503"/>
      <c r="B40" s="313"/>
      <c r="C40" s="314"/>
      <c r="D40" s="512"/>
      <c r="E40" s="512"/>
      <c r="F40" s="512"/>
      <c r="G40" s="513"/>
      <c r="I40" s="452"/>
      <c r="J40" s="453"/>
      <c r="K40" s="453"/>
      <c r="L40" s="453"/>
      <c r="M40" s="453"/>
      <c r="N40" s="454"/>
      <c r="P40" s="452"/>
      <c r="Q40" s="453"/>
      <c r="R40" s="453"/>
      <c r="S40" s="453"/>
      <c r="T40" s="453"/>
      <c r="U40" s="454"/>
    </row>
    <row r="41" spans="1:21" outlineLevel="1">
      <c r="A41" s="154"/>
      <c r="B41" s="248"/>
      <c r="C41" s="248"/>
      <c r="D41" s="248"/>
      <c r="E41" s="248"/>
      <c r="F41" s="248"/>
      <c r="G41" s="248"/>
      <c r="I41" s="452"/>
      <c r="J41" s="453"/>
      <c r="K41" s="453"/>
      <c r="L41" s="453"/>
      <c r="M41" s="453"/>
      <c r="N41" s="454"/>
      <c r="P41" s="452"/>
      <c r="Q41" s="453"/>
      <c r="R41" s="453"/>
      <c r="S41" s="453"/>
      <c r="T41" s="453"/>
      <c r="U41" s="454"/>
    </row>
    <row r="42" spans="1:21" outlineLevel="1">
      <c r="A42" s="154"/>
      <c r="B42" s="248"/>
      <c r="C42" s="248"/>
      <c r="D42" s="248"/>
      <c r="E42" s="248"/>
      <c r="F42" s="248"/>
      <c r="G42" s="248"/>
      <c r="I42" s="452"/>
      <c r="J42" s="453"/>
      <c r="K42" s="453"/>
      <c r="L42" s="453"/>
      <c r="M42" s="453"/>
      <c r="N42" s="454"/>
      <c r="P42" s="452"/>
      <c r="Q42" s="453"/>
      <c r="R42" s="453"/>
      <c r="S42" s="453"/>
      <c r="T42" s="453"/>
      <c r="U42" s="454"/>
    </row>
    <row r="43" spans="1:21" outlineLevel="1">
      <c r="A43" s="154"/>
      <c r="B43" s="248"/>
      <c r="C43" s="248"/>
      <c r="D43" s="248"/>
      <c r="E43" s="248"/>
      <c r="F43" s="248"/>
      <c r="G43" s="248"/>
      <c r="I43" s="452"/>
      <c r="J43" s="453"/>
      <c r="K43" s="453"/>
      <c r="L43" s="453"/>
      <c r="M43" s="453"/>
      <c r="N43" s="454"/>
      <c r="P43" s="452"/>
      <c r="Q43" s="453"/>
      <c r="R43" s="453"/>
      <c r="S43" s="453"/>
      <c r="T43" s="453"/>
      <c r="U43" s="454"/>
    </row>
    <row r="44" spans="1:21" outlineLevel="1">
      <c r="A44" s="154"/>
      <c r="B44" s="248"/>
      <c r="C44" s="248"/>
      <c r="D44" s="248"/>
      <c r="E44" s="248"/>
      <c r="F44" s="248"/>
      <c r="G44" s="248"/>
      <c r="I44" s="452"/>
      <c r="J44" s="453"/>
      <c r="K44" s="453"/>
      <c r="L44" s="453"/>
      <c r="M44" s="453"/>
      <c r="N44" s="454"/>
      <c r="P44" s="452"/>
      <c r="Q44" s="453"/>
      <c r="R44" s="453"/>
      <c r="S44" s="453"/>
      <c r="T44" s="453"/>
      <c r="U44" s="454"/>
    </row>
    <row r="45" spans="1:21" outlineLevel="1">
      <c r="A45" s="154"/>
      <c r="B45" s="248"/>
      <c r="C45" s="248"/>
      <c r="D45" s="248"/>
      <c r="E45" s="248"/>
      <c r="F45" s="248"/>
      <c r="G45" s="248"/>
      <c r="I45" s="455"/>
      <c r="J45" s="456"/>
      <c r="K45" s="456"/>
      <c r="L45" s="456"/>
      <c r="M45" s="456"/>
      <c r="N45" s="457"/>
      <c r="P45" s="455"/>
      <c r="Q45" s="456"/>
      <c r="R45" s="456"/>
      <c r="S45" s="456"/>
      <c r="T45" s="456"/>
      <c r="U45" s="457"/>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516" t="s">
        <v>264</v>
      </c>
      <c r="F51" s="504"/>
      <c r="G51" s="504"/>
      <c r="H51" s="504"/>
      <c r="I51" s="504"/>
      <c r="J51" s="504" t="s">
        <v>265</v>
      </c>
      <c r="K51" s="504"/>
      <c r="L51" s="504"/>
      <c r="M51" s="504"/>
      <c r="N51" s="504"/>
      <c r="O51" s="504" t="s">
        <v>266</v>
      </c>
      <c r="P51" s="504"/>
      <c r="Q51" s="504"/>
      <c r="R51" s="504"/>
      <c r="S51" s="504"/>
      <c r="T51" s="504" t="s">
        <v>267</v>
      </c>
      <c r="U51" s="504"/>
      <c r="V51" s="504"/>
      <c r="W51" s="504"/>
      <c r="X51" s="504"/>
      <c r="Y51" s="504" t="s">
        <v>375</v>
      </c>
      <c r="Z51" s="504"/>
      <c r="AA51" s="504"/>
      <c r="AB51" s="504"/>
      <c r="AC51" s="504"/>
      <c r="AD51" s="504" t="s">
        <v>376</v>
      </c>
      <c r="AE51" s="504"/>
      <c r="AF51" s="504"/>
      <c r="AG51" s="504"/>
      <c r="AH51" s="504"/>
      <c r="AI51" s="504" t="s">
        <v>377</v>
      </c>
      <c r="AJ51" s="504"/>
      <c r="AK51" s="504"/>
      <c r="AL51" s="504"/>
      <c r="AM51" s="504"/>
      <c r="AN51" s="504" t="s">
        <v>378</v>
      </c>
      <c r="AO51" s="504"/>
      <c r="AP51" s="504"/>
      <c r="AQ51" s="504"/>
      <c r="AR51" s="504"/>
      <c r="AS51" s="504" t="s">
        <v>379</v>
      </c>
      <c r="AT51" s="504"/>
      <c r="AU51" s="504"/>
      <c r="AV51" s="504"/>
      <c r="AW51" s="504"/>
      <c r="AX51" s="504" t="s">
        <v>380</v>
      </c>
      <c r="AY51" s="504"/>
      <c r="AZ51" s="504"/>
      <c r="BA51" s="504"/>
      <c r="BB51" s="50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364</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97"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98"/>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98"/>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98"/>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98"/>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98"/>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9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9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9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9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99"/>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9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9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9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9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9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9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9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9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9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155</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93" t="s">
        <v>464</v>
      </c>
      <c r="B143" s="135" t="s">
        <v>276</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94"/>
      <c r="B144" s="135" t="s">
        <v>276</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94"/>
      <c r="B145" s="135" t="s">
        <v>276</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94"/>
      <c r="B146" s="135" t="s">
        <v>279</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94"/>
      <c r="B147" s="135" t="s">
        <v>279</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94"/>
      <c r="B148" s="135" t="s">
        <v>279</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94"/>
      <c r="B149" s="135" t="s">
        <v>279</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94"/>
      <c r="B150" s="135" t="s">
        <v>282</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94"/>
      <c r="B151" s="135" t="s">
        <v>282</v>
      </c>
      <c r="C151" s="315" t="s">
        <v>571</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94"/>
      <c r="B152" s="135" t="s">
        <v>282</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9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9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155</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93" t="s">
        <v>471</v>
      </c>
      <c r="B158" s="135" t="s">
        <v>276</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94"/>
      <c r="B159" s="135" t="s">
        <v>276</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94"/>
      <c r="B160" s="135" t="s">
        <v>276</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94"/>
      <c r="B161" s="135" t="s">
        <v>279</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94"/>
      <c r="B162" s="135" t="s">
        <v>279</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94"/>
      <c r="B163" s="135" t="s">
        <v>279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94"/>
      <c r="B164" s="135" t="s">
        <v>279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9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9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9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9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9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93" t="s">
        <v>476</v>
      </c>
      <c r="B172" s="135" t="s">
        <v>276</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94"/>
      <c r="B173" s="135" t="s">
        <v>276</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95"/>
      <c r="B174" s="135" t="s">
        <v>276</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93" t="s">
        <v>477</v>
      </c>
      <c r="B176" s="135" t="s">
        <v>276</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94"/>
      <c r="B177" s="135" t="s">
        <v>276</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95"/>
      <c r="B178" s="135" t="s">
        <v>276</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0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0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93" t="s">
        <v>485</v>
      </c>
      <c r="B190" s="150" t="s">
        <v>486</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94"/>
      <c r="B191" s="150" t="s">
        <v>487</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94"/>
      <c r="B192" s="150" t="s">
        <v>557</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94"/>
      <c r="B193" s="150" t="s">
        <v>488</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94"/>
      <c r="B194" s="150" t="s">
        <v>489</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94"/>
      <c r="B195" s="150" t="s">
        <v>490</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94"/>
      <c r="B196" s="150" t="s">
        <v>279</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94"/>
      <c r="B197" s="150" t="s">
        <v>282</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95"/>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93" t="s">
        <v>491</v>
      </c>
      <c r="B200" s="150" t="s">
        <v>492</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94"/>
      <c r="B201" s="150" t="s">
        <v>493</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95"/>
      <c r="B202" s="150" t="s">
        <v>494</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93" t="s">
        <v>495</v>
      </c>
      <c r="B204" s="150" t="s">
        <v>496</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94"/>
      <c r="B205" s="150" t="s">
        <v>497</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95"/>
      <c r="B206" s="150" t="s">
        <v>498</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485</v>
      </c>
      <c r="B210" s="150" t="s">
        <v>559</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0"/>
      <c r="B211" s="150" t="s">
        <v>487</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557</v>
      </c>
      <c r="C212" s="19"/>
      <c r="D212" s="135" t="s">
        <v>383</v>
      </c>
      <c r="E212" s="21">
        <f>E192-Baseline!E192</f>
        <v>5.0724320356663997</v>
      </c>
      <c r="F212" s="21">
        <f>F77*F186-Baseline!F77*Baseline!F186</f>
        <v>4.972026411701429</v>
      </c>
      <c r="G212" s="21">
        <f>G77*G186-Baseline!G77*Baseline!G186</f>
        <v>4.8740589408062149</v>
      </c>
      <c r="H212" s="21">
        <f>H77*H186-Baseline!H77*Baseline!H186</f>
        <v>4.778472028077795</v>
      </c>
      <c r="I212" s="21">
        <f>I77*I186-Baseline!I77*Baseline!I186</f>
        <v>4.6852095098788924</v>
      </c>
      <c r="J212" s="21">
        <f>J77*J186-Baseline!J77*Baseline!J186</f>
        <v>4.5942166243241109</v>
      </c>
      <c r="K212" s="21">
        <f>K77*K186-Baseline!K77*Baseline!K186</f>
        <v>4.5054399698103378</v>
      </c>
      <c r="L212" s="21">
        <f>L77*L186-Baseline!L77*Baseline!L186</f>
        <v>4.4188274791604609</v>
      </c>
      <c r="M212" s="21">
        <f>M77*M186-Baseline!M77*Baseline!M186</f>
        <v>4.3343283796726535</v>
      </c>
      <c r="N212" s="21">
        <f>N77*N186-Baseline!N77*Baseline!N186</f>
        <v>4.251893167650314</v>
      </c>
      <c r="O212" s="21">
        <f>O77*O186-Baseline!O77*Baseline!O186</f>
        <v>4.1714735734379795</v>
      </c>
      <c r="P212" s="21">
        <f>P77*P186-Baseline!P77*Baseline!P186</f>
        <v>4.0930225324899911</v>
      </c>
      <c r="Q212" s="21">
        <f>Q77*Q186-Baseline!Q77*Baseline!Q186</f>
        <v>4.0164941547135955</v>
      </c>
      <c r="R212" s="21">
        <f>R77*R186-Baseline!R77*Baseline!R186</f>
        <v>3.9418436987463017</v>
      </c>
      <c r="S212" s="21">
        <f>S77*S186-Baseline!S77*Baseline!S186</f>
        <v>3.8690275398474858</v>
      </c>
      <c r="T212" s="21">
        <f>T77*T186-Baseline!T77*Baseline!T186</f>
        <v>3.7980031467714448</v>
      </c>
      <c r="U212" s="21">
        <f>U77*U186-Baseline!U77*Baseline!U186</f>
        <v>3.7287290513133597</v>
      </c>
      <c r="V212" s="21">
        <f>V77*V186-Baseline!V77*Baseline!V186</f>
        <v>3.6611648255749665</v>
      </c>
      <c r="W212" s="21">
        <f>W77*W186-Baseline!W77*Baseline!W186</f>
        <v>3.5952710538958468</v>
      </c>
      <c r="X212" s="21">
        <f>X77*X186-Baseline!X77*Baseline!X186</f>
        <v>3.5310093108020957</v>
      </c>
      <c r="Y212" s="21">
        <f>Y77*Y186-Baseline!Y77*Baseline!Y186</f>
        <v>3.4683421349268975</v>
      </c>
      <c r="Z212" s="21">
        <f>Z77*Z186-Baseline!Z77*Baseline!Z186</f>
        <v>3.4072330070847681</v>
      </c>
      <c r="AA212" s="21">
        <f>AA77*AA186-Baseline!AA77*Baseline!AA186</f>
        <v>3.3476463262646292</v>
      </c>
      <c r="AB212" s="21">
        <f>AB77*AB186-Baseline!AB77*Baseline!AB186</f>
        <v>3.2895473880686734</v>
      </c>
      <c r="AC212" s="21">
        <f>AC77*AC186-Baseline!AC77*Baseline!AC186</f>
        <v>3.2329023627197904</v>
      </c>
      <c r="AD212" s="21">
        <f>AD77*AD186-Baseline!AD77*Baseline!AD186</f>
        <v>3.1776782746036578</v>
      </c>
      <c r="AE212" s="21">
        <f>AE77*AE186-Baseline!AE77*Baseline!AE186</f>
        <v>3.123842982035395</v>
      </c>
      <c r="AF212" s="21">
        <f>AF77*AF186-Baseline!AF77*Baseline!AF186</f>
        <v>3.0713651494280745</v>
      </c>
      <c r="AG212" s="21">
        <f>AG77*AG186-Baseline!AG77*Baseline!AG186</f>
        <v>3.0202142480172318</v>
      </c>
      <c r="AH212" s="21">
        <f>AH77*AH186-Baseline!AH77*Baseline!AH186</f>
        <v>2.9703605095381627</v>
      </c>
      <c r="AI212" s="21">
        <f>AI77*AI186-Baseline!AI77*Baseline!AI186</f>
        <v>2.9217749296505451</v>
      </c>
      <c r="AJ212" s="21">
        <f>AJ77*AJ186-Baseline!AJ77*Baseline!AJ186</f>
        <v>2.8883827808684082</v>
      </c>
      <c r="AK212" s="21">
        <f>AK77*AK186-Baseline!AK77*Baseline!AK186</f>
        <v>2.8558217209917278</v>
      </c>
      <c r="AL212" s="21">
        <f>AL77*AL186-Baseline!AL77*Baseline!AL186</f>
        <v>2.8240793109980031</v>
      </c>
      <c r="AM212" s="21">
        <f>AM77*AM186-Baseline!AM77*Baseline!AM186</f>
        <v>2.7931434356996268</v>
      </c>
      <c r="AN212" s="21">
        <f>AN77*AN186-Baseline!AN77*Baseline!AN186</f>
        <v>2.7630022895536137</v>
      </c>
      <c r="AO212" s="21">
        <f>AO77*AO186-Baseline!AO77*Baseline!AO186</f>
        <v>2.7336443918047073</v>
      </c>
      <c r="AP212" s="21">
        <f>AP77*AP186-Baseline!AP77*Baseline!AP186</f>
        <v>2.7050585597014538</v>
      </c>
      <c r="AQ212" s="21">
        <f>AQ77*AQ186-Baseline!AQ77*Baseline!AQ186</f>
        <v>2.6772339260084279</v>
      </c>
      <c r="AR212" s="21">
        <f>AR77*AR186-Baseline!AR77*Baseline!AR186</f>
        <v>2.650159914052594</v>
      </c>
      <c r="AS212" s="21">
        <f>AS77*AS186-Baseline!AS77*Baseline!AS186</f>
        <v>2.6238262461305646</v>
      </c>
      <c r="AT212" s="21">
        <f>AT77*AT186-Baseline!AT77*Baseline!AT186</f>
        <v>2.5982229380557422</v>
      </c>
      <c r="AU212" s="21">
        <f>AU77*AU186-Baseline!AU77*Baseline!AU186</f>
        <v>2.5733402897897402</v>
      </c>
      <c r="AV212" s="21">
        <f>AV77*AV186-Baseline!AV77*Baseline!AV186</f>
        <v>2.5491688855585752</v>
      </c>
      <c r="AW212" s="21">
        <f>AW77*AW186-Baseline!AW77*Baseline!AW186</f>
        <v>2.5256995925843033</v>
      </c>
      <c r="AX212" s="21">
        <f>AX77*AX186-Baseline!AX77*Baseline!AX186</f>
        <v>2.5029235498700797</v>
      </c>
      <c r="AY212" s="21">
        <f>AY77*AY186-Baseline!AY77*Baseline!AY186</f>
        <v>2.4808321705155731</v>
      </c>
      <c r="AZ212" s="21">
        <f>AZ77*AZ186-Baseline!AZ77*Baseline!AZ186</f>
        <v>2.4594171369283129</v>
      </c>
      <c r="BA212" s="21">
        <f>BA77*BA186-Baseline!BA77*Baseline!BA186</f>
        <v>2.4386703947969224</v>
      </c>
      <c r="BB212" s="21">
        <f>BB77*BB186-Baseline!BB77*Baseline!BB186</f>
        <v>2.4180986645830314</v>
      </c>
    </row>
    <row r="213" spans="1:54" outlineLevel="2">
      <c r="A213" s="520"/>
      <c r="B213" s="150" t="s">
        <v>488</v>
      </c>
      <c r="C213" s="19"/>
      <c r="D213" s="135" t="s">
        <v>383</v>
      </c>
      <c r="E213" s="21">
        <f>E193-Baseline!E193</f>
        <v>30.244868728940542</v>
      </c>
      <c r="F213" s="21">
        <f>F193-Baseline!F193</f>
        <v>30.173702728501709</v>
      </c>
      <c r="G213" s="21">
        <f>G193-Baseline!G193</f>
        <v>29.992862867180545</v>
      </c>
      <c r="H213" s="21">
        <f>H193-Baseline!H193</f>
        <v>29.810243655130989</v>
      </c>
      <c r="I213" s="21">
        <f>I193-Baseline!I193</f>
        <v>29.725512544085383</v>
      </c>
      <c r="J213" s="21">
        <f>J193-Baseline!J193</f>
        <v>29.635632446962855</v>
      </c>
      <c r="K213" s="21">
        <f>K193-Baseline!K193</f>
        <v>29.445373757826506</v>
      </c>
      <c r="L213" s="21">
        <f>L193-Baseline!L193</f>
        <v>29.348136535909667</v>
      </c>
      <c r="M213" s="21">
        <f>M193-Baseline!M193</f>
        <v>29.246781376419015</v>
      </c>
      <c r="N213" s="21">
        <f>N193-Baseline!N193</f>
        <v>29.051419857195267</v>
      </c>
      <c r="O213" s="21">
        <f>O193-Baseline!O193</f>
        <v>28.944522978702135</v>
      </c>
      <c r="P213" s="21">
        <f>P193-Baseline!P193</f>
        <v>28.834429718277708</v>
      </c>
      <c r="Q213" s="21">
        <f>Q193-Baseline!Q193</f>
        <v>28.721438488794377</v>
      </c>
      <c r="R213" s="21">
        <f>R193-Baseline!R193</f>
        <v>28.689479361368594</v>
      </c>
      <c r="S213" s="21">
        <f>S193-Baseline!S193</f>
        <v>28.569998149295078</v>
      </c>
      <c r="T213" s="21">
        <f>T193-Baseline!T193</f>
        <v>28.448486932756705</v>
      </c>
      <c r="U213" s="21">
        <f>U193-Baseline!U193</f>
        <v>28.325200997273413</v>
      </c>
      <c r="V213" s="21">
        <f>V193-Baseline!V193</f>
        <v>28.278073056845496</v>
      </c>
      <c r="W213" s="21">
        <f>W193-Baseline!W193</f>
        <v>28.150567317492548</v>
      </c>
      <c r="X213" s="21">
        <f>X193-Baseline!X193</f>
        <v>28.096956411220031</v>
      </c>
      <c r="Y213" s="21">
        <f>Y193-Baseline!Y193</f>
        <v>27.966278344060893</v>
      </c>
      <c r="Z213" s="21">
        <f>Z193-Baseline!Z193</f>
        <v>27.907329890570541</v>
      </c>
      <c r="AA213" s="21">
        <f>AA193-Baseline!AA193</f>
        <v>27.845484796750327</v>
      </c>
      <c r="AB213" s="21">
        <f>AB193-Baseline!AB193</f>
        <v>27.781031467611161</v>
      </c>
      <c r="AC213" s="21">
        <f>AC193-Baseline!AC193</f>
        <v>27.698568218229092</v>
      </c>
      <c r="AD213" s="21">
        <f>AD193-Baseline!AD193</f>
        <v>27.618156882257626</v>
      </c>
      <c r="AE213" s="21">
        <f>AE193-Baseline!AE193</f>
        <v>27.542845952713879</v>
      </c>
      <c r="AF213" s="21">
        <f>AF193-Baseline!AF193</f>
        <v>27.464016960774877</v>
      </c>
      <c r="AG213" s="21">
        <f>AG193-Baseline!AG193</f>
        <v>27.38276749601156</v>
      </c>
      <c r="AH213" s="21">
        <f>AH193-Baseline!AH193</f>
        <v>27.300339982819022</v>
      </c>
      <c r="AI213" s="21">
        <f>AI193-Baseline!AI193</f>
        <v>27.218316100970679</v>
      </c>
      <c r="AJ213" s="21">
        <f>AJ193-Baseline!AJ193</f>
        <v>27.267737169462347</v>
      </c>
      <c r="AK213" s="21">
        <f>AK193-Baseline!AK193</f>
        <v>27.316354674713114</v>
      </c>
      <c r="AL213" s="21">
        <f>AL193-Baseline!AL193</f>
        <v>27.364748935453804</v>
      </c>
      <c r="AM213" s="21">
        <f>AM193-Baseline!AM193</f>
        <v>27.413249863057242</v>
      </c>
      <c r="AN213" s="21">
        <f>AN193-Baseline!AN193</f>
        <v>27.462001723384791</v>
      </c>
      <c r="AO213" s="21">
        <f>AO193-Baseline!AO193</f>
        <v>27.511068565596936</v>
      </c>
      <c r="AP213" s="21">
        <f>AP193-Baseline!AP193</f>
        <v>27.560649320850114</v>
      </c>
      <c r="AQ213" s="21">
        <f>AQ193-Baseline!AQ193</f>
        <v>27.610971135511896</v>
      </c>
      <c r="AR213" s="21">
        <f>AR193-Baseline!AR193</f>
        <v>27.662201175033527</v>
      </c>
      <c r="AS213" s="21">
        <f>AS193-Baseline!AS193</f>
        <v>27.714495682753416</v>
      </c>
      <c r="AT213" s="21">
        <f>AT193-Baseline!AT193</f>
        <v>27.768021984318175</v>
      </c>
      <c r="AU213" s="21">
        <f>AU193-Baseline!AU193</f>
        <v>27.822956377305683</v>
      </c>
      <c r="AV213" s="21">
        <f>AV193-Baseline!AV193</f>
        <v>27.879467224639079</v>
      </c>
      <c r="AW213" s="21">
        <f>AW193-Baseline!AW193</f>
        <v>27.937716386064377</v>
      </c>
      <c r="AX213" s="21">
        <f>AX193-Baseline!AX193</f>
        <v>27.997866501519013</v>
      </c>
      <c r="AY213" s="21">
        <f>AY193-Baseline!AY193</f>
        <v>28.060080730247321</v>
      </c>
      <c r="AZ213" s="21">
        <f>AZ193-Baseline!AZ193</f>
        <v>28.124520688453128</v>
      </c>
      <c r="BA213" s="21">
        <f>BA193-Baseline!BA193</f>
        <v>28.191345892997443</v>
      </c>
      <c r="BB213" s="21">
        <f>BB193-Baseline!BB193</f>
        <v>28.255042149038083</v>
      </c>
    </row>
    <row r="214" spans="1:54" outlineLevel="2">
      <c r="A214" s="520"/>
      <c r="B214" s="150" t="s">
        <v>489</v>
      </c>
      <c r="C214" s="19"/>
      <c r="D214" s="135" t="s">
        <v>383</v>
      </c>
      <c r="E214" s="21">
        <f>E194-Baseline!E194</f>
        <v>15.146367667260405</v>
      </c>
      <c r="F214" s="21">
        <f>F194-Baseline!F194</f>
        <v>15.072644445579742</v>
      </c>
      <c r="G214" s="21">
        <f>G194-Baseline!G194</f>
        <v>15.000667118765675</v>
      </c>
      <c r="H214" s="21">
        <f>H194-Baseline!H194</f>
        <v>14.930440275874117</v>
      </c>
      <c r="I214" s="21">
        <f>I194-Baseline!I194</f>
        <v>14.861969033100779</v>
      </c>
      <c r="J214" s="21">
        <f>J194-Baseline!J194</f>
        <v>14.795259081341548</v>
      </c>
      <c r="K214" s="21">
        <f>K194-Baseline!K194</f>
        <v>14.730316643703034</v>
      </c>
      <c r="L214" s="21">
        <f>L194-Baseline!L194</f>
        <v>14.667148549320158</v>
      </c>
      <c r="M214" s="21">
        <f>M194-Baseline!M194</f>
        <v>14.605762199931972</v>
      </c>
      <c r="N214" s="21">
        <f>N194-Baseline!N194</f>
        <v>14.54616560171643</v>
      </c>
      <c r="O214" s="21">
        <f>O194-Baseline!O194</f>
        <v>14.488367372636109</v>
      </c>
      <c r="P214" s="21">
        <f>P194-Baseline!P194</f>
        <v>14.432376766570814</v>
      </c>
      <c r="Q214" s="21">
        <f>Q194-Baseline!Q194</f>
        <v>14.37820367149636</v>
      </c>
      <c r="R214" s="21">
        <f>R194-Baseline!R194</f>
        <v>14.3258586324598</v>
      </c>
      <c r="S214" s="21">
        <f>S194-Baseline!S194</f>
        <v>14.27214090889713</v>
      </c>
      <c r="T214" s="21">
        <f>T194-Baseline!T194</f>
        <v>14.220296976220558</v>
      </c>
      <c r="U214" s="21">
        <f>U194-Baseline!U194</f>
        <v>14.170338168166564</v>
      </c>
      <c r="V214" s="21">
        <f>V194-Baseline!V194</f>
        <v>14.122276549569234</v>
      </c>
      <c r="W214" s="21">
        <f>W194-Baseline!W194</f>
        <v>14.076124872460744</v>
      </c>
      <c r="X214" s="21">
        <f>X194-Baseline!X194</f>
        <v>14.031896663157326</v>
      </c>
      <c r="Y214" s="21">
        <f>Y194-Baseline!Y194</f>
        <v>13.989606189908839</v>
      </c>
      <c r="Z214" s="21">
        <f>Z194-Baseline!Z194</f>
        <v>13.949268499725042</v>
      </c>
      <c r="AA214" s="21">
        <f>AA194-Baseline!AA194</f>
        <v>13.910899429553506</v>
      </c>
      <c r="AB214" s="21">
        <f>AB194-Baseline!AB194</f>
        <v>13.874515646600853</v>
      </c>
      <c r="AC214" s="21">
        <f>AC194-Baseline!AC194</f>
        <v>13.831234661121361</v>
      </c>
      <c r="AD214" s="21">
        <f>AD194-Baseline!AD194</f>
        <v>13.788897923772181</v>
      </c>
      <c r="AE214" s="21">
        <f>AE194-Baseline!AE194</f>
        <v>13.746650387873103</v>
      </c>
      <c r="AF214" s="21">
        <f>AF194-Baseline!AF194</f>
        <v>13.703935052960601</v>
      </c>
      <c r="AG214" s="21">
        <f>AG194-Baseline!AG194</f>
        <v>13.660500514399599</v>
      </c>
      <c r="AH214" s="21">
        <f>AH194-Baseline!AH194</f>
        <v>13.616481666336988</v>
      </c>
      <c r="AI214" s="21">
        <f>AI194-Baseline!AI194</f>
        <v>13.572545779765157</v>
      </c>
      <c r="AJ214" s="21">
        <f>AJ194-Baseline!AJ194</f>
        <v>13.5941905530036</v>
      </c>
      <c r="AK214" s="21">
        <f>AK194-Baseline!AK194</f>
        <v>13.615656523903734</v>
      </c>
      <c r="AL214" s="21">
        <f>AL194-Baseline!AL194</f>
        <v>13.637060982294644</v>
      </c>
      <c r="AM214" s="21">
        <f>AM194-Baseline!AM194</f>
        <v>13.658539946043419</v>
      </c>
      <c r="AN214" s="21">
        <f>AN194-Baseline!AN194</f>
        <v>13.680192965953683</v>
      </c>
      <c r="AO214" s="21">
        <f>AO194-Baseline!AO194</f>
        <v>13.70207333377817</v>
      </c>
      <c r="AP214" s="21">
        <f>AP194-Baseline!AP194</f>
        <v>13.724272044556765</v>
      </c>
      <c r="AQ214" s="21">
        <f>AQ194-Baseline!AQ194</f>
        <v>13.746883407592666</v>
      </c>
      <c r="AR214" s="21">
        <f>AR194-Baseline!AR194</f>
        <v>13.76999381293383</v>
      </c>
      <c r="AS214" s="21">
        <f>AS194-Baseline!AS194</f>
        <v>13.793683782713394</v>
      </c>
      <c r="AT214" s="21">
        <f>AT194-Baseline!AT194</f>
        <v>13.818034228285942</v>
      </c>
      <c r="AU214" s="21">
        <f>AU194-Baseline!AU194</f>
        <v>13.843128822592334</v>
      </c>
      <c r="AV214" s="21">
        <f>AV194-Baseline!AV194</f>
        <v>13.869049142019128</v>
      </c>
      <c r="AW214" s="21">
        <f>AW194-Baseline!AW194</f>
        <v>13.895875010551039</v>
      </c>
      <c r="AX214" s="21">
        <f>AX194-Baseline!AX194</f>
        <v>13.92368565449574</v>
      </c>
      <c r="AY214" s="21">
        <f>AY194-Baseline!AY194</f>
        <v>13.952560139327201</v>
      </c>
      <c r="AZ214" s="21">
        <f>AZ194-Baseline!AZ194</f>
        <v>13.982577025085018</v>
      </c>
      <c r="BA214" s="21">
        <f>BA194-Baseline!BA194</f>
        <v>14.013814100214905</v>
      </c>
      <c r="BB214" s="21">
        <f>BB194-Baseline!BB194</f>
        <v>14.043529138250756</v>
      </c>
    </row>
    <row r="215" spans="1:54" outlineLevel="2">
      <c r="A215" s="520"/>
      <c r="B215" s="150" t="s">
        <v>490</v>
      </c>
      <c r="C215" s="19"/>
      <c r="D215" s="135" t="s">
        <v>383</v>
      </c>
      <c r="E215" s="21">
        <f>E195-Baseline!E195</f>
        <v>45.439102991017918</v>
      </c>
      <c r="F215" s="21">
        <f>F195-Baseline!F195</f>
        <v>45.21793332618897</v>
      </c>
      <c r="G215" s="21">
        <f>G195-Baseline!G195</f>
        <v>45.002001356297029</v>
      </c>
      <c r="H215" s="21">
        <f>H195-Baseline!H195</f>
        <v>44.79132082762235</v>
      </c>
      <c r="I215" s="21">
        <f>I195-Baseline!I195</f>
        <v>44.585907099302339</v>
      </c>
      <c r="J215" s="21">
        <f>J195-Baseline!J195</f>
        <v>44.385777234276077</v>
      </c>
      <c r="K215" s="21">
        <f>K195-Baseline!K195</f>
        <v>44.19094993110911</v>
      </c>
      <c r="L215" s="21">
        <f>L195-Baseline!L195</f>
        <v>44.001445647960466</v>
      </c>
      <c r="M215" s="21">
        <f>M195-Baseline!M195</f>
        <v>43.817286590598812</v>
      </c>
      <c r="N215" s="21">
        <f>N195-Baseline!N195</f>
        <v>43.638496796127107</v>
      </c>
      <c r="O215" s="21">
        <f>O195-Baseline!O195</f>
        <v>43.46510211790833</v>
      </c>
      <c r="P215" s="21">
        <f>P195-Baseline!P195</f>
        <v>43.297130308397499</v>
      </c>
      <c r="Q215" s="21">
        <f>Q195-Baseline!Q195</f>
        <v>43.134611014489089</v>
      </c>
      <c r="R215" s="21">
        <f>R195-Baseline!R195</f>
        <v>42.977575897379396</v>
      </c>
      <c r="S215" s="21">
        <f>S195-Baseline!S195</f>
        <v>42.816422718481618</v>
      </c>
      <c r="T215" s="21">
        <f>T195-Baseline!T195</f>
        <v>42.660890920602604</v>
      </c>
      <c r="U215" s="21">
        <f>U195-Baseline!U195</f>
        <v>42.511014512411762</v>
      </c>
      <c r="V215" s="21">
        <f>V195-Baseline!V195</f>
        <v>42.366829640938995</v>
      </c>
      <c r="W215" s="21">
        <f>W195-Baseline!W195</f>
        <v>42.228374617382244</v>
      </c>
      <c r="X215" s="21">
        <f>X195-Baseline!X195</f>
        <v>42.095689989471978</v>
      </c>
      <c r="Y215" s="21">
        <f>Y195-Baseline!Y195</f>
        <v>41.968818569726523</v>
      </c>
      <c r="Z215" s="21">
        <f>Z195-Baseline!Z195</f>
        <v>41.847805491945252</v>
      </c>
      <c r="AA215" s="21">
        <f>AA195-Baseline!AA195</f>
        <v>41.73269829576396</v>
      </c>
      <c r="AB215" s="21">
        <f>AB195-Baseline!AB195</f>
        <v>41.623546939802559</v>
      </c>
      <c r="AC215" s="21">
        <f>AC195-Baseline!AC195</f>
        <v>41.493703983756085</v>
      </c>
      <c r="AD215" s="21">
        <f>AD195-Baseline!AD195</f>
        <v>41.366693772142185</v>
      </c>
      <c r="AE215" s="21">
        <f>AE195-Baseline!AE195</f>
        <v>41.239951164958164</v>
      </c>
      <c r="AF215" s="21">
        <f>AF195-Baseline!AF195</f>
        <v>41.111805160837669</v>
      </c>
      <c r="AG215" s="21">
        <f>AG195-Baseline!AG195</f>
        <v>40.981501544604228</v>
      </c>
      <c r="AH215" s="21">
        <f>AH195-Baseline!AH195</f>
        <v>40.849445000736239</v>
      </c>
      <c r="AI215" s="21">
        <f>AI195-Baseline!AI195</f>
        <v>40.717637341253194</v>
      </c>
      <c r="AJ215" s="21">
        <f>AJ195-Baseline!AJ195</f>
        <v>40.782571661138952</v>
      </c>
      <c r="AK215" s="21">
        <f>AK195-Baseline!AK195</f>
        <v>40.846969573958667</v>
      </c>
      <c r="AL215" s="21">
        <f>AL195-Baseline!AL195</f>
        <v>40.911182949239901</v>
      </c>
      <c r="AM215" s="21">
        <f>AM195-Baseline!AM195</f>
        <v>40.975619840662304</v>
      </c>
      <c r="AN215" s="21">
        <f>AN195-Baseline!AN195</f>
        <v>41.04057890053717</v>
      </c>
      <c r="AO215" s="21">
        <f>AO195-Baseline!AO195</f>
        <v>41.106220004142223</v>
      </c>
      <c r="AP215" s="21">
        <f>AP195-Baseline!AP195</f>
        <v>41.172816136608525</v>
      </c>
      <c r="AQ215" s="21">
        <f>AQ195-Baseline!AQ195</f>
        <v>41.240650225849436</v>
      </c>
      <c r="AR215" s="21">
        <f>AR195-Baseline!AR195</f>
        <v>41.309981442005615</v>
      </c>
      <c r="AS215" s="21">
        <f>AS195-Baseline!AS195</f>
        <v>41.381051351470482</v>
      </c>
      <c r="AT215" s="21">
        <f>AT195-Baseline!AT195</f>
        <v>41.454102688312297</v>
      </c>
      <c r="AU215" s="21">
        <f>AU195-Baseline!AU195</f>
        <v>41.529386471354499</v>
      </c>
      <c r="AV215" s="21">
        <f>AV195-Baseline!AV195</f>
        <v>41.607147429756203</v>
      </c>
      <c r="AW215" s="21">
        <f>AW195-Baseline!AW195</f>
        <v>41.687625035471058</v>
      </c>
      <c r="AX215" s="21">
        <f>AX195-Baseline!AX195</f>
        <v>41.771056967422247</v>
      </c>
      <c r="AY215" s="21">
        <f>AY195-Baseline!AY195</f>
        <v>41.857680422032281</v>
      </c>
      <c r="AZ215" s="21">
        <f>AZ195-Baseline!AZ195</f>
        <v>41.94773107941991</v>
      </c>
      <c r="BA215" s="21">
        <f>BA195-Baseline!BA195</f>
        <v>42.041442304922313</v>
      </c>
      <c r="BB215" s="21">
        <f>BB195-Baseline!BB195</f>
        <v>42.13058741914034</v>
      </c>
    </row>
    <row r="216" spans="1:54" outlineLevel="2">
      <c r="A216" s="520"/>
      <c r="B216" s="150" t="s">
        <v>279</v>
      </c>
      <c r="C216" s="19"/>
      <c r="D216" s="135" t="s">
        <v>383</v>
      </c>
      <c r="E216" s="21">
        <f>E196-Baseline!E196</f>
        <v>4.8230317005041456</v>
      </c>
      <c r="F216" s="21">
        <f>F196-Baseline!F196</f>
        <v>4.9103562636320293</v>
      </c>
      <c r="G216" s="21">
        <f>G196-Baseline!G196</f>
        <v>5.0001160887730114</v>
      </c>
      <c r="H216" s="21">
        <f>H196-Baseline!H196</f>
        <v>5.0923850398110666</v>
      </c>
      <c r="I216" s="21">
        <f>I196-Baseline!I196</f>
        <v>5.1872395041521839</v>
      </c>
      <c r="J216" s="21">
        <f>J196-Baseline!J196</f>
        <v>5.2847583867689423</v>
      </c>
      <c r="K216" s="21">
        <f>K196-Baseline!K196</f>
        <v>5.385023294860825</v>
      </c>
      <c r="L216" s="21">
        <f>L196-Baseline!L196</f>
        <v>5.4881184886211845</v>
      </c>
      <c r="M216" s="21">
        <f>M196-Baseline!M196</f>
        <v>5.5941311595323286</v>
      </c>
      <c r="N216" s="21">
        <f>N196-Baseline!N196</f>
        <v>5.7031513735183026</v>
      </c>
      <c r="O216" s="21">
        <f>O196-Baseline!O196</f>
        <v>5.8152722147732234</v>
      </c>
      <c r="P216" s="21">
        <f>P196-Baseline!P196</f>
        <v>5.9305899565952966</v>
      </c>
      <c r="Q216" s="21">
        <f>Q196-Baseline!Q196</f>
        <v>6.0492040870038624</v>
      </c>
      <c r="R216" s="21">
        <f>R196-Baseline!R196</f>
        <v>6.1712174610195127</v>
      </c>
      <c r="S216" s="21">
        <f>S196-Baseline!S196</f>
        <v>6.2967363656425412</v>
      </c>
      <c r="T216" s="21">
        <f>T196-Baseline!T196</f>
        <v>6.4258707391804366</v>
      </c>
      <c r="U216" s="21">
        <f>U196-Baseline!U196</f>
        <v>6.5587342087574543</v>
      </c>
      <c r="V216" s="21">
        <f>V196-Baseline!V196</f>
        <v>6.6954442604966973</v>
      </c>
      <c r="W216" s="21">
        <f>W196-Baseline!W196</f>
        <v>6.8361223383039462</v>
      </c>
      <c r="X216" s="21">
        <f>X196-Baseline!X196</f>
        <v>6.9808939957111118</v>
      </c>
      <c r="Y216" s="21">
        <f>Y196-Baseline!Y196</f>
        <v>7.1298891108923028</v>
      </c>
      <c r="Z216" s="21">
        <f>Z196-Baseline!Z196</f>
        <v>7.2832418780084609</v>
      </c>
      <c r="AA216" s="21">
        <f>AA196-Baseline!AA196</f>
        <v>7.441091097863235</v>
      </c>
      <c r="AB216" s="21">
        <f>AB196-Baseline!AB196</f>
        <v>7.6035803053286202</v>
      </c>
      <c r="AC216" s="21">
        <f>AC196-Baseline!AC196</f>
        <v>7.7708578899868854</v>
      </c>
      <c r="AD216" s="21">
        <f>AD196-Baseline!AD196</f>
        <v>7.9430773024422887</v>
      </c>
      <c r="AE216" s="21">
        <f>AE196-Baseline!AE196</f>
        <v>8.1203971986326717</v>
      </c>
      <c r="AF216" s="21">
        <f>AF196-Baseline!AF196</f>
        <v>8.302981661618178</v>
      </c>
      <c r="AG216" s="21">
        <f>AG196-Baseline!AG196</f>
        <v>8.4910003733497454</v>
      </c>
      <c r="AH216" s="21">
        <f>AH196-Baseline!AH196</f>
        <v>8.6846287980286867</v>
      </c>
      <c r="AI216" s="21">
        <f>AI196-Baseline!AI196</f>
        <v>8.8840483884377441</v>
      </c>
      <c r="AJ216" s="21">
        <f>AJ196-Baseline!AJ196</f>
        <v>9.1086512574468372</v>
      </c>
      <c r="AK216" s="21">
        <f>AK196-Baseline!AK196</f>
        <v>9.3403625693158201</v>
      </c>
      <c r="AL216" s="21">
        <f>AL196-Baseline!AL196</f>
        <v>9.5794264473055186</v>
      </c>
      <c r="AM216" s="21">
        <f>AM196-Baseline!AM196</f>
        <v>9.8260958282204864</v>
      </c>
      <c r="AN216" s="21">
        <f>AN196-Baseline!AN196</f>
        <v>10.08063275204537</v>
      </c>
      <c r="AO216" s="21">
        <f>AO196-Baseline!AO196</f>
        <v>10.343308780971936</v>
      </c>
      <c r="AP216" s="21">
        <f>AP196-Baseline!AP196</f>
        <v>10.614405246989485</v>
      </c>
      <c r="AQ216" s="21">
        <f>AQ196-Baseline!AQ196</f>
        <v>10.894213704165677</v>
      </c>
      <c r="AR216" s="21">
        <f>AR196-Baseline!AR196</f>
        <v>11.183036244176584</v>
      </c>
      <c r="AS216" s="21">
        <f>AS196-Baseline!AS196</f>
        <v>11.481185914354825</v>
      </c>
      <c r="AT216" s="21">
        <f>AT196-Baseline!AT196</f>
        <v>11.788987112355731</v>
      </c>
      <c r="AU216" s="21">
        <f>AU196-Baseline!AU196</f>
        <v>12.106775996546677</v>
      </c>
      <c r="AV216" s="21">
        <f>AV196-Baseline!AV196</f>
        <v>12.434900966744198</v>
      </c>
      <c r="AW216" s="21">
        <f>AW196-Baseline!AW196</f>
        <v>12.773723052629867</v>
      </c>
      <c r="AX216" s="21">
        <f>AX196-Baseline!AX196</f>
        <v>13.123616426594166</v>
      </c>
      <c r="AY216" s="21">
        <f>AY196-Baseline!AY196</f>
        <v>13.484968865560695</v>
      </c>
      <c r="AZ216" s="21">
        <f>AZ196-Baseline!AZ196</f>
        <v>13.85818227683804</v>
      </c>
      <c r="BA216" s="21">
        <f>BA196-Baseline!BA196</f>
        <v>14.243673179362256</v>
      </c>
      <c r="BB216" s="21">
        <f>BB196-Baseline!BB196</f>
        <v>14.639887222408104</v>
      </c>
    </row>
    <row r="217" spans="1:54" outlineLevel="2">
      <c r="A217" s="520"/>
      <c r="B217" s="150" t="s">
        <v>282</v>
      </c>
      <c r="C217" s="19"/>
      <c r="D217" s="135"/>
      <c r="E217" s="21">
        <f>E197-Baseline!E197</f>
        <v>41.271452697699999</v>
      </c>
      <c r="F217" s="21">
        <f>F197-Baseline!F197</f>
        <v>40.587899647922711</v>
      </c>
      <c r="G217" s="21">
        <f>G197-Baseline!G197</f>
        <v>39.924944535928489</v>
      </c>
      <c r="H217" s="21">
        <f>H197-Baseline!H197</f>
        <v>39.28198698537264</v>
      </c>
      <c r="I217" s="21">
        <f>I197-Baseline!I197</f>
        <v>38.658446128346426</v>
      </c>
      <c r="J217" s="21">
        <f>J197-Baseline!J197</f>
        <v>38.053760043889703</v>
      </c>
      <c r="K217" s="21">
        <f>K197-Baseline!K197</f>
        <v>37.467385112628683</v>
      </c>
      <c r="L217" s="21">
        <f>L197-Baseline!L197</f>
        <v>36.898795444576201</v>
      </c>
      <c r="M217" s="21">
        <f>M197-Baseline!M197</f>
        <v>36.347482311765312</v>
      </c>
      <c r="N217" s="21">
        <f>N197-Baseline!N197</f>
        <v>35.812953629525254</v>
      </c>
      <c r="O217" s="21">
        <f>O197-Baseline!O197</f>
        <v>35.294733393270313</v>
      </c>
      <c r="P217" s="21">
        <f>P197-Baseline!P197</f>
        <v>34.792361192208425</v>
      </c>
      <c r="Q217" s="21">
        <f>Q197-Baseline!Q197</f>
        <v>34.305391716637246</v>
      </c>
      <c r="R217" s="21">
        <f>R197-Baseline!R197</f>
        <v>33.833394252163643</v>
      </c>
      <c r="S217" s="21">
        <f>S197-Baseline!S197</f>
        <v>33.375952262876474</v>
      </c>
      <c r="T217" s="21">
        <f>T197-Baseline!T197</f>
        <v>32.932662912492908</v>
      </c>
      <c r="U217" s="21">
        <f>U197-Baseline!U197</f>
        <v>32.503136635733689</v>
      </c>
      <c r="V217" s="21">
        <f>V197-Baseline!V197</f>
        <v>32.08699674588771</v>
      </c>
      <c r="W217" s="21">
        <f>W197-Baseline!W197</f>
        <v>31.683878989494904</v>
      </c>
      <c r="X217" s="21">
        <f>X197-Baseline!X197</f>
        <v>31.293431198095508</v>
      </c>
      <c r="Y217" s="21">
        <f>Y197-Baseline!Y197</f>
        <v>30.915312876388491</v>
      </c>
      <c r="Z217" s="21">
        <f>Z197-Baseline!Z197</f>
        <v>30.549194864134339</v>
      </c>
      <c r="AA217" s="21">
        <f>AA197-Baseline!AA197</f>
        <v>30.194758964404048</v>
      </c>
      <c r="AB217" s="21">
        <f>AB197-Baseline!AB197</f>
        <v>29.851697607752424</v>
      </c>
      <c r="AC217" s="21">
        <f>AC197-Baseline!AC197</f>
        <v>29.519713519287027</v>
      </c>
      <c r="AD217" s="21">
        <f>AD197-Baseline!AD197</f>
        <v>29.198519410124277</v>
      </c>
      <c r="AE217" s="21">
        <f>AE197-Baseline!AE197</f>
        <v>28.887837645164694</v>
      </c>
      <c r="AF217" s="21">
        <f>AF197-Baseline!AF197</f>
        <v>28.587399968399204</v>
      </c>
      <c r="AG217" s="21">
        <f>AG197-Baseline!AG197</f>
        <v>28.296947204627688</v>
      </c>
      <c r="AH217" s="21">
        <f>AH197-Baseline!AH197</f>
        <v>28.016228970023739</v>
      </c>
      <c r="AI217" s="21">
        <f>AI197-Baseline!AI197</f>
        <v>27.745003416719083</v>
      </c>
      <c r="AJ217" s="21">
        <f>AJ197-Baseline!AJ197</f>
        <v>27.616449764295222</v>
      </c>
      <c r="AK217" s="21">
        <f>AK197-Baseline!AK197</f>
        <v>27.49511565898505</v>
      </c>
      <c r="AL217" s="21">
        <f>AL197-Baseline!AL197</f>
        <v>27.380897519789617</v>
      </c>
      <c r="AM217" s="21">
        <f>AM197-Baseline!AM197</f>
        <v>27.27369633857386</v>
      </c>
      <c r="AN217" s="21">
        <f>AN197-Baseline!AN197</f>
        <v>27.17341758931504</v>
      </c>
      <c r="AO217" s="21">
        <f>AO197-Baseline!AO197</f>
        <v>27.079971152240439</v>
      </c>
      <c r="AP217" s="21">
        <f>AP197-Baseline!AP197</f>
        <v>26.993271211915566</v>
      </c>
      <c r="AQ217" s="21">
        <f>AQ197-Baseline!AQ197</f>
        <v>26.913236197552074</v>
      </c>
      <c r="AR217" s="21">
        <f>AR197-Baseline!AR197</f>
        <v>26.839788681317231</v>
      </c>
      <c r="AS217" s="21">
        <f>AS197-Baseline!AS197</f>
        <v>26.772855325371754</v>
      </c>
      <c r="AT217" s="21">
        <f>AT197-Baseline!AT197</f>
        <v>26.712366803167495</v>
      </c>
      <c r="AU217" s="21">
        <f>AU197-Baseline!AU197</f>
        <v>26.658257721103592</v>
      </c>
      <c r="AV217" s="21">
        <f>AV197-Baseline!AV197</f>
        <v>26.610466566351501</v>
      </c>
      <c r="AW217" s="21">
        <f>AW197-Baseline!AW197</f>
        <v>26.568935642100389</v>
      </c>
      <c r="AX217" s="21">
        <f>AX197-Baseline!AX197</f>
        <v>26.533610970964169</v>
      </c>
      <c r="AY217" s="21">
        <f>AY197-Baseline!AY197</f>
        <v>26.50444232487262</v>
      </c>
      <c r="AZ217" s="21">
        <f>AZ197-Baseline!AZ197</f>
        <v>26.481383067424598</v>
      </c>
      <c r="BA217" s="21">
        <f>BA197-Baseline!BA197</f>
        <v>26.464390147789445</v>
      </c>
      <c r="BB217" s="21">
        <f>BB197-Baseline!BB197</f>
        <v>26.447532304111274</v>
      </c>
    </row>
    <row r="218" spans="1:54" outlineLevel="2">
      <c r="A218" s="521"/>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491</v>
      </c>
      <c r="B220" s="150" t="s">
        <v>492</v>
      </c>
      <c r="C220" s="19"/>
      <c r="D220" s="135" t="s">
        <v>383</v>
      </c>
      <c r="E220" s="21">
        <f>E200-Baseline!E200</f>
        <v>81.411785162811086</v>
      </c>
      <c r="F220" s="21">
        <f>F200-Baseline!F200</f>
        <v>80.64398505175788</v>
      </c>
      <c r="G220" s="21">
        <f>G200-Baseline!G200</f>
        <v>79.791982432688258</v>
      </c>
      <c r="H220" s="21">
        <f>H200-Baseline!H200</f>
        <v>78.963087708392493</v>
      </c>
      <c r="I220" s="21">
        <f>I200-Baseline!I200</f>
        <v>78.256407686462893</v>
      </c>
      <c r="J220" s="21">
        <f>J200-Baseline!J200</f>
        <v>77.568367501945602</v>
      </c>
      <c r="K220" s="21">
        <f>K200-Baseline!K200</f>
        <v>76.803222135126347</v>
      </c>
      <c r="L220" s="21">
        <f>L200-Baseline!L200</f>
        <v>76.153877948267507</v>
      </c>
      <c r="M220" s="21">
        <f>M200-Baseline!M200</f>
        <v>75.522723227389321</v>
      </c>
      <c r="N220" s="21">
        <f>N200-Baseline!N200</f>
        <v>74.819418027889128</v>
      </c>
      <c r="O220" s="21">
        <f>O200-Baseline!O200</f>
        <v>74.226002160183654</v>
      </c>
      <c r="P220" s="21">
        <f>P200-Baseline!P200</f>
        <v>73.650403399571417</v>
      </c>
      <c r="Q220" s="21">
        <f>Q200-Baseline!Q200</f>
        <v>73.092528447149078</v>
      </c>
      <c r="R220" s="21">
        <f>R200-Baseline!R200</f>
        <v>72.635934773298047</v>
      </c>
      <c r="S220" s="21">
        <f>S200-Baseline!S200</f>
        <v>72.11171431766158</v>
      </c>
      <c r="T220" s="21">
        <f>T200-Baseline!T200</f>
        <v>71.605023731201499</v>
      </c>
      <c r="U220" s="21">
        <f>U200-Baseline!U200</f>
        <v>71.115800893077918</v>
      </c>
      <c r="V220" s="21">
        <f>V200-Baseline!V200</f>
        <v>70.721678888804874</v>
      </c>
      <c r="W220" s="21">
        <f>W200-Baseline!W200</f>
        <v>70.265839699187239</v>
      </c>
      <c r="X220" s="21">
        <f>X200-Baseline!X200</f>
        <v>69.902290915828743</v>
      </c>
      <c r="Y220" s="21">
        <f>Y200-Baseline!Y200</f>
        <v>69.479822466268587</v>
      </c>
      <c r="Z220" s="21">
        <f>Z200-Baseline!Z200</f>
        <v>69.146999639798111</v>
      </c>
      <c r="AA220" s="21">
        <f>AA200-Baseline!AA200</f>
        <v>68.828981185282245</v>
      </c>
      <c r="AB220" s="21">
        <f>AB200-Baseline!AB200</f>
        <v>68.525856768760875</v>
      </c>
      <c r="AC220" s="21">
        <f>AC200-Baseline!AC200</f>
        <v>68.222041990222792</v>
      </c>
      <c r="AD220" s="21">
        <f>AD200-Baseline!AD200</f>
        <v>67.937431869427854</v>
      </c>
      <c r="AE220" s="21">
        <f>AE200-Baseline!AE200</f>
        <v>67.674923778546642</v>
      </c>
      <c r="AF220" s="21">
        <f>AF200-Baseline!AF200</f>
        <v>67.425763740220333</v>
      </c>
      <c r="AG220" s="21">
        <f>AG200-Baseline!AG200</f>
        <v>67.190929322006227</v>
      </c>
      <c r="AH220" s="21">
        <f>AH200-Baseline!AH200</f>
        <v>66.971558260409608</v>
      </c>
      <c r="AI220" s="21">
        <f>AI200-Baseline!AI200</f>
        <v>66.769142835778055</v>
      </c>
      <c r="AJ220" s="21">
        <f>AJ200-Baseline!AJ200</f>
        <v>66.881220972072811</v>
      </c>
      <c r="AK220" s="21">
        <f>AK200-Baseline!AK200</f>
        <v>67.00765462400571</v>
      </c>
      <c r="AL220" s="21">
        <f>AL200-Baseline!AL200</f>
        <v>67.149152213546941</v>
      </c>
      <c r="AM220" s="21">
        <f>AM200-Baseline!AM200</f>
        <v>67.306185465551209</v>
      </c>
      <c r="AN220" s="21">
        <f>AN200-Baseline!AN200</f>
        <v>67.47905435429881</v>
      </c>
      <c r="AO220" s="21">
        <f>AO200-Baseline!AO200</f>
        <v>67.667992890614016</v>
      </c>
      <c r="AP220" s="21">
        <f>AP200-Baseline!AP200</f>
        <v>67.873384339456621</v>
      </c>
      <c r="AQ220" s="21">
        <f>AQ200-Baseline!AQ200</f>
        <v>68.095654963238076</v>
      </c>
      <c r="AR220" s="21">
        <f>AR200-Baseline!AR200</f>
        <v>68.335186014579932</v>
      </c>
      <c r="AS220" s="21">
        <f>AS200-Baseline!AS200</f>
        <v>68.592363168610561</v>
      </c>
      <c r="AT220" s="21">
        <f>AT200-Baseline!AT200</f>
        <v>68.867598837897148</v>
      </c>
      <c r="AU220" s="21">
        <f>AU200-Baseline!AU200</f>
        <v>69.161330384745696</v>
      </c>
      <c r="AV220" s="21">
        <f>AV200-Baseline!AV200</f>
        <v>69.474003643293358</v>
      </c>
      <c r="AW220" s="21">
        <f>AW200-Baseline!AW200</f>
        <v>69.80607467337893</v>
      </c>
      <c r="AX220" s="21">
        <f>AX200-Baseline!AX200</f>
        <v>70.158017448947419</v>
      </c>
      <c r="AY220" s="21">
        <f>AY200-Baseline!AY200</f>
        <v>70.530324091196206</v>
      </c>
      <c r="AZ220" s="21">
        <f>AZ200-Baseline!AZ200</f>
        <v>70.923503169644079</v>
      </c>
      <c r="BA220" s="21">
        <f>BA200-Baseline!BA200</f>
        <v>71.338079614946068</v>
      </c>
      <c r="BB220" s="21">
        <f>BB200-Baseline!BB200</f>
        <v>71.760560340140486</v>
      </c>
    </row>
    <row r="221" spans="1:54" outlineLevel="2">
      <c r="A221" s="520"/>
      <c r="B221" s="150" t="s">
        <v>493</v>
      </c>
      <c r="C221" s="19"/>
      <c r="D221" s="135" t="s">
        <v>383</v>
      </c>
      <c r="E221" s="21">
        <f>E201-Baseline!E201</f>
        <v>66.313284101130947</v>
      </c>
      <c r="F221" s="21">
        <f>F201-Baseline!F201</f>
        <v>65.542926768835912</v>
      </c>
      <c r="G221" s="21">
        <f>G201-Baseline!G201</f>
        <v>64.799786684273386</v>
      </c>
      <c r="H221" s="21">
        <f>H201-Baseline!H201</f>
        <v>64.083284329135623</v>
      </c>
      <c r="I221" s="21">
        <f>I201-Baseline!I201</f>
        <v>63.39286417547828</v>
      </c>
      <c r="J221" s="21">
        <f>J201-Baseline!J201</f>
        <v>62.727994136324305</v>
      </c>
      <c r="K221" s="21">
        <f>K201-Baseline!K201</f>
        <v>62.088165021002879</v>
      </c>
      <c r="L221" s="21">
        <f>L201-Baseline!L201</f>
        <v>61.472889961678007</v>
      </c>
      <c r="M221" s="21">
        <f>M201-Baseline!M201</f>
        <v>60.881704050902265</v>
      </c>
      <c r="N221" s="21">
        <f>N201-Baseline!N201</f>
        <v>60.314163772410296</v>
      </c>
      <c r="O221" s="21">
        <f>O201-Baseline!O201</f>
        <v>59.76984655411762</v>
      </c>
      <c r="P221" s="21">
        <f>P201-Baseline!P201</f>
        <v>59.248350447864524</v>
      </c>
      <c r="Q221" s="21">
        <f>Q201-Baseline!Q201</f>
        <v>58.749293629851067</v>
      </c>
      <c r="R221" s="21">
        <f>R201-Baseline!R201</f>
        <v>58.272314044389262</v>
      </c>
      <c r="S221" s="21">
        <f>S201-Baseline!S201</f>
        <v>57.813857077263634</v>
      </c>
      <c r="T221" s="21">
        <f>T201-Baseline!T201</f>
        <v>57.376833774665343</v>
      </c>
      <c r="U221" s="21">
        <f>U201-Baseline!U201</f>
        <v>56.960938063971071</v>
      </c>
      <c r="V221" s="21">
        <f>V201-Baseline!V201</f>
        <v>56.56588238152861</v>
      </c>
      <c r="W221" s="21">
        <f>W201-Baseline!W201</f>
        <v>56.191397254155447</v>
      </c>
      <c r="X221" s="21">
        <f>X201-Baseline!X201</f>
        <v>55.837231167766035</v>
      </c>
      <c r="Y221" s="21">
        <f>Y201-Baseline!Y201</f>
        <v>55.503150312116531</v>
      </c>
      <c r="Z221" s="21">
        <f>Z201-Baseline!Z201</f>
        <v>55.18893824895261</v>
      </c>
      <c r="AA221" s="21">
        <f>AA201-Baseline!AA201</f>
        <v>54.894395818085421</v>
      </c>
      <c r="AB221" s="21">
        <f>AB201-Baseline!AB201</f>
        <v>54.619340947750572</v>
      </c>
      <c r="AC221" s="21">
        <f>AC201-Baseline!AC201</f>
        <v>54.354708433115064</v>
      </c>
      <c r="AD221" s="21">
        <f>AD201-Baseline!AD201</f>
        <v>54.108172910942407</v>
      </c>
      <c r="AE221" s="21">
        <f>AE201-Baseline!AE201</f>
        <v>53.878728213705863</v>
      </c>
      <c r="AF221" s="21">
        <f>AF201-Baseline!AF201</f>
        <v>53.665681832406058</v>
      </c>
      <c r="AG221" s="21">
        <f>AG201-Baseline!AG201</f>
        <v>53.46866234039426</v>
      </c>
      <c r="AH221" s="21">
        <f>AH201-Baseline!AH201</f>
        <v>53.287699943927578</v>
      </c>
      <c r="AI221" s="21">
        <f>AI201-Baseline!AI201</f>
        <v>53.12337251457253</v>
      </c>
      <c r="AJ221" s="21">
        <f>AJ201-Baseline!AJ201</f>
        <v>53.207674355614067</v>
      </c>
      <c r="AK221" s="21">
        <f>AK201-Baseline!AK201</f>
        <v>53.30695647319633</v>
      </c>
      <c r="AL221" s="21">
        <f>AL201-Baseline!AL201</f>
        <v>53.421464260387779</v>
      </c>
      <c r="AM221" s="21">
        <f>AM201-Baseline!AM201</f>
        <v>53.551475548537397</v>
      </c>
      <c r="AN221" s="21">
        <f>AN201-Baseline!AN201</f>
        <v>53.697245596867702</v>
      </c>
      <c r="AO221" s="21">
        <f>AO201-Baseline!AO201</f>
        <v>53.858997658795253</v>
      </c>
      <c r="AP221" s="21">
        <f>AP201-Baseline!AP201</f>
        <v>54.037007063163273</v>
      </c>
      <c r="AQ221" s="21">
        <f>AQ201-Baseline!AQ201</f>
        <v>54.231567235318842</v>
      </c>
      <c r="AR221" s="21">
        <f>AR201-Baseline!AR201</f>
        <v>54.442978652480235</v>
      </c>
      <c r="AS221" s="21">
        <f>AS201-Baseline!AS201</f>
        <v>54.671551268570539</v>
      </c>
      <c r="AT221" s="21">
        <f>AT201-Baseline!AT201</f>
        <v>54.917611081864905</v>
      </c>
      <c r="AU221" s="21">
        <f>AU201-Baseline!AU201</f>
        <v>55.181502830032343</v>
      </c>
      <c r="AV221" s="21">
        <f>AV201-Baseline!AV201</f>
        <v>55.463585560673401</v>
      </c>
      <c r="AW221" s="21">
        <f>AW201-Baseline!AW201</f>
        <v>55.764233297865601</v>
      </c>
      <c r="AX221" s="21">
        <f>AX201-Baseline!AX201</f>
        <v>56.083836601924155</v>
      </c>
      <c r="AY221" s="21">
        <f>AY201-Baseline!AY201</f>
        <v>56.422803500276089</v>
      </c>
      <c r="AZ221" s="21">
        <f>AZ201-Baseline!AZ201</f>
        <v>56.781559506275968</v>
      </c>
      <c r="BA221" s="21">
        <f>BA201-Baseline!BA201</f>
        <v>57.160547822163529</v>
      </c>
      <c r="BB221" s="21">
        <f>BB201-Baseline!BB201</f>
        <v>57.549047329353172</v>
      </c>
    </row>
    <row r="222" spans="1:54" outlineLevel="2">
      <c r="A222" s="521"/>
      <c r="B222" s="150" t="s">
        <v>494</v>
      </c>
      <c r="C222" s="19"/>
      <c r="D222" s="135" t="s">
        <v>383</v>
      </c>
      <c r="E222" s="21">
        <f>E202-Baseline!E202</f>
        <v>96.606019424888473</v>
      </c>
      <c r="F222" s="21">
        <f>F202-Baseline!F202</f>
        <v>95.688215649445141</v>
      </c>
      <c r="G222" s="21">
        <f>G202-Baseline!G202</f>
        <v>94.801120921804738</v>
      </c>
      <c r="H222" s="21">
        <f>H202-Baseline!H202</f>
        <v>93.944164880883847</v>
      </c>
      <c r="I222" s="21">
        <f>I202-Baseline!I202</f>
        <v>93.116802241679835</v>
      </c>
      <c r="J222" s="21">
        <f>J202-Baseline!J202</f>
        <v>92.318512289258834</v>
      </c>
      <c r="K222" s="21">
        <f>K202-Baseline!K202</f>
        <v>91.548798308408948</v>
      </c>
      <c r="L222" s="21">
        <f>L202-Baseline!L202</f>
        <v>90.807187060318313</v>
      </c>
      <c r="M222" s="21">
        <f>M202-Baseline!M202</f>
        <v>90.09322844156911</v>
      </c>
      <c r="N222" s="21">
        <f>N202-Baseline!N202</f>
        <v>89.406494966820986</v>
      </c>
      <c r="O222" s="21">
        <f>O202-Baseline!O202</f>
        <v>88.746581299389845</v>
      </c>
      <c r="P222" s="21">
        <f>P202-Baseline!P202</f>
        <v>88.113103989691211</v>
      </c>
      <c r="Q222" s="21">
        <f>Q202-Baseline!Q202</f>
        <v>87.505700972843798</v>
      </c>
      <c r="R222" s="21">
        <f>R202-Baseline!R202</f>
        <v>86.924031309308859</v>
      </c>
      <c r="S222" s="21">
        <f>S202-Baseline!S202</f>
        <v>86.35813888684811</v>
      </c>
      <c r="T222" s="21">
        <f>T202-Baseline!T202</f>
        <v>85.817427719047402</v>
      </c>
      <c r="U222" s="21">
        <f>U202-Baseline!U202</f>
        <v>85.301614408216267</v>
      </c>
      <c r="V222" s="21">
        <f>V202-Baseline!V202</f>
        <v>84.810435472898376</v>
      </c>
      <c r="W222" s="21">
        <f>W202-Baseline!W202</f>
        <v>84.343646999076938</v>
      </c>
      <c r="X222" s="21">
        <f>X202-Baseline!X202</f>
        <v>83.901024494080701</v>
      </c>
      <c r="Y222" s="21">
        <f>Y202-Baseline!Y202</f>
        <v>83.482362691934213</v>
      </c>
      <c r="Z222" s="21">
        <f>Z202-Baseline!Z202</f>
        <v>83.087475241172825</v>
      </c>
      <c r="AA222" s="21">
        <f>AA202-Baseline!AA202</f>
        <v>82.716194684295871</v>
      </c>
      <c r="AB222" s="21">
        <f>AB202-Baseline!AB202</f>
        <v>82.368372240952283</v>
      </c>
      <c r="AC222" s="21">
        <f>AC202-Baseline!AC202</f>
        <v>82.017177755749785</v>
      </c>
      <c r="AD222" s="21">
        <f>AD202-Baseline!AD202</f>
        <v>81.685968759312402</v>
      </c>
      <c r="AE222" s="21">
        <f>AE202-Baseline!AE202</f>
        <v>81.372028990790923</v>
      </c>
      <c r="AF222" s="21">
        <f>AF202-Baseline!AF202</f>
        <v>81.073551940283124</v>
      </c>
      <c r="AG222" s="21">
        <f>AG202-Baseline!AG202</f>
        <v>80.789663370598888</v>
      </c>
      <c r="AH222" s="21">
        <f>AH202-Baseline!AH202</f>
        <v>80.520663278326822</v>
      </c>
      <c r="AI222" s="21">
        <f>AI202-Baseline!AI202</f>
        <v>80.268464076060567</v>
      </c>
      <c r="AJ222" s="21">
        <f>AJ202-Baseline!AJ202</f>
        <v>80.39605546374942</v>
      </c>
      <c r="AK222" s="21">
        <f>AK202-Baseline!AK202</f>
        <v>80.538269523251273</v>
      </c>
      <c r="AL222" s="21">
        <f>AL202-Baseline!AL202</f>
        <v>80.695586227333038</v>
      </c>
      <c r="AM222" s="21">
        <f>AM202-Baseline!AM202</f>
        <v>80.868555443156282</v>
      </c>
      <c r="AN222" s="21">
        <f>AN202-Baseline!AN202</f>
        <v>81.057631531451193</v>
      </c>
      <c r="AO222" s="21">
        <f>AO202-Baseline!AO202</f>
        <v>81.263144329159303</v>
      </c>
      <c r="AP222" s="21">
        <f>AP202-Baseline!AP202</f>
        <v>81.485551155215035</v>
      </c>
      <c r="AQ222" s="21">
        <f>AQ202-Baseline!AQ202</f>
        <v>81.725334053575608</v>
      </c>
      <c r="AR222" s="21">
        <f>AR202-Baseline!AR202</f>
        <v>81.982966281552024</v>
      </c>
      <c r="AS222" s="21">
        <f>AS202-Baseline!AS202</f>
        <v>82.258918837327627</v>
      </c>
      <c r="AT222" s="21">
        <f>AT202-Baseline!AT202</f>
        <v>82.55367954189127</v>
      </c>
      <c r="AU222" s="21">
        <f>AU202-Baseline!AU202</f>
        <v>82.867760478794509</v>
      </c>
      <c r="AV222" s="21">
        <f>AV202-Baseline!AV202</f>
        <v>83.201683848410482</v>
      </c>
      <c r="AW222" s="21">
        <f>AW202-Baseline!AW202</f>
        <v>83.555983322785622</v>
      </c>
      <c r="AX222" s="21">
        <f>AX202-Baseline!AX202</f>
        <v>83.93120791485066</v>
      </c>
      <c r="AY222" s="21">
        <f>AY202-Baseline!AY202</f>
        <v>84.327923782981173</v>
      </c>
      <c r="AZ222" s="21">
        <f>AZ202-Baseline!AZ202</f>
        <v>84.746713560610871</v>
      </c>
      <c r="BA222" s="21">
        <f>BA202-Baseline!BA202</f>
        <v>85.188176026870934</v>
      </c>
      <c r="BB222" s="21">
        <f>BB202-Baseline!BB202</f>
        <v>85.636105610242751</v>
      </c>
    </row>
    <row r="223" spans="1:54" outlineLevel="2">
      <c r="B223" s="19"/>
      <c r="C223" s="19"/>
      <c r="D223" s="19"/>
      <c r="E223" s="15"/>
    </row>
    <row r="224" spans="1:54" outlineLevel="2">
      <c r="A224" s="519" t="s">
        <v>495</v>
      </c>
      <c r="B224" s="150" t="s">
        <v>492</v>
      </c>
      <c r="C224" s="19"/>
      <c r="D224" s="135" t="s">
        <v>383</v>
      </c>
      <c r="E224" s="21">
        <f>E204-Baseline!E204</f>
        <v>81.411785162811086</v>
      </c>
      <c r="F224" s="21">
        <f>F204-Baseline!F204</f>
        <v>162.05577021456895</v>
      </c>
      <c r="G224" s="21">
        <f>G204-Baseline!G204</f>
        <v>241.84775264725721</v>
      </c>
      <c r="H224" s="21">
        <f>H204-Baseline!H204</f>
        <v>320.8108403556497</v>
      </c>
      <c r="I224" s="21">
        <f>I204-Baseline!I204</f>
        <v>399.06724804211262</v>
      </c>
      <c r="J224" s="21">
        <f>J204-Baseline!J204</f>
        <v>476.63561554405823</v>
      </c>
      <c r="K224" s="21">
        <f>K204-Baseline!K204</f>
        <v>553.43883767918453</v>
      </c>
      <c r="L224" s="21">
        <f>L204-Baseline!L204</f>
        <v>629.59271562745198</v>
      </c>
      <c r="M224" s="21">
        <f>M204-Baseline!M204</f>
        <v>705.11543885484127</v>
      </c>
      <c r="N224" s="21">
        <f>N204-Baseline!N204</f>
        <v>779.9348568827304</v>
      </c>
      <c r="O224" s="21">
        <f>O204-Baseline!O204</f>
        <v>854.16085904291401</v>
      </c>
      <c r="P224" s="21">
        <f>P204-Baseline!P204</f>
        <v>927.81126244248549</v>
      </c>
      <c r="Q224" s="21">
        <f>Q204-Baseline!Q204</f>
        <v>1000.9037908896346</v>
      </c>
      <c r="R224" s="21">
        <f>R204-Baseline!R204</f>
        <v>1073.5397256629326</v>
      </c>
      <c r="S224" s="21">
        <f>S204-Baseline!S204</f>
        <v>1145.6514399805942</v>
      </c>
      <c r="T224" s="21">
        <f>T204-Baseline!T204</f>
        <v>1217.2564637117957</v>
      </c>
      <c r="U224" s="21">
        <f>U204-Baseline!U204</f>
        <v>1288.3722646048736</v>
      </c>
      <c r="V224" s="21">
        <f>V204-Baseline!V204</f>
        <v>1359.0939434936786</v>
      </c>
      <c r="W224" s="21">
        <f>W204-Baseline!W204</f>
        <v>1429.3597831928657</v>
      </c>
      <c r="X224" s="21">
        <f>X204-Baseline!X204</f>
        <v>1499.2620741086944</v>
      </c>
      <c r="Y224" s="21">
        <f>Y204-Baseline!Y204</f>
        <v>1568.741896574963</v>
      </c>
      <c r="Z224" s="21">
        <f>Z204-Baseline!Z204</f>
        <v>1637.8888962147612</v>
      </c>
      <c r="AA224" s="21">
        <f>AA204-Baseline!AA204</f>
        <v>1706.7178774000433</v>
      </c>
      <c r="AB224" s="21">
        <f>AB204-Baseline!AB204</f>
        <v>1775.2437341688042</v>
      </c>
      <c r="AC224" s="21">
        <f>AC204-Baseline!AC204</f>
        <v>1843.465776159027</v>
      </c>
      <c r="AD224" s="21">
        <f>AD204-Baseline!AD204</f>
        <v>1911.4032080284549</v>
      </c>
      <c r="AE224" s="21">
        <f>AE204-Baseline!AE204</f>
        <v>1979.0781318070015</v>
      </c>
      <c r="AF224" s="21">
        <f>AF204-Baseline!AF204</f>
        <v>2046.5038955472219</v>
      </c>
      <c r="AG224" s="21">
        <f>AG204-Baseline!AG204</f>
        <v>2113.6948248692279</v>
      </c>
      <c r="AH224" s="21">
        <f>AH204-Baseline!AH204</f>
        <v>2180.6663831296373</v>
      </c>
      <c r="AI224" s="21">
        <f>AI204-Baseline!AI204</f>
        <v>2247.4355259654153</v>
      </c>
      <c r="AJ224" s="21">
        <f>AJ204-Baseline!AJ204</f>
        <v>2314.316746937488</v>
      </c>
      <c r="AK224" s="21">
        <f>AK204-Baseline!AK204</f>
        <v>2381.3244015614937</v>
      </c>
      <c r="AL224" s="21">
        <f>AL204-Baseline!AL204</f>
        <v>2448.4735537750407</v>
      </c>
      <c r="AM224" s="21">
        <f>AM204-Baseline!AM204</f>
        <v>2515.7797392405919</v>
      </c>
      <c r="AN224" s="21">
        <f>AN204-Baseline!AN204</f>
        <v>2583.2587935948909</v>
      </c>
      <c r="AO224" s="21">
        <f>AO204-Baseline!AO204</f>
        <v>2650.9267864855051</v>
      </c>
      <c r="AP224" s="21">
        <f>AP204-Baseline!AP204</f>
        <v>2718.8001708249617</v>
      </c>
      <c r="AQ224" s="21">
        <f>AQ204-Baseline!AQ204</f>
        <v>2786.8958257881995</v>
      </c>
      <c r="AR224" s="21">
        <f>AR204-Baseline!AR204</f>
        <v>2855.2310118027794</v>
      </c>
      <c r="AS224" s="21">
        <f>AS204-Baseline!AS204</f>
        <v>2923.82337497139</v>
      </c>
      <c r="AT224" s="21">
        <f>AT204-Baseline!AT204</f>
        <v>2992.6909738092872</v>
      </c>
      <c r="AU224" s="21">
        <f>AU204-Baseline!AU204</f>
        <v>3061.852304194033</v>
      </c>
      <c r="AV224" s="21">
        <f>AV204-Baseline!AV204</f>
        <v>3131.3263078373261</v>
      </c>
      <c r="AW224" s="21">
        <f>AW204-Baseline!AW204</f>
        <v>3201.1323825107052</v>
      </c>
      <c r="AX224" s="21">
        <f>AX204-Baseline!AX204</f>
        <v>3271.2903999596524</v>
      </c>
      <c r="AY224" s="21">
        <f>AY204-Baseline!AY204</f>
        <v>3341.8207240508486</v>
      </c>
      <c r="AZ224" s="21">
        <f>AZ204-Baseline!AZ204</f>
        <v>3412.7442272204926</v>
      </c>
      <c r="BA224" s="21">
        <f>BA204-Baseline!BA204</f>
        <v>3484.0823068354384</v>
      </c>
      <c r="BB224" s="21">
        <f>BB204-Baseline!BB204</f>
        <v>3555.8428671755787</v>
      </c>
    </row>
    <row r="225" spans="1:54" outlineLevel="2">
      <c r="A225" s="520"/>
      <c r="B225" s="150" t="s">
        <v>493</v>
      </c>
      <c r="C225" s="19"/>
      <c r="D225" s="135" t="s">
        <v>383</v>
      </c>
      <c r="E225" s="21">
        <f>E205-Baseline!E205</f>
        <v>66.313284101130947</v>
      </c>
      <c r="F225" s="21">
        <f>F205-Baseline!F205</f>
        <v>131.85621086996684</v>
      </c>
      <c r="G225" s="21">
        <f>G205-Baseline!G205</f>
        <v>196.65599755424023</v>
      </c>
      <c r="H225" s="21">
        <f>H205-Baseline!H205</f>
        <v>260.73928188337584</v>
      </c>
      <c r="I225" s="21">
        <f>I205-Baseline!I205</f>
        <v>324.13214605885412</v>
      </c>
      <c r="J225" s="21">
        <f>J205-Baseline!J205</f>
        <v>386.86014019517842</v>
      </c>
      <c r="K225" s="21">
        <f>K205-Baseline!K205</f>
        <v>448.94830521618132</v>
      </c>
      <c r="L225" s="21">
        <f>L205-Baseline!L205</f>
        <v>510.42119517785932</v>
      </c>
      <c r="M225" s="21">
        <f>M205-Baseline!M205</f>
        <v>571.30289922876159</v>
      </c>
      <c r="N225" s="21">
        <f>N205-Baseline!N205</f>
        <v>631.61706300117191</v>
      </c>
      <c r="O225" s="21">
        <f>O205-Baseline!O205</f>
        <v>691.38690955528955</v>
      </c>
      <c r="P225" s="21">
        <f>P205-Baseline!P205</f>
        <v>750.63526000315403</v>
      </c>
      <c r="Q225" s="21">
        <f>Q205-Baseline!Q205</f>
        <v>809.38455363300511</v>
      </c>
      <c r="R225" s="21">
        <f>R205-Baseline!R205</f>
        <v>867.65686767739442</v>
      </c>
      <c r="S225" s="21">
        <f>S205-Baseline!S205</f>
        <v>925.47072475465802</v>
      </c>
      <c r="T225" s="21">
        <f>T205-Baseline!T205</f>
        <v>982.84755852932335</v>
      </c>
      <c r="U225" s="21">
        <f>U205-Baseline!U205</f>
        <v>1039.8084965932944</v>
      </c>
      <c r="V225" s="21">
        <f>V205-Baseline!V205</f>
        <v>1096.374378974823</v>
      </c>
      <c r="W225" s="21">
        <f>W205-Baseline!W205</f>
        <v>1152.5657762289784</v>
      </c>
      <c r="X225" s="21">
        <f>X205-Baseline!X205</f>
        <v>1208.4030073967444</v>
      </c>
      <c r="Y225" s="21">
        <f>Y205-Baseline!Y205</f>
        <v>1263.906157708861</v>
      </c>
      <c r="Z225" s="21">
        <f>Z205-Baseline!Z205</f>
        <v>1319.0950959578136</v>
      </c>
      <c r="AA225" s="21">
        <f>AA205-Baseline!AA205</f>
        <v>1373.9894917758991</v>
      </c>
      <c r="AB225" s="21">
        <f>AB205-Baseline!AB205</f>
        <v>1428.6088327236496</v>
      </c>
      <c r="AC225" s="21">
        <f>AC205-Baseline!AC205</f>
        <v>1482.9635411567647</v>
      </c>
      <c r="AD225" s="21">
        <f>AD205-Baseline!AD205</f>
        <v>1537.071714067707</v>
      </c>
      <c r="AE225" s="21">
        <f>AE205-Baseline!AE205</f>
        <v>1590.950442281413</v>
      </c>
      <c r="AF225" s="21">
        <f>AF205-Baseline!AF205</f>
        <v>1644.6161241138191</v>
      </c>
      <c r="AG225" s="21">
        <f>AG205-Baseline!AG205</f>
        <v>1698.0847864542134</v>
      </c>
      <c r="AH225" s="21">
        <f>AH205-Baseline!AH205</f>
        <v>1751.3724863981411</v>
      </c>
      <c r="AI225" s="21">
        <f>AI205-Baseline!AI205</f>
        <v>1804.4958589127136</v>
      </c>
      <c r="AJ225" s="21">
        <f>AJ205-Baseline!AJ205</f>
        <v>1857.7035332683276</v>
      </c>
      <c r="AK225" s="21">
        <f>AK205-Baseline!AK205</f>
        <v>1911.010489741524</v>
      </c>
      <c r="AL225" s="21">
        <f>AL205-Baseline!AL205</f>
        <v>1964.4319540019119</v>
      </c>
      <c r="AM225" s="21">
        <f>AM205-Baseline!AM205</f>
        <v>2017.9834295504493</v>
      </c>
      <c r="AN225" s="21">
        <f>AN205-Baseline!AN205</f>
        <v>2071.6806751473168</v>
      </c>
      <c r="AO225" s="21">
        <f>AO205-Baseline!AO205</f>
        <v>2125.5396728061119</v>
      </c>
      <c r="AP225" s="21">
        <f>AP205-Baseline!AP205</f>
        <v>2179.5766798692753</v>
      </c>
      <c r="AQ225" s="21">
        <f>AQ205-Baseline!AQ205</f>
        <v>2233.8082471045941</v>
      </c>
      <c r="AR225" s="21">
        <f>AR205-Baseline!AR205</f>
        <v>2288.2512257570743</v>
      </c>
      <c r="AS225" s="21">
        <f>AS205-Baseline!AS205</f>
        <v>2342.9227770256448</v>
      </c>
      <c r="AT225" s="21">
        <f>AT205-Baseline!AT205</f>
        <v>2397.8403881075096</v>
      </c>
      <c r="AU225" s="21">
        <f>AU205-Baseline!AU205</f>
        <v>2453.0218909375421</v>
      </c>
      <c r="AV225" s="21">
        <f>AV205-Baseline!AV205</f>
        <v>2508.4854764982156</v>
      </c>
      <c r="AW225" s="21">
        <f>AW205-Baseline!AW205</f>
        <v>2564.2497097960813</v>
      </c>
      <c r="AX225" s="21">
        <f>AX205-Baseline!AX205</f>
        <v>2620.3335463980056</v>
      </c>
      <c r="AY225" s="21">
        <f>AY205-Baseline!AY205</f>
        <v>2676.7563498982818</v>
      </c>
      <c r="AZ225" s="21">
        <f>AZ205-Baseline!AZ205</f>
        <v>2733.5379094045579</v>
      </c>
      <c r="BA225" s="21">
        <f>BA205-Baseline!BA205</f>
        <v>2790.6984572267215</v>
      </c>
      <c r="BB225" s="21">
        <f>BB205-Baseline!BB205</f>
        <v>2848.2475045560745</v>
      </c>
    </row>
    <row r="226" spans="1:54" outlineLevel="2">
      <c r="A226" s="521"/>
      <c r="B226" s="150" t="s">
        <v>494</v>
      </c>
      <c r="C226" s="19"/>
      <c r="D226" s="135" t="s">
        <v>383</v>
      </c>
      <c r="E226" s="21">
        <f>E206-Baseline!E206</f>
        <v>96.606019424888473</v>
      </c>
      <c r="F226" s="21">
        <f>F206-Baseline!F206</f>
        <v>192.29423507433361</v>
      </c>
      <c r="G226" s="21">
        <f>G206-Baseline!G206</f>
        <v>287.09535599613832</v>
      </c>
      <c r="H226" s="21">
        <f>H206-Baseline!H206</f>
        <v>381.03952087702214</v>
      </c>
      <c r="I226" s="21">
        <f>I206-Baseline!I206</f>
        <v>474.15632311870195</v>
      </c>
      <c r="J226" s="21">
        <f>J206-Baseline!J206</f>
        <v>566.47483540796077</v>
      </c>
      <c r="K226" s="21">
        <f>K206-Baseline!K206</f>
        <v>658.02363371636966</v>
      </c>
      <c r="L226" s="21">
        <f>L206-Baseline!L206</f>
        <v>748.83082077668791</v>
      </c>
      <c r="M226" s="21">
        <f>M206-Baseline!M206</f>
        <v>838.92404921825698</v>
      </c>
      <c r="N226" s="21">
        <f>N206-Baseline!N206</f>
        <v>928.330544185078</v>
      </c>
      <c r="O226" s="21">
        <f>O206-Baseline!O206</f>
        <v>1017.0771254844678</v>
      </c>
      <c r="P226" s="21">
        <f>P206-Baseline!P206</f>
        <v>1105.190229474159</v>
      </c>
      <c r="Q226" s="21">
        <f>Q206-Baseline!Q206</f>
        <v>1192.6959304470029</v>
      </c>
      <c r="R226" s="21">
        <f>R206-Baseline!R206</f>
        <v>1279.6199617563118</v>
      </c>
      <c r="S226" s="21">
        <f>S206-Baseline!S206</f>
        <v>1365.9781006431599</v>
      </c>
      <c r="T226" s="21">
        <f>T206-Baseline!T206</f>
        <v>1451.7955283622073</v>
      </c>
      <c r="U226" s="21">
        <f>U206-Baseline!U206</f>
        <v>1537.0971427704235</v>
      </c>
      <c r="V226" s="21">
        <f>V206-Baseline!V206</f>
        <v>1621.907578243322</v>
      </c>
      <c r="W226" s="21">
        <f>W206-Baseline!W206</f>
        <v>1706.251225242399</v>
      </c>
      <c r="X226" s="21">
        <f>X206-Baseline!X206</f>
        <v>1790.1522497364797</v>
      </c>
      <c r="Y226" s="21">
        <f>Y206-Baseline!Y206</f>
        <v>1873.6346124284139</v>
      </c>
      <c r="Z226" s="21">
        <f>Z206-Baseline!Z206</f>
        <v>1956.7220876695867</v>
      </c>
      <c r="AA226" s="21">
        <f>AA206-Baseline!AA206</f>
        <v>2039.4382823538826</v>
      </c>
      <c r="AB226" s="21">
        <f>AB206-Baseline!AB206</f>
        <v>2121.806654594835</v>
      </c>
      <c r="AC226" s="21">
        <f>AC206-Baseline!AC206</f>
        <v>2203.8238323505848</v>
      </c>
      <c r="AD226" s="21">
        <f>AD206-Baseline!AD206</f>
        <v>2285.5098011098971</v>
      </c>
      <c r="AE226" s="21">
        <f>AE206-Baseline!AE206</f>
        <v>2366.8818301006881</v>
      </c>
      <c r="AF226" s="21">
        <f>AF206-Baseline!AF206</f>
        <v>2447.9553820409715</v>
      </c>
      <c r="AG226" s="21">
        <f>AG206-Baseline!AG206</f>
        <v>2528.7450454115706</v>
      </c>
      <c r="AH226" s="21">
        <f>AH206-Baseline!AH206</f>
        <v>2609.2657086898976</v>
      </c>
      <c r="AI226" s="21">
        <f>AI206-Baseline!AI206</f>
        <v>2689.5341727659579</v>
      </c>
      <c r="AJ226" s="21">
        <f>AJ206-Baseline!AJ206</f>
        <v>2769.9302282297072</v>
      </c>
      <c r="AK226" s="21">
        <f>AK206-Baseline!AK206</f>
        <v>2850.4684977529582</v>
      </c>
      <c r="AL226" s="21">
        <f>AL206-Baseline!AL206</f>
        <v>2931.1640839802913</v>
      </c>
      <c r="AM226" s="21">
        <f>AM206-Baseline!AM206</f>
        <v>3012.0326394234476</v>
      </c>
      <c r="AN226" s="21">
        <f>AN206-Baseline!AN206</f>
        <v>3093.0902709548986</v>
      </c>
      <c r="AO226" s="21">
        <f>AO206-Baseline!AO206</f>
        <v>3174.353415284058</v>
      </c>
      <c r="AP226" s="21">
        <f>AP206-Baseline!AP206</f>
        <v>3255.838966439273</v>
      </c>
      <c r="AQ226" s="21">
        <f>AQ206-Baseline!AQ206</f>
        <v>3337.5643004928488</v>
      </c>
      <c r="AR226" s="21">
        <f>AR206-Baseline!AR206</f>
        <v>3419.5472667744007</v>
      </c>
      <c r="AS226" s="21">
        <f>AS206-Baseline!AS206</f>
        <v>3501.8061856117283</v>
      </c>
      <c r="AT226" s="21">
        <f>AT206-Baseline!AT206</f>
        <v>3584.3598651536195</v>
      </c>
      <c r="AU226" s="21">
        <f>AU206-Baseline!AU206</f>
        <v>3667.2276256324139</v>
      </c>
      <c r="AV226" s="21">
        <f>AV206-Baseline!AV206</f>
        <v>3750.4293094808245</v>
      </c>
      <c r="AW226" s="21">
        <f>AW206-Baseline!AW206</f>
        <v>3833.9852928036103</v>
      </c>
      <c r="AX226" s="21">
        <f>AX206-Baseline!AX206</f>
        <v>3917.9165007184611</v>
      </c>
      <c r="AY226" s="21">
        <f>AY206-Baseline!AY206</f>
        <v>4002.2444245014422</v>
      </c>
      <c r="AZ226" s="21">
        <f>AZ206-Baseline!AZ206</f>
        <v>4086.9911380620529</v>
      </c>
      <c r="BA226" s="21">
        <f>BA206-Baseline!BA206</f>
        <v>4172.179314088924</v>
      </c>
      <c r="BB226" s="21">
        <f>BB206-Baseline!BB206</f>
        <v>4257.8154196991663</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500</v>
      </c>
    </row>
    <row r="2" spans="1:19">
      <c r="A2" s="517" t="s">
        <v>501</v>
      </c>
      <c r="B2" s="517"/>
      <c r="C2" s="517"/>
      <c r="D2" s="517"/>
      <c r="E2" s="517"/>
      <c r="F2" s="517"/>
      <c r="G2" s="517"/>
      <c r="H2" s="517"/>
      <c r="I2" s="517"/>
      <c r="J2" s="517"/>
      <c r="K2" s="517"/>
      <c r="L2" s="517"/>
      <c r="M2" s="517"/>
      <c r="N2" s="517"/>
      <c r="O2" s="517"/>
      <c r="P2" s="517"/>
      <c r="Q2" s="517"/>
      <c r="R2" s="517"/>
      <c r="S2" s="517"/>
    </row>
    <row r="3" spans="1:19">
      <c r="A3" s="517"/>
      <c r="B3" s="517"/>
      <c r="C3" s="517"/>
      <c r="D3" s="517"/>
      <c r="E3" s="517"/>
      <c r="F3" s="517"/>
      <c r="G3" s="517"/>
      <c r="H3" s="517"/>
      <c r="I3" s="517"/>
      <c r="J3" s="517"/>
      <c r="K3" s="517"/>
      <c r="L3" s="517"/>
      <c r="M3" s="517"/>
      <c r="N3" s="517"/>
      <c r="O3" s="517"/>
      <c r="P3" s="517"/>
      <c r="Q3" s="517"/>
      <c r="R3" s="517"/>
      <c r="S3" s="517"/>
    </row>
    <row r="4" spans="1:19">
      <c r="A4" s="517"/>
      <c r="B4" s="517"/>
      <c r="C4" s="517"/>
      <c r="D4" s="517"/>
      <c r="E4" s="517"/>
      <c r="F4" s="517"/>
      <c r="G4" s="517"/>
      <c r="H4" s="517"/>
      <c r="I4" s="517"/>
      <c r="J4" s="517"/>
      <c r="K4" s="517"/>
      <c r="L4" s="517"/>
      <c r="M4" s="517"/>
      <c r="N4" s="517"/>
      <c r="O4" s="517"/>
      <c r="P4" s="517"/>
      <c r="Q4" s="517"/>
      <c r="R4" s="517"/>
      <c r="S4" s="517"/>
    </row>
    <row r="19" spans="1:19">
      <c r="A19" s="4" t="s">
        <v>503</v>
      </c>
    </row>
    <row r="20" spans="1:19">
      <c r="A20" s="517" t="s">
        <v>504</v>
      </c>
      <c r="B20" s="517"/>
      <c r="C20" s="517"/>
      <c r="D20" s="517"/>
      <c r="E20" s="517"/>
      <c r="F20" s="517"/>
      <c r="G20" s="517"/>
      <c r="H20" s="517"/>
      <c r="I20" s="517"/>
      <c r="J20" s="517"/>
      <c r="K20" s="517"/>
      <c r="L20" s="517"/>
      <c r="M20" s="517"/>
      <c r="N20" s="517"/>
      <c r="O20" s="517"/>
      <c r="P20" s="517"/>
      <c r="Q20" s="517"/>
      <c r="R20" s="517"/>
      <c r="S20" s="517"/>
    </row>
    <row r="21" spans="1:19" ht="25.5" customHeight="1">
      <c r="A21" s="517"/>
      <c r="B21" s="517"/>
      <c r="C21" s="517"/>
      <c r="D21" s="517"/>
      <c r="E21" s="517"/>
      <c r="F21" s="517"/>
      <c r="G21" s="517"/>
      <c r="H21" s="517"/>
      <c r="I21" s="517"/>
      <c r="J21" s="517"/>
      <c r="K21" s="517"/>
      <c r="L21" s="517"/>
      <c r="M21" s="517"/>
      <c r="N21" s="517"/>
      <c r="O21" s="517"/>
      <c r="P21" s="517"/>
      <c r="Q21" s="517"/>
      <c r="R21" s="517"/>
      <c r="S21" s="517"/>
    </row>
    <row r="23" spans="1:19">
      <c r="A23" s="158" t="s">
        <v>486</v>
      </c>
      <c r="B23" s="444"/>
      <c r="C23" s="444"/>
      <c r="D23" s="444"/>
      <c r="E23" s="444"/>
      <c r="F23" s="444"/>
      <c r="G23" s="444"/>
      <c r="H23" s="444"/>
      <c r="I23" s="444"/>
      <c r="J23" s="444"/>
      <c r="K23" s="444"/>
      <c r="L23" s="444"/>
      <c r="M23" s="444"/>
      <c r="N23" s="444"/>
      <c r="O23" s="444"/>
      <c r="P23" s="444"/>
      <c r="Q23" s="444"/>
      <c r="R23" s="444"/>
      <c r="S23" s="444"/>
    </row>
    <row r="24" spans="1:19">
      <c r="A24" s="158" t="s">
        <v>487</v>
      </c>
      <c r="B24" s="444"/>
      <c r="C24" s="444"/>
      <c r="D24" s="444"/>
      <c r="E24" s="444"/>
      <c r="F24" s="444"/>
      <c r="G24" s="444"/>
      <c r="H24" s="444"/>
      <c r="I24" s="444"/>
      <c r="J24" s="444"/>
      <c r="K24" s="444"/>
      <c r="L24" s="444"/>
      <c r="M24" s="444"/>
      <c r="N24" s="444"/>
      <c r="O24" s="444"/>
      <c r="P24" s="444"/>
      <c r="Q24" s="444"/>
      <c r="R24" s="444"/>
      <c r="S24" s="444"/>
    </row>
    <row r="25" spans="1:19">
      <c r="A25" s="159" t="s">
        <v>389</v>
      </c>
      <c r="B25" s="444"/>
      <c r="C25" s="444"/>
      <c r="D25" s="444"/>
      <c r="E25" s="444"/>
      <c r="F25" s="444"/>
      <c r="G25" s="444"/>
      <c r="H25" s="444"/>
      <c r="I25" s="444"/>
      <c r="J25" s="444"/>
      <c r="K25" s="444"/>
      <c r="L25" s="444"/>
      <c r="M25" s="444"/>
      <c r="N25" s="444"/>
      <c r="O25" s="444"/>
      <c r="P25" s="444"/>
      <c r="Q25" s="444"/>
      <c r="R25" s="444"/>
      <c r="S25" s="444"/>
    </row>
    <row r="26" spans="1:19">
      <c r="A26" s="159" t="s">
        <v>465</v>
      </c>
      <c r="B26" s="444"/>
      <c r="C26" s="444"/>
      <c r="D26" s="444"/>
      <c r="E26" s="444"/>
      <c r="F26" s="444"/>
      <c r="G26" s="444"/>
      <c r="H26" s="444"/>
      <c r="I26" s="444"/>
      <c r="J26" s="444"/>
      <c r="K26" s="444"/>
      <c r="L26" s="444"/>
      <c r="M26" s="444"/>
      <c r="N26" s="444"/>
      <c r="O26" s="444"/>
      <c r="P26" s="444"/>
      <c r="Q26" s="444"/>
      <c r="R26" s="444"/>
      <c r="S26" s="444"/>
    </row>
    <row r="27" spans="1:19">
      <c r="A27" s="159" t="s">
        <v>466</v>
      </c>
      <c r="B27" s="444"/>
      <c r="C27" s="444"/>
      <c r="D27" s="444"/>
      <c r="E27" s="444"/>
      <c r="F27" s="444"/>
      <c r="G27" s="444"/>
      <c r="H27" s="444"/>
      <c r="I27" s="444"/>
      <c r="J27" s="444"/>
      <c r="K27" s="444"/>
      <c r="L27" s="444"/>
      <c r="M27" s="444"/>
      <c r="N27" s="444"/>
      <c r="O27" s="444"/>
      <c r="P27" s="444"/>
      <c r="Q27" s="444"/>
      <c r="R27" s="444"/>
      <c r="S27" s="444"/>
    </row>
    <row r="31" spans="1:19">
      <c r="A31" s="4" t="s">
        <v>508</v>
      </c>
    </row>
    <row r="32" spans="1:19">
      <c r="A32" t="s">
        <v>509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71" t="s">
        <v>333</v>
      </c>
      <c r="J2" s="472"/>
      <c r="K2" s="472"/>
      <c r="L2" s="472"/>
      <c r="M2" s="472"/>
      <c r="N2" s="472"/>
      <c r="O2" s="472"/>
      <c r="P2" s="472"/>
      <c r="Q2" s="472"/>
      <c r="R2" s="472"/>
      <c r="S2" s="472"/>
      <c r="T2" s="472"/>
      <c r="U2" s="473"/>
    </row>
    <row r="3" spans="1:21" ht="13.5" customHeight="1" outlineLevel="1" thickBot="1">
      <c r="A3" s="3"/>
      <c r="B3" s="7"/>
      <c r="F3" s="24"/>
      <c r="G3" s="10"/>
      <c r="I3" s="474" t="s">
        <v>334</v>
      </c>
      <c r="J3" s="475"/>
      <c r="K3" s="475"/>
      <c r="L3" s="475"/>
      <c r="M3" s="475"/>
      <c r="N3" s="476"/>
      <c r="O3" s="1"/>
      <c r="P3" s="480" t="s">
        <v>335</v>
      </c>
      <c r="Q3" s="481"/>
      <c r="R3" s="481"/>
      <c r="S3" s="481"/>
      <c r="T3" s="481"/>
      <c r="U3" s="482"/>
    </row>
    <row r="4" spans="1:21" ht="56.25" customHeight="1" outlineLevel="1">
      <c r="A4" s="31" t="s">
        <v>154</v>
      </c>
      <c r="B4" s="86"/>
      <c r="E4" s="53" t="s">
        <v>336</v>
      </c>
      <c r="F4" s="91"/>
      <c r="G4" s="28"/>
      <c r="H4" s="10"/>
      <c r="I4" s="477"/>
      <c r="J4" s="478"/>
      <c r="K4" s="478"/>
      <c r="L4" s="478"/>
      <c r="M4" s="478"/>
      <c r="N4" s="479"/>
      <c r="P4" s="483"/>
      <c r="Q4" s="484"/>
      <c r="R4" s="484"/>
      <c r="S4" s="484"/>
      <c r="T4" s="484"/>
      <c r="U4" s="485"/>
    </row>
    <row r="5" spans="1:21" outlineLevel="1">
      <c r="A5" s="13" t="s">
        <v>337</v>
      </c>
      <c r="B5" s="88"/>
      <c r="E5" s="14"/>
      <c r="H5" s="10"/>
      <c r="I5" s="486"/>
      <c r="J5" s="450"/>
      <c r="K5" s="450"/>
      <c r="L5" s="450"/>
      <c r="M5" s="450"/>
      <c r="N5" s="451"/>
      <c r="P5" s="486"/>
      <c r="Q5" s="450"/>
      <c r="R5" s="450"/>
      <c r="S5" s="450"/>
      <c r="T5" s="450"/>
      <c r="U5" s="451"/>
    </row>
    <row r="6" spans="1:21" outlineLevel="1">
      <c r="A6" s="13" t="s">
        <v>340</v>
      </c>
      <c r="B6" s="88"/>
      <c r="E6" s="53" t="s">
        <v>342</v>
      </c>
      <c r="F6" s="90"/>
      <c r="H6" s="10"/>
      <c r="I6" s="452"/>
      <c r="J6" s="453"/>
      <c r="K6" s="453"/>
      <c r="L6" s="453"/>
      <c r="M6" s="453"/>
      <c r="N6" s="454"/>
      <c r="P6" s="452"/>
      <c r="Q6" s="453"/>
      <c r="R6" s="453"/>
      <c r="S6" s="453"/>
      <c r="T6" s="453"/>
      <c r="U6" s="454"/>
    </row>
    <row r="7" spans="1:21" outlineLevel="1">
      <c r="A7" s="13" t="s">
        <v>344</v>
      </c>
      <c r="B7" s="88"/>
      <c r="E7" s="14"/>
      <c r="H7" s="10"/>
      <c r="I7" s="452"/>
      <c r="J7" s="453"/>
      <c r="K7" s="453"/>
      <c r="L7" s="453"/>
      <c r="M7" s="453"/>
      <c r="N7" s="454"/>
      <c r="P7" s="452"/>
      <c r="Q7" s="453"/>
      <c r="R7" s="453"/>
      <c r="S7" s="453"/>
      <c r="T7" s="453"/>
      <c r="U7" s="454"/>
    </row>
    <row r="8" spans="1:21" ht="41" outlineLevel="1" thickBot="1">
      <c r="A8" s="34" t="s">
        <v>345</v>
      </c>
      <c r="B8" s="89"/>
      <c r="E8" s="14"/>
      <c r="H8" s="10"/>
      <c r="I8" s="452"/>
      <c r="J8" s="453"/>
      <c r="K8" s="453"/>
      <c r="L8" s="453"/>
      <c r="M8" s="453"/>
      <c r="N8" s="454"/>
      <c r="P8" s="452"/>
      <c r="Q8" s="453"/>
      <c r="R8" s="453"/>
      <c r="S8" s="453"/>
      <c r="T8" s="453"/>
      <c r="U8" s="454"/>
    </row>
    <row r="9" spans="1:21" outlineLevel="1">
      <c r="E9" s="14"/>
      <c r="H9" s="10"/>
      <c r="I9" s="452"/>
      <c r="J9" s="453"/>
      <c r="K9" s="453"/>
      <c r="L9" s="453"/>
      <c r="M9" s="453"/>
      <c r="N9" s="454"/>
      <c r="P9" s="452"/>
      <c r="Q9" s="453"/>
      <c r="R9" s="453"/>
      <c r="S9" s="453"/>
      <c r="T9" s="453"/>
      <c r="U9" s="454"/>
    </row>
    <row r="10" spans="1:21" ht="14" outlineLevel="1" thickBot="1">
      <c r="A10" s="32" t="s">
        <v>347</v>
      </c>
      <c r="B10" s="35">
        <f>Baseline!B10</f>
        <v>2027</v>
      </c>
      <c r="E10" s="14"/>
      <c r="H10" s="10"/>
      <c r="I10" s="452"/>
      <c r="J10" s="453"/>
      <c r="K10" s="453"/>
      <c r="L10" s="453"/>
      <c r="M10" s="453"/>
      <c r="N10" s="454"/>
      <c r="P10" s="452"/>
      <c r="Q10" s="453"/>
      <c r="R10" s="453"/>
      <c r="S10" s="453"/>
      <c r="T10" s="453"/>
      <c r="U10" s="454"/>
    </row>
    <row r="11" spans="1:21" outlineLevel="1">
      <c r="A11" s="16"/>
      <c r="H11" s="10"/>
      <c r="I11" s="452"/>
      <c r="J11" s="453"/>
      <c r="K11" s="453"/>
      <c r="L11" s="453"/>
      <c r="M11" s="453"/>
      <c r="N11" s="454"/>
      <c r="P11" s="452"/>
      <c r="Q11" s="453"/>
      <c r="R11" s="453"/>
      <c r="S11" s="453"/>
      <c r="T11" s="453"/>
      <c r="U11" s="454"/>
    </row>
    <row r="12" spans="1:21" ht="40.5" outlineLevel="1">
      <c r="A12" s="26" t="s">
        <v>348</v>
      </c>
      <c r="B12" s="26" t="s">
        <v>349</v>
      </c>
      <c r="C12" s="26" t="s">
        <v>350</v>
      </c>
      <c r="D12" s="26" t="s">
        <v>351</v>
      </c>
      <c r="E12" s="26" t="s">
        <v>352</v>
      </c>
      <c r="F12" s="26" t="s">
        <v>353</v>
      </c>
      <c r="G12" s="26" t="s">
        <v>354</v>
      </c>
      <c r="I12" s="452"/>
      <c r="J12" s="453"/>
      <c r="K12" s="453"/>
      <c r="L12" s="453"/>
      <c r="M12" s="453"/>
      <c r="N12" s="454"/>
      <c r="P12" s="452"/>
      <c r="Q12" s="453"/>
      <c r="R12" s="453"/>
      <c r="S12" s="453"/>
      <c r="T12" s="453"/>
      <c r="U12" s="454"/>
    </row>
    <row r="13" spans="1:21" outlineLevel="1">
      <c r="A13" s="58">
        <v>2035</v>
      </c>
      <c r="B13" s="21">
        <f t="shared" ref="B13:B18" si="0">INDEX($E$204:$AW$204,1,MATCH($A13,$E$53:$BB$53,0))</f>
        <v>0</v>
      </c>
      <c r="C13" s="21">
        <f>B13-Baseline!B13</f>
        <v>705.11543885484127</v>
      </c>
      <c r="D13" s="21">
        <f t="shared" ref="D13:D18" si="1">INDEX($E$205:$AW$205,1,MATCH($A13,$E$53:$BB$53,0))</f>
        <v>0</v>
      </c>
      <c r="E13" s="21">
        <f>D13-Baseline!D13</f>
        <v>571.30289922876159</v>
      </c>
      <c r="F13" s="21">
        <f t="shared" ref="F13:F18" si="2">INDEX($E$206:$AW$206,1,MATCH($A13,$E$53:$BB$53,0))</f>
        <v>0</v>
      </c>
      <c r="G13" s="21">
        <f>F13-Baseline!F13</f>
        <v>838.92404921825698</v>
      </c>
      <c r="I13" s="452"/>
      <c r="J13" s="453"/>
      <c r="K13" s="453"/>
      <c r="L13" s="453"/>
      <c r="M13" s="453"/>
      <c r="N13" s="454"/>
      <c r="P13" s="452"/>
      <c r="Q13" s="453"/>
      <c r="R13" s="453"/>
      <c r="S13" s="453"/>
      <c r="T13" s="453"/>
      <c r="U13" s="454"/>
    </row>
    <row r="14" spans="1:21" outlineLevel="1">
      <c r="A14" s="58">
        <v>2040</v>
      </c>
      <c r="B14" s="21">
        <f t="shared" si="0"/>
        <v>0</v>
      </c>
      <c r="C14" s="21">
        <f>B14-Baseline!B14</f>
        <v>1073.5397256629326</v>
      </c>
      <c r="D14" s="21">
        <f t="shared" si="1"/>
        <v>0</v>
      </c>
      <c r="E14" s="21">
        <f>D14-Baseline!D14</f>
        <v>867.65686767739442</v>
      </c>
      <c r="F14" s="21">
        <f t="shared" si="2"/>
        <v>0</v>
      </c>
      <c r="G14" s="21">
        <f>F14-Baseline!F14</f>
        <v>1279.6199617563118</v>
      </c>
      <c r="I14" s="452"/>
      <c r="J14" s="453"/>
      <c r="K14" s="453"/>
      <c r="L14" s="453"/>
      <c r="M14" s="453"/>
      <c r="N14" s="454"/>
      <c r="P14" s="452"/>
      <c r="Q14" s="453"/>
      <c r="R14" s="453"/>
      <c r="S14" s="453"/>
      <c r="T14" s="453"/>
      <c r="U14" s="454"/>
    </row>
    <row r="15" spans="1:21" outlineLevel="1">
      <c r="A15" s="58">
        <v>2045</v>
      </c>
      <c r="B15" s="21">
        <f t="shared" si="0"/>
        <v>0</v>
      </c>
      <c r="C15" s="21">
        <f>B15-Baseline!B15</f>
        <v>1429.3597831928657</v>
      </c>
      <c r="D15" s="21">
        <f t="shared" si="1"/>
        <v>0</v>
      </c>
      <c r="E15" s="21">
        <f>D15-Baseline!D15</f>
        <v>1152.5657762289784</v>
      </c>
      <c r="F15" s="21">
        <f t="shared" si="2"/>
        <v>0</v>
      </c>
      <c r="G15" s="21">
        <f>F15-Baseline!F15</f>
        <v>1706.251225242399</v>
      </c>
      <c r="I15" s="452"/>
      <c r="J15" s="453"/>
      <c r="K15" s="453"/>
      <c r="L15" s="453"/>
      <c r="M15" s="453"/>
      <c r="N15" s="454"/>
      <c r="P15" s="452"/>
      <c r="Q15" s="453"/>
      <c r="R15" s="453"/>
      <c r="S15" s="453"/>
      <c r="T15" s="453"/>
      <c r="U15" s="454"/>
    </row>
    <row r="16" spans="1:21" outlineLevel="1">
      <c r="A16" s="58">
        <v>2050</v>
      </c>
      <c r="B16" s="21">
        <f t="shared" si="0"/>
        <v>0</v>
      </c>
      <c r="C16" s="21">
        <f>B16-Baseline!B16</f>
        <v>1775.2437341688042</v>
      </c>
      <c r="D16" s="21">
        <f t="shared" si="1"/>
        <v>0</v>
      </c>
      <c r="E16" s="21">
        <f>D16-Baseline!D16</f>
        <v>1428.6088327236496</v>
      </c>
      <c r="F16" s="21">
        <f t="shared" si="2"/>
        <v>0</v>
      </c>
      <c r="G16" s="21">
        <f>F16-Baseline!F16</f>
        <v>2121.806654594835</v>
      </c>
      <c r="I16" s="452"/>
      <c r="J16" s="453"/>
      <c r="K16" s="453"/>
      <c r="L16" s="453"/>
      <c r="M16" s="453"/>
      <c r="N16" s="454"/>
      <c r="P16" s="452"/>
      <c r="Q16" s="453"/>
      <c r="R16" s="453"/>
      <c r="S16" s="453"/>
      <c r="T16" s="453"/>
      <c r="U16" s="454"/>
    </row>
    <row r="17" spans="1:21" outlineLevel="1">
      <c r="A17" s="58">
        <v>2060</v>
      </c>
      <c r="B17" s="21">
        <f t="shared" si="0"/>
        <v>0</v>
      </c>
      <c r="C17" s="21">
        <f>B17-Baseline!B17</f>
        <v>2448.4735537750407</v>
      </c>
      <c r="D17" s="21">
        <f t="shared" si="1"/>
        <v>0</v>
      </c>
      <c r="E17" s="21">
        <f>D17-Baseline!D17</f>
        <v>1964.4319540019119</v>
      </c>
      <c r="F17" s="21">
        <f t="shared" si="2"/>
        <v>0</v>
      </c>
      <c r="G17" s="21">
        <f>F17-Baseline!F17</f>
        <v>2931.1640839802913</v>
      </c>
      <c r="I17" s="452"/>
      <c r="J17" s="453"/>
      <c r="K17" s="453"/>
      <c r="L17" s="453"/>
      <c r="M17" s="453"/>
      <c r="N17" s="454"/>
      <c r="P17" s="452"/>
      <c r="Q17" s="453"/>
      <c r="R17" s="453"/>
      <c r="S17" s="453"/>
      <c r="T17" s="453"/>
      <c r="U17" s="454"/>
    </row>
    <row r="18" spans="1:21" outlineLevel="1">
      <c r="A18" s="58">
        <v>2070</v>
      </c>
      <c r="B18" s="21">
        <f t="shared" si="0"/>
        <v>0</v>
      </c>
      <c r="C18" s="21">
        <f>B18-Baseline!B18</f>
        <v>3131.3263078373261</v>
      </c>
      <c r="D18" s="21">
        <f t="shared" si="1"/>
        <v>0</v>
      </c>
      <c r="E18" s="21">
        <f>D18-Baseline!D18</f>
        <v>2508.4854764982156</v>
      </c>
      <c r="F18" s="21">
        <f t="shared" si="2"/>
        <v>0</v>
      </c>
      <c r="G18" s="21">
        <f>F18-Baseline!F18</f>
        <v>3750.4293094808245</v>
      </c>
      <c r="I18" s="455"/>
      <c r="J18" s="456"/>
      <c r="K18" s="456"/>
      <c r="L18" s="456"/>
      <c r="M18" s="456"/>
      <c r="N18" s="457"/>
      <c r="P18" s="455"/>
      <c r="Q18" s="456"/>
      <c r="R18" s="456"/>
      <c r="S18" s="456"/>
      <c r="T18" s="456"/>
      <c r="U18" s="457"/>
    </row>
    <row r="19" spans="1:21" ht="14" outlineLevel="1" thickBot="1">
      <c r="A19" s="496"/>
      <c r="B19" s="496"/>
      <c r="I19" s="250"/>
      <c r="J19" s="251"/>
      <c r="K19" s="251"/>
      <c r="L19" s="251"/>
      <c r="M19" s="251"/>
      <c r="N19" s="251"/>
      <c r="P19" s="249"/>
      <c r="Q19" s="249"/>
      <c r="R19" s="249"/>
      <c r="S19" s="249"/>
      <c r="T19" s="249"/>
      <c r="U19" s="232"/>
    </row>
    <row r="20" spans="1:21" ht="26.25" customHeight="1" outlineLevel="1">
      <c r="A20" s="54" t="s">
        <v>355</v>
      </c>
      <c r="B20" s="55">
        <f>Baseline!B20</f>
        <v>1</v>
      </c>
      <c r="E20" s="154"/>
      <c r="I20" s="487" t="s">
        <v>356</v>
      </c>
      <c r="J20" s="488"/>
      <c r="K20" s="488"/>
      <c r="L20" s="488"/>
      <c r="M20" s="488"/>
      <c r="N20" s="489"/>
      <c r="P20" s="487" t="s">
        <v>357</v>
      </c>
      <c r="Q20" s="488"/>
      <c r="R20" s="488"/>
      <c r="S20" s="488"/>
      <c r="T20" s="488"/>
      <c r="U20" s="489"/>
    </row>
    <row r="21" spans="1:21" ht="12.75" customHeight="1" outlineLevel="1">
      <c r="A21" s="154"/>
      <c r="B21" s="155"/>
      <c r="I21" s="486"/>
      <c r="J21" s="450"/>
      <c r="K21" s="450"/>
      <c r="L21" s="450"/>
      <c r="M21" s="450"/>
      <c r="N21" s="451"/>
      <c r="P21" s="486"/>
      <c r="Q21" s="450"/>
      <c r="R21" s="450"/>
      <c r="S21" s="450"/>
      <c r="T21" s="450"/>
      <c r="U21" s="451"/>
    </row>
    <row r="22" spans="1:21" ht="12.75" customHeight="1" outlineLevel="1">
      <c r="A22" s="154"/>
      <c r="B22" s="155"/>
      <c r="I22" s="452"/>
      <c r="J22" s="453"/>
      <c r="K22" s="453"/>
      <c r="L22" s="453"/>
      <c r="M22" s="453"/>
      <c r="N22" s="454"/>
      <c r="P22" s="452"/>
      <c r="Q22" s="453"/>
      <c r="R22" s="453"/>
      <c r="S22" s="453"/>
      <c r="T22" s="453"/>
      <c r="U22" s="454"/>
    </row>
    <row r="23" spans="1:21" outlineLevel="1">
      <c r="A23" s="154"/>
      <c r="B23" s="505" t="s">
        <v>359</v>
      </c>
      <c r="C23" s="506"/>
      <c r="D23" s="506"/>
      <c r="E23" s="506"/>
      <c r="F23" s="506"/>
      <c r="G23" s="507"/>
      <c r="I23" s="452"/>
      <c r="J23" s="453"/>
      <c r="K23" s="453"/>
      <c r="L23" s="453"/>
      <c r="M23" s="453"/>
      <c r="N23" s="454"/>
      <c r="P23" s="452"/>
      <c r="Q23" s="453"/>
      <c r="R23" s="453"/>
      <c r="S23" s="453"/>
      <c r="T23" s="453"/>
      <c r="U23" s="454"/>
    </row>
    <row r="24" spans="1:21" outlineLevel="1">
      <c r="B24" s="17">
        <v>2027</v>
      </c>
      <c r="C24" s="17">
        <v>2028</v>
      </c>
      <c r="D24" s="17">
        <v>2029</v>
      </c>
      <c r="E24" s="17">
        <v>2030</v>
      </c>
      <c r="F24" s="17">
        <v>2031</v>
      </c>
      <c r="G24" s="17" t="s">
        <v>360</v>
      </c>
      <c r="I24" s="452"/>
      <c r="J24" s="453"/>
      <c r="K24" s="453"/>
      <c r="L24" s="453"/>
      <c r="M24" s="453"/>
      <c r="N24" s="454"/>
      <c r="P24" s="452"/>
      <c r="Q24" s="453"/>
      <c r="R24" s="453"/>
      <c r="S24" s="453"/>
      <c r="T24" s="453"/>
      <c r="U24" s="454"/>
    </row>
    <row r="25" spans="1:21" ht="14" outlineLevel="1" thickBot="1">
      <c r="B25" s="30" t="s">
        <v>361</v>
      </c>
      <c r="C25" s="30" t="s">
        <v>361</v>
      </c>
      <c r="D25" s="30" t="s">
        <v>361</v>
      </c>
      <c r="E25" s="30" t="s">
        <v>361</v>
      </c>
      <c r="F25" s="30" t="s">
        <v>361</v>
      </c>
      <c r="G25" s="30" t="s">
        <v>361</v>
      </c>
      <c r="I25" s="452"/>
      <c r="J25" s="453"/>
      <c r="K25" s="453"/>
      <c r="L25" s="453"/>
      <c r="M25" s="453"/>
      <c r="N25" s="454"/>
      <c r="P25" s="452"/>
      <c r="Q25" s="453"/>
      <c r="R25" s="453"/>
      <c r="S25" s="453"/>
      <c r="T25" s="453"/>
      <c r="U25" s="454"/>
    </row>
    <row r="26" spans="1:21" outlineLevel="1">
      <c r="A26" s="54" t="s">
        <v>362</v>
      </c>
      <c r="B26" s="21">
        <f>E64</f>
        <v>0</v>
      </c>
      <c r="C26" s="21">
        <f>F64</f>
        <v>0</v>
      </c>
      <c r="D26" s="21">
        <f>G64</f>
        <v>0</v>
      </c>
      <c r="E26" s="21">
        <f>H64</f>
        <v>0</v>
      </c>
      <c r="F26" s="21">
        <f>I64</f>
        <v>0</v>
      </c>
      <c r="G26" s="21">
        <f>SUM(J64:BB64)</f>
        <v>0</v>
      </c>
      <c r="I26" s="452"/>
      <c r="J26" s="453"/>
      <c r="K26" s="453"/>
      <c r="L26" s="453"/>
      <c r="M26" s="453"/>
      <c r="N26" s="454"/>
      <c r="P26" s="452"/>
      <c r="Q26" s="453"/>
      <c r="R26" s="453"/>
      <c r="S26" s="453"/>
      <c r="T26" s="453"/>
      <c r="U26" s="454"/>
    </row>
    <row r="27" spans="1:21" outlineLevel="1">
      <c r="A27" s="54" t="s">
        <v>363</v>
      </c>
      <c r="B27" s="21">
        <f>E71+E77</f>
        <v>0</v>
      </c>
      <c r="C27" s="21">
        <f>F71+F77</f>
        <v>0</v>
      </c>
      <c r="D27" s="21">
        <f>G71+G77</f>
        <v>0</v>
      </c>
      <c r="E27" s="21">
        <f>H71+H77</f>
        <v>0</v>
      </c>
      <c r="F27" s="21">
        <f>I71+I77</f>
        <v>0</v>
      </c>
      <c r="G27" s="21">
        <f>SUM(J71:BB71)+SUM(J77:BB77)</f>
        <v>0</v>
      </c>
      <c r="I27" s="452"/>
      <c r="J27" s="453"/>
      <c r="K27" s="453"/>
      <c r="L27" s="453"/>
      <c r="M27" s="453"/>
      <c r="N27" s="454"/>
      <c r="P27" s="452"/>
      <c r="Q27" s="453"/>
      <c r="R27" s="453"/>
      <c r="S27" s="453"/>
      <c r="T27" s="453"/>
      <c r="U27" s="454"/>
    </row>
    <row r="28" spans="1:21" outlineLevel="1">
      <c r="A28" s="154"/>
      <c r="B28" s="248"/>
      <c r="C28" s="248"/>
      <c r="D28" s="248"/>
      <c r="E28" s="248"/>
      <c r="F28" s="248"/>
      <c r="G28" s="248"/>
      <c r="I28" s="452"/>
      <c r="J28" s="453"/>
      <c r="K28" s="453"/>
      <c r="L28" s="453"/>
      <c r="M28" s="453"/>
      <c r="N28" s="454"/>
      <c r="P28" s="452"/>
      <c r="Q28" s="453"/>
      <c r="R28" s="453"/>
      <c r="S28" s="453"/>
      <c r="T28" s="453"/>
      <c r="U28" s="454"/>
    </row>
    <row r="29" spans="1:21" ht="14" outlineLevel="1" thickBot="1">
      <c r="A29" s="154"/>
      <c r="B29" s="248"/>
      <c r="C29" s="248"/>
      <c r="D29" s="248"/>
      <c r="E29" s="248"/>
      <c r="F29" s="248"/>
      <c r="G29" s="248"/>
      <c r="I29" s="452"/>
      <c r="J29" s="453"/>
      <c r="K29" s="453"/>
      <c r="L29" s="453"/>
      <c r="M29" s="453"/>
      <c r="N29" s="454"/>
      <c r="P29" s="452"/>
      <c r="Q29" s="453"/>
      <c r="R29" s="453"/>
      <c r="S29" s="453"/>
      <c r="T29" s="453"/>
      <c r="U29" s="454"/>
    </row>
    <row r="30" spans="1:21" ht="14" outlineLevel="1" thickBot="1">
      <c r="A30" s="308"/>
      <c r="B30" s="309" t="s">
        <v>364</v>
      </c>
      <c r="C30" s="310" t="s">
        <v>365</v>
      </c>
      <c r="D30" s="509" t="s">
        <v>317</v>
      </c>
      <c r="E30" s="510"/>
      <c r="F30" s="510"/>
      <c r="G30" s="511"/>
      <c r="I30" s="452"/>
      <c r="J30" s="453"/>
      <c r="K30" s="453"/>
      <c r="L30" s="453"/>
      <c r="M30" s="453"/>
      <c r="N30" s="454"/>
      <c r="P30" s="452"/>
      <c r="Q30" s="453"/>
      <c r="R30" s="453"/>
      <c r="S30" s="453"/>
      <c r="T30" s="453"/>
      <c r="U30" s="454"/>
    </row>
    <row r="31" spans="1:21" outlineLevel="1">
      <c r="A31" s="502" t="s">
        <v>366</v>
      </c>
      <c r="B31" s="311"/>
      <c r="C31" s="307"/>
      <c r="D31" s="522"/>
      <c r="E31" s="522"/>
      <c r="F31" s="522"/>
      <c r="G31" s="523"/>
      <c r="I31" s="452"/>
      <c r="J31" s="453"/>
      <c r="K31" s="453"/>
      <c r="L31" s="453"/>
      <c r="M31" s="453"/>
      <c r="N31" s="454"/>
      <c r="P31" s="452"/>
      <c r="Q31" s="453"/>
      <c r="R31" s="453"/>
      <c r="S31" s="453"/>
      <c r="T31" s="453"/>
      <c r="U31" s="454"/>
    </row>
    <row r="32" spans="1:21" outlineLevel="1">
      <c r="A32" s="502"/>
      <c r="B32" s="312"/>
      <c r="C32" s="252"/>
      <c r="D32" s="514"/>
      <c r="E32" s="514"/>
      <c r="F32" s="514"/>
      <c r="G32" s="515"/>
      <c r="I32" s="452"/>
      <c r="J32" s="453"/>
      <c r="K32" s="453"/>
      <c r="L32" s="453"/>
      <c r="M32" s="453"/>
      <c r="N32" s="454"/>
      <c r="P32" s="452"/>
      <c r="Q32" s="453"/>
      <c r="R32" s="453"/>
      <c r="S32" s="453"/>
      <c r="T32" s="453"/>
      <c r="U32" s="454"/>
    </row>
    <row r="33" spans="1:21" outlineLevel="1">
      <c r="A33" s="502"/>
      <c r="B33" s="312"/>
      <c r="C33" s="252"/>
      <c r="D33" s="514"/>
      <c r="E33" s="514"/>
      <c r="F33" s="514"/>
      <c r="G33" s="515"/>
      <c r="I33" s="452"/>
      <c r="J33" s="453"/>
      <c r="K33" s="453"/>
      <c r="L33" s="453"/>
      <c r="M33" s="453"/>
      <c r="N33" s="454"/>
      <c r="P33" s="452"/>
      <c r="Q33" s="453"/>
      <c r="R33" s="453"/>
      <c r="S33" s="453"/>
      <c r="T33" s="453"/>
      <c r="U33" s="454"/>
    </row>
    <row r="34" spans="1:21" outlineLevel="1">
      <c r="A34" s="502"/>
      <c r="B34" s="312"/>
      <c r="C34" s="252"/>
      <c r="D34" s="514"/>
      <c r="E34" s="514"/>
      <c r="F34" s="514"/>
      <c r="G34" s="515"/>
      <c r="I34" s="452"/>
      <c r="J34" s="453"/>
      <c r="K34" s="453"/>
      <c r="L34" s="453"/>
      <c r="M34" s="453"/>
      <c r="N34" s="454"/>
      <c r="P34" s="452"/>
      <c r="Q34" s="453"/>
      <c r="R34" s="453"/>
      <c r="S34" s="453"/>
      <c r="T34" s="453"/>
      <c r="U34" s="454"/>
    </row>
    <row r="35" spans="1:21" outlineLevel="1">
      <c r="A35" s="502"/>
      <c r="B35" s="312"/>
      <c r="C35" s="252"/>
      <c r="D35" s="514"/>
      <c r="E35" s="514"/>
      <c r="F35" s="514"/>
      <c r="G35" s="515"/>
      <c r="I35" s="452"/>
      <c r="J35" s="453"/>
      <c r="K35" s="453"/>
      <c r="L35" s="453"/>
      <c r="M35" s="453"/>
      <c r="N35" s="454"/>
      <c r="P35" s="452"/>
      <c r="Q35" s="453"/>
      <c r="R35" s="453"/>
      <c r="S35" s="453"/>
      <c r="T35" s="453"/>
      <c r="U35" s="454"/>
    </row>
    <row r="36" spans="1:21" outlineLevel="1">
      <c r="A36" s="502"/>
      <c r="B36" s="312"/>
      <c r="C36" s="252"/>
      <c r="D36" s="514"/>
      <c r="E36" s="514"/>
      <c r="F36" s="514"/>
      <c r="G36" s="515"/>
      <c r="I36" s="452"/>
      <c r="J36" s="453"/>
      <c r="K36" s="453"/>
      <c r="L36" s="453"/>
      <c r="M36" s="453"/>
      <c r="N36" s="454"/>
      <c r="P36" s="452"/>
      <c r="Q36" s="453"/>
      <c r="R36" s="453"/>
      <c r="S36" s="453"/>
      <c r="T36" s="453"/>
      <c r="U36" s="454"/>
    </row>
    <row r="37" spans="1:21" outlineLevel="1">
      <c r="A37" s="502"/>
      <c r="B37" s="312"/>
      <c r="C37" s="252"/>
      <c r="D37" s="514"/>
      <c r="E37" s="514"/>
      <c r="F37" s="514"/>
      <c r="G37" s="515"/>
      <c r="I37" s="452"/>
      <c r="J37" s="453"/>
      <c r="K37" s="453"/>
      <c r="L37" s="453"/>
      <c r="M37" s="453"/>
      <c r="N37" s="454"/>
      <c r="P37" s="452"/>
      <c r="Q37" s="453"/>
      <c r="R37" s="453"/>
      <c r="S37" s="453"/>
      <c r="T37" s="453"/>
      <c r="U37" s="454"/>
    </row>
    <row r="38" spans="1:21" outlineLevel="1">
      <c r="A38" s="502"/>
      <c r="B38" s="312"/>
      <c r="C38" s="252"/>
      <c r="D38" s="514"/>
      <c r="E38" s="514"/>
      <c r="F38" s="514"/>
      <c r="G38" s="515"/>
      <c r="I38" s="452"/>
      <c r="J38" s="453"/>
      <c r="K38" s="453"/>
      <c r="L38" s="453"/>
      <c r="M38" s="453"/>
      <c r="N38" s="454"/>
      <c r="P38" s="452"/>
      <c r="Q38" s="453"/>
      <c r="R38" s="453"/>
      <c r="S38" s="453"/>
      <c r="T38" s="453"/>
      <c r="U38" s="454"/>
    </row>
    <row r="39" spans="1:21" outlineLevel="1">
      <c r="A39" s="502"/>
      <c r="B39" s="312"/>
      <c r="C39" s="252"/>
      <c r="D39" s="514"/>
      <c r="E39" s="514"/>
      <c r="F39" s="514"/>
      <c r="G39" s="515"/>
      <c r="I39" s="452"/>
      <c r="J39" s="453"/>
      <c r="K39" s="453"/>
      <c r="L39" s="453"/>
      <c r="M39" s="453"/>
      <c r="N39" s="454"/>
      <c r="P39" s="452"/>
      <c r="Q39" s="453"/>
      <c r="R39" s="453"/>
      <c r="S39" s="453"/>
      <c r="T39" s="453"/>
      <c r="U39" s="454"/>
    </row>
    <row r="40" spans="1:21" ht="14" outlineLevel="1" thickBot="1">
      <c r="A40" s="503"/>
      <c r="B40" s="313"/>
      <c r="C40" s="314"/>
      <c r="D40" s="512"/>
      <c r="E40" s="512"/>
      <c r="F40" s="512"/>
      <c r="G40" s="513"/>
      <c r="I40" s="452"/>
      <c r="J40" s="453"/>
      <c r="K40" s="453"/>
      <c r="L40" s="453"/>
      <c r="M40" s="453"/>
      <c r="N40" s="454"/>
      <c r="P40" s="452"/>
      <c r="Q40" s="453"/>
      <c r="R40" s="453"/>
      <c r="S40" s="453"/>
      <c r="T40" s="453"/>
      <c r="U40" s="454"/>
    </row>
    <row r="41" spans="1:21" outlineLevel="1">
      <c r="A41" s="154"/>
      <c r="B41" s="248"/>
      <c r="C41" s="248"/>
      <c r="D41" s="248"/>
      <c r="E41" s="248"/>
      <c r="F41" s="248"/>
      <c r="G41" s="248"/>
      <c r="I41" s="452"/>
      <c r="J41" s="453"/>
      <c r="K41" s="453"/>
      <c r="L41" s="453"/>
      <c r="M41" s="453"/>
      <c r="N41" s="454"/>
      <c r="P41" s="452"/>
      <c r="Q41" s="453"/>
      <c r="R41" s="453"/>
      <c r="S41" s="453"/>
      <c r="T41" s="453"/>
      <c r="U41" s="454"/>
    </row>
    <row r="42" spans="1:21" outlineLevel="1">
      <c r="A42" s="154"/>
      <c r="B42" s="248"/>
      <c r="C42" s="248"/>
      <c r="D42" s="248"/>
      <c r="E42" s="248"/>
      <c r="F42" s="248"/>
      <c r="G42" s="248"/>
      <c r="I42" s="452"/>
      <c r="J42" s="453"/>
      <c r="K42" s="453"/>
      <c r="L42" s="453"/>
      <c r="M42" s="453"/>
      <c r="N42" s="454"/>
      <c r="P42" s="452"/>
      <c r="Q42" s="453"/>
      <c r="R42" s="453"/>
      <c r="S42" s="453"/>
      <c r="T42" s="453"/>
      <c r="U42" s="454"/>
    </row>
    <row r="43" spans="1:21" outlineLevel="1">
      <c r="A43" s="154"/>
      <c r="B43" s="248"/>
      <c r="C43" s="248"/>
      <c r="D43" s="248"/>
      <c r="E43" s="248"/>
      <c r="F43" s="248"/>
      <c r="G43" s="248"/>
      <c r="I43" s="452"/>
      <c r="J43" s="453"/>
      <c r="K43" s="453"/>
      <c r="L43" s="453"/>
      <c r="M43" s="453"/>
      <c r="N43" s="454"/>
      <c r="P43" s="452"/>
      <c r="Q43" s="453"/>
      <c r="R43" s="453"/>
      <c r="S43" s="453"/>
      <c r="T43" s="453"/>
      <c r="U43" s="454"/>
    </row>
    <row r="44" spans="1:21" outlineLevel="1">
      <c r="A44" s="154"/>
      <c r="B44" s="248"/>
      <c r="C44" s="248"/>
      <c r="D44" s="248"/>
      <c r="E44" s="248"/>
      <c r="F44" s="248"/>
      <c r="G44" s="248"/>
      <c r="I44" s="452"/>
      <c r="J44" s="453"/>
      <c r="K44" s="453"/>
      <c r="L44" s="453"/>
      <c r="M44" s="453"/>
      <c r="N44" s="454"/>
      <c r="P44" s="452"/>
      <c r="Q44" s="453"/>
      <c r="R44" s="453"/>
      <c r="S44" s="453"/>
      <c r="T44" s="453"/>
      <c r="U44" s="454"/>
    </row>
    <row r="45" spans="1:21" outlineLevel="1">
      <c r="A45" s="154"/>
      <c r="B45" s="248"/>
      <c r="C45" s="248"/>
      <c r="D45" s="248"/>
      <c r="E45" s="248"/>
      <c r="F45" s="248"/>
      <c r="G45" s="248"/>
      <c r="I45" s="455"/>
      <c r="J45" s="456"/>
      <c r="K45" s="456"/>
      <c r="L45" s="456"/>
      <c r="M45" s="456"/>
      <c r="N45" s="457"/>
      <c r="P45" s="455"/>
      <c r="Q45" s="456"/>
      <c r="R45" s="456"/>
      <c r="S45" s="456"/>
      <c r="T45" s="456"/>
      <c r="U45" s="457"/>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516" t="s">
        <v>264</v>
      </c>
      <c r="F51" s="504"/>
      <c r="G51" s="504"/>
      <c r="H51" s="504"/>
      <c r="I51" s="504"/>
      <c r="J51" s="504" t="s">
        <v>265</v>
      </c>
      <c r="K51" s="504"/>
      <c r="L51" s="504"/>
      <c r="M51" s="504"/>
      <c r="N51" s="504"/>
      <c r="O51" s="504" t="s">
        <v>266</v>
      </c>
      <c r="P51" s="504"/>
      <c r="Q51" s="504"/>
      <c r="R51" s="504"/>
      <c r="S51" s="504"/>
      <c r="T51" s="504" t="s">
        <v>267</v>
      </c>
      <c r="U51" s="504"/>
      <c r="V51" s="504"/>
      <c r="W51" s="504"/>
      <c r="X51" s="504"/>
      <c r="Y51" s="504" t="s">
        <v>375</v>
      </c>
      <c r="Z51" s="504"/>
      <c r="AA51" s="504"/>
      <c r="AB51" s="504"/>
      <c r="AC51" s="504"/>
      <c r="AD51" s="504" t="s">
        <v>376</v>
      </c>
      <c r="AE51" s="504"/>
      <c r="AF51" s="504"/>
      <c r="AG51" s="504"/>
      <c r="AH51" s="504"/>
      <c r="AI51" s="504" t="s">
        <v>377</v>
      </c>
      <c r="AJ51" s="504"/>
      <c r="AK51" s="504"/>
      <c r="AL51" s="504"/>
      <c r="AM51" s="504"/>
      <c r="AN51" s="504" t="s">
        <v>378</v>
      </c>
      <c r="AO51" s="504"/>
      <c r="AP51" s="504"/>
      <c r="AQ51" s="504"/>
      <c r="AR51" s="504"/>
      <c r="AS51" s="504" t="s">
        <v>379</v>
      </c>
      <c r="AT51" s="504"/>
      <c r="AU51" s="504"/>
      <c r="AV51" s="504"/>
      <c r="AW51" s="504"/>
      <c r="AX51" s="504" t="s">
        <v>380</v>
      </c>
      <c r="AY51" s="504"/>
      <c r="AZ51" s="504"/>
      <c r="BA51" s="504"/>
      <c r="BB51" s="50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364</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97"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98"/>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98"/>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98"/>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98"/>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98"/>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9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9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9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9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99"/>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9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9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9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9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9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9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9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9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9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155</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93" t="s">
        <v>464</v>
      </c>
      <c r="B143" s="135" t="s">
        <v>276</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94"/>
      <c r="B144" s="135" t="s">
        <v>276</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94"/>
      <c r="B145" s="135" t="s">
        <v>276</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94"/>
      <c r="B146" s="135" t="s">
        <v>279</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94"/>
      <c r="B147" s="135" t="s">
        <v>279</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94"/>
      <c r="B148" s="135" t="s">
        <v>279</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94"/>
      <c r="B149" s="135" t="s">
        <v>279</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94"/>
      <c r="B150" s="135" t="s">
        <v>282</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94"/>
      <c r="B151" s="135" t="s">
        <v>282</v>
      </c>
      <c r="C151" s="315" t="s">
        <v>571</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94"/>
      <c r="B152" s="135" t="s">
        <v>282</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9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9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155</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93" t="s">
        <v>471</v>
      </c>
      <c r="B158" s="135" t="s">
        <v>276</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94"/>
      <c r="B159" s="135" t="s">
        <v>276</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94"/>
      <c r="B160" s="135" t="s">
        <v>276</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94"/>
      <c r="B161" s="135" t="s">
        <v>279</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94"/>
      <c r="B162" s="135" t="s">
        <v>279</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94"/>
      <c r="B163" s="135" t="s">
        <v>279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94"/>
      <c r="B164" s="135" t="s">
        <v>279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9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9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9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9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9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93" t="s">
        <v>476</v>
      </c>
      <c r="B172" s="135" t="s">
        <v>276</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94"/>
      <c r="B173" s="135" t="s">
        <v>276</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95"/>
      <c r="B174" s="135" t="s">
        <v>276</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93" t="s">
        <v>477</v>
      </c>
      <c r="B176" s="135" t="s">
        <v>276</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94"/>
      <c r="B177" s="135" t="s">
        <v>276</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95"/>
      <c r="B178" s="135" t="s">
        <v>276</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0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0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93" t="s">
        <v>485</v>
      </c>
      <c r="B190" s="150" t="s">
        <v>486</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94"/>
      <c r="B191" s="150" t="s">
        <v>487</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94"/>
      <c r="B192" s="150" t="s">
        <v>557</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94"/>
      <c r="B193" s="150" t="s">
        <v>488</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94"/>
      <c r="B194" s="150" t="s">
        <v>489</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94"/>
      <c r="B195" s="150" t="s">
        <v>490</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94"/>
      <c r="B196" s="150" t="s">
        <v>279</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94"/>
      <c r="B197" s="150" t="s">
        <v>282</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95"/>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93" t="s">
        <v>491</v>
      </c>
      <c r="B200" s="150" t="s">
        <v>492</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94"/>
      <c r="B201" s="150" t="s">
        <v>493</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95"/>
      <c r="B202" s="150" t="s">
        <v>494</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93" t="s">
        <v>495</v>
      </c>
      <c r="B204" s="150" t="s">
        <v>496</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94"/>
      <c r="B205" s="150" t="s">
        <v>497</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95"/>
      <c r="B206" s="150" t="s">
        <v>498</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485</v>
      </c>
      <c r="B210" s="150" t="s">
        <v>559</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0"/>
      <c r="B211" s="150" t="s">
        <v>487</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557</v>
      </c>
      <c r="C212" s="19"/>
      <c r="D212" s="135" t="s">
        <v>383</v>
      </c>
      <c r="E212" s="21">
        <f>E192-Baseline!E192</f>
        <v>5.0724320356663997</v>
      </c>
      <c r="F212" s="21">
        <f>F77*F186-Baseline!F77*Baseline!F186</f>
        <v>4.972026411701429</v>
      </c>
      <c r="G212" s="21">
        <f>G77*G186-Baseline!G77*Baseline!G186</f>
        <v>4.8740589408062149</v>
      </c>
      <c r="H212" s="21">
        <f>H77*H186-Baseline!H77*Baseline!H186</f>
        <v>4.778472028077795</v>
      </c>
      <c r="I212" s="21">
        <f>I77*I186-Baseline!I77*Baseline!I186</f>
        <v>4.6852095098788924</v>
      </c>
      <c r="J212" s="21">
        <f>J77*J186-Baseline!J77*Baseline!J186</f>
        <v>4.5942166243241109</v>
      </c>
      <c r="K212" s="21">
        <f>K77*K186-Baseline!K77*Baseline!K186</f>
        <v>4.5054399698103378</v>
      </c>
      <c r="L212" s="21">
        <f>L77*L186-Baseline!L77*Baseline!L186</f>
        <v>4.4188274791604609</v>
      </c>
      <c r="M212" s="21">
        <f>M77*M186-Baseline!M77*Baseline!M186</f>
        <v>4.3343283796726535</v>
      </c>
      <c r="N212" s="21">
        <f>N77*N186-Baseline!N77*Baseline!N186</f>
        <v>4.251893167650314</v>
      </c>
      <c r="O212" s="21">
        <f>O77*O186-Baseline!O77*Baseline!O186</f>
        <v>4.1714735734379795</v>
      </c>
      <c r="P212" s="21">
        <f>P77*P186-Baseline!P77*Baseline!P186</f>
        <v>4.0930225324899911</v>
      </c>
      <c r="Q212" s="21">
        <f>Q77*Q186-Baseline!Q77*Baseline!Q186</f>
        <v>4.0164941547135955</v>
      </c>
      <c r="R212" s="21">
        <f>R77*R186-Baseline!R77*Baseline!R186</f>
        <v>3.9418436987463017</v>
      </c>
      <c r="S212" s="21">
        <f>S77*S186-Baseline!S77*Baseline!S186</f>
        <v>3.8690275398474858</v>
      </c>
      <c r="T212" s="21">
        <f>T77*T186-Baseline!T77*Baseline!T186</f>
        <v>3.7980031467714448</v>
      </c>
      <c r="U212" s="21">
        <f>U77*U186-Baseline!U77*Baseline!U186</f>
        <v>3.7287290513133597</v>
      </c>
      <c r="V212" s="21">
        <f>V77*V186-Baseline!V77*Baseline!V186</f>
        <v>3.6611648255749665</v>
      </c>
      <c r="W212" s="21">
        <f>W77*W186-Baseline!W77*Baseline!W186</f>
        <v>3.5952710538958468</v>
      </c>
      <c r="X212" s="21">
        <f>X77*X186-Baseline!X77*Baseline!X186</f>
        <v>3.5310093108020957</v>
      </c>
      <c r="Y212" s="21">
        <f>Y77*Y186-Baseline!Y77*Baseline!Y186</f>
        <v>3.4683421349268975</v>
      </c>
      <c r="Z212" s="21">
        <f>Z77*Z186-Baseline!Z77*Baseline!Z186</f>
        <v>3.4072330070847681</v>
      </c>
      <c r="AA212" s="21">
        <f>AA77*AA186-Baseline!AA77*Baseline!AA186</f>
        <v>3.3476463262646292</v>
      </c>
      <c r="AB212" s="21">
        <f>AB77*AB186-Baseline!AB77*Baseline!AB186</f>
        <v>3.2895473880686734</v>
      </c>
      <c r="AC212" s="21">
        <f>AC77*AC186-Baseline!AC77*Baseline!AC186</f>
        <v>3.2329023627197904</v>
      </c>
      <c r="AD212" s="21">
        <f>AD77*AD186-Baseline!AD77*Baseline!AD186</f>
        <v>3.1776782746036578</v>
      </c>
      <c r="AE212" s="21">
        <f>AE77*AE186-Baseline!AE77*Baseline!AE186</f>
        <v>3.123842982035395</v>
      </c>
      <c r="AF212" s="21">
        <f>AF77*AF186-Baseline!AF77*Baseline!AF186</f>
        <v>3.0713651494280745</v>
      </c>
      <c r="AG212" s="21">
        <f>AG77*AG186-Baseline!AG77*Baseline!AG186</f>
        <v>3.0202142480172318</v>
      </c>
      <c r="AH212" s="21">
        <f>AH77*AH186-Baseline!AH77*Baseline!AH186</f>
        <v>2.9703605095381627</v>
      </c>
      <c r="AI212" s="21">
        <f>AI77*AI186-Baseline!AI77*Baseline!AI186</f>
        <v>2.9217749296505451</v>
      </c>
      <c r="AJ212" s="21">
        <f>AJ77*AJ186-Baseline!AJ77*Baseline!AJ186</f>
        <v>2.8883827808684082</v>
      </c>
      <c r="AK212" s="21">
        <f>AK77*AK186-Baseline!AK77*Baseline!AK186</f>
        <v>2.8558217209917278</v>
      </c>
      <c r="AL212" s="21">
        <f>AL77*AL186-Baseline!AL77*Baseline!AL186</f>
        <v>2.8240793109980031</v>
      </c>
      <c r="AM212" s="21">
        <f>AM77*AM186-Baseline!AM77*Baseline!AM186</f>
        <v>2.7931434356996268</v>
      </c>
      <c r="AN212" s="21">
        <f>AN77*AN186-Baseline!AN77*Baseline!AN186</f>
        <v>2.7630022895536137</v>
      </c>
      <c r="AO212" s="21">
        <f>AO77*AO186-Baseline!AO77*Baseline!AO186</f>
        <v>2.7336443918047073</v>
      </c>
      <c r="AP212" s="21">
        <f>AP77*AP186-Baseline!AP77*Baseline!AP186</f>
        <v>2.7050585597014538</v>
      </c>
      <c r="AQ212" s="21">
        <f>AQ77*AQ186-Baseline!AQ77*Baseline!AQ186</f>
        <v>2.6772339260084279</v>
      </c>
      <c r="AR212" s="21">
        <f>AR77*AR186-Baseline!AR77*Baseline!AR186</f>
        <v>2.650159914052594</v>
      </c>
      <c r="AS212" s="21">
        <f>AS77*AS186-Baseline!AS77*Baseline!AS186</f>
        <v>2.6238262461305646</v>
      </c>
      <c r="AT212" s="21">
        <f>AT77*AT186-Baseline!AT77*Baseline!AT186</f>
        <v>2.5982229380557422</v>
      </c>
      <c r="AU212" s="21">
        <f>AU77*AU186-Baseline!AU77*Baseline!AU186</f>
        <v>2.5733402897897402</v>
      </c>
      <c r="AV212" s="21">
        <f>AV77*AV186-Baseline!AV77*Baseline!AV186</f>
        <v>2.5491688855585752</v>
      </c>
      <c r="AW212" s="21">
        <f>AW77*AW186-Baseline!AW77*Baseline!AW186</f>
        <v>2.5256995925843033</v>
      </c>
      <c r="AX212" s="21">
        <f>AX77*AX186-Baseline!AX77*Baseline!AX186</f>
        <v>2.5029235498700797</v>
      </c>
      <c r="AY212" s="21">
        <f>AY77*AY186-Baseline!AY77*Baseline!AY186</f>
        <v>2.4808321705155731</v>
      </c>
      <c r="AZ212" s="21">
        <f>AZ77*AZ186-Baseline!AZ77*Baseline!AZ186</f>
        <v>2.4594171369283129</v>
      </c>
      <c r="BA212" s="21">
        <f>BA77*BA186-Baseline!BA77*Baseline!BA186</f>
        <v>2.4386703947969224</v>
      </c>
      <c r="BB212" s="21">
        <f>BB77*BB186-Baseline!BB77*Baseline!BB186</f>
        <v>2.4180986645830314</v>
      </c>
    </row>
    <row r="213" spans="1:54" outlineLevel="2">
      <c r="A213" s="520"/>
      <c r="B213" s="150" t="s">
        <v>488</v>
      </c>
      <c r="C213" s="19"/>
      <c r="D213" s="135" t="s">
        <v>383</v>
      </c>
      <c r="E213" s="21">
        <f>E193-Baseline!E193</f>
        <v>30.244868728940542</v>
      </c>
      <c r="F213" s="21">
        <f>F193-Baseline!F193</f>
        <v>30.173702728501709</v>
      </c>
      <c r="G213" s="21">
        <f>G193-Baseline!G193</f>
        <v>29.992862867180545</v>
      </c>
      <c r="H213" s="21">
        <f>H193-Baseline!H193</f>
        <v>29.810243655130989</v>
      </c>
      <c r="I213" s="21">
        <f>I193-Baseline!I193</f>
        <v>29.725512544085383</v>
      </c>
      <c r="J213" s="21">
        <f>J193-Baseline!J193</f>
        <v>29.635632446962855</v>
      </c>
      <c r="K213" s="21">
        <f>K193-Baseline!K193</f>
        <v>29.445373757826506</v>
      </c>
      <c r="L213" s="21">
        <f>L193-Baseline!L193</f>
        <v>29.348136535909667</v>
      </c>
      <c r="M213" s="21">
        <f>M193-Baseline!M193</f>
        <v>29.246781376419015</v>
      </c>
      <c r="N213" s="21">
        <f>N193-Baseline!N193</f>
        <v>29.051419857195267</v>
      </c>
      <c r="O213" s="21">
        <f>O193-Baseline!O193</f>
        <v>28.944522978702135</v>
      </c>
      <c r="P213" s="21">
        <f>P193-Baseline!P193</f>
        <v>28.834429718277708</v>
      </c>
      <c r="Q213" s="21">
        <f>Q193-Baseline!Q193</f>
        <v>28.721438488794377</v>
      </c>
      <c r="R213" s="21">
        <f>R193-Baseline!R193</f>
        <v>28.689479361368594</v>
      </c>
      <c r="S213" s="21">
        <f>S193-Baseline!S193</f>
        <v>28.569998149295078</v>
      </c>
      <c r="T213" s="21">
        <f>T193-Baseline!T193</f>
        <v>28.448486932756705</v>
      </c>
      <c r="U213" s="21">
        <f>U193-Baseline!U193</f>
        <v>28.325200997273413</v>
      </c>
      <c r="V213" s="21">
        <f>V193-Baseline!V193</f>
        <v>28.278073056845496</v>
      </c>
      <c r="W213" s="21">
        <f>W193-Baseline!W193</f>
        <v>28.150567317492548</v>
      </c>
      <c r="X213" s="21">
        <f>X193-Baseline!X193</f>
        <v>28.096956411220031</v>
      </c>
      <c r="Y213" s="21">
        <f>Y193-Baseline!Y193</f>
        <v>27.966278344060893</v>
      </c>
      <c r="Z213" s="21">
        <f>Z193-Baseline!Z193</f>
        <v>27.907329890570541</v>
      </c>
      <c r="AA213" s="21">
        <f>AA193-Baseline!AA193</f>
        <v>27.845484796750327</v>
      </c>
      <c r="AB213" s="21">
        <f>AB193-Baseline!AB193</f>
        <v>27.781031467611161</v>
      </c>
      <c r="AC213" s="21">
        <f>AC193-Baseline!AC193</f>
        <v>27.698568218229092</v>
      </c>
      <c r="AD213" s="21">
        <f>AD193-Baseline!AD193</f>
        <v>27.618156882257626</v>
      </c>
      <c r="AE213" s="21">
        <f>AE193-Baseline!AE193</f>
        <v>27.542845952713879</v>
      </c>
      <c r="AF213" s="21">
        <f>AF193-Baseline!AF193</f>
        <v>27.464016960774877</v>
      </c>
      <c r="AG213" s="21">
        <f>AG193-Baseline!AG193</f>
        <v>27.38276749601156</v>
      </c>
      <c r="AH213" s="21">
        <f>AH193-Baseline!AH193</f>
        <v>27.300339982819022</v>
      </c>
      <c r="AI213" s="21">
        <f>AI193-Baseline!AI193</f>
        <v>27.218316100970679</v>
      </c>
      <c r="AJ213" s="21">
        <f>AJ193-Baseline!AJ193</f>
        <v>27.267737169462347</v>
      </c>
      <c r="AK213" s="21">
        <f>AK193-Baseline!AK193</f>
        <v>27.316354674713114</v>
      </c>
      <c r="AL213" s="21">
        <f>AL193-Baseline!AL193</f>
        <v>27.364748935453804</v>
      </c>
      <c r="AM213" s="21">
        <f>AM193-Baseline!AM193</f>
        <v>27.413249863057242</v>
      </c>
      <c r="AN213" s="21">
        <f>AN193-Baseline!AN193</f>
        <v>27.462001723384791</v>
      </c>
      <c r="AO213" s="21">
        <f>AO193-Baseline!AO193</f>
        <v>27.511068565596936</v>
      </c>
      <c r="AP213" s="21">
        <f>AP193-Baseline!AP193</f>
        <v>27.560649320850114</v>
      </c>
      <c r="AQ213" s="21">
        <f>AQ193-Baseline!AQ193</f>
        <v>27.610971135511896</v>
      </c>
      <c r="AR213" s="21">
        <f>AR193-Baseline!AR193</f>
        <v>27.662201175033527</v>
      </c>
      <c r="AS213" s="21">
        <f>AS193-Baseline!AS193</f>
        <v>27.714495682753416</v>
      </c>
      <c r="AT213" s="21">
        <f>AT193-Baseline!AT193</f>
        <v>27.768021984318175</v>
      </c>
      <c r="AU213" s="21">
        <f>AU193-Baseline!AU193</f>
        <v>27.822956377305683</v>
      </c>
      <c r="AV213" s="21">
        <f>AV193-Baseline!AV193</f>
        <v>27.879467224639079</v>
      </c>
      <c r="AW213" s="21">
        <f>AW193-Baseline!AW193</f>
        <v>27.937716386064377</v>
      </c>
      <c r="AX213" s="21">
        <f>AX193-Baseline!AX193</f>
        <v>27.997866501519013</v>
      </c>
      <c r="AY213" s="21">
        <f>AY193-Baseline!AY193</f>
        <v>28.060080730247321</v>
      </c>
      <c r="AZ213" s="21">
        <f>AZ193-Baseline!AZ193</f>
        <v>28.124520688453128</v>
      </c>
      <c r="BA213" s="21">
        <f>BA193-Baseline!BA193</f>
        <v>28.191345892997443</v>
      </c>
      <c r="BB213" s="21">
        <f>BB193-Baseline!BB193</f>
        <v>28.255042149038083</v>
      </c>
    </row>
    <row r="214" spans="1:54" outlineLevel="2">
      <c r="A214" s="520"/>
      <c r="B214" s="150" t="s">
        <v>489</v>
      </c>
      <c r="C214" s="19"/>
      <c r="D214" s="135" t="s">
        <v>383</v>
      </c>
      <c r="E214" s="21">
        <f>E194-Baseline!E194</f>
        <v>15.146367667260405</v>
      </c>
      <c r="F214" s="21">
        <f>F194-Baseline!F194</f>
        <v>15.072644445579742</v>
      </c>
      <c r="G214" s="21">
        <f>G194-Baseline!G194</f>
        <v>15.000667118765675</v>
      </c>
      <c r="H214" s="21">
        <f>H194-Baseline!H194</f>
        <v>14.930440275874117</v>
      </c>
      <c r="I214" s="21">
        <f>I194-Baseline!I194</f>
        <v>14.861969033100779</v>
      </c>
      <c r="J214" s="21">
        <f>J194-Baseline!J194</f>
        <v>14.795259081341548</v>
      </c>
      <c r="K214" s="21">
        <f>K194-Baseline!K194</f>
        <v>14.730316643703034</v>
      </c>
      <c r="L214" s="21">
        <f>L194-Baseline!L194</f>
        <v>14.667148549320158</v>
      </c>
      <c r="M214" s="21">
        <f>M194-Baseline!M194</f>
        <v>14.605762199931972</v>
      </c>
      <c r="N214" s="21">
        <f>N194-Baseline!N194</f>
        <v>14.54616560171643</v>
      </c>
      <c r="O214" s="21">
        <f>O194-Baseline!O194</f>
        <v>14.488367372636109</v>
      </c>
      <c r="P214" s="21">
        <f>P194-Baseline!P194</f>
        <v>14.432376766570814</v>
      </c>
      <c r="Q214" s="21">
        <f>Q194-Baseline!Q194</f>
        <v>14.37820367149636</v>
      </c>
      <c r="R214" s="21">
        <f>R194-Baseline!R194</f>
        <v>14.3258586324598</v>
      </c>
      <c r="S214" s="21">
        <f>S194-Baseline!S194</f>
        <v>14.27214090889713</v>
      </c>
      <c r="T214" s="21">
        <f>T194-Baseline!T194</f>
        <v>14.220296976220558</v>
      </c>
      <c r="U214" s="21">
        <f>U194-Baseline!U194</f>
        <v>14.170338168166564</v>
      </c>
      <c r="V214" s="21">
        <f>V194-Baseline!V194</f>
        <v>14.122276549569234</v>
      </c>
      <c r="W214" s="21">
        <f>W194-Baseline!W194</f>
        <v>14.076124872460744</v>
      </c>
      <c r="X214" s="21">
        <f>X194-Baseline!X194</f>
        <v>14.031896663157326</v>
      </c>
      <c r="Y214" s="21">
        <f>Y194-Baseline!Y194</f>
        <v>13.989606189908839</v>
      </c>
      <c r="Z214" s="21">
        <f>Z194-Baseline!Z194</f>
        <v>13.949268499725042</v>
      </c>
      <c r="AA214" s="21">
        <f>AA194-Baseline!AA194</f>
        <v>13.910899429553506</v>
      </c>
      <c r="AB214" s="21">
        <f>AB194-Baseline!AB194</f>
        <v>13.874515646600853</v>
      </c>
      <c r="AC214" s="21">
        <f>AC194-Baseline!AC194</f>
        <v>13.831234661121361</v>
      </c>
      <c r="AD214" s="21">
        <f>AD194-Baseline!AD194</f>
        <v>13.788897923772181</v>
      </c>
      <c r="AE214" s="21">
        <f>AE194-Baseline!AE194</f>
        <v>13.746650387873103</v>
      </c>
      <c r="AF214" s="21">
        <f>AF194-Baseline!AF194</f>
        <v>13.703935052960601</v>
      </c>
      <c r="AG214" s="21">
        <f>AG194-Baseline!AG194</f>
        <v>13.660500514399599</v>
      </c>
      <c r="AH214" s="21">
        <f>AH194-Baseline!AH194</f>
        <v>13.616481666336988</v>
      </c>
      <c r="AI214" s="21">
        <f>AI194-Baseline!AI194</f>
        <v>13.572545779765157</v>
      </c>
      <c r="AJ214" s="21">
        <f>AJ194-Baseline!AJ194</f>
        <v>13.5941905530036</v>
      </c>
      <c r="AK214" s="21">
        <f>AK194-Baseline!AK194</f>
        <v>13.615656523903734</v>
      </c>
      <c r="AL214" s="21">
        <f>AL194-Baseline!AL194</f>
        <v>13.637060982294644</v>
      </c>
      <c r="AM214" s="21">
        <f>AM194-Baseline!AM194</f>
        <v>13.658539946043419</v>
      </c>
      <c r="AN214" s="21">
        <f>AN194-Baseline!AN194</f>
        <v>13.680192965953683</v>
      </c>
      <c r="AO214" s="21">
        <f>AO194-Baseline!AO194</f>
        <v>13.70207333377817</v>
      </c>
      <c r="AP214" s="21">
        <f>AP194-Baseline!AP194</f>
        <v>13.724272044556765</v>
      </c>
      <c r="AQ214" s="21">
        <f>AQ194-Baseline!AQ194</f>
        <v>13.746883407592666</v>
      </c>
      <c r="AR214" s="21">
        <f>AR194-Baseline!AR194</f>
        <v>13.76999381293383</v>
      </c>
      <c r="AS214" s="21">
        <f>AS194-Baseline!AS194</f>
        <v>13.793683782713394</v>
      </c>
      <c r="AT214" s="21">
        <f>AT194-Baseline!AT194</f>
        <v>13.818034228285942</v>
      </c>
      <c r="AU214" s="21">
        <f>AU194-Baseline!AU194</f>
        <v>13.843128822592334</v>
      </c>
      <c r="AV214" s="21">
        <f>AV194-Baseline!AV194</f>
        <v>13.869049142019128</v>
      </c>
      <c r="AW214" s="21">
        <f>AW194-Baseline!AW194</f>
        <v>13.895875010551039</v>
      </c>
      <c r="AX214" s="21">
        <f>AX194-Baseline!AX194</f>
        <v>13.92368565449574</v>
      </c>
      <c r="AY214" s="21">
        <f>AY194-Baseline!AY194</f>
        <v>13.952560139327201</v>
      </c>
      <c r="AZ214" s="21">
        <f>AZ194-Baseline!AZ194</f>
        <v>13.982577025085018</v>
      </c>
      <c r="BA214" s="21">
        <f>BA194-Baseline!BA194</f>
        <v>14.013814100214905</v>
      </c>
      <c r="BB214" s="21">
        <f>BB194-Baseline!BB194</f>
        <v>14.043529138250756</v>
      </c>
    </row>
    <row r="215" spans="1:54" outlineLevel="2">
      <c r="A215" s="520"/>
      <c r="B215" s="150" t="s">
        <v>490</v>
      </c>
      <c r="C215" s="19"/>
      <c r="D215" s="135" t="s">
        <v>383</v>
      </c>
      <c r="E215" s="21">
        <f>E195-Baseline!E195</f>
        <v>45.439102991017918</v>
      </c>
      <c r="F215" s="21">
        <f>F195-Baseline!F195</f>
        <v>45.21793332618897</v>
      </c>
      <c r="G215" s="21">
        <f>G195-Baseline!G195</f>
        <v>45.002001356297029</v>
      </c>
      <c r="H215" s="21">
        <f>H195-Baseline!H195</f>
        <v>44.79132082762235</v>
      </c>
      <c r="I215" s="21">
        <f>I195-Baseline!I195</f>
        <v>44.585907099302339</v>
      </c>
      <c r="J215" s="21">
        <f>J195-Baseline!J195</f>
        <v>44.385777234276077</v>
      </c>
      <c r="K215" s="21">
        <f>K195-Baseline!K195</f>
        <v>44.19094993110911</v>
      </c>
      <c r="L215" s="21">
        <f>L195-Baseline!L195</f>
        <v>44.001445647960466</v>
      </c>
      <c r="M215" s="21">
        <f>M195-Baseline!M195</f>
        <v>43.817286590598812</v>
      </c>
      <c r="N215" s="21">
        <f>N195-Baseline!N195</f>
        <v>43.638496796127107</v>
      </c>
      <c r="O215" s="21">
        <f>O195-Baseline!O195</f>
        <v>43.46510211790833</v>
      </c>
      <c r="P215" s="21">
        <f>P195-Baseline!P195</f>
        <v>43.297130308397499</v>
      </c>
      <c r="Q215" s="21">
        <f>Q195-Baseline!Q195</f>
        <v>43.134611014489089</v>
      </c>
      <c r="R215" s="21">
        <f>R195-Baseline!R195</f>
        <v>42.977575897379396</v>
      </c>
      <c r="S215" s="21">
        <f>S195-Baseline!S195</f>
        <v>42.816422718481618</v>
      </c>
      <c r="T215" s="21">
        <f>T195-Baseline!T195</f>
        <v>42.660890920602604</v>
      </c>
      <c r="U215" s="21">
        <f>U195-Baseline!U195</f>
        <v>42.511014512411762</v>
      </c>
      <c r="V215" s="21">
        <f>V195-Baseline!V195</f>
        <v>42.366829640938995</v>
      </c>
      <c r="W215" s="21">
        <f>W195-Baseline!W195</f>
        <v>42.228374617382244</v>
      </c>
      <c r="X215" s="21">
        <f>X195-Baseline!X195</f>
        <v>42.095689989471978</v>
      </c>
      <c r="Y215" s="21">
        <f>Y195-Baseline!Y195</f>
        <v>41.968818569726523</v>
      </c>
      <c r="Z215" s="21">
        <f>Z195-Baseline!Z195</f>
        <v>41.847805491945252</v>
      </c>
      <c r="AA215" s="21">
        <f>AA195-Baseline!AA195</f>
        <v>41.73269829576396</v>
      </c>
      <c r="AB215" s="21">
        <f>AB195-Baseline!AB195</f>
        <v>41.623546939802559</v>
      </c>
      <c r="AC215" s="21">
        <f>AC195-Baseline!AC195</f>
        <v>41.493703983756085</v>
      </c>
      <c r="AD215" s="21">
        <f>AD195-Baseline!AD195</f>
        <v>41.366693772142185</v>
      </c>
      <c r="AE215" s="21">
        <f>AE195-Baseline!AE195</f>
        <v>41.239951164958164</v>
      </c>
      <c r="AF215" s="21">
        <f>AF195-Baseline!AF195</f>
        <v>41.111805160837669</v>
      </c>
      <c r="AG215" s="21">
        <f>AG195-Baseline!AG195</f>
        <v>40.981501544604228</v>
      </c>
      <c r="AH215" s="21">
        <f>AH195-Baseline!AH195</f>
        <v>40.849445000736239</v>
      </c>
      <c r="AI215" s="21">
        <f>AI195-Baseline!AI195</f>
        <v>40.717637341253194</v>
      </c>
      <c r="AJ215" s="21">
        <f>AJ195-Baseline!AJ195</f>
        <v>40.782571661138952</v>
      </c>
      <c r="AK215" s="21">
        <f>AK195-Baseline!AK195</f>
        <v>40.846969573958667</v>
      </c>
      <c r="AL215" s="21">
        <f>AL195-Baseline!AL195</f>
        <v>40.911182949239901</v>
      </c>
      <c r="AM215" s="21">
        <f>AM195-Baseline!AM195</f>
        <v>40.975619840662304</v>
      </c>
      <c r="AN215" s="21">
        <f>AN195-Baseline!AN195</f>
        <v>41.04057890053717</v>
      </c>
      <c r="AO215" s="21">
        <f>AO195-Baseline!AO195</f>
        <v>41.106220004142223</v>
      </c>
      <c r="AP215" s="21">
        <f>AP195-Baseline!AP195</f>
        <v>41.172816136608525</v>
      </c>
      <c r="AQ215" s="21">
        <f>AQ195-Baseline!AQ195</f>
        <v>41.240650225849436</v>
      </c>
      <c r="AR215" s="21">
        <f>AR195-Baseline!AR195</f>
        <v>41.309981442005615</v>
      </c>
      <c r="AS215" s="21">
        <f>AS195-Baseline!AS195</f>
        <v>41.381051351470482</v>
      </c>
      <c r="AT215" s="21">
        <f>AT195-Baseline!AT195</f>
        <v>41.454102688312297</v>
      </c>
      <c r="AU215" s="21">
        <f>AU195-Baseline!AU195</f>
        <v>41.529386471354499</v>
      </c>
      <c r="AV215" s="21">
        <f>AV195-Baseline!AV195</f>
        <v>41.607147429756203</v>
      </c>
      <c r="AW215" s="21">
        <f>AW195-Baseline!AW195</f>
        <v>41.687625035471058</v>
      </c>
      <c r="AX215" s="21">
        <f>AX195-Baseline!AX195</f>
        <v>41.771056967422247</v>
      </c>
      <c r="AY215" s="21">
        <f>AY195-Baseline!AY195</f>
        <v>41.857680422032281</v>
      </c>
      <c r="AZ215" s="21">
        <f>AZ195-Baseline!AZ195</f>
        <v>41.94773107941991</v>
      </c>
      <c r="BA215" s="21">
        <f>BA195-Baseline!BA195</f>
        <v>42.041442304922313</v>
      </c>
      <c r="BB215" s="21">
        <f>BB195-Baseline!BB195</f>
        <v>42.13058741914034</v>
      </c>
    </row>
    <row r="216" spans="1:54" outlineLevel="2">
      <c r="A216" s="520"/>
      <c r="B216" s="150" t="s">
        <v>279</v>
      </c>
      <c r="C216" s="19"/>
      <c r="D216" s="135" t="s">
        <v>383</v>
      </c>
      <c r="E216" s="21">
        <f>E196-Baseline!E196</f>
        <v>4.8230317005041456</v>
      </c>
      <c r="F216" s="21">
        <f>F196-Baseline!F196</f>
        <v>4.9103562636320293</v>
      </c>
      <c r="G216" s="21">
        <f>G196-Baseline!G196</f>
        <v>5.0001160887730114</v>
      </c>
      <c r="H216" s="21">
        <f>H196-Baseline!H196</f>
        <v>5.0923850398110666</v>
      </c>
      <c r="I216" s="21">
        <f>I196-Baseline!I196</f>
        <v>5.1872395041521839</v>
      </c>
      <c r="J216" s="21">
        <f>J196-Baseline!J196</f>
        <v>5.2847583867689423</v>
      </c>
      <c r="K216" s="21">
        <f>K196-Baseline!K196</f>
        <v>5.385023294860825</v>
      </c>
      <c r="L216" s="21">
        <f>L196-Baseline!L196</f>
        <v>5.4881184886211845</v>
      </c>
      <c r="M216" s="21">
        <f>M196-Baseline!M196</f>
        <v>5.5941311595323286</v>
      </c>
      <c r="N216" s="21">
        <f>N196-Baseline!N196</f>
        <v>5.7031513735183026</v>
      </c>
      <c r="O216" s="21">
        <f>O196-Baseline!O196</f>
        <v>5.8152722147732234</v>
      </c>
      <c r="P216" s="21">
        <f>P196-Baseline!P196</f>
        <v>5.9305899565952966</v>
      </c>
      <c r="Q216" s="21">
        <f>Q196-Baseline!Q196</f>
        <v>6.0492040870038624</v>
      </c>
      <c r="R216" s="21">
        <f>R196-Baseline!R196</f>
        <v>6.1712174610195127</v>
      </c>
      <c r="S216" s="21">
        <f>S196-Baseline!S196</f>
        <v>6.2967363656425412</v>
      </c>
      <c r="T216" s="21">
        <f>T196-Baseline!T196</f>
        <v>6.4258707391804366</v>
      </c>
      <c r="U216" s="21">
        <f>U196-Baseline!U196</f>
        <v>6.5587342087574543</v>
      </c>
      <c r="V216" s="21">
        <f>V196-Baseline!V196</f>
        <v>6.6954442604966973</v>
      </c>
      <c r="W216" s="21">
        <f>W196-Baseline!W196</f>
        <v>6.8361223383039462</v>
      </c>
      <c r="X216" s="21">
        <f>X196-Baseline!X196</f>
        <v>6.9808939957111118</v>
      </c>
      <c r="Y216" s="21">
        <f>Y196-Baseline!Y196</f>
        <v>7.1298891108923028</v>
      </c>
      <c r="Z216" s="21">
        <f>Z196-Baseline!Z196</f>
        <v>7.2832418780084609</v>
      </c>
      <c r="AA216" s="21">
        <f>AA196-Baseline!AA196</f>
        <v>7.441091097863235</v>
      </c>
      <c r="AB216" s="21">
        <f>AB196-Baseline!AB196</f>
        <v>7.6035803053286202</v>
      </c>
      <c r="AC216" s="21">
        <f>AC196-Baseline!AC196</f>
        <v>7.7708578899868854</v>
      </c>
      <c r="AD216" s="21">
        <f>AD196-Baseline!AD196</f>
        <v>7.9430773024422887</v>
      </c>
      <c r="AE216" s="21">
        <f>AE196-Baseline!AE196</f>
        <v>8.1203971986326717</v>
      </c>
      <c r="AF216" s="21">
        <f>AF196-Baseline!AF196</f>
        <v>8.302981661618178</v>
      </c>
      <c r="AG216" s="21">
        <f>AG196-Baseline!AG196</f>
        <v>8.4910003733497454</v>
      </c>
      <c r="AH216" s="21">
        <f>AH196-Baseline!AH196</f>
        <v>8.6846287980286867</v>
      </c>
      <c r="AI216" s="21">
        <f>AI196-Baseline!AI196</f>
        <v>8.8840483884377441</v>
      </c>
      <c r="AJ216" s="21">
        <f>AJ196-Baseline!AJ196</f>
        <v>9.1086512574468372</v>
      </c>
      <c r="AK216" s="21">
        <f>AK196-Baseline!AK196</f>
        <v>9.3403625693158201</v>
      </c>
      <c r="AL216" s="21">
        <f>AL196-Baseline!AL196</f>
        <v>9.5794264473055186</v>
      </c>
      <c r="AM216" s="21">
        <f>AM196-Baseline!AM196</f>
        <v>9.8260958282204864</v>
      </c>
      <c r="AN216" s="21">
        <f>AN196-Baseline!AN196</f>
        <v>10.08063275204537</v>
      </c>
      <c r="AO216" s="21">
        <f>AO196-Baseline!AO196</f>
        <v>10.343308780971936</v>
      </c>
      <c r="AP216" s="21">
        <f>AP196-Baseline!AP196</f>
        <v>10.614405246989485</v>
      </c>
      <c r="AQ216" s="21">
        <f>AQ196-Baseline!AQ196</f>
        <v>10.894213704165677</v>
      </c>
      <c r="AR216" s="21">
        <f>AR196-Baseline!AR196</f>
        <v>11.183036244176584</v>
      </c>
      <c r="AS216" s="21">
        <f>AS196-Baseline!AS196</f>
        <v>11.481185914354825</v>
      </c>
      <c r="AT216" s="21">
        <f>AT196-Baseline!AT196</f>
        <v>11.788987112355731</v>
      </c>
      <c r="AU216" s="21">
        <f>AU196-Baseline!AU196</f>
        <v>12.106775996546677</v>
      </c>
      <c r="AV216" s="21">
        <f>AV196-Baseline!AV196</f>
        <v>12.434900966744198</v>
      </c>
      <c r="AW216" s="21">
        <f>AW196-Baseline!AW196</f>
        <v>12.773723052629867</v>
      </c>
      <c r="AX216" s="21">
        <f>AX196-Baseline!AX196</f>
        <v>13.123616426594166</v>
      </c>
      <c r="AY216" s="21">
        <f>AY196-Baseline!AY196</f>
        <v>13.484968865560695</v>
      </c>
      <c r="AZ216" s="21">
        <f>AZ196-Baseline!AZ196</f>
        <v>13.85818227683804</v>
      </c>
      <c r="BA216" s="21">
        <f>BA196-Baseline!BA196</f>
        <v>14.243673179362256</v>
      </c>
      <c r="BB216" s="21">
        <f>BB196-Baseline!BB196</f>
        <v>14.639887222408104</v>
      </c>
    </row>
    <row r="217" spans="1:54" outlineLevel="2">
      <c r="A217" s="520"/>
      <c r="B217" s="150" t="s">
        <v>282</v>
      </c>
      <c r="C217" s="19"/>
      <c r="D217" s="135"/>
      <c r="E217" s="21">
        <f>E197-Baseline!E197</f>
        <v>41.271452697699999</v>
      </c>
      <c r="F217" s="21">
        <f>F197-Baseline!F197</f>
        <v>40.587899647922711</v>
      </c>
      <c r="G217" s="21">
        <f>G197-Baseline!G197</f>
        <v>39.924944535928489</v>
      </c>
      <c r="H217" s="21">
        <f>H197-Baseline!H197</f>
        <v>39.28198698537264</v>
      </c>
      <c r="I217" s="21">
        <f>I197-Baseline!I197</f>
        <v>38.658446128346426</v>
      </c>
      <c r="J217" s="21">
        <f>J197-Baseline!J197</f>
        <v>38.053760043889703</v>
      </c>
      <c r="K217" s="21">
        <f>K197-Baseline!K197</f>
        <v>37.467385112628683</v>
      </c>
      <c r="L217" s="21">
        <f>L197-Baseline!L197</f>
        <v>36.898795444576201</v>
      </c>
      <c r="M217" s="21">
        <f>M197-Baseline!M197</f>
        <v>36.347482311765312</v>
      </c>
      <c r="N217" s="21">
        <f>N197-Baseline!N197</f>
        <v>35.812953629525254</v>
      </c>
      <c r="O217" s="21">
        <f>O197-Baseline!O197</f>
        <v>35.294733393270313</v>
      </c>
      <c r="P217" s="21">
        <f>P197-Baseline!P197</f>
        <v>34.792361192208425</v>
      </c>
      <c r="Q217" s="21">
        <f>Q197-Baseline!Q197</f>
        <v>34.305391716637246</v>
      </c>
      <c r="R217" s="21">
        <f>R197-Baseline!R197</f>
        <v>33.833394252163643</v>
      </c>
      <c r="S217" s="21">
        <f>S197-Baseline!S197</f>
        <v>33.375952262876474</v>
      </c>
      <c r="T217" s="21">
        <f>T197-Baseline!T197</f>
        <v>32.932662912492908</v>
      </c>
      <c r="U217" s="21">
        <f>U197-Baseline!U197</f>
        <v>32.503136635733689</v>
      </c>
      <c r="V217" s="21">
        <f>V197-Baseline!V197</f>
        <v>32.08699674588771</v>
      </c>
      <c r="W217" s="21">
        <f>W197-Baseline!W197</f>
        <v>31.683878989494904</v>
      </c>
      <c r="X217" s="21">
        <f>X197-Baseline!X197</f>
        <v>31.293431198095508</v>
      </c>
      <c r="Y217" s="21">
        <f>Y197-Baseline!Y197</f>
        <v>30.915312876388491</v>
      </c>
      <c r="Z217" s="21">
        <f>Z197-Baseline!Z197</f>
        <v>30.549194864134339</v>
      </c>
      <c r="AA217" s="21">
        <f>AA197-Baseline!AA197</f>
        <v>30.194758964404048</v>
      </c>
      <c r="AB217" s="21">
        <f>AB197-Baseline!AB197</f>
        <v>29.851697607752424</v>
      </c>
      <c r="AC217" s="21">
        <f>AC197-Baseline!AC197</f>
        <v>29.519713519287027</v>
      </c>
      <c r="AD217" s="21">
        <f>AD197-Baseline!AD197</f>
        <v>29.198519410124277</v>
      </c>
      <c r="AE217" s="21">
        <f>AE197-Baseline!AE197</f>
        <v>28.887837645164694</v>
      </c>
      <c r="AF217" s="21">
        <f>AF197-Baseline!AF197</f>
        <v>28.587399968399204</v>
      </c>
      <c r="AG217" s="21">
        <f>AG197-Baseline!AG197</f>
        <v>28.296947204627688</v>
      </c>
      <c r="AH217" s="21">
        <f>AH197-Baseline!AH197</f>
        <v>28.016228970023739</v>
      </c>
      <c r="AI217" s="21">
        <f>AI197-Baseline!AI197</f>
        <v>27.745003416719083</v>
      </c>
      <c r="AJ217" s="21">
        <f>AJ197-Baseline!AJ197</f>
        <v>27.616449764295222</v>
      </c>
      <c r="AK217" s="21">
        <f>AK197-Baseline!AK197</f>
        <v>27.49511565898505</v>
      </c>
      <c r="AL217" s="21">
        <f>AL197-Baseline!AL197</f>
        <v>27.380897519789617</v>
      </c>
      <c r="AM217" s="21">
        <f>AM197-Baseline!AM197</f>
        <v>27.27369633857386</v>
      </c>
      <c r="AN217" s="21">
        <f>AN197-Baseline!AN197</f>
        <v>27.17341758931504</v>
      </c>
      <c r="AO217" s="21">
        <f>AO197-Baseline!AO197</f>
        <v>27.079971152240439</v>
      </c>
      <c r="AP217" s="21">
        <f>AP197-Baseline!AP197</f>
        <v>26.993271211915566</v>
      </c>
      <c r="AQ217" s="21">
        <f>AQ197-Baseline!AQ197</f>
        <v>26.913236197552074</v>
      </c>
      <c r="AR217" s="21">
        <f>AR197-Baseline!AR197</f>
        <v>26.839788681317231</v>
      </c>
      <c r="AS217" s="21">
        <f>AS197-Baseline!AS197</f>
        <v>26.772855325371754</v>
      </c>
      <c r="AT217" s="21">
        <f>AT197-Baseline!AT197</f>
        <v>26.712366803167495</v>
      </c>
      <c r="AU217" s="21">
        <f>AU197-Baseline!AU197</f>
        <v>26.658257721103592</v>
      </c>
      <c r="AV217" s="21">
        <f>AV197-Baseline!AV197</f>
        <v>26.610466566351501</v>
      </c>
      <c r="AW217" s="21">
        <f>AW197-Baseline!AW197</f>
        <v>26.568935642100389</v>
      </c>
      <c r="AX217" s="21">
        <f>AX197-Baseline!AX197</f>
        <v>26.533610970964169</v>
      </c>
      <c r="AY217" s="21">
        <f>AY197-Baseline!AY197</f>
        <v>26.50444232487262</v>
      </c>
      <c r="AZ217" s="21">
        <f>AZ197-Baseline!AZ197</f>
        <v>26.481383067424598</v>
      </c>
      <c r="BA217" s="21">
        <f>BA197-Baseline!BA197</f>
        <v>26.464390147789445</v>
      </c>
      <c r="BB217" s="21">
        <f>BB197-Baseline!BB197</f>
        <v>26.447532304111274</v>
      </c>
    </row>
    <row r="218" spans="1:54" outlineLevel="2">
      <c r="A218" s="521"/>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491</v>
      </c>
      <c r="B220" s="150" t="s">
        <v>492</v>
      </c>
      <c r="C220" s="19"/>
      <c r="D220" s="135" t="s">
        <v>383</v>
      </c>
      <c r="E220" s="21">
        <f>E200-Baseline!E200</f>
        <v>81.411785162811086</v>
      </c>
      <c r="F220" s="21">
        <f>F200-Baseline!F200</f>
        <v>80.64398505175788</v>
      </c>
      <c r="G220" s="21">
        <f>G200-Baseline!G200</f>
        <v>79.791982432688258</v>
      </c>
      <c r="H220" s="21">
        <f>H200-Baseline!H200</f>
        <v>78.963087708392493</v>
      </c>
      <c r="I220" s="21">
        <f>I200-Baseline!I200</f>
        <v>78.256407686462893</v>
      </c>
      <c r="J220" s="21">
        <f>J200-Baseline!J200</f>
        <v>77.568367501945602</v>
      </c>
      <c r="K220" s="21">
        <f>K200-Baseline!K200</f>
        <v>76.803222135126347</v>
      </c>
      <c r="L220" s="21">
        <f>L200-Baseline!L200</f>
        <v>76.153877948267507</v>
      </c>
      <c r="M220" s="21">
        <f>M200-Baseline!M200</f>
        <v>75.522723227389321</v>
      </c>
      <c r="N220" s="21">
        <f>N200-Baseline!N200</f>
        <v>74.819418027889128</v>
      </c>
      <c r="O220" s="21">
        <f>O200-Baseline!O200</f>
        <v>74.226002160183654</v>
      </c>
      <c r="P220" s="21">
        <f>P200-Baseline!P200</f>
        <v>73.650403399571417</v>
      </c>
      <c r="Q220" s="21">
        <f>Q200-Baseline!Q200</f>
        <v>73.092528447149078</v>
      </c>
      <c r="R220" s="21">
        <f>R200-Baseline!R200</f>
        <v>72.635934773298047</v>
      </c>
      <c r="S220" s="21">
        <f>S200-Baseline!S200</f>
        <v>72.11171431766158</v>
      </c>
      <c r="T220" s="21">
        <f>T200-Baseline!T200</f>
        <v>71.605023731201499</v>
      </c>
      <c r="U220" s="21">
        <f>U200-Baseline!U200</f>
        <v>71.115800893077918</v>
      </c>
      <c r="V220" s="21">
        <f>V200-Baseline!V200</f>
        <v>70.721678888804874</v>
      </c>
      <c r="W220" s="21">
        <f>W200-Baseline!W200</f>
        <v>70.265839699187239</v>
      </c>
      <c r="X220" s="21">
        <f>X200-Baseline!X200</f>
        <v>69.902290915828743</v>
      </c>
      <c r="Y220" s="21">
        <f>Y200-Baseline!Y200</f>
        <v>69.479822466268587</v>
      </c>
      <c r="Z220" s="21">
        <f>Z200-Baseline!Z200</f>
        <v>69.146999639798111</v>
      </c>
      <c r="AA220" s="21">
        <f>AA200-Baseline!AA200</f>
        <v>68.828981185282245</v>
      </c>
      <c r="AB220" s="21">
        <f>AB200-Baseline!AB200</f>
        <v>68.525856768760875</v>
      </c>
      <c r="AC220" s="21">
        <f>AC200-Baseline!AC200</f>
        <v>68.222041990222792</v>
      </c>
      <c r="AD220" s="21">
        <f>AD200-Baseline!AD200</f>
        <v>67.937431869427854</v>
      </c>
      <c r="AE220" s="21">
        <f>AE200-Baseline!AE200</f>
        <v>67.674923778546642</v>
      </c>
      <c r="AF220" s="21">
        <f>AF200-Baseline!AF200</f>
        <v>67.425763740220333</v>
      </c>
      <c r="AG220" s="21">
        <f>AG200-Baseline!AG200</f>
        <v>67.190929322006227</v>
      </c>
      <c r="AH220" s="21">
        <f>AH200-Baseline!AH200</f>
        <v>66.971558260409608</v>
      </c>
      <c r="AI220" s="21">
        <f>AI200-Baseline!AI200</f>
        <v>66.769142835778055</v>
      </c>
      <c r="AJ220" s="21">
        <f>AJ200-Baseline!AJ200</f>
        <v>66.881220972072811</v>
      </c>
      <c r="AK220" s="21">
        <f>AK200-Baseline!AK200</f>
        <v>67.00765462400571</v>
      </c>
      <c r="AL220" s="21">
        <f>AL200-Baseline!AL200</f>
        <v>67.149152213546941</v>
      </c>
      <c r="AM220" s="21">
        <f>AM200-Baseline!AM200</f>
        <v>67.306185465551209</v>
      </c>
      <c r="AN220" s="21">
        <f>AN200-Baseline!AN200</f>
        <v>67.47905435429881</v>
      </c>
      <c r="AO220" s="21">
        <f>AO200-Baseline!AO200</f>
        <v>67.667992890614016</v>
      </c>
      <c r="AP220" s="21">
        <f>AP200-Baseline!AP200</f>
        <v>67.873384339456621</v>
      </c>
      <c r="AQ220" s="21">
        <f>AQ200-Baseline!AQ200</f>
        <v>68.095654963238076</v>
      </c>
      <c r="AR220" s="21">
        <f>AR200-Baseline!AR200</f>
        <v>68.335186014579932</v>
      </c>
      <c r="AS220" s="21">
        <f>AS200-Baseline!AS200</f>
        <v>68.592363168610561</v>
      </c>
      <c r="AT220" s="21">
        <f>AT200-Baseline!AT200</f>
        <v>68.867598837897148</v>
      </c>
      <c r="AU220" s="21">
        <f>AU200-Baseline!AU200</f>
        <v>69.161330384745696</v>
      </c>
      <c r="AV220" s="21">
        <f>AV200-Baseline!AV200</f>
        <v>69.474003643293358</v>
      </c>
      <c r="AW220" s="21">
        <f>AW200-Baseline!AW200</f>
        <v>69.80607467337893</v>
      </c>
      <c r="AX220" s="21">
        <f>AX200-Baseline!AX200</f>
        <v>70.158017448947419</v>
      </c>
      <c r="AY220" s="21">
        <f>AY200-Baseline!AY200</f>
        <v>70.530324091196206</v>
      </c>
      <c r="AZ220" s="21">
        <f>AZ200-Baseline!AZ200</f>
        <v>70.923503169644079</v>
      </c>
      <c r="BA220" s="21">
        <f>BA200-Baseline!BA200</f>
        <v>71.338079614946068</v>
      </c>
      <c r="BB220" s="21">
        <f>BB200-Baseline!BB200</f>
        <v>71.760560340140486</v>
      </c>
    </row>
    <row r="221" spans="1:54" outlineLevel="2">
      <c r="A221" s="520"/>
      <c r="B221" s="150" t="s">
        <v>493</v>
      </c>
      <c r="C221" s="19"/>
      <c r="D221" s="135" t="s">
        <v>383</v>
      </c>
      <c r="E221" s="21">
        <f>E201-Baseline!E201</f>
        <v>66.313284101130947</v>
      </c>
      <c r="F221" s="21">
        <f>F201-Baseline!F201</f>
        <v>65.542926768835912</v>
      </c>
      <c r="G221" s="21">
        <f>G201-Baseline!G201</f>
        <v>64.799786684273386</v>
      </c>
      <c r="H221" s="21">
        <f>H201-Baseline!H201</f>
        <v>64.083284329135623</v>
      </c>
      <c r="I221" s="21">
        <f>I201-Baseline!I201</f>
        <v>63.39286417547828</v>
      </c>
      <c r="J221" s="21">
        <f>J201-Baseline!J201</f>
        <v>62.727994136324305</v>
      </c>
      <c r="K221" s="21">
        <f>K201-Baseline!K201</f>
        <v>62.088165021002879</v>
      </c>
      <c r="L221" s="21">
        <f>L201-Baseline!L201</f>
        <v>61.472889961678007</v>
      </c>
      <c r="M221" s="21">
        <f>M201-Baseline!M201</f>
        <v>60.881704050902265</v>
      </c>
      <c r="N221" s="21">
        <f>N201-Baseline!N201</f>
        <v>60.314163772410296</v>
      </c>
      <c r="O221" s="21">
        <f>O201-Baseline!O201</f>
        <v>59.76984655411762</v>
      </c>
      <c r="P221" s="21">
        <f>P201-Baseline!P201</f>
        <v>59.248350447864524</v>
      </c>
      <c r="Q221" s="21">
        <f>Q201-Baseline!Q201</f>
        <v>58.749293629851067</v>
      </c>
      <c r="R221" s="21">
        <f>R201-Baseline!R201</f>
        <v>58.272314044389262</v>
      </c>
      <c r="S221" s="21">
        <f>S201-Baseline!S201</f>
        <v>57.813857077263634</v>
      </c>
      <c r="T221" s="21">
        <f>T201-Baseline!T201</f>
        <v>57.376833774665343</v>
      </c>
      <c r="U221" s="21">
        <f>U201-Baseline!U201</f>
        <v>56.960938063971071</v>
      </c>
      <c r="V221" s="21">
        <f>V201-Baseline!V201</f>
        <v>56.56588238152861</v>
      </c>
      <c r="W221" s="21">
        <f>W201-Baseline!W201</f>
        <v>56.191397254155447</v>
      </c>
      <c r="X221" s="21">
        <f>X201-Baseline!X201</f>
        <v>55.837231167766035</v>
      </c>
      <c r="Y221" s="21">
        <f>Y201-Baseline!Y201</f>
        <v>55.503150312116531</v>
      </c>
      <c r="Z221" s="21">
        <f>Z201-Baseline!Z201</f>
        <v>55.18893824895261</v>
      </c>
      <c r="AA221" s="21">
        <f>AA201-Baseline!AA201</f>
        <v>54.894395818085421</v>
      </c>
      <c r="AB221" s="21">
        <f>AB201-Baseline!AB201</f>
        <v>54.619340947750572</v>
      </c>
      <c r="AC221" s="21">
        <f>AC201-Baseline!AC201</f>
        <v>54.354708433115064</v>
      </c>
      <c r="AD221" s="21">
        <f>AD201-Baseline!AD201</f>
        <v>54.108172910942407</v>
      </c>
      <c r="AE221" s="21">
        <f>AE201-Baseline!AE201</f>
        <v>53.878728213705863</v>
      </c>
      <c r="AF221" s="21">
        <f>AF201-Baseline!AF201</f>
        <v>53.665681832406058</v>
      </c>
      <c r="AG221" s="21">
        <f>AG201-Baseline!AG201</f>
        <v>53.46866234039426</v>
      </c>
      <c r="AH221" s="21">
        <f>AH201-Baseline!AH201</f>
        <v>53.287699943927578</v>
      </c>
      <c r="AI221" s="21">
        <f>AI201-Baseline!AI201</f>
        <v>53.12337251457253</v>
      </c>
      <c r="AJ221" s="21">
        <f>AJ201-Baseline!AJ201</f>
        <v>53.207674355614067</v>
      </c>
      <c r="AK221" s="21">
        <f>AK201-Baseline!AK201</f>
        <v>53.30695647319633</v>
      </c>
      <c r="AL221" s="21">
        <f>AL201-Baseline!AL201</f>
        <v>53.421464260387779</v>
      </c>
      <c r="AM221" s="21">
        <f>AM201-Baseline!AM201</f>
        <v>53.551475548537397</v>
      </c>
      <c r="AN221" s="21">
        <f>AN201-Baseline!AN201</f>
        <v>53.697245596867702</v>
      </c>
      <c r="AO221" s="21">
        <f>AO201-Baseline!AO201</f>
        <v>53.858997658795253</v>
      </c>
      <c r="AP221" s="21">
        <f>AP201-Baseline!AP201</f>
        <v>54.037007063163273</v>
      </c>
      <c r="AQ221" s="21">
        <f>AQ201-Baseline!AQ201</f>
        <v>54.231567235318842</v>
      </c>
      <c r="AR221" s="21">
        <f>AR201-Baseline!AR201</f>
        <v>54.442978652480235</v>
      </c>
      <c r="AS221" s="21">
        <f>AS201-Baseline!AS201</f>
        <v>54.671551268570539</v>
      </c>
      <c r="AT221" s="21">
        <f>AT201-Baseline!AT201</f>
        <v>54.917611081864905</v>
      </c>
      <c r="AU221" s="21">
        <f>AU201-Baseline!AU201</f>
        <v>55.181502830032343</v>
      </c>
      <c r="AV221" s="21">
        <f>AV201-Baseline!AV201</f>
        <v>55.463585560673401</v>
      </c>
      <c r="AW221" s="21">
        <f>AW201-Baseline!AW201</f>
        <v>55.764233297865601</v>
      </c>
      <c r="AX221" s="21">
        <f>AX201-Baseline!AX201</f>
        <v>56.083836601924155</v>
      </c>
      <c r="AY221" s="21">
        <f>AY201-Baseline!AY201</f>
        <v>56.422803500276089</v>
      </c>
      <c r="AZ221" s="21">
        <f>AZ201-Baseline!AZ201</f>
        <v>56.781559506275968</v>
      </c>
      <c r="BA221" s="21">
        <f>BA201-Baseline!BA201</f>
        <v>57.160547822163529</v>
      </c>
      <c r="BB221" s="21">
        <f>BB201-Baseline!BB201</f>
        <v>57.549047329353172</v>
      </c>
    </row>
    <row r="222" spans="1:54" outlineLevel="2">
      <c r="A222" s="521"/>
      <c r="B222" s="150" t="s">
        <v>494</v>
      </c>
      <c r="C222" s="19"/>
      <c r="D222" s="135" t="s">
        <v>383</v>
      </c>
      <c r="E222" s="21">
        <f>E202-Baseline!E202</f>
        <v>96.606019424888473</v>
      </c>
      <c r="F222" s="21">
        <f>F202-Baseline!F202</f>
        <v>95.688215649445141</v>
      </c>
      <c r="G222" s="21">
        <f>G202-Baseline!G202</f>
        <v>94.801120921804738</v>
      </c>
      <c r="H222" s="21">
        <f>H202-Baseline!H202</f>
        <v>93.944164880883847</v>
      </c>
      <c r="I222" s="21">
        <f>I202-Baseline!I202</f>
        <v>93.116802241679835</v>
      </c>
      <c r="J222" s="21">
        <f>J202-Baseline!J202</f>
        <v>92.318512289258834</v>
      </c>
      <c r="K222" s="21">
        <f>K202-Baseline!K202</f>
        <v>91.548798308408948</v>
      </c>
      <c r="L222" s="21">
        <f>L202-Baseline!L202</f>
        <v>90.807187060318313</v>
      </c>
      <c r="M222" s="21">
        <f>M202-Baseline!M202</f>
        <v>90.09322844156911</v>
      </c>
      <c r="N222" s="21">
        <f>N202-Baseline!N202</f>
        <v>89.406494966820986</v>
      </c>
      <c r="O222" s="21">
        <f>O202-Baseline!O202</f>
        <v>88.746581299389845</v>
      </c>
      <c r="P222" s="21">
        <f>P202-Baseline!P202</f>
        <v>88.113103989691211</v>
      </c>
      <c r="Q222" s="21">
        <f>Q202-Baseline!Q202</f>
        <v>87.505700972843798</v>
      </c>
      <c r="R222" s="21">
        <f>R202-Baseline!R202</f>
        <v>86.924031309308859</v>
      </c>
      <c r="S222" s="21">
        <f>S202-Baseline!S202</f>
        <v>86.35813888684811</v>
      </c>
      <c r="T222" s="21">
        <f>T202-Baseline!T202</f>
        <v>85.817427719047402</v>
      </c>
      <c r="U222" s="21">
        <f>U202-Baseline!U202</f>
        <v>85.301614408216267</v>
      </c>
      <c r="V222" s="21">
        <f>V202-Baseline!V202</f>
        <v>84.810435472898376</v>
      </c>
      <c r="W222" s="21">
        <f>W202-Baseline!W202</f>
        <v>84.343646999076938</v>
      </c>
      <c r="X222" s="21">
        <f>X202-Baseline!X202</f>
        <v>83.901024494080701</v>
      </c>
      <c r="Y222" s="21">
        <f>Y202-Baseline!Y202</f>
        <v>83.482362691934213</v>
      </c>
      <c r="Z222" s="21">
        <f>Z202-Baseline!Z202</f>
        <v>83.087475241172825</v>
      </c>
      <c r="AA222" s="21">
        <f>AA202-Baseline!AA202</f>
        <v>82.716194684295871</v>
      </c>
      <c r="AB222" s="21">
        <f>AB202-Baseline!AB202</f>
        <v>82.368372240952283</v>
      </c>
      <c r="AC222" s="21">
        <f>AC202-Baseline!AC202</f>
        <v>82.017177755749785</v>
      </c>
      <c r="AD222" s="21">
        <f>AD202-Baseline!AD202</f>
        <v>81.685968759312402</v>
      </c>
      <c r="AE222" s="21">
        <f>AE202-Baseline!AE202</f>
        <v>81.372028990790923</v>
      </c>
      <c r="AF222" s="21">
        <f>AF202-Baseline!AF202</f>
        <v>81.073551940283124</v>
      </c>
      <c r="AG222" s="21">
        <f>AG202-Baseline!AG202</f>
        <v>80.789663370598888</v>
      </c>
      <c r="AH222" s="21">
        <f>AH202-Baseline!AH202</f>
        <v>80.520663278326822</v>
      </c>
      <c r="AI222" s="21">
        <f>AI202-Baseline!AI202</f>
        <v>80.268464076060567</v>
      </c>
      <c r="AJ222" s="21">
        <f>AJ202-Baseline!AJ202</f>
        <v>80.39605546374942</v>
      </c>
      <c r="AK222" s="21">
        <f>AK202-Baseline!AK202</f>
        <v>80.538269523251273</v>
      </c>
      <c r="AL222" s="21">
        <f>AL202-Baseline!AL202</f>
        <v>80.695586227333038</v>
      </c>
      <c r="AM222" s="21">
        <f>AM202-Baseline!AM202</f>
        <v>80.868555443156282</v>
      </c>
      <c r="AN222" s="21">
        <f>AN202-Baseline!AN202</f>
        <v>81.057631531451193</v>
      </c>
      <c r="AO222" s="21">
        <f>AO202-Baseline!AO202</f>
        <v>81.263144329159303</v>
      </c>
      <c r="AP222" s="21">
        <f>AP202-Baseline!AP202</f>
        <v>81.485551155215035</v>
      </c>
      <c r="AQ222" s="21">
        <f>AQ202-Baseline!AQ202</f>
        <v>81.725334053575608</v>
      </c>
      <c r="AR222" s="21">
        <f>AR202-Baseline!AR202</f>
        <v>81.982966281552024</v>
      </c>
      <c r="AS222" s="21">
        <f>AS202-Baseline!AS202</f>
        <v>82.258918837327627</v>
      </c>
      <c r="AT222" s="21">
        <f>AT202-Baseline!AT202</f>
        <v>82.55367954189127</v>
      </c>
      <c r="AU222" s="21">
        <f>AU202-Baseline!AU202</f>
        <v>82.867760478794509</v>
      </c>
      <c r="AV222" s="21">
        <f>AV202-Baseline!AV202</f>
        <v>83.201683848410482</v>
      </c>
      <c r="AW222" s="21">
        <f>AW202-Baseline!AW202</f>
        <v>83.555983322785622</v>
      </c>
      <c r="AX222" s="21">
        <f>AX202-Baseline!AX202</f>
        <v>83.93120791485066</v>
      </c>
      <c r="AY222" s="21">
        <f>AY202-Baseline!AY202</f>
        <v>84.327923782981173</v>
      </c>
      <c r="AZ222" s="21">
        <f>AZ202-Baseline!AZ202</f>
        <v>84.746713560610871</v>
      </c>
      <c r="BA222" s="21">
        <f>BA202-Baseline!BA202</f>
        <v>85.188176026870934</v>
      </c>
      <c r="BB222" s="21">
        <f>BB202-Baseline!BB202</f>
        <v>85.636105610242751</v>
      </c>
    </row>
    <row r="223" spans="1:54" outlineLevel="2">
      <c r="B223" s="19"/>
      <c r="C223" s="19"/>
      <c r="D223" s="19"/>
      <c r="E223" s="15"/>
    </row>
    <row r="224" spans="1:54" outlineLevel="2">
      <c r="A224" s="519" t="s">
        <v>495</v>
      </c>
      <c r="B224" s="150" t="s">
        <v>492</v>
      </c>
      <c r="C224" s="19"/>
      <c r="D224" s="135" t="s">
        <v>383</v>
      </c>
      <c r="E224" s="21">
        <f>E204-Baseline!E204</f>
        <v>81.411785162811086</v>
      </c>
      <c r="F224" s="21">
        <f>F204-Baseline!F204</f>
        <v>162.05577021456895</v>
      </c>
      <c r="G224" s="21">
        <f>G204-Baseline!G204</f>
        <v>241.84775264725721</v>
      </c>
      <c r="H224" s="21">
        <f>H204-Baseline!H204</f>
        <v>320.8108403556497</v>
      </c>
      <c r="I224" s="21">
        <f>I204-Baseline!I204</f>
        <v>399.06724804211262</v>
      </c>
      <c r="J224" s="21">
        <f>J204-Baseline!J204</f>
        <v>476.63561554405823</v>
      </c>
      <c r="K224" s="21">
        <f>K204-Baseline!K204</f>
        <v>553.43883767918453</v>
      </c>
      <c r="L224" s="21">
        <f>L204-Baseline!L204</f>
        <v>629.59271562745198</v>
      </c>
      <c r="M224" s="21">
        <f>M204-Baseline!M204</f>
        <v>705.11543885484127</v>
      </c>
      <c r="N224" s="21">
        <f>N204-Baseline!N204</f>
        <v>779.9348568827304</v>
      </c>
      <c r="O224" s="21">
        <f>O204-Baseline!O204</f>
        <v>854.16085904291401</v>
      </c>
      <c r="P224" s="21">
        <f>P204-Baseline!P204</f>
        <v>927.81126244248549</v>
      </c>
      <c r="Q224" s="21">
        <f>Q204-Baseline!Q204</f>
        <v>1000.9037908896346</v>
      </c>
      <c r="R224" s="21">
        <f>R204-Baseline!R204</f>
        <v>1073.5397256629326</v>
      </c>
      <c r="S224" s="21">
        <f>S204-Baseline!S204</f>
        <v>1145.6514399805942</v>
      </c>
      <c r="T224" s="21">
        <f>T204-Baseline!T204</f>
        <v>1217.2564637117957</v>
      </c>
      <c r="U224" s="21">
        <f>U204-Baseline!U204</f>
        <v>1288.3722646048736</v>
      </c>
      <c r="V224" s="21">
        <f>V204-Baseline!V204</f>
        <v>1359.0939434936786</v>
      </c>
      <c r="W224" s="21">
        <f>W204-Baseline!W204</f>
        <v>1429.3597831928657</v>
      </c>
      <c r="X224" s="21">
        <f>X204-Baseline!X204</f>
        <v>1499.2620741086944</v>
      </c>
      <c r="Y224" s="21">
        <f>Y204-Baseline!Y204</f>
        <v>1568.741896574963</v>
      </c>
      <c r="Z224" s="21">
        <f>Z204-Baseline!Z204</f>
        <v>1637.8888962147612</v>
      </c>
      <c r="AA224" s="21">
        <f>AA204-Baseline!AA204</f>
        <v>1706.7178774000433</v>
      </c>
      <c r="AB224" s="21">
        <f>AB204-Baseline!AB204</f>
        <v>1775.2437341688042</v>
      </c>
      <c r="AC224" s="21">
        <f>AC204-Baseline!AC204</f>
        <v>1843.465776159027</v>
      </c>
      <c r="AD224" s="21">
        <f>AD204-Baseline!AD204</f>
        <v>1911.4032080284549</v>
      </c>
      <c r="AE224" s="21">
        <f>AE204-Baseline!AE204</f>
        <v>1979.0781318070015</v>
      </c>
      <c r="AF224" s="21">
        <f>AF204-Baseline!AF204</f>
        <v>2046.5038955472219</v>
      </c>
      <c r="AG224" s="21">
        <f>AG204-Baseline!AG204</f>
        <v>2113.6948248692279</v>
      </c>
      <c r="AH224" s="21">
        <f>AH204-Baseline!AH204</f>
        <v>2180.6663831296373</v>
      </c>
      <c r="AI224" s="21">
        <f>AI204-Baseline!AI204</f>
        <v>2247.4355259654153</v>
      </c>
      <c r="AJ224" s="21">
        <f>AJ204-Baseline!AJ204</f>
        <v>2314.316746937488</v>
      </c>
      <c r="AK224" s="21">
        <f>AK204-Baseline!AK204</f>
        <v>2381.3244015614937</v>
      </c>
      <c r="AL224" s="21">
        <f>AL204-Baseline!AL204</f>
        <v>2448.4735537750407</v>
      </c>
      <c r="AM224" s="21">
        <f>AM204-Baseline!AM204</f>
        <v>2515.7797392405919</v>
      </c>
      <c r="AN224" s="21">
        <f>AN204-Baseline!AN204</f>
        <v>2583.2587935948909</v>
      </c>
      <c r="AO224" s="21">
        <f>AO204-Baseline!AO204</f>
        <v>2650.9267864855051</v>
      </c>
      <c r="AP224" s="21">
        <f>AP204-Baseline!AP204</f>
        <v>2718.8001708249617</v>
      </c>
      <c r="AQ224" s="21">
        <f>AQ204-Baseline!AQ204</f>
        <v>2786.8958257881995</v>
      </c>
      <c r="AR224" s="21">
        <f>AR204-Baseline!AR204</f>
        <v>2855.2310118027794</v>
      </c>
      <c r="AS224" s="21">
        <f>AS204-Baseline!AS204</f>
        <v>2923.82337497139</v>
      </c>
      <c r="AT224" s="21">
        <f>AT204-Baseline!AT204</f>
        <v>2992.6909738092872</v>
      </c>
      <c r="AU224" s="21">
        <f>AU204-Baseline!AU204</f>
        <v>3061.852304194033</v>
      </c>
      <c r="AV224" s="21">
        <f>AV204-Baseline!AV204</f>
        <v>3131.3263078373261</v>
      </c>
      <c r="AW224" s="21">
        <f>AW204-Baseline!AW204</f>
        <v>3201.1323825107052</v>
      </c>
      <c r="AX224" s="21">
        <f>AX204-Baseline!AX204</f>
        <v>3271.2903999596524</v>
      </c>
      <c r="AY224" s="21">
        <f>AY204-Baseline!AY204</f>
        <v>3341.8207240508486</v>
      </c>
      <c r="AZ224" s="21">
        <f>AZ204-Baseline!AZ204</f>
        <v>3412.7442272204926</v>
      </c>
      <c r="BA224" s="21">
        <f>BA204-Baseline!BA204</f>
        <v>3484.0823068354384</v>
      </c>
      <c r="BB224" s="21">
        <f>BB204-Baseline!BB204</f>
        <v>3555.8428671755787</v>
      </c>
    </row>
    <row r="225" spans="1:54" outlineLevel="2">
      <c r="A225" s="520"/>
      <c r="B225" s="150" t="s">
        <v>493</v>
      </c>
      <c r="C225" s="19"/>
      <c r="D225" s="135" t="s">
        <v>383</v>
      </c>
      <c r="E225" s="21">
        <f>E205-Baseline!E205</f>
        <v>66.313284101130947</v>
      </c>
      <c r="F225" s="21">
        <f>F205-Baseline!F205</f>
        <v>131.85621086996684</v>
      </c>
      <c r="G225" s="21">
        <f>G205-Baseline!G205</f>
        <v>196.65599755424023</v>
      </c>
      <c r="H225" s="21">
        <f>H205-Baseline!H205</f>
        <v>260.73928188337584</v>
      </c>
      <c r="I225" s="21">
        <f>I205-Baseline!I205</f>
        <v>324.13214605885412</v>
      </c>
      <c r="J225" s="21">
        <f>J205-Baseline!J205</f>
        <v>386.86014019517842</v>
      </c>
      <c r="K225" s="21">
        <f>K205-Baseline!K205</f>
        <v>448.94830521618132</v>
      </c>
      <c r="L225" s="21">
        <f>L205-Baseline!L205</f>
        <v>510.42119517785932</v>
      </c>
      <c r="M225" s="21">
        <f>M205-Baseline!M205</f>
        <v>571.30289922876159</v>
      </c>
      <c r="N225" s="21">
        <f>N205-Baseline!N205</f>
        <v>631.61706300117191</v>
      </c>
      <c r="O225" s="21">
        <f>O205-Baseline!O205</f>
        <v>691.38690955528955</v>
      </c>
      <c r="P225" s="21">
        <f>P205-Baseline!P205</f>
        <v>750.63526000315403</v>
      </c>
      <c r="Q225" s="21">
        <f>Q205-Baseline!Q205</f>
        <v>809.38455363300511</v>
      </c>
      <c r="R225" s="21">
        <f>R205-Baseline!R205</f>
        <v>867.65686767739442</v>
      </c>
      <c r="S225" s="21">
        <f>S205-Baseline!S205</f>
        <v>925.47072475465802</v>
      </c>
      <c r="T225" s="21">
        <f>T205-Baseline!T205</f>
        <v>982.84755852932335</v>
      </c>
      <c r="U225" s="21">
        <f>U205-Baseline!U205</f>
        <v>1039.8084965932944</v>
      </c>
      <c r="V225" s="21">
        <f>V205-Baseline!V205</f>
        <v>1096.374378974823</v>
      </c>
      <c r="W225" s="21">
        <f>W205-Baseline!W205</f>
        <v>1152.5657762289784</v>
      </c>
      <c r="X225" s="21">
        <f>X205-Baseline!X205</f>
        <v>1208.4030073967444</v>
      </c>
      <c r="Y225" s="21">
        <f>Y205-Baseline!Y205</f>
        <v>1263.906157708861</v>
      </c>
      <c r="Z225" s="21">
        <f>Z205-Baseline!Z205</f>
        <v>1319.0950959578136</v>
      </c>
      <c r="AA225" s="21">
        <f>AA205-Baseline!AA205</f>
        <v>1373.9894917758991</v>
      </c>
      <c r="AB225" s="21">
        <f>AB205-Baseline!AB205</f>
        <v>1428.6088327236496</v>
      </c>
      <c r="AC225" s="21">
        <f>AC205-Baseline!AC205</f>
        <v>1482.9635411567647</v>
      </c>
      <c r="AD225" s="21">
        <f>AD205-Baseline!AD205</f>
        <v>1537.071714067707</v>
      </c>
      <c r="AE225" s="21">
        <f>AE205-Baseline!AE205</f>
        <v>1590.950442281413</v>
      </c>
      <c r="AF225" s="21">
        <f>AF205-Baseline!AF205</f>
        <v>1644.6161241138191</v>
      </c>
      <c r="AG225" s="21">
        <f>AG205-Baseline!AG205</f>
        <v>1698.0847864542134</v>
      </c>
      <c r="AH225" s="21">
        <f>AH205-Baseline!AH205</f>
        <v>1751.3724863981411</v>
      </c>
      <c r="AI225" s="21">
        <f>AI205-Baseline!AI205</f>
        <v>1804.4958589127136</v>
      </c>
      <c r="AJ225" s="21">
        <f>AJ205-Baseline!AJ205</f>
        <v>1857.7035332683276</v>
      </c>
      <c r="AK225" s="21">
        <f>AK205-Baseline!AK205</f>
        <v>1911.010489741524</v>
      </c>
      <c r="AL225" s="21">
        <f>AL205-Baseline!AL205</f>
        <v>1964.4319540019119</v>
      </c>
      <c r="AM225" s="21">
        <f>AM205-Baseline!AM205</f>
        <v>2017.9834295504493</v>
      </c>
      <c r="AN225" s="21">
        <f>AN205-Baseline!AN205</f>
        <v>2071.6806751473168</v>
      </c>
      <c r="AO225" s="21">
        <f>AO205-Baseline!AO205</f>
        <v>2125.5396728061119</v>
      </c>
      <c r="AP225" s="21">
        <f>AP205-Baseline!AP205</f>
        <v>2179.5766798692753</v>
      </c>
      <c r="AQ225" s="21">
        <f>AQ205-Baseline!AQ205</f>
        <v>2233.8082471045941</v>
      </c>
      <c r="AR225" s="21">
        <f>AR205-Baseline!AR205</f>
        <v>2288.2512257570743</v>
      </c>
      <c r="AS225" s="21">
        <f>AS205-Baseline!AS205</f>
        <v>2342.9227770256448</v>
      </c>
      <c r="AT225" s="21">
        <f>AT205-Baseline!AT205</f>
        <v>2397.8403881075096</v>
      </c>
      <c r="AU225" s="21">
        <f>AU205-Baseline!AU205</f>
        <v>2453.0218909375421</v>
      </c>
      <c r="AV225" s="21">
        <f>AV205-Baseline!AV205</f>
        <v>2508.4854764982156</v>
      </c>
      <c r="AW225" s="21">
        <f>AW205-Baseline!AW205</f>
        <v>2564.2497097960813</v>
      </c>
      <c r="AX225" s="21">
        <f>AX205-Baseline!AX205</f>
        <v>2620.3335463980056</v>
      </c>
      <c r="AY225" s="21">
        <f>AY205-Baseline!AY205</f>
        <v>2676.7563498982818</v>
      </c>
      <c r="AZ225" s="21">
        <f>AZ205-Baseline!AZ205</f>
        <v>2733.5379094045579</v>
      </c>
      <c r="BA225" s="21">
        <f>BA205-Baseline!BA205</f>
        <v>2790.6984572267215</v>
      </c>
      <c r="BB225" s="21">
        <f>BB205-Baseline!BB205</f>
        <v>2848.2475045560745</v>
      </c>
    </row>
    <row r="226" spans="1:54" outlineLevel="2">
      <c r="A226" s="521"/>
      <c r="B226" s="150" t="s">
        <v>494</v>
      </c>
      <c r="C226" s="19"/>
      <c r="D226" s="135" t="s">
        <v>383</v>
      </c>
      <c r="E226" s="21">
        <f>E206-Baseline!E206</f>
        <v>96.606019424888473</v>
      </c>
      <c r="F226" s="21">
        <f>F206-Baseline!F206</f>
        <v>192.29423507433361</v>
      </c>
      <c r="G226" s="21">
        <f>G206-Baseline!G206</f>
        <v>287.09535599613832</v>
      </c>
      <c r="H226" s="21">
        <f>H206-Baseline!H206</f>
        <v>381.03952087702214</v>
      </c>
      <c r="I226" s="21">
        <f>I206-Baseline!I206</f>
        <v>474.15632311870195</v>
      </c>
      <c r="J226" s="21">
        <f>J206-Baseline!J206</f>
        <v>566.47483540796077</v>
      </c>
      <c r="K226" s="21">
        <f>K206-Baseline!K206</f>
        <v>658.02363371636966</v>
      </c>
      <c r="L226" s="21">
        <f>L206-Baseline!L206</f>
        <v>748.83082077668791</v>
      </c>
      <c r="M226" s="21">
        <f>M206-Baseline!M206</f>
        <v>838.92404921825698</v>
      </c>
      <c r="N226" s="21">
        <f>N206-Baseline!N206</f>
        <v>928.330544185078</v>
      </c>
      <c r="O226" s="21">
        <f>O206-Baseline!O206</f>
        <v>1017.0771254844678</v>
      </c>
      <c r="P226" s="21">
        <f>P206-Baseline!P206</f>
        <v>1105.190229474159</v>
      </c>
      <c r="Q226" s="21">
        <f>Q206-Baseline!Q206</f>
        <v>1192.6959304470029</v>
      </c>
      <c r="R226" s="21">
        <f>R206-Baseline!R206</f>
        <v>1279.6199617563118</v>
      </c>
      <c r="S226" s="21">
        <f>S206-Baseline!S206</f>
        <v>1365.9781006431599</v>
      </c>
      <c r="T226" s="21">
        <f>T206-Baseline!T206</f>
        <v>1451.7955283622073</v>
      </c>
      <c r="U226" s="21">
        <f>U206-Baseline!U206</f>
        <v>1537.0971427704235</v>
      </c>
      <c r="V226" s="21">
        <f>V206-Baseline!V206</f>
        <v>1621.907578243322</v>
      </c>
      <c r="W226" s="21">
        <f>W206-Baseline!W206</f>
        <v>1706.251225242399</v>
      </c>
      <c r="X226" s="21">
        <f>X206-Baseline!X206</f>
        <v>1790.1522497364797</v>
      </c>
      <c r="Y226" s="21">
        <f>Y206-Baseline!Y206</f>
        <v>1873.6346124284139</v>
      </c>
      <c r="Z226" s="21">
        <f>Z206-Baseline!Z206</f>
        <v>1956.7220876695867</v>
      </c>
      <c r="AA226" s="21">
        <f>AA206-Baseline!AA206</f>
        <v>2039.4382823538826</v>
      </c>
      <c r="AB226" s="21">
        <f>AB206-Baseline!AB206</f>
        <v>2121.806654594835</v>
      </c>
      <c r="AC226" s="21">
        <f>AC206-Baseline!AC206</f>
        <v>2203.8238323505848</v>
      </c>
      <c r="AD226" s="21">
        <f>AD206-Baseline!AD206</f>
        <v>2285.5098011098971</v>
      </c>
      <c r="AE226" s="21">
        <f>AE206-Baseline!AE206</f>
        <v>2366.8818301006881</v>
      </c>
      <c r="AF226" s="21">
        <f>AF206-Baseline!AF206</f>
        <v>2447.9553820409715</v>
      </c>
      <c r="AG226" s="21">
        <f>AG206-Baseline!AG206</f>
        <v>2528.7450454115706</v>
      </c>
      <c r="AH226" s="21">
        <f>AH206-Baseline!AH206</f>
        <v>2609.2657086898976</v>
      </c>
      <c r="AI226" s="21">
        <f>AI206-Baseline!AI206</f>
        <v>2689.5341727659579</v>
      </c>
      <c r="AJ226" s="21">
        <f>AJ206-Baseline!AJ206</f>
        <v>2769.9302282297072</v>
      </c>
      <c r="AK226" s="21">
        <f>AK206-Baseline!AK206</f>
        <v>2850.4684977529582</v>
      </c>
      <c r="AL226" s="21">
        <f>AL206-Baseline!AL206</f>
        <v>2931.1640839802913</v>
      </c>
      <c r="AM226" s="21">
        <f>AM206-Baseline!AM206</f>
        <v>3012.0326394234476</v>
      </c>
      <c r="AN226" s="21">
        <f>AN206-Baseline!AN206</f>
        <v>3093.0902709548986</v>
      </c>
      <c r="AO226" s="21">
        <f>AO206-Baseline!AO206</f>
        <v>3174.353415284058</v>
      </c>
      <c r="AP226" s="21">
        <f>AP206-Baseline!AP206</f>
        <v>3255.838966439273</v>
      </c>
      <c r="AQ226" s="21">
        <f>AQ206-Baseline!AQ206</f>
        <v>3337.5643004928488</v>
      </c>
      <c r="AR226" s="21">
        <f>AR206-Baseline!AR206</f>
        <v>3419.5472667744007</v>
      </c>
      <c r="AS226" s="21">
        <f>AS206-Baseline!AS206</f>
        <v>3501.8061856117283</v>
      </c>
      <c r="AT226" s="21">
        <f>AT206-Baseline!AT206</f>
        <v>3584.3598651536195</v>
      </c>
      <c r="AU226" s="21">
        <f>AU206-Baseline!AU206</f>
        <v>3667.2276256324139</v>
      </c>
      <c r="AV226" s="21">
        <f>AV206-Baseline!AV206</f>
        <v>3750.4293094808245</v>
      </c>
      <c r="AW226" s="21">
        <f>AW206-Baseline!AW206</f>
        <v>3833.9852928036103</v>
      </c>
      <c r="AX226" s="21">
        <f>AX206-Baseline!AX206</f>
        <v>3917.9165007184611</v>
      </c>
      <c r="AY226" s="21">
        <f>AY206-Baseline!AY206</f>
        <v>4002.2444245014422</v>
      </c>
      <c r="AZ226" s="21">
        <f>AZ206-Baseline!AZ206</f>
        <v>4086.9911380620529</v>
      </c>
      <c r="BA226" s="21">
        <f>BA206-Baseline!BA206</f>
        <v>4172.179314088924</v>
      </c>
      <c r="BB226" s="21">
        <f>BB206-Baseline!BB206</f>
        <v>4257.8154196991663</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500</v>
      </c>
    </row>
    <row r="2" spans="1:19">
      <c r="A2" s="517" t="s">
        <v>501</v>
      </c>
      <c r="B2" s="517"/>
      <c r="C2" s="517"/>
      <c r="D2" s="517"/>
      <c r="E2" s="517"/>
      <c r="F2" s="517"/>
      <c r="G2" s="517"/>
      <c r="H2" s="517"/>
      <c r="I2" s="517"/>
      <c r="J2" s="517"/>
      <c r="K2" s="517"/>
      <c r="L2" s="517"/>
      <c r="M2" s="517"/>
      <c r="N2" s="517"/>
      <c r="O2" s="517"/>
      <c r="P2" s="517"/>
      <c r="Q2" s="517"/>
      <c r="R2" s="517"/>
      <c r="S2" s="517"/>
    </row>
    <row r="3" spans="1:19">
      <c r="A3" s="517"/>
      <c r="B3" s="517"/>
      <c r="C3" s="517"/>
      <c r="D3" s="517"/>
      <c r="E3" s="517"/>
      <c r="F3" s="517"/>
      <c r="G3" s="517"/>
      <c r="H3" s="517"/>
      <c r="I3" s="517"/>
      <c r="J3" s="517"/>
      <c r="K3" s="517"/>
      <c r="L3" s="517"/>
      <c r="M3" s="517"/>
      <c r="N3" s="517"/>
      <c r="O3" s="517"/>
      <c r="P3" s="517"/>
      <c r="Q3" s="517"/>
      <c r="R3" s="517"/>
      <c r="S3" s="517"/>
    </row>
    <row r="4" spans="1:19">
      <c r="A4" s="517"/>
      <c r="B4" s="517"/>
      <c r="C4" s="517"/>
      <c r="D4" s="517"/>
      <c r="E4" s="517"/>
      <c r="F4" s="517"/>
      <c r="G4" s="517"/>
      <c r="H4" s="517"/>
      <c r="I4" s="517"/>
      <c r="J4" s="517"/>
      <c r="K4" s="517"/>
      <c r="L4" s="517"/>
      <c r="M4" s="517"/>
      <c r="N4" s="517"/>
      <c r="O4" s="517"/>
      <c r="P4" s="517"/>
      <c r="Q4" s="517"/>
      <c r="R4" s="517"/>
      <c r="S4" s="517"/>
    </row>
    <row r="19" spans="1:19">
      <c r="A19" s="4" t="s">
        <v>503</v>
      </c>
    </row>
    <row r="20" spans="1:19">
      <c r="A20" s="517" t="s">
        <v>504</v>
      </c>
      <c r="B20" s="517"/>
      <c r="C20" s="517"/>
      <c r="D20" s="517"/>
      <c r="E20" s="517"/>
      <c r="F20" s="517"/>
      <c r="G20" s="517"/>
      <c r="H20" s="517"/>
      <c r="I20" s="517"/>
      <c r="J20" s="517"/>
      <c r="K20" s="517"/>
      <c r="L20" s="517"/>
      <c r="M20" s="517"/>
      <c r="N20" s="517"/>
      <c r="O20" s="517"/>
      <c r="P20" s="517"/>
      <c r="Q20" s="517"/>
      <c r="R20" s="517"/>
      <c r="S20" s="517"/>
    </row>
    <row r="21" spans="1:19" ht="25.5" customHeight="1">
      <c r="A21" s="517"/>
      <c r="B21" s="517"/>
      <c r="C21" s="517"/>
      <c r="D21" s="517"/>
      <c r="E21" s="517"/>
      <c r="F21" s="517"/>
      <c r="G21" s="517"/>
      <c r="H21" s="517"/>
      <c r="I21" s="517"/>
      <c r="J21" s="517"/>
      <c r="K21" s="517"/>
      <c r="L21" s="517"/>
      <c r="M21" s="517"/>
      <c r="N21" s="517"/>
      <c r="O21" s="517"/>
      <c r="P21" s="517"/>
      <c r="Q21" s="517"/>
      <c r="R21" s="517"/>
      <c r="S21" s="517"/>
    </row>
    <row r="23" spans="1:19">
      <c r="A23" s="158" t="s">
        <v>486</v>
      </c>
      <c r="B23" s="444"/>
      <c r="C23" s="444"/>
      <c r="D23" s="444"/>
      <c r="E23" s="444"/>
      <c r="F23" s="444"/>
      <c r="G23" s="444"/>
      <c r="H23" s="444"/>
      <c r="I23" s="444"/>
      <c r="J23" s="444"/>
      <c r="K23" s="444"/>
      <c r="L23" s="444"/>
      <c r="M23" s="444"/>
      <c r="N23" s="444"/>
      <c r="O23" s="444"/>
      <c r="P23" s="444"/>
      <c r="Q23" s="444"/>
      <c r="R23" s="444"/>
      <c r="S23" s="444"/>
    </row>
    <row r="24" spans="1:19">
      <c r="A24" s="158" t="s">
        <v>487</v>
      </c>
      <c r="B24" s="444"/>
      <c r="C24" s="444"/>
      <c r="D24" s="444"/>
      <c r="E24" s="444"/>
      <c r="F24" s="444"/>
      <c r="G24" s="444"/>
      <c r="H24" s="444"/>
      <c r="I24" s="444"/>
      <c r="J24" s="444"/>
      <c r="K24" s="444"/>
      <c r="L24" s="444"/>
      <c r="M24" s="444"/>
      <c r="N24" s="444"/>
      <c r="O24" s="444"/>
      <c r="P24" s="444"/>
      <c r="Q24" s="444"/>
      <c r="R24" s="444"/>
      <c r="S24" s="444"/>
    </row>
    <row r="25" spans="1:19">
      <c r="A25" s="159" t="s">
        <v>389</v>
      </c>
      <c r="B25" s="444"/>
      <c r="C25" s="444"/>
      <c r="D25" s="444"/>
      <c r="E25" s="444"/>
      <c r="F25" s="444"/>
      <c r="G25" s="444"/>
      <c r="H25" s="444"/>
      <c r="I25" s="444"/>
      <c r="J25" s="444"/>
      <c r="K25" s="444"/>
      <c r="L25" s="444"/>
      <c r="M25" s="444"/>
      <c r="N25" s="444"/>
      <c r="O25" s="444"/>
      <c r="P25" s="444"/>
      <c r="Q25" s="444"/>
      <c r="R25" s="444"/>
      <c r="S25" s="444"/>
    </row>
    <row r="26" spans="1:19">
      <c r="A26" s="159" t="s">
        <v>465</v>
      </c>
      <c r="B26" s="444"/>
      <c r="C26" s="444"/>
      <c r="D26" s="444"/>
      <c r="E26" s="444"/>
      <c r="F26" s="444"/>
      <c r="G26" s="444"/>
      <c r="H26" s="444"/>
      <c r="I26" s="444"/>
      <c r="J26" s="444"/>
      <c r="K26" s="444"/>
      <c r="L26" s="444"/>
      <c r="M26" s="444"/>
      <c r="N26" s="444"/>
      <c r="O26" s="444"/>
      <c r="P26" s="444"/>
      <c r="Q26" s="444"/>
      <c r="R26" s="444"/>
      <c r="S26" s="444"/>
    </row>
    <row r="27" spans="1:19">
      <c r="A27" s="159" t="s">
        <v>466</v>
      </c>
      <c r="B27" s="444"/>
      <c r="C27" s="444"/>
      <c r="D27" s="444"/>
      <c r="E27" s="444"/>
      <c r="F27" s="444"/>
      <c r="G27" s="444"/>
      <c r="H27" s="444"/>
      <c r="I27" s="444"/>
      <c r="J27" s="444"/>
      <c r="K27" s="444"/>
      <c r="L27" s="444"/>
      <c r="M27" s="444"/>
      <c r="N27" s="444"/>
      <c r="O27" s="444"/>
      <c r="P27" s="444"/>
      <c r="Q27" s="444"/>
      <c r="R27" s="444"/>
      <c r="S27" s="444"/>
    </row>
    <row r="31" spans="1:19">
      <c r="A31" s="4" t="s">
        <v>508</v>
      </c>
    </row>
    <row r="32" spans="1:19">
      <c r="A32" t="s">
        <v>509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71" t="s">
        <v>333</v>
      </c>
      <c r="J2" s="472"/>
      <c r="K2" s="472"/>
      <c r="L2" s="472"/>
      <c r="M2" s="472"/>
      <c r="N2" s="472"/>
      <c r="O2" s="472"/>
      <c r="P2" s="472"/>
      <c r="Q2" s="472"/>
      <c r="R2" s="472"/>
      <c r="S2" s="472"/>
      <c r="T2" s="472"/>
      <c r="U2" s="473"/>
    </row>
    <row r="3" spans="1:21" ht="13.5" customHeight="1" outlineLevel="1" thickBot="1">
      <c r="A3" s="3"/>
      <c r="B3" s="7"/>
      <c r="F3" s="24"/>
      <c r="G3" s="10"/>
      <c r="I3" s="474" t="s">
        <v>334</v>
      </c>
      <c r="J3" s="475"/>
      <c r="K3" s="475"/>
      <c r="L3" s="475"/>
      <c r="M3" s="475"/>
      <c r="N3" s="476"/>
      <c r="O3" s="1"/>
      <c r="P3" s="480" t="s">
        <v>335</v>
      </c>
      <c r="Q3" s="481"/>
      <c r="R3" s="481"/>
      <c r="S3" s="481"/>
      <c r="T3" s="481"/>
      <c r="U3" s="482"/>
    </row>
    <row r="4" spans="1:21" ht="56.25" customHeight="1" outlineLevel="1">
      <c r="A4" s="31" t="s">
        <v>154</v>
      </c>
      <c r="B4" s="86"/>
      <c r="E4" s="53" t="s">
        <v>336</v>
      </c>
      <c r="F4" s="91"/>
      <c r="G4" s="28"/>
      <c r="H4" s="10"/>
      <c r="I4" s="477"/>
      <c r="J4" s="478"/>
      <c r="K4" s="478"/>
      <c r="L4" s="478"/>
      <c r="M4" s="478"/>
      <c r="N4" s="479"/>
      <c r="P4" s="483"/>
      <c r="Q4" s="484"/>
      <c r="R4" s="484"/>
      <c r="S4" s="484"/>
      <c r="T4" s="484"/>
      <c r="U4" s="485"/>
    </row>
    <row r="5" spans="1:21" outlineLevel="1">
      <c r="A5" s="13" t="s">
        <v>337</v>
      </c>
      <c r="B5" s="88"/>
      <c r="E5" s="14"/>
      <c r="H5" s="10"/>
      <c r="I5" s="486"/>
      <c r="J5" s="450"/>
      <c r="K5" s="450"/>
      <c r="L5" s="450"/>
      <c r="M5" s="450"/>
      <c r="N5" s="451"/>
      <c r="P5" s="486"/>
      <c r="Q5" s="450"/>
      <c r="R5" s="450"/>
      <c r="S5" s="450"/>
      <c r="T5" s="450"/>
      <c r="U5" s="451"/>
    </row>
    <row r="6" spans="1:21" outlineLevel="1">
      <c r="A6" s="13" t="s">
        <v>340</v>
      </c>
      <c r="B6" s="88"/>
      <c r="E6" s="53" t="s">
        <v>342</v>
      </c>
      <c r="F6" s="90"/>
      <c r="H6" s="10"/>
      <c r="I6" s="452"/>
      <c r="J6" s="453"/>
      <c r="K6" s="453"/>
      <c r="L6" s="453"/>
      <c r="M6" s="453"/>
      <c r="N6" s="454"/>
      <c r="P6" s="452"/>
      <c r="Q6" s="453"/>
      <c r="R6" s="453"/>
      <c r="S6" s="453"/>
      <c r="T6" s="453"/>
      <c r="U6" s="454"/>
    </row>
    <row r="7" spans="1:21" outlineLevel="1">
      <c r="A7" s="13" t="s">
        <v>344</v>
      </c>
      <c r="B7" s="88"/>
      <c r="E7" s="14"/>
      <c r="H7" s="10"/>
      <c r="I7" s="452"/>
      <c r="J7" s="453"/>
      <c r="K7" s="453"/>
      <c r="L7" s="453"/>
      <c r="M7" s="453"/>
      <c r="N7" s="454"/>
      <c r="P7" s="452"/>
      <c r="Q7" s="453"/>
      <c r="R7" s="453"/>
      <c r="S7" s="453"/>
      <c r="T7" s="453"/>
      <c r="U7" s="454"/>
    </row>
    <row r="8" spans="1:21" ht="41" outlineLevel="1" thickBot="1">
      <c r="A8" s="34" t="s">
        <v>345</v>
      </c>
      <c r="B8" s="89"/>
      <c r="E8" s="14"/>
      <c r="H8" s="10"/>
      <c r="I8" s="452"/>
      <c r="J8" s="453"/>
      <c r="K8" s="453"/>
      <c r="L8" s="453"/>
      <c r="M8" s="453"/>
      <c r="N8" s="454"/>
      <c r="P8" s="452"/>
      <c r="Q8" s="453"/>
      <c r="R8" s="453"/>
      <c r="S8" s="453"/>
      <c r="T8" s="453"/>
      <c r="U8" s="454"/>
    </row>
    <row r="9" spans="1:21" outlineLevel="1">
      <c r="E9" s="14"/>
      <c r="H9" s="10"/>
      <c r="I9" s="452"/>
      <c r="J9" s="453"/>
      <c r="K9" s="453"/>
      <c r="L9" s="453"/>
      <c r="M9" s="453"/>
      <c r="N9" s="454"/>
      <c r="P9" s="452"/>
      <c r="Q9" s="453"/>
      <c r="R9" s="453"/>
      <c r="S9" s="453"/>
      <c r="T9" s="453"/>
      <c r="U9" s="454"/>
    </row>
    <row r="10" spans="1:21" ht="14" outlineLevel="1" thickBot="1">
      <c r="A10" s="32" t="s">
        <v>347</v>
      </c>
      <c r="B10" s="35">
        <f>Baseline!B10</f>
        <v>2027</v>
      </c>
      <c r="E10" s="14"/>
      <c r="H10" s="10"/>
      <c r="I10" s="452"/>
      <c r="J10" s="453"/>
      <c r="K10" s="453"/>
      <c r="L10" s="453"/>
      <c r="M10" s="453"/>
      <c r="N10" s="454"/>
      <c r="P10" s="452"/>
      <c r="Q10" s="453"/>
      <c r="R10" s="453"/>
      <c r="S10" s="453"/>
      <c r="T10" s="453"/>
      <c r="U10" s="454"/>
    </row>
    <row r="11" spans="1:21" outlineLevel="1">
      <c r="A11" s="16"/>
      <c r="H11" s="10"/>
      <c r="I11" s="452"/>
      <c r="J11" s="453"/>
      <c r="K11" s="453"/>
      <c r="L11" s="453"/>
      <c r="M11" s="453"/>
      <c r="N11" s="454"/>
      <c r="P11" s="452"/>
      <c r="Q11" s="453"/>
      <c r="R11" s="453"/>
      <c r="S11" s="453"/>
      <c r="T11" s="453"/>
      <c r="U11" s="454"/>
    </row>
    <row r="12" spans="1:21" ht="40.5" outlineLevel="1">
      <c r="A12" s="26" t="s">
        <v>348</v>
      </c>
      <c r="B12" s="26" t="s">
        <v>349</v>
      </c>
      <c r="C12" s="26" t="s">
        <v>350</v>
      </c>
      <c r="D12" s="26" t="s">
        <v>351</v>
      </c>
      <c r="E12" s="26" t="s">
        <v>352</v>
      </c>
      <c r="F12" s="26" t="s">
        <v>353</v>
      </c>
      <c r="G12" s="26" t="s">
        <v>354</v>
      </c>
      <c r="I12" s="452"/>
      <c r="J12" s="453"/>
      <c r="K12" s="453"/>
      <c r="L12" s="453"/>
      <c r="M12" s="453"/>
      <c r="N12" s="454"/>
      <c r="P12" s="452"/>
      <c r="Q12" s="453"/>
      <c r="R12" s="453"/>
      <c r="S12" s="453"/>
      <c r="T12" s="453"/>
      <c r="U12" s="454"/>
    </row>
    <row r="13" spans="1:21" outlineLevel="1">
      <c r="A13" s="58">
        <v>2035</v>
      </c>
      <c r="B13" s="21">
        <f t="shared" ref="B13:B18" si="0">INDEX($E$204:$AW$204,1,MATCH($A13,$E$53:$BB$53,0))</f>
        <v>0</v>
      </c>
      <c r="C13" s="21">
        <f>B13-Baseline!B13</f>
        <v>705.11543885484127</v>
      </c>
      <c r="D13" s="21">
        <f t="shared" ref="D13:D18" si="1">INDEX($E$205:$AW$205,1,MATCH($A13,$E$53:$BB$53,0))</f>
        <v>0</v>
      </c>
      <c r="E13" s="21">
        <f>D13-Baseline!D13</f>
        <v>571.30289922876159</v>
      </c>
      <c r="F13" s="21">
        <f t="shared" ref="F13:F18" si="2">INDEX($E$206:$AW$206,1,MATCH($A13,$E$53:$BB$53,0))</f>
        <v>0</v>
      </c>
      <c r="G13" s="21">
        <f>F13-Baseline!F13</f>
        <v>838.92404921825698</v>
      </c>
      <c r="I13" s="452"/>
      <c r="J13" s="453"/>
      <c r="K13" s="453"/>
      <c r="L13" s="453"/>
      <c r="M13" s="453"/>
      <c r="N13" s="454"/>
      <c r="P13" s="452"/>
      <c r="Q13" s="453"/>
      <c r="R13" s="453"/>
      <c r="S13" s="453"/>
      <c r="T13" s="453"/>
      <c r="U13" s="454"/>
    </row>
    <row r="14" spans="1:21" outlineLevel="1">
      <c r="A14" s="58">
        <v>2040</v>
      </c>
      <c r="B14" s="21">
        <f t="shared" si="0"/>
        <v>0</v>
      </c>
      <c r="C14" s="21">
        <f>B14-Baseline!B14</f>
        <v>1073.5397256629326</v>
      </c>
      <c r="D14" s="21">
        <f t="shared" si="1"/>
        <v>0</v>
      </c>
      <c r="E14" s="21">
        <f>D14-Baseline!D14</f>
        <v>867.65686767739442</v>
      </c>
      <c r="F14" s="21">
        <f t="shared" si="2"/>
        <v>0</v>
      </c>
      <c r="G14" s="21">
        <f>F14-Baseline!F14</f>
        <v>1279.6199617563118</v>
      </c>
      <c r="I14" s="452"/>
      <c r="J14" s="453"/>
      <c r="K14" s="453"/>
      <c r="L14" s="453"/>
      <c r="M14" s="453"/>
      <c r="N14" s="454"/>
      <c r="P14" s="452"/>
      <c r="Q14" s="453"/>
      <c r="R14" s="453"/>
      <c r="S14" s="453"/>
      <c r="T14" s="453"/>
      <c r="U14" s="454"/>
    </row>
    <row r="15" spans="1:21" outlineLevel="1">
      <c r="A15" s="58">
        <v>2045</v>
      </c>
      <c r="B15" s="21">
        <f t="shared" si="0"/>
        <v>0</v>
      </c>
      <c r="C15" s="21">
        <f>B15-Baseline!B15</f>
        <v>1429.3597831928657</v>
      </c>
      <c r="D15" s="21">
        <f t="shared" si="1"/>
        <v>0</v>
      </c>
      <c r="E15" s="21">
        <f>D15-Baseline!D15</f>
        <v>1152.5657762289784</v>
      </c>
      <c r="F15" s="21">
        <f t="shared" si="2"/>
        <v>0</v>
      </c>
      <c r="G15" s="21">
        <f>F15-Baseline!F15</f>
        <v>1706.251225242399</v>
      </c>
      <c r="I15" s="452"/>
      <c r="J15" s="453"/>
      <c r="K15" s="453"/>
      <c r="L15" s="453"/>
      <c r="M15" s="453"/>
      <c r="N15" s="454"/>
      <c r="P15" s="452"/>
      <c r="Q15" s="453"/>
      <c r="R15" s="453"/>
      <c r="S15" s="453"/>
      <c r="T15" s="453"/>
      <c r="U15" s="454"/>
    </row>
    <row r="16" spans="1:21" outlineLevel="1">
      <c r="A16" s="58">
        <v>2050</v>
      </c>
      <c r="B16" s="21">
        <f t="shared" si="0"/>
        <v>0</v>
      </c>
      <c r="C16" s="21">
        <f>B16-Baseline!B16</f>
        <v>1775.2437341688042</v>
      </c>
      <c r="D16" s="21">
        <f t="shared" si="1"/>
        <v>0</v>
      </c>
      <c r="E16" s="21">
        <f>D16-Baseline!D16</f>
        <v>1428.6088327236496</v>
      </c>
      <c r="F16" s="21">
        <f t="shared" si="2"/>
        <v>0</v>
      </c>
      <c r="G16" s="21">
        <f>F16-Baseline!F16</f>
        <v>2121.806654594835</v>
      </c>
      <c r="I16" s="452"/>
      <c r="J16" s="453"/>
      <c r="K16" s="453"/>
      <c r="L16" s="453"/>
      <c r="M16" s="453"/>
      <c r="N16" s="454"/>
      <c r="P16" s="452"/>
      <c r="Q16" s="453"/>
      <c r="R16" s="453"/>
      <c r="S16" s="453"/>
      <c r="T16" s="453"/>
      <c r="U16" s="454"/>
    </row>
    <row r="17" spans="1:21" outlineLevel="1">
      <c r="A17" s="58">
        <v>2060</v>
      </c>
      <c r="B17" s="21">
        <f t="shared" si="0"/>
        <v>0</v>
      </c>
      <c r="C17" s="21">
        <f>B17-Baseline!B17</f>
        <v>2448.4735537750407</v>
      </c>
      <c r="D17" s="21">
        <f t="shared" si="1"/>
        <v>0</v>
      </c>
      <c r="E17" s="21">
        <f>D17-Baseline!D17</f>
        <v>1964.4319540019119</v>
      </c>
      <c r="F17" s="21">
        <f t="shared" si="2"/>
        <v>0</v>
      </c>
      <c r="G17" s="21">
        <f>F17-Baseline!F17</f>
        <v>2931.1640839802913</v>
      </c>
      <c r="I17" s="452"/>
      <c r="J17" s="453"/>
      <c r="K17" s="453"/>
      <c r="L17" s="453"/>
      <c r="M17" s="453"/>
      <c r="N17" s="454"/>
      <c r="P17" s="452"/>
      <c r="Q17" s="453"/>
      <c r="R17" s="453"/>
      <c r="S17" s="453"/>
      <c r="T17" s="453"/>
      <c r="U17" s="454"/>
    </row>
    <row r="18" spans="1:21" outlineLevel="1">
      <c r="A18" s="58">
        <v>2070</v>
      </c>
      <c r="B18" s="21">
        <f t="shared" si="0"/>
        <v>0</v>
      </c>
      <c r="C18" s="21">
        <f>B18-Baseline!B18</f>
        <v>3131.3263078373261</v>
      </c>
      <c r="D18" s="21">
        <f t="shared" si="1"/>
        <v>0</v>
      </c>
      <c r="E18" s="21">
        <f>D18-Baseline!D18</f>
        <v>2508.4854764982156</v>
      </c>
      <c r="F18" s="21">
        <f t="shared" si="2"/>
        <v>0</v>
      </c>
      <c r="G18" s="21">
        <f>F18-Baseline!F18</f>
        <v>3750.4293094808245</v>
      </c>
      <c r="I18" s="455"/>
      <c r="J18" s="456"/>
      <c r="K18" s="456"/>
      <c r="L18" s="456"/>
      <c r="M18" s="456"/>
      <c r="N18" s="457"/>
      <c r="P18" s="455"/>
      <c r="Q18" s="456"/>
      <c r="R18" s="456"/>
      <c r="S18" s="456"/>
      <c r="T18" s="456"/>
      <c r="U18" s="457"/>
    </row>
    <row r="19" spans="1:21" ht="14" outlineLevel="1" thickBot="1">
      <c r="A19" s="496"/>
      <c r="B19" s="496"/>
      <c r="I19" s="250"/>
      <c r="J19" s="251"/>
      <c r="K19" s="251"/>
      <c r="L19" s="251"/>
      <c r="M19" s="251"/>
      <c r="N19" s="251"/>
      <c r="P19" s="249"/>
      <c r="Q19" s="249"/>
      <c r="R19" s="249"/>
      <c r="S19" s="249"/>
      <c r="T19" s="249"/>
      <c r="U19" s="232"/>
    </row>
    <row r="20" spans="1:21" ht="26.25" customHeight="1" outlineLevel="1">
      <c r="A20" s="54" t="s">
        <v>355</v>
      </c>
      <c r="B20" s="55">
        <f>Baseline!B20</f>
        <v>1</v>
      </c>
      <c r="E20" s="154"/>
      <c r="I20" s="487" t="s">
        <v>356</v>
      </c>
      <c r="J20" s="488"/>
      <c r="K20" s="488"/>
      <c r="L20" s="488"/>
      <c r="M20" s="488"/>
      <c r="N20" s="489"/>
      <c r="P20" s="487" t="s">
        <v>357</v>
      </c>
      <c r="Q20" s="488"/>
      <c r="R20" s="488"/>
      <c r="S20" s="488"/>
      <c r="T20" s="488"/>
      <c r="U20" s="489"/>
    </row>
    <row r="21" spans="1:21" ht="12.75" customHeight="1" outlineLevel="1">
      <c r="A21" s="154"/>
      <c r="B21" s="155"/>
      <c r="I21" s="486"/>
      <c r="J21" s="450"/>
      <c r="K21" s="450"/>
      <c r="L21" s="450"/>
      <c r="M21" s="450"/>
      <c r="N21" s="451"/>
      <c r="P21" s="486"/>
      <c r="Q21" s="450"/>
      <c r="R21" s="450"/>
      <c r="S21" s="450"/>
      <c r="T21" s="450"/>
      <c r="U21" s="451"/>
    </row>
    <row r="22" spans="1:21" ht="12.75" customHeight="1" outlineLevel="1">
      <c r="A22" s="154"/>
      <c r="B22" s="155"/>
      <c r="I22" s="452"/>
      <c r="J22" s="453"/>
      <c r="K22" s="453"/>
      <c r="L22" s="453"/>
      <c r="M22" s="453"/>
      <c r="N22" s="454"/>
      <c r="P22" s="452"/>
      <c r="Q22" s="453"/>
      <c r="R22" s="453"/>
      <c r="S22" s="453"/>
      <c r="T22" s="453"/>
      <c r="U22" s="454"/>
    </row>
    <row r="23" spans="1:21" outlineLevel="1">
      <c r="A23" s="154"/>
      <c r="B23" s="505" t="s">
        <v>359</v>
      </c>
      <c r="C23" s="506"/>
      <c r="D23" s="506"/>
      <c r="E23" s="506"/>
      <c r="F23" s="506"/>
      <c r="G23" s="507"/>
      <c r="I23" s="452"/>
      <c r="J23" s="453"/>
      <c r="K23" s="453"/>
      <c r="L23" s="453"/>
      <c r="M23" s="453"/>
      <c r="N23" s="454"/>
      <c r="P23" s="452"/>
      <c r="Q23" s="453"/>
      <c r="R23" s="453"/>
      <c r="S23" s="453"/>
      <c r="T23" s="453"/>
      <c r="U23" s="454"/>
    </row>
    <row r="24" spans="1:21" outlineLevel="1">
      <c r="B24" s="17">
        <v>2027</v>
      </c>
      <c r="C24" s="17">
        <v>2028</v>
      </c>
      <c r="D24" s="17">
        <v>2029</v>
      </c>
      <c r="E24" s="17">
        <v>2030</v>
      </c>
      <c r="F24" s="17">
        <v>2031</v>
      </c>
      <c r="G24" s="17" t="s">
        <v>360</v>
      </c>
      <c r="I24" s="452"/>
      <c r="J24" s="453"/>
      <c r="K24" s="453"/>
      <c r="L24" s="453"/>
      <c r="M24" s="453"/>
      <c r="N24" s="454"/>
      <c r="P24" s="452"/>
      <c r="Q24" s="453"/>
      <c r="R24" s="453"/>
      <c r="S24" s="453"/>
      <c r="T24" s="453"/>
      <c r="U24" s="454"/>
    </row>
    <row r="25" spans="1:21" ht="14" outlineLevel="1" thickBot="1">
      <c r="B25" s="30" t="s">
        <v>361</v>
      </c>
      <c r="C25" s="30" t="s">
        <v>361</v>
      </c>
      <c r="D25" s="30" t="s">
        <v>361</v>
      </c>
      <c r="E25" s="30" t="s">
        <v>361</v>
      </c>
      <c r="F25" s="30" t="s">
        <v>361</v>
      </c>
      <c r="G25" s="30" t="s">
        <v>361</v>
      </c>
      <c r="I25" s="452"/>
      <c r="J25" s="453"/>
      <c r="K25" s="453"/>
      <c r="L25" s="453"/>
      <c r="M25" s="453"/>
      <c r="N25" s="454"/>
      <c r="P25" s="452"/>
      <c r="Q25" s="453"/>
      <c r="R25" s="453"/>
      <c r="S25" s="453"/>
      <c r="T25" s="453"/>
      <c r="U25" s="454"/>
    </row>
    <row r="26" spans="1:21" outlineLevel="1">
      <c r="A26" s="54" t="s">
        <v>362</v>
      </c>
      <c r="B26" s="21">
        <f>E64</f>
        <v>0</v>
      </c>
      <c r="C26" s="21">
        <f>F64</f>
        <v>0</v>
      </c>
      <c r="D26" s="21">
        <f>G64</f>
        <v>0</v>
      </c>
      <c r="E26" s="21">
        <f>H64</f>
        <v>0</v>
      </c>
      <c r="F26" s="21">
        <f>I64</f>
        <v>0</v>
      </c>
      <c r="G26" s="21">
        <f>SUM(J64:BB64)</f>
        <v>0</v>
      </c>
      <c r="I26" s="452"/>
      <c r="J26" s="453"/>
      <c r="K26" s="453"/>
      <c r="L26" s="453"/>
      <c r="M26" s="453"/>
      <c r="N26" s="454"/>
      <c r="P26" s="452"/>
      <c r="Q26" s="453"/>
      <c r="R26" s="453"/>
      <c r="S26" s="453"/>
      <c r="T26" s="453"/>
      <c r="U26" s="454"/>
    </row>
    <row r="27" spans="1:21" outlineLevel="1">
      <c r="A27" s="54" t="s">
        <v>363</v>
      </c>
      <c r="B27" s="21">
        <f>E71+E77</f>
        <v>0</v>
      </c>
      <c r="C27" s="21">
        <f>F71+F77</f>
        <v>0</v>
      </c>
      <c r="D27" s="21">
        <f>G71+G77</f>
        <v>0</v>
      </c>
      <c r="E27" s="21">
        <f>H71+H77</f>
        <v>0</v>
      </c>
      <c r="F27" s="21">
        <f>I71+I77</f>
        <v>0</v>
      </c>
      <c r="G27" s="21">
        <f>SUM(J71:BB71)+SUM(J77:BB77)</f>
        <v>0</v>
      </c>
      <c r="I27" s="452"/>
      <c r="J27" s="453"/>
      <c r="K27" s="453"/>
      <c r="L27" s="453"/>
      <c r="M27" s="453"/>
      <c r="N27" s="454"/>
      <c r="P27" s="452"/>
      <c r="Q27" s="453"/>
      <c r="R27" s="453"/>
      <c r="S27" s="453"/>
      <c r="T27" s="453"/>
      <c r="U27" s="454"/>
    </row>
    <row r="28" spans="1:21" outlineLevel="1">
      <c r="A28" s="154"/>
      <c r="B28" s="248"/>
      <c r="C28" s="248"/>
      <c r="D28" s="248"/>
      <c r="E28" s="248"/>
      <c r="F28" s="248"/>
      <c r="G28" s="248"/>
      <c r="I28" s="452"/>
      <c r="J28" s="453"/>
      <c r="K28" s="453"/>
      <c r="L28" s="453"/>
      <c r="M28" s="453"/>
      <c r="N28" s="454"/>
      <c r="P28" s="452"/>
      <c r="Q28" s="453"/>
      <c r="R28" s="453"/>
      <c r="S28" s="453"/>
      <c r="T28" s="453"/>
      <c r="U28" s="454"/>
    </row>
    <row r="29" spans="1:21" ht="14" outlineLevel="1" thickBot="1">
      <c r="A29" s="154"/>
      <c r="B29" s="248"/>
      <c r="C29" s="248"/>
      <c r="D29" s="248"/>
      <c r="E29" s="248"/>
      <c r="F29" s="248"/>
      <c r="G29" s="248"/>
      <c r="I29" s="452"/>
      <c r="J29" s="453"/>
      <c r="K29" s="453"/>
      <c r="L29" s="453"/>
      <c r="M29" s="453"/>
      <c r="N29" s="454"/>
      <c r="P29" s="452"/>
      <c r="Q29" s="453"/>
      <c r="R29" s="453"/>
      <c r="S29" s="453"/>
      <c r="T29" s="453"/>
      <c r="U29" s="454"/>
    </row>
    <row r="30" spans="1:21" ht="14" outlineLevel="1" thickBot="1">
      <c r="A30" s="308"/>
      <c r="B30" s="309" t="s">
        <v>364</v>
      </c>
      <c r="C30" s="310" t="s">
        <v>365</v>
      </c>
      <c r="D30" s="509" t="s">
        <v>317</v>
      </c>
      <c r="E30" s="510"/>
      <c r="F30" s="510"/>
      <c r="G30" s="511"/>
      <c r="I30" s="452"/>
      <c r="J30" s="453"/>
      <c r="K30" s="453"/>
      <c r="L30" s="453"/>
      <c r="M30" s="453"/>
      <c r="N30" s="454"/>
      <c r="P30" s="452"/>
      <c r="Q30" s="453"/>
      <c r="R30" s="453"/>
      <c r="S30" s="453"/>
      <c r="T30" s="453"/>
      <c r="U30" s="454"/>
    </row>
    <row r="31" spans="1:21" outlineLevel="1">
      <c r="A31" s="502" t="s">
        <v>366</v>
      </c>
      <c r="B31" s="311"/>
      <c r="C31" s="307"/>
      <c r="D31" s="522"/>
      <c r="E31" s="522"/>
      <c r="F31" s="522"/>
      <c r="G31" s="523"/>
      <c r="I31" s="452"/>
      <c r="J31" s="453"/>
      <c r="K31" s="453"/>
      <c r="L31" s="453"/>
      <c r="M31" s="453"/>
      <c r="N31" s="454"/>
      <c r="P31" s="452"/>
      <c r="Q31" s="453"/>
      <c r="R31" s="453"/>
      <c r="S31" s="453"/>
      <c r="T31" s="453"/>
      <c r="U31" s="454"/>
    </row>
    <row r="32" spans="1:21" outlineLevel="1">
      <c r="A32" s="502"/>
      <c r="B32" s="312"/>
      <c r="C32" s="252"/>
      <c r="D32" s="514"/>
      <c r="E32" s="514"/>
      <c r="F32" s="514"/>
      <c r="G32" s="515"/>
      <c r="I32" s="452"/>
      <c r="J32" s="453"/>
      <c r="K32" s="453"/>
      <c r="L32" s="453"/>
      <c r="M32" s="453"/>
      <c r="N32" s="454"/>
      <c r="P32" s="452"/>
      <c r="Q32" s="453"/>
      <c r="R32" s="453"/>
      <c r="S32" s="453"/>
      <c r="T32" s="453"/>
      <c r="U32" s="454"/>
    </row>
    <row r="33" spans="1:21" outlineLevel="1">
      <c r="A33" s="502"/>
      <c r="B33" s="312"/>
      <c r="C33" s="252"/>
      <c r="D33" s="514"/>
      <c r="E33" s="514"/>
      <c r="F33" s="514"/>
      <c r="G33" s="515"/>
      <c r="I33" s="452"/>
      <c r="J33" s="453"/>
      <c r="K33" s="453"/>
      <c r="L33" s="453"/>
      <c r="M33" s="453"/>
      <c r="N33" s="454"/>
      <c r="P33" s="452"/>
      <c r="Q33" s="453"/>
      <c r="R33" s="453"/>
      <c r="S33" s="453"/>
      <c r="T33" s="453"/>
      <c r="U33" s="454"/>
    </row>
    <row r="34" spans="1:21" outlineLevel="1">
      <c r="A34" s="502"/>
      <c r="B34" s="312"/>
      <c r="C34" s="252"/>
      <c r="D34" s="514"/>
      <c r="E34" s="514"/>
      <c r="F34" s="514"/>
      <c r="G34" s="515"/>
      <c r="I34" s="452"/>
      <c r="J34" s="453"/>
      <c r="K34" s="453"/>
      <c r="L34" s="453"/>
      <c r="M34" s="453"/>
      <c r="N34" s="454"/>
      <c r="P34" s="452"/>
      <c r="Q34" s="453"/>
      <c r="R34" s="453"/>
      <c r="S34" s="453"/>
      <c r="T34" s="453"/>
      <c r="U34" s="454"/>
    </row>
    <row r="35" spans="1:21" outlineLevel="1">
      <c r="A35" s="502"/>
      <c r="B35" s="312"/>
      <c r="C35" s="252"/>
      <c r="D35" s="514"/>
      <c r="E35" s="514"/>
      <c r="F35" s="514"/>
      <c r="G35" s="515"/>
      <c r="I35" s="452"/>
      <c r="J35" s="453"/>
      <c r="K35" s="453"/>
      <c r="L35" s="453"/>
      <c r="M35" s="453"/>
      <c r="N35" s="454"/>
      <c r="P35" s="452"/>
      <c r="Q35" s="453"/>
      <c r="R35" s="453"/>
      <c r="S35" s="453"/>
      <c r="T35" s="453"/>
      <c r="U35" s="454"/>
    </row>
    <row r="36" spans="1:21" outlineLevel="1">
      <c r="A36" s="502"/>
      <c r="B36" s="312"/>
      <c r="C36" s="252"/>
      <c r="D36" s="514"/>
      <c r="E36" s="514"/>
      <c r="F36" s="514"/>
      <c r="G36" s="515"/>
      <c r="I36" s="452"/>
      <c r="J36" s="453"/>
      <c r="K36" s="453"/>
      <c r="L36" s="453"/>
      <c r="M36" s="453"/>
      <c r="N36" s="454"/>
      <c r="P36" s="452"/>
      <c r="Q36" s="453"/>
      <c r="R36" s="453"/>
      <c r="S36" s="453"/>
      <c r="T36" s="453"/>
      <c r="U36" s="454"/>
    </row>
    <row r="37" spans="1:21" outlineLevel="1">
      <c r="A37" s="502"/>
      <c r="B37" s="312"/>
      <c r="C37" s="252"/>
      <c r="D37" s="514"/>
      <c r="E37" s="514"/>
      <c r="F37" s="514"/>
      <c r="G37" s="515"/>
      <c r="I37" s="452"/>
      <c r="J37" s="453"/>
      <c r="K37" s="453"/>
      <c r="L37" s="453"/>
      <c r="M37" s="453"/>
      <c r="N37" s="454"/>
      <c r="P37" s="452"/>
      <c r="Q37" s="453"/>
      <c r="R37" s="453"/>
      <c r="S37" s="453"/>
      <c r="T37" s="453"/>
      <c r="U37" s="454"/>
    </row>
    <row r="38" spans="1:21" outlineLevel="1">
      <c r="A38" s="502"/>
      <c r="B38" s="312"/>
      <c r="C38" s="252"/>
      <c r="D38" s="514"/>
      <c r="E38" s="514"/>
      <c r="F38" s="514"/>
      <c r="G38" s="515"/>
      <c r="I38" s="452"/>
      <c r="J38" s="453"/>
      <c r="K38" s="453"/>
      <c r="L38" s="453"/>
      <c r="M38" s="453"/>
      <c r="N38" s="454"/>
      <c r="P38" s="452"/>
      <c r="Q38" s="453"/>
      <c r="R38" s="453"/>
      <c r="S38" s="453"/>
      <c r="T38" s="453"/>
      <c r="U38" s="454"/>
    </row>
    <row r="39" spans="1:21" outlineLevel="1">
      <c r="A39" s="502"/>
      <c r="B39" s="312"/>
      <c r="C39" s="252"/>
      <c r="D39" s="514"/>
      <c r="E39" s="514"/>
      <c r="F39" s="514"/>
      <c r="G39" s="515"/>
      <c r="I39" s="452"/>
      <c r="J39" s="453"/>
      <c r="K39" s="453"/>
      <c r="L39" s="453"/>
      <c r="M39" s="453"/>
      <c r="N39" s="454"/>
      <c r="P39" s="452"/>
      <c r="Q39" s="453"/>
      <c r="R39" s="453"/>
      <c r="S39" s="453"/>
      <c r="T39" s="453"/>
      <c r="U39" s="454"/>
    </row>
    <row r="40" spans="1:21" ht="14" outlineLevel="1" thickBot="1">
      <c r="A40" s="503"/>
      <c r="B40" s="313"/>
      <c r="C40" s="314"/>
      <c r="D40" s="512"/>
      <c r="E40" s="512"/>
      <c r="F40" s="512"/>
      <c r="G40" s="513"/>
      <c r="I40" s="452"/>
      <c r="J40" s="453"/>
      <c r="K40" s="453"/>
      <c r="L40" s="453"/>
      <c r="M40" s="453"/>
      <c r="N40" s="454"/>
      <c r="P40" s="452"/>
      <c r="Q40" s="453"/>
      <c r="R40" s="453"/>
      <c r="S40" s="453"/>
      <c r="T40" s="453"/>
      <c r="U40" s="454"/>
    </row>
    <row r="41" spans="1:21" outlineLevel="1">
      <c r="A41" s="154"/>
      <c r="B41" s="248"/>
      <c r="C41" s="248"/>
      <c r="D41" s="248"/>
      <c r="E41" s="248"/>
      <c r="F41" s="248"/>
      <c r="G41" s="248"/>
      <c r="I41" s="452"/>
      <c r="J41" s="453"/>
      <c r="K41" s="453"/>
      <c r="L41" s="453"/>
      <c r="M41" s="453"/>
      <c r="N41" s="454"/>
      <c r="P41" s="452"/>
      <c r="Q41" s="453"/>
      <c r="R41" s="453"/>
      <c r="S41" s="453"/>
      <c r="T41" s="453"/>
      <c r="U41" s="454"/>
    </row>
    <row r="42" spans="1:21" outlineLevel="1">
      <c r="A42" s="154"/>
      <c r="B42" s="248"/>
      <c r="C42" s="248"/>
      <c r="D42" s="248"/>
      <c r="E42" s="248"/>
      <c r="F42" s="248"/>
      <c r="G42" s="248"/>
      <c r="I42" s="452"/>
      <c r="J42" s="453"/>
      <c r="K42" s="453"/>
      <c r="L42" s="453"/>
      <c r="M42" s="453"/>
      <c r="N42" s="454"/>
      <c r="P42" s="452"/>
      <c r="Q42" s="453"/>
      <c r="R42" s="453"/>
      <c r="S42" s="453"/>
      <c r="T42" s="453"/>
      <c r="U42" s="454"/>
    </row>
    <row r="43" spans="1:21" outlineLevel="1">
      <c r="A43" s="154"/>
      <c r="B43" s="248"/>
      <c r="C43" s="248"/>
      <c r="D43" s="248"/>
      <c r="E43" s="248"/>
      <c r="F43" s="248"/>
      <c r="G43" s="248"/>
      <c r="I43" s="452"/>
      <c r="J43" s="453"/>
      <c r="K43" s="453"/>
      <c r="L43" s="453"/>
      <c r="M43" s="453"/>
      <c r="N43" s="454"/>
      <c r="P43" s="452"/>
      <c r="Q43" s="453"/>
      <c r="R43" s="453"/>
      <c r="S43" s="453"/>
      <c r="T43" s="453"/>
      <c r="U43" s="454"/>
    </row>
    <row r="44" spans="1:21" outlineLevel="1">
      <c r="A44" s="154"/>
      <c r="B44" s="248"/>
      <c r="C44" s="248"/>
      <c r="D44" s="248"/>
      <c r="E44" s="248"/>
      <c r="F44" s="248"/>
      <c r="G44" s="248"/>
      <c r="I44" s="452"/>
      <c r="J44" s="453"/>
      <c r="K44" s="453"/>
      <c r="L44" s="453"/>
      <c r="M44" s="453"/>
      <c r="N44" s="454"/>
      <c r="P44" s="452"/>
      <c r="Q44" s="453"/>
      <c r="R44" s="453"/>
      <c r="S44" s="453"/>
      <c r="T44" s="453"/>
      <c r="U44" s="454"/>
    </row>
    <row r="45" spans="1:21" outlineLevel="1">
      <c r="A45" s="154"/>
      <c r="B45" s="248"/>
      <c r="C45" s="248"/>
      <c r="D45" s="248"/>
      <c r="E45" s="248"/>
      <c r="F45" s="248"/>
      <c r="G45" s="248"/>
      <c r="I45" s="455"/>
      <c r="J45" s="456"/>
      <c r="K45" s="456"/>
      <c r="L45" s="456"/>
      <c r="M45" s="456"/>
      <c r="N45" s="457"/>
      <c r="P45" s="455"/>
      <c r="Q45" s="456"/>
      <c r="R45" s="456"/>
      <c r="S45" s="456"/>
      <c r="T45" s="456"/>
      <c r="U45" s="457"/>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516" t="s">
        <v>264</v>
      </c>
      <c r="F51" s="504"/>
      <c r="G51" s="504"/>
      <c r="H51" s="504"/>
      <c r="I51" s="504"/>
      <c r="J51" s="504" t="s">
        <v>265</v>
      </c>
      <c r="K51" s="504"/>
      <c r="L51" s="504"/>
      <c r="M51" s="504"/>
      <c r="N51" s="504"/>
      <c r="O51" s="504" t="s">
        <v>266</v>
      </c>
      <c r="P51" s="504"/>
      <c r="Q51" s="504"/>
      <c r="R51" s="504"/>
      <c r="S51" s="504"/>
      <c r="T51" s="504" t="s">
        <v>267</v>
      </c>
      <c r="U51" s="504"/>
      <c r="V51" s="504"/>
      <c r="W51" s="504"/>
      <c r="X51" s="504"/>
      <c r="Y51" s="504" t="s">
        <v>375</v>
      </c>
      <c r="Z51" s="504"/>
      <c r="AA51" s="504"/>
      <c r="AB51" s="504"/>
      <c r="AC51" s="504"/>
      <c r="AD51" s="504" t="s">
        <v>376</v>
      </c>
      <c r="AE51" s="504"/>
      <c r="AF51" s="504"/>
      <c r="AG51" s="504"/>
      <c r="AH51" s="504"/>
      <c r="AI51" s="504" t="s">
        <v>377</v>
      </c>
      <c r="AJ51" s="504"/>
      <c r="AK51" s="504"/>
      <c r="AL51" s="504"/>
      <c r="AM51" s="504"/>
      <c r="AN51" s="504" t="s">
        <v>378</v>
      </c>
      <c r="AO51" s="504"/>
      <c r="AP51" s="504"/>
      <c r="AQ51" s="504"/>
      <c r="AR51" s="504"/>
      <c r="AS51" s="504" t="s">
        <v>379</v>
      </c>
      <c r="AT51" s="504"/>
      <c r="AU51" s="504"/>
      <c r="AV51" s="504"/>
      <c r="AW51" s="504"/>
      <c r="AX51" s="504" t="s">
        <v>380</v>
      </c>
      <c r="AY51" s="504"/>
      <c r="AZ51" s="504"/>
      <c r="BA51" s="504"/>
      <c r="BB51" s="50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364</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97"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98"/>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98"/>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98"/>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98"/>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98"/>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9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9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9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9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99"/>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9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9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9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9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9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9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9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9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9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155</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93" t="s">
        <v>464</v>
      </c>
      <c r="B143" s="135" t="s">
        <v>276</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94"/>
      <c r="B144" s="135" t="s">
        <v>276</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94"/>
      <c r="B145" s="135" t="s">
        <v>276</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94"/>
      <c r="B146" s="135" t="s">
        <v>279</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94"/>
      <c r="B147" s="135" t="s">
        <v>279</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94"/>
      <c r="B148" s="135" t="s">
        <v>279</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94"/>
      <c r="B149" s="135" t="s">
        <v>279</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94"/>
      <c r="B150" s="135" t="s">
        <v>282</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94"/>
      <c r="B151" s="135" t="s">
        <v>282</v>
      </c>
      <c r="C151" s="315" t="s">
        <v>571</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94"/>
      <c r="B152" s="135" t="s">
        <v>282</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9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9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155</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93" t="s">
        <v>471</v>
      </c>
      <c r="B158" s="135" t="s">
        <v>276</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94"/>
      <c r="B159" s="135" t="s">
        <v>276</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94"/>
      <c r="B160" s="135" t="s">
        <v>276</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94"/>
      <c r="B161" s="135" t="s">
        <v>279</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94"/>
      <c r="B162" s="135" t="s">
        <v>279</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94"/>
      <c r="B163" s="135" t="s">
        <v>279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94"/>
      <c r="B164" s="135" t="s">
        <v>279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9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9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9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9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9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93" t="s">
        <v>476</v>
      </c>
      <c r="B172" s="135" t="s">
        <v>276</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94"/>
      <c r="B173" s="135" t="s">
        <v>276</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95"/>
      <c r="B174" s="135" t="s">
        <v>276</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93" t="s">
        <v>477</v>
      </c>
      <c r="B176" s="135" t="s">
        <v>276</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94"/>
      <c r="B177" s="135" t="s">
        <v>276</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95"/>
      <c r="B178" s="135" t="s">
        <v>276</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0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0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93" t="s">
        <v>485</v>
      </c>
      <c r="B190" s="150" t="s">
        <v>486</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94"/>
      <c r="B191" s="150" t="s">
        <v>487</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94"/>
      <c r="B192" s="150" t="s">
        <v>557</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94"/>
      <c r="B193" s="150" t="s">
        <v>488</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94"/>
      <c r="B194" s="150" t="s">
        <v>489</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94"/>
      <c r="B195" s="150" t="s">
        <v>490</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94"/>
      <c r="B196" s="150" t="s">
        <v>279</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94"/>
      <c r="B197" s="150" t="s">
        <v>282</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95"/>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93" t="s">
        <v>491</v>
      </c>
      <c r="B200" s="150" t="s">
        <v>492</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94"/>
      <c r="B201" s="150" t="s">
        <v>493</v>
      </c>
      <c r="C201" s="19"/>
      <c r="D201" s="135" t="s">
        <v>383</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95"/>
      <c r="B202" s="150" t="s">
        <v>494</v>
      </c>
      <c r="C202" s="19"/>
      <c r="D202" s="135" t="s">
        <v>383</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93" t="s">
        <v>495</v>
      </c>
      <c r="B204" s="150" t="s">
        <v>496</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94"/>
      <c r="B205" s="150" t="s">
        <v>497</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95"/>
      <c r="B206" s="150" t="s">
        <v>498</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19" t="s">
        <v>485</v>
      </c>
      <c r="B210" s="150" t="s">
        <v>559</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0"/>
      <c r="B211" s="150" t="s">
        <v>487</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0"/>
      <c r="B212" s="150" t="s">
        <v>557</v>
      </c>
      <c r="C212" s="19"/>
      <c r="D212" s="135" t="s">
        <v>383</v>
      </c>
      <c r="E212" s="21">
        <f>E192-Baseline!E192</f>
        <v>5.0724320356663997</v>
      </c>
      <c r="F212" s="21">
        <f>F77*F186-Baseline!F77*Baseline!F186</f>
        <v>4.972026411701429</v>
      </c>
      <c r="G212" s="21">
        <f>G77*G186-Baseline!G77*Baseline!G186</f>
        <v>4.8740589408062149</v>
      </c>
      <c r="H212" s="21">
        <f>H77*H186-Baseline!H77*Baseline!H186</f>
        <v>4.778472028077795</v>
      </c>
      <c r="I212" s="21">
        <f>I77*I186-Baseline!I77*Baseline!I186</f>
        <v>4.6852095098788924</v>
      </c>
      <c r="J212" s="21">
        <f>J77*J186-Baseline!J77*Baseline!J186</f>
        <v>4.5942166243241109</v>
      </c>
      <c r="K212" s="21">
        <f>K77*K186-Baseline!K77*Baseline!K186</f>
        <v>4.5054399698103378</v>
      </c>
      <c r="L212" s="21">
        <f>L77*L186-Baseline!L77*Baseline!L186</f>
        <v>4.4188274791604609</v>
      </c>
      <c r="M212" s="21">
        <f>M77*M186-Baseline!M77*Baseline!M186</f>
        <v>4.3343283796726535</v>
      </c>
      <c r="N212" s="21">
        <f>N77*N186-Baseline!N77*Baseline!N186</f>
        <v>4.251893167650314</v>
      </c>
      <c r="O212" s="21">
        <f>O77*O186-Baseline!O77*Baseline!O186</f>
        <v>4.1714735734379795</v>
      </c>
      <c r="P212" s="21">
        <f>P77*P186-Baseline!P77*Baseline!P186</f>
        <v>4.0930225324899911</v>
      </c>
      <c r="Q212" s="21">
        <f>Q77*Q186-Baseline!Q77*Baseline!Q186</f>
        <v>4.0164941547135955</v>
      </c>
      <c r="R212" s="21">
        <f>R77*R186-Baseline!R77*Baseline!R186</f>
        <v>3.9418436987463017</v>
      </c>
      <c r="S212" s="21">
        <f>S77*S186-Baseline!S77*Baseline!S186</f>
        <v>3.8690275398474858</v>
      </c>
      <c r="T212" s="21">
        <f>T77*T186-Baseline!T77*Baseline!T186</f>
        <v>3.7980031467714448</v>
      </c>
      <c r="U212" s="21">
        <f>U77*U186-Baseline!U77*Baseline!U186</f>
        <v>3.7287290513133597</v>
      </c>
      <c r="V212" s="21">
        <f>V77*V186-Baseline!V77*Baseline!V186</f>
        <v>3.6611648255749665</v>
      </c>
      <c r="W212" s="21">
        <f>W77*W186-Baseline!W77*Baseline!W186</f>
        <v>3.5952710538958468</v>
      </c>
      <c r="X212" s="21">
        <f>X77*X186-Baseline!X77*Baseline!X186</f>
        <v>3.5310093108020957</v>
      </c>
      <c r="Y212" s="21">
        <f>Y77*Y186-Baseline!Y77*Baseline!Y186</f>
        <v>3.4683421349268975</v>
      </c>
      <c r="Z212" s="21">
        <f>Z77*Z186-Baseline!Z77*Baseline!Z186</f>
        <v>3.4072330070847681</v>
      </c>
      <c r="AA212" s="21">
        <f>AA77*AA186-Baseline!AA77*Baseline!AA186</f>
        <v>3.3476463262646292</v>
      </c>
      <c r="AB212" s="21">
        <f>AB77*AB186-Baseline!AB77*Baseline!AB186</f>
        <v>3.2895473880686734</v>
      </c>
      <c r="AC212" s="21">
        <f>AC77*AC186-Baseline!AC77*Baseline!AC186</f>
        <v>3.2329023627197904</v>
      </c>
      <c r="AD212" s="21">
        <f>AD77*AD186-Baseline!AD77*Baseline!AD186</f>
        <v>3.1776782746036578</v>
      </c>
      <c r="AE212" s="21">
        <f>AE77*AE186-Baseline!AE77*Baseline!AE186</f>
        <v>3.123842982035395</v>
      </c>
      <c r="AF212" s="21">
        <f>AF77*AF186-Baseline!AF77*Baseline!AF186</f>
        <v>3.0713651494280745</v>
      </c>
      <c r="AG212" s="21">
        <f>AG77*AG186-Baseline!AG77*Baseline!AG186</f>
        <v>3.0202142480172318</v>
      </c>
      <c r="AH212" s="21">
        <f>AH77*AH186-Baseline!AH77*Baseline!AH186</f>
        <v>2.9703605095381627</v>
      </c>
      <c r="AI212" s="21">
        <f>AI77*AI186-Baseline!AI77*Baseline!AI186</f>
        <v>2.9217749296505451</v>
      </c>
      <c r="AJ212" s="21">
        <f>AJ77*AJ186-Baseline!AJ77*Baseline!AJ186</f>
        <v>2.8883827808684082</v>
      </c>
      <c r="AK212" s="21">
        <f>AK77*AK186-Baseline!AK77*Baseline!AK186</f>
        <v>2.8558217209917278</v>
      </c>
      <c r="AL212" s="21">
        <f>AL77*AL186-Baseline!AL77*Baseline!AL186</f>
        <v>2.8240793109980031</v>
      </c>
      <c r="AM212" s="21">
        <f>AM77*AM186-Baseline!AM77*Baseline!AM186</f>
        <v>2.7931434356996268</v>
      </c>
      <c r="AN212" s="21">
        <f>AN77*AN186-Baseline!AN77*Baseline!AN186</f>
        <v>2.7630022895536137</v>
      </c>
      <c r="AO212" s="21">
        <f>AO77*AO186-Baseline!AO77*Baseline!AO186</f>
        <v>2.7336443918047073</v>
      </c>
      <c r="AP212" s="21">
        <f>AP77*AP186-Baseline!AP77*Baseline!AP186</f>
        <v>2.7050585597014538</v>
      </c>
      <c r="AQ212" s="21">
        <f>AQ77*AQ186-Baseline!AQ77*Baseline!AQ186</f>
        <v>2.6772339260084279</v>
      </c>
      <c r="AR212" s="21">
        <f>AR77*AR186-Baseline!AR77*Baseline!AR186</f>
        <v>2.650159914052594</v>
      </c>
      <c r="AS212" s="21">
        <f>AS77*AS186-Baseline!AS77*Baseline!AS186</f>
        <v>2.6238262461305646</v>
      </c>
      <c r="AT212" s="21">
        <f>AT77*AT186-Baseline!AT77*Baseline!AT186</f>
        <v>2.5982229380557422</v>
      </c>
      <c r="AU212" s="21">
        <f>AU77*AU186-Baseline!AU77*Baseline!AU186</f>
        <v>2.5733402897897402</v>
      </c>
      <c r="AV212" s="21">
        <f>AV77*AV186-Baseline!AV77*Baseline!AV186</f>
        <v>2.5491688855585752</v>
      </c>
      <c r="AW212" s="21">
        <f>AW77*AW186-Baseline!AW77*Baseline!AW186</f>
        <v>2.5256995925843033</v>
      </c>
      <c r="AX212" s="21">
        <f>AX77*AX186-Baseline!AX77*Baseline!AX186</f>
        <v>2.5029235498700797</v>
      </c>
      <c r="AY212" s="21">
        <f>AY77*AY186-Baseline!AY77*Baseline!AY186</f>
        <v>2.4808321705155731</v>
      </c>
      <c r="AZ212" s="21">
        <f>AZ77*AZ186-Baseline!AZ77*Baseline!AZ186</f>
        <v>2.4594171369283129</v>
      </c>
      <c r="BA212" s="21">
        <f>BA77*BA186-Baseline!BA77*Baseline!BA186</f>
        <v>2.4386703947969224</v>
      </c>
      <c r="BB212" s="21">
        <f>BB77*BB186-Baseline!BB77*Baseline!BB186</f>
        <v>2.4180986645830314</v>
      </c>
    </row>
    <row r="213" spans="1:54" outlineLevel="2">
      <c r="A213" s="520"/>
      <c r="B213" s="150" t="s">
        <v>488</v>
      </c>
      <c r="C213" s="19"/>
      <c r="D213" s="135" t="s">
        <v>383</v>
      </c>
      <c r="E213" s="21">
        <f>E193-Baseline!E193</f>
        <v>30.244868728940542</v>
      </c>
      <c r="F213" s="21">
        <f>F193-Baseline!F193</f>
        <v>30.173702728501709</v>
      </c>
      <c r="G213" s="21">
        <f>G193-Baseline!G193</f>
        <v>29.992862867180545</v>
      </c>
      <c r="H213" s="21">
        <f>H193-Baseline!H193</f>
        <v>29.810243655130989</v>
      </c>
      <c r="I213" s="21">
        <f>I193-Baseline!I193</f>
        <v>29.725512544085383</v>
      </c>
      <c r="J213" s="21">
        <f>J193-Baseline!J193</f>
        <v>29.635632446962855</v>
      </c>
      <c r="K213" s="21">
        <f>K193-Baseline!K193</f>
        <v>29.445373757826506</v>
      </c>
      <c r="L213" s="21">
        <f>L193-Baseline!L193</f>
        <v>29.348136535909667</v>
      </c>
      <c r="M213" s="21">
        <f>M193-Baseline!M193</f>
        <v>29.246781376419015</v>
      </c>
      <c r="N213" s="21">
        <f>N193-Baseline!N193</f>
        <v>29.051419857195267</v>
      </c>
      <c r="O213" s="21">
        <f>O193-Baseline!O193</f>
        <v>28.944522978702135</v>
      </c>
      <c r="P213" s="21">
        <f>P193-Baseline!P193</f>
        <v>28.834429718277708</v>
      </c>
      <c r="Q213" s="21">
        <f>Q193-Baseline!Q193</f>
        <v>28.721438488794377</v>
      </c>
      <c r="R213" s="21">
        <f>R193-Baseline!R193</f>
        <v>28.689479361368594</v>
      </c>
      <c r="S213" s="21">
        <f>S193-Baseline!S193</f>
        <v>28.569998149295078</v>
      </c>
      <c r="T213" s="21">
        <f>T193-Baseline!T193</f>
        <v>28.448486932756705</v>
      </c>
      <c r="U213" s="21">
        <f>U193-Baseline!U193</f>
        <v>28.325200997273413</v>
      </c>
      <c r="V213" s="21">
        <f>V193-Baseline!V193</f>
        <v>28.278073056845496</v>
      </c>
      <c r="W213" s="21">
        <f>W193-Baseline!W193</f>
        <v>28.150567317492548</v>
      </c>
      <c r="X213" s="21">
        <f>X193-Baseline!X193</f>
        <v>28.096956411220031</v>
      </c>
      <c r="Y213" s="21">
        <f>Y193-Baseline!Y193</f>
        <v>27.966278344060893</v>
      </c>
      <c r="Z213" s="21">
        <f>Z193-Baseline!Z193</f>
        <v>27.907329890570541</v>
      </c>
      <c r="AA213" s="21">
        <f>AA193-Baseline!AA193</f>
        <v>27.845484796750327</v>
      </c>
      <c r="AB213" s="21">
        <f>AB193-Baseline!AB193</f>
        <v>27.781031467611161</v>
      </c>
      <c r="AC213" s="21">
        <f>AC193-Baseline!AC193</f>
        <v>27.698568218229092</v>
      </c>
      <c r="AD213" s="21">
        <f>AD193-Baseline!AD193</f>
        <v>27.618156882257626</v>
      </c>
      <c r="AE213" s="21">
        <f>AE193-Baseline!AE193</f>
        <v>27.542845952713879</v>
      </c>
      <c r="AF213" s="21">
        <f>AF193-Baseline!AF193</f>
        <v>27.464016960774877</v>
      </c>
      <c r="AG213" s="21">
        <f>AG193-Baseline!AG193</f>
        <v>27.38276749601156</v>
      </c>
      <c r="AH213" s="21">
        <f>AH193-Baseline!AH193</f>
        <v>27.300339982819022</v>
      </c>
      <c r="AI213" s="21">
        <f>AI193-Baseline!AI193</f>
        <v>27.218316100970679</v>
      </c>
      <c r="AJ213" s="21">
        <f>AJ193-Baseline!AJ193</f>
        <v>27.267737169462347</v>
      </c>
      <c r="AK213" s="21">
        <f>AK193-Baseline!AK193</f>
        <v>27.316354674713114</v>
      </c>
      <c r="AL213" s="21">
        <f>AL193-Baseline!AL193</f>
        <v>27.364748935453804</v>
      </c>
      <c r="AM213" s="21">
        <f>AM193-Baseline!AM193</f>
        <v>27.413249863057242</v>
      </c>
      <c r="AN213" s="21">
        <f>AN193-Baseline!AN193</f>
        <v>27.462001723384791</v>
      </c>
      <c r="AO213" s="21">
        <f>AO193-Baseline!AO193</f>
        <v>27.511068565596936</v>
      </c>
      <c r="AP213" s="21">
        <f>AP193-Baseline!AP193</f>
        <v>27.560649320850114</v>
      </c>
      <c r="AQ213" s="21">
        <f>AQ193-Baseline!AQ193</f>
        <v>27.610971135511896</v>
      </c>
      <c r="AR213" s="21">
        <f>AR193-Baseline!AR193</f>
        <v>27.662201175033527</v>
      </c>
      <c r="AS213" s="21">
        <f>AS193-Baseline!AS193</f>
        <v>27.714495682753416</v>
      </c>
      <c r="AT213" s="21">
        <f>AT193-Baseline!AT193</f>
        <v>27.768021984318175</v>
      </c>
      <c r="AU213" s="21">
        <f>AU193-Baseline!AU193</f>
        <v>27.822956377305683</v>
      </c>
      <c r="AV213" s="21">
        <f>AV193-Baseline!AV193</f>
        <v>27.879467224639079</v>
      </c>
      <c r="AW213" s="21">
        <f>AW193-Baseline!AW193</f>
        <v>27.937716386064377</v>
      </c>
      <c r="AX213" s="21">
        <f>AX193-Baseline!AX193</f>
        <v>27.997866501519013</v>
      </c>
      <c r="AY213" s="21">
        <f>AY193-Baseline!AY193</f>
        <v>28.060080730247321</v>
      </c>
      <c r="AZ213" s="21">
        <f>AZ193-Baseline!AZ193</f>
        <v>28.124520688453128</v>
      </c>
      <c r="BA213" s="21">
        <f>BA193-Baseline!BA193</f>
        <v>28.191345892997443</v>
      </c>
      <c r="BB213" s="21">
        <f>BB193-Baseline!BB193</f>
        <v>28.255042149038083</v>
      </c>
    </row>
    <row r="214" spans="1:54" outlineLevel="2">
      <c r="A214" s="520"/>
      <c r="B214" s="150" t="s">
        <v>489</v>
      </c>
      <c r="C214" s="19"/>
      <c r="D214" s="135" t="s">
        <v>383</v>
      </c>
      <c r="E214" s="21">
        <f>E194-Baseline!E194</f>
        <v>15.146367667260405</v>
      </c>
      <c r="F214" s="21">
        <f>F194-Baseline!F194</f>
        <v>15.072644445579742</v>
      </c>
      <c r="G214" s="21">
        <f>G194-Baseline!G194</f>
        <v>15.000667118765675</v>
      </c>
      <c r="H214" s="21">
        <f>H194-Baseline!H194</f>
        <v>14.930440275874117</v>
      </c>
      <c r="I214" s="21">
        <f>I194-Baseline!I194</f>
        <v>14.861969033100779</v>
      </c>
      <c r="J214" s="21">
        <f>J194-Baseline!J194</f>
        <v>14.795259081341548</v>
      </c>
      <c r="K214" s="21">
        <f>K194-Baseline!K194</f>
        <v>14.730316643703034</v>
      </c>
      <c r="L214" s="21">
        <f>L194-Baseline!L194</f>
        <v>14.667148549320158</v>
      </c>
      <c r="M214" s="21">
        <f>M194-Baseline!M194</f>
        <v>14.605762199931972</v>
      </c>
      <c r="N214" s="21">
        <f>N194-Baseline!N194</f>
        <v>14.54616560171643</v>
      </c>
      <c r="O214" s="21">
        <f>O194-Baseline!O194</f>
        <v>14.488367372636109</v>
      </c>
      <c r="P214" s="21">
        <f>P194-Baseline!P194</f>
        <v>14.432376766570814</v>
      </c>
      <c r="Q214" s="21">
        <f>Q194-Baseline!Q194</f>
        <v>14.37820367149636</v>
      </c>
      <c r="R214" s="21">
        <f>R194-Baseline!R194</f>
        <v>14.3258586324598</v>
      </c>
      <c r="S214" s="21">
        <f>S194-Baseline!S194</f>
        <v>14.27214090889713</v>
      </c>
      <c r="T214" s="21">
        <f>T194-Baseline!T194</f>
        <v>14.220296976220558</v>
      </c>
      <c r="U214" s="21">
        <f>U194-Baseline!U194</f>
        <v>14.170338168166564</v>
      </c>
      <c r="V214" s="21">
        <f>V194-Baseline!V194</f>
        <v>14.122276549569234</v>
      </c>
      <c r="W214" s="21">
        <f>W194-Baseline!W194</f>
        <v>14.076124872460744</v>
      </c>
      <c r="X214" s="21">
        <f>X194-Baseline!X194</f>
        <v>14.031896663157326</v>
      </c>
      <c r="Y214" s="21">
        <f>Y194-Baseline!Y194</f>
        <v>13.989606189908839</v>
      </c>
      <c r="Z214" s="21">
        <f>Z194-Baseline!Z194</f>
        <v>13.949268499725042</v>
      </c>
      <c r="AA214" s="21">
        <f>AA194-Baseline!AA194</f>
        <v>13.910899429553506</v>
      </c>
      <c r="AB214" s="21">
        <f>AB194-Baseline!AB194</f>
        <v>13.874515646600853</v>
      </c>
      <c r="AC214" s="21">
        <f>AC194-Baseline!AC194</f>
        <v>13.831234661121361</v>
      </c>
      <c r="AD214" s="21">
        <f>AD194-Baseline!AD194</f>
        <v>13.788897923772181</v>
      </c>
      <c r="AE214" s="21">
        <f>AE194-Baseline!AE194</f>
        <v>13.746650387873103</v>
      </c>
      <c r="AF214" s="21">
        <f>AF194-Baseline!AF194</f>
        <v>13.703935052960601</v>
      </c>
      <c r="AG214" s="21">
        <f>AG194-Baseline!AG194</f>
        <v>13.660500514399599</v>
      </c>
      <c r="AH214" s="21">
        <f>AH194-Baseline!AH194</f>
        <v>13.616481666336988</v>
      </c>
      <c r="AI214" s="21">
        <f>AI194-Baseline!AI194</f>
        <v>13.572545779765157</v>
      </c>
      <c r="AJ214" s="21">
        <f>AJ194-Baseline!AJ194</f>
        <v>13.5941905530036</v>
      </c>
      <c r="AK214" s="21">
        <f>AK194-Baseline!AK194</f>
        <v>13.615656523903734</v>
      </c>
      <c r="AL214" s="21">
        <f>AL194-Baseline!AL194</f>
        <v>13.637060982294644</v>
      </c>
      <c r="AM214" s="21">
        <f>AM194-Baseline!AM194</f>
        <v>13.658539946043419</v>
      </c>
      <c r="AN214" s="21">
        <f>AN194-Baseline!AN194</f>
        <v>13.680192965953683</v>
      </c>
      <c r="AO214" s="21">
        <f>AO194-Baseline!AO194</f>
        <v>13.70207333377817</v>
      </c>
      <c r="AP214" s="21">
        <f>AP194-Baseline!AP194</f>
        <v>13.724272044556765</v>
      </c>
      <c r="AQ214" s="21">
        <f>AQ194-Baseline!AQ194</f>
        <v>13.746883407592666</v>
      </c>
      <c r="AR214" s="21">
        <f>AR194-Baseline!AR194</f>
        <v>13.76999381293383</v>
      </c>
      <c r="AS214" s="21">
        <f>AS194-Baseline!AS194</f>
        <v>13.793683782713394</v>
      </c>
      <c r="AT214" s="21">
        <f>AT194-Baseline!AT194</f>
        <v>13.818034228285942</v>
      </c>
      <c r="AU214" s="21">
        <f>AU194-Baseline!AU194</f>
        <v>13.843128822592334</v>
      </c>
      <c r="AV214" s="21">
        <f>AV194-Baseline!AV194</f>
        <v>13.869049142019128</v>
      </c>
      <c r="AW214" s="21">
        <f>AW194-Baseline!AW194</f>
        <v>13.895875010551039</v>
      </c>
      <c r="AX214" s="21">
        <f>AX194-Baseline!AX194</f>
        <v>13.92368565449574</v>
      </c>
      <c r="AY214" s="21">
        <f>AY194-Baseline!AY194</f>
        <v>13.952560139327201</v>
      </c>
      <c r="AZ214" s="21">
        <f>AZ194-Baseline!AZ194</f>
        <v>13.982577025085018</v>
      </c>
      <c r="BA214" s="21">
        <f>BA194-Baseline!BA194</f>
        <v>14.013814100214905</v>
      </c>
      <c r="BB214" s="21">
        <f>BB194-Baseline!BB194</f>
        <v>14.043529138250756</v>
      </c>
    </row>
    <row r="215" spans="1:54" outlineLevel="2">
      <c r="A215" s="520"/>
      <c r="B215" s="150" t="s">
        <v>490</v>
      </c>
      <c r="C215" s="19"/>
      <c r="D215" s="135" t="s">
        <v>383</v>
      </c>
      <c r="E215" s="21">
        <f>E195-Baseline!E195</f>
        <v>45.439102991017918</v>
      </c>
      <c r="F215" s="21">
        <f>F195-Baseline!F195</f>
        <v>45.21793332618897</v>
      </c>
      <c r="G215" s="21">
        <f>G195-Baseline!G195</f>
        <v>45.002001356297029</v>
      </c>
      <c r="H215" s="21">
        <f>H195-Baseline!H195</f>
        <v>44.79132082762235</v>
      </c>
      <c r="I215" s="21">
        <f>I195-Baseline!I195</f>
        <v>44.585907099302339</v>
      </c>
      <c r="J215" s="21">
        <f>J195-Baseline!J195</f>
        <v>44.385777234276077</v>
      </c>
      <c r="K215" s="21">
        <f>K195-Baseline!K195</f>
        <v>44.19094993110911</v>
      </c>
      <c r="L215" s="21">
        <f>L195-Baseline!L195</f>
        <v>44.001445647960466</v>
      </c>
      <c r="M215" s="21">
        <f>M195-Baseline!M195</f>
        <v>43.817286590598812</v>
      </c>
      <c r="N215" s="21">
        <f>N195-Baseline!N195</f>
        <v>43.638496796127107</v>
      </c>
      <c r="O215" s="21">
        <f>O195-Baseline!O195</f>
        <v>43.46510211790833</v>
      </c>
      <c r="P215" s="21">
        <f>P195-Baseline!P195</f>
        <v>43.297130308397499</v>
      </c>
      <c r="Q215" s="21">
        <f>Q195-Baseline!Q195</f>
        <v>43.134611014489089</v>
      </c>
      <c r="R215" s="21">
        <f>R195-Baseline!R195</f>
        <v>42.977575897379396</v>
      </c>
      <c r="S215" s="21">
        <f>S195-Baseline!S195</f>
        <v>42.816422718481618</v>
      </c>
      <c r="T215" s="21">
        <f>T195-Baseline!T195</f>
        <v>42.660890920602604</v>
      </c>
      <c r="U215" s="21">
        <f>U195-Baseline!U195</f>
        <v>42.511014512411762</v>
      </c>
      <c r="V215" s="21">
        <f>V195-Baseline!V195</f>
        <v>42.366829640938995</v>
      </c>
      <c r="W215" s="21">
        <f>W195-Baseline!W195</f>
        <v>42.228374617382244</v>
      </c>
      <c r="X215" s="21">
        <f>X195-Baseline!X195</f>
        <v>42.095689989471978</v>
      </c>
      <c r="Y215" s="21">
        <f>Y195-Baseline!Y195</f>
        <v>41.968818569726523</v>
      </c>
      <c r="Z215" s="21">
        <f>Z195-Baseline!Z195</f>
        <v>41.847805491945252</v>
      </c>
      <c r="AA215" s="21">
        <f>AA195-Baseline!AA195</f>
        <v>41.73269829576396</v>
      </c>
      <c r="AB215" s="21">
        <f>AB195-Baseline!AB195</f>
        <v>41.623546939802559</v>
      </c>
      <c r="AC215" s="21">
        <f>AC195-Baseline!AC195</f>
        <v>41.493703983756085</v>
      </c>
      <c r="AD215" s="21">
        <f>AD195-Baseline!AD195</f>
        <v>41.366693772142185</v>
      </c>
      <c r="AE215" s="21">
        <f>AE195-Baseline!AE195</f>
        <v>41.239951164958164</v>
      </c>
      <c r="AF215" s="21">
        <f>AF195-Baseline!AF195</f>
        <v>41.111805160837669</v>
      </c>
      <c r="AG215" s="21">
        <f>AG195-Baseline!AG195</f>
        <v>40.981501544604228</v>
      </c>
      <c r="AH215" s="21">
        <f>AH195-Baseline!AH195</f>
        <v>40.849445000736239</v>
      </c>
      <c r="AI215" s="21">
        <f>AI195-Baseline!AI195</f>
        <v>40.717637341253194</v>
      </c>
      <c r="AJ215" s="21">
        <f>AJ195-Baseline!AJ195</f>
        <v>40.782571661138952</v>
      </c>
      <c r="AK215" s="21">
        <f>AK195-Baseline!AK195</f>
        <v>40.846969573958667</v>
      </c>
      <c r="AL215" s="21">
        <f>AL195-Baseline!AL195</f>
        <v>40.911182949239901</v>
      </c>
      <c r="AM215" s="21">
        <f>AM195-Baseline!AM195</f>
        <v>40.975619840662304</v>
      </c>
      <c r="AN215" s="21">
        <f>AN195-Baseline!AN195</f>
        <v>41.04057890053717</v>
      </c>
      <c r="AO215" s="21">
        <f>AO195-Baseline!AO195</f>
        <v>41.106220004142223</v>
      </c>
      <c r="AP215" s="21">
        <f>AP195-Baseline!AP195</f>
        <v>41.172816136608525</v>
      </c>
      <c r="AQ215" s="21">
        <f>AQ195-Baseline!AQ195</f>
        <v>41.240650225849436</v>
      </c>
      <c r="AR215" s="21">
        <f>AR195-Baseline!AR195</f>
        <v>41.309981442005615</v>
      </c>
      <c r="AS215" s="21">
        <f>AS195-Baseline!AS195</f>
        <v>41.381051351470482</v>
      </c>
      <c r="AT215" s="21">
        <f>AT195-Baseline!AT195</f>
        <v>41.454102688312297</v>
      </c>
      <c r="AU215" s="21">
        <f>AU195-Baseline!AU195</f>
        <v>41.529386471354499</v>
      </c>
      <c r="AV215" s="21">
        <f>AV195-Baseline!AV195</f>
        <v>41.607147429756203</v>
      </c>
      <c r="AW215" s="21">
        <f>AW195-Baseline!AW195</f>
        <v>41.687625035471058</v>
      </c>
      <c r="AX215" s="21">
        <f>AX195-Baseline!AX195</f>
        <v>41.771056967422247</v>
      </c>
      <c r="AY215" s="21">
        <f>AY195-Baseline!AY195</f>
        <v>41.857680422032281</v>
      </c>
      <c r="AZ215" s="21">
        <f>AZ195-Baseline!AZ195</f>
        <v>41.94773107941991</v>
      </c>
      <c r="BA215" s="21">
        <f>BA195-Baseline!BA195</f>
        <v>42.041442304922313</v>
      </c>
      <c r="BB215" s="21">
        <f>BB195-Baseline!BB195</f>
        <v>42.13058741914034</v>
      </c>
    </row>
    <row r="216" spans="1:54" outlineLevel="2">
      <c r="A216" s="520"/>
      <c r="B216" s="150" t="s">
        <v>279</v>
      </c>
      <c r="C216" s="19"/>
      <c r="D216" s="135" t="s">
        <v>383</v>
      </c>
      <c r="E216" s="21">
        <f>E196-Baseline!E196</f>
        <v>4.8230317005041456</v>
      </c>
      <c r="F216" s="21">
        <f>F196-Baseline!F196</f>
        <v>4.9103562636320293</v>
      </c>
      <c r="G216" s="21">
        <f>G196-Baseline!G196</f>
        <v>5.0001160887730114</v>
      </c>
      <c r="H216" s="21">
        <f>H196-Baseline!H196</f>
        <v>5.0923850398110666</v>
      </c>
      <c r="I216" s="21">
        <f>I196-Baseline!I196</f>
        <v>5.1872395041521839</v>
      </c>
      <c r="J216" s="21">
        <f>J196-Baseline!J196</f>
        <v>5.2847583867689423</v>
      </c>
      <c r="K216" s="21">
        <f>K196-Baseline!K196</f>
        <v>5.385023294860825</v>
      </c>
      <c r="L216" s="21">
        <f>L196-Baseline!L196</f>
        <v>5.4881184886211845</v>
      </c>
      <c r="M216" s="21">
        <f>M196-Baseline!M196</f>
        <v>5.5941311595323286</v>
      </c>
      <c r="N216" s="21">
        <f>N196-Baseline!N196</f>
        <v>5.7031513735183026</v>
      </c>
      <c r="O216" s="21">
        <f>O196-Baseline!O196</f>
        <v>5.8152722147732234</v>
      </c>
      <c r="P216" s="21">
        <f>P196-Baseline!P196</f>
        <v>5.9305899565952966</v>
      </c>
      <c r="Q216" s="21">
        <f>Q196-Baseline!Q196</f>
        <v>6.0492040870038624</v>
      </c>
      <c r="R216" s="21">
        <f>R196-Baseline!R196</f>
        <v>6.1712174610195127</v>
      </c>
      <c r="S216" s="21">
        <f>S196-Baseline!S196</f>
        <v>6.2967363656425412</v>
      </c>
      <c r="T216" s="21">
        <f>T196-Baseline!T196</f>
        <v>6.4258707391804366</v>
      </c>
      <c r="U216" s="21">
        <f>U196-Baseline!U196</f>
        <v>6.5587342087574543</v>
      </c>
      <c r="V216" s="21">
        <f>V196-Baseline!V196</f>
        <v>6.6954442604966973</v>
      </c>
      <c r="W216" s="21">
        <f>W196-Baseline!W196</f>
        <v>6.8361223383039462</v>
      </c>
      <c r="X216" s="21">
        <f>X196-Baseline!X196</f>
        <v>6.9808939957111118</v>
      </c>
      <c r="Y216" s="21">
        <f>Y196-Baseline!Y196</f>
        <v>7.1298891108923028</v>
      </c>
      <c r="Z216" s="21">
        <f>Z196-Baseline!Z196</f>
        <v>7.2832418780084609</v>
      </c>
      <c r="AA216" s="21">
        <f>AA196-Baseline!AA196</f>
        <v>7.441091097863235</v>
      </c>
      <c r="AB216" s="21">
        <f>AB196-Baseline!AB196</f>
        <v>7.6035803053286202</v>
      </c>
      <c r="AC216" s="21">
        <f>AC196-Baseline!AC196</f>
        <v>7.7708578899868854</v>
      </c>
      <c r="AD216" s="21">
        <f>AD196-Baseline!AD196</f>
        <v>7.9430773024422887</v>
      </c>
      <c r="AE216" s="21">
        <f>AE196-Baseline!AE196</f>
        <v>8.1203971986326717</v>
      </c>
      <c r="AF216" s="21">
        <f>AF196-Baseline!AF196</f>
        <v>8.302981661618178</v>
      </c>
      <c r="AG216" s="21">
        <f>AG196-Baseline!AG196</f>
        <v>8.4910003733497454</v>
      </c>
      <c r="AH216" s="21">
        <f>AH196-Baseline!AH196</f>
        <v>8.6846287980286867</v>
      </c>
      <c r="AI216" s="21">
        <f>AI196-Baseline!AI196</f>
        <v>8.8840483884377441</v>
      </c>
      <c r="AJ216" s="21">
        <f>AJ196-Baseline!AJ196</f>
        <v>9.1086512574468372</v>
      </c>
      <c r="AK216" s="21">
        <f>AK196-Baseline!AK196</f>
        <v>9.3403625693158201</v>
      </c>
      <c r="AL216" s="21">
        <f>AL196-Baseline!AL196</f>
        <v>9.5794264473055186</v>
      </c>
      <c r="AM216" s="21">
        <f>AM196-Baseline!AM196</f>
        <v>9.8260958282204864</v>
      </c>
      <c r="AN216" s="21">
        <f>AN196-Baseline!AN196</f>
        <v>10.08063275204537</v>
      </c>
      <c r="AO216" s="21">
        <f>AO196-Baseline!AO196</f>
        <v>10.343308780971936</v>
      </c>
      <c r="AP216" s="21">
        <f>AP196-Baseline!AP196</f>
        <v>10.614405246989485</v>
      </c>
      <c r="AQ216" s="21">
        <f>AQ196-Baseline!AQ196</f>
        <v>10.894213704165677</v>
      </c>
      <c r="AR216" s="21">
        <f>AR196-Baseline!AR196</f>
        <v>11.183036244176584</v>
      </c>
      <c r="AS216" s="21">
        <f>AS196-Baseline!AS196</f>
        <v>11.481185914354825</v>
      </c>
      <c r="AT216" s="21">
        <f>AT196-Baseline!AT196</f>
        <v>11.788987112355731</v>
      </c>
      <c r="AU216" s="21">
        <f>AU196-Baseline!AU196</f>
        <v>12.106775996546677</v>
      </c>
      <c r="AV216" s="21">
        <f>AV196-Baseline!AV196</f>
        <v>12.434900966744198</v>
      </c>
      <c r="AW216" s="21">
        <f>AW196-Baseline!AW196</f>
        <v>12.773723052629867</v>
      </c>
      <c r="AX216" s="21">
        <f>AX196-Baseline!AX196</f>
        <v>13.123616426594166</v>
      </c>
      <c r="AY216" s="21">
        <f>AY196-Baseline!AY196</f>
        <v>13.484968865560695</v>
      </c>
      <c r="AZ216" s="21">
        <f>AZ196-Baseline!AZ196</f>
        <v>13.85818227683804</v>
      </c>
      <c r="BA216" s="21">
        <f>BA196-Baseline!BA196</f>
        <v>14.243673179362256</v>
      </c>
      <c r="BB216" s="21">
        <f>BB196-Baseline!BB196</f>
        <v>14.639887222408104</v>
      </c>
    </row>
    <row r="217" spans="1:54" outlineLevel="2">
      <c r="A217" s="520"/>
      <c r="B217" s="150" t="s">
        <v>282</v>
      </c>
      <c r="C217" s="19"/>
      <c r="D217" s="135"/>
      <c r="E217" s="21">
        <f>E197-Baseline!E197</f>
        <v>41.271452697699999</v>
      </c>
      <c r="F217" s="21">
        <f>F197-Baseline!F197</f>
        <v>40.587899647922711</v>
      </c>
      <c r="G217" s="21">
        <f>G197-Baseline!G197</f>
        <v>39.924944535928489</v>
      </c>
      <c r="H217" s="21">
        <f>H197-Baseline!H197</f>
        <v>39.28198698537264</v>
      </c>
      <c r="I217" s="21">
        <f>I197-Baseline!I197</f>
        <v>38.658446128346426</v>
      </c>
      <c r="J217" s="21">
        <f>J197-Baseline!J197</f>
        <v>38.053760043889703</v>
      </c>
      <c r="K217" s="21">
        <f>K197-Baseline!K197</f>
        <v>37.467385112628683</v>
      </c>
      <c r="L217" s="21">
        <f>L197-Baseline!L197</f>
        <v>36.898795444576201</v>
      </c>
      <c r="M217" s="21">
        <f>M197-Baseline!M197</f>
        <v>36.347482311765312</v>
      </c>
      <c r="N217" s="21">
        <f>N197-Baseline!N197</f>
        <v>35.812953629525254</v>
      </c>
      <c r="O217" s="21">
        <f>O197-Baseline!O197</f>
        <v>35.294733393270313</v>
      </c>
      <c r="P217" s="21">
        <f>P197-Baseline!P197</f>
        <v>34.792361192208425</v>
      </c>
      <c r="Q217" s="21">
        <f>Q197-Baseline!Q197</f>
        <v>34.305391716637246</v>
      </c>
      <c r="R217" s="21">
        <f>R197-Baseline!R197</f>
        <v>33.833394252163643</v>
      </c>
      <c r="S217" s="21">
        <f>S197-Baseline!S197</f>
        <v>33.375952262876474</v>
      </c>
      <c r="T217" s="21">
        <f>T197-Baseline!T197</f>
        <v>32.932662912492908</v>
      </c>
      <c r="U217" s="21">
        <f>U197-Baseline!U197</f>
        <v>32.503136635733689</v>
      </c>
      <c r="V217" s="21">
        <f>V197-Baseline!V197</f>
        <v>32.08699674588771</v>
      </c>
      <c r="W217" s="21">
        <f>W197-Baseline!W197</f>
        <v>31.683878989494904</v>
      </c>
      <c r="X217" s="21">
        <f>X197-Baseline!X197</f>
        <v>31.293431198095508</v>
      </c>
      <c r="Y217" s="21">
        <f>Y197-Baseline!Y197</f>
        <v>30.915312876388491</v>
      </c>
      <c r="Z217" s="21">
        <f>Z197-Baseline!Z197</f>
        <v>30.549194864134339</v>
      </c>
      <c r="AA217" s="21">
        <f>AA197-Baseline!AA197</f>
        <v>30.194758964404048</v>
      </c>
      <c r="AB217" s="21">
        <f>AB197-Baseline!AB197</f>
        <v>29.851697607752424</v>
      </c>
      <c r="AC217" s="21">
        <f>AC197-Baseline!AC197</f>
        <v>29.519713519287027</v>
      </c>
      <c r="AD217" s="21">
        <f>AD197-Baseline!AD197</f>
        <v>29.198519410124277</v>
      </c>
      <c r="AE217" s="21">
        <f>AE197-Baseline!AE197</f>
        <v>28.887837645164694</v>
      </c>
      <c r="AF217" s="21">
        <f>AF197-Baseline!AF197</f>
        <v>28.587399968399204</v>
      </c>
      <c r="AG217" s="21">
        <f>AG197-Baseline!AG197</f>
        <v>28.296947204627688</v>
      </c>
      <c r="AH217" s="21">
        <f>AH197-Baseline!AH197</f>
        <v>28.016228970023739</v>
      </c>
      <c r="AI217" s="21">
        <f>AI197-Baseline!AI197</f>
        <v>27.745003416719083</v>
      </c>
      <c r="AJ217" s="21">
        <f>AJ197-Baseline!AJ197</f>
        <v>27.616449764295222</v>
      </c>
      <c r="AK217" s="21">
        <f>AK197-Baseline!AK197</f>
        <v>27.49511565898505</v>
      </c>
      <c r="AL217" s="21">
        <f>AL197-Baseline!AL197</f>
        <v>27.380897519789617</v>
      </c>
      <c r="AM217" s="21">
        <f>AM197-Baseline!AM197</f>
        <v>27.27369633857386</v>
      </c>
      <c r="AN217" s="21">
        <f>AN197-Baseline!AN197</f>
        <v>27.17341758931504</v>
      </c>
      <c r="AO217" s="21">
        <f>AO197-Baseline!AO197</f>
        <v>27.079971152240439</v>
      </c>
      <c r="AP217" s="21">
        <f>AP197-Baseline!AP197</f>
        <v>26.993271211915566</v>
      </c>
      <c r="AQ217" s="21">
        <f>AQ197-Baseline!AQ197</f>
        <v>26.913236197552074</v>
      </c>
      <c r="AR217" s="21">
        <f>AR197-Baseline!AR197</f>
        <v>26.839788681317231</v>
      </c>
      <c r="AS217" s="21">
        <f>AS197-Baseline!AS197</f>
        <v>26.772855325371754</v>
      </c>
      <c r="AT217" s="21">
        <f>AT197-Baseline!AT197</f>
        <v>26.712366803167495</v>
      </c>
      <c r="AU217" s="21">
        <f>AU197-Baseline!AU197</f>
        <v>26.658257721103592</v>
      </c>
      <c r="AV217" s="21">
        <f>AV197-Baseline!AV197</f>
        <v>26.610466566351501</v>
      </c>
      <c r="AW217" s="21">
        <f>AW197-Baseline!AW197</f>
        <v>26.568935642100389</v>
      </c>
      <c r="AX217" s="21">
        <f>AX197-Baseline!AX197</f>
        <v>26.533610970964169</v>
      </c>
      <c r="AY217" s="21">
        <f>AY197-Baseline!AY197</f>
        <v>26.50444232487262</v>
      </c>
      <c r="AZ217" s="21">
        <f>AZ197-Baseline!AZ197</f>
        <v>26.481383067424598</v>
      </c>
      <c r="BA217" s="21">
        <f>BA197-Baseline!BA197</f>
        <v>26.464390147789445</v>
      </c>
      <c r="BB217" s="21">
        <f>BB197-Baseline!BB197</f>
        <v>26.447532304111274</v>
      </c>
    </row>
    <row r="218" spans="1:54" outlineLevel="2">
      <c r="A218" s="521"/>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19" t="s">
        <v>491</v>
      </c>
      <c r="B220" s="150" t="s">
        <v>492</v>
      </c>
      <c r="C220" s="19"/>
      <c r="D220" s="135" t="s">
        <v>383</v>
      </c>
      <c r="E220" s="21">
        <f>SUM(E210:E213,E216:E218)</f>
        <v>81.411785162811086</v>
      </c>
      <c r="F220" s="21">
        <f t="shared" ref="F220:BB220" si="31">SUM(F210:F213,F216:F218)</f>
        <v>80.64398505175788</v>
      </c>
      <c r="G220" s="21">
        <f t="shared" si="31"/>
        <v>79.791982432688258</v>
      </c>
      <c r="H220" s="21">
        <f t="shared" si="31"/>
        <v>78.963087708392493</v>
      </c>
      <c r="I220" s="21">
        <f t="shared" si="31"/>
        <v>78.256407686462893</v>
      </c>
      <c r="J220" s="21">
        <f t="shared" si="31"/>
        <v>77.568367501945602</v>
      </c>
      <c r="K220" s="21">
        <f t="shared" si="31"/>
        <v>76.803222135126347</v>
      </c>
      <c r="L220" s="21">
        <f t="shared" si="31"/>
        <v>76.153877948267507</v>
      </c>
      <c r="M220" s="21">
        <f t="shared" si="31"/>
        <v>75.522723227389321</v>
      </c>
      <c r="N220" s="21">
        <f t="shared" si="31"/>
        <v>74.819418027889128</v>
      </c>
      <c r="O220" s="21">
        <f t="shared" si="31"/>
        <v>74.226002160183654</v>
      </c>
      <c r="P220" s="21">
        <f t="shared" si="31"/>
        <v>73.650403399571417</v>
      </c>
      <c r="Q220" s="21">
        <f t="shared" si="31"/>
        <v>73.092528447149078</v>
      </c>
      <c r="R220" s="21">
        <f t="shared" si="31"/>
        <v>72.635934773298047</v>
      </c>
      <c r="S220" s="21">
        <f t="shared" si="31"/>
        <v>72.11171431766158</v>
      </c>
      <c r="T220" s="21">
        <f t="shared" si="31"/>
        <v>71.605023731201499</v>
      </c>
      <c r="U220" s="21">
        <f t="shared" si="31"/>
        <v>71.115800893077918</v>
      </c>
      <c r="V220" s="21">
        <f t="shared" si="31"/>
        <v>70.721678888804874</v>
      </c>
      <c r="W220" s="21">
        <f t="shared" si="31"/>
        <v>70.265839699187239</v>
      </c>
      <c r="X220" s="21">
        <f t="shared" si="31"/>
        <v>69.902290915828743</v>
      </c>
      <c r="Y220" s="21">
        <f t="shared" si="31"/>
        <v>69.479822466268587</v>
      </c>
      <c r="Z220" s="21">
        <f t="shared" si="31"/>
        <v>69.146999639798111</v>
      </c>
      <c r="AA220" s="21">
        <f t="shared" si="31"/>
        <v>68.828981185282245</v>
      </c>
      <c r="AB220" s="21">
        <f t="shared" si="31"/>
        <v>68.525856768760875</v>
      </c>
      <c r="AC220" s="21">
        <f t="shared" si="31"/>
        <v>68.222041990222792</v>
      </c>
      <c r="AD220" s="21">
        <f t="shared" si="31"/>
        <v>67.937431869427854</v>
      </c>
      <c r="AE220" s="21">
        <f t="shared" si="31"/>
        <v>67.674923778546642</v>
      </c>
      <c r="AF220" s="21">
        <f t="shared" si="31"/>
        <v>67.425763740220333</v>
      </c>
      <c r="AG220" s="21">
        <f t="shared" si="31"/>
        <v>67.190929322006227</v>
      </c>
      <c r="AH220" s="21">
        <f t="shared" si="31"/>
        <v>66.971558260409608</v>
      </c>
      <c r="AI220" s="21">
        <f t="shared" si="31"/>
        <v>66.769142835778055</v>
      </c>
      <c r="AJ220" s="21">
        <f t="shared" si="31"/>
        <v>66.881220972072811</v>
      </c>
      <c r="AK220" s="21">
        <f t="shared" si="31"/>
        <v>67.00765462400571</v>
      </c>
      <c r="AL220" s="21">
        <f t="shared" si="31"/>
        <v>67.149152213546941</v>
      </c>
      <c r="AM220" s="21">
        <f t="shared" si="31"/>
        <v>67.306185465551209</v>
      </c>
      <c r="AN220" s="21">
        <f t="shared" si="31"/>
        <v>67.47905435429881</v>
      </c>
      <c r="AO220" s="21">
        <f t="shared" si="31"/>
        <v>67.667992890614016</v>
      </c>
      <c r="AP220" s="21">
        <f t="shared" si="31"/>
        <v>67.873384339456621</v>
      </c>
      <c r="AQ220" s="21">
        <f t="shared" si="31"/>
        <v>68.095654963238076</v>
      </c>
      <c r="AR220" s="21">
        <f t="shared" si="31"/>
        <v>68.335186014579932</v>
      </c>
      <c r="AS220" s="21">
        <f t="shared" si="31"/>
        <v>68.592363168610561</v>
      </c>
      <c r="AT220" s="21">
        <f t="shared" si="31"/>
        <v>68.867598837897148</v>
      </c>
      <c r="AU220" s="21">
        <f t="shared" si="31"/>
        <v>69.161330384745696</v>
      </c>
      <c r="AV220" s="21">
        <f t="shared" si="31"/>
        <v>69.474003643293358</v>
      </c>
      <c r="AW220" s="21">
        <f t="shared" si="31"/>
        <v>69.80607467337893</v>
      </c>
      <c r="AX220" s="21">
        <f t="shared" si="31"/>
        <v>70.158017448947419</v>
      </c>
      <c r="AY220" s="21">
        <f t="shared" si="31"/>
        <v>70.530324091196206</v>
      </c>
      <c r="AZ220" s="21">
        <f t="shared" si="31"/>
        <v>70.923503169644079</v>
      </c>
      <c r="BA220" s="21">
        <f t="shared" si="31"/>
        <v>71.338079614946068</v>
      </c>
      <c r="BB220" s="21">
        <f t="shared" si="31"/>
        <v>71.760560340140486</v>
      </c>
    </row>
    <row r="221" spans="1:54" outlineLevel="2">
      <c r="A221" s="520"/>
      <c r="B221" s="150" t="s">
        <v>493</v>
      </c>
      <c r="C221" s="19"/>
      <c r="D221" s="135" t="s">
        <v>383</v>
      </c>
      <c r="E221" s="21">
        <f>SUM(E210:E212,E214,E216:E218)</f>
        <v>66.313284101130947</v>
      </c>
      <c r="F221" s="21">
        <f t="shared" ref="F221:BB221" si="32">SUM(F210:F212,F214,F216:F218)</f>
        <v>65.542926768835912</v>
      </c>
      <c r="G221" s="21">
        <f t="shared" si="32"/>
        <v>64.799786684273386</v>
      </c>
      <c r="H221" s="21">
        <f t="shared" si="32"/>
        <v>64.083284329135623</v>
      </c>
      <c r="I221" s="21">
        <f t="shared" si="32"/>
        <v>63.39286417547828</v>
      </c>
      <c r="J221" s="21">
        <f t="shared" si="32"/>
        <v>62.727994136324305</v>
      </c>
      <c r="K221" s="21">
        <f t="shared" si="32"/>
        <v>62.088165021002879</v>
      </c>
      <c r="L221" s="21">
        <f t="shared" si="32"/>
        <v>61.472889961678007</v>
      </c>
      <c r="M221" s="21">
        <f t="shared" si="32"/>
        <v>60.881704050902265</v>
      </c>
      <c r="N221" s="21">
        <f t="shared" si="32"/>
        <v>60.314163772410296</v>
      </c>
      <c r="O221" s="21">
        <f t="shared" si="32"/>
        <v>59.76984655411762</v>
      </c>
      <c r="P221" s="21">
        <f t="shared" si="32"/>
        <v>59.248350447864524</v>
      </c>
      <c r="Q221" s="21">
        <f t="shared" si="32"/>
        <v>58.749293629851067</v>
      </c>
      <c r="R221" s="21">
        <f t="shared" si="32"/>
        <v>58.272314044389262</v>
      </c>
      <c r="S221" s="21">
        <f t="shared" si="32"/>
        <v>57.813857077263634</v>
      </c>
      <c r="T221" s="21">
        <f t="shared" si="32"/>
        <v>57.376833774665343</v>
      </c>
      <c r="U221" s="21">
        <f t="shared" si="32"/>
        <v>56.960938063971071</v>
      </c>
      <c r="V221" s="21">
        <f t="shared" si="32"/>
        <v>56.56588238152861</v>
      </c>
      <c r="W221" s="21">
        <f t="shared" si="32"/>
        <v>56.191397254155447</v>
      </c>
      <c r="X221" s="21">
        <f t="shared" si="32"/>
        <v>55.837231167766035</v>
      </c>
      <c r="Y221" s="21">
        <f t="shared" si="32"/>
        <v>55.503150312116531</v>
      </c>
      <c r="Z221" s="21">
        <f t="shared" si="32"/>
        <v>55.18893824895261</v>
      </c>
      <c r="AA221" s="21">
        <f t="shared" si="32"/>
        <v>54.894395818085421</v>
      </c>
      <c r="AB221" s="21">
        <f t="shared" si="32"/>
        <v>54.619340947750572</v>
      </c>
      <c r="AC221" s="21">
        <f t="shared" si="32"/>
        <v>54.354708433115064</v>
      </c>
      <c r="AD221" s="21">
        <f t="shared" si="32"/>
        <v>54.108172910942407</v>
      </c>
      <c r="AE221" s="21">
        <f t="shared" si="32"/>
        <v>53.878728213705863</v>
      </c>
      <c r="AF221" s="21">
        <f t="shared" si="32"/>
        <v>53.665681832406058</v>
      </c>
      <c r="AG221" s="21">
        <f t="shared" si="32"/>
        <v>53.46866234039426</v>
      </c>
      <c r="AH221" s="21">
        <f t="shared" si="32"/>
        <v>53.287699943927578</v>
      </c>
      <c r="AI221" s="21">
        <f t="shared" si="32"/>
        <v>53.12337251457253</v>
      </c>
      <c r="AJ221" s="21">
        <f t="shared" si="32"/>
        <v>53.207674355614067</v>
      </c>
      <c r="AK221" s="21">
        <f t="shared" si="32"/>
        <v>53.30695647319633</v>
      </c>
      <c r="AL221" s="21">
        <f t="shared" si="32"/>
        <v>53.421464260387779</v>
      </c>
      <c r="AM221" s="21">
        <f t="shared" si="32"/>
        <v>53.551475548537397</v>
      </c>
      <c r="AN221" s="21">
        <f t="shared" si="32"/>
        <v>53.697245596867702</v>
      </c>
      <c r="AO221" s="21">
        <f t="shared" si="32"/>
        <v>53.858997658795253</v>
      </c>
      <c r="AP221" s="21">
        <f t="shared" si="32"/>
        <v>54.037007063163273</v>
      </c>
      <c r="AQ221" s="21">
        <f t="shared" si="32"/>
        <v>54.231567235318842</v>
      </c>
      <c r="AR221" s="21">
        <f t="shared" si="32"/>
        <v>54.442978652480235</v>
      </c>
      <c r="AS221" s="21">
        <f t="shared" si="32"/>
        <v>54.671551268570539</v>
      </c>
      <c r="AT221" s="21">
        <f t="shared" si="32"/>
        <v>54.917611081864905</v>
      </c>
      <c r="AU221" s="21">
        <f t="shared" si="32"/>
        <v>55.181502830032343</v>
      </c>
      <c r="AV221" s="21">
        <f t="shared" si="32"/>
        <v>55.463585560673401</v>
      </c>
      <c r="AW221" s="21">
        <f t="shared" si="32"/>
        <v>55.764233297865601</v>
      </c>
      <c r="AX221" s="21">
        <f t="shared" si="32"/>
        <v>56.083836601924155</v>
      </c>
      <c r="AY221" s="21">
        <f t="shared" si="32"/>
        <v>56.422803500276089</v>
      </c>
      <c r="AZ221" s="21">
        <f t="shared" si="32"/>
        <v>56.781559506275968</v>
      </c>
      <c r="BA221" s="21">
        <f t="shared" si="32"/>
        <v>57.160547822163529</v>
      </c>
      <c r="BB221" s="21">
        <f t="shared" si="32"/>
        <v>57.549047329353172</v>
      </c>
    </row>
    <row r="222" spans="1:54" outlineLevel="2">
      <c r="A222" s="521"/>
      <c r="B222" s="150" t="s">
        <v>494</v>
      </c>
      <c r="C222" s="19"/>
      <c r="D222" s="135" t="s">
        <v>383</v>
      </c>
      <c r="E222" s="21">
        <f>SUM(E210:E212,E215:E218)</f>
        <v>96.606019424888473</v>
      </c>
      <c r="F222" s="21">
        <f t="shared" ref="F222:BB222" si="33">SUM(F210:F212,F215:F218)</f>
        <v>95.688215649445141</v>
      </c>
      <c r="G222" s="21">
        <f t="shared" si="33"/>
        <v>94.801120921804738</v>
      </c>
      <c r="H222" s="21">
        <f t="shared" si="33"/>
        <v>93.944164880883847</v>
      </c>
      <c r="I222" s="21">
        <f t="shared" si="33"/>
        <v>93.116802241679835</v>
      </c>
      <c r="J222" s="21">
        <f t="shared" si="33"/>
        <v>92.318512289258834</v>
      </c>
      <c r="K222" s="21">
        <f t="shared" si="33"/>
        <v>91.548798308408948</v>
      </c>
      <c r="L222" s="21">
        <f t="shared" si="33"/>
        <v>90.807187060318313</v>
      </c>
      <c r="M222" s="21">
        <f t="shared" si="33"/>
        <v>90.09322844156911</v>
      </c>
      <c r="N222" s="21">
        <f t="shared" si="33"/>
        <v>89.406494966820986</v>
      </c>
      <c r="O222" s="21">
        <f t="shared" si="33"/>
        <v>88.746581299389845</v>
      </c>
      <c r="P222" s="21">
        <f t="shared" si="33"/>
        <v>88.113103989691211</v>
      </c>
      <c r="Q222" s="21">
        <f t="shared" si="33"/>
        <v>87.505700972843798</v>
      </c>
      <c r="R222" s="21">
        <f t="shared" si="33"/>
        <v>86.924031309308859</v>
      </c>
      <c r="S222" s="21">
        <f t="shared" si="33"/>
        <v>86.35813888684811</v>
      </c>
      <c r="T222" s="21">
        <f t="shared" si="33"/>
        <v>85.817427719047402</v>
      </c>
      <c r="U222" s="21">
        <f t="shared" si="33"/>
        <v>85.301614408216267</v>
      </c>
      <c r="V222" s="21">
        <f t="shared" si="33"/>
        <v>84.810435472898376</v>
      </c>
      <c r="W222" s="21">
        <f t="shared" si="33"/>
        <v>84.343646999076938</v>
      </c>
      <c r="X222" s="21">
        <f t="shared" si="33"/>
        <v>83.901024494080701</v>
      </c>
      <c r="Y222" s="21">
        <f t="shared" si="33"/>
        <v>83.482362691934213</v>
      </c>
      <c r="Z222" s="21">
        <f t="shared" si="33"/>
        <v>83.087475241172825</v>
      </c>
      <c r="AA222" s="21">
        <f t="shared" si="33"/>
        <v>82.716194684295871</v>
      </c>
      <c r="AB222" s="21">
        <f t="shared" si="33"/>
        <v>82.368372240952283</v>
      </c>
      <c r="AC222" s="21">
        <f t="shared" si="33"/>
        <v>82.017177755749785</v>
      </c>
      <c r="AD222" s="21">
        <f t="shared" si="33"/>
        <v>81.685968759312402</v>
      </c>
      <c r="AE222" s="21">
        <f t="shared" si="33"/>
        <v>81.372028990790923</v>
      </c>
      <c r="AF222" s="21">
        <f t="shared" si="33"/>
        <v>81.073551940283124</v>
      </c>
      <c r="AG222" s="21">
        <f t="shared" si="33"/>
        <v>80.789663370598888</v>
      </c>
      <c r="AH222" s="21">
        <f t="shared" si="33"/>
        <v>80.520663278326822</v>
      </c>
      <c r="AI222" s="21">
        <f t="shared" si="33"/>
        <v>80.268464076060567</v>
      </c>
      <c r="AJ222" s="21">
        <f t="shared" si="33"/>
        <v>80.39605546374942</v>
      </c>
      <c r="AK222" s="21">
        <f t="shared" si="33"/>
        <v>80.538269523251273</v>
      </c>
      <c r="AL222" s="21">
        <f t="shared" si="33"/>
        <v>80.695586227333038</v>
      </c>
      <c r="AM222" s="21">
        <f t="shared" si="33"/>
        <v>80.868555443156282</v>
      </c>
      <c r="AN222" s="21">
        <f t="shared" si="33"/>
        <v>81.057631531451193</v>
      </c>
      <c r="AO222" s="21">
        <f t="shared" si="33"/>
        <v>81.263144329159303</v>
      </c>
      <c r="AP222" s="21">
        <f t="shared" si="33"/>
        <v>81.485551155215035</v>
      </c>
      <c r="AQ222" s="21">
        <f t="shared" si="33"/>
        <v>81.725334053575608</v>
      </c>
      <c r="AR222" s="21">
        <f t="shared" si="33"/>
        <v>81.982966281552024</v>
      </c>
      <c r="AS222" s="21">
        <f t="shared" si="33"/>
        <v>82.258918837327627</v>
      </c>
      <c r="AT222" s="21">
        <f t="shared" si="33"/>
        <v>82.55367954189127</v>
      </c>
      <c r="AU222" s="21">
        <f t="shared" si="33"/>
        <v>82.867760478794509</v>
      </c>
      <c r="AV222" s="21">
        <f t="shared" si="33"/>
        <v>83.201683848410482</v>
      </c>
      <c r="AW222" s="21">
        <f t="shared" si="33"/>
        <v>83.555983322785622</v>
      </c>
      <c r="AX222" s="21">
        <f t="shared" si="33"/>
        <v>83.93120791485066</v>
      </c>
      <c r="AY222" s="21">
        <f t="shared" si="33"/>
        <v>84.327923782981173</v>
      </c>
      <c r="AZ222" s="21">
        <f t="shared" si="33"/>
        <v>84.746713560610871</v>
      </c>
      <c r="BA222" s="21">
        <f t="shared" si="33"/>
        <v>85.188176026870934</v>
      </c>
      <c r="BB222" s="21">
        <f t="shared" si="33"/>
        <v>85.636105610242751</v>
      </c>
    </row>
    <row r="223" spans="1:54" outlineLevel="2">
      <c r="B223" s="19"/>
      <c r="C223" s="19"/>
      <c r="D223" s="19"/>
      <c r="E223" s="15"/>
    </row>
    <row r="224" spans="1:54" outlineLevel="2">
      <c r="A224" s="519" t="s">
        <v>495</v>
      </c>
      <c r="B224" s="150" t="s">
        <v>492</v>
      </c>
      <c r="C224" s="19"/>
      <c r="D224" s="135" t="s">
        <v>383</v>
      </c>
      <c r="E224" s="21">
        <f>E204-Baseline!E204</f>
        <v>81.411785162811086</v>
      </c>
      <c r="F224" s="21">
        <f>F204-Baseline!F204</f>
        <v>162.05577021456895</v>
      </c>
      <c r="G224" s="21">
        <f>G204-Baseline!G204</f>
        <v>241.84775264725721</v>
      </c>
      <c r="H224" s="21">
        <f>H204-Baseline!H204</f>
        <v>320.8108403556497</v>
      </c>
      <c r="I224" s="21">
        <f>I204-Baseline!I204</f>
        <v>399.06724804211262</v>
      </c>
      <c r="J224" s="21">
        <f>J204-Baseline!J204</f>
        <v>476.63561554405823</v>
      </c>
      <c r="K224" s="21">
        <f>K204-Baseline!K204</f>
        <v>553.43883767918453</v>
      </c>
      <c r="L224" s="21">
        <f>L204-Baseline!L204</f>
        <v>629.59271562745198</v>
      </c>
      <c r="M224" s="21">
        <f>M204-Baseline!M204</f>
        <v>705.11543885484127</v>
      </c>
      <c r="N224" s="21">
        <f>N204-Baseline!N204</f>
        <v>779.9348568827304</v>
      </c>
      <c r="O224" s="21">
        <f>O204-Baseline!O204</f>
        <v>854.16085904291401</v>
      </c>
      <c r="P224" s="21">
        <f>P204-Baseline!P204</f>
        <v>927.81126244248549</v>
      </c>
      <c r="Q224" s="21">
        <f>Q204-Baseline!Q204</f>
        <v>1000.9037908896346</v>
      </c>
      <c r="R224" s="21">
        <f>R204-Baseline!R204</f>
        <v>1073.5397256629326</v>
      </c>
      <c r="S224" s="21">
        <f>S204-Baseline!S204</f>
        <v>1145.6514399805942</v>
      </c>
      <c r="T224" s="21">
        <f>T204-Baseline!T204</f>
        <v>1217.2564637117957</v>
      </c>
      <c r="U224" s="21">
        <f>U204-Baseline!U204</f>
        <v>1288.3722646048736</v>
      </c>
      <c r="V224" s="21">
        <f>V204-Baseline!V204</f>
        <v>1359.0939434936786</v>
      </c>
      <c r="W224" s="21">
        <f>W204-Baseline!W204</f>
        <v>1429.3597831928657</v>
      </c>
      <c r="X224" s="21">
        <f>X204-Baseline!X204</f>
        <v>1499.2620741086944</v>
      </c>
      <c r="Y224" s="21">
        <f>Y204-Baseline!Y204</f>
        <v>1568.741896574963</v>
      </c>
      <c r="Z224" s="21">
        <f>Z204-Baseline!Z204</f>
        <v>1637.8888962147612</v>
      </c>
      <c r="AA224" s="21">
        <f>AA204-Baseline!AA204</f>
        <v>1706.7178774000433</v>
      </c>
      <c r="AB224" s="21">
        <f>AB204-Baseline!AB204</f>
        <v>1775.2437341688042</v>
      </c>
      <c r="AC224" s="21">
        <f>AC204-Baseline!AC204</f>
        <v>1843.465776159027</v>
      </c>
      <c r="AD224" s="21">
        <f>AD204-Baseline!AD204</f>
        <v>1911.4032080284549</v>
      </c>
      <c r="AE224" s="21">
        <f>AE204-Baseline!AE204</f>
        <v>1979.0781318070015</v>
      </c>
      <c r="AF224" s="21">
        <f>AF204-Baseline!AF204</f>
        <v>2046.5038955472219</v>
      </c>
      <c r="AG224" s="21">
        <f>AG204-Baseline!AG204</f>
        <v>2113.6948248692279</v>
      </c>
      <c r="AH224" s="21">
        <f>AH204-Baseline!AH204</f>
        <v>2180.6663831296373</v>
      </c>
      <c r="AI224" s="21">
        <f>AI204-Baseline!AI204</f>
        <v>2247.4355259654153</v>
      </c>
      <c r="AJ224" s="21">
        <f>AJ204-Baseline!AJ204</f>
        <v>2314.316746937488</v>
      </c>
      <c r="AK224" s="21">
        <f>AK204-Baseline!AK204</f>
        <v>2381.3244015614937</v>
      </c>
      <c r="AL224" s="21">
        <f>AL204-Baseline!AL204</f>
        <v>2448.4735537750407</v>
      </c>
      <c r="AM224" s="21">
        <f>AM204-Baseline!AM204</f>
        <v>2515.7797392405919</v>
      </c>
      <c r="AN224" s="21">
        <f>AN204-Baseline!AN204</f>
        <v>2583.2587935948909</v>
      </c>
      <c r="AO224" s="21">
        <f>AO204-Baseline!AO204</f>
        <v>2650.9267864855051</v>
      </c>
      <c r="AP224" s="21">
        <f>AP204-Baseline!AP204</f>
        <v>2718.8001708249617</v>
      </c>
      <c r="AQ224" s="21">
        <f>AQ204-Baseline!AQ204</f>
        <v>2786.8958257881995</v>
      </c>
      <c r="AR224" s="21">
        <f>AR204-Baseline!AR204</f>
        <v>2855.2310118027794</v>
      </c>
      <c r="AS224" s="21">
        <f>AS204-Baseline!AS204</f>
        <v>2923.82337497139</v>
      </c>
      <c r="AT224" s="21">
        <f>AT204-Baseline!AT204</f>
        <v>2992.6909738092872</v>
      </c>
      <c r="AU224" s="21">
        <f>AU204-Baseline!AU204</f>
        <v>3061.852304194033</v>
      </c>
      <c r="AV224" s="21">
        <f>AV204-Baseline!AV204</f>
        <v>3131.3263078373261</v>
      </c>
      <c r="AW224" s="21">
        <f>AW204-Baseline!AW204</f>
        <v>3201.1323825107052</v>
      </c>
      <c r="AX224" s="21">
        <f>AX204-Baseline!AX204</f>
        <v>3271.2903999596524</v>
      </c>
      <c r="AY224" s="21">
        <f>AY204-Baseline!AY204</f>
        <v>3341.8207240508486</v>
      </c>
      <c r="AZ224" s="21">
        <f>AZ204-Baseline!AZ204</f>
        <v>3412.7442272204926</v>
      </c>
      <c r="BA224" s="21">
        <f>BA204-Baseline!BA204</f>
        <v>3484.0823068354384</v>
      </c>
      <c r="BB224" s="21">
        <f>BB204-Baseline!BB204</f>
        <v>3555.8428671755787</v>
      </c>
    </row>
    <row r="225" spans="1:54" outlineLevel="2">
      <c r="A225" s="520"/>
      <c r="B225" s="150" t="s">
        <v>493</v>
      </c>
      <c r="C225" s="19"/>
      <c r="D225" s="135" t="s">
        <v>383</v>
      </c>
      <c r="E225" s="21">
        <f>E205-Baseline!E205</f>
        <v>66.313284101130947</v>
      </c>
      <c r="F225" s="21">
        <f>F205-Baseline!F205</f>
        <v>131.85621086996684</v>
      </c>
      <c r="G225" s="21">
        <f>G205-Baseline!G205</f>
        <v>196.65599755424023</v>
      </c>
      <c r="H225" s="21">
        <f>H205-Baseline!H205</f>
        <v>260.73928188337584</v>
      </c>
      <c r="I225" s="21">
        <f>I205-Baseline!I205</f>
        <v>324.13214605885412</v>
      </c>
      <c r="J225" s="21">
        <f>J205-Baseline!J205</f>
        <v>386.86014019517842</v>
      </c>
      <c r="K225" s="21">
        <f>K205-Baseline!K205</f>
        <v>448.94830521618132</v>
      </c>
      <c r="L225" s="21">
        <f>L205-Baseline!L205</f>
        <v>510.42119517785932</v>
      </c>
      <c r="M225" s="21">
        <f>M205-Baseline!M205</f>
        <v>571.30289922876159</v>
      </c>
      <c r="N225" s="21">
        <f>N205-Baseline!N205</f>
        <v>631.61706300117191</v>
      </c>
      <c r="O225" s="21">
        <f>O205-Baseline!O205</f>
        <v>691.38690955528955</v>
      </c>
      <c r="P225" s="21">
        <f>P205-Baseline!P205</f>
        <v>750.63526000315403</v>
      </c>
      <c r="Q225" s="21">
        <f>Q205-Baseline!Q205</f>
        <v>809.38455363300511</v>
      </c>
      <c r="R225" s="21">
        <f>R205-Baseline!R205</f>
        <v>867.65686767739442</v>
      </c>
      <c r="S225" s="21">
        <f>S205-Baseline!S205</f>
        <v>925.47072475465802</v>
      </c>
      <c r="T225" s="21">
        <f>T205-Baseline!T205</f>
        <v>982.84755852932335</v>
      </c>
      <c r="U225" s="21">
        <f>U205-Baseline!U205</f>
        <v>1039.8084965932944</v>
      </c>
      <c r="V225" s="21">
        <f>V205-Baseline!V205</f>
        <v>1096.374378974823</v>
      </c>
      <c r="W225" s="21">
        <f>W205-Baseline!W205</f>
        <v>1152.5657762289784</v>
      </c>
      <c r="X225" s="21">
        <f>X205-Baseline!X205</f>
        <v>1208.4030073967444</v>
      </c>
      <c r="Y225" s="21">
        <f>Y205-Baseline!Y205</f>
        <v>1263.906157708861</v>
      </c>
      <c r="Z225" s="21">
        <f>Z205-Baseline!Z205</f>
        <v>1319.0950959578136</v>
      </c>
      <c r="AA225" s="21">
        <f>AA205-Baseline!AA205</f>
        <v>1373.9894917758991</v>
      </c>
      <c r="AB225" s="21">
        <f>AB205-Baseline!AB205</f>
        <v>1428.6088327236496</v>
      </c>
      <c r="AC225" s="21">
        <f>AC205-Baseline!AC205</f>
        <v>1482.9635411567647</v>
      </c>
      <c r="AD225" s="21">
        <f>AD205-Baseline!AD205</f>
        <v>1537.071714067707</v>
      </c>
      <c r="AE225" s="21">
        <f>AE205-Baseline!AE205</f>
        <v>1590.950442281413</v>
      </c>
      <c r="AF225" s="21">
        <f>AF205-Baseline!AF205</f>
        <v>1644.6161241138191</v>
      </c>
      <c r="AG225" s="21">
        <f>AG205-Baseline!AG205</f>
        <v>1698.0847864542134</v>
      </c>
      <c r="AH225" s="21">
        <f>AH205-Baseline!AH205</f>
        <v>1751.3724863981411</v>
      </c>
      <c r="AI225" s="21">
        <f>AI205-Baseline!AI205</f>
        <v>1804.4958589127136</v>
      </c>
      <c r="AJ225" s="21">
        <f>AJ205-Baseline!AJ205</f>
        <v>1857.7035332683276</v>
      </c>
      <c r="AK225" s="21">
        <f>AK205-Baseline!AK205</f>
        <v>1911.010489741524</v>
      </c>
      <c r="AL225" s="21">
        <f>AL205-Baseline!AL205</f>
        <v>1964.4319540019119</v>
      </c>
      <c r="AM225" s="21">
        <f>AM205-Baseline!AM205</f>
        <v>2017.9834295504493</v>
      </c>
      <c r="AN225" s="21">
        <f>AN205-Baseline!AN205</f>
        <v>2071.6806751473168</v>
      </c>
      <c r="AO225" s="21">
        <f>AO205-Baseline!AO205</f>
        <v>2125.5396728061119</v>
      </c>
      <c r="AP225" s="21">
        <f>AP205-Baseline!AP205</f>
        <v>2179.5766798692753</v>
      </c>
      <c r="AQ225" s="21">
        <f>AQ205-Baseline!AQ205</f>
        <v>2233.8082471045941</v>
      </c>
      <c r="AR225" s="21">
        <f>AR205-Baseline!AR205</f>
        <v>2288.2512257570743</v>
      </c>
      <c r="AS225" s="21">
        <f>AS205-Baseline!AS205</f>
        <v>2342.9227770256448</v>
      </c>
      <c r="AT225" s="21">
        <f>AT205-Baseline!AT205</f>
        <v>2397.8403881075096</v>
      </c>
      <c r="AU225" s="21">
        <f>AU205-Baseline!AU205</f>
        <v>2453.0218909375421</v>
      </c>
      <c r="AV225" s="21">
        <f>AV205-Baseline!AV205</f>
        <v>2508.4854764982156</v>
      </c>
      <c r="AW225" s="21">
        <f>AW205-Baseline!AW205</f>
        <v>2564.2497097960813</v>
      </c>
      <c r="AX225" s="21">
        <f>AX205-Baseline!AX205</f>
        <v>2620.3335463980056</v>
      </c>
      <c r="AY225" s="21">
        <f>AY205-Baseline!AY205</f>
        <v>2676.7563498982818</v>
      </c>
      <c r="AZ225" s="21">
        <f>AZ205-Baseline!AZ205</f>
        <v>2733.5379094045579</v>
      </c>
      <c r="BA225" s="21">
        <f>BA205-Baseline!BA205</f>
        <v>2790.6984572267215</v>
      </c>
      <c r="BB225" s="21">
        <f>BB205-Baseline!BB205</f>
        <v>2848.2475045560745</v>
      </c>
    </row>
    <row r="226" spans="1:54" outlineLevel="2">
      <c r="A226" s="521"/>
      <c r="B226" s="150" t="s">
        <v>494</v>
      </c>
      <c r="C226" s="19"/>
      <c r="D226" s="135" t="s">
        <v>383</v>
      </c>
      <c r="E226" s="21">
        <f>E206-Baseline!E206</f>
        <v>96.606019424888473</v>
      </c>
      <c r="F226" s="21">
        <f>F206-Baseline!F206</f>
        <v>192.29423507433361</v>
      </c>
      <c r="G226" s="21">
        <f>G206-Baseline!G206</f>
        <v>287.09535599613832</v>
      </c>
      <c r="H226" s="21">
        <f>H206-Baseline!H206</f>
        <v>381.03952087702214</v>
      </c>
      <c r="I226" s="21">
        <f>I206-Baseline!I206</f>
        <v>474.15632311870195</v>
      </c>
      <c r="J226" s="21">
        <f>J206-Baseline!J206</f>
        <v>566.47483540796077</v>
      </c>
      <c r="K226" s="21">
        <f>K206-Baseline!K206</f>
        <v>658.02363371636966</v>
      </c>
      <c r="L226" s="21">
        <f>L206-Baseline!L206</f>
        <v>748.83082077668791</v>
      </c>
      <c r="M226" s="21">
        <f>M206-Baseline!M206</f>
        <v>838.92404921825698</v>
      </c>
      <c r="N226" s="21">
        <f>N206-Baseline!N206</f>
        <v>928.330544185078</v>
      </c>
      <c r="O226" s="21">
        <f>O206-Baseline!O206</f>
        <v>1017.0771254844678</v>
      </c>
      <c r="P226" s="21">
        <f>P206-Baseline!P206</f>
        <v>1105.190229474159</v>
      </c>
      <c r="Q226" s="21">
        <f>Q206-Baseline!Q206</f>
        <v>1192.6959304470029</v>
      </c>
      <c r="R226" s="21">
        <f>R206-Baseline!R206</f>
        <v>1279.6199617563118</v>
      </c>
      <c r="S226" s="21">
        <f>S206-Baseline!S206</f>
        <v>1365.9781006431599</v>
      </c>
      <c r="T226" s="21">
        <f>T206-Baseline!T206</f>
        <v>1451.7955283622073</v>
      </c>
      <c r="U226" s="21">
        <f>U206-Baseline!U206</f>
        <v>1537.0971427704235</v>
      </c>
      <c r="V226" s="21">
        <f>V206-Baseline!V206</f>
        <v>1621.907578243322</v>
      </c>
      <c r="W226" s="21">
        <f>W206-Baseline!W206</f>
        <v>1706.251225242399</v>
      </c>
      <c r="X226" s="21">
        <f>X206-Baseline!X206</f>
        <v>1790.1522497364797</v>
      </c>
      <c r="Y226" s="21">
        <f>Y206-Baseline!Y206</f>
        <v>1873.6346124284139</v>
      </c>
      <c r="Z226" s="21">
        <f>Z206-Baseline!Z206</f>
        <v>1956.7220876695867</v>
      </c>
      <c r="AA226" s="21">
        <f>AA206-Baseline!AA206</f>
        <v>2039.4382823538826</v>
      </c>
      <c r="AB226" s="21">
        <f>AB206-Baseline!AB206</f>
        <v>2121.806654594835</v>
      </c>
      <c r="AC226" s="21">
        <f>AC206-Baseline!AC206</f>
        <v>2203.8238323505848</v>
      </c>
      <c r="AD226" s="21">
        <f>AD206-Baseline!AD206</f>
        <v>2285.5098011098971</v>
      </c>
      <c r="AE226" s="21">
        <f>AE206-Baseline!AE206</f>
        <v>2366.8818301006881</v>
      </c>
      <c r="AF226" s="21">
        <f>AF206-Baseline!AF206</f>
        <v>2447.9553820409715</v>
      </c>
      <c r="AG226" s="21">
        <f>AG206-Baseline!AG206</f>
        <v>2528.7450454115706</v>
      </c>
      <c r="AH226" s="21">
        <f>AH206-Baseline!AH206</f>
        <v>2609.2657086898976</v>
      </c>
      <c r="AI226" s="21">
        <f>AI206-Baseline!AI206</f>
        <v>2689.5341727659579</v>
      </c>
      <c r="AJ226" s="21">
        <f>AJ206-Baseline!AJ206</f>
        <v>2769.9302282297072</v>
      </c>
      <c r="AK226" s="21">
        <f>AK206-Baseline!AK206</f>
        <v>2850.4684977529582</v>
      </c>
      <c r="AL226" s="21">
        <f>AL206-Baseline!AL206</f>
        <v>2931.1640839802913</v>
      </c>
      <c r="AM226" s="21">
        <f>AM206-Baseline!AM206</f>
        <v>3012.0326394234476</v>
      </c>
      <c r="AN226" s="21">
        <f>AN206-Baseline!AN206</f>
        <v>3093.0902709548986</v>
      </c>
      <c r="AO226" s="21">
        <f>AO206-Baseline!AO206</f>
        <v>3174.353415284058</v>
      </c>
      <c r="AP226" s="21">
        <f>AP206-Baseline!AP206</f>
        <v>3255.838966439273</v>
      </c>
      <c r="AQ226" s="21">
        <f>AQ206-Baseline!AQ206</f>
        <v>3337.5643004928488</v>
      </c>
      <c r="AR226" s="21">
        <f>AR206-Baseline!AR206</f>
        <v>3419.5472667744007</v>
      </c>
      <c r="AS226" s="21">
        <f>AS206-Baseline!AS206</f>
        <v>3501.8061856117283</v>
      </c>
      <c r="AT226" s="21">
        <f>AT206-Baseline!AT206</f>
        <v>3584.3598651536195</v>
      </c>
      <c r="AU226" s="21">
        <f>AU206-Baseline!AU206</f>
        <v>3667.2276256324139</v>
      </c>
      <c r="AV226" s="21">
        <f>AV206-Baseline!AV206</f>
        <v>3750.4293094808245</v>
      </c>
      <c r="AW226" s="21">
        <f>AW206-Baseline!AW206</f>
        <v>3833.9852928036103</v>
      </c>
      <c r="AX226" s="21">
        <f>AX206-Baseline!AX206</f>
        <v>3917.9165007184611</v>
      </c>
      <c r="AY226" s="21">
        <f>AY206-Baseline!AY206</f>
        <v>4002.2444245014422</v>
      </c>
      <c r="AZ226" s="21">
        <f>AZ206-Baseline!AZ206</f>
        <v>4086.9911380620529</v>
      </c>
      <c r="BA226" s="21">
        <f>BA206-Baseline!BA206</f>
        <v>4172.179314088924</v>
      </c>
      <c r="BB226" s="21">
        <f>BB206-Baseline!BB206</f>
        <v>4257.8154196991663</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499</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88" customFormat="1" ht="56.9" customHeight="1"/>
    <row r="2" spans="1:14">
      <c r="A2" s="40"/>
    </row>
    <row r="3" spans="1:14">
      <c r="A3" s="40"/>
    </row>
    <row r="4" spans="1:14">
      <c r="A4" s="42" t="s">
        <v>77</v>
      </c>
      <c r="B4" s="42" t="s">
        <v>78</v>
      </c>
      <c r="C4" s="389" t="s">
        <v>79</v>
      </c>
      <c r="D4" s="389"/>
      <c r="E4" s="389"/>
      <c r="F4" s="389"/>
      <c r="G4" s="389"/>
      <c r="H4" s="389"/>
      <c r="I4" s="389"/>
      <c r="J4" s="389"/>
      <c r="K4" s="389"/>
      <c r="L4" s="389"/>
      <c r="M4" s="389"/>
      <c r="N4" s="389"/>
    </row>
    <row r="5" spans="1:14" ht="72.400000000000006" customHeight="1">
      <c r="A5" s="94" t="s">
        <v>80</v>
      </c>
      <c r="B5" s="43" t="s">
        <v>81</v>
      </c>
      <c r="C5" s="391" t="s">
        <v>82</v>
      </c>
      <c r="D5" s="394"/>
      <c r="E5" s="394"/>
      <c r="F5" s="394"/>
      <c r="G5" s="394"/>
      <c r="H5" s="394"/>
      <c r="I5" s="394"/>
      <c r="J5" s="394"/>
      <c r="K5" s="394"/>
      <c r="L5" s="394"/>
      <c r="M5" s="394"/>
      <c r="N5" s="395"/>
    </row>
    <row r="6" spans="1:14" ht="83.65" customHeight="1">
      <c r="A6" s="95" t="s">
        <v>83</v>
      </c>
      <c r="B6" s="43" t="s">
        <v>84</v>
      </c>
      <c r="C6" s="390" t="s">
        <v>85</v>
      </c>
      <c r="D6" s="386"/>
      <c r="E6" s="386"/>
      <c r="F6" s="386"/>
      <c r="G6" s="386"/>
      <c r="H6" s="386"/>
      <c r="I6" s="386"/>
      <c r="J6" s="386"/>
      <c r="K6" s="386"/>
      <c r="L6" s="386"/>
      <c r="M6" s="386"/>
      <c r="N6" s="386"/>
    </row>
    <row r="7" spans="1:14" ht="70.900000000000006" customHeight="1">
      <c r="A7" s="96" t="s">
        <v>13</v>
      </c>
      <c r="B7" s="43" t="s">
        <v>86</v>
      </c>
      <c r="C7" s="386" t="s">
        <v>87</v>
      </c>
      <c r="D7" s="386"/>
      <c r="E7" s="386"/>
      <c r="F7" s="386"/>
      <c r="G7" s="386"/>
      <c r="H7" s="386"/>
      <c r="I7" s="386"/>
      <c r="J7" s="386"/>
      <c r="K7" s="386"/>
      <c r="L7" s="386"/>
      <c r="M7" s="386"/>
      <c r="N7" s="386"/>
    </row>
    <row r="8" spans="1:14" ht="158.65" customHeight="1">
      <c r="A8" s="95" t="s">
        <v>88</v>
      </c>
      <c r="B8" s="43" t="s">
        <v>89</v>
      </c>
      <c r="C8" s="386" t="s">
        <v>90</v>
      </c>
      <c r="D8" s="386"/>
      <c r="E8" s="386"/>
      <c r="F8" s="386"/>
      <c r="G8" s="386"/>
      <c r="H8" s="386"/>
      <c r="I8" s="386"/>
      <c r="J8" s="386"/>
      <c r="K8" s="386"/>
      <c r="L8" s="386"/>
      <c r="M8" s="386"/>
      <c r="N8" s="386"/>
    </row>
    <row r="9" spans="1:14" ht="105" customHeight="1">
      <c r="A9" s="97" t="s">
        <v>91</v>
      </c>
      <c r="B9" s="43" t="s">
        <v>92</v>
      </c>
      <c r="C9" s="386" t="s">
        <v>93</v>
      </c>
      <c r="D9" s="386"/>
      <c r="E9" s="386"/>
      <c r="F9" s="386"/>
      <c r="G9" s="386"/>
      <c r="H9" s="386"/>
      <c r="I9" s="386"/>
      <c r="J9" s="386"/>
      <c r="K9" s="386"/>
      <c r="L9" s="386"/>
      <c r="M9" s="386"/>
      <c r="N9" s="386"/>
    </row>
    <row r="10" spans="1:14" ht="105" customHeight="1">
      <c r="A10" s="157" t="s">
        <v>94</v>
      </c>
      <c r="B10" s="43" t="s">
        <v>95</v>
      </c>
      <c r="C10" s="391"/>
      <c r="D10" s="392"/>
      <c r="E10" s="392"/>
      <c r="F10" s="392"/>
      <c r="G10" s="392"/>
      <c r="H10" s="392"/>
      <c r="I10" s="392"/>
      <c r="J10" s="392"/>
      <c r="K10" s="392"/>
      <c r="L10" s="392"/>
      <c r="M10" s="392"/>
      <c r="N10" s="393"/>
    </row>
    <row r="11" spans="1:14" ht="384" customHeight="1">
      <c r="A11" s="98" t="s">
        <v>96</v>
      </c>
      <c r="B11" s="43" t="s">
        <v>97</v>
      </c>
      <c r="C11" s="386" t="s">
        <v>98</v>
      </c>
      <c r="D11" s="387"/>
      <c r="E11" s="387"/>
      <c r="F11" s="387"/>
      <c r="G11" s="387"/>
      <c r="H11" s="387"/>
      <c r="I11" s="387"/>
      <c r="J11" s="387"/>
      <c r="K11" s="387"/>
      <c r="L11" s="387"/>
      <c r="M11" s="387"/>
      <c r="N11" s="387"/>
    </row>
    <row r="12" spans="1:14" ht="122.25" customHeight="1">
      <c r="A12" s="229" t="s">
        <v>99</v>
      </c>
      <c r="B12" s="156" t="s">
        <v>100</v>
      </c>
      <c r="C12" s="384" t="s">
        <v>101</v>
      </c>
      <c r="D12" s="385"/>
      <c r="E12" s="385"/>
      <c r="F12" s="385"/>
      <c r="G12" s="385"/>
      <c r="H12" s="385"/>
      <c r="I12" s="385"/>
      <c r="J12" s="385"/>
      <c r="K12" s="385"/>
      <c r="L12" s="385"/>
      <c r="M12" s="385"/>
      <c r="N12" s="385"/>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3.5"/>
  <cols>
    <col min="1" max="1" width="22" customWidth="1"/>
  </cols>
  <sheetData>
    <row r="1" spans="1:19">
      <c r="A1" s="4" t="s">
        <v>500</v>
      </c>
    </row>
    <row r="2" spans="1:19">
      <c r="A2" s="517" t="s">
        <v>501</v>
      </c>
      <c r="B2" s="517"/>
      <c r="C2" s="517"/>
      <c r="D2" s="517"/>
      <c r="E2" s="517"/>
      <c r="F2" s="517"/>
      <c r="G2" s="517"/>
      <c r="H2" s="517"/>
      <c r="I2" s="517"/>
      <c r="J2" s="517"/>
      <c r="K2" s="517"/>
      <c r="L2" s="517"/>
      <c r="M2" s="517"/>
      <c r="N2" s="517"/>
      <c r="O2" s="517"/>
      <c r="P2" s="517"/>
      <c r="Q2" s="517"/>
      <c r="R2" s="517"/>
      <c r="S2" s="517"/>
    </row>
    <row r="3" spans="1:19">
      <c r="A3" s="517"/>
      <c r="B3" s="517"/>
      <c r="C3" s="517"/>
      <c r="D3" s="517"/>
      <c r="E3" s="517"/>
      <c r="F3" s="517"/>
      <c r="G3" s="517"/>
      <c r="H3" s="517"/>
      <c r="I3" s="517"/>
      <c r="J3" s="517"/>
      <c r="K3" s="517"/>
      <c r="L3" s="517"/>
      <c r="M3" s="517"/>
      <c r="N3" s="517"/>
      <c r="O3" s="517"/>
      <c r="P3" s="517"/>
      <c r="Q3" s="517"/>
      <c r="R3" s="517"/>
      <c r="S3" s="517"/>
    </row>
    <row r="4" spans="1:19">
      <c r="A4" s="517"/>
      <c r="B4" s="517"/>
      <c r="C4" s="517"/>
      <c r="D4" s="517"/>
      <c r="E4" s="517"/>
      <c r="F4" s="517"/>
      <c r="G4" s="517"/>
      <c r="H4" s="517"/>
      <c r="I4" s="517"/>
      <c r="J4" s="517"/>
      <c r="K4" s="517"/>
      <c r="L4" s="517"/>
      <c r="M4" s="517"/>
      <c r="N4" s="517"/>
      <c r="O4" s="517"/>
      <c r="P4" s="517"/>
      <c r="Q4" s="517"/>
      <c r="R4" s="517"/>
      <c r="S4" s="517"/>
    </row>
    <row r="19" spans="1:19">
      <c r="A19" s="4" t="s">
        <v>503</v>
      </c>
    </row>
    <row r="20" spans="1:19">
      <c r="A20" s="517" t="s">
        <v>504</v>
      </c>
      <c r="B20" s="517"/>
      <c r="C20" s="517"/>
      <c r="D20" s="517"/>
      <c r="E20" s="517"/>
      <c r="F20" s="517"/>
      <c r="G20" s="517"/>
      <c r="H20" s="517"/>
      <c r="I20" s="517"/>
      <c r="J20" s="517"/>
      <c r="K20" s="517"/>
      <c r="L20" s="517"/>
      <c r="M20" s="517"/>
      <c r="N20" s="517"/>
      <c r="O20" s="517"/>
      <c r="P20" s="517"/>
      <c r="Q20" s="517"/>
      <c r="R20" s="517"/>
      <c r="S20" s="517"/>
    </row>
    <row r="21" spans="1:19" ht="25.5" customHeight="1">
      <c r="A21" s="517"/>
      <c r="B21" s="517"/>
      <c r="C21" s="517"/>
      <c r="D21" s="517"/>
      <c r="E21" s="517"/>
      <c r="F21" s="517"/>
      <c r="G21" s="517"/>
      <c r="H21" s="517"/>
      <c r="I21" s="517"/>
      <c r="J21" s="517"/>
      <c r="K21" s="517"/>
      <c r="L21" s="517"/>
      <c r="M21" s="517"/>
      <c r="N21" s="517"/>
      <c r="O21" s="517"/>
      <c r="P21" s="517"/>
      <c r="Q21" s="517"/>
      <c r="R21" s="517"/>
      <c r="S21" s="517"/>
    </row>
    <row r="23" spans="1:19">
      <c r="A23" s="158" t="s">
        <v>486</v>
      </c>
      <c r="B23" s="444"/>
      <c r="C23" s="444"/>
      <c r="D23" s="444"/>
      <c r="E23" s="444"/>
      <c r="F23" s="444"/>
      <c r="G23" s="444"/>
      <c r="H23" s="444"/>
      <c r="I23" s="444"/>
      <c r="J23" s="444"/>
      <c r="K23" s="444"/>
      <c r="L23" s="444"/>
      <c r="M23" s="444"/>
      <c r="N23" s="444"/>
      <c r="O23" s="444"/>
      <c r="P23" s="444"/>
      <c r="Q23" s="444"/>
      <c r="R23" s="444"/>
      <c r="S23" s="444"/>
    </row>
    <row r="24" spans="1:19">
      <c r="A24" s="158" t="s">
        <v>487</v>
      </c>
      <c r="B24" s="444"/>
      <c r="C24" s="444"/>
      <c r="D24" s="444"/>
      <c r="E24" s="444"/>
      <c r="F24" s="444"/>
      <c r="G24" s="444"/>
      <c r="H24" s="444"/>
      <c r="I24" s="444"/>
      <c r="J24" s="444"/>
      <c r="K24" s="444"/>
      <c r="L24" s="444"/>
      <c r="M24" s="444"/>
      <c r="N24" s="444"/>
      <c r="O24" s="444"/>
      <c r="P24" s="444"/>
      <c r="Q24" s="444"/>
      <c r="R24" s="444"/>
      <c r="S24" s="444"/>
    </row>
    <row r="25" spans="1:19">
      <c r="A25" s="159" t="s">
        <v>389</v>
      </c>
      <c r="B25" s="444"/>
      <c r="C25" s="444"/>
      <c r="D25" s="444"/>
      <c r="E25" s="444"/>
      <c r="F25" s="444"/>
      <c r="G25" s="444"/>
      <c r="H25" s="444"/>
      <c r="I25" s="444"/>
      <c r="J25" s="444"/>
      <c r="K25" s="444"/>
      <c r="L25" s="444"/>
      <c r="M25" s="444"/>
      <c r="N25" s="444"/>
      <c r="O25" s="444"/>
      <c r="P25" s="444"/>
      <c r="Q25" s="444"/>
      <c r="R25" s="444"/>
      <c r="S25" s="444"/>
    </row>
    <row r="26" spans="1:19">
      <c r="A26" s="159" t="s">
        <v>465</v>
      </c>
      <c r="B26" s="444"/>
      <c r="C26" s="444"/>
      <c r="D26" s="444"/>
      <c r="E26" s="444"/>
      <c r="F26" s="444"/>
      <c r="G26" s="444"/>
      <c r="H26" s="444"/>
      <c r="I26" s="444"/>
      <c r="J26" s="444"/>
      <c r="K26" s="444"/>
      <c r="L26" s="444"/>
      <c r="M26" s="444"/>
      <c r="N26" s="444"/>
      <c r="O26" s="444"/>
      <c r="P26" s="444"/>
      <c r="Q26" s="444"/>
      <c r="R26" s="444"/>
      <c r="S26" s="444"/>
    </row>
    <row r="27" spans="1:19">
      <c r="A27" s="159" t="s">
        <v>466</v>
      </c>
      <c r="B27" s="444"/>
      <c r="C27" s="444"/>
      <c r="D27" s="444"/>
      <c r="E27" s="444"/>
      <c r="F27" s="444"/>
      <c r="G27" s="444"/>
      <c r="H27" s="444"/>
      <c r="I27" s="444"/>
      <c r="J27" s="444"/>
      <c r="K27" s="444"/>
      <c r="L27" s="444"/>
      <c r="M27" s="444"/>
      <c r="N27" s="444"/>
      <c r="O27" s="444"/>
      <c r="P27" s="444"/>
      <c r="Q27" s="444"/>
      <c r="R27" s="444"/>
      <c r="S27" s="444"/>
    </row>
    <row r="31" spans="1:19">
      <c r="A31" s="4" t="s">
        <v>508</v>
      </c>
    </row>
    <row r="32" spans="1:19">
      <c r="A32" t="s">
        <v>509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topLeftCell="A4" zoomScale="80" zoomScaleNormal="80" workbookViewId="0">
      <selection activeCell="L25" sqref="L25"/>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96" t="s">
        <v>110</v>
      </c>
      <c r="J4" s="388"/>
      <c r="K4" s="388"/>
      <c r="L4" s="388"/>
      <c r="M4" s="388"/>
      <c r="N4" s="388"/>
      <c r="O4" s="41"/>
      <c r="P4" s="396" t="s">
        <v>111</v>
      </c>
      <c r="Q4" s="388"/>
      <c r="R4" s="388"/>
      <c r="S4" s="388"/>
      <c r="T4" s="388"/>
      <c r="U4" s="388"/>
      <c r="V4" s="41"/>
      <c r="W4" s="396" t="s">
        <v>112</v>
      </c>
      <c r="X4" s="388"/>
      <c r="Y4" s="388"/>
      <c r="Z4" s="388"/>
      <c r="AA4" s="388"/>
      <c r="AB4" s="388"/>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400" t="s">
        <v>114</v>
      </c>
      <c r="J6" s="401"/>
      <c r="K6" s="401"/>
      <c r="L6" s="401"/>
      <c r="M6" s="401"/>
      <c r="N6" s="402"/>
      <c r="O6" s="76"/>
      <c r="P6" s="400" t="s">
        <v>114</v>
      </c>
      <c r="Q6" s="401"/>
      <c r="R6" s="401"/>
      <c r="S6" s="401"/>
      <c r="T6" s="401"/>
      <c r="U6" s="402"/>
      <c r="V6" s="76"/>
      <c r="W6" s="400" t="s">
        <v>114</v>
      </c>
      <c r="X6" s="401"/>
      <c r="Y6" s="401"/>
      <c r="Z6" s="401"/>
      <c r="AA6" s="401"/>
      <c r="AB6" s="402"/>
      <c r="AC6" s="41"/>
      <c r="AD6" s="41"/>
      <c r="AG6" s="66"/>
    </row>
    <row r="7" spans="2:33" ht="33.75" customHeight="1">
      <c r="B7" s="64"/>
      <c r="C7" s="69" t="s">
        <v>115</v>
      </c>
      <c r="D7" s="69" t="s">
        <v>116</v>
      </c>
      <c r="E7" s="70" t="s">
        <v>117</v>
      </c>
      <c r="F7" s="397" t="s">
        <v>118</v>
      </c>
      <c r="G7" s="399"/>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Mandatory REPEX Baseline</v>
      </c>
      <c r="E9" s="37" t="str" cm="1">
        <f t="array" aca="1" ref="E9" ca="1">INDIRECT("'" &amp; $C9 &amp;"'!" &amp; "B7")</f>
        <v>N</v>
      </c>
      <c r="F9" s="37">
        <f ca="1">SUM(INDIRECT("'" &amp; $C9 &amp;"'!" &amp; "B26:F26"))</f>
        <v>0</v>
      </c>
      <c r="G9" s="37">
        <f ca="1">SUM(INDIRECT("'" &amp; $C9 &amp;"'!" &amp; "B27:F27"))</f>
        <v>-26.114056188692878</v>
      </c>
      <c r="H9" s="37" t="str" cm="1">
        <f t="array" aca="1" ref="H9" ca="1">INDIRECT("'" &amp; $C9 &amp;"'!" &amp; "B8")</f>
        <v>CV6.01, CV6.02, CV6.08, CV6.11</v>
      </c>
      <c r="I9" s="37" cm="1">
        <f t="array" aca="1" ref="I9" ca="1">INDIRECT("'" &amp; $C9 &amp;"'!" &amp; "B13")</f>
        <v>-705.11543885484127</v>
      </c>
      <c r="J9" s="37" cm="1">
        <f t="array" aca="1" ref="J9" ca="1">INDIRECT("'" &amp; $C9 &amp;"'!" &amp; "B14")</f>
        <v>-1073.5397256629326</v>
      </c>
      <c r="K9" s="37" cm="1">
        <f t="array" aca="1" ref="K9" ca="1">INDIRECT("'" &amp; $C9 &amp;"'!" &amp; "B15")</f>
        <v>-1429.3597831928657</v>
      </c>
      <c r="L9" s="37" cm="1">
        <f t="array" aca="1" ref="L9" ca="1">INDIRECT("'" &amp; $C9 &amp;"'!" &amp; "B16")</f>
        <v>-1775.2437341688042</v>
      </c>
      <c r="M9" s="277" cm="1">
        <f t="array" aca="1" ref="M9" ca="1">INDIRECT("'" &amp; $C9 &amp;"'!" &amp; "B17")</f>
        <v>-2448.4735537750407</v>
      </c>
      <c r="N9" s="277" cm="1">
        <f t="array" aca="1" ref="N9" ca="1">INDIRECT("'" &amp; $C9 &amp;"'!" &amp; "B18")</f>
        <v>-3131.3263078373261</v>
      </c>
      <c r="O9" s="76"/>
      <c r="P9" s="37" cm="1">
        <f t="array" aca="1" ref="P9" ca="1">INDIRECT("'" &amp; $C9 &amp;"'!" &amp; "D13")</f>
        <v>-571.30289922876159</v>
      </c>
      <c r="Q9" s="37" cm="1">
        <f t="array" aca="1" ref="Q9" ca="1">INDIRECT("'" &amp; $C9 &amp;"'!" &amp; "D14")</f>
        <v>-867.65686767739442</v>
      </c>
      <c r="R9" s="37" cm="1">
        <f t="array" aca="1" ref="R9" ca="1">INDIRECT("'" &amp; $C9 &amp;"'!" &amp; "D15")</f>
        <v>-1152.5657762289784</v>
      </c>
      <c r="S9" s="37" cm="1">
        <f t="array" aca="1" ref="S9" ca="1">INDIRECT("'" &amp; $C9 &amp;"'!" &amp; "D16")</f>
        <v>-1428.6088327236496</v>
      </c>
      <c r="T9" s="277" cm="1">
        <f t="array" aca="1" ref="T9" ca="1">INDIRECT("'" &amp; $C9 &amp;"'!" &amp; "D17")</f>
        <v>-1964.4319540019119</v>
      </c>
      <c r="U9" s="277" cm="1">
        <f t="array" aca="1" ref="U9" ca="1">INDIRECT("'" &amp; $C9 &amp;"'!" &amp; "D18")</f>
        <v>-2508.4854764982156</v>
      </c>
      <c r="V9" s="76"/>
      <c r="W9" s="37" cm="1">
        <f t="array" aca="1" ref="W9" ca="1">INDIRECT("'" &amp; $C9 &amp;"'!" &amp; "F13")</f>
        <v>-838.92404921825698</v>
      </c>
      <c r="X9" s="37" cm="1">
        <f t="array" aca="1" ref="X9" ca="1">INDIRECT("'" &amp; $C9 &amp;"'!" &amp; "F14")</f>
        <v>-1279.6199617563118</v>
      </c>
      <c r="Y9" s="37" cm="1">
        <f t="array" aca="1" ref="Y9" ca="1">INDIRECT("'" &amp; $C9 &amp;"'!" &amp; "F15")</f>
        <v>-1706.251225242399</v>
      </c>
      <c r="Z9" s="37" cm="1">
        <f t="array" aca="1" ref="Z9" ca="1">INDIRECT("'" &amp; $C9 &amp;"'!" &amp; "F16")</f>
        <v>-2121.806654594835</v>
      </c>
      <c r="AA9" s="277" cm="1">
        <f t="array" aca="1" ref="AA9" ca="1">INDIRECT("'" &amp; $C9 &amp;"'!" &amp; "F17")</f>
        <v>-2931.1640839802913</v>
      </c>
      <c r="AB9" s="277" cm="1">
        <f t="array" aca="1" ref="AB9" ca="1">INDIRECT("'" &amp; $C9 &amp;"'!" &amp; "F18")</f>
        <v>-3750.4293094808245</v>
      </c>
      <c r="AC9" s="41"/>
      <c r="AD9" s="84" t="s">
        <v>126</v>
      </c>
      <c r="AE9" s="84" t="s">
        <v>127</v>
      </c>
      <c r="AF9" s="84" t="s">
        <v>128</v>
      </c>
      <c r="AG9" s="66"/>
    </row>
    <row r="10" spans="2:33">
      <c r="B10" s="64"/>
      <c r="C10" s="72" t="s">
        <v>129</v>
      </c>
      <c r="D10" s="37" t="str" cm="1">
        <f t="array" aca="1" ref="D10" ca="1">INDIRECT("'" &amp; $C10 &amp;"'!" &amp; "B4")</f>
        <v>Mandatory REPEX Preferred</v>
      </c>
      <c r="E10" s="37" t="str" cm="1">
        <f t="array" aca="1" ref="E10" ca="1">IF(ISTEXT($D10),INDIRECT("'" &amp; $C10 &amp;"'!" &amp; "B7"),"")</f>
        <v>Y</v>
      </c>
      <c r="F10" s="37">
        <f t="shared" ref="F10:F19" ca="1" si="0">IF(ISTEXT($D10),SUM(INDIRECT("'" &amp; $C10 &amp;"'!" &amp; "B26:f26")),"")</f>
        <v>-643.7032155861757</v>
      </c>
      <c r="G10" s="37">
        <f t="shared" ref="G10:G19" ca="1" si="1">IF(ISTEXT($D10),SUM(INDIRECT("'" &amp; $C10 &amp;"'!" &amp; "B27:f27")),"")</f>
        <v>-18.811278692231774</v>
      </c>
      <c r="H10" s="37" t="str" cm="1">
        <f t="array" aca="1" ref="H10" ca="1">IF(ISTEXT($D10),INDIRECT("'" &amp; $C10 &amp;"'!" &amp; "B8"),"")</f>
        <v>CV6.01, CV6.02, CV6.08, CV6.11</v>
      </c>
      <c r="I10" s="37" cm="1">
        <f t="array" aca="1" ref="I10" ca="1">IF(ISTEXT($D10),INDIRECT("'" &amp; $C10 &amp;"'!" &amp; "B13"),"")</f>
        <v>-817.14487874698136</v>
      </c>
      <c r="J10" s="37" cm="1">
        <f t="array" aca="1" ref="J10" ca="1">IF(ISTEXT($D10),INDIRECT("'" &amp; $C10 &amp;"'!" &amp; "B14"),"")</f>
        <v>-1146.5212910351092</v>
      </c>
      <c r="K10" s="37" cm="1">
        <f t="array" aca="1" ref="K10" ca="1">IF(ISTEXT($D10),INDIRECT("'" &amp; $C10 &amp;"'!" &amp; "B15"),"")</f>
        <v>-1381.7154941136878</v>
      </c>
      <c r="L10" s="37" cm="1">
        <f t="array" aca="1" ref="L10" ca="1">IF(ISTEXT($D10),INDIRECT("'" &amp; $C10 &amp;"'!" &amp; "B16"),"")</f>
        <v>-1553.6685904321662</v>
      </c>
      <c r="M10" s="277" cm="1">
        <f t="array" aca="1" ref="M10" ca="1">IF(ISTEXT($D10),INDIRECT("'" &amp; $C10 &amp;"'!" &amp; "B17"),"")</f>
        <v>-1832.6188932851423</v>
      </c>
      <c r="N10" s="277" cm="1">
        <f t="array" aca="1" ref="N10" ca="1">IF(ISTEXT($D10),INDIRECT("'" &amp; $C10 &amp;"'!" &amp; "B18"),"")</f>
        <v>-2103.0073367856999</v>
      </c>
      <c r="O10" s="76"/>
      <c r="P10" s="37" cm="1">
        <f t="array" aca="1" ref="P10" ca="1">IF(ISTEXT($D10),INDIRECT("'" &amp; $C10 &amp;"'!" &amp; "D13"),"")</f>
        <v>-744.51313032136773</v>
      </c>
      <c r="Q10" s="37" cm="1">
        <f t="array" aca="1" ref="Q10" ca="1">IF(ISTEXT($D10),INDIRECT("'" &amp; $C10 &amp;"'!" &amp; "D14"),"")</f>
        <v>-1051.6207587228894</v>
      </c>
      <c r="R10" s="37" cm="1">
        <f t="array" aca="1" ref="R10" ca="1">IF(ISTEXT($D10),INDIRECT("'" &amp; $C10 &amp;"'!" &amp; "D15"),"")</f>
        <v>-1264.9916076591062</v>
      </c>
      <c r="S10" s="37" cm="1">
        <f t="array" aca="1" ref="S10" ca="1">IF(ISTEXT($D10),INDIRECT("'" &amp; $C10 &amp;"'!" &amp; "D16"),"")</f>
        <v>-1415.5390748455586</v>
      </c>
      <c r="T10" s="277" cm="1">
        <f t="array" aca="1" ref="T10" ca="1">IF(ISTEXT($D10),INDIRECT("'" &amp; $C10 &amp;"'!" &amp; "D17"),"")</f>
        <v>-1652.6476205714278</v>
      </c>
      <c r="U10" s="277" cm="1">
        <f t="array" aca="1" ref="U10" ca="1">IF(ISTEXT($D10),INDIRECT("'" &amp; $C10 &amp;"'!" &amp; "D18"),"")</f>
        <v>-1881.1631599739051</v>
      </c>
      <c r="V10" s="76"/>
      <c r="W10" s="37" cm="1">
        <f t="array" aca="1" ref="W10" ca="1">IF(ISTEXT($D10),INDIRECT("'" &amp; $C10 &amp;"'!" &amp; "F13"),"")</f>
        <v>-889.84466148499439</v>
      </c>
      <c r="X10" s="37" cm="1">
        <f t="array" aca="1" ref="X10" ca="1">IF(ISTEXT($D10),INDIRECT("'" &amp; $C10 &amp;"'!" &amp; "F14"),"")</f>
        <v>-1241.5521341004294</v>
      </c>
      <c r="Y10" s="37" cm="1">
        <f t="array" aca="1" ref="Y10" ca="1">IF(ISTEXT($D10),INDIRECT("'" &amp; $C10 &amp;"'!" &amp; "F15"),"")</f>
        <v>-1498.5389189130187</v>
      </c>
      <c r="Z10" s="37" cm="1">
        <f t="array" aca="1" ref="Z10" ca="1">IF(ISTEXT($D10),INDIRECT("'" &amp; $C10 &amp;"'!" &amp; "F16"),"")</f>
        <v>-1691.8457377934187</v>
      </c>
      <c r="AA10" s="277" cm="1">
        <f t="array" aca="1" ref="AA10" ca="1">IF(ISTEXT($D10),INDIRECT("'" &amp; $C10 &amp;"'!" &amp; "F17"),"")</f>
        <v>-2012.2485793985786</v>
      </c>
      <c r="AB10" s="277" cm="1">
        <f t="array" aca="1" ref="AB10" ca="1">IF(ISTEXT($D10),INDIRECT("'" &amp; $C10 &amp;"'!" &amp; "F18"),"")</f>
        <v>-2323.7901216849114</v>
      </c>
      <c r="AC10" s="41"/>
      <c r="AD10" s="84" t="s">
        <v>130</v>
      </c>
      <c r="AE10" s="84" t="s">
        <v>131</v>
      </c>
      <c r="AF10" s="84" t="s">
        <v>132</v>
      </c>
      <c r="AG10" s="66"/>
    </row>
    <row r="11" spans="2:33">
      <c r="B11" s="64"/>
      <c r="C11" s="72" t="s">
        <v>133</v>
      </c>
      <c r="D11" s="37" t="str" cm="1">
        <f t="array" aca="1" ref="D11" ca="1">INDIRECT("'" &amp; $C11 &amp;"'!" &amp; "B4")</f>
        <v>Mandatory REPEX Accelerated</v>
      </c>
      <c r="E11" s="37" t="str" cm="1">
        <f t="array" aca="1" ref="E11" ca="1">IF(ISTEXT($D11),INDIRECT("'" &amp; $C11 &amp;"'!" &amp; "B7"),"")</f>
        <v>N</v>
      </c>
      <c r="F11" s="37">
        <f t="shared" ca="1" si="0"/>
        <v>-754.95466065291203</v>
      </c>
      <c r="G11" s="37">
        <f t="shared" ca="1" si="1"/>
        <v>-17.43775666511166</v>
      </c>
      <c r="H11" s="37" t="str" cm="1">
        <f t="array" aca="1" ref="H11" ca="1">IF(ISTEXT($D11),INDIRECT("'" &amp; $C11 &amp;"'!" &amp; "B8"),"")</f>
        <v>CV6.01, CV6.02, CV6.08, CV6.11</v>
      </c>
      <c r="I11" s="37" cm="1">
        <f t="array" aca="1" ref="I11" ca="1">IF(ISTEXT($D11),INDIRECT("'" &amp; $C11 &amp;"'!" &amp; "B13"),"")</f>
        <v>-827.44942798533248</v>
      </c>
      <c r="J11" s="37" cm="1">
        <f t="array" aca="1" ref="J11" ca="1">IF(ISTEXT($D11),INDIRECT("'" &amp; $C11 &amp;"'!" &amp; "B14"),"")</f>
        <v>-1141.3048577077307</v>
      </c>
      <c r="K11" s="37" cm="1">
        <f t="array" aca="1" ref="K11" ca="1">IF(ISTEXT($D11),INDIRECT("'" &amp; $C11 &amp;"'!" &amp; "B15"),"")</f>
        <v>-1346.3624759476977</v>
      </c>
      <c r="L11" s="37" cm="1">
        <f t="array" aca="1" ref="L11" ca="1">IF(ISTEXT($D11),INDIRECT("'" &amp; $C11 &amp;"'!" &amp; "B16"),"")</f>
        <v>-1478.3611588660456</v>
      </c>
      <c r="M11" s="277" cm="1">
        <f t="array" aca="1" ref="M11" ca="1">IF(ISTEXT($D11),INDIRECT("'" &amp; $C11 &amp;"'!" &amp; "B17"),"")</f>
        <v>-1667.0989567706936</v>
      </c>
      <c r="N11" s="277" cm="1">
        <f t="array" aca="1" ref="N11" ca="1">IF(ISTEXT($D11),INDIRECT("'" &amp; $C11 &amp;"'!" &amp; "B18"),"")</f>
        <v>-1839.6182135165122</v>
      </c>
      <c r="O11" s="76"/>
      <c r="P11" s="37" cm="1">
        <f t="array" aca="1" ref="P11" ca="1">IF(ISTEXT($D11),INDIRECT("'" &amp; $C11 &amp;"'!" &amp; "D13"),"")</f>
        <v>-766.32494048752073</v>
      </c>
      <c r="Q11" s="37" cm="1">
        <f t="array" aca="1" ref="Q11" ca="1">IF(ISTEXT($D11),INDIRECT("'" &amp; $C11 &amp;"'!" &amp; "D14"),"")</f>
        <v>-1067.279097712852</v>
      </c>
      <c r="R11" s="37" cm="1">
        <f t="array" aca="1" ref="R11" ca="1">IF(ISTEXT($D11),INDIRECT("'" &amp; $C11 &amp;"'!" &amp; "D15"),"")</f>
        <v>-1259.7471401124972</v>
      </c>
      <c r="S11" s="37" cm="1">
        <f t="array" aca="1" ref="S11" ca="1">IF(ISTEXT($D11),INDIRECT("'" &amp; $C11 &amp;"'!" &amp; "D16"),"")</f>
        <v>-1379.4517951701782</v>
      </c>
      <c r="T11" s="277" cm="1">
        <f t="array" aca="1" ref="T11" ca="1">IF(ISTEXT($D11),INDIRECT("'" &amp; $C11 &amp;"'!" &amp; "D17"),"")</f>
        <v>-1544.3273499822312</v>
      </c>
      <c r="U11" s="277" cm="1">
        <f t="array" aca="1" ref="U11" ca="1">IF(ISTEXT($D11),INDIRECT("'" &amp; $C11 &amp;"'!" &amp; "D18"),"")</f>
        <v>-1693.2123729546918</v>
      </c>
      <c r="V11" s="76"/>
      <c r="W11" s="37" cm="1">
        <f t="array" aca="1" ref="W11" ca="1">IF(ISTEXT($D11),INDIRECT("'" &amp; $C11 &amp;"'!" &amp; "F13"),"")</f>
        <v>-888.65548551169172</v>
      </c>
      <c r="X11" s="37" cm="1">
        <f t="array" aca="1" ref="X11" ca="1">IF(ISTEXT($D11),INDIRECT("'" &amp; $C11 &amp;"'!" &amp; "F14"),"")</f>
        <v>-1215.4483133235558</v>
      </c>
      <c r="Y11" s="37" cm="1">
        <f t="array" aca="1" ref="Y11" ca="1">IF(ISTEXT($D11),INDIRECT("'" &amp; $C11 &amp;"'!" &amp; "F15"),"")</f>
        <v>-1433.0777464133671</v>
      </c>
      <c r="Z11" s="37" cm="1">
        <f t="array" aca="1" ref="Z11" ca="1">IF(ISTEXT($D11),INDIRECT("'" &amp; $C11 &amp;"'!" &amp; "F16"),"")</f>
        <v>-1577.3406565392715</v>
      </c>
      <c r="AA11" s="277" cm="1">
        <f t="array" aca="1" ref="AA11" ca="1">IF(ISTEXT($D11),INDIRECT("'" &amp; $C11 &amp;"'!" &amp; "F17"),"")</f>
        <v>-1789.7189006736596</v>
      </c>
      <c r="AB11" s="277" cm="1">
        <f t="array" aca="1" ref="AB11" ca="1">IF(ISTEXT($D11),INDIRECT("'" &amp; $C11 &amp;"'!" &amp; "F18"),"")</f>
        <v>-1985.4662593696919</v>
      </c>
      <c r="AC11" s="41"/>
      <c r="AD11" s="84" t="s">
        <v>134</v>
      </c>
      <c r="AE11" s="84" t="s">
        <v>135</v>
      </c>
      <c r="AF11" s="84" t="s">
        <v>136</v>
      </c>
      <c r="AG11" s="66"/>
    </row>
    <row r="12" spans="2:33">
      <c r="B12" s="64"/>
      <c r="C12" s="72" t="s">
        <v>137</v>
      </c>
      <c r="D12" s="37" cm="1">
        <f t="array" aca="1" ref="D12" ca="1">INDIRECT("'" &amp; $C12 &amp;"'!" &amp; "B4")</f>
        <v>0</v>
      </c>
      <c r="E12" s="37" t="str" cm="1">
        <f t="array" aca="1" ref="E12" ca="1">IF(ISTEXT($D12),INDIRECT("'" &amp; $C12 &amp;"'!" &amp; "B7"),"")</f>
        <v/>
      </c>
      <c r="F12" s="37" t="str">
        <f t="shared" ca="1" si="0"/>
        <v/>
      </c>
      <c r="G12" s="37" t="str">
        <f t="shared" ca="1" si="1"/>
        <v/>
      </c>
      <c r="H12" s="37" t="str" cm="1">
        <f t="array" aca="1" ref="H12" ca="1">IF(ISTEXT($D12),INDIRECT("'" &amp; $C12 &amp;"'!" &amp; "B8"),"")</f>
        <v/>
      </c>
      <c r="I12" s="37" t="str" cm="1">
        <f t="array" aca="1" ref="I12" ca="1">IF(ISTEXT($D12),INDIRECT("'" &amp; $C12 &amp;"'!" &amp; "B13"),"")</f>
        <v/>
      </c>
      <c r="J12" s="37" t="str" cm="1">
        <f t="array" aca="1" ref="J12" ca="1">IF(ISTEXT($D12),INDIRECT("'" &amp; $C12 &amp;"'!" &amp; "B14"),"")</f>
        <v/>
      </c>
      <c r="K12" s="37" t="str" cm="1">
        <f t="array" aca="1" ref="K12" ca="1">IF(ISTEXT($D12),INDIRECT("'" &amp; $C12 &amp;"'!" &amp; "B15"),"")</f>
        <v/>
      </c>
      <c r="L12" s="37" t="str" cm="1">
        <f t="array" aca="1" ref="L12" ca="1">IF(ISTEXT($D12),INDIRECT("'" &amp; $C12 &amp;"'!" &amp; "B16"),"")</f>
        <v/>
      </c>
      <c r="M12" s="277" t="str" cm="1">
        <f t="array" aca="1" ref="M12" ca="1">IF(ISTEXT($D12),INDIRECT("'" &amp; $C12 &amp;"'!" &amp; "B17"),"")</f>
        <v/>
      </c>
      <c r="N12" s="277" t="str" cm="1">
        <f t="array" aca="1" ref="N12" ca="1">IF(ISTEXT($D12),INDIRECT("'" &amp; $C12 &amp;"'!" &amp; "B18"),"")</f>
        <v/>
      </c>
      <c r="O12" s="76"/>
      <c r="P12" s="37" t="str" cm="1">
        <f t="array" aca="1" ref="P12" ca="1">IF(ISTEXT($D12),INDIRECT("'" &amp; $C12 &amp;"'!" &amp; "D13"),"")</f>
        <v/>
      </c>
      <c r="Q12" s="37" t="str" cm="1">
        <f t="array" aca="1" ref="Q12" ca="1">IF(ISTEXT($D12),INDIRECT("'" &amp; $C12 &amp;"'!" &amp; "D14"),"")</f>
        <v/>
      </c>
      <c r="R12" s="37" t="str" cm="1">
        <f t="array" aca="1" ref="R12" ca="1">IF(ISTEXT($D12),INDIRECT("'" &amp; $C12 &amp;"'!" &amp; "D15"),"")</f>
        <v/>
      </c>
      <c r="S12" s="37" t="str" cm="1">
        <f t="array" aca="1" ref="S12" ca="1">IF(ISTEXT($D12),INDIRECT("'" &amp; $C12 &amp;"'!" &amp; "D16"),"")</f>
        <v/>
      </c>
      <c r="T12" s="277" t="str" cm="1">
        <f t="array" aca="1" ref="T12" ca="1">IF(ISTEXT($D12),INDIRECT("'" &amp; $C12 &amp;"'!" &amp; "D17"),"")</f>
        <v/>
      </c>
      <c r="U12" s="277" t="str" cm="1">
        <f t="array" aca="1" ref="U12" ca="1">IF(ISTEXT($D12),INDIRECT("'" &amp; $C12 &amp;"'!" &amp; "D18"),"")</f>
        <v/>
      </c>
      <c r="V12" s="76"/>
      <c r="W12" s="37" t="str" cm="1">
        <f t="array" aca="1" ref="W12" ca="1">IF(ISTEXT($D12),INDIRECT("'" &amp; $C12 &amp;"'!" &amp; "F13"),"")</f>
        <v/>
      </c>
      <c r="X12" s="37" t="str" cm="1">
        <f t="array" aca="1" ref="X12" ca="1">IF(ISTEXT($D12),INDIRECT("'" &amp; $C12 &amp;"'!" &amp; "F14"),"")</f>
        <v/>
      </c>
      <c r="Y12" s="37" t="str" cm="1">
        <f t="array" aca="1" ref="Y12" ca="1">IF(ISTEXT($D12),INDIRECT("'" &amp; $C12 &amp;"'!" &amp; "F15"),"")</f>
        <v/>
      </c>
      <c r="Z12" s="37" t="str" cm="1">
        <f t="array" aca="1" ref="Z12" ca="1">IF(ISTEXT($D12),INDIRECT("'" &amp; $C12 &amp;"'!" &amp; "F16"),"")</f>
        <v/>
      </c>
      <c r="AA12" s="277" t="str" cm="1">
        <f t="array" aca="1" ref="AA12" ca="1">IF(ISTEXT($D12),INDIRECT("'" &amp; $C12 &amp;"'!" &amp; "F17"),"")</f>
        <v/>
      </c>
      <c r="AB12" s="277" t="str" cm="1">
        <f t="array" aca="1" ref="AB12" ca="1">IF(ISTEXT($D12),INDIRECT("'" &amp; $C12 &amp;"'!" &amp; "F18"),"")</f>
        <v/>
      </c>
      <c r="AC12" s="41"/>
      <c r="AD12" s="84"/>
      <c r="AE12" s="84"/>
      <c r="AF12" s="84"/>
      <c r="AG12" s="66"/>
    </row>
    <row r="13" spans="2:33">
      <c r="B13" s="64"/>
      <c r="C13" s="72" t="s">
        <v>138</v>
      </c>
      <c r="D13" s="37" cm="1">
        <f t="array" aca="1" ref="D13" ca="1">INDIRECT("'" &amp; $C13 &amp;"'!" &amp; "B4")</f>
        <v>0</v>
      </c>
      <c r="E13" s="37" t="str" cm="1">
        <f t="array" aca="1" ref="E13" ca="1">IF(ISTEXT($D13),INDIRECT("'" &amp; $C13 &amp;"'!" &amp; "B7"),"")</f>
        <v/>
      </c>
      <c r="F13" s="37" t="str">
        <f t="shared" ca="1" si="0"/>
        <v/>
      </c>
      <c r="G13" s="37" t="str">
        <f t="shared" ca="1" si="1"/>
        <v/>
      </c>
      <c r="H13" s="37" t="str" cm="1">
        <f t="array" aca="1" ref="H13" ca="1">IF(ISTEXT($D13),INDIRECT("'" &amp; $C13 &amp;"'!" &amp; "B8"),"")</f>
        <v/>
      </c>
      <c r="I13" s="37" t="str" cm="1">
        <f t="array" aca="1" ref="I13" ca="1">IF(ISTEXT($D13),INDIRECT("'" &amp; $C13 &amp;"'!" &amp; "B13"),"")</f>
        <v/>
      </c>
      <c r="J13" s="37" t="str" cm="1">
        <f t="array" aca="1" ref="J13" ca="1">IF(ISTEXT($D13),INDIRECT("'" &amp; $C13 &amp;"'!" &amp; "B14"),"")</f>
        <v/>
      </c>
      <c r="K13" s="37" t="str" cm="1">
        <f t="array" aca="1" ref="K13" ca="1">IF(ISTEXT($D13),INDIRECT("'" &amp; $C13 &amp;"'!" &amp; "B15"),"")</f>
        <v/>
      </c>
      <c r="L13" s="37" t="str" cm="1">
        <f t="array" aca="1" ref="L13" ca="1">IF(ISTEXT($D13),INDIRECT("'" &amp; $C13 &amp;"'!" &amp; "B16"),"")</f>
        <v/>
      </c>
      <c r="M13" s="277" t="str" cm="1">
        <f t="array" aca="1" ref="M13" ca="1">IF(ISTEXT($D13),INDIRECT("'" &amp; $C13 &amp;"'!" &amp; "B17"),"")</f>
        <v/>
      </c>
      <c r="N13" s="277" t="str" cm="1">
        <f t="array" aca="1" ref="N13" ca="1">IF(ISTEXT($D13),INDIRECT("'" &amp; $C13 &amp;"'!" &amp; "B18"),"")</f>
        <v/>
      </c>
      <c r="O13" s="76"/>
      <c r="P13" s="37" t="str" cm="1">
        <f t="array" aca="1" ref="P13" ca="1">IF(ISTEXT($D13),INDIRECT("'" &amp; $C13 &amp;"'!" &amp; "D13"),"")</f>
        <v/>
      </c>
      <c r="Q13" s="37" t="str" cm="1">
        <f t="array" aca="1" ref="Q13" ca="1">IF(ISTEXT($D13),INDIRECT("'" &amp; $C13 &amp;"'!" &amp; "D14"),"")</f>
        <v/>
      </c>
      <c r="R13" s="37" t="str" cm="1">
        <f t="array" aca="1" ref="R13" ca="1">IF(ISTEXT($D13),INDIRECT("'" &amp; $C13 &amp;"'!" &amp; "D15"),"")</f>
        <v/>
      </c>
      <c r="S13" s="37" t="str" cm="1">
        <f t="array" aca="1" ref="S13" ca="1">IF(ISTEXT($D13),INDIRECT("'" &amp; $C13 &amp;"'!" &amp; "D16"),"")</f>
        <v/>
      </c>
      <c r="T13" s="277" t="str" cm="1">
        <f t="array" aca="1" ref="T13" ca="1">IF(ISTEXT($D13),INDIRECT("'" &amp; $C13 &amp;"'!" &amp; "D17"),"")</f>
        <v/>
      </c>
      <c r="U13" s="277" t="str" cm="1">
        <f t="array" aca="1" ref="U13" ca="1">IF(ISTEXT($D13),INDIRECT("'" &amp; $C13 &amp;"'!" &amp; "D18"),"")</f>
        <v/>
      </c>
      <c r="V13" s="76"/>
      <c r="W13" s="37" t="str" cm="1">
        <f t="array" aca="1" ref="W13" ca="1">IF(ISTEXT($D13),INDIRECT("'" &amp; $C13 &amp;"'!" &amp; "F13"),"")</f>
        <v/>
      </c>
      <c r="X13" s="37" t="str" cm="1">
        <f t="array" aca="1" ref="X13" ca="1">IF(ISTEXT($D13),INDIRECT("'" &amp; $C13 &amp;"'!" &amp; "F14"),"")</f>
        <v/>
      </c>
      <c r="Y13" s="37" t="str" cm="1">
        <f t="array" aca="1" ref="Y13" ca="1">IF(ISTEXT($D13),INDIRECT("'" &amp; $C13 &amp;"'!" &amp; "F15"),"")</f>
        <v/>
      </c>
      <c r="Z13" s="37" t="str" cm="1">
        <f t="array" aca="1" ref="Z13" ca="1">IF(ISTEXT($D13),INDIRECT("'" &amp; $C13 &amp;"'!" &amp; "F16"),"")</f>
        <v/>
      </c>
      <c r="AA13" s="277" t="str" cm="1">
        <f t="array" aca="1" ref="AA13" ca="1">IF(ISTEXT($D13),INDIRECT("'" &amp; $C13 &amp;"'!" &amp; "F17"),"")</f>
        <v/>
      </c>
      <c r="AB13" s="277" t="str" cm="1">
        <f t="array" aca="1" ref="AB13" ca="1">IF(ISTEXT($D13),INDIRECT("'" &amp; $C13 &amp;"'!" &amp; "F18"),"")</f>
        <v/>
      </c>
      <c r="AC13" s="41"/>
      <c r="AD13" s="84"/>
      <c r="AE13" s="84"/>
      <c r="AF13" s="84"/>
      <c r="AG13" s="66"/>
    </row>
    <row r="14" spans="2:33">
      <c r="B14" s="64"/>
      <c r="C14" s="72" t="s">
        <v>139</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140</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141</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142</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143</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144</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145</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400" t="s">
        <v>146</v>
      </c>
      <c r="J22" s="401"/>
      <c r="K22" s="401"/>
      <c r="L22" s="401"/>
      <c r="M22" s="401"/>
      <c r="N22" s="402"/>
      <c r="O22" s="76"/>
      <c r="P22" s="400" t="s">
        <v>146</v>
      </c>
      <c r="Q22" s="401"/>
      <c r="R22" s="401"/>
      <c r="S22" s="401"/>
      <c r="T22" s="401"/>
      <c r="U22" s="402"/>
      <c r="V22" s="76"/>
      <c r="W22" s="400" t="s">
        <v>146</v>
      </c>
      <c r="X22" s="401"/>
      <c r="Y22" s="401"/>
      <c r="Z22" s="401"/>
      <c r="AA22" s="401"/>
      <c r="AB22" s="402"/>
      <c r="AC22" s="41"/>
      <c r="AD22" s="76"/>
      <c r="AE22" s="76"/>
      <c r="AF22" s="76"/>
      <c r="AG22" s="66"/>
    </row>
    <row r="23" spans="2:33" ht="33.75" customHeight="1">
      <c r="B23" s="64"/>
      <c r="C23" s="69" t="s">
        <v>115</v>
      </c>
      <c r="D23" s="69" t="s">
        <v>116</v>
      </c>
      <c r="E23" s="70" t="s">
        <v>117</v>
      </c>
      <c r="F23" s="397" t="s">
        <v>118</v>
      </c>
      <c r="G23" s="398"/>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Mandatory REPEX Preferred</v>
      </c>
      <c r="E25" s="37" t="str">
        <f ca="1">E10</f>
        <v>Y</v>
      </c>
      <c r="F25" s="59">
        <f ca="1">IF(ISNUMBER(F10-F$9),F10-F$9,"")</f>
        <v>-643.7032155861757</v>
      </c>
      <c r="G25" s="59">
        <f ca="1">IF(ISNUMBER(G10-G$9),G10-G$9,"")</f>
        <v>7.3027774964611041</v>
      </c>
      <c r="H25" s="87" t="str">
        <f ca="1">H10</f>
        <v>CV6.01, CV6.02, CV6.08, CV6.11</v>
      </c>
      <c r="I25" s="59">
        <f t="shared" ref="I25:N34" ca="1" si="2">IF(ISNUMBER(I10-I$9),I10-I$9,"")</f>
        <v>-112.02943989214009</v>
      </c>
      <c r="J25" s="59">
        <f t="shared" ca="1" si="2"/>
        <v>-72.981565372176647</v>
      </c>
      <c r="K25" s="59">
        <f t="shared" ca="1" si="2"/>
        <v>47.644289079177952</v>
      </c>
      <c r="L25" s="59">
        <f t="shared" ca="1" si="2"/>
        <v>221.57514373663798</v>
      </c>
      <c r="M25" s="59">
        <f t="shared" ca="1" si="2"/>
        <v>615.85466048989838</v>
      </c>
      <c r="N25" s="59">
        <f t="shared" ca="1" si="2"/>
        <v>1028.3189710516262</v>
      </c>
      <c r="O25" s="76"/>
      <c r="P25" s="59">
        <f t="shared" ref="P25:U34" ca="1" si="3">IF(ISNUMBER(P10-P$9),P10-P$9,"")</f>
        <v>-173.21023109260614</v>
      </c>
      <c r="Q25" s="59">
        <f t="shared" ca="1" si="3"/>
        <v>-183.96389104549496</v>
      </c>
      <c r="R25" s="59">
        <f t="shared" ca="1" si="3"/>
        <v>-112.4258314301278</v>
      </c>
      <c r="S25" s="59">
        <f t="shared" ca="1" si="3"/>
        <v>13.069757878090968</v>
      </c>
      <c r="T25" s="59">
        <f t="shared" ca="1" si="3"/>
        <v>311.78433343048414</v>
      </c>
      <c r="U25" s="59">
        <f t="shared" ca="1" si="3"/>
        <v>627.32231652431051</v>
      </c>
      <c r="V25" s="76"/>
      <c r="W25" s="59">
        <f t="shared" ref="W25:AB34" ca="1" si="4">IF(ISNUMBER(W10-W$9),W10-W$9,"")</f>
        <v>-50.920612266737407</v>
      </c>
      <c r="X25" s="59">
        <f t="shared" ca="1" si="4"/>
        <v>38.067827655882411</v>
      </c>
      <c r="Y25" s="59">
        <f t="shared" ca="1" si="4"/>
        <v>207.71230632938023</v>
      </c>
      <c r="Z25" s="59">
        <f t="shared" ca="1" si="4"/>
        <v>429.96091680141626</v>
      </c>
      <c r="AA25" s="59">
        <f t="shared" ca="1" si="4"/>
        <v>918.91550458171264</v>
      </c>
      <c r="AB25" s="59">
        <f t="shared" ca="1" si="4"/>
        <v>1426.6391877959131</v>
      </c>
      <c r="AC25" s="41"/>
      <c r="AD25" s="76"/>
      <c r="AE25" s="76"/>
      <c r="AF25" s="76"/>
      <c r="AG25" s="66"/>
    </row>
    <row r="26" spans="2:33">
      <c r="B26" s="64"/>
      <c r="C26" s="72" t="s">
        <v>133</v>
      </c>
      <c r="D26" s="87" t="str">
        <f t="shared" ref="D26:E34" ca="1" si="5">D11</f>
        <v>Mandatory REPEX Accelerated</v>
      </c>
      <c r="E26" s="37" t="str">
        <f t="shared" ca="1" si="5"/>
        <v>N</v>
      </c>
      <c r="F26" s="59">
        <f t="shared" ref="F26:G34" ca="1" si="6">IF(ISNUMBER(F11-F$9),F11-F$9,"")</f>
        <v>-754.95466065291203</v>
      </c>
      <c r="G26" s="59">
        <f t="shared" ca="1" si="6"/>
        <v>8.6762995235812177</v>
      </c>
      <c r="H26" s="87" t="str">
        <f t="shared" ref="H26:H34" ca="1" si="7">H11</f>
        <v>CV6.01, CV6.02, CV6.08, CV6.11</v>
      </c>
      <c r="I26" s="59">
        <f t="shared" ca="1" si="2"/>
        <v>-122.3339891304912</v>
      </c>
      <c r="J26" s="59">
        <f t="shared" ca="1" si="2"/>
        <v>-67.765132044798065</v>
      </c>
      <c r="K26" s="59">
        <f t="shared" ca="1" si="2"/>
        <v>82.997307245168031</v>
      </c>
      <c r="L26" s="59">
        <f t="shared" ca="1" si="2"/>
        <v>296.8825753027586</v>
      </c>
      <c r="M26" s="59">
        <f t="shared" ca="1" si="2"/>
        <v>781.37459700434715</v>
      </c>
      <c r="N26" s="59">
        <f t="shared" ca="1" si="2"/>
        <v>1291.7080943208139</v>
      </c>
      <c r="O26" s="76"/>
      <c r="P26" s="59">
        <f t="shared" ca="1" si="3"/>
        <v>-195.02204125875915</v>
      </c>
      <c r="Q26" s="59">
        <f t="shared" ca="1" si="3"/>
        <v>-199.62223003545762</v>
      </c>
      <c r="R26" s="59">
        <f t="shared" ca="1" si="3"/>
        <v>-107.18136388351877</v>
      </c>
      <c r="S26" s="59">
        <f t="shared" ca="1" si="3"/>
        <v>49.157037553471355</v>
      </c>
      <c r="T26" s="59">
        <f t="shared" ca="1" si="3"/>
        <v>420.10460401968066</v>
      </c>
      <c r="U26" s="59">
        <f t="shared" ca="1" si="3"/>
        <v>815.2731035435238</v>
      </c>
      <c r="V26" s="76"/>
      <c r="W26" s="59">
        <f t="shared" ca="1" si="4"/>
        <v>-49.73143629343474</v>
      </c>
      <c r="X26" s="59">
        <f t="shared" ca="1" si="4"/>
        <v>64.171648432756001</v>
      </c>
      <c r="Y26" s="59">
        <f t="shared" ca="1" si="4"/>
        <v>273.17347882903186</v>
      </c>
      <c r="Z26" s="59">
        <f t="shared" ca="1" si="4"/>
        <v>544.46599805556343</v>
      </c>
      <c r="AA26" s="59">
        <f t="shared" ca="1" si="4"/>
        <v>1141.4451833066316</v>
      </c>
      <c r="AB26" s="59">
        <f t="shared" ca="1" si="4"/>
        <v>1764.9630501111326</v>
      </c>
      <c r="AC26" s="41"/>
      <c r="AD26" s="76"/>
      <c r="AE26" s="76"/>
      <c r="AF26" s="76"/>
      <c r="AG26" s="66"/>
    </row>
    <row r="27" spans="2:33">
      <c r="B27" s="64"/>
      <c r="C27" s="72" t="s">
        <v>137</v>
      </c>
      <c r="D27" s="87">
        <f t="shared" ca="1" si="5"/>
        <v>0</v>
      </c>
      <c r="E27" s="37" t="str">
        <f t="shared" ca="1" si="5"/>
        <v/>
      </c>
      <c r="F27" s="59" t="str">
        <f t="shared" ca="1" si="6"/>
        <v/>
      </c>
      <c r="G27" s="59" t="str">
        <f t="shared" ca="1" si="6"/>
        <v/>
      </c>
      <c r="H27" s="87" t="str">
        <f t="shared" ca="1" si="7"/>
        <v/>
      </c>
      <c r="I27" s="59" t="str">
        <f t="shared" ca="1" si="2"/>
        <v/>
      </c>
      <c r="J27" s="59" t="str">
        <f t="shared" ca="1" si="2"/>
        <v/>
      </c>
      <c r="K27" s="59" t="str">
        <f t="shared" ca="1" si="2"/>
        <v/>
      </c>
      <c r="L27" s="59" t="str">
        <f t="shared" ca="1" si="2"/>
        <v/>
      </c>
      <c r="M27" s="59" t="str">
        <f t="shared" ca="1" si="2"/>
        <v/>
      </c>
      <c r="N27" s="59" t="str">
        <f t="shared" ca="1" si="2"/>
        <v/>
      </c>
      <c r="O27" s="76"/>
      <c r="P27" s="59" t="str">
        <f t="shared" ca="1" si="3"/>
        <v/>
      </c>
      <c r="Q27" s="59" t="str">
        <f t="shared" ca="1" si="3"/>
        <v/>
      </c>
      <c r="R27" s="59" t="str">
        <f t="shared" ca="1" si="3"/>
        <v/>
      </c>
      <c r="S27" s="59" t="str">
        <f t="shared" ca="1" si="3"/>
        <v/>
      </c>
      <c r="T27" s="59" t="str">
        <f t="shared" ca="1" si="3"/>
        <v/>
      </c>
      <c r="U27" s="59" t="str">
        <f t="shared" ca="1" si="3"/>
        <v/>
      </c>
      <c r="V27" s="76"/>
      <c r="W27" s="59" t="str">
        <f t="shared" ca="1" si="4"/>
        <v/>
      </c>
      <c r="X27" s="59" t="str">
        <f t="shared" ca="1" si="4"/>
        <v/>
      </c>
      <c r="Y27" s="59" t="str">
        <f t="shared" ca="1" si="4"/>
        <v/>
      </c>
      <c r="Z27" s="59" t="str">
        <f t="shared" ca="1" si="4"/>
        <v/>
      </c>
      <c r="AA27" s="59" t="str">
        <f t="shared" ca="1" si="4"/>
        <v/>
      </c>
      <c r="AB27" s="59" t="str">
        <f t="shared" ca="1" si="4"/>
        <v/>
      </c>
      <c r="AC27" s="41"/>
      <c r="AD27" s="76"/>
      <c r="AE27" s="76"/>
      <c r="AF27" s="76"/>
      <c r="AG27" s="66"/>
    </row>
    <row r="28" spans="2:33">
      <c r="B28" s="64"/>
      <c r="C28" s="72" t="s">
        <v>138</v>
      </c>
      <c r="D28" s="87">
        <f t="shared" ca="1" si="5"/>
        <v>0</v>
      </c>
      <c r="E28" s="37" t="str">
        <f t="shared" ca="1" si="5"/>
        <v/>
      </c>
      <c r="F28" s="59" t="str">
        <f t="shared" ca="1" si="6"/>
        <v/>
      </c>
      <c r="G28" s="59" t="str">
        <f t="shared" ca="1" si="6"/>
        <v/>
      </c>
      <c r="H28" s="87" t="str">
        <f t="shared" ca="1" si="7"/>
        <v/>
      </c>
      <c r="I28" s="59" t="str">
        <f t="shared" ca="1" si="2"/>
        <v/>
      </c>
      <c r="J28" s="59" t="str">
        <f t="shared" ca="1" si="2"/>
        <v/>
      </c>
      <c r="K28" s="59" t="str">
        <f t="shared" ca="1" si="2"/>
        <v/>
      </c>
      <c r="L28" s="59" t="str">
        <f t="shared" ca="1" si="2"/>
        <v/>
      </c>
      <c r="M28" s="59" t="str">
        <f t="shared" ca="1" si="2"/>
        <v/>
      </c>
      <c r="N28" s="59" t="str">
        <f t="shared" ca="1" si="2"/>
        <v/>
      </c>
      <c r="O28" s="76"/>
      <c r="P28" s="59" t="str">
        <f t="shared" ca="1" si="3"/>
        <v/>
      </c>
      <c r="Q28" s="59" t="str">
        <f t="shared" ca="1" si="3"/>
        <v/>
      </c>
      <c r="R28" s="59" t="str">
        <f t="shared" ca="1" si="3"/>
        <v/>
      </c>
      <c r="S28" s="59" t="str">
        <f t="shared" ca="1" si="3"/>
        <v/>
      </c>
      <c r="T28" s="59" t="str">
        <f t="shared" ca="1" si="3"/>
        <v/>
      </c>
      <c r="U28" s="59" t="str">
        <f t="shared" ca="1" si="3"/>
        <v/>
      </c>
      <c r="V28" s="76"/>
      <c r="W28" s="59" t="str">
        <f t="shared" ca="1" si="4"/>
        <v/>
      </c>
      <c r="X28" s="59" t="str">
        <f t="shared" ca="1" si="4"/>
        <v/>
      </c>
      <c r="Y28" s="59" t="str">
        <f t="shared" ca="1" si="4"/>
        <v/>
      </c>
      <c r="Z28" s="59" t="str">
        <f t="shared" ca="1" si="4"/>
        <v/>
      </c>
      <c r="AA28" s="59" t="str">
        <f t="shared" ca="1" si="4"/>
        <v/>
      </c>
      <c r="AB28" s="59" t="str">
        <f t="shared" ca="1" si="4"/>
        <v/>
      </c>
      <c r="AC28" s="41"/>
      <c r="AD28" s="76"/>
      <c r="AE28" s="76"/>
      <c r="AF28" s="76"/>
      <c r="AG28" s="66"/>
    </row>
    <row r="29" spans="2:33">
      <c r="B29" s="64"/>
      <c r="C29" s="72" t="s">
        <v>139</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140</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141</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142</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143</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144</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403"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zoomScale="90" zoomScaleNormal="90" workbookViewId="0">
      <selection activeCell="J13" sqref="J13:L13"/>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403" customFormat="1" ht="56.9" customHeight="1"/>
    <row r="2" spans="1:12">
      <c r="A2" s="1"/>
    </row>
    <row r="3" spans="1:12">
      <c r="A3" s="44" t="s">
        <v>147</v>
      </c>
      <c r="B3" s="45"/>
      <c r="C3" s="45"/>
    </row>
    <row r="4" spans="1:12" ht="12.75" customHeight="1">
      <c r="A4" s="413" t="s">
        <v>148</v>
      </c>
      <c r="B4" s="414"/>
      <c r="C4" s="414"/>
      <c r="D4" s="414"/>
      <c r="E4" s="414"/>
      <c r="F4" s="414"/>
      <c r="G4" s="414"/>
      <c r="H4" s="414"/>
      <c r="I4" s="414"/>
      <c r="J4" s="414"/>
      <c r="K4" s="414"/>
      <c r="L4" s="415"/>
    </row>
    <row r="5" spans="1:12" ht="12.75" customHeight="1">
      <c r="A5" s="416"/>
      <c r="B5" s="417"/>
      <c r="C5" s="417"/>
      <c r="D5" s="417"/>
      <c r="E5" s="417"/>
      <c r="F5" s="417"/>
      <c r="G5" s="417"/>
      <c r="H5" s="417"/>
      <c r="I5" s="417"/>
      <c r="J5" s="417"/>
      <c r="K5" s="417"/>
      <c r="L5" s="418"/>
    </row>
    <row r="6" spans="1:12">
      <c r="A6" s="44" t="s">
        <v>149</v>
      </c>
      <c r="B6" s="46"/>
      <c r="C6" s="46"/>
    </row>
    <row r="7" spans="1:12">
      <c r="A7" s="407" t="s">
        <v>150</v>
      </c>
      <c r="B7" s="408"/>
      <c r="C7" s="408"/>
      <c r="D7" s="408"/>
      <c r="E7" s="408"/>
      <c r="F7" s="408"/>
      <c r="G7" s="408"/>
      <c r="H7" s="408"/>
      <c r="I7" s="408"/>
      <c r="J7" s="408"/>
      <c r="K7" s="408"/>
      <c r="L7" s="409"/>
    </row>
    <row r="8" spans="1:12">
      <c r="A8" s="46"/>
      <c r="B8" s="46"/>
      <c r="C8" s="46"/>
    </row>
    <row r="9" spans="1:12">
      <c r="A9" s="44" t="s">
        <v>151</v>
      </c>
      <c r="B9" s="45"/>
      <c r="C9" s="45"/>
    </row>
    <row r="10" spans="1:12" s="38" customFormat="1" ht="23">
      <c r="A10" s="47" t="s">
        <v>115</v>
      </c>
      <c r="B10" s="48" t="s">
        <v>152</v>
      </c>
      <c r="C10" s="47" t="s">
        <v>153</v>
      </c>
      <c r="D10" s="410" t="s">
        <v>154</v>
      </c>
      <c r="E10" s="411"/>
      <c r="F10" s="412"/>
      <c r="G10" s="410" t="s">
        <v>155</v>
      </c>
      <c r="H10" s="411"/>
      <c r="I10" s="412"/>
      <c r="J10" s="410" t="s">
        <v>156</v>
      </c>
      <c r="K10" s="411"/>
      <c r="L10" s="412"/>
    </row>
    <row r="11" spans="1:12" ht="108.65" customHeight="1">
      <c r="A11" s="49">
        <v>1</v>
      </c>
      <c r="B11" s="50" t="s">
        <v>157</v>
      </c>
      <c r="C11" s="51" t="s">
        <v>125</v>
      </c>
      <c r="D11" s="404" t="s">
        <v>158</v>
      </c>
      <c r="E11" s="405"/>
      <c r="F11" s="406"/>
      <c r="G11" s="404" t="s">
        <v>159</v>
      </c>
      <c r="H11" s="405"/>
      <c r="I11" s="406"/>
      <c r="J11" s="404" t="s">
        <v>160</v>
      </c>
      <c r="K11" s="405"/>
      <c r="L11" s="406"/>
    </row>
    <row r="12" spans="1:12" ht="333" customHeight="1">
      <c r="A12" s="49">
        <v>2</v>
      </c>
      <c r="B12" s="50" t="s">
        <v>157</v>
      </c>
      <c r="C12" s="51" t="s">
        <v>129</v>
      </c>
      <c r="D12" s="404" t="s">
        <v>161</v>
      </c>
      <c r="E12" s="405"/>
      <c r="F12" s="406"/>
      <c r="G12" s="404" t="s">
        <v>162</v>
      </c>
      <c r="H12" s="405"/>
      <c r="I12" s="406"/>
      <c r="J12" s="404" t="s">
        <v>163</v>
      </c>
      <c r="K12" s="405"/>
      <c r="L12" s="406"/>
    </row>
    <row r="13" spans="1:12" ht="130.5" customHeight="1">
      <c r="A13" s="49">
        <v>3</v>
      </c>
      <c r="B13" s="50" t="s">
        <v>157</v>
      </c>
      <c r="C13" s="51" t="s">
        <v>133</v>
      </c>
      <c r="D13" s="404" t="s">
        <v>164</v>
      </c>
      <c r="E13" s="405"/>
      <c r="F13" s="406"/>
      <c r="G13" s="404" t="s">
        <v>165</v>
      </c>
      <c r="H13" s="405"/>
      <c r="I13" s="406"/>
      <c r="J13" s="404" t="s">
        <v>166</v>
      </c>
      <c r="K13" s="405"/>
      <c r="L13" s="406"/>
    </row>
    <row r="14" spans="1:12" ht="138.65" customHeight="1">
      <c r="A14" s="49">
        <v>4</v>
      </c>
      <c r="B14" s="50" t="s">
        <v>167</v>
      </c>
      <c r="C14" s="51" t="s">
        <v>168</v>
      </c>
      <c r="D14" s="404" t="s">
        <v>169</v>
      </c>
      <c r="E14" s="405"/>
      <c r="F14" s="406"/>
      <c r="G14" s="404" t="s">
        <v>170</v>
      </c>
      <c r="H14" s="405"/>
      <c r="I14" s="406"/>
      <c r="J14" s="404" t="s">
        <v>171</v>
      </c>
      <c r="K14" s="405"/>
      <c r="L14" s="406"/>
    </row>
    <row r="15" spans="1:12">
      <c r="A15" s="49">
        <v>5</v>
      </c>
      <c r="B15" s="50"/>
      <c r="C15" s="51"/>
      <c r="D15" s="404"/>
      <c r="E15" s="405"/>
      <c r="F15" s="406"/>
      <c r="G15" s="404"/>
      <c r="H15" s="405"/>
      <c r="I15" s="406"/>
      <c r="J15" s="404"/>
      <c r="K15" s="405"/>
      <c r="L15" s="406"/>
    </row>
    <row r="16" spans="1:12">
      <c r="A16" s="49">
        <v>6</v>
      </c>
      <c r="B16" s="50"/>
      <c r="C16" s="51"/>
      <c r="D16" s="404"/>
      <c r="E16" s="405"/>
      <c r="F16" s="406"/>
      <c r="G16" s="404"/>
      <c r="H16" s="405"/>
      <c r="I16" s="406"/>
      <c r="J16" s="404"/>
      <c r="K16" s="405"/>
      <c r="L16" s="406"/>
    </row>
    <row r="17" spans="1:12">
      <c r="A17" s="49">
        <v>7</v>
      </c>
      <c r="B17" s="50"/>
      <c r="C17" s="51"/>
      <c r="D17" s="404"/>
      <c r="E17" s="405"/>
      <c r="F17" s="406"/>
      <c r="G17" s="404"/>
      <c r="H17" s="405"/>
      <c r="I17" s="406"/>
      <c r="J17" s="404"/>
      <c r="K17" s="405"/>
      <c r="L17" s="406"/>
    </row>
    <row r="18" spans="1:12">
      <c r="A18" s="49">
        <v>8</v>
      </c>
      <c r="B18" s="50"/>
      <c r="C18" s="51"/>
      <c r="D18" s="404"/>
      <c r="E18" s="405"/>
      <c r="F18" s="406"/>
      <c r="G18" s="404"/>
      <c r="H18" s="405"/>
      <c r="I18" s="406"/>
      <c r="J18" s="404"/>
      <c r="K18" s="405"/>
      <c r="L18" s="406"/>
    </row>
    <row r="19" spans="1:12">
      <c r="A19" s="49">
        <v>9</v>
      </c>
      <c r="B19" s="50"/>
      <c r="C19" s="51"/>
      <c r="D19" s="404"/>
      <c r="E19" s="405"/>
      <c r="F19" s="406"/>
      <c r="G19" s="404"/>
      <c r="H19" s="405"/>
      <c r="I19" s="406"/>
      <c r="J19" s="404"/>
      <c r="K19" s="405"/>
      <c r="L19" s="406"/>
    </row>
    <row r="20" spans="1:12">
      <c r="A20" s="49">
        <v>10</v>
      </c>
      <c r="B20" s="50"/>
      <c r="C20" s="51"/>
      <c r="D20" s="404"/>
      <c r="E20" s="405"/>
      <c r="F20" s="406"/>
      <c r="G20" s="404"/>
      <c r="H20" s="405"/>
      <c r="I20" s="406"/>
      <c r="J20" s="404"/>
      <c r="K20" s="405"/>
      <c r="L20" s="406"/>
    </row>
    <row r="21" spans="1:12">
      <c r="A21" s="49">
        <v>11</v>
      </c>
      <c r="B21" s="50"/>
      <c r="C21" s="51"/>
      <c r="D21" s="404"/>
      <c r="E21" s="405"/>
      <c r="F21" s="406"/>
      <c r="G21" s="404"/>
      <c r="H21" s="405"/>
      <c r="I21" s="406"/>
      <c r="J21" s="404"/>
      <c r="K21" s="405"/>
      <c r="L21" s="406"/>
    </row>
    <row r="22" spans="1:12">
      <c r="A22" s="49">
        <v>12</v>
      </c>
      <c r="B22" s="50"/>
      <c r="C22" s="51"/>
      <c r="D22" s="404"/>
      <c r="E22" s="405"/>
      <c r="F22" s="406"/>
      <c r="G22" s="404"/>
      <c r="H22" s="405"/>
      <c r="I22" s="406"/>
      <c r="J22" s="404"/>
      <c r="K22" s="405"/>
      <c r="L22" s="406"/>
    </row>
    <row r="23" spans="1:12">
      <c r="A23" s="49">
        <v>13</v>
      </c>
      <c r="B23" s="50"/>
      <c r="C23" s="51"/>
      <c r="D23" s="404"/>
      <c r="E23" s="405"/>
      <c r="F23" s="406"/>
      <c r="G23" s="404"/>
      <c r="H23" s="405"/>
      <c r="I23" s="406"/>
      <c r="J23" s="404"/>
      <c r="K23" s="405"/>
      <c r="L23" s="406"/>
    </row>
    <row r="24" spans="1:12">
      <c r="A24" s="49">
        <v>14</v>
      </c>
      <c r="B24" s="50"/>
      <c r="C24" s="51"/>
      <c r="D24" s="404"/>
      <c r="E24" s="405"/>
      <c r="F24" s="406"/>
      <c r="G24" s="404"/>
      <c r="H24" s="405"/>
      <c r="I24" s="406"/>
      <c r="J24" s="404"/>
      <c r="K24" s="405"/>
      <c r="L24" s="406"/>
    </row>
    <row r="25" spans="1:12">
      <c r="A25" s="49">
        <v>15</v>
      </c>
      <c r="B25" s="50"/>
      <c r="C25" s="51"/>
      <c r="D25" s="404"/>
      <c r="E25" s="405"/>
      <c r="F25" s="406"/>
      <c r="G25" s="404"/>
      <c r="H25" s="405"/>
      <c r="I25" s="406"/>
      <c r="J25" s="404"/>
      <c r="K25" s="405"/>
      <c r="L25" s="406"/>
    </row>
    <row r="26" spans="1:12">
      <c r="A26" s="49">
        <v>16</v>
      </c>
      <c r="B26" s="50"/>
      <c r="C26" s="51"/>
      <c r="D26" s="404"/>
      <c r="E26" s="405"/>
      <c r="F26" s="406"/>
      <c r="G26" s="404"/>
      <c r="H26" s="405"/>
      <c r="I26" s="406"/>
      <c r="J26" s="404"/>
      <c r="K26" s="405"/>
      <c r="L26" s="406"/>
    </row>
    <row r="27" spans="1:12">
      <c r="A27" s="49">
        <v>17</v>
      </c>
      <c r="B27" s="50"/>
      <c r="C27" s="51"/>
      <c r="D27" s="404"/>
      <c r="E27" s="405"/>
      <c r="F27" s="406"/>
      <c r="G27" s="404"/>
      <c r="H27" s="405"/>
      <c r="I27" s="406"/>
      <c r="J27" s="404"/>
      <c r="K27" s="405"/>
      <c r="L27" s="406"/>
    </row>
    <row r="28" spans="1:12">
      <c r="A28" s="49">
        <v>18</v>
      </c>
      <c r="B28" s="50"/>
      <c r="C28" s="51"/>
      <c r="D28" s="404"/>
      <c r="E28" s="405"/>
      <c r="F28" s="406"/>
      <c r="G28" s="404"/>
      <c r="H28" s="405"/>
      <c r="I28" s="406"/>
      <c r="J28" s="404"/>
      <c r="K28" s="405"/>
      <c r="L28" s="406"/>
    </row>
    <row r="29" spans="1:12">
      <c r="A29" s="49">
        <v>19</v>
      </c>
      <c r="B29" s="50"/>
      <c r="C29" s="51"/>
      <c r="D29" s="404"/>
      <c r="E29" s="405"/>
      <c r="F29" s="406"/>
      <c r="G29" s="404"/>
      <c r="H29" s="405"/>
      <c r="I29" s="406"/>
      <c r="J29" s="404"/>
      <c r="K29" s="405"/>
      <c r="L29" s="406"/>
    </row>
    <row r="30" spans="1:12">
      <c r="A30" s="49">
        <v>20</v>
      </c>
      <c r="B30" s="50"/>
      <c r="C30" s="51"/>
      <c r="D30" s="404"/>
      <c r="E30" s="405"/>
      <c r="F30" s="406"/>
      <c r="G30" s="404"/>
      <c r="H30" s="405"/>
      <c r="I30" s="406"/>
      <c r="J30" s="404"/>
      <c r="K30" s="405"/>
      <c r="L30" s="406"/>
    </row>
    <row r="31" spans="1:12">
      <c r="A31" s="49">
        <v>21</v>
      </c>
      <c r="B31" s="50"/>
      <c r="C31" s="51"/>
      <c r="D31" s="404"/>
      <c r="E31" s="405"/>
      <c r="F31" s="406"/>
      <c r="G31" s="404"/>
      <c r="H31" s="405"/>
      <c r="I31" s="406"/>
      <c r="J31" s="404"/>
      <c r="K31" s="405"/>
      <c r="L31" s="406"/>
    </row>
    <row r="32" spans="1:12">
      <c r="A32" s="49">
        <v>22</v>
      </c>
      <c r="B32" s="50"/>
      <c r="C32" s="51"/>
      <c r="D32" s="404"/>
      <c r="E32" s="405"/>
      <c r="F32" s="406"/>
      <c r="G32" s="404"/>
      <c r="H32" s="405"/>
      <c r="I32" s="406"/>
      <c r="J32" s="404"/>
      <c r="K32" s="405"/>
      <c r="L32" s="406"/>
    </row>
    <row r="33" spans="1:12">
      <c r="A33" s="49">
        <v>23</v>
      </c>
      <c r="B33" s="50"/>
      <c r="C33" s="51"/>
      <c r="D33" s="404"/>
      <c r="E33" s="405"/>
      <c r="F33" s="406"/>
      <c r="G33" s="404"/>
      <c r="H33" s="405"/>
      <c r="I33" s="406"/>
      <c r="J33" s="404"/>
      <c r="K33" s="405"/>
      <c r="L33" s="406"/>
    </row>
    <row r="34" spans="1:12">
      <c r="A34" s="49">
        <v>24</v>
      </c>
      <c r="B34" s="50"/>
      <c r="C34" s="51"/>
      <c r="D34" s="404"/>
      <c r="E34" s="405"/>
      <c r="F34" s="406"/>
      <c r="G34" s="404"/>
      <c r="H34" s="405"/>
      <c r="I34" s="406"/>
      <c r="J34" s="404"/>
      <c r="K34" s="405"/>
      <c r="L34" s="406"/>
    </row>
    <row r="35" spans="1:12">
      <c r="A35" s="49">
        <v>25</v>
      </c>
      <c r="B35" s="50"/>
      <c r="C35" s="51"/>
      <c r="D35" s="404"/>
      <c r="E35" s="405"/>
      <c r="F35" s="406"/>
      <c r="G35" s="404"/>
      <c r="H35" s="405"/>
      <c r="I35" s="406"/>
      <c r="J35" s="404"/>
      <c r="K35" s="405"/>
      <c r="L35" s="406"/>
    </row>
    <row r="36" spans="1:12">
      <c r="A36" s="49">
        <v>26</v>
      </c>
      <c r="B36" s="50"/>
      <c r="C36" s="51"/>
      <c r="D36" s="404"/>
      <c r="E36" s="405"/>
      <c r="F36" s="406"/>
      <c r="G36" s="404"/>
      <c r="H36" s="405"/>
      <c r="I36" s="406"/>
      <c r="J36" s="404"/>
      <c r="K36" s="405"/>
      <c r="L36" s="406"/>
    </row>
    <row r="37" spans="1:12">
      <c r="A37" s="49">
        <v>27</v>
      </c>
      <c r="B37" s="50"/>
      <c r="C37" s="51"/>
      <c r="D37" s="404"/>
      <c r="E37" s="405"/>
      <c r="F37" s="406"/>
      <c r="G37" s="404"/>
      <c r="H37" s="405"/>
      <c r="I37" s="406"/>
      <c r="J37" s="404"/>
      <c r="K37" s="405"/>
      <c r="L37" s="406"/>
    </row>
    <row r="38" spans="1:12">
      <c r="A38" s="49">
        <v>28</v>
      </c>
      <c r="B38" s="50"/>
      <c r="C38" s="51"/>
      <c r="D38" s="404"/>
      <c r="E38" s="405"/>
      <c r="F38" s="406"/>
      <c r="G38" s="404"/>
      <c r="H38" s="405"/>
      <c r="I38" s="406"/>
      <c r="J38" s="404"/>
      <c r="K38" s="405"/>
      <c r="L38" s="406"/>
    </row>
    <row r="39" spans="1:12">
      <c r="A39" s="49">
        <v>29</v>
      </c>
      <c r="B39" s="50"/>
      <c r="C39" s="51"/>
      <c r="D39" s="404"/>
      <c r="E39" s="405"/>
      <c r="F39" s="406"/>
      <c r="G39" s="404"/>
      <c r="H39" s="405"/>
      <c r="I39" s="406"/>
      <c r="J39" s="404"/>
      <c r="K39" s="405"/>
      <c r="L39" s="406"/>
    </row>
    <row r="40" spans="1:12">
      <c r="A40" s="49">
        <v>30</v>
      </c>
      <c r="B40" s="50"/>
      <c r="C40" s="51"/>
      <c r="D40" s="404"/>
      <c r="E40" s="405"/>
      <c r="F40" s="406"/>
      <c r="G40" s="404"/>
      <c r="H40" s="405"/>
      <c r="I40" s="406"/>
      <c r="J40" s="404"/>
      <c r="K40" s="405"/>
      <c r="L40" s="406"/>
    </row>
    <row r="41" spans="1:12">
      <c r="A41" s="49">
        <v>31</v>
      </c>
      <c r="B41" s="50"/>
      <c r="C41" s="51"/>
      <c r="D41" s="404"/>
      <c r="E41" s="405"/>
      <c r="F41" s="406"/>
      <c r="G41" s="404"/>
      <c r="H41" s="405"/>
      <c r="I41" s="406"/>
      <c r="J41" s="404"/>
      <c r="K41" s="405"/>
      <c r="L41" s="406"/>
    </row>
    <row r="42" spans="1:12">
      <c r="A42" s="49">
        <v>32</v>
      </c>
      <c r="B42" s="50"/>
      <c r="C42" s="51"/>
      <c r="D42" s="404"/>
      <c r="E42" s="405"/>
      <c r="F42" s="406"/>
      <c r="G42" s="404"/>
      <c r="H42" s="405"/>
      <c r="I42" s="406"/>
      <c r="J42" s="404"/>
      <c r="K42" s="405"/>
      <c r="L42" s="406"/>
    </row>
    <row r="43" spans="1:12">
      <c r="A43" s="49">
        <v>33</v>
      </c>
      <c r="B43" s="50"/>
      <c r="C43" s="51"/>
      <c r="D43" s="404"/>
      <c r="E43" s="405"/>
      <c r="F43" s="406"/>
      <c r="G43" s="404"/>
      <c r="H43" s="405"/>
      <c r="I43" s="406"/>
      <c r="J43" s="404"/>
      <c r="K43" s="405"/>
      <c r="L43" s="406"/>
    </row>
    <row r="44" spans="1:12">
      <c r="A44" s="49">
        <v>34</v>
      </c>
      <c r="B44" s="50"/>
      <c r="C44" s="51"/>
      <c r="D44" s="404"/>
      <c r="E44" s="405"/>
      <c r="F44" s="406"/>
      <c r="G44" s="404"/>
      <c r="H44" s="405"/>
      <c r="I44" s="406"/>
      <c r="J44" s="404"/>
      <c r="K44" s="405"/>
      <c r="L44" s="406"/>
    </row>
    <row r="45" spans="1:12">
      <c r="A45" s="49">
        <v>35</v>
      </c>
      <c r="B45" s="50"/>
      <c r="C45" s="51"/>
      <c r="D45" s="404"/>
      <c r="E45" s="405"/>
      <c r="F45" s="406"/>
      <c r="G45" s="404"/>
      <c r="H45" s="405"/>
      <c r="I45" s="406"/>
      <c r="J45" s="404"/>
      <c r="K45" s="405"/>
      <c r="L45" s="406"/>
    </row>
    <row r="46" spans="1:12">
      <c r="A46" s="49">
        <v>36</v>
      </c>
      <c r="B46" s="50"/>
      <c r="C46" s="51"/>
      <c r="D46" s="404"/>
      <c r="E46" s="405"/>
      <c r="F46" s="406"/>
      <c r="G46" s="404"/>
      <c r="H46" s="405"/>
      <c r="I46" s="406"/>
      <c r="J46" s="404"/>
      <c r="K46" s="405"/>
      <c r="L46" s="406"/>
    </row>
    <row r="47" spans="1:12">
      <c r="A47" s="49">
        <v>37</v>
      </c>
      <c r="B47" s="50"/>
      <c r="C47" s="51"/>
      <c r="D47" s="404"/>
      <c r="E47" s="405"/>
      <c r="F47" s="406"/>
      <c r="G47" s="404"/>
      <c r="H47" s="405"/>
      <c r="I47" s="406"/>
      <c r="J47" s="404"/>
      <c r="K47" s="405"/>
      <c r="L47" s="406"/>
    </row>
    <row r="48" spans="1:12">
      <c r="A48" s="49">
        <v>38</v>
      </c>
      <c r="B48" s="50"/>
      <c r="C48" s="51"/>
      <c r="D48" s="404"/>
      <c r="E48" s="405"/>
      <c r="F48" s="406"/>
      <c r="G48" s="404"/>
      <c r="H48" s="405"/>
      <c r="I48" s="406"/>
      <c r="J48" s="404"/>
      <c r="K48" s="405"/>
      <c r="L48" s="406"/>
    </row>
    <row r="49" spans="1:12">
      <c r="A49" s="49">
        <v>39</v>
      </c>
      <c r="B49" s="50"/>
      <c r="C49" s="51"/>
      <c r="D49" s="404"/>
      <c r="E49" s="405"/>
      <c r="F49" s="406"/>
      <c r="G49" s="404"/>
      <c r="H49" s="405"/>
      <c r="I49" s="406"/>
      <c r="J49" s="404"/>
      <c r="K49" s="405"/>
      <c r="L49" s="406"/>
    </row>
    <row r="50" spans="1:12">
      <c r="A50" s="49">
        <v>40</v>
      </c>
      <c r="B50" s="50"/>
      <c r="C50" s="51"/>
      <c r="D50" s="404"/>
      <c r="E50" s="405"/>
      <c r="F50" s="406"/>
      <c r="G50" s="404"/>
      <c r="H50" s="405"/>
      <c r="I50" s="406"/>
      <c r="J50" s="404"/>
      <c r="K50" s="405"/>
      <c r="L50" s="406"/>
    </row>
    <row r="51" spans="1:12">
      <c r="A51" s="49">
        <v>41</v>
      </c>
      <c r="B51" s="50"/>
      <c r="C51" s="51"/>
      <c r="D51" s="404"/>
      <c r="E51" s="405"/>
      <c r="F51" s="406"/>
      <c r="G51" s="404"/>
      <c r="H51" s="405"/>
      <c r="I51" s="406"/>
      <c r="J51" s="404"/>
      <c r="K51" s="405"/>
      <c r="L51" s="406"/>
    </row>
    <row r="52" spans="1:12">
      <c r="A52" s="49">
        <v>42</v>
      </c>
      <c r="B52" s="50"/>
      <c r="C52" s="51"/>
      <c r="D52" s="404"/>
      <c r="E52" s="405"/>
      <c r="F52" s="406"/>
      <c r="G52" s="404"/>
      <c r="H52" s="405"/>
      <c r="I52" s="406"/>
      <c r="J52" s="404"/>
      <c r="K52" s="405"/>
      <c r="L52" s="406"/>
    </row>
    <row r="53" spans="1:12">
      <c r="A53" s="49">
        <v>43</v>
      </c>
      <c r="B53" s="50"/>
      <c r="C53" s="51"/>
      <c r="D53" s="404"/>
      <c r="E53" s="405"/>
      <c r="F53" s="406"/>
      <c r="G53" s="404"/>
      <c r="H53" s="405"/>
      <c r="I53" s="406"/>
      <c r="J53" s="404"/>
      <c r="K53" s="405"/>
      <c r="L53" s="406"/>
    </row>
    <row r="54" spans="1:12">
      <c r="A54" s="49">
        <v>44</v>
      </c>
      <c r="B54" s="50"/>
      <c r="C54" s="51"/>
      <c r="D54" s="404"/>
      <c r="E54" s="405"/>
      <c r="F54" s="406"/>
      <c r="G54" s="404"/>
      <c r="H54" s="405"/>
      <c r="I54" s="406"/>
      <c r="J54" s="404"/>
      <c r="K54" s="405"/>
      <c r="L54" s="406"/>
    </row>
    <row r="55" spans="1:12">
      <c r="A55" s="49">
        <v>45</v>
      </c>
      <c r="B55" s="50"/>
      <c r="C55" s="51"/>
      <c r="D55" s="404"/>
      <c r="E55" s="405"/>
      <c r="F55" s="406"/>
      <c r="G55" s="404"/>
      <c r="H55" s="405"/>
      <c r="I55" s="406"/>
      <c r="J55" s="404"/>
      <c r="K55" s="405"/>
      <c r="L55" s="406"/>
    </row>
    <row r="99" spans="1:1">
      <c r="A99" s="52"/>
    </row>
    <row r="100" spans="1:1">
      <c r="A100" s="24"/>
    </row>
    <row r="101" spans="1:1">
      <c r="A101" s="24"/>
    </row>
  </sheetData>
  <mergeCells count="141">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 ref="D18:F18"/>
    <mergeCell ref="G18:I18"/>
    <mergeCell ref="D19:F19"/>
    <mergeCell ref="G19:I19"/>
    <mergeCell ref="D20:F20"/>
    <mergeCell ref="G20:I20"/>
    <mergeCell ref="D15:F15"/>
    <mergeCell ref="G15:I15"/>
    <mergeCell ref="D16:F16"/>
    <mergeCell ref="G16:I16"/>
    <mergeCell ref="D17:F17"/>
    <mergeCell ref="G17:I17"/>
    <mergeCell ref="D24:F24"/>
    <mergeCell ref="G24:I24"/>
    <mergeCell ref="D25:F25"/>
    <mergeCell ref="G25:I25"/>
    <mergeCell ref="D26:F26"/>
    <mergeCell ref="G26:I26"/>
    <mergeCell ref="D21:F21"/>
    <mergeCell ref="G21:I21"/>
    <mergeCell ref="D22:F22"/>
    <mergeCell ref="G22:I22"/>
    <mergeCell ref="D23:F23"/>
    <mergeCell ref="G23:I23"/>
    <mergeCell ref="D30:F30"/>
    <mergeCell ref="G30:I30"/>
    <mergeCell ref="D31:F31"/>
    <mergeCell ref="G31:I31"/>
    <mergeCell ref="D32:F32"/>
    <mergeCell ref="G32:I32"/>
    <mergeCell ref="D27:F27"/>
    <mergeCell ref="G27:I27"/>
    <mergeCell ref="D28:F28"/>
    <mergeCell ref="G28:I28"/>
    <mergeCell ref="D29:F29"/>
    <mergeCell ref="G29:I29"/>
    <mergeCell ref="D36:F36"/>
    <mergeCell ref="G36:I36"/>
    <mergeCell ref="D37:F37"/>
    <mergeCell ref="G37:I37"/>
    <mergeCell ref="D38:F38"/>
    <mergeCell ref="G38:I38"/>
    <mergeCell ref="D33:F33"/>
    <mergeCell ref="G33:I33"/>
    <mergeCell ref="D34:F34"/>
    <mergeCell ref="G34:I34"/>
    <mergeCell ref="D35:F35"/>
    <mergeCell ref="G35:I35"/>
    <mergeCell ref="D42:F42"/>
    <mergeCell ref="G42:I42"/>
    <mergeCell ref="D43:F43"/>
    <mergeCell ref="G43:I43"/>
    <mergeCell ref="D44:F44"/>
    <mergeCell ref="G44:I44"/>
    <mergeCell ref="D39:F39"/>
    <mergeCell ref="G39:I39"/>
    <mergeCell ref="D40:F40"/>
    <mergeCell ref="G40:I40"/>
    <mergeCell ref="D41:F41"/>
    <mergeCell ref="G41:I41"/>
    <mergeCell ref="D48:F48"/>
    <mergeCell ref="G48:I48"/>
    <mergeCell ref="D49:F49"/>
    <mergeCell ref="G49:I49"/>
    <mergeCell ref="D50:F50"/>
    <mergeCell ref="G50:I50"/>
    <mergeCell ref="D45:F45"/>
    <mergeCell ref="G45:I45"/>
    <mergeCell ref="D46:F46"/>
    <mergeCell ref="G46:I46"/>
    <mergeCell ref="D47:F47"/>
    <mergeCell ref="G47:I47"/>
    <mergeCell ref="D54:F54"/>
    <mergeCell ref="G54:I54"/>
    <mergeCell ref="D55:F55"/>
    <mergeCell ref="G55:I55"/>
    <mergeCell ref="D51:F51"/>
    <mergeCell ref="G51:I51"/>
    <mergeCell ref="D52:F52"/>
    <mergeCell ref="G52:I52"/>
    <mergeCell ref="D53:F53"/>
    <mergeCell ref="G53:I53"/>
    <mergeCell ref="J17:L17"/>
    <mergeCell ref="J18:L18"/>
    <mergeCell ref="J19:L19"/>
    <mergeCell ref="J20:L20"/>
    <mergeCell ref="J21:L21"/>
    <mergeCell ref="J12:L12"/>
    <mergeCell ref="J13:L13"/>
    <mergeCell ref="J14:L14"/>
    <mergeCell ref="J15:L15"/>
    <mergeCell ref="J16:L16"/>
    <mergeCell ref="J36:L36"/>
    <mergeCell ref="J27:L27"/>
    <mergeCell ref="J28:L28"/>
    <mergeCell ref="J29:L29"/>
    <mergeCell ref="J30:L30"/>
    <mergeCell ref="J31:L31"/>
    <mergeCell ref="J22:L22"/>
    <mergeCell ref="J23:L23"/>
    <mergeCell ref="J24:L24"/>
    <mergeCell ref="J25:L25"/>
    <mergeCell ref="J26:L26"/>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1" sqref="B11"/>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420" t="s">
        <v>172</v>
      </c>
      <c r="B6" s="186" t="s">
        <v>173</v>
      </c>
      <c r="C6" s="422" t="s">
        <v>174</v>
      </c>
      <c r="D6" s="419" t="s">
        <v>175</v>
      </c>
      <c r="E6" s="420" t="s">
        <v>176</v>
      </c>
      <c r="F6" s="420"/>
      <c r="G6" s="420"/>
      <c r="H6" s="420" t="s">
        <v>177</v>
      </c>
      <c r="I6" s="420"/>
      <c r="J6" s="420"/>
      <c r="K6" s="188"/>
    </row>
    <row r="7" spans="1:53" s="113" customFormat="1" ht="16.5" customHeight="1">
      <c r="A7" s="420"/>
      <c r="B7" s="187" t="s">
        <v>178</v>
      </c>
      <c r="C7" s="422"/>
      <c r="D7" s="419"/>
      <c r="E7" s="420"/>
      <c r="F7" s="420"/>
      <c r="G7" s="420"/>
      <c r="H7" s="420"/>
      <c r="I7" s="420"/>
      <c r="J7" s="420"/>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179</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180</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181</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182</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183</v>
      </c>
      <c r="B13" s="114">
        <v>3.5000000000000003E-2</v>
      </c>
      <c r="C13" s="163">
        <v>3.5000000000000003E-2</v>
      </c>
      <c r="D13" s="163" t="s">
        <v>184</v>
      </c>
      <c r="E13" s="421" t="s">
        <v>185</v>
      </c>
      <c r="F13" s="421"/>
      <c r="G13" s="421"/>
      <c r="H13" s="423" t="s">
        <v>186</v>
      </c>
      <c r="I13" s="424"/>
      <c r="J13" s="425"/>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187</v>
      </c>
      <c r="B14" s="114">
        <v>0.03</v>
      </c>
      <c r="C14" s="163">
        <v>0.03</v>
      </c>
      <c r="D14" s="163" t="s">
        <v>184</v>
      </c>
      <c r="E14" s="421" t="s">
        <v>185</v>
      </c>
      <c r="F14" s="421"/>
      <c r="G14" s="421"/>
      <c r="H14" s="423" t="s">
        <v>186</v>
      </c>
      <c r="I14" s="424"/>
      <c r="J14" s="425"/>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188</v>
      </c>
      <c r="B15" s="114">
        <v>1.4999999999999999E-2</v>
      </c>
      <c r="C15" s="163">
        <v>1.4999999999999999E-2</v>
      </c>
      <c r="D15" s="163" t="s">
        <v>184</v>
      </c>
      <c r="E15" s="421" t="s">
        <v>185</v>
      </c>
      <c r="F15" s="421"/>
      <c r="G15" s="421"/>
      <c r="H15" s="423" t="s">
        <v>186</v>
      </c>
      <c r="I15" s="424"/>
      <c r="J15" s="425"/>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189</v>
      </c>
      <c r="B16" s="114">
        <v>1.286E-2</v>
      </c>
      <c r="C16" s="163">
        <v>1.286E-2</v>
      </c>
      <c r="D16" s="163" t="s">
        <v>184</v>
      </c>
      <c r="E16" s="421" t="s">
        <v>185</v>
      </c>
      <c r="F16" s="421"/>
      <c r="G16" s="421"/>
      <c r="H16" s="423" t="s">
        <v>186</v>
      </c>
      <c r="I16" s="424"/>
      <c r="J16" s="425"/>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432"/>
      <c r="F17" s="432"/>
      <c r="G17" s="432"/>
      <c r="H17" s="423"/>
      <c r="I17" s="424"/>
      <c r="J17" s="425"/>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190</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190</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191</v>
      </c>
      <c r="B20" s="116">
        <f>C20*_xlfn.XLOOKUP($D20,$B$32:$AD$32,$B$33:$AD$33,,0)</f>
        <v>2.2401506466810659</v>
      </c>
      <c r="C20" s="163">
        <v>1.9512195121951219</v>
      </c>
      <c r="D20" s="163" t="s">
        <v>192</v>
      </c>
      <c r="E20" s="436" t="s">
        <v>193</v>
      </c>
      <c r="F20" s="437"/>
      <c r="G20" s="167" t="s">
        <v>194</v>
      </c>
      <c r="H20" s="423" t="s">
        <v>195</v>
      </c>
      <c r="I20" s="424"/>
      <c r="J20" s="425"/>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196</v>
      </c>
      <c r="B21" s="116">
        <f>C21*_xlfn.XLOOKUP($D21,$B$32:$AD$32,$B$33:$AD$33,,0)</f>
        <v>1.5067243337405847E-2</v>
      </c>
      <c r="C21" s="163">
        <v>1.3123893805309735E-2</v>
      </c>
      <c r="D21" s="163" t="s">
        <v>192</v>
      </c>
      <c r="E21" s="436" t="s">
        <v>197</v>
      </c>
      <c r="F21" s="437"/>
      <c r="G21" s="167" t="s">
        <v>198</v>
      </c>
      <c r="H21" s="438" t="s">
        <v>199</v>
      </c>
      <c r="I21" s="439"/>
      <c r="J21" s="440"/>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200</v>
      </c>
      <c r="B22" s="115">
        <v>10</v>
      </c>
      <c r="C22" s="163">
        <v>10</v>
      </c>
      <c r="D22" s="163" t="s">
        <v>201</v>
      </c>
      <c r="E22" s="281" t="s">
        <v>202</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203</v>
      </c>
      <c r="B23" s="132">
        <v>28</v>
      </c>
      <c r="C23" s="163">
        <v>28</v>
      </c>
      <c r="D23" s="163">
        <v>2014</v>
      </c>
      <c r="E23" s="164" t="s">
        <v>204</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205</v>
      </c>
      <c r="B24" s="120">
        <v>6.5600000000000001E-4</v>
      </c>
      <c r="C24" s="163"/>
      <c r="D24" s="163"/>
      <c r="E24" s="280" t="s">
        <v>206</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207</v>
      </c>
      <c r="B25" s="131">
        <v>90909.1</v>
      </c>
      <c r="C25" s="163"/>
      <c r="D25" s="163"/>
      <c r="E25" s="280" t="s">
        <v>206</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208</v>
      </c>
      <c r="B26" s="116">
        <v>4.32</v>
      </c>
      <c r="C26" s="163"/>
      <c r="D26" s="163"/>
      <c r="E26" s="280" t="s">
        <v>206</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209</v>
      </c>
      <c r="B27" s="278">
        <f>C27*Y31</f>
        <v>6.8298167477239984</v>
      </c>
      <c r="C27" s="163">
        <v>6.01</v>
      </c>
      <c r="D27" s="163" t="s">
        <v>210</v>
      </c>
      <c r="E27" s="166" t="s">
        <v>211</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212</v>
      </c>
      <c r="B29" s="170" t="s">
        <v>213</v>
      </c>
      <c r="C29" s="206" t="s">
        <v>214</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215</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216</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217</v>
      </c>
      <c r="B32" s="176" t="s">
        <v>218</v>
      </c>
      <c r="C32" s="176" t="s">
        <v>219</v>
      </c>
      <c r="D32" s="176" t="s">
        <v>220</v>
      </c>
      <c r="E32" s="176" t="s">
        <v>221</v>
      </c>
      <c r="F32" s="176" t="s">
        <v>222</v>
      </c>
      <c r="G32" s="176" t="s">
        <v>223</v>
      </c>
      <c r="H32" s="176" t="s">
        <v>224</v>
      </c>
      <c r="I32" s="176" t="s">
        <v>225</v>
      </c>
      <c r="J32" s="176" t="s">
        <v>226</v>
      </c>
      <c r="K32" s="176" t="s">
        <v>227</v>
      </c>
      <c r="L32" s="176" t="s">
        <v>228</v>
      </c>
      <c r="M32" s="176" t="s">
        <v>229</v>
      </c>
      <c r="N32" s="176" t="s">
        <v>230</v>
      </c>
      <c r="O32" s="176" t="s">
        <v>231</v>
      </c>
      <c r="P32" s="176" t="s">
        <v>232</v>
      </c>
      <c r="Q32" s="176" t="s">
        <v>233</v>
      </c>
      <c r="R32" s="176" t="s">
        <v>234</v>
      </c>
      <c r="S32" s="176" t="s">
        <v>235</v>
      </c>
      <c r="T32" s="176" t="s">
        <v>236</v>
      </c>
      <c r="U32" s="176" t="s">
        <v>237</v>
      </c>
      <c r="V32" s="176" t="s">
        <v>238</v>
      </c>
      <c r="W32" s="176" t="s">
        <v>201</v>
      </c>
      <c r="X32" s="176" t="s">
        <v>192</v>
      </c>
      <c r="Y32" s="176" t="s">
        <v>239</v>
      </c>
      <c r="Z32" s="176" t="s">
        <v>184</v>
      </c>
      <c r="AA32" s="176" t="s">
        <v>240</v>
      </c>
      <c r="AB32" s="176" t="s">
        <v>241</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242</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243</v>
      </c>
      <c r="B38" s="433" t="s">
        <v>244</v>
      </c>
      <c r="C38" s="433"/>
      <c r="D38" s="214" t="s">
        <v>245</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246</v>
      </c>
      <c r="B39" s="434" t="s">
        <v>247</v>
      </c>
      <c r="C39" s="435"/>
      <c r="D39" s="177" t="s">
        <v>184</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248</v>
      </c>
      <c r="B40" s="430" t="s">
        <v>249</v>
      </c>
      <c r="C40" s="430"/>
      <c r="D40" s="177" t="s">
        <v>184</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250</v>
      </c>
      <c r="B41" s="431" t="s">
        <v>251</v>
      </c>
      <c r="C41" s="431"/>
      <c r="D41" s="177" t="s">
        <v>239</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252</v>
      </c>
      <c r="B42" s="428" t="s">
        <v>253</v>
      </c>
      <c r="C42" s="429"/>
      <c r="D42" s="180" t="s">
        <v>184</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254</v>
      </c>
      <c r="B43" s="431" t="s">
        <v>255</v>
      </c>
      <c r="C43" s="431"/>
      <c r="D43" s="177" t="s">
        <v>239</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256</v>
      </c>
      <c r="B44" s="428" t="s">
        <v>253</v>
      </c>
      <c r="C44" s="429"/>
      <c r="D44" s="180" t="s">
        <v>184</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257</v>
      </c>
      <c r="B45" s="431" t="s">
        <v>258</v>
      </c>
      <c r="C45" s="431"/>
      <c r="D45" s="177" t="s">
        <v>239</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259</v>
      </c>
      <c r="B46" s="428" t="s">
        <v>253</v>
      </c>
      <c r="C46" s="429"/>
      <c r="D46" s="180" t="s">
        <v>184</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260</v>
      </c>
      <c r="B47" s="426" t="s">
        <v>261</v>
      </c>
      <c r="C47" s="427"/>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262</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263</v>
      </c>
      <c r="B50" s="117" t="s">
        <v>264</v>
      </c>
      <c r="C50" s="117"/>
      <c r="D50" s="117"/>
      <c r="E50" s="117"/>
      <c r="F50" s="184"/>
      <c r="G50" s="161" t="s">
        <v>265</v>
      </c>
      <c r="L50" s="161" t="s">
        <v>266</v>
      </c>
      <c r="Q50" s="161" t="s">
        <v>267</v>
      </c>
      <c r="V50" s="161" t="s">
        <v>268</v>
      </c>
    </row>
    <row r="51" spans="1:74">
      <c r="A51" s="301" t="s">
        <v>269</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270</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271</v>
      </c>
      <c r="B54" s="25"/>
      <c r="C54" s="264" t="s">
        <v>272</v>
      </c>
      <c r="D54" s="25"/>
      <c r="E54" s="265" t="s">
        <v>273</v>
      </c>
    </row>
    <row r="55" spans="1:74">
      <c r="A55" s="147" t="s">
        <v>274</v>
      </c>
      <c r="B55"/>
      <c r="C55" s="148" t="s">
        <v>275</v>
      </c>
      <c r="D55"/>
      <c r="E55" s="128" t="s">
        <v>276</v>
      </c>
    </row>
    <row r="56" spans="1:74">
      <c r="A56" s="147" t="s">
        <v>277</v>
      </c>
      <c r="B56"/>
      <c r="C56" s="148" t="s">
        <v>278</v>
      </c>
      <c r="D56"/>
      <c r="E56" s="128" t="s">
        <v>279</v>
      </c>
    </row>
    <row r="57" spans="1:74">
      <c r="A57" s="147" t="s">
        <v>280</v>
      </c>
      <c r="B57"/>
      <c r="C57" s="148" t="s">
        <v>281</v>
      </c>
      <c r="D57"/>
      <c r="E57" s="128" t="s">
        <v>282</v>
      </c>
    </row>
    <row r="58" spans="1:74">
      <c r="A58" s="147" t="s">
        <v>283</v>
      </c>
      <c r="B58"/>
      <c r="C58" s="148" t="s">
        <v>284</v>
      </c>
      <c r="D58"/>
      <c r="E58" s="128" t="s">
        <v>285</v>
      </c>
    </row>
    <row r="59" spans="1:74">
      <c r="A59" s="147" t="s">
        <v>286</v>
      </c>
      <c r="B59"/>
      <c r="C59" s="148" t="s">
        <v>287</v>
      </c>
      <c r="D59"/>
      <c r="E59" s="128"/>
    </row>
    <row r="60" spans="1:74">
      <c r="A60" s="147" t="s">
        <v>288</v>
      </c>
      <c r="B60"/>
      <c r="C60" s="148" t="s">
        <v>289</v>
      </c>
      <c r="D60"/>
      <c r="E60" s="128"/>
    </row>
    <row r="61" spans="1:74">
      <c r="A61" s="147" t="s">
        <v>290</v>
      </c>
      <c r="B61"/>
      <c r="C61" s="148" t="s">
        <v>291</v>
      </c>
      <c r="D61"/>
      <c r="E61" s="128"/>
    </row>
    <row r="62" spans="1:74">
      <c r="A62" s="147" t="s">
        <v>292</v>
      </c>
      <c r="B62"/>
      <c r="D62"/>
      <c r="E62" s="128"/>
    </row>
    <row r="63" spans="1:74">
      <c r="A63" s="147" t="s">
        <v>293</v>
      </c>
      <c r="B63"/>
      <c r="C63" s="4" t="s">
        <v>294</v>
      </c>
      <c r="D63"/>
      <c r="E63" s="128"/>
    </row>
    <row r="64" spans="1:74">
      <c r="A64" s="147" t="s">
        <v>295</v>
      </c>
      <c r="B64"/>
      <c r="C64" s="148" t="s">
        <v>296</v>
      </c>
      <c r="D64"/>
      <c r="E64" s="128"/>
    </row>
    <row r="65" spans="1:5">
      <c r="A65" s="147" t="s">
        <v>297</v>
      </c>
      <c r="B65"/>
      <c r="C65" s="148" t="s">
        <v>298</v>
      </c>
      <c r="D65"/>
      <c r="E65" s="128"/>
    </row>
    <row r="66" spans="1:5">
      <c r="A66" s="147" t="s">
        <v>299</v>
      </c>
      <c r="B66"/>
      <c r="C66"/>
      <c r="D66"/>
      <c r="E66" s="128"/>
    </row>
    <row r="67" spans="1:5">
      <c r="A67" s="147" t="s">
        <v>300</v>
      </c>
      <c r="B67"/>
      <c r="C67"/>
      <c r="D67"/>
      <c r="E67" s="128"/>
    </row>
    <row r="68" spans="1:5">
      <c r="A68" s="147" t="s">
        <v>301</v>
      </c>
      <c r="B68"/>
      <c r="C68"/>
      <c r="D68"/>
      <c r="E68" s="128"/>
    </row>
    <row r="69" spans="1:5">
      <c r="A69" s="147" t="s">
        <v>302</v>
      </c>
      <c r="B69"/>
      <c r="C69"/>
      <c r="D69"/>
      <c r="E69" s="128"/>
    </row>
    <row r="70" spans="1:5">
      <c r="A70" s="147" t="s">
        <v>303</v>
      </c>
      <c r="B70"/>
      <c r="C70"/>
      <c r="D70"/>
      <c r="E70" s="128"/>
    </row>
    <row r="71" spans="1:5">
      <c r="A71" s="147" t="s">
        <v>304</v>
      </c>
      <c r="B71"/>
      <c r="C71"/>
      <c r="D71"/>
      <c r="E71" s="128"/>
    </row>
    <row r="72" spans="1:5">
      <c r="A72" s="147" t="s">
        <v>305</v>
      </c>
      <c r="B72"/>
      <c r="C72"/>
      <c r="D72"/>
      <c r="E72" s="128"/>
    </row>
    <row r="73" spans="1:5">
      <c r="A73" s="147" t="s">
        <v>306</v>
      </c>
      <c r="B73"/>
      <c r="C73"/>
      <c r="D73"/>
      <c r="E73" s="128"/>
    </row>
    <row r="74" spans="1:5">
      <c r="A74" s="147" t="s">
        <v>307</v>
      </c>
      <c r="B74"/>
      <c r="C74"/>
      <c r="D74"/>
      <c r="E74" s="128"/>
    </row>
    <row r="75" spans="1:5">
      <c r="A75" s="147" t="s">
        <v>308</v>
      </c>
      <c r="B75"/>
      <c r="C75"/>
      <c r="D75"/>
      <c r="E75" s="128"/>
    </row>
    <row r="76" spans="1:5">
      <c r="A76" s="147" t="s">
        <v>309</v>
      </c>
      <c r="B76"/>
      <c r="C76"/>
      <c r="D76"/>
      <c r="E76" s="128"/>
    </row>
    <row r="77" spans="1:5">
      <c r="A77" s="147" t="s">
        <v>310</v>
      </c>
      <c r="B77"/>
      <c r="C77"/>
      <c r="D77"/>
      <c r="E77" s="128"/>
    </row>
    <row r="78" spans="1:5" ht="14" thickBot="1">
      <c r="A78" s="149" t="s">
        <v>311</v>
      </c>
      <c r="B78" s="7"/>
      <c r="C78" s="7"/>
      <c r="D78" s="7"/>
      <c r="E78" s="126"/>
    </row>
  </sheetData>
  <mergeCells count="29">
    <mergeCell ref="E17:G17"/>
    <mergeCell ref="H17:J17"/>
    <mergeCell ref="B42:C42"/>
    <mergeCell ref="B38:C38"/>
    <mergeCell ref="B39:C39"/>
    <mergeCell ref="E20:F20"/>
    <mergeCell ref="H20:J20"/>
    <mergeCell ref="E21:F21"/>
    <mergeCell ref="H21:J21"/>
    <mergeCell ref="E14:G14"/>
    <mergeCell ref="H14:J14"/>
    <mergeCell ref="E15:G15"/>
    <mergeCell ref="H15:J15"/>
    <mergeCell ref="E16:G16"/>
    <mergeCell ref="H16:J16"/>
    <mergeCell ref="B47:C47"/>
    <mergeCell ref="B46:C46"/>
    <mergeCell ref="B40:C40"/>
    <mergeCell ref="B41:C41"/>
    <mergeCell ref="B43:C43"/>
    <mergeCell ref="B44:C44"/>
    <mergeCell ref="B45:C45"/>
    <mergeCell ref="D6:D7"/>
    <mergeCell ref="E6:G7"/>
    <mergeCell ref="H6:J7"/>
    <mergeCell ref="E13:G13"/>
    <mergeCell ref="A6:A7"/>
    <mergeCell ref="C6:C7"/>
    <mergeCell ref="H13:J13"/>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4"/>
  <sheetViews>
    <sheetView zoomScale="80" zoomScaleNormal="80" workbookViewId="0">
      <selection activeCell="B11" sqref="B11:G11"/>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403" customFormat="1" ht="56.9" customHeight="1"/>
    <row r="2" spans="1:7">
      <c r="A2" s="1"/>
    </row>
    <row r="3" spans="1:7">
      <c r="A3" s="444" t="s">
        <v>312</v>
      </c>
      <c r="B3" s="444"/>
      <c r="C3" s="444"/>
      <c r="D3" s="444"/>
      <c r="E3" s="444"/>
      <c r="F3" s="444"/>
      <c r="G3" s="444"/>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313</v>
      </c>
      <c r="B8" s="5" t="s">
        <v>314</v>
      </c>
      <c r="C8" s="5" t="s">
        <v>315</v>
      </c>
      <c r="D8" s="5" t="s">
        <v>316</v>
      </c>
      <c r="E8" s="445" t="s">
        <v>317</v>
      </c>
      <c r="F8" s="445"/>
      <c r="G8" s="445"/>
    </row>
    <row r="9" spans="1:7" ht="216">
      <c r="A9" s="60" t="s">
        <v>318</v>
      </c>
      <c r="B9" s="60" t="s">
        <v>319</v>
      </c>
      <c r="C9" s="368" t="s">
        <v>320</v>
      </c>
      <c r="D9" s="60" t="s">
        <v>321</v>
      </c>
      <c r="E9" s="441" t="s">
        <v>322</v>
      </c>
      <c r="F9" s="442"/>
      <c r="G9" s="443"/>
    </row>
    <row r="10" spans="1:7" ht="190" customHeight="1">
      <c r="A10" s="60" t="s">
        <v>323</v>
      </c>
      <c r="B10" s="60" t="s">
        <v>319</v>
      </c>
      <c r="C10" s="368" t="s">
        <v>320</v>
      </c>
      <c r="D10" s="60" t="s">
        <v>324</v>
      </c>
      <c r="E10" s="446" t="s">
        <v>325</v>
      </c>
      <c r="F10" s="447"/>
      <c r="G10" s="448"/>
    </row>
    <row r="11" spans="1:7" ht="94.5">
      <c r="A11" s="60" t="s">
        <v>326</v>
      </c>
      <c r="B11" s="369" t="s">
        <v>327</v>
      </c>
      <c r="C11" s="368" t="s">
        <v>328</v>
      </c>
      <c r="D11" s="60" t="s">
        <v>329</v>
      </c>
      <c r="E11" s="441" t="s">
        <v>330</v>
      </c>
      <c r="F11" s="442"/>
      <c r="G11" s="443"/>
    </row>
    <row r="12" spans="1:7" ht="229.5">
      <c r="A12" s="60" t="s">
        <v>331</v>
      </c>
      <c r="B12" s="60" t="s">
        <v>319</v>
      </c>
      <c r="C12" s="368" t="s">
        <v>320</v>
      </c>
      <c r="D12" s="60" t="s">
        <v>332</v>
      </c>
      <c r="E12" s="441"/>
      <c r="F12" s="442"/>
      <c r="G12" s="443"/>
    </row>
    <row r="13" spans="1:7">
      <c r="A13" s="60"/>
      <c r="B13" s="60"/>
      <c r="C13" s="60"/>
      <c r="D13" s="60"/>
      <c r="E13" s="441"/>
      <c r="F13" s="442"/>
      <c r="G13" s="443"/>
    </row>
    <row r="14" spans="1:7">
      <c r="A14" s="60"/>
      <c r="B14" s="60"/>
      <c r="C14" s="60"/>
      <c r="D14" s="60"/>
      <c r="E14" s="441"/>
      <c r="F14" s="442"/>
      <c r="G14" s="443"/>
    </row>
    <row r="15" spans="1:7">
      <c r="A15" s="60"/>
      <c r="B15" s="60"/>
      <c r="C15" s="60"/>
      <c r="D15" s="60"/>
      <c r="E15" s="441"/>
      <c r="F15" s="442"/>
      <c r="G15" s="443"/>
    </row>
    <row r="16" spans="1:7">
      <c r="A16" s="60"/>
      <c r="B16" s="60"/>
      <c r="C16" s="60"/>
      <c r="D16" s="60"/>
      <c r="E16" s="441"/>
      <c r="F16" s="442"/>
      <c r="G16" s="443"/>
    </row>
    <row r="17" spans="1:7">
      <c r="A17" s="60"/>
      <c r="B17" s="60"/>
      <c r="C17" s="60"/>
      <c r="D17" s="60"/>
      <c r="E17" s="441"/>
      <c r="F17" s="442"/>
      <c r="G17" s="443"/>
    </row>
    <row r="18" spans="1:7">
      <c r="A18" s="60"/>
      <c r="B18" s="60"/>
      <c r="C18" s="60"/>
      <c r="D18" s="60"/>
      <c r="E18" s="441"/>
      <c r="F18" s="442"/>
      <c r="G18" s="443"/>
    </row>
    <row r="19" spans="1:7">
      <c r="A19" s="60"/>
      <c r="B19" s="60"/>
      <c r="C19" s="60"/>
      <c r="D19" s="60"/>
      <c r="E19" s="441"/>
      <c r="F19" s="442"/>
      <c r="G19" s="443"/>
    </row>
    <row r="20" spans="1:7">
      <c r="A20" s="60"/>
      <c r="B20" s="60"/>
      <c r="C20" s="60"/>
      <c r="D20" s="60"/>
      <c r="E20" s="441"/>
      <c r="F20" s="442"/>
      <c r="G20" s="443"/>
    </row>
    <row r="21" spans="1:7">
      <c r="A21" s="60"/>
      <c r="B21" s="60"/>
      <c r="C21" s="60"/>
      <c r="D21" s="60"/>
      <c r="E21" s="441"/>
      <c r="F21" s="442"/>
      <c r="G21" s="443"/>
    </row>
    <row r="22" spans="1:7">
      <c r="A22" s="60"/>
      <c r="B22" s="60"/>
      <c r="C22" s="60"/>
      <c r="D22" s="60"/>
      <c r="E22" s="441"/>
      <c r="F22" s="442"/>
      <c r="G22" s="443"/>
    </row>
    <row r="23" spans="1:7">
      <c r="A23" s="60"/>
      <c r="B23" s="60"/>
      <c r="C23" s="60"/>
      <c r="D23" s="60"/>
      <c r="E23" s="441"/>
      <c r="F23" s="442"/>
      <c r="G23" s="443"/>
    </row>
    <row r="24" spans="1:7">
      <c r="A24" s="60"/>
      <c r="B24" s="60"/>
      <c r="C24" s="60"/>
      <c r="D24" s="60"/>
      <c r="E24" s="441"/>
      <c r="F24" s="442"/>
      <c r="G24" s="443"/>
    </row>
    <row r="25" spans="1:7">
      <c r="A25" s="60"/>
      <c r="B25" s="60"/>
      <c r="C25" s="60"/>
      <c r="D25" s="60"/>
      <c r="E25" s="441"/>
      <c r="F25" s="442"/>
      <c r="G25" s="443"/>
    </row>
    <row r="26" spans="1:7">
      <c r="A26" s="60"/>
      <c r="B26" s="60"/>
      <c r="C26" s="60"/>
      <c r="D26" s="60"/>
      <c r="E26" s="441"/>
      <c r="F26" s="442"/>
      <c r="G26" s="443"/>
    </row>
    <row r="27" spans="1:7">
      <c r="A27" s="60"/>
      <c r="B27" s="60"/>
      <c r="C27" s="60"/>
      <c r="D27" s="60"/>
      <c r="E27" s="441"/>
      <c r="F27" s="442"/>
      <c r="G27" s="443"/>
    </row>
    <row r="28" spans="1:7">
      <c r="A28" s="60"/>
      <c r="B28" s="60"/>
      <c r="C28" s="60"/>
      <c r="D28" s="60"/>
      <c r="E28" s="441"/>
      <c r="F28" s="442"/>
      <c r="G28" s="443"/>
    </row>
    <row r="29" spans="1:7">
      <c r="A29" s="60"/>
      <c r="B29" s="60"/>
      <c r="C29" s="60"/>
      <c r="D29" s="60"/>
      <c r="E29" s="441"/>
      <c r="F29" s="442"/>
      <c r="G29" s="443"/>
    </row>
    <row r="30" spans="1:7">
      <c r="A30" s="60"/>
      <c r="B30" s="60"/>
      <c r="C30" s="60"/>
      <c r="D30" s="60"/>
      <c r="E30" s="441"/>
      <c r="F30" s="442"/>
      <c r="G30" s="443"/>
    </row>
    <row r="31" spans="1:7">
      <c r="A31" s="60"/>
      <c r="B31" s="60"/>
      <c r="C31" s="60"/>
      <c r="D31" s="60"/>
      <c r="E31" s="441"/>
      <c r="F31" s="442"/>
      <c r="G31" s="443"/>
    </row>
    <row r="32" spans="1:7">
      <c r="A32" s="60"/>
      <c r="B32" s="60"/>
      <c r="C32" s="60"/>
      <c r="D32" s="60"/>
      <c r="E32" s="441"/>
      <c r="F32" s="442"/>
      <c r="G32" s="443"/>
    </row>
    <row r="33" spans="1:7">
      <c r="A33" s="60"/>
      <c r="B33" s="60"/>
      <c r="C33" s="60"/>
      <c r="D33" s="60"/>
      <c r="E33" s="441"/>
      <c r="F33" s="442"/>
      <c r="G33" s="443"/>
    </row>
    <row r="34" spans="1:7">
      <c r="A34" s="60"/>
      <c r="B34" s="60"/>
      <c r="C34" s="60"/>
      <c r="D34" s="60"/>
      <c r="E34" s="441"/>
      <c r="F34" s="442"/>
      <c r="G34" s="443"/>
    </row>
  </sheetData>
  <mergeCells count="29">
    <mergeCell ref="E31:G31"/>
    <mergeCell ref="E32:G32"/>
    <mergeCell ref="E33:G33"/>
    <mergeCell ref="E34:G34"/>
    <mergeCell ref="E25:G25"/>
    <mergeCell ref="E26:G26"/>
    <mergeCell ref="E27:G27"/>
    <mergeCell ref="E28:G28"/>
    <mergeCell ref="E29:G29"/>
    <mergeCell ref="E30:G30"/>
    <mergeCell ref="E24:G24"/>
    <mergeCell ref="E13:G13"/>
    <mergeCell ref="E14:G14"/>
    <mergeCell ref="E15:G15"/>
    <mergeCell ref="E16:G16"/>
    <mergeCell ref="E17:G17"/>
    <mergeCell ref="E18:G18"/>
    <mergeCell ref="E19:G19"/>
    <mergeCell ref="E20:G20"/>
    <mergeCell ref="E21:G21"/>
    <mergeCell ref="E22:G22"/>
    <mergeCell ref="E23:G23"/>
    <mergeCell ref="E12:G12"/>
    <mergeCell ref="A1:XFD1"/>
    <mergeCell ref="A3:G3"/>
    <mergeCell ref="E8:G8"/>
    <mergeCell ref="E9:G9"/>
    <mergeCell ref="E11:G11"/>
    <mergeCell ref="E10:G1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C13:C34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tabSelected="1" topLeftCell="A137" zoomScale="80" zoomScaleNormal="80" workbookViewId="0">
      <selection activeCell="E143" sqref="E143:E152"/>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71" t="s">
        <v>333</v>
      </c>
      <c r="J2" s="472"/>
      <c r="K2" s="472"/>
      <c r="L2" s="472"/>
      <c r="M2" s="472"/>
      <c r="N2" s="472"/>
      <c r="O2" s="472"/>
      <c r="P2" s="472"/>
      <c r="Q2" s="472"/>
      <c r="R2" s="472"/>
      <c r="S2" s="472"/>
      <c r="T2" s="472"/>
      <c r="U2" s="473"/>
    </row>
    <row r="3" spans="1:21" ht="13.5" customHeight="1" outlineLevel="1" thickBot="1">
      <c r="A3" s="3"/>
      <c r="B3" s="7"/>
      <c r="F3" s="24"/>
      <c r="G3" s="10"/>
      <c r="I3" s="474" t="s">
        <v>334</v>
      </c>
      <c r="J3" s="475"/>
      <c r="K3" s="475"/>
      <c r="L3" s="475"/>
      <c r="M3" s="475"/>
      <c r="N3" s="476"/>
      <c r="O3" s="1"/>
      <c r="P3" s="480" t="s">
        <v>335</v>
      </c>
      <c r="Q3" s="481"/>
      <c r="R3" s="481"/>
      <c r="S3" s="481"/>
      <c r="T3" s="481"/>
      <c r="U3" s="482"/>
    </row>
    <row r="4" spans="1:21" ht="56.25" customHeight="1" outlineLevel="1">
      <c r="A4" s="31" t="s">
        <v>154</v>
      </c>
      <c r="B4" s="86" t="s">
        <v>158</v>
      </c>
      <c r="E4" s="53" t="s">
        <v>336</v>
      </c>
      <c r="F4" s="91">
        <v>45632</v>
      </c>
      <c r="G4" s="28"/>
      <c r="H4" s="10"/>
      <c r="I4" s="477"/>
      <c r="J4" s="478"/>
      <c r="K4" s="478"/>
      <c r="L4" s="478"/>
      <c r="M4" s="478"/>
      <c r="N4" s="479"/>
      <c r="P4" s="483"/>
      <c r="Q4" s="484"/>
      <c r="R4" s="484"/>
      <c r="S4" s="484"/>
      <c r="T4" s="484"/>
      <c r="U4" s="485"/>
    </row>
    <row r="5" spans="1:21" outlineLevel="1">
      <c r="A5" s="13" t="s">
        <v>337</v>
      </c>
      <c r="B5" s="88" t="s">
        <v>338</v>
      </c>
      <c r="E5" s="14"/>
      <c r="H5" s="10"/>
      <c r="I5" s="486" t="s">
        <v>159</v>
      </c>
      <c r="J5" s="450"/>
      <c r="K5" s="450"/>
      <c r="L5" s="450"/>
      <c r="M5" s="450"/>
      <c r="N5" s="451"/>
      <c r="P5" s="449" t="s">
        <v>339</v>
      </c>
      <c r="Q5" s="450"/>
      <c r="R5" s="450"/>
      <c r="S5" s="450"/>
      <c r="T5" s="450"/>
      <c r="U5" s="451"/>
    </row>
    <row r="6" spans="1:21" outlineLevel="1">
      <c r="A6" s="13" t="s">
        <v>340</v>
      </c>
      <c r="B6" s="88" t="s">
        <v>341</v>
      </c>
      <c r="E6" s="53" t="s">
        <v>342</v>
      </c>
      <c r="F6" s="90" t="s">
        <v>343</v>
      </c>
      <c r="H6" s="10"/>
      <c r="I6" s="452"/>
      <c r="J6" s="453"/>
      <c r="K6" s="453"/>
      <c r="L6" s="453"/>
      <c r="M6" s="453"/>
      <c r="N6" s="454"/>
      <c r="P6" s="452"/>
      <c r="Q6" s="453"/>
      <c r="R6" s="453"/>
      <c r="S6" s="453"/>
      <c r="T6" s="453"/>
      <c r="U6" s="454"/>
    </row>
    <row r="7" spans="1:21" outlineLevel="1">
      <c r="A7" s="13" t="s">
        <v>344</v>
      </c>
      <c r="B7" s="88" t="s">
        <v>167</v>
      </c>
      <c r="E7" s="14"/>
      <c r="H7" s="10"/>
      <c r="I7" s="452"/>
      <c r="J7" s="453"/>
      <c r="K7" s="453"/>
      <c r="L7" s="453"/>
      <c r="M7" s="453"/>
      <c r="N7" s="454"/>
      <c r="P7" s="452"/>
      <c r="Q7" s="453"/>
      <c r="R7" s="453"/>
      <c r="S7" s="453"/>
      <c r="T7" s="453"/>
      <c r="U7" s="454"/>
    </row>
    <row r="8" spans="1:21" ht="41" outlineLevel="1" thickBot="1">
      <c r="A8" s="34" t="s">
        <v>345</v>
      </c>
      <c r="B8" s="89" t="s">
        <v>346</v>
      </c>
      <c r="E8" s="14"/>
      <c r="H8" s="10"/>
      <c r="I8" s="452"/>
      <c r="J8" s="453"/>
      <c r="K8" s="453"/>
      <c r="L8" s="453"/>
      <c r="M8" s="453"/>
      <c r="N8" s="454"/>
      <c r="P8" s="452"/>
      <c r="Q8" s="453"/>
      <c r="R8" s="453"/>
      <c r="S8" s="453"/>
      <c r="T8" s="453"/>
      <c r="U8" s="454"/>
    </row>
    <row r="9" spans="1:21" outlineLevel="1">
      <c r="E9" s="14"/>
      <c r="H9" s="10"/>
      <c r="I9" s="452"/>
      <c r="J9" s="453"/>
      <c r="K9" s="453"/>
      <c r="L9" s="453"/>
      <c r="M9" s="453"/>
      <c r="N9" s="454"/>
      <c r="P9" s="452"/>
      <c r="Q9" s="453"/>
      <c r="R9" s="453"/>
      <c r="S9" s="453"/>
      <c r="T9" s="453"/>
      <c r="U9" s="454"/>
    </row>
    <row r="10" spans="1:21" ht="14" outlineLevel="1" thickBot="1">
      <c r="A10" s="32" t="s">
        <v>347</v>
      </c>
      <c r="B10" s="35">
        <v>2027</v>
      </c>
      <c r="E10" s="14"/>
      <c r="H10" s="10"/>
      <c r="I10" s="452"/>
      <c r="J10" s="453"/>
      <c r="K10" s="453"/>
      <c r="L10" s="453"/>
      <c r="M10" s="453"/>
      <c r="N10" s="454"/>
      <c r="P10" s="452"/>
      <c r="Q10" s="453"/>
      <c r="R10" s="453"/>
      <c r="S10" s="453"/>
      <c r="T10" s="453"/>
      <c r="U10" s="454"/>
    </row>
    <row r="11" spans="1:21" outlineLevel="1">
      <c r="A11" s="16"/>
      <c r="H11" s="10"/>
      <c r="I11" s="452"/>
      <c r="J11" s="453"/>
      <c r="K11" s="453"/>
      <c r="L11" s="453"/>
      <c r="M11" s="453"/>
      <c r="N11" s="454"/>
      <c r="P11" s="452"/>
      <c r="Q11" s="453"/>
      <c r="R11" s="453"/>
      <c r="S11" s="453"/>
      <c r="T11" s="453"/>
      <c r="U11" s="454"/>
    </row>
    <row r="12" spans="1:21" ht="40.5" outlineLevel="1">
      <c r="A12" s="26" t="s">
        <v>348</v>
      </c>
      <c r="B12" s="26" t="s">
        <v>349</v>
      </c>
      <c r="C12" s="26" t="s">
        <v>350</v>
      </c>
      <c r="D12" s="26" t="s">
        <v>351</v>
      </c>
      <c r="E12" s="26" t="s">
        <v>352</v>
      </c>
      <c r="F12" s="26" t="s">
        <v>353</v>
      </c>
      <c r="G12" s="26" t="s">
        <v>354</v>
      </c>
      <c r="I12" s="452"/>
      <c r="J12" s="453"/>
      <c r="K12" s="453"/>
      <c r="L12" s="453"/>
      <c r="M12" s="453"/>
      <c r="N12" s="454"/>
      <c r="P12" s="452"/>
      <c r="Q12" s="453"/>
      <c r="R12" s="453"/>
      <c r="S12" s="453"/>
      <c r="T12" s="453"/>
      <c r="U12" s="454"/>
    </row>
    <row r="13" spans="1:21" outlineLevel="1">
      <c r="A13" s="58">
        <v>2035</v>
      </c>
      <c r="B13" s="21">
        <f t="shared" ref="B13:B18" si="0">INDEX($E$204:$AW$204,1,MATCH($A13,$E$53:$BB$53,0))</f>
        <v>-705.11543885484127</v>
      </c>
      <c r="C13" s="21">
        <f>B13-Baseline!B13</f>
        <v>0</v>
      </c>
      <c r="D13" s="21">
        <f t="shared" ref="D13:D18" si="1">INDEX($E$205:$AW$205,1,MATCH($A13,$E$53:$BB$53,0))</f>
        <v>-571.30289922876159</v>
      </c>
      <c r="E13" s="21">
        <f>D13-Baseline!D13</f>
        <v>0</v>
      </c>
      <c r="F13" s="21">
        <f t="shared" ref="F13:F18" si="2">INDEX($E$206:$AW$206,1,MATCH($A13,$E$53:$BB$53,0))</f>
        <v>-838.92404921825698</v>
      </c>
      <c r="G13" s="21">
        <f>F13-Baseline!F13</f>
        <v>0</v>
      </c>
      <c r="H13" s="298"/>
      <c r="I13" s="452"/>
      <c r="J13" s="453"/>
      <c r="K13" s="453"/>
      <c r="L13" s="453"/>
      <c r="M13" s="453"/>
      <c r="N13" s="454"/>
      <c r="P13" s="452"/>
      <c r="Q13" s="453"/>
      <c r="R13" s="453"/>
      <c r="S13" s="453"/>
      <c r="T13" s="453"/>
      <c r="U13" s="454"/>
    </row>
    <row r="14" spans="1:21" outlineLevel="1">
      <c r="A14" s="58">
        <v>2040</v>
      </c>
      <c r="B14" s="21">
        <f t="shared" si="0"/>
        <v>-1073.5397256629326</v>
      </c>
      <c r="C14" s="21">
        <f>B14-Baseline!B14</f>
        <v>0</v>
      </c>
      <c r="D14" s="21">
        <f t="shared" si="1"/>
        <v>-867.65686767739442</v>
      </c>
      <c r="E14" s="21">
        <f>D14-Baseline!D14</f>
        <v>0</v>
      </c>
      <c r="F14" s="21">
        <f t="shared" si="2"/>
        <v>-1279.6199617563118</v>
      </c>
      <c r="G14" s="21">
        <f>F14-Baseline!F14</f>
        <v>0</v>
      </c>
      <c r="I14" s="452"/>
      <c r="J14" s="453"/>
      <c r="K14" s="453"/>
      <c r="L14" s="453"/>
      <c r="M14" s="453"/>
      <c r="N14" s="454"/>
      <c r="P14" s="452"/>
      <c r="Q14" s="453"/>
      <c r="R14" s="453"/>
      <c r="S14" s="453"/>
      <c r="T14" s="453"/>
      <c r="U14" s="454"/>
    </row>
    <row r="15" spans="1:21" outlineLevel="1">
      <c r="A15" s="58">
        <v>2045</v>
      </c>
      <c r="B15" s="21">
        <f t="shared" si="0"/>
        <v>-1429.3597831928657</v>
      </c>
      <c r="C15" s="21">
        <f>B15-Baseline!B15</f>
        <v>0</v>
      </c>
      <c r="D15" s="21">
        <f t="shared" si="1"/>
        <v>-1152.5657762289784</v>
      </c>
      <c r="E15" s="21">
        <f>D15-Baseline!D15</f>
        <v>0</v>
      </c>
      <c r="F15" s="21">
        <f t="shared" si="2"/>
        <v>-1706.251225242399</v>
      </c>
      <c r="G15" s="21">
        <f>F15-Baseline!F15</f>
        <v>0</v>
      </c>
      <c r="I15" s="452"/>
      <c r="J15" s="453"/>
      <c r="K15" s="453"/>
      <c r="L15" s="453"/>
      <c r="M15" s="453"/>
      <c r="N15" s="454"/>
      <c r="P15" s="452"/>
      <c r="Q15" s="453"/>
      <c r="R15" s="453"/>
      <c r="S15" s="453"/>
      <c r="T15" s="453"/>
      <c r="U15" s="454"/>
    </row>
    <row r="16" spans="1:21" outlineLevel="1">
      <c r="A16" s="58">
        <v>2050</v>
      </c>
      <c r="B16" s="21">
        <f t="shared" si="0"/>
        <v>-1775.2437341688042</v>
      </c>
      <c r="C16" s="21">
        <f>B16-Baseline!B16</f>
        <v>0</v>
      </c>
      <c r="D16" s="21">
        <f t="shared" si="1"/>
        <v>-1428.6088327236496</v>
      </c>
      <c r="E16" s="21">
        <f>D16-Baseline!D16</f>
        <v>0</v>
      </c>
      <c r="F16" s="21">
        <f t="shared" si="2"/>
        <v>-2121.806654594835</v>
      </c>
      <c r="G16" s="21">
        <f>F16-Baseline!F16</f>
        <v>0</v>
      </c>
      <c r="I16" s="452"/>
      <c r="J16" s="453"/>
      <c r="K16" s="453"/>
      <c r="L16" s="453"/>
      <c r="M16" s="453"/>
      <c r="N16" s="454"/>
      <c r="P16" s="452"/>
      <c r="Q16" s="453"/>
      <c r="R16" s="453"/>
      <c r="S16" s="453"/>
      <c r="T16" s="453"/>
      <c r="U16" s="454"/>
    </row>
    <row r="17" spans="1:21" outlineLevel="1">
      <c r="A17" s="58">
        <v>2060</v>
      </c>
      <c r="B17" s="21">
        <f t="shared" si="0"/>
        <v>-2448.4735537750407</v>
      </c>
      <c r="C17" s="21">
        <f>B17-Baseline!B17</f>
        <v>0</v>
      </c>
      <c r="D17" s="21">
        <f t="shared" si="1"/>
        <v>-1964.4319540019119</v>
      </c>
      <c r="E17" s="21">
        <f>D17-Baseline!D17</f>
        <v>0</v>
      </c>
      <c r="F17" s="21">
        <f t="shared" si="2"/>
        <v>-2931.1640839802913</v>
      </c>
      <c r="G17" s="21">
        <f>F17-Baseline!F17</f>
        <v>0</v>
      </c>
      <c r="I17" s="452"/>
      <c r="J17" s="453"/>
      <c r="K17" s="453"/>
      <c r="L17" s="453"/>
      <c r="M17" s="453"/>
      <c r="N17" s="454"/>
      <c r="P17" s="452"/>
      <c r="Q17" s="453"/>
      <c r="R17" s="453"/>
      <c r="S17" s="453"/>
      <c r="T17" s="453"/>
      <c r="U17" s="454"/>
    </row>
    <row r="18" spans="1:21" outlineLevel="1">
      <c r="A18" s="58">
        <v>2070</v>
      </c>
      <c r="B18" s="21">
        <f t="shared" si="0"/>
        <v>-3131.3263078373261</v>
      </c>
      <c r="C18" s="21">
        <f>B18-Baseline!B18</f>
        <v>0</v>
      </c>
      <c r="D18" s="21">
        <f t="shared" si="1"/>
        <v>-2508.4854764982156</v>
      </c>
      <c r="E18" s="21">
        <f>D18-Baseline!D18</f>
        <v>0</v>
      </c>
      <c r="F18" s="21">
        <f t="shared" si="2"/>
        <v>-3750.4293094808245</v>
      </c>
      <c r="G18" s="21">
        <f>F18-Baseline!F18</f>
        <v>0</v>
      </c>
      <c r="I18" s="455"/>
      <c r="J18" s="456"/>
      <c r="K18" s="456"/>
      <c r="L18" s="456"/>
      <c r="M18" s="456"/>
      <c r="N18" s="457"/>
      <c r="P18" s="455"/>
      <c r="Q18" s="456"/>
      <c r="R18" s="456"/>
      <c r="S18" s="456"/>
      <c r="T18" s="456"/>
      <c r="U18" s="457"/>
    </row>
    <row r="19" spans="1:21" ht="14" outlineLevel="1" thickBot="1">
      <c r="A19" s="496"/>
      <c r="B19" s="496"/>
      <c r="I19" s="250"/>
      <c r="J19" s="251"/>
      <c r="K19" s="251"/>
      <c r="L19" s="251"/>
      <c r="M19" s="251"/>
      <c r="N19" s="251"/>
      <c r="P19" s="249"/>
      <c r="Q19" s="249"/>
      <c r="R19" s="249"/>
      <c r="S19" s="249"/>
      <c r="T19" s="249"/>
      <c r="U19" s="232"/>
    </row>
    <row r="20" spans="1:21" ht="26.25" customHeight="1" outlineLevel="1">
      <c r="A20" s="54" t="s">
        <v>355</v>
      </c>
      <c r="B20" s="55">
        <v>1</v>
      </c>
      <c r="E20" s="154"/>
      <c r="I20" s="487" t="s">
        <v>356</v>
      </c>
      <c r="J20" s="488"/>
      <c r="K20" s="488"/>
      <c r="L20" s="488"/>
      <c r="M20" s="488"/>
      <c r="N20" s="489"/>
      <c r="P20" s="487" t="s">
        <v>357</v>
      </c>
      <c r="Q20" s="488"/>
      <c r="R20" s="488"/>
      <c r="S20" s="488"/>
      <c r="T20" s="488"/>
      <c r="U20" s="489"/>
    </row>
    <row r="21" spans="1:21" ht="12.75" customHeight="1" outlineLevel="1">
      <c r="A21" s="154"/>
      <c r="B21" s="155"/>
      <c r="I21" s="449" t="s">
        <v>358</v>
      </c>
      <c r="J21" s="450"/>
      <c r="K21" s="450"/>
      <c r="L21" s="450"/>
      <c r="M21" s="450"/>
      <c r="N21" s="451"/>
      <c r="P21" s="449" t="s">
        <v>160</v>
      </c>
      <c r="Q21" s="458"/>
      <c r="R21" s="458"/>
      <c r="S21" s="458"/>
      <c r="T21" s="458"/>
      <c r="U21" s="459"/>
    </row>
    <row r="22" spans="1:21" ht="12.75" customHeight="1" outlineLevel="1">
      <c r="A22" s="154"/>
      <c r="B22" s="155"/>
      <c r="I22" s="452"/>
      <c r="J22" s="453"/>
      <c r="K22" s="453"/>
      <c r="L22" s="453"/>
      <c r="M22" s="453"/>
      <c r="N22" s="454"/>
      <c r="P22" s="460"/>
      <c r="Q22" s="461"/>
      <c r="R22" s="461"/>
      <c r="S22" s="461"/>
      <c r="T22" s="461"/>
      <c r="U22" s="462"/>
    </row>
    <row r="23" spans="1:21" outlineLevel="1">
      <c r="A23" s="154"/>
      <c r="B23" s="505" t="s">
        <v>359</v>
      </c>
      <c r="C23" s="506"/>
      <c r="D23" s="506"/>
      <c r="E23" s="506"/>
      <c r="F23" s="506"/>
      <c r="G23" s="507"/>
      <c r="I23" s="452"/>
      <c r="J23" s="453"/>
      <c r="K23" s="453"/>
      <c r="L23" s="453"/>
      <c r="M23" s="453"/>
      <c r="N23" s="454"/>
      <c r="P23" s="460"/>
      <c r="Q23" s="461"/>
      <c r="R23" s="461"/>
      <c r="S23" s="461"/>
      <c r="T23" s="461"/>
      <c r="U23" s="462"/>
    </row>
    <row r="24" spans="1:21" outlineLevel="1">
      <c r="B24" s="17">
        <v>2027</v>
      </c>
      <c r="C24" s="17">
        <v>2028</v>
      </c>
      <c r="D24" s="17">
        <v>2029</v>
      </c>
      <c r="E24" s="17">
        <v>2030</v>
      </c>
      <c r="F24" s="17">
        <v>2031</v>
      </c>
      <c r="G24" s="17" t="s">
        <v>360</v>
      </c>
      <c r="I24" s="452"/>
      <c r="J24" s="453"/>
      <c r="K24" s="453"/>
      <c r="L24" s="453"/>
      <c r="M24" s="453"/>
      <c r="N24" s="454"/>
      <c r="P24" s="460"/>
      <c r="Q24" s="461"/>
      <c r="R24" s="461"/>
      <c r="S24" s="461"/>
      <c r="T24" s="461"/>
      <c r="U24" s="462"/>
    </row>
    <row r="25" spans="1:21" ht="14" outlineLevel="1" thickBot="1">
      <c r="B25" s="30" t="s">
        <v>361</v>
      </c>
      <c r="C25" s="30" t="s">
        <v>361</v>
      </c>
      <c r="D25" s="30" t="s">
        <v>361</v>
      </c>
      <c r="E25" s="30" t="s">
        <v>361</v>
      </c>
      <c r="F25" s="30" t="s">
        <v>361</v>
      </c>
      <c r="G25" s="30" t="s">
        <v>361</v>
      </c>
      <c r="I25" s="452"/>
      <c r="J25" s="453"/>
      <c r="K25" s="453"/>
      <c r="L25" s="453"/>
      <c r="M25" s="453"/>
      <c r="N25" s="454"/>
      <c r="P25" s="460"/>
      <c r="Q25" s="461"/>
      <c r="R25" s="461"/>
      <c r="S25" s="461"/>
      <c r="T25" s="461"/>
      <c r="U25" s="462"/>
    </row>
    <row r="26" spans="1:21" outlineLevel="1">
      <c r="A26" s="54" t="s">
        <v>362</v>
      </c>
      <c r="B26" s="21">
        <f>E64</f>
        <v>0</v>
      </c>
      <c r="C26" s="21">
        <f>F64</f>
        <v>0</v>
      </c>
      <c r="D26" s="21">
        <f>G64</f>
        <v>0</v>
      </c>
      <c r="E26" s="21">
        <f>H64</f>
        <v>0</v>
      </c>
      <c r="F26" s="21">
        <f>I64</f>
        <v>0</v>
      </c>
      <c r="G26" s="21">
        <f>SUM(J64:BB64)</f>
        <v>0</v>
      </c>
      <c r="I26" s="452"/>
      <c r="J26" s="453"/>
      <c r="K26" s="453"/>
      <c r="L26" s="453"/>
      <c r="M26" s="453"/>
      <c r="N26" s="454"/>
      <c r="P26" s="460"/>
      <c r="Q26" s="461"/>
      <c r="R26" s="461"/>
      <c r="S26" s="461"/>
      <c r="T26" s="461"/>
      <c r="U26" s="462"/>
    </row>
    <row r="27" spans="1:21" outlineLevel="1">
      <c r="A27" s="54" t="s">
        <v>363</v>
      </c>
      <c r="B27" s="21">
        <f>E71+E77</f>
        <v>-5.0724320356663997</v>
      </c>
      <c r="C27" s="21">
        <f>F71+F77</f>
        <v>-5.1460473361109784</v>
      </c>
      <c r="D27" s="21">
        <f>G71+G77</f>
        <v>-5.2212137888651373</v>
      </c>
      <c r="E27" s="21">
        <f>H71+H77</f>
        <v>-5.2979773527173517</v>
      </c>
      <c r="F27" s="21">
        <f>I71+I77</f>
        <v>-5.3763856753330108</v>
      </c>
      <c r="G27" s="21">
        <f>SUM(J71:BB71)+SUM(J77:BB77)</f>
        <v>-363.78686992542896</v>
      </c>
      <c r="I27" s="452"/>
      <c r="J27" s="453"/>
      <c r="K27" s="453"/>
      <c r="L27" s="453"/>
      <c r="M27" s="453"/>
      <c r="N27" s="454"/>
      <c r="P27" s="460"/>
      <c r="Q27" s="461"/>
      <c r="R27" s="461"/>
      <c r="S27" s="461"/>
      <c r="T27" s="461"/>
      <c r="U27" s="462"/>
    </row>
    <row r="28" spans="1:21" outlineLevel="1">
      <c r="A28" s="154"/>
      <c r="B28" s="248"/>
      <c r="C28" s="248"/>
      <c r="D28" s="248"/>
      <c r="E28" s="248"/>
      <c r="F28" s="248"/>
      <c r="G28" s="248"/>
      <c r="I28" s="452"/>
      <c r="J28" s="453"/>
      <c r="K28" s="453"/>
      <c r="L28" s="453"/>
      <c r="M28" s="453"/>
      <c r="N28" s="454"/>
      <c r="P28" s="460"/>
      <c r="Q28" s="461"/>
      <c r="R28" s="461"/>
      <c r="S28" s="461"/>
      <c r="T28" s="461"/>
      <c r="U28" s="462"/>
    </row>
    <row r="29" spans="1:21" ht="14" outlineLevel="1" thickBot="1">
      <c r="A29" s="154"/>
      <c r="B29" s="248"/>
      <c r="C29" s="248"/>
      <c r="D29" s="248"/>
      <c r="E29" s="248"/>
      <c r="F29" s="248"/>
      <c r="G29" s="248"/>
      <c r="I29" s="452"/>
      <c r="J29" s="453"/>
      <c r="K29" s="453"/>
      <c r="L29" s="453"/>
      <c r="M29" s="453"/>
      <c r="N29" s="454"/>
      <c r="P29" s="460"/>
      <c r="Q29" s="461"/>
      <c r="R29" s="461"/>
      <c r="S29" s="461"/>
      <c r="T29" s="461"/>
      <c r="U29" s="462"/>
    </row>
    <row r="30" spans="1:21" ht="14" outlineLevel="1" thickBot="1">
      <c r="A30" s="308"/>
      <c r="B30" s="309" t="s">
        <v>364</v>
      </c>
      <c r="C30" s="310" t="s">
        <v>365</v>
      </c>
      <c r="D30" s="509" t="s">
        <v>317</v>
      </c>
      <c r="E30" s="510"/>
      <c r="F30" s="510"/>
      <c r="G30" s="511"/>
      <c r="I30" s="452"/>
      <c r="J30" s="453"/>
      <c r="K30" s="453"/>
      <c r="L30" s="453"/>
      <c r="M30" s="453"/>
      <c r="N30" s="454"/>
      <c r="P30" s="460"/>
      <c r="Q30" s="461"/>
      <c r="R30" s="461"/>
      <c r="S30" s="461"/>
      <c r="T30" s="461"/>
      <c r="U30" s="462"/>
    </row>
    <row r="31" spans="1:21" outlineLevel="1">
      <c r="A31" s="502" t="s">
        <v>366</v>
      </c>
      <c r="B31" s="367" t="s">
        <v>367</v>
      </c>
      <c r="C31" s="307">
        <v>0</v>
      </c>
      <c r="D31" s="466" t="s">
        <v>159</v>
      </c>
      <c r="E31" s="467"/>
      <c r="F31" s="467"/>
      <c r="G31" s="468"/>
      <c r="I31" s="452"/>
      <c r="J31" s="453"/>
      <c r="K31" s="453"/>
      <c r="L31" s="453"/>
      <c r="M31" s="453"/>
      <c r="N31" s="454"/>
      <c r="P31" s="460"/>
      <c r="Q31" s="461"/>
      <c r="R31" s="461"/>
      <c r="S31" s="461"/>
      <c r="T31" s="461"/>
      <c r="U31" s="462"/>
    </row>
    <row r="32" spans="1:21" outlineLevel="1">
      <c r="A32" s="502"/>
      <c r="B32" s="367" t="s">
        <v>368</v>
      </c>
      <c r="C32" s="252">
        <v>0</v>
      </c>
      <c r="D32" s="452"/>
      <c r="E32" s="453"/>
      <c r="F32" s="453"/>
      <c r="G32" s="469"/>
      <c r="I32" s="452"/>
      <c r="J32" s="453"/>
      <c r="K32" s="453"/>
      <c r="L32" s="453"/>
      <c r="M32" s="453"/>
      <c r="N32" s="454"/>
      <c r="P32" s="460"/>
      <c r="Q32" s="461"/>
      <c r="R32" s="461"/>
      <c r="S32" s="461"/>
      <c r="T32" s="461"/>
      <c r="U32" s="462"/>
    </row>
    <row r="33" spans="1:21" outlineLevel="1">
      <c r="A33" s="502"/>
      <c r="B33" s="367" t="s">
        <v>369</v>
      </c>
      <c r="C33" s="252">
        <v>0</v>
      </c>
      <c r="D33" s="452"/>
      <c r="E33" s="453"/>
      <c r="F33" s="453"/>
      <c r="G33" s="469"/>
      <c r="I33" s="452"/>
      <c r="J33" s="453"/>
      <c r="K33" s="453"/>
      <c r="L33" s="453"/>
      <c r="M33" s="453"/>
      <c r="N33" s="454"/>
      <c r="P33" s="460"/>
      <c r="Q33" s="461"/>
      <c r="R33" s="461"/>
      <c r="S33" s="461"/>
      <c r="T33" s="461"/>
      <c r="U33" s="462"/>
    </row>
    <row r="34" spans="1:21" outlineLevel="1">
      <c r="A34" s="502"/>
      <c r="B34" s="367" t="s">
        <v>370</v>
      </c>
      <c r="C34" s="252">
        <v>0</v>
      </c>
      <c r="D34" s="452"/>
      <c r="E34" s="453"/>
      <c r="F34" s="453"/>
      <c r="G34" s="469"/>
      <c r="I34" s="452"/>
      <c r="J34" s="453"/>
      <c r="K34" s="453"/>
      <c r="L34" s="453"/>
      <c r="M34" s="453"/>
      <c r="N34" s="454"/>
      <c r="P34" s="460"/>
      <c r="Q34" s="461"/>
      <c r="R34" s="461"/>
      <c r="S34" s="461"/>
      <c r="T34" s="461"/>
      <c r="U34" s="462"/>
    </row>
    <row r="35" spans="1:21" outlineLevel="1">
      <c r="A35" s="502"/>
      <c r="B35" s="367" t="s">
        <v>371</v>
      </c>
      <c r="C35" s="252">
        <v>0</v>
      </c>
      <c r="D35" s="452"/>
      <c r="E35" s="453"/>
      <c r="F35" s="453"/>
      <c r="G35" s="469"/>
      <c r="I35" s="452"/>
      <c r="J35" s="453"/>
      <c r="K35" s="453"/>
      <c r="L35" s="453"/>
      <c r="M35" s="453"/>
      <c r="N35" s="454"/>
      <c r="P35" s="460"/>
      <c r="Q35" s="461"/>
      <c r="R35" s="461"/>
      <c r="S35" s="461"/>
      <c r="T35" s="461"/>
      <c r="U35" s="462"/>
    </row>
    <row r="36" spans="1:21" outlineLevel="1">
      <c r="A36" s="502"/>
      <c r="B36" s="367" t="s">
        <v>372</v>
      </c>
      <c r="C36" s="252">
        <v>0</v>
      </c>
      <c r="D36" s="455"/>
      <c r="E36" s="456"/>
      <c r="F36" s="456"/>
      <c r="G36" s="470"/>
      <c r="I36" s="452"/>
      <c r="J36" s="453"/>
      <c r="K36" s="453"/>
      <c r="L36" s="453"/>
      <c r="M36" s="453"/>
      <c r="N36" s="454"/>
      <c r="P36" s="460"/>
      <c r="Q36" s="461"/>
      <c r="R36" s="461"/>
      <c r="S36" s="461"/>
      <c r="T36" s="461"/>
      <c r="U36" s="462"/>
    </row>
    <row r="37" spans="1:21" outlineLevel="1">
      <c r="A37" s="502"/>
      <c r="B37" s="312"/>
      <c r="C37" s="252"/>
      <c r="D37" s="514"/>
      <c r="E37" s="514"/>
      <c r="F37" s="514"/>
      <c r="G37" s="515"/>
      <c r="I37" s="452"/>
      <c r="J37" s="453"/>
      <c r="K37" s="453"/>
      <c r="L37" s="453"/>
      <c r="M37" s="453"/>
      <c r="N37" s="454"/>
      <c r="P37" s="460"/>
      <c r="Q37" s="461"/>
      <c r="R37" s="461"/>
      <c r="S37" s="461"/>
      <c r="T37" s="461"/>
      <c r="U37" s="462"/>
    </row>
    <row r="38" spans="1:21" outlineLevel="1">
      <c r="A38" s="502"/>
      <c r="B38" s="312"/>
      <c r="C38" s="252"/>
      <c r="D38" s="514"/>
      <c r="E38" s="514"/>
      <c r="F38" s="514"/>
      <c r="G38" s="515"/>
      <c r="I38" s="452"/>
      <c r="J38" s="453"/>
      <c r="K38" s="453"/>
      <c r="L38" s="453"/>
      <c r="M38" s="453"/>
      <c r="N38" s="454"/>
      <c r="P38" s="460"/>
      <c r="Q38" s="461"/>
      <c r="R38" s="461"/>
      <c r="S38" s="461"/>
      <c r="T38" s="461"/>
      <c r="U38" s="462"/>
    </row>
    <row r="39" spans="1:21" outlineLevel="1">
      <c r="A39" s="502"/>
      <c r="B39" s="312"/>
      <c r="C39" s="252"/>
      <c r="D39" s="514"/>
      <c r="E39" s="514"/>
      <c r="F39" s="514"/>
      <c r="G39" s="515"/>
      <c r="I39" s="452"/>
      <c r="J39" s="453"/>
      <c r="K39" s="453"/>
      <c r="L39" s="453"/>
      <c r="M39" s="453"/>
      <c r="N39" s="454"/>
      <c r="P39" s="460"/>
      <c r="Q39" s="461"/>
      <c r="R39" s="461"/>
      <c r="S39" s="461"/>
      <c r="T39" s="461"/>
      <c r="U39" s="462"/>
    </row>
    <row r="40" spans="1:21" ht="14" outlineLevel="1" thickBot="1">
      <c r="A40" s="503"/>
      <c r="B40" s="313"/>
      <c r="C40" s="314"/>
      <c r="D40" s="512"/>
      <c r="E40" s="512"/>
      <c r="F40" s="512"/>
      <c r="G40" s="513"/>
      <c r="I40" s="452"/>
      <c r="J40" s="453"/>
      <c r="K40" s="453"/>
      <c r="L40" s="453"/>
      <c r="M40" s="453"/>
      <c r="N40" s="454"/>
      <c r="P40" s="460"/>
      <c r="Q40" s="461"/>
      <c r="R40" s="461"/>
      <c r="S40" s="461"/>
      <c r="T40" s="461"/>
      <c r="U40" s="462"/>
    </row>
    <row r="41" spans="1:21" outlineLevel="1">
      <c r="A41" s="154"/>
      <c r="B41" s="248"/>
      <c r="C41" s="248"/>
      <c r="D41" s="248"/>
      <c r="E41" s="248"/>
      <c r="F41" s="248"/>
      <c r="G41" s="248"/>
      <c r="I41" s="452"/>
      <c r="J41" s="453"/>
      <c r="K41" s="453"/>
      <c r="L41" s="453"/>
      <c r="M41" s="453"/>
      <c r="N41" s="454"/>
      <c r="P41" s="460"/>
      <c r="Q41" s="461"/>
      <c r="R41" s="461"/>
      <c r="S41" s="461"/>
      <c r="T41" s="461"/>
      <c r="U41" s="462"/>
    </row>
    <row r="42" spans="1:21" outlineLevel="1">
      <c r="A42" s="154"/>
      <c r="B42" s="248"/>
      <c r="C42" s="248"/>
      <c r="D42" s="248"/>
      <c r="E42" s="248"/>
      <c r="F42" s="248"/>
      <c r="G42" s="248"/>
      <c r="I42" s="452"/>
      <c r="J42" s="453"/>
      <c r="K42" s="453"/>
      <c r="L42" s="453"/>
      <c r="M42" s="453"/>
      <c r="N42" s="454"/>
      <c r="P42" s="460"/>
      <c r="Q42" s="461"/>
      <c r="R42" s="461"/>
      <c r="S42" s="461"/>
      <c r="T42" s="461"/>
      <c r="U42" s="462"/>
    </row>
    <row r="43" spans="1:21" outlineLevel="1">
      <c r="A43" s="154"/>
      <c r="B43" s="248"/>
      <c r="C43" s="248"/>
      <c r="D43" s="248"/>
      <c r="E43" s="248"/>
      <c r="F43" s="248"/>
      <c r="G43" s="248"/>
      <c r="I43" s="452"/>
      <c r="J43" s="453"/>
      <c r="K43" s="453"/>
      <c r="L43" s="453"/>
      <c r="M43" s="453"/>
      <c r="N43" s="454"/>
      <c r="P43" s="460"/>
      <c r="Q43" s="461"/>
      <c r="R43" s="461"/>
      <c r="S43" s="461"/>
      <c r="T43" s="461"/>
      <c r="U43" s="462"/>
    </row>
    <row r="44" spans="1:21" outlineLevel="1">
      <c r="A44" s="154"/>
      <c r="B44" s="248"/>
      <c r="C44" s="248"/>
      <c r="D44" s="248"/>
      <c r="E44" s="248"/>
      <c r="F44" s="248"/>
      <c r="G44" s="248"/>
      <c r="I44" s="452"/>
      <c r="J44" s="453"/>
      <c r="K44" s="453"/>
      <c r="L44" s="453"/>
      <c r="M44" s="453"/>
      <c r="N44" s="454"/>
      <c r="P44" s="460"/>
      <c r="Q44" s="461"/>
      <c r="R44" s="461"/>
      <c r="S44" s="461"/>
      <c r="T44" s="461"/>
      <c r="U44" s="462"/>
    </row>
    <row r="45" spans="1:21" outlineLevel="1">
      <c r="A45" s="154"/>
      <c r="B45" s="248"/>
      <c r="C45" s="248"/>
      <c r="D45" s="248"/>
      <c r="E45" s="248"/>
      <c r="F45" s="248"/>
      <c r="G45" s="248"/>
      <c r="I45" s="455"/>
      <c r="J45" s="456"/>
      <c r="K45" s="456"/>
      <c r="L45" s="456"/>
      <c r="M45" s="456"/>
      <c r="N45" s="457"/>
      <c r="P45" s="463"/>
      <c r="Q45" s="464"/>
      <c r="R45" s="464"/>
      <c r="S45" s="464"/>
      <c r="T45" s="464"/>
      <c r="U45" s="465"/>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4" outlineLevel="1" thickBot="1">
      <c r="A50" s="4" t="s">
        <v>374</v>
      </c>
    </row>
    <row r="51" spans="1:54" outlineLevel="2">
      <c r="B51" s="19"/>
      <c r="C51" s="19"/>
      <c r="D51" s="19"/>
      <c r="E51" s="516" t="s">
        <v>264</v>
      </c>
      <c r="F51" s="504"/>
      <c r="G51" s="504"/>
      <c r="H51" s="504"/>
      <c r="I51" s="504"/>
      <c r="J51" s="504" t="s">
        <v>265</v>
      </c>
      <c r="K51" s="504"/>
      <c r="L51" s="504"/>
      <c r="M51" s="504"/>
      <c r="N51" s="504"/>
      <c r="O51" s="504" t="s">
        <v>266</v>
      </c>
      <c r="P51" s="504"/>
      <c r="Q51" s="504"/>
      <c r="R51" s="504"/>
      <c r="S51" s="504"/>
      <c r="T51" s="504" t="s">
        <v>267</v>
      </c>
      <c r="U51" s="504"/>
      <c r="V51" s="504"/>
      <c r="W51" s="504"/>
      <c r="X51" s="504"/>
      <c r="Y51" s="504" t="s">
        <v>375</v>
      </c>
      <c r="Z51" s="504"/>
      <c r="AA51" s="504"/>
      <c r="AB51" s="504"/>
      <c r="AC51" s="504"/>
      <c r="AD51" s="504" t="s">
        <v>376</v>
      </c>
      <c r="AE51" s="504"/>
      <c r="AF51" s="504"/>
      <c r="AG51" s="504"/>
      <c r="AH51" s="504"/>
      <c r="AI51" s="504" t="s">
        <v>377</v>
      </c>
      <c r="AJ51" s="504"/>
      <c r="AK51" s="504"/>
      <c r="AL51" s="504"/>
      <c r="AM51" s="504"/>
      <c r="AN51" s="504" t="s">
        <v>378</v>
      </c>
      <c r="AO51" s="504"/>
      <c r="AP51" s="504"/>
      <c r="AQ51" s="504"/>
      <c r="AR51" s="504"/>
      <c r="AS51" s="504" t="s">
        <v>379</v>
      </c>
      <c r="AT51" s="504"/>
      <c r="AU51" s="504"/>
      <c r="AV51" s="504"/>
      <c r="AW51" s="504"/>
      <c r="AX51" s="504" t="s">
        <v>380</v>
      </c>
      <c r="AY51" s="504"/>
      <c r="AZ51" s="504"/>
      <c r="BA51" s="504"/>
      <c r="BB51" s="508"/>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364</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97"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98"/>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98"/>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98"/>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98"/>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98"/>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9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9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9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9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99"/>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9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9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9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9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9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9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90" t="s">
        <v>388</v>
      </c>
      <c r="B75" s="127" t="s">
        <v>389</v>
      </c>
      <c r="C75" s="274"/>
      <c r="D75" s="124" t="s">
        <v>383</v>
      </c>
      <c r="E75" s="275">
        <f>-E158*'Fixed Data'!$B$27/10^2</f>
        <v>-5.0724320356663997</v>
      </c>
      <c r="F75" s="275">
        <f>-F158*'Fixed Data'!$B$27/10^2</f>
        <v>-5.1460473361109784</v>
      </c>
      <c r="G75" s="275">
        <f>-G158*'Fixed Data'!$B$27/10^2</f>
        <v>-5.2212137888651373</v>
      </c>
      <c r="H75" s="275">
        <f>-H158*'Fixed Data'!$B$27/10^2</f>
        <v>-5.2979773527173517</v>
      </c>
      <c r="I75" s="275">
        <f>-I158*'Fixed Data'!$B$27/10^2</f>
        <v>-5.3763856753330108</v>
      </c>
      <c r="J75" s="275">
        <f>-J158*'Fixed Data'!$B$27/10^2</f>
        <v>-5.4564881698849579</v>
      </c>
      <c r="K75" s="275">
        <f>-K158*'Fixed Data'!$B$27/10^2</f>
        <v>-5.5383360804148296</v>
      </c>
      <c r="L75" s="275">
        <f>-L158*'Fixed Data'!$B$27/10^2</f>
        <v>-5.6219825674789465</v>
      </c>
      <c r="M75" s="275">
        <f>-M158*'Fixed Data'!$B$27/10^2</f>
        <v>-5.7074827795198937</v>
      </c>
      <c r="N75" s="275">
        <f>-N158*'Fixed Data'!$B$27/10^2</f>
        <v>-5.7948939445226531</v>
      </c>
      <c r="O75" s="275">
        <f>-O158*'Fixed Data'!$B$27/10^2</f>
        <v>-5.8842754526553733</v>
      </c>
      <c r="P75" s="275">
        <f>-P158*'Fixed Data'!$B$27/10^2</f>
        <v>-5.9756889494280676</v>
      </c>
      <c r="Q75" s="275">
        <f>-Q158*'Fixed Data'!$B$27/10^2</f>
        <v>-6.0691984296025767</v>
      </c>
      <c r="R75" s="275">
        <f>-R158*'Fixed Data'!$B$27/10^2</f>
        <v>-6.1648703416204658</v>
      </c>
      <c r="S75" s="275">
        <f>-S158*'Fixed Data'!$B$27/10^2</f>
        <v>-6.2627736860206662</v>
      </c>
      <c r="T75" s="275">
        <f>-T158*'Fixed Data'!$B$27/10^2</f>
        <v>-6.3629801311365615</v>
      </c>
      <c r="U75" s="275">
        <f>-U158*'Fixed Data'!$B$27/10^2</f>
        <v>-6.4655641212802752</v>
      </c>
      <c r="V75" s="275">
        <f>-V158*'Fixed Data'!$B$27/10^2</f>
        <v>-6.5706030014551127</v>
      </c>
      <c r="W75" s="275">
        <f>-W158*'Fixed Data'!$B$27/10^2</f>
        <v>-6.6781771375603265</v>
      </c>
      <c r="X75" s="275">
        <f>-X158*'Fixed Data'!$B$27/10^2</f>
        <v>-6.7883700516214596</v>
      </c>
      <c r="Y75" s="275">
        <f>-Y158*'Fixed Data'!$B$27/10^2</f>
        <v>-6.9012685547668866</v>
      </c>
      <c r="Z75" s="275">
        <f>-Z158*'Fixed Data'!$B$27/10^2</f>
        <v>-7.016962892976073</v>
      </c>
      <c r="AA75" s="275">
        <f>-AA158*'Fixed Data'!$B$27/10^2</f>
        <v>-7.1355468943304174</v>
      </c>
      <c r="AB75" s="275">
        <f>-AB158*'Fixed Data'!$B$27/10^2</f>
        <v>-7.2571181267819895</v>
      </c>
      <c r="AC75" s="275">
        <f>-AC158*'Fixed Data'!$B$27/10^2</f>
        <v>-7.3817780611812633</v>
      </c>
      <c r="AD75" s="275">
        <f>-AD158*'Fixed Data'!$B$27/10^2</f>
        <v>-7.5096322440714349</v>
      </c>
      <c r="AE75" s="275">
        <f>-AE158*'Fixed Data'!$B$27/10^2</f>
        <v>-7.6407904779955924</v>
      </c>
      <c r="AF75" s="275">
        <f>-AF158*'Fixed Data'!$B$27/10^2</f>
        <v>-7.7753669897833699</v>
      </c>
      <c r="AG75" s="275">
        <f>-AG158*'Fixed Data'!$B$27/10^2</f>
        <v>-7.9134806769707078</v>
      </c>
      <c r="AH75" s="275">
        <f>-AH158*'Fixed Data'!$B$27/10^2</f>
        <v>-8.0552552452840605</v>
      </c>
      <c r="AI75" s="275">
        <f>-AI158*'Fixed Data'!$B$27/10^2</f>
        <v>-8.2008194791011118</v>
      </c>
      <c r="AJ75" s="275">
        <f>-AJ158*'Fixed Data'!$B$27/10^2</f>
        <v>-8.3503074442963037</v>
      </c>
      <c r="AK75" s="275">
        <f>-AK158*'Fixed Data'!$B$27/10^2</f>
        <v>-8.5038587061119699</v>
      </c>
      <c r="AL75" s="275">
        <f>-AL158*'Fixed Data'!$B$27/10^2</f>
        <v>-8.6616186146446594</v>
      </c>
      <c r="AM75" s="275">
        <f>-AM158*'Fixed Data'!$B$27/10^2</f>
        <v>-8.8237385452546508</v>
      </c>
      <c r="AN75" s="275">
        <f>-AN158*'Fixed Data'!$B$27/10^2</f>
        <v>-8.9903761389754759</v>
      </c>
      <c r="AO75" s="275">
        <f>-AO158*'Fixed Data'!$B$27/10^2</f>
        <v>-9.1616956481026222</v>
      </c>
      <c r="AP75" s="275">
        <f>-AP158*'Fixed Data'!$B$27/10^2</f>
        <v>-9.3378681615774557</v>
      </c>
      <c r="AQ75" s="275">
        <f>-AQ158*'Fixed Data'!$B$27/10^2</f>
        <v>-9.5190719881399044</v>
      </c>
      <c r="AR75" s="275">
        <f>-AR158*'Fixed Data'!$B$27/10^2</f>
        <v>-9.7054929117635815</v>
      </c>
      <c r="AS75" s="275">
        <f>-AS158*'Fixed Data'!$B$27/10^2</f>
        <v>-9.8973245748084633</v>
      </c>
      <c r="AT75" s="275">
        <f>-AT158*'Fixed Data'!$B$27/10^2</f>
        <v>-10.094768831122375</v>
      </c>
      <c r="AU75" s="275">
        <f>-AU158*'Fixed Data'!$B$27/10^2</f>
        <v>-10.298036099142498</v>
      </c>
      <c r="AV75" s="275">
        <f>-AV158*'Fixed Data'!$B$27/10^2</f>
        <v>-10.507345767586425</v>
      </c>
      <c r="AW75" s="275">
        <f>-AW158*'Fixed Data'!$B$27/10^2</f>
        <v>-10.722926616168838</v>
      </c>
      <c r="AX75" s="275">
        <f>-AX158*'Fixed Data'!$B$27/10^2</f>
        <v>-10.94501721377979</v>
      </c>
      <c r="AY75" s="275">
        <f>-AY158*'Fixed Data'!$B$27/10^2</f>
        <v>-11.173866391790948</v>
      </c>
      <c r="AZ75" s="275">
        <f>-AZ158*'Fixed Data'!$B$27/10^2</f>
        <v>-11.409733709849053</v>
      </c>
      <c r="BA75" s="275">
        <f>-BA158*'Fixed Data'!$B$27/10^2</f>
        <v>-11.652889936694976</v>
      </c>
      <c r="BB75" s="275">
        <f>-BB158*'Fixed Data'!$B$27/10^2</f>
        <v>-11.901228138173915</v>
      </c>
    </row>
    <row r="76" spans="1:54" ht="19.5" customHeight="1" outlineLevel="2">
      <c r="A76" s="49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92"/>
      <c r="B77" s="273" t="s">
        <v>390</v>
      </c>
      <c r="C77" s="271"/>
      <c r="D77" s="123" t="s">
        <v>383</v>
      </c>
      <c r="E77" s="23">
        <f t="shared" ref="E77:AJ77" si="5">SUM(E75:E76)</f>
        <v>-5.0724320356663997</v>
      </c>
      <c r="F77" s="23">
        <f t="shared" si="5"/>
        <v>-5.1460473361109784</v>
      </c>
      <c r="G77" s="23">
        <f t="shared" si="5"/>
        <v>-5.2212137888651373</v>
      </c>
      <c r="H77" s="23">
        <f t="shared" si="5"/>
        <v>-5.2979773527173517</v>
      </c>
      <c r="I77" s="23">
        <f t="shared" si="5"/>
        <v>-5.3763856753330108</v>
      </c>
      <c r="J77" s="23">
        <f t="shared" si="5"/>
        <v>-5.4564881698849579</v>
      </c>
      <c r="K77" s="23">
        <f t="shared" si="5"/>
        <v>-5.5383360804148296</v>
      </c>
      <c r="L77" s="23">
        <f t="shared" si="5"/>
        <v>-5.6219825674789465</v>
      </c>
      <c r="M77" s="23">
        <f t="shared" si="5"/>
        <v>-5.7074827795198937</v>
      </c>
      <c r="N77" s="23">
        <f t="shared" si="5"/>
        <v>-5.7948939445226531</v>
      </c>
      <c r="O77" s="23">
        <f t="shared" si="5"/>
        <v>-5.8842754526553733</v>
      </c>
      <c r="P77" s="23">
        <f t="shared" si="5"/>
        <v>-5.9756889494280676</v>
      </c>
      <c r="Q77" s="23">
        <f t="shared" si="5"/>
        <v>-6.0691984296025767</v>
      </c>
      <c r="R77" s="23">
        <f t="shared" si="5"/>
        <v>-6.1648703416204658</v>
      </c>
      <c r="S77" s="23">
        <f t="shared" si="5"/>
        <v>-6.2627736860206662</v>
      </c>
      <c r="T77" s="23">
        <f t="shared" si="5"/>
        <v>-6.3629801311365615</v>
      </c>
      <c r="U77" s="23">
        <f t="shared" si="5"/>
        <v>-6.4655641212802752</v>
      </c>
      <c r="V77" s="23">
        <f t="shared" si="5"/>
        <v>-6.5706030014551127</v>
      </c>
      <c r="W77" s="23">
        <f t="shared" si="5"/>
        <v>-6.6781771375603265</v>
      </c>
      <c r="X77" s="23">
        <f t="shared" si="5"/>
        <v>-6.7883700516214596</v>
      </c>
      <c r="Y77" s="23">
        <f t="shared" si="5"/>
        <v>-6.9012685547668866</v>
      </c>
      <c r="Z77" s="23">
        <f t="shared" si="5"/>
        <v>-7.016962892976073</v>
      </c>
      <c r="AA77" s="23">
        <f t="shared" si="5"/>
        <v>-7.1355468943304174</v>
      </c>
      <c r="AB77" s="23">
        <f t="shared" si="5"/>
        <v>-7.2571181267819895</v>
      </c>
      <c r="AC77" s="23">
        <f t="shared" si="5"/>
        <v>-7.3817780611812633</v>
      </c>
      <c r="AD77" s="23">
        <f t="shared" si="5"/>
        <v>-7.5096322440714349</v>
      </c>
      <c r="AE77" s="23">
        <f t="shared" si="5"/>
        <v>-7.6407904779955924</v>
      </c>
      <c r="AF77" s="23">
        <f t="shared" si="5"/>
        <v>-7.7753669897833699</v>
      </c>
      <c r="AG77" s="23">
        <f t="shared" si="5"/>
        <v>-7.9134806769707078</v>
      </c>
      <c r="AH77" s="23">
        <f t="shared" si="5"/>
        <v>-8.0552552452840605</v>
      </c>
      <c r="AI77" s="23">
        <f t="shared" si="5"/>
        <v>-8.2008194791011118</v>
      </c>
      <c r="AJ77" s="23">
        <f t="shared" si="5"/>
        <v>-8.3503074442963037</v>
      </c>
      <c r="AK77" s="23">
        <f t="shared" ref="AK77:BB77" si="6">SUM(AK75:AK76)</f>
        <v>-8.5038587061119699</v>
      </c>
      <c r="AL77" s="23">
        <f t="shared" si="6"/>
        <v>-8.6616186146446594</v>
      </c>
      <c r="AM77" s="23">
        <f t="shared" si="6"/>
        <v>-8.8237385452546508</v>
      </c>
      <c r="AN77" s="23">
        <f t="shared" si="6"/>
        <v>-8.9903761389754759</v>
      </c>
      <c r="AO77" s="23">
        <f t="shared" si="6"/>
        <v>-9.1616956481026222</v>
      </c>
      <c r="AP77" s="23">
        <f t="shared" si="6"/>
        <v>-9.3378681615774557</v>
      </c>
      <c r="AQ77" s="23">
        <f t="shared" si="6"/>
        <v>-9.5190719881399044</v>
      </c>
      <c r="AR77" s="23">
        <f t="shared" si="6"/>
        <v>-9.7054929117635815</v>
      </c>
      <c r="AS77" s="23">
        <f t="shared" si="6"/>
        <v>-9.8973245748084633</v>
      </c>
      <c r="AT77" s="23">
        <f t="shared" si="6"/>
        <v>-10.094768831122375</v>
      </c>
      <c r="AU77" s="23">
        <f t="shared" si="6"/>
        <v>-10.298036099142498</v>
      </c>
      <c r="AV77" s="23">
        <f t="shared" si="6"/>
        <v>-10.507345767586425</v>
      </c>
      <c r="AW77" s="23">
        <f t="shared" si="6"/>
        <v>-10.722926616168838</v>
      </c>
      <c r="AX77" s="23">
        <f t="shared" si="6"/>
        <v>-10.94501721377979</v>
      </c>
      <c r="AY77" s="23">
        <f t="shared" si="6"/>
        <v>-11.173866391790948</v>
      </c>
      <c r="AZ77" s="23">
        <f t="shared" si="6"/>
        <v>-11.409733709849053</v>
      </c>
      <c r="BA77" s="23">
        <f t="shared" si="6"/>
        <v>-11.652889936694976</v>
      </c>
      <c r="BB77" s="255">
        <f t="shared" si="6"/>
        <v>-11.901228138173915</v>
      </c>
    </row>
    <row r="78" spans="1:54" outlineLevel="2">
      <c r="B78" s="19"/>
      <c r="C78" s="19"/>
      <c r="D78" s="19"/>
      <c r="E78" s="15"/>
    </row>
    <row r="79" spans="1:54" s="7" customFormat="1" ht="14"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397</v>
      </c>
      <c r="C83" t="s">
        <v>398</v>
      </c>
      <c r="D83" t="s">
        <v>383</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447</v>
      </c>
      <c r="C128" t="s">
        <v>448</v>
      </c>
      <c r="D128" t="s">
        <v>383</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457</v>
      </c>
      <c r="C133" s="7" t="s">
        <v>458</v>
      </c>
      <c r="D133" s="7" t="s">
        <v>383</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459</v>
      </c>
      <c r="C134" s="143"/>
      <c r="D134" s="243"/>
      <c r="E134" s="245">
        <f t="shared" ref="E134:AJ134" si="17">E83+E77+E71</f>
        <v>-5.0724320356663997</v>
      </c>
      <c r="F134" s="245">
        <f t="shared" si="17"/>
        <v>-5.1460473361109784</v>
      </c>
      <c r="G134" s="245">
        <f t="shared" si="17"/>
        <v>-5.2212137888651373</v>
      </c>
      <c r="H134" s="245">
        <f t="shared" si="17"/>
        <v>-5.2979773527173517</v>
      </c>
      <c r="I134" s="245">
        <f t="shared" si="17"/>
        <v>-5.3763856753330108</v>
      </c>
      <c r="J134" s="245">
        <f t="shared" si="17"/>
        <v>-5.4564881698849579</v>
      </c>
      <c r="K134" s="245">
        <f t="shared" si="17"/>
        <v>-5.5383360804148296</v>
      </c>
      <c r="L134" s="245">
        <f t="shared" si="17"/>
        <v>-5.6219825674789465</v>
      </c>
      <c r="M134" s="245">
        <f t="shared" si="17"/>
        <v>-5.7074827795198937</v>
      </c>
      <c r="N134" s="245">
        <f t="shared" si="17"/>
        <v>-5.7948939445226531</v>
      </c>
      <c r="O134" s="245">
        <f t="shared" si="17"/>
        <v>-5.8842754526553733</v>
      </c>
      <c r="P134" s="245">
        <f t="shared" si="17"/>
        <v>-5.9756889494280676</v>
      </c>
      <c r="Q134" s="245">
        <f t="shared" si="17"/>
        <v>-6.0691984296025767</v>
      </c>
      <c r="R134" s="245">
        <f t="shared" si="17"/>
        <v>-6.1648703416204658</v>
      </c>
      <c r="S134" s="245">
        <f t="shared" si="17"/>
        <v>-6.2627736860206662</v>
      </c>
      <c r="T134" s="245">
        <f t="shared" si="17"/>
        <v>-6.3629801311365615</v>
      </c>
      <c r="U134" s="245">
        <f t="shared" si="17"/>
        <v>-6.4655641212802752</v>
      </c>
      <c r="V134" s="245">
        <f t="shared" si="17"/>
        <v>-6.5706030014551127</v>
      </c>
      <c r="W134" s="245">
        <f t="shared" si="17"/>
        <v>-6.6781771375603265</v>
      </c>
      <c r="X134" s="245">
        <f t="shared" si="17"/>
        <v>-6.7883700516214596</v>
      </c>
      <c r="Y134" s="245">
        <f t="shared" si="17"/>
        <v>-6.9012685547668866</v>
      </c>
      <c r="Z134" s="245">
        <f t="shared" si="17"/>
        <v>-7.016962892976073</v>
      </c>
      <c r="AA134" s="245">
        <f t="shared" si="17"/>
        <v>-7.1355468943304174</v>
      </c>
      <c r="AB134" s="245">
        <f t="shared" si="17"/>
        <v>-7.2571181267819895</v>
      </c>
      <c r="AC134" s="245">
        <f t="shared" si="17"/>
        <v>-7.3817780611812633</v>
      </c>
      <c r="AD134" s="245">
        <f t="shared" si="17"/>
        <v>-7.5096322440714349</v>
      </c>
      <c r="AE134" s="245">
        <f t="shared" si="17"/>
        <v>-7.6407904779955924</v>
      </c>
      <c r="AF134" s="245">
        <f t="shared" si="17"/>
        <v>-7.7753669897833699</v>
      </c>
      <c r="AG134" s="245">
        <f t="shared" si="17"/>
        <v>-7.9134806769707078</v>
      </c>
      <c r="AH134" s="245">
        <f t="shared" si="17"/>
        <v>-8.0552552452840605</v>
      </c>
      <c r="AI134" s="245">
        <f t="shared" si="17"/>
        <v>-8.2008194791011118</v>
      </c>
      <c r="AJ134" s="245">
        <f t="shared" si="17"/>
        <v>-8.3503074442963037</v>
      </c>
      <c r="AK134" s="245">
        <f t="shared" ref="AK134:BB134" si="18">AK83+AK77+AK71</f>
        <v>-8.5038587061119699</v>
      </c>
      <c r="AL134" s="245">
        <f t="shared" si="18"/>
        <v>-8.6616186146446594</v>
      </c>
      <c r="AM134" s="245">
        <f t="shared" si="18"/>
        <v>-8.8237385452546508</v>
      </c>
      <c r="AN134" s="245">
        <f t="shared" si="18"/>
        <v>-8.9903761389754759</v>
      </c>
      <c r="AO134" s="245">
        <f t="shared" si="18"/>
        <v>-9.1616956481026222</v>
      </c>
      <c r="AP134" s="245">
        <f t="shared" si="18"/>
        <v>-9.3378681615774557</v>
      </c>
      <c r="AQ134" s="245">
        <f t="shared" si="18"/>
        <v>-9.5190719881399044</v>
      </c>
      <c r="AR134" s="245">
        <f t="shared" si="18"/>
        <v>-9.7054929117635815</v>
      </c>
      <c r="AS134" s="245">
        <f t="shared" si="18"/>
        <v>-9.8973245748084633</v>
      </c>
      <c r="AT134" s="245">
        <f t="shared" si="18"/>
        <v>-10.094768831122375</v>
      </c>
      <c r="AU134" s="245">
        <f t="shared" si="18"/>
        <v>-10.298036099142498</v>
      </c>
      <c r="AV134" s="245">
        <f t="shared" si="18"/>
        <v>-10.507345767586425</v>
      </c>
      <c r="AW134" s="245">
        <f t="shared" si="18"/>
        <v>-10.722926616168838</v>
      </c>
      <c r="AX134" s="245">
        <f t="shared" si="18"/>
        <v>-10.94501721377979</v>
      </c>
      <c r="AY134" s="245">
        <f t="shared" si="18"/>
        <v>-11.173866391790948</v>
      </c>
      <c r="AZ134" s="245">
        <f t="shared" si="18"/>
        <v>-11.409733709849053</v>
      </c>
      <c r="BA134" s="245">
        <f t="shared" si="18"/>
        <v>-11.652889936694976</v>
      </c>
      <c r="BB134" s="245">
        <f t="shared" si="18"/>
        <v>-11.901228138173915</v>
      </c>
    </row>
    <row r="135" spans="1:54" ht="14" outlineLevel="2" thickBot="1">
      <c r="A135" s="138"/>
      <c r="B135" s="140" t="s">
        <v>460</v>
      </c>
      <c r="C135" s="141"/>
      <c r="D135" s="244"/>
      <c r="E135" s="245">
        <f>E133+E134</f>
        <v>-5.0724320356663997</v>
      </c>
      <c r="F135" s="245">
        <f t="shared" ref="F135:AW135" si="19">F133+F134</f>
        <v>-5.1460473361109784</v>
      </c>
      <c r="G135" s="245">
        <f t="shared" si="19"/>
        <v>-5.2212137888651373</v>
      </c>
      <c r="H135" s="245">
        <f t="shared" si="19"/>
        <v>-5.2979773527173517</v>
      </c>
      <c r="I135" s="245">
        <f t="shared" si="19"/>
        <v>-5.3763856753330108</v>
      </c>
      <c r="J135" s="245">
        <f t="shared" si="19"/>
        <v>-5.4564881698849579</v>
      </c>
      <c r="K135" s="245">
        <f t="shared" si="19"/>
        <v>-5.5383360804148296</v>
      </c>
      <c r="L135" s="245">
        <f t="shared" si="19"/>
        <v>-5.6219825674789465</v>
      </c>
      <c r="M135" s="245">
        <f t="shared" si="19"/>
        <v>-5.7074827795198937</v>
      </c>
      <c r="N135" s="245">
        <f t="shared" si="19"/>
        <v>-5.7948939445226531</v>
      </c>
      <c r="O135" s="245">
        <f t="shared" si="19"/>
        <v>-5.8842754526553733</v>
      </c>
      <c r="P135" s="245">
        <f t="shared" si="19"/>
        <v>-5.9756889494280676</v>
      </c>
      <c r="Q135" s="245">
        <f t="shared" si="19"/>
        <v>-6.0691984296025767</v>
      </c>
      <c r="R135" s="245">
        <f t="shared" si="19"/>
        <v>-6.1648703416204658</v>
      </c>
      <c r="S135" s="245">
        <f t="shared" si="19"/>
        <v>-6.2627736860206662</v>
      </c>
      <c r="T135" s="245">
        <f t="shared" si="19"/>
        <v>-6.3629801311365615</v>
      </c>
      <c r="U135" s="245">
        <f t="shared" si="19"/>
        <v>-6.4655641212802752</v>
      </c>
      <c r="V135" s="245">
        <f t="shared" si="19"/>
        <v>-6.5706030014551127</v>
      </c>
      <c r="W135" s="245">
        <f t="shared" si="19"/>
        <v>-6.6781771375603265</v>
      </c>
      <c r="X135" s="245">
        <f t="shared" si="19"/>
        <v>-6.7883700516214596</v>
      </c>
      <c r="Y135" s="245">
        <f t="shared" si="19"/>
        <v>-6.9012685547668866</v>
      </c>
      <c r="Z135" s="245">
        <f t="shared" si="19"/>
        <v>-7.016962892976073</v>
      </c>
      <c r="AA135" s="245">
        <f t="shared" si="19"/>
        <v>-7.1355468943304174</v>
      </c>
      <c r="AB135" s="245">
        <f t="shared" si="19"/>
        <v>-7.2571181267819895</v>
      </c>
      <c r="AC135" s="245">
        <f t="shared" si="19"/>
        <v>-7.3817780611812633</v>
      </c>
      <c r="AD135" s="245">
        <f t="shared" si="19"/>
        <v>-7.5096322440714349</v>
      </c>
      <c r="AE135" s="245">
        <f t="shared" si="19"/>
        <v>-7.6407904779955924</v>
      </c>
      <c r="AF135" s="245">
        <f t="shared" si="19"/>
        <v>-7.7753669897833699</v>
      </c>
      <c r="AG135" s="245">
        <f t="shared" si="19"/>
        <v>-7.9134806769707078</v>
      </c>
      <c r="AH135" s="245">
        <f t="shared" si="19"/>
        <v>-8.0552552452840605</v>
      </c>
      <c r="AI135" s="245">
        <f t="shared" si="19"/>
        <v>-8.2008194791011118</v>
      </c>
      <c r="AJ135" s="245">
        <f t="shared" si="19"/>
        <v>-8.3503074442963037</v>
      </c>
      <c r="AK135" s="245">
        <f t="shared" si="19"/>
        <v>-8.5038587061119699</v>
      </c>
      <c r="AL135" s="245">
        <f t="shared" si="19"/>
        <v>-8.6616186146446594</v>
      </c>
      <c r="AM135" s="245">
        <f t="shared" si="19"/>
        <v>-8.8237385452546508</v>
      </c>
      <c r="AN135" s="245">
        <f t="shared" si="19"/>
        <v>-8.9903761389754759</v>
      </c>
      <c r="AO135" s="245">
        <f t="shared" si="19"/>
        <v>-9.1616956481026222</v>
      </c>
      <c r="AP135" s="245">
        <f t="shared" si="19"/>
        <v>-9.3378681615774557</v>
      </c>
      <c r="AQ135" s="245">
        <f t="shared" si="19"/>
        <v>-9.5190719881399044</v>
      </c>
      <c r="AR135" s="245">
        <f t="shared" si="19"/>
        <v>-9.7054929117635815</v>
      </c>
      <c r="AS135" s="245">
        <f t="shared" si="19"/>
        <v>-9.8973245748084633</v>
      </c>
      <c r="AT135" s="245">
        <f t="shared" si="19"/>
        <v>-10.094768831122375</v>
      </c>
      <c r="AU135" s="245">
        <f t="shared" si="19"/>
        <v>-10.298036099142498</v>
      </c>
      <c r="AV135" s="245">
        <f t="shared" si="19"/>
        <v>-10.507345767586425</v>
      </c>
      <c r="AW135" s="245">
        <f t="shared" si="19"/>
        <v>-10.722926616168838</v>
      </c>
      <c r="AX135" s="245">
        <f>AX133+AX134</f>
        <v>-10.94501721377979</v>
      </c>
      <c r="AY135" s="245">
        <f>AY133+AY134</f>
        <v>-11.173866391790948</v>
      </c>
      <c r="AZ135" s="245">
        <f>AZ133+AZ134</f>
        <v>-11.409733709849053</v>
      </c>
      <c r="BA135" s="245">
        <f>BA133+BA134</f>
        <v>-11.652889936694976</v>
      </c>
      <c r="BB135" s="245">
        <f>BB133+BB134</f>
        <v>-11.901228138173915</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155</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93" t="s">
        <v>464</v>
      </c>
      <c r="B143" s="135" t="s">
        <v>276</v>
      </c>
      <c r="C143" s="135" t="s">
        <v>389</v>
      </c>
      <c r="D143" s="135" t="s">
        <v>383</v>
      </c>
      <c r="E143" s="21">
        <f>-(E$158*'Fixed Data'!$B$25*'Fixed Data'!E$47*'Fixed Data'!$B$24*'Fixed Data'!$B$23+E$158*'Fixed Data'!$B$26)*'Fixed Data'!L42/10^6</f>
        <v>-30.244868728940542</v>
      </c>
      <c r="F143" s="21">
        <f>-(F$158*'Fixed Data'!$B$25*'Fixed Data'!F$47*'Fixed Data'!$B$24*'Fixed Data'!$B$23+F$158*'Fixed Data'!$B$26)*'Fixed Data'!M42/10^6</f>
        <v>-31.229782323999267</v>
      </c>
      <c r="G143" s="21">
        <f>-(G$158*'Fixed Data'!$B$25*'Fixed Data'!G$47*'Fixed Data'!$B$24*'Fixed Data'!$B$23+G$158*'Fixed Data'!$B$26)*'Fixed Data'!N42/10^6</f>
        <v>-32.129104524895475</v>
      </c>
      <c r="H143" s="21">
        <f>-(H$158*'Fixed Data'!$B$25*'Fixed Data'!H$47*'Fixed Data'!$B$24*'Fixed Data'!$B$23+H$158*'Fixed Data'!$B$26)*'Fixed Data'!O42/10^6</f>
        <v>-33.051149998549057</v>
      </c>
      <c r="I143" s="21">
        <f>-(I$158*'Fixed Data'!$B$25*'Fixed Data'!I$47*'Fixed Data'!$B$24*'Fixed Data'!$B$23+I$158*'Fixed Data'!$B$26)*'Fixed Data'!P42/10^6</f>
        <v>-34.110709349704926</v>
      </c>
      <c r="J143" s="21">
        <f>-(J$158*'Fixed Data'!$B$25*'Fixed Data'!J$47*'Fixed Data'!$B$24*'Fixed Data'!$B$23+J$158*'Fixed Data'!$B$26)*'Fixed Data'!Q42/10^6</f>
        <v>-35.197834816441954</v>
      </c>
      <c r="K143" s="21">
        <f>-(K$158*'Fixed Data'!$B$25*'Fixed Data'!K$47*'Fixed Data'!$B$24*'Fixed Data'!$B$23+K$158*'Fixed Data'!$B$26)*'Fixed Data'!R42/10^6</f>
        <v>-36.195882528013243</v>
      </c>
      <c r="L143" s="21">
        <f>-(L$158*'Fixed Data'!$B$25*'Fixed Data'!L$47*'Fixed Data'!$B$24*'Fixed Data'!$B$23+L$158*'Fixed Data'!$B$26)*'Fixed Data'!S42/10^6</f>
        <v>-37.339025515479882</v>
      </c>
      <c r="M143" s="21">
        <f>-(M$158*'Fixed Data'!$B$25*'Fixed Data'!M$47*'Fixed Data'!$B$24*'Fixed Data'!$B$23+M$158*'Fixed Data'!$B$26)*'Fixed Data'!T42/10^6</f>
        <v>-38.512426018561513</v>
      </c>
      <c r="N143" s="21">
        <f>-(N$158*'Fixed Data'!$B$25*'Fixed Data'!N$47*'Fixed Data'!$B$24*'Fixed Data'!$B$23+N$158*'Fixed Data'!$B$26)*'Fixed Data'!U42/10^6</f>
        <v>-39.594103231732824</v>
      </c>
      <c r="O143" s="21">
        <f>-(O$158*'Fixed Data'!$B$25*'Fixed Data'!O$47*'Fixed Data'!$B$24*'Fixed Data'!$B$23+O$158*'Fixed Data'!$B$26)*'Fixed Data'!V42/10^6</f>
        <v>-40.829108240526793</v>
      </c>
      <c r="P143" s="21">
        <f>-(P$158*'Fixed Data'!$B$25*'Fixed Data'!P$47*'Fixed Data'!$B$24*'Fixed Data'!$B$23+P$158*'Fixed Data'!$B$26)*'Fixed Data'!W42/10^6</f>
        <v>-42.097394202653028</v>
      </c>
      <c r="Q143" s="21">
        <f>-(Q$158*'Fixed Data'!$B$25*'Fixed Data'!Q$47*'Fixed Data'!$B$24*'Fixed Data'!$B$23+Q$158*'Fixed Data'!$B$26)*'Fixed Data'!X42/10^6</f>
        <v>-43.400065494318596</v>
      </c>
      <c r="R143" s="21">
        <f>-(R$158*'Fixed Data'!$B$25*'Fixed Data'!R$47*'Fixed Data'!$B$24*'Fixed Data'!$B$23+R$158*'Fixed Data'!$B$26)*'Fixed Data'!Y42/10^6</f>
        <v>-44.869085115598573</v>
      </c>
      <c r="S143" s="21">
        <f>-(S$158*'Fixed Data'!$B$25*'Fixed Data'!S$47*'Fixed Data'!$B$24*'Fixed Data'!$B$23+S$158*'Fixed Data'!$B$26)*'Fixed Data'!Z42/10^6</f>
        <v>-46.246099511123546</v>
      </c>
      <c r="T143" s="21">
        <f>-(T$158*'Fixed Data'!$B$25*'Fixed Data'!T$47*'Fixed Data'!$B$24*'Fixed Data'!$B$23+T$158*'Fixed Data'!$B$26)*'Fixed Data'!AA42/10^6</f>
        <v>-47.661139319462023</v>
      </c>
      <c r="U143" s="21">
        <f>-(U$158*'Fixed Data'!$B$25*'Fixed Data'!U$47*'Fixed Data'!$B$24*'Fixed Data'!$B$23+U$158*'Fixed Data'!$B$26)*'Fixed Data'!AB42/10^6</f>
        <v>-49.115503104607967</v>
      </c>
      <c r="V143" s="21">
        <f>-(V$158*'Fixed Data'!$B$25*'Fixed Data'!V$47*'Fixed Data'!$B$24*'Fixed Data'!$B$23+V$158*'Fixed Data'!$B$26)*'Fixed Data'!AC42/10^6</f>
        <v>-50.749966350803788</v>
      </c>
      <c r="W143" s="21">
        <f>-(W$158*'Fixed Data'!$B$25*'Fixed Data'!W$47*'Fixed Data'!$B$24*'Fixed Data'!$B$23+W$158*'Fixed Data'!$B$26)*'Fixed Data'!AD42/10^6</f>
        <v>-52.289374639867631</v>
      </c>
      <c r="X143" s="21">
        <f>-(X$158*'Fixed Data'!$B$25*'Fixed Data'!X$47*'Fixed Data'!$B$24*'Fixed Data'!$B$23+X$158*'Fixed Data'!$B$26)*'Fixed Data'!AE42/10^6</f>
        <v>-54.016435714329305</v>
      </c>
      <c r="Y143" s="21">
        <f>-(Y$158*'Fixed Data'!$B$25*'Fixed Data'!Y$47*'Fixed Data'!$B$24*'Fixed Data'!$B$23+Y$158*'Fixed Data'!$B$26)*'Fixed Data'!AF42/10^6</f>
        <v>-55.646989201598338</v>
      </c>
      <c r="Z143" s="21">
        <f>-(Z$158*'Fixed Data'!$B$25*'Fixed Data'!Z$47*'Fixed Data'!$B$24*'Fixed Data'!$B$23+Z$158*'Fixed Data'!$B$26)*'Fixed Data'!AG42/10^6</f>
        <v>-57.47323352321105</v>
      </c>
      <c r="AA143" s="21">
        <f>-(AA$158*'Fixed Data'!$B$25*'Fixed Data'!AA$47*'Fixed Data'!$B$24*'Fixed Data'!$B$23+AA$158*'Fixed Data'!$B$26)*'Fixed Data'!AH42/10^6</f>
        <v>-59.35297316317223</v>
      </c>
      <c r="AB143" s="21">
        <f>-(AB$158*'Fixed Data'!$B$25*'Fixed Data'!AB$47*'Fixed Data'!$B$24*'Fixed Data'!$B$23+AB$158*'Fixed Data'!$B$26)*'Fixed Data'!AI42/10^6</f>
        <v>-61.288135801159321</v>
      </c>
      <c r="AC143" s="21">
        <f>-(AC$158*'Fixed Data'!$B$25*'Fixed Data'!AC$47*'Fixed Data'!$B$24*'Fixed Data'!$B$23+AC$158*'Fixed Data'!$B$26)*'Fixed Data'!AJ42/10^6</f>
        <v>-63.244929867737525</v>
      </c>
      <c r="AD143" s="21">
        <f>-(AD$158*'Fixed Data'!$B$25*'Fixed Data'!AD$47*'Fixed Data'!$B$24*'Fixed Data'!$B$23+AD$158*'Fixed Data'!$B$26)*'Fixed Data'!AK42/10^6</f>
        <v>-65.268470726695554</v>
      </c>
      <c r="AE143" s="21">
        <f>-(AE$158*'Fixed Data'!$B$25*'Fixed Data'!AE$47*'Fixed Data'!$B$24*'Fixed Data'!$B$23+AE$158*'Fixed Data'!$B$26)*'Fixed Data'!AL42/10^6</f>
        <v>-67.368659789447491</v>
      </c>
      <c r="AF143" s="21">
        <f>-(AF$158*'Fixed Data'!$B$25*'Fixed Data'!AF$47*'Fixed Data'!$B$24*'Fixed Data'!$B$23+AF$158*'Fixed Data'!$B$26)*'Fixed Data'!AM42/10^6</f>
        <v>-69.527001998907181</v>
      </c>
      <c r="AG143" s="21">
        <f>-(AG$158*'Fixed Data'!$B$25*'Fixed Data'!AG$47*'Fixed Data'!$B$24*'Fixed Data'!$B$23+AG$158*'Fixed Data'!$B$26)*'Fixed Data'!AN42/10^6</f>
        <v>-71.747559499769878</v>
      </c>
      <c r="AH143" s="21">
        <f>-(AH$158*'Fixed Data'!$B$25*'Fixed Data'!AH$47*'Fixed Data'!$B$24*'Fixed Data'!$B$23+AH$158*'Fixed Data'!$B$26)*'Fixed Data'!AO42/10^6</f>
        <v>-74.035190724654925</v>
      </c>
      <c r="AI143" s="21">
        <f>-(AI$158*'Fixed Data'!$B$25*'Fixed Data'!AI$47*'Fixed Data'!$B$24*'Fixed Data'!$B$23+AI$158*'Fixed Data'!$B$26)*'Fixed Data'!AP42/10^6</f>
        <v>-76.396198284810652</v>
      </c>
      <c r="AJ143" s="21">
        <f>-(AJ$158*'Fixed Data'!$B$25*'Fixed Data'!AJ$47*'Fixed Data'!$B$24*'Fixed Data'!$B$23+AJ$158*'Fixed Data'!$B$26)*'Fixed Data'!AQ42/10^6</f>
        <v>-78.830960419594732</v>
      </c>
      <c r="AK143" s="21">
        <f>-(AK$158*'Fixed Data'!$B$25*'Fixed Data'!AK$47*'Fixed Data'!$B$24*'Fixed Data'!$B$23+AK$158*'Fixed Data'!$B$26)*'Fixed Data'!AR42/10^6</f>
        <v>-81.340658911696252</v>
      </c>
      <c r="AL143" s="21">
        <f>-(AL$158*'Fixed Data'!$B$25*'Fixed Data'!AL$47*'Fixed Data'!$B$24*'Fixed Data'!$B$23+AL$158*'Fixed Data'!$B$26)*'Fixed Data'!AS42/10^6</f>
        <v>-83.929306744803341</v>
      </c>
      <c r="AM143" s="21">
        <f>-(AM$158*'Fixed Data'!$B$25*'Fixed Data'!AM$47*'Fixed Data'!$B$24*'Fixed Data'!$B$23+AM$158*'Fixed Data'!$B$26)*'Fixed Data'!AT42/10^6</f>
        <v>-86.600403823073634</v>
      </c>
      <c r="AN143" s="21">
        <f>-(AN$158*'Fixed Data'!$B$25*'Fixed Data'!AN$47*'Fixed Data'!$B$24*'Fixed Data'!$B$23+AN$158*'Fixed Data'!$B$26)*'Fixed Data'!AU42/10^6</f>
        <v>-89.357046845701234</v>
      </c>
      <c r="AO143" s="21">
        <f>-(AO$158*'Fixed Data'!$B$25*'Fixed Data'!AO$47*'Fixed Data'!$B$24*'Fixed Data'!$B$23+AO$158*'Fixed Data'!$B$26)*'Fixed Data'!AV42/10^6</f>
        <v>-92.20220373495043</v>
      </c>
      <c r="AP143" s="21">
        <f>-(AP$158*'Fixed Data'!$B$25*'Fixed Data'!AP$47*'Fixed Data'!$B$24*'Fixed Data'!$B$23+AP$158*'Fixed Data'!$B$26)*'Fixed Data'!AW42/10^6</f>
        <v>-95.139422724353551</v>
      </c>
      <c r="AQ143" s="21">
        <f>-(AQ$158*'Fixed Data'!$B$25*'Fixed Data'!AQ$47*'Fixed Data'!$B$24*'Fixed Data'!$B$23+AQ$158*'Fixed Data'!$B$26)*'Fixed Data'!AX42/10^6</f>
        <v>-98.172527752647099</v>
      </c>
      <c r="AR143" s="21">
        <f>-(AR$158*'Fixed Data'!$B$25*'Fixed Data'!AR$47*'Fixed Data'!$B$24*'Fixed Data'!$B$23+AR$158*'Fixed Data'!$B$26)*'Fixed Data'!AY42/10^6</f>
        <v>-101.30531972975049</v>
      </c>
      <c r="AS143" s="21">
        <f>-(AS$158*'Fixed Data'!$B$25*'Fixed Data'!AS$47*'Fixed Data'!$B$24*'Fixed Data'!$B$23+AS$158*'Fixed Data'!$B$26)*'Fixed Data'!AZ42/10^6</f>
        <v>-104.54173922677082</v>
      </c>
      <c r="AT143" s="21">
        <f>-(AT$158*'Fixed Data'!$B$25*'Fixed Data'!AT$47*'Fixed Data'!$B$24*'Fixed Data'!$B$23+AT$158*'Fixed Data'!$B$26)*'Fixed Data'!BA42/10^6</f>
        <v>-107.88595494387179</v>
      </c>
      <c r="AU143" s="21">
        <f>-(AU$158*'Fixed Data'!$B$25*'Fixed Data'!AU$47*'Fixed Data'!$B$24*'Fixed Data'!$B$23+AU$158*'Fixed Data'!$B$26)*'Fixed Data'!BB42/10^6</f>
        <v>-111.34237096243953</v>
      </c>
      <c r="AV143" s="21">
        <f>-(AV$158*'Fixed Data'!$B$25*'Fixed Data'!AV$47*'Fixed Data'!$B$24*'Fixed Data'!$B$23+AV$158*'Fixed Data'!$B$26)*'Fixed Data'!BC42/10^6</f>
        <v>-114.91557252441001</v>
      </c>
      <c r="AW143" s="21">
        <f>-(AW$158*'Fixed Data'!$B$25*'Fixed Data'!AW$47*'Fixed Data'!$B$24*'Fixed Data'!$B$23+AW$158*'Fixed Data'!$B$26)*'Fixed Data'!BD42/10^6</f>
        <v>-118.61033810619612</v>
      </c>
      <c r="AX143" s="21">
        <f>-(AX$158*'Fixed Data'!$B$25*'Fixed Data'!AX$47*'Fixed Data'!$B$24*'Fixed Data'!$B$23+AX$158*'Fixed Data'!$B$26)*'Fixed Data'!BE42/10^6</f>
        <v>-122.43167827644616</v>
      </c>
      <c r="AY143" s="21">
        <f>-(AY$158*'Fixed Data'!$B$25*'Fixed Data'!AY$47*'Fixed Data'!$B$24*'Fixed Data'!$B$23+AY$158*'Fixed Data'!$B$26)*'Fixed Data'!BF42/10^6</f>
        <v>-126.38484648378721</v>
      </c>
      <c r="AZ143" s="21">
        <f>-(AZ$158*'Fixed Data'!$B$25*'Fixed Data'!AZ$47*'Fixed Data'!$B$24*'Fixed Data'!$B$23+AZ$158*'Fixed Data'!$B$26)*'Fixed Data'!BG42/10^6</f>
        <v>-130.47534188249585</v>
      </c>
      <c r="BA143" s="21">
        <f>-(BA$158*'Fixed Data'!$B$25*'Fixed Data'!BA$47*'Fixed Data'!$B$24*'Fixed Data'!$B$23+BA$158*'Fixed Data'!$B$26)*'Fixed Data'!BH42/10^6</f>
        <v>-134.70891825287177</v>
      </c>
      <c r="BB143" s="21">
        <f>-(BB$158*'Fixed Data'!$B$25*'Fixed Data'!BB$47*'Fixed Data'!$B$24*'Fixed Data'!$B$23+BB$158*'Fixed Data'!$B$26)*'Fixed Data'!BI42/10^6</f>
        <v>-139.06368155883629</v>
      </c>
    </row>
    <row r="144" spans="1:54" outlineLevel="2">
      <c r="A144" s="494"/>
      <c r="B144" s="135" t="s">
        <v>276</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94"/>
      <c r="B145" s="135" t="s">
        <v>276</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94"/>
      <c r="B146" s="135" t="s">
        <v>279</v>
      </c>
      <c r="C146" s="135" t="s">
        <v>465</v>
      </c>
      <c r="D146" s="135" t="s">
        <v>383</v>
      </c>
      <c r="E146" s="21">
        <f>-E$161*'Fixed Data'!$B$20*'Fixed Data'!$B$22</f>
        <v>-4.7520051106254071</v>
      </c>
      <c r="F146" s="21">
        <f>-F$161*'Fixed Data'!$B$20*'Fixed Data'!$B$22</f>
        <v>-4.9106143400518221</v>
      </c>
      <c r="G146" s="21">
        <f>-G$161*'Fixed Data'!$B$20*'Fixed Data'!$B$22</f>
        <v>-5.0753845661957779</v>
      </c>
      <c r="H146" s="21">
        <f>-H$161*'Fixed Data'!$B$20*'Fixed Data'!$B$22</f>
        <v>-5.2465781106980005</v>
      </c>
      <c r="I146" s="21">
        <f>-I$161*'Fixed Data'!$B$20*'Fixed Data'!$B$22</f>
        <v>-5.4244692576036702</v>
      </c>
      <c r="J146" s="21">
        <f>-J$161*'Fixed Data'!$B$20*'Fixed Data'!$B$22</f>
        <v>-5.609344723794055</v>
      </c>
      <c r="K146" s="21">
        <f>-K$161*'Fixed Data'!$B$20*'Fixed Data'!$B$22</f>
        <v>-5.8015043534332156</v>
      </c>
      <c r="L146" s="21">
        <f>-L$161*'Fixed Data'!$B$20*'Fixed Data'!$B$22</f>
        <v>-6.0012615883996325</v>
      </c>
      <c r="M146" s="21">
        <f>-M$161*'Fixed Data'!$B$20*'Fixed Data'!$B$22</f>
        <v>-6.2089443195434608</v>
      </c>
      <c r="N146" s="21">
        <f>-N$161*'Fixed Data'!$B$20*'Fixed Data'!$B$22</f>
        <v>-6.4248954019211784</v>
      </c>
      <c r="O146" s="21">
        <f>-O$161*'Fixed Data'!$B$20*'Fixed Data'!$B$22</f>
        <v>-6.6494734164467948</v>
      </c>
      <c r="P146" s="21">
        <f>-P$161*'Fixed Data'!$B$20*'Fixed Data'!$B$22</f>
        <v>-6.8830534987476071</v>
      </c>
      <c r="Q146" s="21">
        <f>-Q$161*'Fixed Data'!$B$20*'Fixed Data'!$B$22</f>
        <v>-7.1260280336108863</v>
      </c>
      <c r="R146" s="21">
        <f>-R$161*'Fixed Data'!$B$20*'Fixed Data'!$B$22</f>
        <v>-7.3788075286426356</v>
      </c>
      <c r="S146" s="21">
        <f>-S$161*'Fixed Data'!$B$20*'Fixed Data'!$B$22</f>
        <v>-7.6418214207218256</v>
      </c>
      <c r="T146" s="21">
        <f>-T$161*'Fixed Data'!$B$20*'Fixed Data'!$B$22</f>
        <v>-7.915519106469687</v>
      </c>
      <c r="U146" s="21">
        <f>-U$161*'Fixed Data'!$B$20*'Fixed Data'!$B$22</f>
        <v>-8.2003707935069574</v>
      </c>
      <c r="V146" s="21">
        <f>-V$161*'Fixed Data'!$B$20*'Fixed Data'!$B$22</f>
        <v>-8.4968685533246866</v>
      </c>
      <c r="W146" s="21">
        <f>-W$161*'Fixed Data'!$B$20*'Fixed Data'!$B$22</f>
        <v>-8.805527329352028</v>
      </c>
      <c r="X146" s="21">
        <f>-X$161*'Fixed Data'!$B$20*'Fixed Data'!$B$22</f>
        <v>-9.1268860570315589</v>
      </c>
      <c r="Y146" s="21">
        <f>-Y$161*'Fixed Data'!$B$20*'Fixed Data'!$B$22</f>
        <v>-9.4615089183036467</v>
      </c>
      <c r="Z146" s="21">
        <f>-Z$161*'Fixed Data'!$B$20*'Fixed Data'!$B$22</f>
        <v>-9.8099863496742365</v>
      </c>
      <c r="AA146" s="21">
        <f>-AA$161*'Fixed Data'!$B$20*'Fixed Data'!$B$22</f>
        <v>-10.172936498312774</v>
      </c>
      <c r="AB146" s="21">
        <f>-AB$161*'Fixed Data'!$B$20*'Fixed Data'!$B$22</f>
        <v>-10.551006521339579</v>
      </c>
      <c r="AC146" s="21">
        <f>-AC$161*'Fixed Data'!$B$20*'Fixed Data'!$B$22</f>
        <v>-10.944873929916234</v>
      </c>
      <c r="AD146" s="21">
        <f>-AD$161*'Fixed Data'!$B$20*'Fixed Data'!$B$22</f>
        <v>-11.355248112548022</v>
      </c>
      <c r="AE146" s="21">
        <f>-AE$161*'Fixed Data'!$B$20*'Fixed Data'!$B$22</f>
        <v>-11.782871835984865</v>
      </c>
      <c r="AF146" s="21">
        <f>-AF$161*'Fixed Data'!$B$20*'Fixed Data'!$B$22</f>
        <v>-12.228522925334303</v>
      </c>
      <c r="AG146" s="21">
        <f>-AG$161*'Fixed Data'!$B$20*'Fixed Data'!$B$22</f>
        <v>-12.693015944174483</v>
      </c>
      <c r="AH146" s="21">
        <f>-AH$161*'Fixed Data'!$B$20*'Fixed Data'!$B$22</f>
        <v>-13.177203964273165</v>
      </c>
      <c r="AI146" s="21">
        <f>-AI$161*'Fixed Data'!$B$20*'Fixed Data'!$B$22</f>
        <v>-13.681980447314274</v>
      </c>
      <c r="AJ146" s="21">
        <f>-AJ$161*'Fixed Data'!$B$20*'Fixed Data'!$B$22</f>
        <v>-14.208281238631963</v>
      </c>
      <c r="AK146" s="21">
        <f>-AK$161*'Fixed Data'!$B$20*'Fixed Data'!$B$22</f>
        <v>-14.757086583346215</v>
      </c>
      <c r="AL146" s="21">
        <f>-AL$161*'Fixed Data'!$B$20*'Fixed Data'!$B$22</f>
        <v>-15.329423344111955</v>
      </c>
      <c r="AM146" s="21">
        <f>-AM$161*'Fixed Data'!$B$20*'Fixed Data'!$B$22</f>
        <v>-15.926367263671226</v>
      </c>
      <c r="AN146" s="21">
        <f>-AN$161*'Fixed Data'!$B$20*'Fixed Data'!$B$22</f>
        <v>-16.549045294609858</v>
      </c>
      <c r="AO146" s="21">
        <f>-AO$161*'Fixed Data'!$B$20*'Fixed Data'!$B$22</f>
        <v>-17.198638242735221</v>
      </c>
      <c r="AP146" s="21">
        <f>-AP$161*'Fixed Data'!$B$20*'Fixed Data'!$B$22</f>
        <v>-17.876383231241942</v>
      </c>
      <c r="AQ146" s="21">
        <f>-AQ$161*'Fixed Data'!$B$20*'Fixed Data'!$B$22</f>
        <v>-18.583576612907752</v>
      </c>
      <c r="AR146" s="21">
        <f>-AR$161*'Fixed Data'!$B$20*'Fixed Data'!$B$22</f>
        <v>-19.321576770281787</v>
      </c>
      <c r="AS146" s="21">
        <f>-AS$161*'Fixed Data'!$B$20*'Fixed Data'!$B$22</f>
        <v>-20.091807207092476</v>
      </c>
      <c r="AT146" s="21">
        <f>-AT$161*'Fixed Data'!$B$20*'Fixed Data'!$B$22</f>
        <v>-20.895759729261471</v>
      </c>
      <c r="AU146" s="21">
        <f>-AU$161*'Fixed Data'!$B$20*'Fixed Data'!$B$22</f>
        <v>-21.734997782728101</v>
      </c>
      <c r="AV146" s="21">
        <f>-AV$161*'Fixed Data'!$B$20*'Fixed Data'!$B$22</f>
        <v>-22.61116006009193</v>
      </c>
      <c r="AW146" s="21">
        <f>-AW$161*'Fixed Data'!$B$20*'Fixed Data'!$B$22</f>
        <v>-23.525964084853758</v>
      </c>
      <c r="AX146" s="21">
        <f>-AX$161*'Fixed Data'!$B$20*'Fixed Data'!$B$22</f>
        <v>-24.481210176482303</v>
      </c>
      <c r="AY146" s="21">
        <f>-AY$161*'Fixed Data'!$B$20*'Fixed Data'!$B$22</f>
        <v>-25.478785482685339</v>
      </c>
      <c r="AZ146" s="21">
        <f>-AZ$161*'Fixed Data'!$B$20*'Fixed Data'!$B$22</f>
        <v>-26.520668302900461</v>
      </c>
      <c r="BA146" s="21">
        <f>-BA$161*'Fixed Data'!$B$20*'Fixed Data'!$B$22</f>
        <v>-27.608932501391838</v>
      </c>
      <c r="BB146" s="21">
        <f>-BB$161*'Fixed Data'!$B$20*'Fixed Data'!$B$22</f>
        <v>-28.741853152435297</v>
      </c>
    </row>
    <row r="147" spans="1:54" outlineLevel="2">
      <c r="A147" s="494"/>
      <c r="B147" s="135" t="s">
        <v>279</v>
      </c>
      <c r="C147" s="135" t="s">
        <v>466</v>
      </c>
      <c r="D147" s="135" t="s">
        <v>383</v>
      </c>
      <c r="E147" s="21">
        <f>-E$162*'Fixed Data'!$B$21*'Fixed Data'!$B$22</f>
        <v>-7.1026589878738416E-2</v>
      </c>
      <c r="F147" s="21">
        <f>-F$162*'Fixed Data'!$B$21*'Fixed Data'!$B$22</f>
        <v>-7.3397267534686922E-2</v>
      </c>
      <c r="G147" s="21">
        <f>-G$162*'Fixed Data'!$B$21*'Fixed Data'!$B$22</f>
        <v>-7.5860031360395777E-2</v>
      </c>
      <c r="H147" s="21">
        <f>-H$162*'Fixed Data'!$B$21*'Fixed Data'!$B$22</f>
        <v>-7.8418802605943555E-2</v>
      </c>
      <c r="I147" s="21">
        <f>-I$162*'Fixed Data'!$B$21*'Fixed Data'!$B$22</f>
        <v>-8.1077680465552623E-2</v>
      </c>
      <c r="J147" s="21">
        <f>-J$162*'Fixed Data'!$B$21*'Fixed Data'!$B$22</f>
        <v>-8.3840950665917874E-2</v>
      </c>
      <c r="K147" s="21">
        <f>-K$162*'Fixed Data'!$B$21*'Fixed Data'!$B$22</f>
        <v>-8.6713094506552721E-2</v>
      </c>
      <c r="L147" s="21">
        <f>-L$162*'Fixed Data'!$B$21*'Fixed Data'!$B$22</f>
        <v>-8.9698797598790223E-2</v>
      </c>
      <c r="M147" s="21">
        <f>-M$162*'Fixed Data'!$B$21*'Fixed Data'!$B$22</f>
        <v>-9.2802960111508584E-2</v>
      </c>
      <c r="N147" s="21">
        <f>-N$162*'Fixed Data'!$B$21*'Fixed Data'!$B$22</f>
        <v>-9.6030706715511699E-2</v>
      </c>
      <c r="O147" s="21">
        <f>-O$162*'Fixed Data'!$B$21*'Fixed Data'!$B$22</f>
        <v>-9.9387397431944441E-2</v>
      </c>
      <c r="P147" s="21">
        <f>-P$162*'Fixed Data'!$B$21*'Fixed Data'!$B$22</f>
        <v>-0.10287863878205265</v>
      </c>
      <c r="Q147" s="21">
        <f>-Q$162*'Fixed Data'!$B$21*'Fixed Data'!$B$22</f>
        <v>-0.10651029569030543</v>
      </c>
      <c r="R147" s="21">
        <f>-R$162*'Fixed Data'!$B$21*'Fixed Data'!$B$22</f>
        <v>-0.11028850383953459</v>
      </c>
      <c r="S147" s="21">
        <f>-S$162*'Fixed Data'!$B$21*'Fixed Data'!$B$22</f>
        <v>-0.11421968232741921</v>
      </c>
      <c r="T147" s="21">
        <f>-T$162*'Fixed Data'!$B$21*'Fixed Data'!$B$22</f>
        <v>-0.11831054782969425</v>
      </c>
      <c r="U147" s="21">
        <f>-U$162*'Fixed Data'!$B$21*'Fixed Data'!$B$22</f>
        <v>-0.12256812831134195</v>
      </c>
      <c r="V147" s="21">
        <f>-V$162*'Fixed Data'!$B$21*'Fixed Data'!$B$22</f>
        <v>-0.1269997783951802</v>
      </c>
      <c r="W147" s="21">
        <f>-W$162*'Fixed Data'!$B$21*'Fixed Data'!$B$22</f>
        <v>-0.1316131950317955</v>
      </c>
      <c r="X147" s="21">
        <f>-X$162*'Fixed Data'!$B$21*'Fixed Data'!$B$22</f>
        <v>-0.13641643392283817</v>
      </c>
      <c r="Y147" s="21">
        <f>-Y$162*'Fixed Data'!$B$21*'Fixed Data'!$B$22</f>
        <v>-0.14141792684835225</v>
      </c>
      <c r="Z147" s="21">
        <f>-Z$162*'Fixed Data'!$B$21*'Fixed Data'!$B$22</f>
        <v>-0.14662649944612263</v>
      </c>
      <c r="AA147" s="21">
        <f>-AA$162*'Fixed Data'!$B$21*'Fixed Data'!$B$22</f>
        <v>-0.15205139094976383</v>
      </c>
      <c r="AB147" s="21">
        <f>-AB$162*'Fixed Data'!$B$21*'Fixed Data'!$B$22</f>
        <v>-0.15770227392680869</v>
      </c>
      <c r="AC147" s="21">
        <f>-AC$162*'Fixed Data'!$B$21*'Fixed Data'!$B$22</f>
        <v>-0.16358927492083189</v>
      </c>
      <c r="AD147" s="21">
        <f>-AD$162*'Fixed Data'!$B$21*'Fixed Data'!$B$22</f>
        <v>-0.16972299675096997</v>
      </c>
      <c r="AE147" s="21">
        <f>-AE$162*'Fixed Data'!$B$21*'Fixed Data'!$B$22</f>
        <v>-0.17611454171547603</v>
      </c>
      <c r="AF147" s="21">
        <f>-AF$162*'Fixed Data'!$B$21*'Fixed Data'!$B$22</f>
        <v>-0.18277553569930924</v>
      </c>
      <c r="AG147" s="21">
        <f>-AG$162*'Fixed Data'!$B$21*'Fixed Data'!$B$22</f>
        <v>-0.18971815348710355</v>
      </c>
      <c r="AH147" s="21">
        <f>-AH$162*'Fixed Data'!$B$21*'Fixed Data'!$B$22</f>
        <v>-0.19695514558286081</v>
      </c>
      <c r="AI147" s="21">
        <f>-AI$162*'Fixed Data'!$B$21*'Fixed Data'!$B$22</f>
        <v>-0.2044998665363682</v>
      </c>
      <c r="AJ147" s="21">
        <f>-AJ$162*'Fixed Data'!$B$21*'Fixed Data'!$B$22</f>
        <v>-0.21236630387230565</v>
      </c>
      <c r="AK147" s="21">
        <f>-AK$162*'Fixed Data'!$B$21*'Fixed Data'!$B$22</f>
        <v>-0.22056910897809445</v>
      </c>
      <c r="AL147" s="21">
        <f>-AL$162*'Fixed Data'!$B$21*'Fixed Data'!$B$22</f>
        <v>-0.22912363025183258</v>
      </c>
      <c r="AM147" s="21">
        <f>-AM$162*'Fixed Data'!$B$21*'Fixed Data'!$B$22</f>
        <v>-0.23804594594888551</v>
      </c>
      <c r="AN147" s="21">
        <f>-AN$162*'Fixed Data'!$B$21*'Fixed Data'!$B$22</f>
        <v>-0.24735290094595949</v>
      </c>
      <c r="AO147" s="21">
        <f>-AO$162*'Fixed Data'!$B$21*'Fixed Data'!$B$22</f>
        <v>-0.25706214380652059</v>
      </c>
      <c r="AP147" s="21">
        <f>-AP$162*'Fixed Data'!$B$21*'Fixed Data'!$B$22</f>
        <v>-0.26719216565428211</v>
      </c>
      <c r="AQ147" s="21">
        <f>-AQ$162*'Fixed Data'!$B$21*'Fixed Data'!$B$22</f>
        <v>-0.2777623425121587</v>
      </c>
      <c r="AR147" s="21">
        <f>-AR$162*'Fixed Data'!$B$21*'Fixed Data'!$B$22</f>
        <v>-0.28879297749054755</v>
      </c>
      <c r="AS147" s="21">
        <f>-AS$162*'Fixed Data'!$B$21*'Fixed Data'!$B$22</f>
        <v>-0.30030534749578264</v>
      </c>
      <c r="AT147" s="21">
        <f>-AT$162*'Fixed Data'!$B$21*'Fixed Data'!$B$22</f>
        <v>-0.31232174978791682</v>
      </c>
      <c r="AU147" s="21">
        <f>-AU$162*'Fixed Data'!$B$21*'Fixed Data'!$B$22</f>
        <v>-0.32486555320934923</v>
      </c>
      <c r="AV147" s="21">
        <f>-AV$162*'Fixed Data'!$B$21*'Fixed Data'!$B$22</f>
        <v>-0.33796125001614208</v>
      </c>
      <c r="AW147" s="21">
        <f>-AW$162*'Fixed Data'!$B$21*'Fixed Data'!$B$22</f>
        <v>-0.35163451192816597</v>
      </c>
      <c r="AX147" s="21">
        <f>-AX$162*'Fixed Data'!$B$21*'Fixed Data'!$B$22</f>
        <v>-0.3659122473846248</v>
      </c>
      <c r="AY147" s="21">
        <f>-AY$162*'Fixed Data'!$B$21*'Fixed Data'!$B$22</f>
        <v>-0.38082266331975334</v>
      </c>
      <c r="AZ147" s="21">
        <f>-AZ$162*'Fixed Data'!$B$21*'Fixed Data'!$B$22</f>
        <v>-0.39639532799322152</v>
      </c>
      <c r="BA147" s="21">
        <f>-BA$162*'Fixed Data'!$B$21*'Fixed Data'!$B$22</f>
        <v>-0.41266123969676494</v>
      </c>
      <c r="BB147" s="21">
        <f>-BB$162*'Fixed Data'!$B$21*'Fixed Data'!$B$22</f>
        <v>-0.42959461608735938</v>
      </c>
    </row>
    <row r="148" spans="1:54" outlineLevel="2">
      <c r="A148" s="494"/>
      <c r="B148" s="135" t="s">
        <v>279</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94"/>
      <c r="B149" s="135" t="s">
        <v>279</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94"/>
      <c r="B150" s="135" t="s">
        <v>282</v>
      </c>
      <c r="C150" s="135" t="s">
        <v>467</v>
      </c>
      <c r="D150" s="135" t="s">
        <v>383</v>
      </c>
      <c r="E150" s="279">
        <v>-37.388021909999999</v>
      </c>
      <c r="F150" s="279">
        <v>-38.045085950000001</v>
      </c>
      <c r="G150" s="279">
        <v>-38.722552929999999</v>
      </c>
      <c r="H150" s="279">
        <v>-39.421139969999999</v>
      </c>
      <c r="I150" s="279">
        <v>-40.141591810000001</v>
      </c>
      <c r="J150" s="279">
        <v>-40.884682040000001</v>
      </c>
      <c r="K150" s="279">
        <v>-41.651214250000002</v>
      </c>
      <c r="L150" s="279">
        <v>-42.442023310000003</v>
      </c>
      <c r="M150" s="279">
        <v>-43.257976670000005</v>
      </c>
      <c r="N150" s="279">
        <v>-44.099975780000001</v>
      </c>
      <c r="O150" s="279">
        <v>-44.968957469999999</v>
      </c>
      <c r="P150" s="279">
        <v>-45.86589549</v>
      </c>
      <c r="Q150" s="279">
        <v>-46.791802079999997</v>
      </c>
      <c r="R150" s="279">
        <v>-47.747729560000003</v>
      </c>
      <c r="S150" s="279">
        <v>-48.734772119999995</v>
      </c>
      <c r="T150" s="279">
        <v>-49.754067560000003</v>
      </c>
      <c r="U150" s="279">
        <v>-50.806799159999997</v>
      </c>
      <c r="V150" s="279">
        <v>-51.894197689999999</v>
      </c>
      <c r="W150" s="279">
        <v>-53.017543379999999</v>
      </c>
      <c r="X150" s="279">
        <v>-54.178168140000004</v>
      </c>
      <c r="Y150" s="279">
        <v>-55.377457729999996</v>
      </c>
      <c r="Z150" s="279">
        <v>-56.616854159999995</v>
      </c>
      <c r="AA150" s="279">
        <v>-57.897858100000001</v>
      </c>
      <c r="AB150" s="279">
        <v>-59.222031450000003</v>
      </c>
      <c r="AC150" s="279">
        <v>-60.591000020000003</v>
      </c>
      <c r="AD150" s="279">
        <v>-62.006456350000001</v>
      </c>
      <c r="AE150" s="279">
        <v>-63.470162600000002</v>
      </c>
      <c r="AF150" s="279">
        <v>-64.983953659999997</v>
      </c>
      <c r="AG150" s="279">
        <v>-66.549740350000008</v>
      </c>
      <c r="AH150" s="279">
        <v>-68.169512749999996</v>
      </c>
      <c r="AI150" s="279">
        <v>-69.845343749999998</v>
      </c>
      <c r="AJ150" s="279">
        <v>-71.579392709999993</v>
      </c>
      <c r="AK150" s="279">
        <v>-73.373909310000002</v>
      </c>
      <c r="AL150" s="279">
        <v>-75.231237590000006</v>
      </c>
      <c r="AM150" s="279">
        <v>-77.153820150000001</v>
      </c>
      <c r="AN150" s="279">
        <v>-79.14420256999999</v>
      </c>
      <c r="AO150" s="279">
        <v>-81.205038060000007</v>
      </c>
      <c r="AP150" s="279">
        <v>-83.339092239999999</v>
      </c>
      <c r="AQ150" s="279">
        <v>-85.54924828</v>
      </c>
      <c r="AR150" s="279">
        <v>-87.838512120000004</v>
      </c>
      <c r="AS150" s="279">
        <v>-90.210018099999999</v>
      </c>
      <c r="AT150" s="279">
        <v>-92.667034749999999</v>
      </c>
      <c r="AU150" s="279">
        <v>-95.212970849999991</v>
      </c>
      <c r="AV150" s="279">
        <v>-97.851381860000004</v>
      </c>
      <c r="AW150" s="279">
        <v>-100.5859766</v>
      </c>
      <c r="AX150" s="279">
        <v>-103.4206241</v>
      </c>
      <c r="AY150" s="279">
        <v>-106.3593613</v>
      </c>
      <c r="AZ150" s="279">
        <v>-109.4064003</v>
      </c>
      <c r="BA150" s="279">
        <v>-112.56613659999999</v>
      </c>
      <c r="BB150" s="279">
        <v>-115.81712837918732</v>
      </c>
    </row>
    <row r="151" spans="1:54" outlineLevel="2">
      <c r="A151" s="494"/>
      <c r="B151" s="135" t="s">
        <v>282</v>
      </c>
      <c r="C151" s="135" t="s">
        <v>468</v>
      </c>
      <c r="D151" s="135" t="s">
        <v>383</v>
      </c>
      <c r="E151" s="279">
        <v>-3.1128845279999999</v>
      </c>
      <c r="F151" s="279">
        <v>-3.16712667</v>
      </c>
      <c r="G151" s="279">
        <v>-3.2230660529999997</v>
      </c>
      <c r="H151" s="279">
        <v>-3.2807637330000001</v>
      </c>
      <c r="I151" s="279">
        <v>-3.340283189</v>
      </c>
      <c r="J151" s="279">
        <v>-3.4016904169999997</v>
      </c>
      <c r="K151" s="279">
        <v>-3.4650540479999998</v>
      </c>
      <c r="L151" s="279">
        <v>-3.5304454509999998</v>
      </c>
      <c r="M151" s="279">
        <v>-3.5979388620000003</v>
      </c>
      <c r="N151" s="279">
        <v>-3.6676114959999997</v>
      </c>
      <c r="O151" s="279">
        <v>-3.7395436879999999</v>
      </c>
      <c r="P151" s="279">
        <v>-3.8138190199999999</v>
      </c>
      <c r="Q151" s="279">
        <v>-3.8905244640000003</v>
      </c>
      <c r="R151" s="279">
        <v>-3.9697505350000002</v>
      </c>
      <c r="S151" s="279">
        <v>-4.051591438</v>
      </c>
      <c r="T151" s="279">
        <v>-4.1361452359999999</v>
      </c>
      <c r="U151" s="279">
        <v>-4.2235140170000003</v>
      </c>
      <c r="V151" s="279">
        <v>-4.3138040719999999</v>
      </c>
      <c r="W151" s="279">
        <v>-4.4071260800000003</v>
      </c>
      <c r="X151" s="279">
        <v>-4.5035953009999998</v>
      </c>
      <c r="Y151" s="279">
        <v>-4.6033317819999997</v>
      </c>
      <c r="Z151" s="279">
        <v>-4.7064605669999997</v>
      </c>
      <c r="AA151" s="279">
        <v>-4.8131119199999999</v>
      </c>
      <c r="AB151" s="279">
        <v>-4.9234215609999996</v>
      </c>
      <c r="AC151" s="279">
        <v>-5.0375309029999995</v>
      </c>
      <c r="AD151" s="279">
        <v>-5.1555873160000001</v>
      </c>
      <c r="AE151" s="279">
        <v>-5.2777443850000001</v>
      </c>
      <c r="AF151" s="279">
        <v>-5.4041621979999999</v>
      </c>
      <c r="AG151" s="279">
        <v>-5.5350076330000002</v>
      </c>
      <c r="AH151" s="279">
        <v>-5.6704546689999997</v>
      </c>
      <c r="AI151" s="279">
        <v>-5.8106847029999997</v>
      </c>
      <c r="AJ151" s="279">
        <v>-5.9558868909999996</v>
      </c>
      <c r="AK151" s="279">
        <v>-6.1062584970000007</v>
      </c>
      <c r="AL151" s="279">
        <v>-6.2620052619999997</v>
      </c>
      <c r="AM151" s="279">
        <v>-6.4233417929999996</v>
      </c>
      <c r="AN151" s="279">
        <v>-6.590491965</v>
      </c>
      <c r="AO151" s="279">
        <v>-6.7636893469999997</v>
      </c>
      <c r="AP151" s="279">
        <v>-6.9431776469999997</v>
      </c>
      <c r="AQ151" s="279">
        <v>-7.129211175</v>
      </c>
      <c r="AR151" s="279">
        <v>-7.3220553310000005</v>
      </c>
      <c r="AS151" s="279">
        <v>-7.5219871180000002</v>
      </c>
      <c r="AT151" s="279">
        <v>-7.7292956759999996</v>
      </c>
      <c r="AU151" s="279">
        <v>-7.944282845</v>
      </c>
      <c r="AV151" s="279">
        <v>-8.16726375</v>
      </c>
      <c r="AW151" s="279">
        <v>-8.398567418999999</v>
      </c>
      <c r="AX151" s="279">
        <v>-8.6385374269999993</v>
      </c>
      <c r="AY151" s="279">
        <v>-8.887532577</v>
      </c>
      <c r="AZ151" s="279">
        <v>-9.1459276050000007</v>
      </c>
      <c r="BA151" s="279">
        <v>-9.4141139269999989</v>
      </c>
      <c r="BB151" s="279">
        <v>-9.6901642849309795</v>
      </c>
    </row>
    <row r="152" spans="1:54" outlineLevel="2">
      <c r="A152" s="494"/>
      <c r="B152" s="135" t="s">
        <v>282</v>
      </c>
      <c r="C152" s="135" t="s">
        <v>469</v>
      </c>
      <c r="D152" s="135" t="s">
        <v>383</v>
      </c>
      <c r="E152" s="279">
        <v>-0.77054625970000001</v>
      </c>
      <c r="F152" s="279">
        <v>-0.79626351560000008</v>
      </c>
      <c r="G152" s="279">
        <v>-0.82297972750000004</v>
      </c>
      <c r="H152" s="279">
        <v>-0.85073743319999995</v>
      </c>
      <c r="I152" s="279">
        <v>-0.87958110170000003</v>
      </c>
      <c r="J152" s="279">
        <v>-0.90955722549999996</v>
      </c>
      <c r="K152" s="279">
        <v>-0.94071441590000004</v>
      </c>
      <c r="L152" s="279">
        <v>-0.97310350419999991</v>
      </c>
      <c r="M152" s="279">
        <v>-1.0067776470000001</v>
      </c>
      <c r="N152" s="279">
        <v>-1.0417924379999999</v>
      </c>
      <c r="O152" s="279">
        <v>-1.0782060230000001</v>
      </c>
      <c r="P152" s="279">
        <v>-1.116079222</v>
      </c>
      <c r="Q152" s="279">
        <v>-1.155475657</v>
      </c>
      <c r="R152" s="279">
        <v>-1.196461888</v>
      </c>
      <c r="S152" s="279">
        <v>-1.2391075519999999</v>
      </c>
      <c r="T152" s="279">
        <v>-1.2834855079999998</v>
      </c>
      <c r="U152" s="279">
        <v>-1.329672</v>
      </c>
      <c r="V152" s="279">
        <v>-1.3777468100000001</v>
      </c>
      <c r="W152" s="279">
        <v>-1.4277934350000001</v>
      </c>
      <c r="X152" s="279">
        <v>-1.4798992620000002</v>
      </c>
      <c r="Y152" s="279">
        <v>-1.53415576</v>
      </c>
      <c r="Z152" s="279">
        <v>-1.590658672</v>
      </c>
      <c r="AA152" s="279">
        <v>-1.6495082250000002</v>
      </c>
      <c r="AB152" s="279">
        <v>-1.710809346</v>
      </c>
      <c r="AC152" s="279">
        <v>-1.7746718899999998</v>
      </c>
      <c r="AD152" s="279">
        <v>-1.8412108780000001</v>
      </c>
      <c r="AE152" s="279">
        <v>-1.9105467460000001</v>
      </c>
      <c r="AF152" s="279">
        <v>-1.9828056129999998</v>
      </c>
      <c r="AG152" s="279">
        <v>-2.058119553</v>
      </c>
      <c r="AH152" s="279">
        <v>-2.1366268829999999</v>
      </c>
      <c r="AI152" s="279">
        <v>-2.2184724739999999</v>
      </c>
      <c r="AJ152" s="279">
        <v>-2.3038080639999996</v>
      </c>
      <c r="AK152" s="279">
        <v>-2.3927925929999998</v>
      </c>
      <c r="AL152" s="279">
        <v>-2.485592558</v>
      </c>
      <c r="AM152" s="279">
        <v>-2.582382382</v>
      </c>
      <c r="AN152" s="279">
        <v>-2.6833447960000001</v>
      </c>
      <c r="AO152" s="279">
        <v>-2.7886712510000002</v>
      </c>
      <c r="AP152" s="279">
        <v>-2.8985623440000001</v>
      </c>
      <c r="AQ152" s="279">
        <v>-3.0132282639999999</v>
      </c>
      <c r="AR152" s="279">
        <v>-3.1328892640000001</v>
      </c>
      <c r="AS152" s="279">
        <v>-3.2577761519999999</v>
      </c>
      <c r="AT152" s="279">
        <v>-3.3881308149999998</v>
      </c>
      <c r="AU152" s="279">
        <v>-3.5242067559999999</v>
      </c>
      <c r="AV152" s="279">
        <v>-3.6662696710000002</v>
      </c>
      <c r="AW152" s="279">
        <v>-3.8145980469999996</v>
      </c>
      <c r="AX152" s="279">
        <v>-3.9694837889999999</v>
      </c>
      <c r="AY152" s="279">
        <v>-4.1312328850000002</v>
      </c>
      <c r="AZ152" s="279">
        <v>-4.3001660990000001</v>
      </c>
      <c r="BA152" s="279">
        <v>-4.4766196969999994</v>
      </c>
      <c r="BB152" s="279">
        <v>-4.660313915834247</v>
      </c>
    </row>
    <row r="153" spans="1:54" outlineLevel="2">
      <c r="A153" s="49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9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155</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93" t="s">
        <v>471</v>
      </c>
      <c r="B158" s="135" t="s">
        <v>276</v>
      </c>
      <c r="C158" s="135" t="s">
        <v>389</v>
      </c>
      <c r="D158" s="135" t="s">
        <v>472</v>
      </c>
      <c r="E158" s="238">
        <v>74.268933165106688</v>
      </c>
      <c r="F158" s="36">
        <v>75.346784931321508</v>
      </c>
      <c r="G158" s="36">
        <v>76.447348175265176</v>
      </c>
      <c r="H158" s="36">
        <v>77.57129581087041</v>
      </c>
      <c r="I158" s="36">
        <v>78.71932548006744</v>
      </c>
      <c r="J158" s="36">
        <v>79.892160674783923</v>
      </c>
      <c r="K158" s="36">
        <v>81.090551693944818</v>
      </c>
      <c r="L158" s="36">
        <v>82.315276897472302</v>
      </c>
      <c r="M158" s="36">
        <v>83.567143751285613</v>
      </c>
      <c r="N158" s="36">
        <v>84.84699016930098</v>
      </c>
      <c r="O158" s="36">
        <v>86.155685723431432</v>
      </c>
      <c r="P158" s="36">
        <v>87.494133007586697</v>
      </c>
      <c r="Q158" s="36">
        <v>88.863269012673101</v>
      </c>
      <c r="R158" s="36">
        <v>90.264066655593325</v>
      </c>
      <c r="S158" s="36">
        <v>91.697536220246377</v>
      </c>
      <c r="T158" s="36">
        <v>93.164727051527294</v>
      </c>
      <c r="U158" s="36">
        <v>94.666729139327074</v>
      </c>
      <c r="V158" s="36">
        <v>96.204674944532485</v>
      </c>
      <c r="W158" s="36">
        <v>97.779741159025889</v>
      </c>
      <c r="X158" s="36">
        <v>99.39315068568493</v>
      </c>
      <c r="Y158" s="36">
        <v>101.04617458538253</v>
      </c>
      <c r="Z158" s="36">
        <v>102.74013421098657</v>
      </c>
      <c r="AA158" s="36">
        <v>104.47640336335967</v>
      </c>
      <c r="AB158" s="36">
        <v>106.25641060135892</v>
      </c>
      <c r="AC158" s="36">
        <v>108.08164162883584</v>
      </c>
      <c r="AD158" s="36">
        <v>109.9536418246358</v>
      </c>
      <c r="AE158" s="36">
        <v>111.87401888259809</v>
      </c>
      <c r="AF158" s="36">
        <v>113.84444527555547</v>
      </c>
      <c r="AG158" s="36">
        <v>115.8666618633338</v>
      </c>
      <c r="AH158" s="36">
        <v>117.94247990575199</v>
      </c>
      <c r="AI158" s="36">
        <v>120.07378502262149</v>
      </c>
      <c r="AJ158" s="36">
        <v>122.26254016374598</v>
      </c>
      <c r="AK158" s="36">
        <v>124.51078879892111</v>
      </c>
      <c r="AL158" s="36">
        <v>126.82065909793408</v>
      </c>
      <c r="AM158" s="36">
        <v>129.19436745056325</v>
      </c>
      <c r="AN158" s="36">
        <v>131.63422198657778</v>
      </c>
      <c r="AO158" s="36">
        <v>134.14262763573723</v>
      </c>
      <c r="AP158" s="36">
        <v>136.72208942779105</v>
      </c>
      <c r="AQ158" s="36">
        <v>139.37521810247819</v>
      </c>
      <c r="AR158" s="36">
        <v>142.10473384952661</v>
      </c>
      <c r="AS158" s="36">
        <v>144.91347191865282</v>
      </c>
      <c r="AT158" s="36">
        <v>147.80438778956119</v>
      </c>
      <c r="AU158" s="36">
        <v>150.78056234194375</v>
      </c>
      <c r="AV158" s="36">
        <v>153.84520779547921</v>
      </c>
      <c r="AW158" s="36">
        <v>157.00167386983259</v>
      </c>
      <c r="AX158" s="36">
        <v>160.25345361465463</v>
      </c>
      <c r="AY158" s="36">
        <v>163.60419033958095</v>
      </c>
      <c r="AZ158" s="36">
        <v>167.05768443423156</v>
      </c>
      <c r="BA158" s="36">
        <v>170.61790040820995</v>
      </c>
      <c r="BB158" s="36">
        <v>174.25398920315013</v>
      </c>
    </row>
    <row r="159" spans="1:54" outlineLevel="2">
      <c r="A159" s="494"/>
      <c r="B159" s="135" t="s">
        <v>276</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94"/>
      <c r="B160" s="135" t="s">
        <v>276</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94"/>
      <c r="B161" s="135" t="s">
        <v>279</v>
      </c>
      <c r="C161" s="135" t="s">
        <v>465</v>
      </c>
      <c r="D161" s="135" t="s">
        <v>473</v>
      </c>
      <c r="E161" s="238">
        <v>0.212128819</v>
      </c>
      <c r="F161" s="36">
        <v>0.21920911200000001</v>
      </c>
      <c r="G161" s="36">
        <v>0.22656443100000001</v>
      </c>
      <c r="H161" s="36">
        <v>0.23420648599999999</v>
      </c>
      <c r="I161" s="36">
        <v>0.242147521</v>
      </c>
      <c r="J161" s="36">
        <v>0.25040033499999997</v>
      </c>
      <c r="K161" s="36">
        <v>0.25897831300000002</v>
      </c>
      <c r="L161" s="36">
        <v>0.26789544700000001</v>
      </c>
      <c r="M161" s="36">
        <v>0.27716637399999999</v>
      </c>
      <c r="N161" s="36">
        <v>0.28680639899999999</v>
      </c>
      <c r="O161" s="36">
        <v>0.29683152899999998</v>
      </c>
      <c r="P161" s="36">
        <v>0.30725850999999998</v>
      </c>
      <c r="Q161" s="36">
        <v>0.31810485799999999</v>
      </c>
      <c r="R161" s="36">
        <v>0.32938889799999999</v>
      </c>
      <c r="S161" s="36">
        <v>0.34112979999999998</v>
      </c>
      <c r="T161" s="36">
        <v>0.353347625</v>
      </c>
      <c r="U161" s="36">
        <v>0.36606336299999997</v>
      </c>
      <c r="V161" s="36">
        <v>0.37929898000000001</v>
      </c>
      <c r="W161" s="36">
        <v>0.39307746300000002</v>
      </c>
      <c r="X161" s="36">
        <v>0.40742286999999999</v>
      </c>
      <c r="Y161" s="36">
        <v>0.42236038599999998</v>
      </c>
      <c r="Z161" s="36">
        <v>0.437916368</v>
      </c>
      <c r="AA161" s="36">
        <v>0.45411840999999997</v>
      </c>
      <c r="AB161" s="36">
        <v>0.47099540099999998</v>
      </c>
      <c r="AC161" s="36">
        <v>0.48857758499999998</v>
      </c>
      <c r="AD161" s="36">
        <v>0.50689662899999999</v>
      </c>
      <c r="AE161" s="36">
        <v>0.52598568999999995</v>
      </c>
      <c r="AF161" s="36">
        <v>0.54587949000000002</v>
      </c>
      <c r="AG161" s="36">
        <v>0.566614391</v>
      </c>
      <c r="AH161" s="36">
        <v>0.588228474</v>
      </c>
      <c r="AI161" s="36">
        <v>0.61076162300000003</v>
      </c>
      <c r="AJ161" s="36">
        <v>0.63425561399999997</v>
      </c>
      <c r="AK161" s="36">
        <v>0.65875420500000004</v>
      </c>
      <c r="AL161" s="36">
        <v>0.68430323500000001</v>
      </c>
      <c r="AM161" s="36">
        <v>0.71095072500000001</v>
      </c>
      <c r="AN161" s="36">
        <v>0.738746982</v>
      </c>
      <c r="AO161" s="36">
        <v>0.76774471700000002</v>
      </c>
      <c r="AP161" s="36">
        <v>0.79799915499999996</v>
      </c>
      <c r="AQ161" s="36">
        <v>0.82956816499999997</v>
      </c>
      <c r="AR161" s="36">
        <v>0.86251238500000005</v>
      </c>
      <c r="AS161" s="36">
        <v>0.89689536000000003</v>
      </c>
      <c r="AT161" s="36">
        <v>0.932783684</v>
      </c>
      <c r="AU161" s="36">
        <v>0.97024714899999998</v>
      </c>
      <c r="AV161" s="36">
        <v>1.0093589059999999</v>
      </c>
      <c r="AW161" s="36">
        <v>1.050195625</v>
      </c>
      <c r="AX161" s="36">
        <v>1.0928376719999999</v>
      </c>
      <c r="AY161" s="36">
        <v>1.137369289</v>
      </c>
      <c r="AZ161" s="36">
        <v>1.183878787</v>
      </c>
      <c r="BA161" s="36">
        <v>1.232458743</v>
      </c>
      <c r="BB161" s="36">
        <v>1.2830321565658225</v>
      </c>
    </row>
    <row r="162" spans="1:54" outlineLevel="2">
      <c r="A162" s="494"/>
      <c r="B162" s="135" t="s">
        <v>279</v>
      </c>
      <c r="C162" s="135" t="s">
        <v>466</v>
      </c>
      <c r="D162" s="135" t="s">
        <v>474</v>
      </c>
      <c r="E162" s="238">
        <v>0.47139737700000001</v>
      </c>
      <c r="F162" s="36">
        <v>0.48713136099999998</v>
      </c>
      <c r="G162" s="36">
        <v>0.50347651299999996</v>
      </c>
      <c r="H162" s="36">
        <v>0.52045885800000002</v>
      </c>
      <c r="I162" s="36">
        <v>0.53810560200000002</v>
      </c>
      <c r="J162" s="36">
        <v>0.55644518899999995</v>
      </c>
      <c r="K162" s="36">
        <v>0.575507361</v>
      </c>
      <c r="L162" s="36">
        <v>0.59532321600000004</v>
      </c>
      <c r="M162" s="36">
        <v>0.61592527600000002</v>
      </c>
      <c r="N162" s="36">
        <v>0.63734755300000001</v>
      </c>
      <c r="O162" s="36">
        <v>0.659625621</v>
      </c>
      <c r="P162" s="36">
        <v>0.68279668999999998</v>
      </c>
      <c r="Q162" s="36">
        <v>0.706899685</v>
      </c>
      <c r="R162" s="36">
        <v>0.73197532799999998</v>
      </c>
      <c r="S162" s="36">
        <v>0.75806622199999996</v>
      </c>
      <c r="T162" s="36">
        <v>0.78521694500000006</v>
      </c>
      <c r="U162" s="36">
        <v>0.81347414100000004</v>
      </c>
      <c r="V162" s="36">
        <v>0.84288662199999997</v>
      </c>
      <c r="W162" s="36">
        <v>0.87350547199999995</v>
      </c>
      <c r="X162" s="36">
        <v>0.905384156</v>
      </c>
      <c r="Y162" s="36">
        <v>0.93857863500000005</v>
      </c>
      <c r="Z162" s="36">
        <v>0.97314748399999995</v>
      </c>
      <c r="AA162" s="36">
        <v>1.009152023</v>
      </c>
      <c r="AB162" s="36">
        <v>1.046656448</v>
      </c>
      <c r="AC162" s="36">
        <v>1.085727968</v>
      </c>
      <c r="AD162" s="36">
        <v>1.126436953</v>
      </c>
      <c r="AE162" s="36">
        <v>1.168857088</v>
      </c>
      <c r="AF162" s="36">
        <v>1.213065533</v>
      </c>
      <c r="AG162" s="36">
        <v>1.2591430910000001</v>
      </c>
      <c r="AH162" s="36">
        <v>1.307174386</v>
      </c>
      <c r="AI162" s="36">
        <v>1.357248051</v>
      </c>
      <c r="AJ162" s="36">
        <v>1.40945692</v>
      </c>
      <c r="AK162" s="36">
        <v>1.4638982330000001</v>
      </c>
      <c r="AL162" s="36">
        <v>1.5206738559999999</v>
      </c>
      <c r="AM162" s="36">
        <v>1.579890499</v>
      </c>
      <c r="AN162" s="36">
        <v>1.6416599599999999</v>
      </c>
      <c r="AO162" s="36">
        <v>1.7060993710000001</v>
      </c>
      <c r="AP162" s="36">
        <v>1.773331456</v>
      </c>
      <c r="AQ162" s="36">
        <v>1.843484812</v>
      </c>
      <c r="AR162" s="36">
        <v>1.916694189</v>
      </c>
      <c r="AS162" s="36">
        <v>1.9931007999999999</v>
      </c>
      <c r="AT162" s="36">
        <v>2.0728526299999999</v>
      </c>
      <c r="AU162" s="36">
        <v>2.1561047759999998</v>
      </c>
      <c r="AV162" s="36">
        <v>2.243019791</v>
      </c>
      <c r="AW162" s="36">
        <v>2.3337680559999998</v>
      </c>
      <c r="AX162" s="36">
        <v>2.4285281599999999</v>
      </c>
      <c r="AY162" s="36">
        <v>2.5274873100000002</v>
      </c>
      <c r="AZ162" s="36">
        <v>2.6308417479999999</v>
      </c>
      <c r="BA162" s="36">
        <v>2.7387972070000002</v>
      </c>
      <c r="BB162" s="36">
        <v>2.8511825718036317</v>
      </c>
    </row>
    <row r="163" spans="1:54" outlineLevel="2">
      <c r="A163" s="494"/>
      <c r="B163" s="135" t="s">
        <v>279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94"/>
      <c r="B164" s="135" t="s">
        <v>279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9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9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9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9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9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93" t="s">
        <v>476</v>
      </c>
      <c r="B172" s="135" t="s">
        <v>276</v>
      </c>
      <c r="C172" s="135" t="s">
        <v>389</v>
      </c>
      <c r="D172" s="135" t="s">
        <v>383</v>
      </c>
      <c r="E172" s="262">
        <f>-(E$158*'Fixed Data'!$B$25*'Fixed Data'!E$47*'Fixed Data'!$B$24*'Fixed Data'!$B$23+E$158*'Fixed Data'!$B$26)*'Fixed Data'!L44/10^6</f>
        <v>-15.146367667260405</v>
      </c>
      <c r="F172" s="262">
        <f>-(F$158*'Fixed Data'!$B$25*'Fixed Data'!F$47*'Fixed Data'!$B$24*'Fixed Data'!$B$23+F$158*'Fixed Data'!$B$26)*'Fixed Data'!M44/10^6</f>
        <v>-15.600187001175032</v>
      </c>
      <c r="G172" s="262">
        <f>-(G$158*'Fixed Data'!$B$25*'Fixed Data'!G$47*'Fixed Data'!$B$24*'Fixed Data'!$B$23+G$158*'Fixed Data'!$B$26)*'Fixed Data'!N44/10^6</f>
        <v>-16.069089634299758</v>
      </c>
      <c r="H172" s="262">
        <f>-(H$158*'Fixed Data'!$B$25*'Fixed Data'!H$47*'Fixed Data'!$B$24*'Fixed Data'!$B$23+H$158*'Fixed Data'!$B$26)*'Fixed Data'!O44/10^6</f>
        <v>-16.553646015481561</v>
      </c>
      <c r="I172" s="262">
        <f>-(I$158*'Fixed Data'!$B$25*'Fixed Data'!I$47*'Fixed Data'!$B$24*'Fixed Data'!$B$23+I$158*'Fixed Data'!$B$26)*'Fixed Data'!P44/10^6</f>
        <v>-17.054451300059633</v>
      </c>
      <c r="J172" s="262">
        <f>-(J$158*'Fixed Data'!$B$25*'Fixed Data'!J$47*'Fixed Data'!$B$24*'Fixed Data'!$B$23+J$158*'Fixed Data'!$B$26)*'Fixed Data'!Q44/10^6</f>
        <v>-17.572126599406914</v>
      </c>
      <c r="K172" s="262">
        <f>-(K$158*'Fixed Data'!$B$25*'Fixed Data'!K$47*'Fixed Data'!$B$24*'Fixed Data'!$B$23+K$158*'Fixed Data'!$B$26)*'Fixed Data'!R44/10^6</f>
        <v>-18.107320193013216</v>
      </c>
      <c r="L172" s="262">
        <f>-(L$158*'Fixed Data'!$B$25*'Fixed Data'!L$47*'Fixed Data'!$B$24*'Fixed Data'!$B$23+L$158*'Fixed Data'!$B$26)*'Fixed Data'!S44/10^6</f>
        <v>-18.660708943216864</v>
      </c>
      <c r="M172" s="262">
        <f>-(M$158*'Fixed Data'!$B$25*'Fixed Data'!M$47*'Fixed Data'!$B$24*'Fixed Data'!$B$23+M$158*'Fixed Data'!$B$26)*'Fixed Data'!T44/10^6</f>
        <v>-19.232999656608893</v>
      </c>
      <c r="N172" s="262">
        <f>-(N$158*'Fixed Data'!$B$25*'Fixed Data'!N$47*'Fixed Data'!$B$24*'Fixed Data'!$B$23+N$158*'Fixed Data'!$B$26)*'Fixed Data'!U44/10^6</f>
        <v>-19.824930598619112</v>
      </c>
      <c r="O172" s="262">
        <f>-(O$158*'Fixed Data'!$B$25*'Fixed Data'!O$47*'Fixed Data'!$B$24*'Fixed Data'!$B$23+O$158*'Fixed Data'!$B$26)*'Fixed Data'!V44/10^6</f>
        <v>-20.437273059263983</v>
      </c>
      <c r="P172" s="262">
        <f>-(P$158*'Fixed Data'!$B$25*'Fixed Data'!P$47*'Fixed Data'!$B$24*'Fixed Data'!$B$23+P$158*'Fixed Data'!$B$26)*'Fixed Data'!W44/10^6</f>
        <v>-21.070833027032815</v>
      </c>
      <c r="Q172" s="262">
        <f>-(Q$158*'Fixed Data'!$B$25*'Fixed Data'!Q$47*'Fixed Data'!$B$24*'Fixed Data'!$B$23+Q$158*'Fixed Data'!$B$26)*'Fixed Data'!X44/10^6</f>
        <v>-21.726452916940513</v>
      </c>
      <c r="R172" s="262">
        <f>-(R$158*'Fixed Data'!$B$25*'Fixed Data'!R$47*'Fixed Data'!$B$24*'Fixed Data'!$B$23+R$158*'Fixed Data'!$B$26)*'Fixed Data'!Y44/10^6</f>
        <v>-22.405013428002757</v>
      </c>
      <c r="S172" s="262">
        <f>-(S$158*'Fixed Data'!$B$25*'Fixed Data'!S$47*'Fixed Data'!$B$24*'Fixed Data'!$B$23+S$158*'Fixed Data'!$B$26)*'Fixed Data'!Z44/10^6</f>
        <v>-23.102236313092629</v>
      </c>
      <c r="T172" s="262">
        <f>-(T$158*'Fixed Data'!$B$25*'Fixed Data'!T$47*'Fixed Data'!$B$24*'Fixed Data'!$B$23+T$158*'Fixed Data'!$B$26)*'Fixed Data'!AA44/10^6</f>
        <v>-23.823957912059576</v>
      </c>
      <c r="U172" s="262">
        <f>-(U$158*'Fixed Data'!$B$25*'Fixed Data'!U$47*'Fixed Data'!$B$24*'Fixed Data'!$B$23+U$158*'Fixed Data'!$B$26)*'Fixed Data'!AB44/10^6</f>
        <v>-24.571168563249564</v>
      </c>
      <c r="V172" s="262">
        <f>-(V$158*'Fixed Data'!$B$25*'Fixed Data'!V$47*'Fixed Data'!$B$24*'Fixed Data'!$B$23+V$158*'Fixed Data'!$B$26)*'Fixed Data'!AC44/10^6</f>
        <v>-25.344904451114488</v>
      </c>
      <c r="W172" s="262">
        <f>-(W$158*'Fixed Data'!$B$25*'Fixed Data'!W$47*'Fixed Data'!$B$24*'Fixed Data'!$B$23+W$158*'Fixed Data'!$B$26)*'Fixed Data'!AD44/10^6</f>
        <v>-26.146249865319565</v>
      </c>
      <c r="X172" s="262">
        <f>-(X$158*'Fixed Data'!$B$25*'Fixed Data'!X$47*'Fixed Data'!$B$24*'Fixed Data'!$B$23+X$158*'Fixed Data'!$B$26)*'Fixed Data'!AE44/10^6</f>
        <v>-26.976339819955523</v>
      </c>
      <c r="Y172" s="262">
        <f>-(Y$158*'Fixed Data'!$B$25*'Fixed Data'!Y$47*'Fixed Data'!$B$24*'Fixed Data'!$B$23+Y$158*'Fixed Data'!$B$26)*'Fixed Data'!AF44/10^6</f>
        <v>-27.836362600953429</v>
      </c>
      <c r="Z172" s="262">
        <f>-(Z$158*'Fixed Data'!$B$25*'Fixed Data'!Z$47*'Fixed Data'!$B$24*'Fixed Data'!$B$23+Z$158*'Fixed Data'!$B$26)*'Fixed Data'!AG44/10^6</f>
        <v>-28.727562583246439</v>
      </c>
      <c r="AA172" s="262">
        <f>-(AA$158*'Fixed Data'!$B$25*'Fixed Data'!AA$47*'Fixed Data'!$B$24*'Fixed Data'!$B$23+AA$158*'Fixed Data'!$B$26)*'Fixed Data'!AH44/10^6</f>
        <v>-29.651243156457237</v>
      </c>
      <c r="AB172" s="262">
        <f>-(AB$158*'Fixed Data'!$B$25*'Fixed Data'!AB$47*'Fixed Data'!$B$24*'Fixed Data'!$B$23+AB$158*'Fixed Data'!$B$26)*'Fixed Data'!AI44/10^6</f>
        <v>-30.608769876509641</v>
      </c>
      <c r="AC172" s="262">
        <f>-(AC$158*'Fixed Data'!$B$25*'Fixed Data'!AC$47*'Fixed Data'!$B$24*'Fixed Data'!$B$23+AC$158*'Fixed Data'!$B$26)*'Fixed Data'!AJ44/10^6</f>
        <v>-31.581252115087427</v>
      </c>
      <c r="AD172" s="262">
        <f>-(AD$158*'Fixed Data'!$B$25*'Fixed Data'!AD$47*'Fixed Data'!$B$24*'Fixed Data'!$B$23+AD$158*'Fixed Data'!$B$26)*'Fixed Data'!AK44/10^6</f>
        <v>-32.586543856924806</v>
      </c>
      <c r="AE172" s="262">
        <f>-(AE$158*'Fixed Data'!$B$25*'Fixed Data'!AE$47*'Fixed Data'!$B$24*'Fixed Data'!$B$23+AE$158*'Fixed Data'!$B$26)*'Fixed Data'!AL44/10^6</f>
        <v>-33.623737169900146</v>
      </c>
      <c r="AF172" s="262">
        <f>-(AF$158*'Fixed Data'!$B$25*'Fixed Data'!AF$47*'Fixed Data'!$B$24*'Fixed Data'!$B$23+AF$158*'Fixed Data'!$B$26)*'Fixed Data'!AM44/10^6</f>
        <v>-34.692431233963362</v>
      </c>
      <c r="AG172" s="262">
        <f>-(AG$158*'Fixed Data'!$B$25*'Fixed Data'!AG$47*'Fixed Data'!$B$24*'Fixed Data'!$B$23+AG$158*'Fixed Data'!$B$26)*'Fixed Data'!AN44/10^6</f>
        <v>-35.792860367246661</v>
      </c>
      <c r="AH172" s="262">
        <f>-(AH$158*'Fixed Data'!$B$25*'Fixed Data'!AH$47*'Fixed Data'!$B$24*'Fixed Data'!$B$23+AH$158*'Fixed Data'!$B$26)*'Fixed Data'!AO44/10^6</f>
        <v>-36.926236735529848</v>
      </c>
      <c r="AI172" s="262">
        <f>-(AI$158*'Fixed Data'!$B$25*'Fixed Data'!AI$47*'Fixed Data'!$B$24*'Fixed Data'!$B$23+AI$158*'Fixed Data'!$B$26)*'Fixed Data'!AP44/10^6</f>
        <v>-38.095336051433051</v>
      </c>
      <c r="AJ172" s="262">
        <f>-(AJ$158*'Fixed Data'!$B$25*'Fixed Data'!AJ$47*'Fixed Data'!$B$24*'Fixed Data'!$B$23+AJ$158*'Fixed Data'!$B$26)*'Fixed Data'!AQ44/10^6</f>
        <v>-39.300771118639382</v>
      </c>
      <c r="AK172" s="262">
        <f>-(AK$158*'Fixed Data'!$B$25*'Fixed Data'!AK$47*'Fixed Data'!$B$24*'Fixed Data'!$B$23+AK$158*'Fixed Data'!$B$26)*'Fixed Data'!AR44/10^6</f>
        <v>-40.543714062802451</v>
      </c>
      <c r="AL172" s="262">
        <f>-(AL$158*'Fixed Data'!$B$25*'Fixed Data'!AL$47*'Fixed Data'!$B$24*'Fixed Data'!$B$23+AL$158*'Fixed Data'!$B$26)*'Fixed Data'!AS44/10^6</f>
        <v>-41.825674227097224</v>
      </c>
      <c r="AM172" s="262">
        <f>-(AM$158*'Fixed Data'!$B$25*'Fixed Data'!AM$47*'Fixed Data'!$B$24*'Fixed Data'!$B$23+AM$158*'Fixed Data'!$B$26)*'Fixed Data'!AT44/10^6</f>
        <v>-43.148298026311707</v>
      </c>
      <c r="AN172" s="262">
        <f>-(AN$158*'Fixed Data'!$B$25*'Fixed Data'!AN$47*'Fixed Data'!$B$24*'Fixed Data'!$B$23+AN$158*'Fixed Data'!$B$26)*'Fixed Data'!AU44/10^6</f>
        <v>-44.513202498127576</v>
      </c>
      <c r="AO172" s="262">
        <f>-(AO$158*'Fixed Data'!$B$25*'Fixed Data'!AO$47*'Fixed Data'!$B$24*'Fixed Data'!$B$23+AO$158*'Fixed Data'!$B$26)*'Fixed Data'!AV44/10^6</f>
        <v>-45.921929717121252</v>
      </c>
      <c r="AP172" s="262">
        <f>-(AP$158*'Fixed Data'!$B$25*'Fixed Data'!AP$47*'Fixed Data'!$B$24*'Fixed Data'!$B$23+AP$158*'Fixed Data'!$B$26)*'Fixed Data'!AW44/10^6</f>
        <v>-47.376217607591506</v>
      </c>
      <c r="AQ172" s="262">
        <f>-(AQ$158*'Fixed Data'!$B$25*'Fixed Data'!AQ$47*'Fixed Data'!$B$24*'Fixed Data'!$B$23+AQ$158*'Fixed Data'!$B$26)*'Fixed Data'!AX44/10^6</f>
        <v>-48.877900245549419</v>
      </c>
      <c r="AR172" s="262">
        <f>-(AR$158*'Fixed Data'!$B$25*'Fixed Data'!AR$47*'Fixed Data'!$B$24*'Fixed Data'!$B$23+AR$158*'Fixed Data'!$B$26)*'Fixed Data'!AY44/10^6</f>
        <v>-50.428872853219602</v>
      </c>
      <c r="AS172" s="262">
        <f>-(AS$158*'Fixed Data'!$B$25*'Fixed Data'!AS$47*'Fixed Data'!$B$24*'Fixed Data'!$B$23+AS$158*'Fixed Data'!$B$26)*'Fixed Data'!AZ44/10^6</f>
        <v>-52.031099879848078</v>
      </c>
      <c r="AT172" s="262">
        <f>-(AT$158*'Fixed Data'!$B$25*'Fixed Data'!AT$47*'Fixed Data'!$B$24*'Fixed Data'!$B$23+AT$158*'Fixed Data'!$B$26)*'Fixed Data'!BA44/10^6</f>
        <v>-53.686640661968646</v>
      </c>
      <c r="AU172" s="262">
        <f>-(AU$158*'Fixed Data'!$B$25*'Fixed Data'!AU$47*'Fixed Data'!$B$24*'Fixed Data'!$B$23+AU$158*'Fixed Data'!$B$26)*'Fixed Data'!BB44/10^6</f>
        <v>-55.397663847941288</v>
      </c>
      <c r="AV172" s="262">
        <f>-(AV$158*'Fixed Data'!$B$25*'Fixed Data'!AV$47*'Fixed Data'!$B$24*'Fixed Data'!$B$23+AV$158*'Fixed Data'!$B$26)*'Fixed Data'!BC44/10^6</f>
        <v>-57.166433981054602</v>
      </c>
      <c r="AW172" s="262">
        <f>-(AW$158*'Fixed Data'!$B$25*'Fixed Data'!AW$47*'Fixed Data'!$B$24*'Fixed Data'!$B$23+AW$158*'Fixed Data'!$B$26)*'Fixed Data'!BD44/10^6</f>
        <v>-58.995316958154703</v>
      </c>
      <c r="AX172" s="262">
        <f>-(AX$158*'Fixed Data'!$B$25*'Fixed Data'!AX$47*'Fixed Data'!$B$24*'Fixed Data'!$B$23+AX$158*'Fixed Data'!$B$26)*'Fixed Data'!BE44/10^6</f>
        <v>-60.886789440941982</v>
      </c>
      <c r="AY172" s="262">
        <f>-(AY$158*'Fixed Data'!$B$25*'Fixed Data'!AY$47*'Fixed Data'!$B$24*'Fixed Data'!$B$23+AY$158*'Fixed Data'!$B$26)*'Fixed Data'!BF44/10^6</f>
        <v>-62.843446111822161</v>
      </c>
      <c r="AZ172" s="262">
        <f>-(AZ$158*'Fixed Data'!$B$25*'Fixed Data'!AZ$47*'Fixed Data'!$B$24*'Fixed Data'!$B$23+AZ$158*'Fixed Data'!$B$26)*'Fixed Data'!BG44/10^6</f>
        <v>-64.868003901496607</v>
      </c>
      <c r="BA172" s="262">
        <f>-(BA$158*'Fixed Data'!$B$25*'Fixed Data'!BA$47*'Fixed Data'!$B$24*'Fixed Data'!$B$23+BA$158*'Fixed Data'!$B$26)*'Fixed Data'!BH44/10^6</f>
        <v>-66.963306583589031</v>
      </c>
      <c r="BB172" s="262">
        <f>-(BB$158*'Fixed Data'!$B$25*'Fixed Data'!BB$47*'Fixed Data'!$B$24*'Fixed Data'!$B$23+BB$158*'Fixed Data'!$B$26)*'Fixed Data'!BI44/10^6</f>
        <v>-69.118455167847912</v>
      </c>
    </row>
    <row r="173" spans="1:54" outlineLevel="2">
      <c r="A173" s="494"/>
      <c r="B173" s="135" t="s">
        <v>276</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95"/>
      <c r="B174" s="135" t="s">
        <v>276</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93" t="s">
        <v>477</v>
      </c>
      <c r="B176" s="135" t="s">
        <v>276</v>
      </c>
      <c r="C176" s="135" t="s">
        <v>389</v>
      </c>
      <c r="D176" s="135" t="s">
        <v>383</v>
      </c>
      <c r="E176" s="262">
        <f>-(E$158*'Fixed Data'!$B$25*'Fixed Data'!E$47*'Fixed Data'!$B$24*'Fixed Data'!$B$23+E$158*'Fixed Data'!$B$26)*'Fixed Data'!L46/10^6</f>
        <v>-45.439102991017918</v>
      </c>
      <c r="F176" s="262">
        <f>-(F$158*'Fixed Data'!$B$25*'Fixed Data'!F$47*'Fixed Data'!$B$24*'Fixed Data'!$B$23+F$158*'Fixed Data'!$B$26)*'Fixed Data'!M46/10^6</f>
        <v>-46.800560992605583</v>
      </c>
      <c r="G176" s="262">
        <f>-(G$158*'Fixed Data'!$B$25*'Fixed Data'!G$47*'Fixed Data'!$B$24*'Fixed Data'!$B$23+G$158*'Fixed Data'!$B$26)*'Fixed Data'!N46/10^6</f>
        <v>-48.20726890289928</v>
      </c>
      <c r="H176" s="262">
        <f>-(H$158*'Fixed Data'!$B$25*'Fixed Data'!H$47*'Fixed Data'!$B$24*'Fixed Data'!$B$23+H$158*'Fixed Data'!$B$26)*'Fixed Data'!O46/10^6</f>
        <v>-49.660938046444684</v>
      </c>
      <c r="I176" s="262">
        <f>-(I$158*'Fixed Data'!$B$25*'Fixed Data'!I$47*'Fixed Data'!$B$24*'Fixed Data'!$B$23+I$158*'Fixed Data'!$B$26)*'Fixed Data'!P46/10^6</f>
        <v>-51.163353900178898</v>
      </c>
      <c r="J176" s="262">
        <f>-(J$158*'Fixed Data'!$B$25*'Fixed Data'!J$47*'Fixed Data'!$B$24*'Fixed Data'!$B$23+J$158*'Fixed Data'!$B$26)*'Fixed Data'!Q46/10^6</f>
        <v>-52.716379786642499</v>
      </c>
      <c r="K176" s="262">
        <f>-(K$158*'Fixed Data'!$B$25*'Fixed Data'!K$47*'Fixed Data'!$B$24*'Fixed Data'!$B$23+K$158*'Fixed Data'!$B$26)*'Fixed Data'!R46/10^6</f>
        <v>-54.321960579039654</v>
      </c>
      <c r="L176" s="262">
        <f>-(L$158*'Fixed Data'!$B$25*'Fixed Data'!L$47*'Fixed Data'!$B$24*'Fixed Data'!$B$23+L$158*'Fixed Data'!$B$26)*'Fixed Data'!S46/10^6</f>
        <v>-55.982126829650582</v>
      </c>
      <c r="M176" s="262">
        <f>-(M$158*'Fixed Data'!$B$25*'Fixed Data'!M$47*'Fixed Data'!$B$24*'Fixed Data'!$B$23+M$158*'Fixed Data'!$B$26)*'Fixed Data'!T46/10^6</f>
        <v>-57.698998957715851</v>
      </c>
      <c r="N176" s="262">
        <f>-(N$158*'Fixed Data'!$B$25*'Fixed Data'!N$47*'Fixed Data'!$B$24*'Fixed Data'!$B$23+N$158*'Fixed Data'!$B$26)*'Fixed Data'!U46/10^6</f>
        <v>-59.474791783561024</v>
      </c>
      <c r="O176" s="262">
        <f>-(O$158*'Fixed Data'!$B$25*'Fixed Data'!O$47*'Fixed Data'!$B$24*'Fixed Data'!$B$23+O$158*'Fixed Data'!$B$26)*'Fixed Data'!V46/10^6</f>
        <v>-61.311819177791953</v>
      </c>
      <c r="P176" s="262">
        <f>-(P$158*'Fixed Data'!$B$25*'Fixed Data'!P$47*'Fixed Data'!$B$24*'Fixed Data'!$B$23+P$158*'Fixed Data'!$B$26)*'Fixed Data'!W46/10^6</f>
        <v>-63.212499093778369</v>
      </c>
      <c r="Q176" s="262">
        <f>-(Q$158*'Fixed Data'!$B$25*'Fixed Data'!Q$47*'Fixed Data'!$B$24*'Fixed Data'!$B$23+Q$158*'Fixed Data'!$B$26)*'Fixed Data'!X46/10^6</f>
        <v>-65.17935875082155</v>
      </c>
      <c r="R176" s="262">
        <f>-(R$158*'Fixed Data'!$B$25*'Fixed Data'!R$47*'Fixed Data'!$B$24*'Fixed Data'!$B$23+R$158*'Fixed Data'!$B$26)*'Fixed Data'!Y46/10^6</f>
        <v>-67.215040284008268</v>
      </c>
      <c r="S176" s="262">
        <f>-(S$158*'Fixed Data'!$B$25*'Fixed Data'!S$47*'Fixed Data'!$B$24*'Fixed Data'!$B$23+S$158*'Fixed Data'!$B$26)*'Fixed Data'!Z46/10^6</f>
        <v>-69.306708925988772</v>
      </c>
      <c r="T176" s="262">
        <f>-(T$158*'Fixed Data'!$B$25*'Fixed Data'!T$47*'Fixed Data'!$B$24*'Fixed Data'!$B$23+T$158*'Fixed Data'!$B$26)*'Fixed Data'!AA46/10^6</f>
        <v>-71.471873722676975</v>
      </c>
      <c r="U176" s="262">
        <f>-(U$158*'Fixed Data'!$B$25*'Fixed Data'!U$47*'Fixed Data'!$B$24*'Fixed Data'!$B$23+U$158*'Fixed Data'!$B$26)*'Fixed Data'!AB46/10^6</f>
        <v>-73.713505703468115</v>
      </c>
      <c r="V176" s="262">
        <f>-(V$158*'Fixed Data'!$B$25*'Fixed Data'!V$47*'Fixed Data'!$B$24*'Fixed Data'!$B$23+V$158*'Fixed Data'!$B$26)*'Fixed Data'!AC46/10^6</f>
        <v>-76.034713339401151</v>
      </c>
      <c r="W176" s="262">
        <f>-(W$158*'Fixed Data'!$B$25*'Fixed Data'!W$47*'Fixed Data'!$B$24*'Fixed Data'!$B$23+W$158*'Fixed Data'!$B$26)*'Fixed Data'!AD46/10^6</f>
        <v>-78.438749595958711</v>
      </c>
      <c r="X176" s="262">
        <f>-(X$158*'Fixed Data'!$B$25*'Fixed Data'!X$47*'Fixed Data'!$B$24*'Fixed Data'!$B$23+X$158*'Fixed Data'!$B$26)*'Fixed Data'!AE46/10^6</f>
        <v>-80.929019459866566</v>
      </c>
      <c r="Y176" s="262">
        <f>-(Y$158*'Fixed Data'!$B$25*'Fixed Data'!Y$47*'Fixed Data'!$B$24*'Fixed Data'!$B$23+Y$158*'Fixed Data'!$B$26)*'Fixed Data'!AF46/10^6</f>
        <v>-83.509087802860293</v>
      </c>
      <c r="Z176" s="262">
        <f>-(Z$158*'Fixed Data'!$B$25*'Fixed Data'!Z$47*'Fixed Data'!$B$24*'Fixed Data'!$B$23+Z$158*'Fixed Data'!$B$26)*'Fixed Data'!AG46/10^6</f>
        <v>-86.182687734849878</v>
      </c>
      <c r="AA176" s="262">
        <f>-(AA$158*'Fixed Data'!$B$25*'Fixed Data'!AA$47*'Fixed Data'!$B$24*'Fixed Data'!$B$23+AA$158*'Fixed Data'!$B$26)*'Fixed Data'!AH46/10^6</f>
        <v>-88.953729484512778</v>
      </c>
      <c r="AB176" s="262">
        <f>-(AB$158*'Fixed Data'!$B$25*'Fixed Data'!AB$47*'Fixed Data'!$B$24*'Fixed Data'!$B$23+AB$158*'Fixed Data'!$B$26)*'Fixed Data'!AI46/10^6</f>
        <v>-91.826309629528922</v>
      </c>
      <c r="AC176" s="262">
        <f>-(AC$158*'Fixed Data'!$B$25*'Fixed Data'!AC$47*'Fixed Data'!$B$24*'Fixed Data'!$B$23+AC$158*'Fixed Data'!$B$26)*'Fixed Data'!AJ46/10^6</f>
        <v>-94.743756346157355</v>
      </c>
      <c r="AD176" s="262">
        <f>-(AD$158*'Fixed Data'!$B$25*'Fixed Data'!AD$47*'Fixed Data'!$B$24*'Fixed Data'!$B$23+AD$158*'Fixed Data'!$B$26)*'Fixed Data'!AK46/10^6</f>
        <v>-97.75963157272561</v>
      </c>
      <c r="AE176" s="262">
        <f>-(AE$158*'Fixed Data'!$B$25*'Fixed Data'!AE$47*'Fixed Data'!$B$24*'Fixed Data'!$B$23+AE$158*'Fixed Data'!$B$26)*'Fixed Data'!AL46/10^6</f>
        <v>-100.87121151297522</v>
      </c>
      <c r="AF176" s="262">
        <f>-(AF$158*'Fixed Data'!$B$25*'Fixed Data'!AF$47*'Fixed Data'!$B$24*'Fixed Data'!$B$23+AF$158*'Fixed Data'!$B$26)*'Fixed Data'!AM46/10^6</f>
        <v>-104.07729370684149</v>
      </c>
      <c r="AG176" s="262">
        <f>-(AG$158*'Fixed Data'!$B$25*'Fixed Data'!AG$47*'Fixed Data'!$B$24*'Fixed Data'!$B$23+AG$158*'Fixed Data'!$B$26)*'Fixed Data'!AN46/10^6</f>
        <v>-107.37858110542246</v>
      </c>
      <c r="AH176" s="262">
        <f>-(AH$158*'Fixed Data'!$B$25*'Fixed Data'!AH$47*'Fixed Data'!$B$24*'Fixed Data'!$B$23+AH$158*'Fixed Data'!$B$26)*'Fixed Data'!AO46/10^6</f>
        <v>-110.77871021126828</v>
      </c>
      <c r="AI176" s="262">
        <f>-(AI$158*'Fixed Data'!$B$25*'Fixed Data'!AI$47*'Fixed Data'!$B$24*'Fixed Data'!$B$23+AI$158*'Fixed Data'!$B$26)*'Fixed Data'!AP46/10^6</f>
        <v>-114.28600815979408</v>
      </c>
      <c r="AJ176" s="262">
        <f>-(AJ$158*'Fixed Data'!$B$25*'Fixed Data'!AJ$47*'Fixed Data'!$B$24*'Fixed Data'!$B$23+AJ$158*'Fixed Data'!$B$26)*'Fixed Data'!AQ46/10^6</f>
        <v>-117.90231336207063</v>
      </c>
      <c r="AK176" s="262">
        <f>-(AK$158*'Fixed Data'!$B$25*'Fixed Data'!AK$47*'Fixed Data'!$B$24*'Fixed Data'!$B$23+AK$158*'Fixed Data'!$B$26)*'Fixed Data'!AR46/10^6</f>
        <v>-121.63114219509968</v>
      </c>
      <c r="AL176" s="262">
        <f>-(AL$158*'Fixed Data'!$B$25*'Fixed Data'!AL$47*'Fixed Data'!$B$24*'Fixed Data'!$B$23+AL$158*'Fixed Data'!$B$26)*'Fixed Data'!AS46/10^6</f>
        <v>-125.47702268851756</v>
      </c>
      <c r="AM176" s="262">
        <f>-(AM$158*'Fixed Data'!$B$25*'Fixed Data'!AM$47*'Fixed Data'!$B$24*'Fixed Data'!$B$23+AM$158*'Fixed Data'!$B$26)*'Fixed Data'!AT46/10^6</f>
        <v>-129.44489408693403</v>
      </c>
      <c r="AN176" s="262">
        <f>-(AN$158*'Fixed Data'!$B$25*'Fixed Data'!AN$47*'Fixed Data'!$B$24*'Fixed Data'!$B$23+AN$158*'Fixed Data'!$B$26)*'Fixed Data'!AU46/10^6</f>
        <v>-133.53960750309042</v>
      </c>
      <c r="AO176" s="262">
        <f>-(AO$158*'Fixed Data'!$B$25*'Fixed Data'!AO$47*'Fixed Data'!$B$24*'Fixed Data'!$B$23+AO$158*'Fixed Data'!$B$26)*'Fixed Data'!AV46/10^6</f>
        <v>-137.76578916077369</v>
      </c>
      <c r="AP176" s="262">
        <f>-(AP$158*'Fixed Data'!$B$25*'Fixed Data'!AP$47*'Fixed Data'!$B$24*'Fixed Data'!$B$23+AP$158*'Fixed Data'!$B$26)*'Fixed Data'!AW46/10^6</f>
        <v>-142.12865283291731</v>
      </c>
      <c r="AQ176" s="262">
        <f>-(AQ$158*'Fixed Data'!$B$25*'Fixed Data'!AQ$47*'Fixed Data'!$B$24*'Fixed Data'!$B$23+AQ$158*'Fixed Data'!$B$26)*'Fixed Data'!AX46/10^6</f>
        <v>-146.63370074756895</v>
      </c>
      <c r="AR176" s="262">
        <f>-(AR$158*'Fixed Data'!$B$25*'Fixed Data'!AR$47*'Fixed Data'!$B$24*'Fixed Data'!$B$23+AR$158*'Fixed Data'!$B$26)*'Fixed Data'!AY46/10^6</f>
        <v>-151.28661857139306</v>
      </c>
      <c r="AS176" s="262">
        <f>-(AS$158*'Fixed Data'!$B$25*'Fixed Data'!AS$47*'Fixed Data'!$B$24*'Fixed Data'!$B$23+AS$158*'Fixed Data'!$B$26)*'Fixed Data'!AZ46/10^6</f>
        <v>-156.09329965210645</v>
      </c>
      <c r="AT176" s="262">
        <f>-(AT$158*'Fixed Data'!$B$25*'Fixed Data'!AT$47*'Fixed Data'!$B$24*'Fixed Data'!$B$23+AT$158*'Fixed Data'!$B$26)*'Fixed Data'!BA46/10^6</f>
        <v>-161.05992199932746</v>
      </c>
      <c r="AU176" s="262">
        <f>-(AU$158*'Fixed Data'!$B$25*'Fixed Data'!AU$47*'Fixed Data'!$B$24*'Fixed Data'!$B$23+AU$158*'Fixed Data'!$B$26)*'Fixed Data'!BB46/10^6</f>
        <v>-166.19299155814033</v>
      </c>
      <c r="AV176" s="262">
        <f>-(AV$158*'Fixed Data'!$B$25*'Fixed Data'!AV$47*'Fixed Data'!$B$24*'Fixed Data'!$B$23+AV$158*'Fixed Data'!$B$26)*'Fixed Data'!BC46/10^6</f>
        <v>-171.49930195840986</v>
      </c>
      <c r="AW176" s="262">
        <f>-(AW$158*'Fixed Data'!$B$25*'Fixed Data'!AW$47*'Fixed Data'!$B$24*'Fixed Data'!$B$23+AW$158*'Fixed Data'!$B$26)*'Fixed Data'!BD46/10^6</f>
        <v>-176.98595089067328</v>
      </c>
      <c r="AX176" s="262">
        <f>-(AX$158*'Fixed Data'!$B$25*'Fixed Data'!AX$47*'Fixed Data'!$B$24*'Fixed Data'!$B$23+AX$158*'Fixed Data'!$B$26)*'Fixed Data'!BE46/10^6</f>
        <v>-182.66036834003341</v>
      </c>
      <c r="AY176" s="262">
        <f>-(AY$158*'Fixed Data'!$B$25*'Fixed Data'!AY$47*'Fixed Data'!$B$24*'Fixed Data'!$B$23+AY$158*'Fixed Data'!$B$26)*'Fixed Data'!BF46/10^6</f>
        <v>-188.53033835371107</v>
      </c>
      <c r="AZ176" s="262">
        <f>-(AZ$158*'Fixed Data'!$B$25*'Fixed Data'!AZ$47*'Fixed Data'!$B$24*'Fixed Data'!$B$23+AZ$158*'Fixed Data'!$B$26)*'Fixed Data'!BG46/10^6</f>
        <v>-194.60401172381145</v>
      </c>
      <c r="BA176" s="262">
        <f>-(BA$158*'Fixed Data'!$B$25*'Fixed Data'!BA$47*'Fixed Data'!$B$24*'Fixed Data'!$B$23+BA$158*'Fixed Data'!$B$26)*'Fixed Data'!BH46/10^6</f>
        <v>-200.88991977120708</v>
      </c>
      <c r="BB176" s="262">
        <f>-(BB$158*'Fixed Data'!$B$25*'Fixed Data'!BB$47*'Fixed Data'!$B$24*'Fixed Data'!$B$23+BB$158*'Fixed Data'!$B$26)*'Fixed Data'!BI46/10^6</f>
        <v>-207.35536552514066</v>
      </c>
    </row>
    <row r="177" spans="1:54" outlineLevel="2">
      <c r="A177" s="494"/>
      <c r="B177" s="135" t="s">
        <v>276</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95"/>
      <c r="B178" s="135" t="s">
        <v>276</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50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50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93" t="s">
        <v>485</v>
      </c>
      <c r="B190" s="150" t="s">
        <v>486</v>
      </c>
      <c r="C190" s="19"/>
      <c r="D190" s="135" t="s">
        <v>383</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94"/>
      <c r="B191" s="150" t="s">
        <v>487</v>
      </c>
      <c r="C191" s="19"/>
      <c r="D191" s="135" t="s">
        <v>383</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94"/>
      <c r="B192" s="150" t="s">
        <v>388</v>
      </c>
      <c r="C192" s="19"/>
      <c r="D192" s="135" t="s">
        <v>383</v>
      </c>
      <c r="E192" s="21">
        <f>E77*E186</f>
        <v>-5.0724320356663997</v>
      </c>
      <c r="F192" s="21">
        <f t="shared" ref="F192:BB192" si="22">F77*F186</f>
        <v>-4.972026411701429</v>
      </c>
      <c r="G192" s="21">
        <f t="shared" si="22"/>
        <v>-4.8740589408062149</v>
      </c>
      <c r="H192" s="21">
        <f t="shared" si="22"/>
        <v>-4.778472028077795</v>
      </c>
      <c r="I192" s="21">
        <f t="shared" si="22"/>
        <v>-4.6852095098788924</v>
      </c>
      <c r="J192" s="21">
        <f t="shared" si="22"/>
        <v>-4.5942166243241109</v>
      </c>
      <c r="K192" s="21">
        <f t="shared" si="22"/>
        <v>-4.5054399698103378</v>
      </c>
      <c r="L192" s="21">
        <f t="shared" si="22"/>
        <v>-4.4188274791604609</v>
      </c>
      <c r="M192" s="21">
        <f t="shared" si="22"/>
        <v>-4.3343283796726535</v>
      </c>
      <c r="N192" s="21">
        <f t="shared" si="22"/>
        <v>-4.251893167650314</v>
      </c>
      <c r="O192" s="21">
        <f t="shared" si="22"/>
        <v>-4.1714735734379795</v>
      </c>
      <c r="P192" s="21">
        <f t="shared" si="22"/>
        <v>-4.0930225324899911</v>
      </c>
      <c r="Q192" s="21">
        <f t="shared" si="22"/>
        <v>-4.0164941547135955</v>
      </c>
      <c r="R192" s="21">
        <f t="shared" si="22"/>
        <v>-3.9418436987463017</v>
      </c>
      <c r="S192" s="21">
        <f t="shared" si="22"/>
        <v>-3.8690275398474858</v>
      </c>
      <c r="T192" s="21">
        <f t="shared" si="22"/>
        <v>-3.7980031467714448</v>
      </c>
      <c r="U192" s="21">
        <f t="shared" si="22"/>
        <v>-3.7287290513133597</v>
      </c>
      <c r="V192" s="21">
        <f t="shared" si="22"/>
        <v>-3.6611648255749665</v>
      </c>
      <c r="W192" s="21">
        <f t="shared" si="22"/>
        <v>-3.5952710538958468</v>
      </c>
      <c r="X192" s="21">
        <f t="shared" si="22"/>
        <v>-3.5310093108020957</v>
      </c>
      <c r="Y192" s="21">
        <f t="shared" si="22"/>
        <v>-3.4683421349268975</v>
      </c>
      <c r="Z192" s="21">
        <f t="shared" si="22"/>
        <v>-3.4072330070847681</v>
      </c>
      <c r="AA192" s="21">
        <f t="shared" si="22"/>
        <v>-3.3476463262646292</v>
      </c>
      <c r="AB192" s="21">
        <f t="shared" si="22"/>
        <v>-3.2895473880686734</v>
      </c>
      <c r="AC192" s="21">
        <f t="shared" si="22"/>
        <v>-3.2329023627197904</v>
      </c>
      <c r="AD192" s="21">
        <f t="shared" si="22"/>
        <v>-3.1776782746036578</v>
      </c>
      <c r="AE192" s="21">
        <f t="shared" si="22"/>
        <v>-3.123842982035395</v>
      </c>
      <c r="AF192" s="21">
        <f t="shared" si="22"/>
        <v>-3.0713651494280745</v>
      </c>
      <c r="AG192" s="21">
        <f t="shared" si="22"/>
        <v>-3.0202142480172318</v>
      </c>
      <c r="AH192" s="21">
        <f t="shared" si="22"/>
        <v>-2.9703605095381627</v>
      </c>
      <c r="AI192" s="21">
        <f t="shared" si="22"/>
        <v>-2.9217749296505451</v>
      </c>
      <c r="AJ192" s="21">
        <f t="shared" si="22"/>
        <v>-2.8883827808684082</v>
      </c>
      <c r="AK192" s="21">
        <f t="shared" si="22"/>
        <v>-2.8558217209917278</v>
      </c>
      <c r="AL192" s="21">
        <f t="shared" si="22"/>
        <v>-2.8240793109980031</v>
      </c>
      <c r="AM192" s="21">
        <f t="shared" si="22"/>
        <v>-2.7931434356996268</v>
      </c>
      <c r="AN192" s="21">
        <f t="shared" si="22"/>
        <v>-2.7630022895536137</v>
      </c>
      <c r="AO192" s="21">
        <f t="shared" si="22"/>
        <v>-2.7336443918047073</v>
      </c>
      <c r="AP192" s="21">
        <f t="shared" si="22"/>
        <v>-2.7050585597014538</v>
      </c>
      <c r="AQ192" s="21">
        <f t="shared" si="22"/>
        <v>-2.6772339260084279</v>
      </c>
      <c r="AR192" s="21">
        <f t="shared" si="22"/>
        <v>-2.650159914052594</v>
      </c>
      <c r="AS192" s="21">
        <f t="shared" si="22"/>
        <v>-2.6238262461305646</v>
      </c>
      <c r="AT192" s="21">
        <f t="shared" si="22"/>
        <v>-2.5982229380557422</v>
      </c>
      <c r="AU192" s="21">
        <f t="shared" si="22"/>
        <v>-2.5733402897897402</v>
      </c>
      <c r="AV192" s="21">
        <f t="shared" si="22"/>
        <v>-2.5491688855585752</v>
      </c>
      <c r="AW192" s="21">
        <f t="shared" si="22"/>
        <v>-2.5256995925843033</v>
      </c>
      <c r="AX192" s="21">
        <f t="shared" si="22"/>
        <v>-2.5029235498700797</v>
      </c>
      <c r="AY192" s="21">
        <f t="shared" si="22"/>
        <v>-2.4808321705155731</v>
      </c>
      <c r="AZ192" s="21">
        <f t="shared" si="22"/>
        <v>-2.4594171369283129</v>
      </c>
      <c r="BA192" s="21">
        <f t="shared" si="22"/>
        <v>-2.4386703947969224</v>
      </c>
      <c r="BB192" s="21">
        <f t="shared" si="22"/>
        <v>-2.4180986645830314</v>
      </c>
    </row>
    <row r="193" spans="1:54" outlineLevel="2">
      <c r="A193" s="494"/>
      <c r="B193" s="150" t="s">
        <v>488</v>
      </c>
      <c r="C193" s="19"/>
      <c r="D193" s="135" t="s">
        <v>383</v>
      </c>
      <c r="E193" s="21">
        <f t="shared" ref="E193:AJ193" si="23">SUMIF($B$143:$B$154,"Environmental",E$143:E$154)*E186</f>
        <v>-30.244868728940542</v>
      </c>
      <c r="F193" s="21">
        <f t="shared" si="23"/>
        <v>-30.173702728501709</v>
      </c>
      <c r="G193" s="21">
        <f t="shared" si="23"/>
        <v>-29.992862867180545</v>
      </c>
      <c r="H193" s="21">
        <f t="shared" si="23"/>
        <v>-29.810243655130989</v>
      </c>
      <c r="I193" s="21">
        <f t="shared" si="23"/>
        <v>-29.725512544085383</v>
      </c>
      <c r="J193" s="21">
        <f t="shared" si="23"/>
        <v>-29.635632446962855</v>
      </c>
      <c r="K193" s="21">
        <f t="shared" si="23"/>
        <v>-29.445373757826506</v>
      </c>
      <c r="L193" s="21">
        <f t="shared" si="23"/>
        <v>-29.348136535909667</v>
      </c>
      <c r="M193" s="21">
        <f t="shared" si="23"/>
        <v>-29.246781376419015</v>
      </c>
      <c r="N193" s="21">
        <f t="shared" si="23"/>
        <v>-29.051419857195267</v>
      </c>
      <c r="O193" s="21">
        <f t="shared" si="23"/>
        <v>-28.944522978702135</v>
      </c>
      <c r="P193" s="21">
        <f t="shared" si="23"/>
        <v>-28.834429718277708</v>
      </c>
      <c r="Q193" s="21">
        <f t="shared" si="23"/>
        <v>-28.721438488794377</v>
      </c>
      <c r="R193" s="21">
        <f t="shared" si="23"/>
        <v>-28.689479361368594</v>
      </c>
      <c r="S193" s="21">
        <f t="shared" si="23"/>
        <v>-28.569998149295078</v>
      </c>
      <c r="T193" s="21">
        <f t="shared" si="23"/>
        <v>-28.448486932756705</v>
      </c>
      <c r="U193" s="21">
        <f t="shared" si="23"/>
        <v>-28.325200997273413</v>
      </c>
      <c r="V193" s="21">
        <f t="shared" si="23"/>
        <v>-28.278073056845496</v>
      </c>
      <c r="W193" s="21">
        <f t="shared" si="23"/>
        <v>-28.150567317492548</v>
      </c>
      <c r="X193" s="21">
        <f t="shared" si="23"/>
        <v>-28.096956411220031</v>
      </c>
      <c r="Y193" s="21">
        <f t="shared" si="23"/>
        <v>-27.966278344060893</v>
      </c>
      <c r="Z193" s="21">
        <f t="shared" si="23"/>
        <v>-27.907329890570541</v>
      </c>
      <c r="AA193" s="21">
        <f t="shared" si="23"/>
        <v>-27.845484796750327</v>
      </c>
      <c r="AB193" s="21">
        <f t="shared" si="23"/>
        <v>-27.781031467611161</v>
      </c>
      <c r="AC193" s="21">
        <f t="shared" si="23"/>
        <v>-27.698568218229092</v>
      </c>
      <c r="AD193" s="21">
        <f t="shared" si="23"/>
        <v>-27.618156882257626</v>
      </c>
      <c r="AE193" s="21">
        <f t="shared" si="23"/>
        <v>-27.542845952713879</v>
      </c>
      <c r="AF193" s="21">
        <f t="shared" si="23"/>
        <v>-27.464016960774877</v>
      </c>
      <c r="AG193" s="21">
        <f t="shared" si="23"/>
        <v>-27.38276749601156</v>
      </c>
      <c r="AH193" s="21">
        <f t="shared" si="23"/>
        <v>-27.300339982819022</v>
      </c>
      <c r="AI193" s="21">
        <f t="shared" si="23"/>
        <v>-27.218316100970679</v>
      </c>
      <c r="AJ193" s="21">
        <f t="shared" si="23"/>
        <v>-27.267737169462347</v>
      </c>
      <c r="AK193" s="21">
        <f t="shared" ref="AK193:BB193" si="24">SUMIF($B$143:$B$154,"Environmental",AK$143:AK$154)*AK186</f>
        <v>-27.316354674713114</v>
      </c>
      <c r="AL193" s="21">
        <f t="shared" si="24"/>
        <v>-27.364748935453804</v>
      </c>
      <c r="AM193" s="21">
        <f t="shared" si="24"/>
        <v>-27.413249863057242</v>
      </c>
      <c r="AN193" s="21">
        <f t="shared" si="24"/>
        <v>-27.462001723384791</v>
      </c>
      <c r="AO193" s="21">
        <f t="shared" si="24"/>
        <v>-27.511068565596936</v>
      </c>
      <c r="AP193" s="21">
        <f t="shared" si="24"/>
        <v>-27.560649320850114</v>
      </c>
      <c r="AQ193" s="21">
        <f t="shared" si="24"/>
        <v>-27.610971135511896</v>
      </c>
      <c r="AR193" s="21">
        <f t="shared" si="24"/>
        <v>-27.662201175033527</v>
      </c>
      <c r="AS193" s="21">
        <f t="shared" si="24"/>
        <v>-27.714495682753416</v>
      </c>
      <c r="AT193" s="21">
        <f t="shared" si="24"/>
        <v>-27.768021984318175</v>
      </c>
      <c r="AU193" s="21">
        <f t="shared" si="24"/>
        <v>-27.822956377305683</v>
      </c>
      <c r="AV193" s="21">
        <f t="shared" si="24"/>
        <v>-27.879467224639079</v>
      </c>
      <c r="AW193" s="21">
        <f t="shared" si="24"/>
        <v>-27.937716386064377</v>
      </c>
      <c r="AX193" s="21">
        <f t="shared" si="24"/>
        <v>-27.997866501519013</v>
      </c>
      <c r="AY193" s="21">
        <f t="shared" si="24"/>
        <v>-28.060080730247321</v>
      </c>
      <c r="AZ193" s="21">
        <f t="shared" si="24"/>
        <v>-28.124520688453128</v>
      </c>
      <c r="BA193" s="21">
        <f t="shared" si="24"/>
        <v>-28.191345892997443</v>
      </c>
      <c r="BB193" s="21">
        <f t="shared" si="24"/>
        <v>-28.255042149038083</v>
      </c>
    </row>
    <row r="194" spans="1:54" outlineLevel="2">
      <c r="A194" s="494"/>
      <c r="B194" s="150" t="s">
        <v>489</v>
      </c>
      <c r="C194" s="19"/>
      <c r="D194" s="135" t="s">
        <v>383</v>
      </c>
      <c r="E194" s="21">
        <f t="shared" ref="E194:AJ194" si="25">SUM(E172:E174)*E186</f>
        <v>-15.146367667260405</v>
      </c>
      <c r="F194" s="21">
        <f t="shared" si="25"/>
        <v>-15.072644445579742</v>
      </c>
      <c r="G194" s="21">
        <f t="shared" si="25"/>
        <v>-15.000667118765675</v>
      </c>
      <c r="H194" s="21">
        <f t="shared" si="25"/>
        <v>-14.930440275874117</v>
      </c>
      <c r="I194" s="21">
        <f t="shared" si="25"/>
        <v>-14.861969033100779</v>
      </c>
      <c r="J194" s="21">
        <f t="shared" si="25"/>
        <v>-14.795259081341548</v>
      </c>
      <c r="K194" s="21">
        <f t="shared" si="25"/>
        <v>-14.730316643703034</v>
      </c>
      <c r="L194" s="21">
        <f t="shared" si="25"/>
        <v>-14.667148549320158</v>
      </c>
      <c r="M194" s="21">
        <f t="shared" si="25"/>
        <v>-14.605762199931972</v>
      </c>
      <c r="N194" s="21">
        <f t="shared" si="25"/>
        <v>-14.54616560171643</v>
      </c>
      <c r="O194" s="21">
        <f t="shared" si="25"/>
        <v>-14.488367372636109</v>
      </c>
      <c r="P194" s="21">
        <f t="shared" si="25"/>
        <v>-14.432376766570814</v>
      </c>
      <c r="Q194" s="21">
        <f t="shared" si="25"/>
        <v>-14.37820367149636</v>
      </c>
      <c r="R194" s="21">
        <f t="shared" si="25"/>
        <v>-14.3258586324598</v>
      </c>
      <c r="S194" s="21">
        <f t="shared" si="25"/>
        <v>-14.27214090889713</v>
      </c>
      <c r="T194" s="21">
        <f t="shared" si="25"/>
        <v>-14.220296976220558</v>
      </c>
      <c r="U194" s="21">
        <f t="shared" si="25"/>
        <v>-14.170338168166564</v>
      </c>
      <c r="V194" s="21">
        <f t="shared" si="25"/>
        <v>-14.122276549569234</v>
      </c>
      <c r="W194" s="21">
        <f t="shared" si="25"/>
        <v>-14.076124872460744</v>
      </c>
      <c r="X194" s="21">
        <f t="shared" si="25"/>
        <v>-14.031896663157326</v>
      </c>
      <c r="Y194" s="21">
        <f t="shared" si="25"/>
        <v>-13.989606189908839</v>
      </c>
      <c r="Z194" s="21">
        <f t="shared" si="25"/>
        <v>-13.949268499725042</v>
      </c>
      <c r="AA194" s="21">
        <f t="shared" si="25"/>
        <v>-13.910899429553506</v>
      </c>
      <c r="AB194" s="21">
        <f t="shared" si="25"/>
        <v>-13.874515646600853</v>
      </c>
      <c r="AC194" s="21">
        <f t="shared" si="25"/>
        <v>-13.831234661121361</v>
      </c>
      <c r="AD194" s="21">
        <f t="shared" si="25"/>
        <v>-13.788897923772181</v>
      </c>
      <c r="AE194" s="21">
        <f t="shared" si="25"/>
        <v>-13.746650387873103</v>
      </c>
      <c r="AF194" s="21">
        <f t="shared" si="25"/>
        <v>-13.703935052960601</v>
      </c>
      <c r="AG194" s="21">
        <f t="shared" si="25"/>
        <v>-13.660500514399599</v>
      </c>
      <c r="AH194" s="21">
        <f t="shared" si="25"/>
        <v>-13.616481666336988</v>
      </c>
      <c r="AI194" s="21">
        <f t="shared" si="25"/>
        <v>-13.572545779765157</v>
      </c>
      <c r="AJ194" s="21">
        <f t="shared" si="25"/>
        <v>-13.5941905530036</v>
      </c>
      <c r="AK194" s="21">
        <f t="shared" ref="AK194:BB194" si="26">SUM(AK172:AK174)*AK186</f>
        <v>-13.615656523903734</v>
      </c>
      <c r="AL194" s="21">
        <f t="shared" si="26"/>
        <v>-13.637060982294644</v>
      </c>
      <c r="AM194" s="21">
        <f t="shared" si="26"/>
        <v>-13.658539946043419</v>
      </c>
      <c r="AN194" s="21">
        <f t="shared" si="26"/>
        <v>-13.680192965953683</v>
      </c>
      <c r="AO194" s="21">
        <f t="shared" si="26"/>
        <v>-13.70207333377817</v>
      </c>
      <c r="AP194" s="21">
        <f t="shared" si="26"/>
        <v>-13.724272044556765</v>
      </c>
      <c r="AQ194" s="21">
        <f t="shared" si="26"/>
        <v>-13.746883407592666</v>
      </c>
      <c r="AR194" s="21">
        <f t="shared" si="26"/>
        <v>-13.76999381293383</v>
      </c>
      <c r="AS194" s="21">
        <f t="shared" si="26"/>
        <v>-13.793683782713394</v>
      </c>
      <c r="AT194" s="21">
        <f t="shared" si="26"/>
        <v>-13.818034228285942</v>
      </c>
      <c r="AU194" s="21">
        <f t="shared" si="26"/>
        <v>-13.843128822592334</v>
      </c>
      <c r="AV194" s="21">
        <f t="shared" si="26"/>
        <v>-13.869049142019128</v>
      </c>
      <c r="AW194" s="21">
        <f t="shared" si="26"/>
        <v>-13.895875010551039</v>
      </c>
      <c r="AX194" s="21">
        <f t="shared" si="26"/>
        <v>-13.92368565449574</v>
      </c>
      <c r="AY194" s="21">
        <f t="shared" si="26"/>
        <v>-13.952560139327201</v>
      </c>
      <c r="AZ194" s="21">
        <f t="shared" si="26"/>
        <v>-13.982577025085018</v>
      </c>
      <c r="BA194" s="21">
        <f t="shared" si="26"/>
        <v>-14.013814100214905</v>
      </c>
      <c r="BB194" s="21">
        <f t="shared" si="26"/>
        <v>-14.043529138250756</v>
      </c>
    </row>
    <row r="195" spans="1:54" outlineLevel="2">
      <c r="A195" s="494"/>
      <c r="B195" s="150" t="s">
        <v>490</v>
      </c>
      <c r="C195" s="19"/>
      <c r="D195" s="135" t="s">
        <v>383</v>
      </c>
      <c r="E195" s="21">
        <f t="shared" ref="E195:AJ195" si="27">SUM(E176:E178)*E186</f>
        <v>-45.439102991017918</v>
      </c>
      <c r="F195" s="21">
        <f t="shared" si="27"/>
        <v>-45.21793332618897</v>
      </c>
      <c r="G195" s="21">
        <f t="shared" si="27"/>
        <v>-45.002001356297029</v>
      </c>
      <c r="H195" s="21">
        <f t="shared" si="27"/>
        <v>-44.79132082762235</v>
      </c>
      <c r="I195" s="21">
        <f t="shared" si="27"/>
        <v>-44.585907099302339</v>
      </c>
      <c r="J195" s="21">
        <f t="shared" si="27"/>
        <v>-44.385777234276077</v>
      </c>
      <c r="K195" s="21">
        <f t="shared" si="27"/>
        <v>-44.19094993110911</v>
      </c>
      <c r="L195" s="21">
        <f t="shared" si="27"/>
        <v>-44.001445647960466</v>
      </c>
      <c r="M195" s="21">
        <f t="shared" si="27"/>
        <v>-43.817286590598812</v>
      </c>
      <c r="N195" s="21">
        <f t="shared" si="27"/>
        <v>-43.638496796127107</v>
      </c>
      <c r="O195" s="21">
        <f t="shared" si="27"/>
        <v>-43.46510211790833</v>
      </c>
      <c r="P195" s="21">
        <f t="shared" si="27"/>
        <v>-43.297130308397499</v>
      </c>
      <c r="Q195" s="21">
        <f t="shared" si="27"/>
        <v>-43.134611014489089</v>
      </c>
      <c r="R195" s="21">
        <f t="shared" si="27"/>
        <v>-42.977575897379396</v>
      </c>
      <c r="S195" s="21">
        <f t="shared" si="27"/>
        <v>-42.816422718481618</v>
      </c>
      <c r="T195" s="21">
        <f t="shared" si="27"/>
        <v>-42.660890920602604</v>
      </c>
      <c r="U195" s="21">
        <f t="shared" si="27"/>
        <v>-42.511014512411762</v>
      </c>
      <c r="V195" s="21">
        <f t="shared" si="27"/>
        <v>-42.366829640938995</v>
      </c>
      <c r="W195" s="21">
        <f t="shared" si="27"/>
        <v>-42.228374617382244</v>
      </c>
      <c r="X195" s="21">
        <f t="shared" si="27"/>
        <v>-42.095689989471978</v>
      </c>
      <c r="Y195" s="21">
        <f t="shared" si="27"/>
        <v>-41.968818569726523</v>
      </c>
      <c r="Z195" s="21">
        <f t="shared" si="27"/>
        <v>-41.847805491945252</v>
      </c>
      <c r="AA195" s="21">
        <f t="shared" si="27"/>
        <v>-41.73269829576396</v>
      </c>
      <c r="AB195" s="21">
        <f t="shared" si="27"/>
        <v>-41.623546939802559</v>
      </c>
      <c r="AC195" s="21">
        <f t="shared" si="27"/>
        <v>-41.493703983756085</v>
      </c>
      <c r="AD195" s="21">
        <f t="shared" si="27"/>
        <v>-41.366693772142185</v>
      </c>
      <c r="AE195" s="21">
        <f t="shared" si="27"/>
        <v>-41.239951164958164</v>
      </c>
      <c r="AF195" s="21">
        <f t="shared" si="27"/>
        <v>-41.111805160837669</v>
      </c>
      <c r="AG195" s="21">
        <f t="shared" si="27"/>
        <v>-40.981501544604228</v>
      </c>
      <c r="AH195" s="21">
        <f t="shared" si="27"/>
        <v>-40.849445000736239</v>
      </c>
      <c r="AI195" s="21">
        <f t="shared" si="27"/>
        <v>-40.717637341253194</v>
      </c>
      <c r="AJ195" s="21">
        <f t="shared" si="27"/>
        <v>-40.782571661138952</v>
      </c>
      <c r="AK195" s="21">
        <f t="shared" ref="AK195:BB195" si="28">SUM(AK176:AK178)*AK186</f>
        <v>-40.846969573958667</v>
      </c>
      <c r="AL195" s="21">
        <f t="shared" si="28"/>
        <v>-40.911182949239901</v>
      </c>
      <c r="AM195" s="21">
        <f t="shared" si="28"/>
        <v>-40.975619840662304</v>
      </c>
      <c r="AN195" s="21">
        <f t="shared" si="28"/>
        <v>-41.04057890053717</v>
      </c>
      <c r="AO195" s="21">
        <f t="shared" si="28"/>
        <v>-41.106220004142223</v>
      </c>
      <c r="AP195" s="21">
        <f t="shared" si="28"/>
        <v>-41.172816136608525</v>
      </c>
      <c r="AQ195" s="21">
        <f t="shared" si="28"/>
        <v>-41.240650225849436</v>
      </c>
      <c r="AR195" s="21">
        <f t="shared" si="28"/>
        <v>-41.309981442005615</v>
      </c>
      <c r="AS195" s="21">
        <f t="shared" si="28"/>
        <v>-41.381051351470482</v>
      </c>
      <c r="AT195" s="21">
        <f t="shared" si="28"/>
        <v>-41.454102688312297</v>
      </c>
      <c r="AU195" s="21">
        <f t="shared" si="28"/>
        <v>-41.529386471354499</v>
      </c>
      <c r="AV195" s="21">
        <f t="shared" si="28"/>
        <v>-41.607147429756203</v>
      </c>
      <c r="AW195" s="21">
        <f t="shared" si="28"/>
        <v>-41.687625035471058</v>
      </c>
      <c r="AX195" s="21">
        <f t="shared" si="28"/>
        <v>-41.771056967422247</v>
      </c>
      <c r="AY195" s="21">
        <f t="shared" si="28"/>
        <v>-41.857680422032281</v>
      </c>
      <c r="AZ195" s="21">
        <f t="shared" si="28"/>
        <v>-41.94773107941991</v>
      </c>
      <c r="BA195" s="21">
        <f t="shared" si="28"/>
        <v>-42.041442304922313</v>
      </c>
      <c r="BB195" s="21">
        <f t="shared" si="28"/>
        <v>-42.13058741914034</v>
      </c>
    </row>
    <row r="196" spans="1:54" outlineLevel="2">
      <c r="A196" s="494"/>
      <c r="B196" s="150" t="s">
        <v>279</v>
      </c>
      <c r="C196" s="19"/>
      <c r="D196" s="135" t="s">
        <v>383</v>
      </c>
      <c r="E196" s="21">
        <f t="shared" ref="E196:AJ196" si="29">SUMIF($B$143:$B$154,"Safety",E$143:E$154)*E187</f>
        <v>-4.8230317005041456</v>
      </c>
      <c r="F196" s="21">
        <f t="shared" si="29"/>
        <v>-4.9103562636320293</v>
      </c>
      <c r="G196" s="21">
        <f t="shared" si="29"/>
        <v>-5.0001160887730114</v>
      </c>
      <c r="H196" s="21">
        <f t="shared" si="29"/>
        <v>-5.0923850398110666</v>
      </c>
      <c r="I196" s="21">
        <f t="shared" si="29"/>
        <v>-5.1872395041521839</v>
      </c>
      <c r="J196" s="21">
        <f t="shared" si="29"/>
        <v>-5.2847583867689423</v>
      </c>
      <c r="K196" s="21">
        <f t="shared" si="29"/>
        <v>-5.385023294860825</v>
      </c>
      <c r="L196" s="21">
        <f t="shared" si="29"/>
        <v>-5.4881184886211845</v>
      </c>
      <c r="M196" s="21">
        <f t="shared" si="29"/>
        <v>-5.5941311595323286</v>
      </c>
      <c r="N196" s="21">
        <f t="shared" si="29"/>
        <v>-5.7031513735183026</v>
      </c>
      <c r="O196" s="21">
        <f t="shared" si="29"/>
        <v>-5.8152722147732234</v>
      </c>
      <c r="P196" s="21">
        <f t="shared" si="29"/>
        <v>-5.9305899565952966</v>
      </c>
      <c r="Q196" s="21">
        <f t="shared" si="29"/>
        <v>-6.0492040870038624</v>
      </c>
      <c r="R196" s="21">
        <f t="shared" si="29"/>
        <v>-6.1712174610195127</v>
      </c>
      <c r="S196" s="21">
        <f t="shared" si="29"/>
        <v>-6.2967363656425412</v>
      </c>
      <c r="T196" s="21">
        <f t="shared" si="29"/>
        <v>-6.4258707391804366</v>
      </c>
      <c r="U196" s="21">
        <f t="shared" si="29"/>
        <v>-6.5587342087574543</v>
      </c>
      <c r="V196" s="21">
        <f t="shared" si="29"/>
        <v>-6.6954442604966973</v>
      </c>
      <c r="W196" s="21">
        <f t="shared" si="29"/>
        <v>-6.8361223383039462</v>
      </c>
      <c r="X196" s="21">
        <f t="shared" si="29"/>
        <v>-6.9808939957111118</v>
      </c>
      <c r="Y196" s="21">
        <f t="shared" si="29"/>
        <v>-7.1298891108923028</v>
      </c>
      <c r="Z196" s="21">
        <f t="shared" si="29"/>
        <v>-7.2832418780084609</v>
      </c>
      <c r="AA196" s="21">
        <f t="shared" si="29"/>
        <v>-7.441091097863235</v>
      </c>
      <c r="AB196" s="21">
        <f t="shared" si="29"/>
        <v>-7.6035803053286202</v>
      </c>
      <c r="AC196" s="21">
        <f t="shared" si="29"/>
        <v>-7.7708578899868854</v>
      </c>
      <c r="AD196" s="21">
        <f t="shared" si="29"/>
        <v>-7.9430773024422887</v>
      </c>
      <c r="AE196" s="21">
        <f t="shared" si="29"/>
        <v>-8.1203971986326717</v>
      </c>
      <c r="AF196" s="21">
        <f t="shared" si="29"/>
        <v>-8.302981661618178</v>
      </c>
      <c r="AG196" s="21">
        <f t="shared" si="29"/>
        <v>-8.4910003733497454</v>
      </c>
      <c r="AH196" s="21">
        <f t="shared" si="29"/>
        <v>-8.6846287980286867</v>
      </c>
      <c r="AI196" s="21">
        <f t="shared" si="29"/>
        <v>-8.8840483884377441</v>
      </c>
      <c r="AJ196" s="21">
        <f t="shared" si="29"/>
        <v>-9.1086512574468372</v>
      </c>
      <c r="AK196" s="21">
        <f t="shared" ref="AK196:BB196" si="30">SUMIF($B$143:$B$154,"Safety",AK$143:AK$154)*AK187</f>
        <v>-9.3403625693158201</v>
      </c>
      <c r="AL196" s="21">
        <f t="shared" si="30"/>
        <v>-9.5794264473055186</v>
      </c>
      <c r="AM196" s="21">
        <f t="shared" si="30"/>
        <v>-9.8260958282204864</v>
      </c>
      <c r="AN196" s="21">
        <f t="shared" si="30"/>
        <v>-10.08063275204537</v>
      </c>
      <c r="AO196" s="21">
        <f t="shared" si="30"/>
        <v>-10.343308780971936</v>
      </c>
      <c r="AP196" s="21">
        <f t="shared" si="30"/>
        <v>-10.614405246989485</v>
      </c>
      <c r="AQ196" s="21">
        <f t="shared" si="30"/>
        <v>-10.894213704165677</v>
      </c>
      <c r="AR196" s="21">
        <f t="shared" si="30"/>
        <v>-11.183036244176584</v>
      </c>
      <c r="AS196" s="21">
        <f t="shared" si="30"/>
        <v>-11.481185914354825</v>
      </c>
      <c r="AT196" s="21">
        <f t="shared" si="30"/>
        <v>-11.788987112355731</v>
      </c>
      <c r="AU196" s="21">
        <f t="shared" si="30"/>
        <v>-12.106775996546677</v>
      </c>
      <c r="AV196" s="21">
        <f t="shared" si="30"/>
        <v>-12.434900966744198</v>
      </c>
      <c r="AW196" s="21">
        <f t="shared" si="30"/>
        <v>-12.773723052629867</v>
      </c>
      <c r="AX196" s="21">
        <f t="shared" si="30"/>
        <v>-13.123616426594166</v>
      </c>
      <c r="AY196" s="21">
        <f t="shared" si="30"/>
        <v>-13.484968865560695</v>
      </c>
      <c r="AZ196" s="21">
        <f t="shared" si="30"/>
        <v>-13.85818227683804</v>
      </c>
      <c r="BA196" s="21">
        <f t="shared" si="30"/>
        <v>-14.243673179362256</v>
      </c>
      <c r="BB196" s="21">
        <f t="shared" si="30"/>
        <v>-14.639887222408104</v>
      </c>
    </row>
    <row r="197" spans="1:54" outlineLevel="2">
      <c r="A197" s="494"/>
      <c r="B197" s="150" t="s">
        <v>282</v>
      </c>
      <c r="C197" s="19"/>
      <c r="D197" s="135" t="s">
        <v>383</v>
      </c>
      <c r="E197" s="21">
        <f>SUMIF($B$143:$B$154,"Financial",E$143:E$154)*E186</f>
        <v>-41.271452697699999</v>
      </c>
      <c r="F197" s="21">
        <f t="shared" ref="F197:BB197" si="31">SUMIF($B$143:$B$154,"Financial",F$143:F$154)*F186</f>
        <v>-40.587899647922711</v>
      </c>
      <c r="G197" s="21">
        <f t="shared" si="31"/>
        <v>-39.924944535928489</v>
      </c>
      <c r="H197" s="21">
        <f t="shared" si="31"/>
        <v>-39.28198698537264</v>
      </c>
      <c r="I197" s="21">
        <f t="shared" si="31"/>
        <v>-38.658446128346426</v>
      </c>
      <c r="J197" s="21">
        <f t="shared" si="31"/>
        <v>-38.053760043889703</v>
      </c>
      <c r="K197" s="21">
        <f t="shared" si="31"/>
        <v>-37.467385112628683</v>
      </c>
      <c r="L197" s="21">
        <f t="shared" si="31"/>
        <v>-36.898795444576201</v>
      </c>
      <c r="M197" s="21">
        <f t="shared" si="31"/>
        <v>-36.347482311765312</v>
      </c>
      <c r="N197" s="21">
        <f t="shared" si="31"/>
        <v>-35.812953629525254</v>
      </c>
      <c r="O197" s="21">
        <f t="shared" si="31"/>
        <v>-35.294733393270313</v>
      </c>
      <c r="P197" s="21">
        <f t="shared" si="31"/>
        <v>-34.792361192208425</v>
      </c>
      <c r="Q197" s="21">
        <f t="shared" si="31"/>
        <v>-34.305391716637246</v>
      </c>
      <c r="R197" s="21">
        <f t="shared" si="31"/>
        <v>-33.833394252163643</v>
      </c>
      <c r="S197" s="21">
        <f t="shared" si="31"/>
        <v>-33.375952262876474</v>
      </c>
      <c r="T197" s="21">
        <f t="shared" si="31"/>
        <v>-32.932662912492908</v>
      </c>
      <c r="U197" s="21">
        <f t="shared" si="31"/>
        <v>-32.503136635733689</v>
      </c>
      <c r="V197" s="21">
        <f t="shared" si="31"/>
        <v>-32.08699674588771</v>
      </c>
      <c r="W197" s="21">
        <f t="shared" si="31"/>
        <v>-31.683878989494904</v>
      </c>
      <c r="X197" s="21">
        <f t="shared" si="31"/>
        <v>-31.293431198095508</v>
      </c>
      <c r="Y197" s="21">
        <f t="shared" si="31"/>
        <v>-30.915312876388491</v>
      </c>
      <c r="Z197" s="21">
        <f t="shared" si="31"/>
        <v>-30.549194864134339</v>
      </c>
      <c r="AA197" s="21">
        <f t="shared" si="31"/>
        <v>-30.194758964404048</v>
      </c>
      <c r="AB197" s="21">
        <f t="shared" si="31"/>
        <v>-29.851697607752424</v>
      </c>
      <c r="AC197" s="21">
        <f t="shared" si="31"/>
        <v>-29.519713519287027</v>
      </c>
      <c r="AD197" s="21">
        <f t="shared" si="31"/>
        <v>-29.198519410124277</v>
      </c>
      <c r="AE197" s="21">
        <f t="shared" si="31"/>
        <v>-28.887837645164694</v>
      </c>
      <c r="AF197" s="21">
        <f t="shared" si="31"/>
        <v>-28.587399968399204</v>
      </c>
      <c r="AG197" s="21">
        <f t="shared" si="31"/>
        <v>-28.296947204627688</v>
      </c>
      <c r="AH197" s="21">
        <f t="shared" si="31"/>
        <v>-28.016228970023739</v>
      </c>
      <c r="AI197" s="21">
        <f t="shared" si="31"/>
        <v>-27.745003416719083</v>
      </c>
      <c r="AJ197" s="21">
        <f t="shared" si="31"/>
        <v>-27.616449764295222</v>
      </c>
      <c r="AK197" s="21">
        <f t="shared" si="31"/>
        <v>-27.49511565898505</v>
      </c>
      <c r="AL197" s="21">
        <f t="shared" si="31"/>
        <v>-27.380897519789617</v>
      </c>
      <c r="AM197" s="21">
        <f t="shared" si="31"/>
        <v>-27.27369633857386</v>
      </c>
      <c r="AN197" s="21">
        <f t="shared" si="31"/>
        <v>-27.17341758931504</v>
      </c>
      <c r="AO197" s="21">
        <f t="shared" si="31"/>
        <v>-27.079971152240439</v>
      </c>
      <c r="AP197" s="21">
        <f t="shared" si="31"/>
        <v>-26.993271211915566</v>
      </c>
      <c r="AQ197" s="21">
        <f t="shared" si="31"/>
        <v>-26.913236197552074</v>
      </c>
      <c r="AR197" s="21">
        <f t="shared" si="31"/>
        <v>-26.839788681317231</v>
      </c>
      <c r="AS197" s="21">
        <f t="shared" si="31"/>
        <v>-26.772855325371754</v>
      </c>
      <c r="AT197" s="21">
        <f t="shared" si="31"/>
        <v>-26.712366803167495</v>
      </c>
      <c r="AU197" s="21">
        <f t="shared" si="31"/>
        <v>-26.658257721103592</v>
      </c>
      <c r="AV197" s="21">
        <f t="shared" si="31"/>
        <v>-26.610466566351501</v>
      </c>
      <c r="AW197" s="21">
        <f t="shared" si="31"/>
        <v>-26.568935642100389</v>
      </c>
      <c r="AX197" s="21">
        <f t="shared" si="31"/>
        <v>-26.533610970964169</v>
      </c>
      <c r="AY197" s="21">
        <f t="shared" si="31"/>
        <v>-26.50444232487262</v>
      </c>
      <c r="AZ197" s="21">
        <f t="shared" si="31"/>
        <v>-26.481383067424598</v>
      </c>
      <c r="BA197" s="21">
        <f t="shared" si="31"/>
        <v>-26.464390147789445</v>
      </c>
      <c r="BB197" s="21">
        <f t="shared" si="31"/>
        <v>-26.447532304111274</v>
      </c>
    </row>
    <row r="198" spans="1:54" outlineLevel="2">
      <c r="A198" s="495"/>
      <c r="B198" s="150" t="s">
        <v>470</v>
      </c>
      <c r="C198" s="19"/>
      <c r="D198" s="135" t="s">
        <v>383</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93" t="s">
        <v>491</v>
      </c>
      <c r="B200" s="150" t="s">
        <v>492</v>
      </c>
      <c r="C200" s="19"/>
      <c r="D200" s="135" t="s">
        <v>383</v>
      </c>
      <c r="E200" s="21">
        <f>SUM(E190:E193,E196:E198)</f>
        <v>-81.411785162811086</v>
      </c>
      <c r="F200" s="21">
        <f t="shared" ref="F200:BB200" si="33">SUM(F190:F193,F196:F198)</f>
        <v>-80.64398505175788</v>
      </c>
      <c r="G200" s="21">
        <f t="shared" si="33"/>
        <v>-79.791982432688258</v>
      </c>
      <c r="H200" s="21">
        <f t="shared" si="33"/>
        <v>-78.963087708392493</v>
      </c>
      <c r="I200" s="21">
        <f t="shared" si="33"/>
        <v>-78.256407686462893</v>
      </c>
      <c r="J200" s="21">
        <f t="shared" si="33"/>
        <v>-77.568367501945602</v>
      </c>
      <c r="K200" s="21">
        <f t="shared" si="33"/>
        <v>-76.803222135126347</v>
      </c>
      <c r="L200" s="21">
        <f t="shared" si="33"/>
        <v>-76.153877948267507</v>
      </c>
      <c r="M200" s="21">
        <f t="shared" si="33"/>
        <v>-75.522723227389321</v>
      </c>
      <c r="N200" s="21">
        <f t="shared" si="33"/>
        <v>-74.819418027889128</v>
      </c>
      <c r="O200" s="21">
        <f t="shared" si="33"/>
        <v>-74.226002160183654</v>
      </c>
      <c r="P200" s="21">
        <f t="shared" si="33"/>
        <v>-73.650403399571417</v>
      </c>
      <c r="Q200" s="21">
        <f t="shared" si="33"/>
        <v>-73.092528447149078</v>
      </c>
      <c r="R200" s="21">
        <f t="shared" si="33"/>
        <v>-72.635934773298047</v>
      </c>
      <c r="S200" s="21">
        <f t="shared" si="33"/>
        <v>-72.11171431766158</v>
      </c>
      <c r="T200" s="21">
        <f t="shared" si="33"/>
        <v>-71.605023731201499</v>
      </c>
      <c r="U200" s="21">
        <f t="shared" si="33"/>
        <v>-71.115800893077918</v>
      </c>
      <c r="V200" s="21">
        <f t="shared" si="33"/>
        <v>-70.721678888804874</v>
      </c>
      <c r="W200" s="21">
        <f t="shared" si="33"/>
        <v>-70.265839699187239</v>
      </c>
      <c r="X200" s="21">
        <f t="shared" si="33"/>
        <v>-69.902290915828743</v>
      </c>
      <c r="Y200" s="21">
        <f t="shared" si="33"/>
        <v>-69.479822466268587</v>
      </c>
      <c r="Z200" s="21">
        <f t="shared" si="33"/>
        <v>-69.146999639798111</v>
      </c>
      <c r="AA200" s="21">
        <f t="shared" si="33"/>
        <v>-68.828981185282245</v>
      </c>
      <c r="AB200" s="21">
        <f t="shared" si="33"/>
        <v>-68.525856768760875</v>
      </c>
      <c r="AC200" s="21">
        <f t="shared" si="33"/>
        <v>-68.222041990222792</v>
      </c>
      <c r="AD200" s="21">
        <f t="shared" si="33"/>
        <v>-67.937431869427854</v>
      </c>
      <c r="AE200" s="21">
        <f t="shared" si="33"/>
        <v>-67.674923778546642</v>
      </c>
      <c r="AF200" s="21">
        <f t="shared" si="33"/>
        <v>-67.425763740220333</v>
      </c>
      <c r="AG200" s="21">
        <f t="shared" si="33"/>
        <v>-67.190929322006227</v>
      </c>
      <c r="AH200" s="21">
        <f t="shared" si="33"/>
        <v>-66.971558260409608</v>
      </c>
      <c r="AI200" s="21">
        <f t="shared" si="33"/>
        <v>-66.769142835778055</v>
      </c>
      <c r="AJ200" s="21">
        <f t="shared" si="33"/>
        <v>-66.881220972072811</v>
      </c>
      <c r="AK200" s="21">
        <f t="shared" si="33"/>
        <v>-67.00765462400571</v>
      </c>
      <c r="AL200" s="21">
        <f t="shared" si="33"/>
        <v>-67.149152213546941</v>
      </c>
      <c r="AM200" s="21">
        <f t="shared" si="33"/>
        <v>-67.306185465551209</v>
      </c>
      <c r="AN200" s="21">
        <f t="shared" si="33"/>
        <v>-67.47905435429881</v>
      </c>
      <c r="AO200" s="21">
        <f t="shared" si="33"/>
        <v>-67.667992890614016</v>
      </c>
      <c r="AP200" s="21">
        <f t="shared" si="33"/>
        <v>-67.873384339456621</v>
      </c>
      <c r="AQ200" s="21">
        <f t="shared" si="33"/>
        <v>-68.095654963238076</v>
      </c>
      <c r="AR200" s="21">
        <f t="shared" si="33"/>
        <v>-68.335186014579932</v>
      </c>
      <c r="AS200" s="21">
        <f t="shared" si="33"/>
        <v>-68.592363168610561</v>
      </c>
      <c r="AT200" s="21">
        <f t="shared" si="33"/>
        <v>-68.867598837897148</v>
      </c>
      <c r="AU200" s="21">
        <f t="shared" si="33"/>
        <v>-69.161330384745696</v>
      </c>
      <c r="AV200" s="21">
        <f t="shared" si="33"/>
        <v>-69.474003643293358</v>
      </c>
      <c r="AW200" s="21">
        <f t="shared" si="33"/>
        <v>-69.80607467337893</v>
      </c>
      <c r="AX200" s="21">
        <f t="shared" si="33"/>
        <v>-70.158017448947419</v>
      </c>
      <c r="AY200" s="21">
        <f t="shared" si="33"/>
        <v>-70.530324091196206</v>
      </c>
      <c r="AZ200" s="21">
        <f t="shared" si="33"/>
        <v>-70.923503169644079</v>
      </c>
      <c r="BA200" s="21">
        <f t="shared" si="33"/>
        <v>-71.338079614946068</v>
      </c>
      <c r="BB200" s="21">
        <f t="shared" si="33"/>
        <v>-71.760560340140486</v>
      </c>
    </row>
    <row r="201" spans="1:54" outlineLevel="2">
      <c r="A201" s="494"/>
      <c r="B201" s="150" t="s">
        <v>493</v>
      </c>
      <c r="C201" s="19"/>
      <c r="D201" s="135" t="s">
        <v>383</v>
      </c>
      <c r="E201" s="21">
        <f>SUM(E190:E192,E194,E196:E198)</f>
        <v>-66.313284101130947</v>
      </c>
      <c r="F201" s="21">
        <f t="shared" ref="F201:BB201" si="34">SUM(F190:F192,F194,F196:F198)</f>
        <v>-65.542926768835912</v>
      </c>
      <c r="G201" s="21">
        <f t="shared" si="34"/>
        <v>-64.799786684273386</v>
      </c>
      <c r="H201" s="21">
        <f t="shared" si="34"/>
        <v>-64.083284329135623</v>
      </c>
      <c r="I201" s="21">
        <f t="shared" si="34"/>
        <v>-63.39286417547828</v>
      </c>
      <c r="J201" s="21">
        <f t="shared" si="34"/>
        <v>-62.727994136324305</v>
      </c>
      <c r="K201" s="21">
        <f t="shared" si="34"/>
        <v>-62.088165021002879</v>
      </c>
      <c r="L201" s="21">
        <f t="shared" si="34"/>
        <v>-61.472889961678007</v>
      </c>
      <c r="M201" s="21">
        <f t="shared" si="34"/>
        <v>-60.881704050902265</v>
      </c>
      <c r="N201" s="21">
        <f t="shared" si="34"/>
        <v>-60.314163772410296</v>
      </c>
      <c r="O201" s="21">
        <f t="shared" si="34"/>
        <v>-59.76984655411762</v>
      </c>
      <c r="P201" s="21">
        <f t="shared" si="34"/>
        <v>-59.248350447864524</v>
      </c>
      <c r="Q201" s="21">
        <f t="shared" si="34"/>
        <v>-58.749293629851067</v>
      </c>
      <c r="R201" s="21">
        <f t="shared" si="34"/>
        <v>-58.272314044389262</v>
      </c>
      <c r="S201" s="21">
        <f t="shared" si="34"/>
        <v>-57.813857077263634</v>
      </c>
      <c r="T201" s="21">
        <f t="shared" si="34"/>
        <v>-57.376833774665343</v>
      </c>
      <c r="U201" s="21">
        <f t="shared" si="34"/>
        <v>-56.960938063971071</v>
      </c>
      <c r="V201" s="21">
        <f t="shared" si="34"/>
        <v>-56.56588238152861</v>
      </c>
      <c r="W201" s="21">
        <f t="shared" si="34"/>
        <v>-56.191397254155447</v>
      </c>
      <c r="X201" s="21">
        <f t="shared" si="34"/>
        <v>-55.837231167766035</v>
      </c>
      <c r="Y201" s="21">
        <f t="shared" si="34"/>
        <v>-55.503150312116531</v>
      </c>
      <c r="Z201" s="21">
        <f t="shared" si="34"/>
        <v>-55.18893824895261</v>
      </c>
      <c r="AA201" s="21">
        <f t="shared" si="34"/>
        <v>-54.894395818085421</v>
      </c>
      <c r="AB201" s="21">
        <f t="shared" si="34"/>
        <v>-54.619340947750572</v>
      </c>
      <c r="AC201" s="21">
        <f t="shared" si="34"/>
        <v>-54.354708433115064</v>
      </c>
      <c r="AD201" s="21">
        <f t="shared" si="34"/>
        <v>-54.108172910942407</v>
      </c>
      <c r="AE201" s="21">
        <f t="shared" si="34"/>
        <v>-53.878728213705863</v>
      </c>
      <c r="AF201" s="21">
        <f t="shared" si="34"/>
        <v>-53.665681832406058</v>
      </c>
      <c r="AG201" s="21">
        <f t="shared" si="34"/>
        <v>-53.46866234039426</v>
      </c>
      <c r="AH201" s="21">
        <f t="shared" si="34"/>
        <v>-53.287699943927578</v>
      </c>
      <c r="AI201" s="21">
        <f t="shared" si="34"/>
        <v>-53.12337251457253</v>
      </c>
      <c r="AJ201" s="21">
        <f t="shared" si="34"/>
        <v>-53.207674355614067</v>
      </c>
      <c r="AK201" s="21">
        <f t="shared" si="34"/>
        <v>-53.30695647319633</v>
      </c>
      <c r="AL201" s="21">
        <f t="shared" si="34"/>
        <v>-53.421464260387779</v>
      </c>
      <c r="AM201" s="21">
        <f t="shared" si="34"/>
        <v>-53.551475548537397</v>
      </c>
      <c r="AN201" s="21">
        <f t="shared" si="34"/>
        <v>-53.697245596867702</v>
      </c>
      <c r="AO201" s="21">
        <f t="shared" si="34"/>
        <v>-53.858997658795253</v>
      </c>
      <c r="AP201" s="21">
        <f t="shared" si="34"/>
        <v>-54.037007063163273</v>
      </c>
      <c r="AQ201" s="21">
        <f t="shared" si="34"/>
        <v>-54.231567235318842</v>
      </c>
      <c r="AR201" s="21">
        <f t="shared" si="34"/>
        <v>-54.442978652480235</v>
      </c>
      <c r="AS201" s="21">
        <f t="shared" si="34"/>
        <v>-54.671551268570539</v>
      </c>
      <c r="AT201" s="21">
        <f t="shared" si="34"/>
        <v>-54.917611081864905</v>
      </c>
      <c r="AU201" s="21">
        <f t="shared" si="34"/>
        <v>-55.181502830032343</v>
      </c>
      <c r="AV201" s="21">
        <f t="shared" si="34"/>
        <v>-55.463585560673401</v>
      </c>
      <c r="AW201" s="21">
        <f t="shared" si="34"/>
        <v>-55.764233297865601</v>
      </c>
      <c r="AX201" s="21">
        <f t="shared" si="34"/>
        <v>-56.083836601924155</v>
      </c>
      <c r="AY201" s="21">
        <f t="shared" si="34"/>
        <v>-56.422803500276089</v>
      </c>
      <c r="AZ201" s="21">
        <f t="shared" si="34"/>
        <v>-56.781559506275968</v>
      </c>
      <c r="BA201" s="21">
        <f t="shared" si="34"/>
        <v>-57.160547822163529</v>
      </c>
      <c r="BB201" s="21">
        <f t="shared" si="34"/>
        <v>-57.549047329353172</v>
      </c>
    </row>
    <row r="202" spans="1:54" outlineLevel="2">
      <c r="A202" s="495"/>
      <c r="B202" s="150" t="s">
        <v>494</v>
      </c>
      <c r="C202" s="19"/>
      <c r="D202" s="135" t="s">
        <v>383</v>
      </c>
      <c r="E202" s="21">
        <f>SUM(E190:E192,E195:E198)</f>
        <v>-96.606019424888473</v>
      </c>
      <c r="F202" s="21">
        <f t="shared" ref="F202:BB202" si="35">SUM(F190:F192,F195:F198)</f>
        <v>-95.688215649445141</v>
      </c>
      <c r="G202" s="21">
        <f t="shared" si="35"/>
        <v>-94.801120921804738</v>
      </c>
      <c r="H202" s="21">
        <f t="shared" si="35"/>
        <v>-93.944164880883847</v>
      </c>
      <c r="I202" s="21">
        <f t="shared" si="35"/>
        <v>-93.116802241679835</v>
      </c>
      <c r="J202" s="21">
        <f t="shared" si="35"/>
        <v>-92.318512289258834</v>
      </c>
      <c r="K202" s="21">
        <f t="shared" si="35"/>
        <v>-91.548798308408948</v>
      </c>
      <c r="L202" s="21">
        <f t="shared" si="35"/>
        <v>-90.807187060318313</v>
      </c>
      <c r="M202" s="21">
        <f t="shared" si="35"/>
        <v>-90.09322844156911</v>
      </c>
      <c r="N202" s="21">
        <f t="shared" si="35"/>
        <v>-89.406494966820986</v>
      </c>
      <c r="O202" s="21">
        <f t="shared" si="35"/>
        <v>-88.746581299389845</v>
      </c>
      <c r="P202" s="21">
        <f t="shared" si="35"/>
        <v>-88.113103989691211</v>
      </c>
      <c r="Q202" s="21">
        <f t="shared" si="35"/>
        <v>-87.505700972843798</v>
      </c>
      <c r="R202" s="21">
        <f t="shared" si="35"/>
        <v>-86.924031309308859</v>
      </c>
      <c r="S202" s="21">
        <f t="shared" si="35"/>
        <v>-86.35813888684811</v>
      </c>
      <c r="T202" s="21">
        <f t="shared" si="35"/>
        <v>-85.817427719047402</v>
      </c>
      <c r="U202" s="21">
        <f t="shared" si="35"/>
        <v>-85.301614408216267</v>
      </c>
      <c r="V202" s="21">
        <f t="shared" si="35"/>
        <v>-84.810435472898376</v>
      </c>
      <c r="W202" s="21">
        <f t="shared" si="35"/>
        <v>-84.343646999076938</v>
      </c>
      <c r="X202" s="21">
        <f t="shared" si="35"/>
        <v>-83.901024494080701</v>
      </c>
      <c r="Y202" s="21">
        <f t="shared" si="35"/>
        <v>-83.482362691934213</v>
      </c>
      <c r="Z202" s="21">
        <f t="shared" si="35"/>
        <v>-83.087475241172825</v>
      </c>
      <c r="AA202" s="21">
        <f t="shared" si="35"/>
        <v>-82.716194684295871</v>
      </c>
      <c r="AB202" s="21">
        <f t="shared" si="35"/>
        <v>-82.368372240952283</v>
      </c>
      <c r="AC202" s="21">
        <f t="shared" si="35"/>
        <v>-82.017177755749785</v>
      </c>
      <c r="AD202" s="21">
        <f t="shared" si="35"/>
        <v>-81.685968759312402</v>
      </c>
      <c r="AE202" s="21">
        <f t="shared" si="35"/>
        <v>-81.372028990790923</v>
      </c>
      <c r="AF202" s="21">
        <f t="shared" si="35"/>
        <v>-81.073551940283124</v>
      </c>
      <c r="AG202" s="21">
        <f t="shared" si="35"/>
        <v>-80.789663370598888</v>
      </c>
      <c r="AH202" s="21">
        <f t="shared" si="35"/>
        <v>-80.520663278326822</v>
      </c>
      <c r="AI202" s="21">
        <f t="shared" si="35"/>
        <v>-80.268464076060567</v>
      </c>
      <c r="AJ202" s="21">
        <f t="shared" si="35"/>
        <v>-80.39605546374942</v>
      </c>
      <c r="AK202" s="21">
        <f t="shared" si="35"/>
        <v>-80.538269523251273</v>
      </c>
      <c r="AL202" s="21">
        <f t="shared" si="35"/>
        <v>-80.695586227333038</v>
      </c>
      <c r="AM202" s="21">
        <f t="shared" si="35"/>
        <v>-80.868555443156282</v>
      </c>
      <c r="AN202" s="21">
        <f t="shared" si="35"/>
        <v>-81.057631531451193</v>
      </c>
      <c r="AO202" s="21">
        <f t="shared" si="35"/>
        <v>-81.263144329159303</v>
      </c>
      <c r="AP202" s="21">
        <f t="shared" si="35"/>
        <v>-81.485551155215035</v>
      </c>
      <c r="AQ202" s="21">
        <f t="shared" si="35"/>
        <v>-81.725334053575608</v>
      </c>
      <c r="AR202" s="21">
        <f t="shared" si="35"/>
        <v>-81.982966281552024</v>
      </c>
      <c r="AS202" s="21">
        <f t="shared" si="35"/>
        <v>-82.258918837327627</v>
      </c>
      <c r="AT202" s="21">
        <f t="shared" si="35"/>
        <v>-82.55367954189127</v>
      </c>
      <c r="AU202" s="21">
        <f t="shared" si="35"/>
        <v>-82.867760478794509</v>
      </c>
      <c r="AV202" s="21">
        <f t="shared" si="35"/>
        <v>-83.201683848410482</v>
      </c>
      <c r="AW202" s="21">
        <f t="shared" si="35"/>
        <v>-83.555983322785622</v>
      </c>
      <c r="AX202" s="21">
        <f t="shared" si="35"/>
        <v>-83.93120791485066</v>
      </c>
      <c r="AY202" s="21">
        <f t="shared" si="35"/>
        <v>-84.327923782981173</v>
      </c>
      <c r="AZ202" s="21">
        <f t="shared" si="35"/>
        <v>-84.746713560610871</v>
      </c>
      <c r="BA202" s="21">
        <f t="shared" si="35"/>
        <v>-85.188176026870934</v>
      </c>
      <c r="BB202" s="21">
        <f t="shared" si="35"/>
        <v>-85.636105610242751</v>
      </c>
    </row>
    <row r="203" spans="1:54" outlineLevel="1">
      <c r="B203" s="19"/>
      <c r="C203" s="19"/>
      <c r="D203" s="19"/>
      <c r="E203" s="15"/>
    </row>
    <row r="204" spans="1:54" outlineLevel="1">
      <c r="A204" s="493" t="s">
        <v>495</v>
      </c>
      <c r="B204" s="150" t="s">
        <v>496</v>
      </c>
      <c r="C204" s="19"/>
      <c r="D204" s="135" t="s">
        <v>383</v>
      </c>
      <c r="E204" s="21">
        <f>E200</f>
        <v>-81.411785162811086</v>
      </c>
      <c r="F204" s="21">
        <f>F200+E204</f>
        <v>-162.05577021456895</v>
      </c>
      <c r="G204" s="21">
        <f t="shared" ref="G204:BB206" si="36">G200+F204</f>
        <v>-241.84775264725721</v>
      </c>
      <c r="H204" s="21">
        <f t="shared" si="36"/>
        <v>-320.8108403556497</v>
      </c>
      <c r="I204" s="21">
        <f t="shared" si="36"/>
        <v>-399.06724804211262</v>
      </c>
      <c r="J204" s="21">
        <f t="shared" si="36"/>
        <v>-476.63561554405823</v>
      </c>
      <c r="K204" s="21">
        <f t="shared" si="36"/>
        <v>-553.43883767918453</v>
      </c>
      <c r="L204" s="21">
        <f t="shared" si="36"/>
        <v>-629.59271562745198</v>
      </c>
      <c r="M204" s="21">
        <f t="shared" si="36"/>
        <v>-705.11543885484127</v>
      </c>
      <c r="N204" s="21">
        <f t="shared" si="36"/>
        <v>-779.9348568827304</v>
      </c>
      <c r="O204" s="21">
        <f t="shared" si="36"/>
        <v>-854.16085904291401</v>
      </c>
      <c r="P204" s="21">
        <f t="shared" si="36"/>
        <v>-927.81126244248549</v>
      </c>
      <c r="Q204" s="21">
        <f t="shared" si="36"/>
        <v>-1000.9037908896346</v>
      </c>
      <c r="R204" s="21">
        <f t="shared" si="36"/>
        <v>-1073.5397256629326</v>
      </c>
      <c r="S204" s="21">
        <f t="shared" si="36"/>
        <v>-1145.6514399805942</v>
      </c>
      <c r="T204" s="21">
        <f t="shared" si="36"/>
        <v>-1217.2564637117957</v>
      </c>
      <c r="U204" s="21">
        <f t="shared" si="36"/>
        <v>-1288.3722646048736</v>
      </c>
      <c r="V204" s="21">
        <f t="shared" si="36"/>
        <v>-1359.0939434936786</v>
      </c>
      <c r="W204" s="21">
        <f t="shared" si="36"/>
        <v>-1429.3597831928657</v>
      </c>
      <c r="X204" s="21">
        <f t="shared" si="36"/>
        <v>-1499.2620741086944</v>
      </c>
      <c r="Y204" s="21">
        <f t="shared" si="36"/>
        <v>-1568.741896574963</v>
      </c>
      <c r="Z204" s="21">
        <f t="shared" si="36"/>
        <v>-1637.8888962147612</v>
      </c>
      <c r="AA204" s="21">
        <f t="shared" si="36"/>
        <v>-1706.7178774000433</v>
      </c>
      <c r="AB204" s="21">
        <f t="shared" si="36"/>
        <v>-1775.2437341688042</v>
      </c>
      <c r="AC204" s="21">
        <f t="shared" si="36"/>
        <v>-1843.465776159027</v>
      </c>
      <c r="AD204" s="21">
        <f t="shared" si="36"/>
        <v>-1911.4032080284549</v>
      </c>
      <c r="AE204" s="21">
        <f t="shared" si="36"/>
        <v>-1979.0781318070015</v>
      </c>
      <c r="AF204" s="21">
        <f t="shared" si="36"/>
        <v>-2046.5038955472219</v>
      </c>
      <c r="AG204" s="21">
        <f t="shared" si="36"/>
        <v>-2113.6948248692279</v>
      </c>
      <c r="AH204" s="21">
        <f t="shared" si="36"/>
        <v>-2180.6663831296373</v>
      </c>
      <c r="AI204" s="21">
        <f t="shared" si="36"/>
        <v>-2247.4355259654153</v>
      </c>
      <c r="AJ204" s="21">
        <f t="shared" si="36"/>
        <v>-2314.316746937488</v>
      </c>
      <c r="AK204" s="21">
        <f t="shared" si="36"/>
        <v>-2381.3244015614937</v>
      </c>
      <c r="AL204" s="21">
        <f t="shared" si="36"/>
        <v>-2448.4735537750407</v>
      </c>
      <c r="AM204" s="21">
        <f t="shared" si="36"/>
        <v>-2515.7797392405919</v>
      </c>
      <c r="AN204" s="21">
        <f t="shared" si="36"/>
        <v>-2583.2587935948909</v>
      </c>
      <c r="AO204" s="21">
        <f t="shared" si="36"/>
        <v>-2650.9267864855051</v>
      </c>
      <c r="AP204" s="21">
        <f t="shared" si="36"/>
        <v>-2718.8001708249617</v>
      </c>
      <c r="AQ204" s="21">
        <f t="shared" si="36"/>
        <v>-2786.8958257881995</v>
      </c>
      <c r="AR204" s="21">
        <f t="shared" si="36"/>
        <v>-2855.2310118027794</v>
      </c>
      <c r="AS204" s="21">
        <f t="shared" si="36"/>
        <v>-2923.82337497139</v>
      </c>
      <c r="AT204" s="21">
        <f t="shared" si="36"/>
        <v>-2992.6909738092872</v>
      </c>
      <c r="AU204" s="21">
        <f t="shared" si="36"/>
        <v>-3061.852304194033</v>
      </c>
      <c r="AV204" s="21">
        <f t="shared" si="36"/>
        <v>-3131.3263078373261</v>
      </c>
      <c r="AW204" s="21">
        <f t="shared" si="36"/>
        <v>-3201.1323825107052</v>
      </c>
      <c r="AX204" s="21">
        <f t="shared" si="36"/>
        <v>-3271.2903999596524</v>
      </c>
      <c r="AY204" s="21">
        <f t="shared" si="36"/>
        <v>-3341.8207240508486</v>
      </c>
      <c r="AZ204" s="21">
        <f t="shared" si="36"/>
        <v>-3412.7442272204926</v>
      </c>
      <c r="BA204" s="21">
        <f t="shared" si="36"/>
        <v>-3484.0823068354384</v>
      </c>
      <c r="BB204" s="21">
        <f t="shared" si="36"/>
        <v>-3555.8428671755787</v>
      </c>
    </row>
    <row r="205" spans="1:54" outlineLevel="1">
      <c r="A205" s="494"/>
      <c r="B205" s="150" t="s">
        <v>497</v>
      </c>
      <c r="C205" s="19"/>
      <c r="D205" s="135" t="s">
        <v>383</v>
      </c>
      <c r="E205" s="21">
        <f>E201</f>
        <v>-66.313284101130947</v>
      </c>
      <c r="F205" s="21">
        <f t="shared" ref="F205:U206" si="37">F201+E205</f>
        <v>-131.85621086996684</v>
      </c>
      <c r="G205" s="21">
        <f t="shared" si="37"/>
        <v>-196.65599755424023</v>
      </c>
      <c r="H205" s="21">
        <f t="shared" si="37"/>
        <v>-260.73928188337584</v>
      </c>
      <c r="I205" s="21">
        <f t="shared" si="37"/>
        <v>-324.13214605885412</v>
      </c>
      <c r="J205" s="21">
        <f t="shared" si="37"/>
        <v>-386.86014019517842</v>
      </c>
      <c r="K205" s="21">
        <f t="shared" si="37"/>
        <v>-448.94830521618132</v>
      </c>
      <c r="L205" s="21">
        <f t="shared" si="37"/>
        <v>-510.42119517785932</v>
      </c>
      <c r="M205" s="21">
        <f t="shared" si="37"/>
        <v>-571.30289922876159</v>
      </c>
      <c r="N205" s="21">
        <f t="shared" si="37"/>
        <v>-631.61706300117191</v>
      </c>
      <c r="O205" s="21">
        <f t="shared" si="37"/>
        <v>-691.38690955528955</v>
      </c>
      <c r="P205" s="21">
        <f t="shared" si="37"/>
        <v>-750.63526000315403</v>
      </c>
      <c r="Q205" s="21">
        <f t="shared" si="37"/>
        <v>-809.38455363300511</v>
      </c>
      <c r="R205" s="21">
        <f t="shared" si="37"/>
        <v>-867.65686767739442</v>
      </c>
      <c r="S205" s="21">
        <f t="shared" si="37"/>
        <v>-925.47072475465802</v>
      </c>
      <c r="T205" s="21">
        <f t="shared" si="37"/>
        <v>-982.84755852932335</v>
      </c>
      <c r="U205" s="21">
        <f t="shared" si="37"/>
        <v>-1039.8084965932944</v>
      </c>
      <c r="V205" s="21">
        <f t="shared" si="36"/>
        <v>-1096.374378974823</v>
      </c>
      <c r="W205" s="21">
        <f t="shared" si="36"/>
        <v>-1152.5657762289784</v>
      </c>
      <c r="X205" s="21">
        <f t="shared" si="36"/>
        <v>-1208.4030073967444</v>
      </c>
      <c r="Y205" s="21">
        <f t="shared" si="36"/>
        <v>-1263.906157708861</v>
      </c>
      <c r="Z205" s="21">
        <f t="shared" si="36"/>
        <v>-1319.0950959578136</v>
      </c>
      <c r="AA205" s="21">
        <f t="shared" si="36"/>
        <v>-1373.9894917758991</v>
      </c>
      <c r="AB205" s="21">
        <f t="shared" si="36"/>
        <v>-1428.6088327236496</v>
      </c>
      <c r="AC205" s="21">
        <f t="shared" si="36"/>
        <v>-1482.9635411567647</v>
      </c>
      <c r="AD205" s="21">
        <f t="shared" si="36"/>
        <v>-1537.071714067707</v>
      </c>
      <c r="AE205" s="21">
        <f t="shared" si="36"/>
        <v>-1590.950442281413</v>
      </c>
      <c r="AF205" s="21">
        <f t="shared" si="36"/>
        <v>-1644.6161241138191</v>
      </c>
      <c r="AG205" s="21">
        <f t="shared" si="36"/>
        <v>-1698.0847864542134</v>
      </c>
      <c r="AH205" s="21">
        <f t="shared" si="36"/>
        <v>-1751.3724863981411</v>
      </c>
      <c r="AI205" s="21">
        <f t="shared" si="36"/>
        <v>-1804.4958589127136</v>
      </c>
      <c r="AJ205" s="21">
        <f t="shared" si="36"/>
        <v>-1857.7035332683276</v>
      </c>
      <c r="AK205" s="21">
        <f t="shared" si="36"/>
        <v>-1911.010489741524</v>
      </c>
      <c r="AL205" s="21">
        <f t="shared" si="36"/>
        <v>-1964.4319540019119</v>
      </c>
      <c r="AM205" s="21">
        <f t="shared" si="36"/>
        <v>-2017.9834295504493</v>
      </c>
      <c r="AN205" s="21">
        <f t="shared" si="36"/>
        <v>-2071.6806751473168</v>
      </c>
      <c r="AO205" s="21">
        <f t="shared" si="36"/>
        <v>-2125.5396728061119</v>
      </c>
      <c r="AP205" s="21">
        <f t="shared" si="36"/>
        <v>-2179.5766798692753</v>
      </c>
      <c r="AQ205" s="21">
        <f t="shared" si="36"/>
        <v>-2233.8082471045941</v>
      </c>
      <c r="AR205" s="21">
        <f t="shared" si="36"/>
        <v>-2288.2512257570743</v>
      </c>
      <c r="AS205" s="21">
        <f t="shared" si="36"/>
        <v>-2342.9227770256448</v>
      </c>
      <c r="AT205" s="21">
        <f t="shared" si="36"/>
        <v>-2397.8403881075096</v>
      </c>
      <c r="AU205" s="21">
        <f t="shared" si="36"/>
        <v>-2453.0218909375421</v>
      </c>
      <c r="AV205" s="21">
        <f t="shared" si="36"/>
        <v>-2508.4854764982156</v>
      </c>
      <c r="AW205" s="21">
        <f t="shared" si="36"/>
        <v>-2564.2497097960813</v>
      </c>
      <c r="AX205" s="21">
        <f t="shared" si="36"/>
        <v>-2620.3335463980056</v>
      </c>
      <c r="AY205" s="21">
        <f t="shared" si="36"/>
        <v>-2676.7563498982818</v>
      </c>
      <c r="AZ205" s="21">
        <f t="shared" si="36"/>
        <v>-2733.5379094045579</v>
      </c>
      <c r="BA205" s="21">
        <f t="shared" si="36"/>
        <v>-2790.6984572267215</v>
      </c>
      <c r="BB205" s="21">
        <f t="shared" si="36"/>
        <v>-2848.2475045560745</v>
      </c>
    </row>
    <row r="206" spans="1:54" outlineLevel="1">
      <c r="A206" s="495"/>
      <c r="B206" s="150" t="s">
        <v>498</v>
      </c>
      <c r="C206" s="19"/>
      <c r="D206" s="135" t="s">
        <v>383</v>
      </c>
      <c r="E206" s="21">
        <f>E202</f>
        <v>-96.606019424888473</v>
      </c>
      <c r="F206" s="21">
        <f t="shared" si="37"/>
        <v>-192.29423507433361</v>
      </c>
      <c r="G206" s="21">
        <f t="shared" si="36"/>
        <v>-287.09535599613832</v>
      </c>
      <c r="H206" s="21">
        <f t="shared" si="36"/>
        <v>-381.03952087702214</v>
      </c>
      <c r="I206" s="21">
        <f t="shared" si="36"/>
        <v>-474.15632311870195</v>
      </c>
      <c r="J206" s="21">
        <f t="shared" si="36"/>
        <v>-566.47483540796077</v>
      </c>
      <c r="K206" s="21">
        <f t="shared" si="36"/>
        <v>-658.02363371636966</v>
      </c>
      <c r="L206" s="21">
        <f t="shared" si="36"/>
        <v>-748.83082077668791</v>
      </c>
      <c r="M206" s="21">
        <f t="shared" si="36"/>
        <v>-838.92404921825698</v>
      </c>
      <c r="N206" s="21">
        <f t="shared" si="36"/>
        <v>-928.330544185078</v>
      </c>
      <c r="O206" s="21">
        <f t="shared" si="36"/>
        <v>-1017.0771254844678</v>
      </c>
      <c r="P206" s="21">
        <f t="shared" si="36"/>
        <v>-1105.190229474159</v>
      </c>
      <c r="Q206" s="21">
        <f t="shared" si="36"/>
        <v>-1192.6959304470029</v>
      </c>
      <c r="R206" s="21">
        <f t="shared" si="36"/>
        <v>-1279.6199617563118</v>
      </c>
      <c r="S206" s="21">
        <f t="shared" si="36"/>
        <v>-1365.9781006431599</v>
      </c>
      <c r="T206" s="21">
        <f t="shared" si="36"/>
        <v>-1451.7955283622073</v>
      </c>
      <c r="U206" s="21">
        <f t="shared" si="36"/>
        <v>-1537.0971427704235</v>
      </c>
      <c r="V206" s="21">
        <f t="shared" si="36"/>
        <v>-1621.907578243322</v>
      </c>
      <c r="W206" s="21">
        <f t="shared" si="36"/>
        <v>-1706.251225242399</v>
      </c>
      <c r="X206" s="21">
        <f t="shared" si="36"/>
        <v>-1790.1522497364797</v>
      </c>
      <c r="Y206" s="21">
        <f t="shared" si="36"/>
        <v>-1873.6346124284139</v>
      </c>
      <c r="Z206" s="21">
        <f t="shared" si="36"/>
        <v>-1956.7220876695867</v>
      </c>
      <c r="AA206" s="21">
        <f t="shared" si="36"/>
        <v>-2039.4382823538826</v>
      </c>
      <c r="AB206" s="21">
        <f t="shared" si="36"/>
        <v>-2121.806654594835</v>
      </c>
      <c r="AC206" s="21">
        <f t="shared" si="36"/>
        <v>-2203.8238323505848</v>
      </c>
      <c r="AD206" s="21">
        <f t="shared" si="36"/>
        <v>-2285.5098011098971</v>
      </c>
      <c r="AE206" s="21">
        <f t="shared" si="36"/>
        <v>-2366.8818301006881</v>
      </c>
      <c r="AF206" s="21">
        <f t="shared" si="36"/>
        <v>-2447.9553820409715</v>
      </c>
      <c r="AG206" s="21">
        <f t="shared" si="36"/>
        <v>-2528.7450454115706</v>
      </c>
      <c r="AH206" s="21">
        <f t="shared" si="36"/>
        <v>-2609.2657086898976</v>
      </c>
      <c r="AI206" s="21">
        <f t="shared" si="36"/>
        <v>-2689.5341727659579</v>
      </c>
      <c r="AJ206" s="21">
        <f t="shared" si="36"/>
        <v>-2769.9302282297072</v>
      </c>
      <c r="AK206" s="21">
        <f t="shared" si="36"/>
        <v>-2850.4684977529582</v>
      </c>
      <c r="AL206" s="21">
        <f t="shared" si="36"/>
        <v>-2931.1640839802913</v>
      </c>
      <c r="AM206" s="21">
        <f t="shared" si="36"/>
        <v>-3012.0326394234476</v>
      </c>
      <c r="AN206" s="21">
        <f t="shared" si="36"/>
        <v>-3093.0902709548986</v>
      </c>
      <c r="AO206" s="21">
        <f t="shared" si="36"/>
        <v>-3174.353415284058</v>
      </c>
      <c r="AP206" s="21">
        <f t="shared" si="36"/>
        <v>-3255.838966439273</v>
      </c>
      <c r="AQ206" s="21">
        <f t="shared" si="36"/>
        <v>-3337.5643004928488</v>
      </c>
      <c r="AR206" s="21">
        <f t="shared" si="36"/>
        <v>-3419.5472667744007</v>
      </c>
      <c r="AS206" s="21">
        <f t="shared" si="36"/>
        <v>-3501.8061856117283</v>
      </c>
      <c r="AT206" s="21">
        <f t="shared" si="36"/>
        <v>-3584.3598651536195</v>
      </c>
      <c r="AU206" s="21">
        <f t="shared" si="36"/>
        <v>-3667.2276256324139</v>
      </c>
      <c r="AV206" s="21">
        <f t="shared" si="36"/>
        <v>-3750.4293094808245</v>
      </c>
      <c r="AW206" s="21">
        <f t="shared" si="36"/>
        <v>-3833.9852928036103</v>
      </c>
      <c r="AX206" s="21">
        <f t="shared" si="36"/>
        <v>-3917.9165007184611</v>
      </c>
      <c r="AY206" s="21">
        <f t="shared" si="36"/>
        <v>-4002.2444245014422</v>
      </c>
      <c r="AZ206" s="21">
        <f t="shared" si="36"/>
        <v>-4086.9911380620529</v>
      </c>
      <c r="BA206" s="21">
        <f t="shared" si="36"/>
        <v>-4172.179314088924</v>
      </c>
      <c r="BB206" s="21">
        <f t="shared" si="36"/>
        <v>-4257.8154196991663</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499</v>
      </c>
      <c r="C209" s="57"/>
      <c r="D209" s="56" t="s">
        <v>383</v>
      </c>
      <c r="E209" s="279">
        <v>-57.735933406836239</v>
      </c>
      <c r="F209" s="279">
        <v>-58.920185495502551</v>
      </c>
      <c r="G209" s="279">
        <v>-60.054509045429683</v>
      </c>
      <c r="H209" s="279">
        <v>-61.239517353677464</v>
      </c>
      <c r="I209" s="279">
        <v>-63.098652086088457</v>
      </c>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39">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E51:I51"/>
    <mergeCell ref="J51:N51"/>
    <mergeCell ref="O51:S51"/>
    <mergeCell ref="A75:A77"/>
    <mergeCell ref="A204:A206"/>
    <mergeCell ref="A143:A154"/>
    <mergeCell ref="A19:B19"/>
    <mergeCell ref="A54:A64"/>
    <mergeCell ref="A190:A198"/>
    <mergeCell ref="A200:A202"/>
    <mergeCell ref="A186:A187"/>
    <mergeCell ref="A66:A71"/>
    <mergeCell ref="A158:A169"/>
    <mergeCell ref="A172:A174"/>
    <mergeCell ref="A176:A178"/>
    <mergeCell ref="A31:A40"/>
    <mergeCell ref="I21:N45"/>
    <mergeCell ref="P21:U45"/>
    <mergeCell ref="P5:U18"/>
    <mergeCell ref="D31:G36"/>
    <mergeCell ref="I2:U2"/>
    <mergeCell ref="I3:N4"/>
    <mergeCell ref="P3:U4"/>
    <mergeCell ref="I5:N18"/>
    <mergeCell ref="I20:N20"/>
    <mergeCell ref="P20:U20"/>
  </mergeCells>
  <phoneticPr fontId="25" type="noConversion"/>
  <dataValidations count="1">
    <dataValidation type="list" allowBlank="1" showInputMessage="1" showErrorMessage="1" sqref="B7" xr:uid="{826EA4CC-C28D-4605-8CD1-D1F6D78CEAC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Props1.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customXml/itemProps2.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3.xml><?xml version="1.0" encoding="utf-8"?>
<ds:datastoreItem xmlns:ds="http://schemas.openxmlformats.org/officeDocument/2006/customXml" ds:itemID="{4C8C5D17-F113-46D2-A30C-B6DE5F590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2024-12-17T18:32:05Z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