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threadedComments/threadedComment2.xml" ContentType="application/vnd.ms-excel.threadedcomments+xml"/>
  <Override PartName="/xl/comments4.xml" ContentType="application/vnd.openxmlformats-officedocument.spreadsheetml.comments+xml"/>
  <Override PartName="/xl/threadedComments/threadedComment3.xml" ContentType="application/vnd.ms-excel.threaded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https://northerngas-my.sharepoint.com/personal/sfletcher_northerngas_co_uk/Documents/Desktop/GD3 Business Plan Web Docs/"/>
    </mc:Choice>
  </mc:AlternateContent>
  <xr:revisionPtr revIDLastSave="0" documentId="8_{996967AE-132A-4441-8208-A1C34CD92D39}" xr6:coauthVersionLast="47" xr6:coauthVersionMax="47" xr10:uidLastSave="{00000000-0000-0000-0000-000000000000}"/>
  <bookViews>
    <workbookView xWindow="-110" yWindow="-110" windowWidth="19420" windowHeight="11620" firstSheet="8" activeTab="8" xr2:uid="{00000000-000D-0000-FFFF-FFFF00000000}"/>
  </bookViews>
  <sheets>
    <sheet name="Cover" sheetId="58" r:id="rId1"/>
    <sheet name="Changes Log" sheetId="77" r:id="rId2"/>
    <sheet name="Guidance" sheetId="38" r:id="rId3"/>
    <sheet name="Summary" sheetId="2" r:id="rId4"/>
    <sheet name="Blank" sheetId="7" state="hidden" r:id="rId5"/>
    <sheet name="Full Opt. Considered" sheetId="45" r:id="rId6"/>
    <sheet name="Fixed Data" sheetId="81" r:id="rId7"/>
    <sheet name="Risk Register" sheetId="22" r:id="rId8"/>
    <sheet name="Baseline" sheetId="63" r:id="rId9"/>
    <sheet name="Baseline Workings" sheetId="85" r:id="rId10"/>
    <sheet name="Option_1" sheetId="88" r:id="rId11"/>
    <sheet name="Option_1 Workings" sheetId="89" r:id="rId12"/>
    <sheet name="Option_2" sheetId="67" r:id="rId13"/>
    <sheet name="Option_2 Workings" sheetId="90" r:id="rId14"/>
    <sheet name="Option_3" sheetId="68" r:id="rId15"/>
    <sheet name="Option_3 Workings" sheetId="91" r:id="rId16"/>
    <sheet name="Option_4" sheetId="69" state="hidden" r:id="rId17"/>
    <sheet name="Option_4 Workings" sheetId="92" state="hidden" r:id="rId18"/>
    <sheet name="Option_5" sheetId="70" state="hidden" r:id="rId19"/>
    <sheet name="Option_5 Workings" sheetId="93" state="hidden" r:id="rId20"/>
    <sheet name="Option_6" sheetId="71" state="hidden" r:id="rId21"/>
    <sheet name="Option_6 Workings" sheetId="94" state="hidden" r:id="rId22"/>
    <sheet name="Option_7" sheetId="72" state="hidden" r:id="rId23"/>
    <sheet name="Option_7 Workings" sheetId="95" state="hidden" r:id="rId24"/>
    <sheet name="Option_8" sheetId="73" state="hidden" r:id="rId25"/>
    <sheet name="Option_8 Workings" sheetId="96" state="hidden" r:id="rId26"/>
    <sheet name="Option_9" sheetId="74" state="hidden" r:id="rId27"/>
    <sheet name="Option_9 Workings" sheetId="97" state="hidden" r:id="rId28"/>
    <sheet name="Option_10" sheetId="75" state="hidden" r:id="rId29"/>
    <sheet name="Option_10 Workings" sheetId="98" state="hidden" r:id="rId30"/>
  </sheets>
  <definedNames>
    <definedName name="________hom1" hidden="1">{#N/A,#N/A,FALSE,"Assessment";#N/A,#N/A,FALSE,"Staffing";#N/A,#N/A,FALSE,"Hires";#N/A,#N/A,FALSE,"Assumptions"}</definedName>
    <definedName name="________k1" hidden="1">{#N/A,#N/A,FALSE,"Assessment";#N/A,#N/A,FALSE,"Staffing";#N/A,#N/A,FALSE,"Hires";#N/A,#N/A,FALSE,"Assumptions"}</definedName>
    <definedName name="________kk1" hidden="1">{#N/A,#N/A,FALSE,"Assessment";#N/A,#N/A,FALSE,"Staffing";#N/A,#N/A,FALSE,"Hires";#N/A,#N/A,FALSE,"Assumptions"}</definedName>
    <definedName name="________KKK1" hidden="1">{#N/A,#N/A,FALSE,"Assessment";#N/A,#N/A,FALSE,"Staffing";#N/A,#N/A,FALSE,"Hires";#N/A,#N/A,FALSE,"Assumptions"}</definedName>
    <definedName name="________w2" hidden="1">{"Model Summary",#N/A,FALSE,"Print Chart";"Holdco",#N/A,FALSE,"Print Chart";"Genco",#N/A,FALSE,"Print Chart";"Servco",#N/A,FALSE,"Print Chart";"Genco_Detail",#N/A,FALSE,"Summary Financials";"Servco_Detail",#N/A,FALSE,"Summary Financials"}</definedName>
    <definedName name="________wr6" hidden="1">{"Model Summary",#N/A,FALSE,"Print Chart";"Holdco",#N/A,FALSE,"Print Chart";"Genco",#N/A,FALSE,"Print Chart";"Servco",#N/A,FALSE,"Print Chart";"Genco_Detail",#N/A,FALSE,"Summary Financials";"Servco_Detail",#N/A,FALSE,"Summary Financials"}</definedName>
    <definedName name="________wr9" hidden="1">{"holdco",#N/A,FALSE,"Summary Financials";"holdco",#N/A,FALSE,"Summary Financials"}</definedName>
    <definedName name="________wrn1" hidden="1">{"holdco",#N/A,FALSE,"Summary Financials";"holdco",#N/A,FALSE,"Summary Financials"}</definedName>
    <definedName name="________wrn2" hidden="1">{"holdco",#N/A,FALSE,"Summary Financials";"holdco",#N/A,FALSE,"Summary Financials"}</definedName>
    <definedName name="________wrn3" hidden="1">{"holdco",#N/A,FALSE,"Summary Financials";"holdco",#N/A,FALSE,"Summary Financials"}</definedName>
    <definedName name="________wrn7" hidden="1">{"Model Summary",#N/A,FALSE,"Print Chart";"Holdco",#N/A,FALSE,"Print Chart";"Genco",#N/A,FALSE,"Print Chart";"Servco",#N/A,FALSE,"Print Chart";"Genco_Detail",#N/A,FALSE,"Summary Financials";"Servco_Detail",#N/A,FALSE,"Summary Financials"}</definedName>
    <definedName name="________wrn8" hidden="1">{"holdco",#N/A,FALSE,"Summary Financials";"holdco",#N/A,FALSE,"Summary Financials"}</definedName>
    <definedName name="_______bb2" hidden="1">{#N/A,#N/A,FALSE,"PRJCTED MNTHLY QTY's"}</definedName>
    <definedName name="_______Lee5" hidden="1">{#VALUE!,#N/A,FALSE,0}</definedName>
    <definedName name="______hom1" hidden="1">{#N/A,#N/A,FALSE,"Assessment";#N/A,#N/A,FALSE,"Staffing";#N/A,#N/A,FALSE,"Hires";#N/A,#N/A,FALSE,"Assumptions"}</definedName>
    <definedName name="______k1" hidden="1">{#N/A,#N/A,FALSE,"Assessment";#N/A,#N/A,FALSE,"Staffing";#N/A,#N/A,FALSE,"Hires";#N/A,#N/A,FALSE,"Assumptions"}</definedName>
    <definedName name="______kk1" hidden="1">{#N/A,#N/A,FALSE,"Assessment";#N/A,#N/A,FALSE,"Staffing";#N/A,#N/A,FALSE,"Hires";#N/A,#N/A,FALSE,"Assumptions"}</definedName>
    <definedName name="______KKK1" hidden="1">{#N/A,#N/A,FALSE,"Assessment";#N/A,#N/A,FALSE,"Staffing";#N/A,#N/A,FALSE,"Hires";#N/A,#N/A,FALSE,"Assumptions"}</definedName>
    <definedName name="______w2" hidden="1">{"Model Summary",#N/A,FALSE,"Print Chart";"Holdco",#N/A,FALSE,"Print Chart";"Genco",#N/A,FALSE,"Print Chart";"Servco",#N/A,FALSE,"Print Chart";"Genco_Detail",#N/A,FALSE,"Summary Financials";"Servco_Detail",#N/A,FALSE,"Summary Financials"}</definedName>
    <definedName name="______wr6" hidden="1">{"Model Summary",#N/A,FALSE,"Print Chart";"Holdco",#N/A,FALSE,"Print Chart";"Genco",#N/A,FALSE,"Print Chart";"Servco",#N/A,FALSE,"Print Chart";"Genco_Detail",#N/A,FALSE,"Summary Financials";"Servco_Detail",#N/A,FALSE,"Summary Financials"}</definedName>
    <definedName name="______wr9" hidden="1">{"holdco",#N/A,FALSE,"Summary Financials";"holdco",#N/A,FALSE,"Summary Financials"}</definedName>
    <definedName name="______wrn1" hidden="1">{"holdco",#N/A,FALSE,"Summary Financials";"holdco",#N/A,FALSE,"Summary Financials"}</definedName>
    <definedName name="______wrn2" hidden="1">{"holdco",#N/A,FALSE,"Summary Financials";"holdco",#N/A,FALSE,"Summary Financials"}</definedName>
    <definedName name="______wrn3" hidden="1">{"holdco",#N/A,FALSE,"Summary Financials";"holdco",#N/A,FALSE,"Summary Financials"}</definedName>
    <definedName name="______wrn7" hidden="1">{"Model Summary",#N/A,FALSE,"Print Chart";"Holdco",#N/A,FALSE,"Print Chart";"Genco",#N/A,FALSE,"Print Chart";"Servco",#N/A,FALSE,"Print Chart";"Genco_Detail",#N/A,FALSE,"Summary Financials";"Servco_Detail",#N/A,FALSE,"Summary Financials"}</definedName>
    <definedName name="______wrn8" hidden="1">{"holdco",#N/A,FALSE,"Summary Financials";"holdco",#N/A,FALSE,"Summary Financials"}</definedName>
    <definedName name="_____KKK1" hidden="1">{#N/A,#N/A,FALSE,"Assessment";#N/A,#N/A,FALSE,"Staffing";#N/A,#N/A,FALSE,"Hires";#N/A,#N/A,FALSE,"Assumptions"}</definedName>
    <definedName name="_____wrn1" hidden="1">{"holdco",#N/A,FALSE,"Summary Financials";"holdco",#N/A,FALSE,"Summary Financials"}</definedName>
    <definedName name="_____wrn2" hidden="1">{"holdco",#N/A,FALSE,"Summary Financials";"holdco",#N/A,FALSE,"Summary Financials"}</definedName>
    <definedName name="_____wrn3" hidden="1">{"holdco",#N/A,FALSE,"Summary Financials";"holdco",#N/A,FALSE,"Summary Financials"}</definedName>
    <definedName name="_____wrn7" hidden="1">{"Model Summary",#N/A,FALSE,"Print Chart";"Holdco",#N/A,FALSE,"Print Chart";"Genco",#N/A,FALSE,"Print Chart";"Servco",#N/A,FALSE,"Print Chart";"Genco_Detail",#N/A,FALSE,"Summary Financials";"Servco_Detail",#N/A,FALSE,"Summary Financials"}</definedName>
    <definedName name="_____wrn8" hidden="1">{"holdco",#N/A,FALSE,"Summary Financials";"holdco",#N/A,FALSE,"Summary Financials"}</definedName>
    <definedName name="__123Graph_B" hidden="1">#REF!</definedName>
    <definedName name="__123Graph_C" hidden="1">#REF!</definedName>
    <definedName name="__123Graph_D" hidden="1">#REF!</definedName>
    <definedName name="__123Graph_X" hidden="1">#REF!</definedName>
    <definedName name="__FDS_HYPERLINK_TOGGLE_STATE__" hidden="1">"ON"</definedName>
    <definedName name="__hom1" hidden="1">{#N/A,#N/A,FALSE,"Assessment";#N/A,#N/A,FALSE,"Staffing";#N/A,#N/A,FALSE,"Hires";#N/A,#N/A,FALSE,"Assumptions"}</definedName>
    <definedName name="__IntlFixup" hidden="1">TRUE</definedName>
    <definedName name="__kk1" hidden="1">{#N/A,#N/A,FALSE,"Assessment";#N/A,#N/A,FALSE,"Staffing";#N/A,#N/A,FALSE,"Hires";#N/A,#N/A,FALSE,"Assumptions"}</definedName>
    <definedName name="__KKK1" hidden="1">{#N/A,#N/A,FALSE,"Assessment";#N/A,#N/A,FALSE,"Staffing";#N/A,#N/A,FALSE,"Hires";#N/A,#N/A,FALSE,"Assumptions"}</definedName>
    <definedName name="__wrn1" hidden="1">{"holdco",#N/A,FALSE,"Summary Financials";"holdco",#N/A,FALSE,"Summary Financials"}</definedName>
    <definedName name="__wrn2" hidden="1">{"holdco",#N/A,FALSE,"Summary Financials";"holdco",#N/A,FALSE,"Summary Financials"}</definedName>
    <definedName name="__wrn3" hidden="1">{"holdco",#N/A,FALSE,"Summary Financials";"holdco",#N/A,FALSE,"Summary Financials"}</definedName>
    <definedName name="__wrn7" hidden="1">{"Model Summary",#N/A,FALSE,"Print Chart";"Holdco",#N/A,FALSE,"Print Chart";"Genco",#N/A,FALSE,"Print Chart";"Servco",#N/A,FALSE,"Print Chart";"Genco_Detail",#N/A,FALSE,"Summary Financials";"Servco_Detail",#N/A,FALSE,"Summary Financials"}</definedName>
    <definedName name="__wrn8" hidden="1">{"holdco",#N/A,FALSE,"Summary Financials";"holdco",#N/A,FALSE,"Summary Financials"}</definedName>
    <definedName name="_139__123Graph_LBL_DCHART_3" hidden="1">#REF!</definedName>
    <definedName name="_142__123Graph_LBL_FCHART_1" hidden="1">#REF!</definedName>
    <definedName name="_143__123Graph_LBL_FCHART_3" hidden="1">#REF!</definedName>
    <definedName name="_33__123Graph_LBL_ECHART_3" hidden="1">#REF!</definedName>
    <definedName name="_34__123Graph_LBL_FCHART_1" hidden="1">#REF!</definedName>
    <definedName name="_35__123Graph_LBL_FCHART_3" hidden="1">#REF!</definedName>
    <definedName name="_49__123Graph_LBL_FCHART_1" hidden="1">#REF!</definedName>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example" hidden="1">#REF!</definedName>
    <definedName name="_Fill" hidden="1">#REF!</definedName>
    <definedName name="_Key1" hidden="1">#REF!</definedName>
    <definedName name="_Key2" hidden="1">#REF!</definedName>
    <definedName name="_Order1" hidden="1">255</definedName>
    <definedName name="_Order2" hidden="1">0</definedName>
    <definedName name="_Sort" hidden="1">#REF!</definedName>
    <definedName name="a" hidden="1">{"staff",#N/A,FALSE,"Current Month"}</definedName>
    <definedName name="AAA_duser" hidden="1">"OFF"</definedName>
    <definedName name="AAB_GSPPG" hidden="1">"AAB_Goldman Sachs PPG Chart Utilities 1.0g"</definedName>
    <definedName name="AccessDatabase" hidden="1">"C:\DATA\KEVIN\MODELS\Model 0218.mdb"</definedName>
    <definedName name="ACwvu.CapersView." hidden="1">#REF!</definedName>
    <definedName name="ACwvu.Japan_Capers_Ed_Pub." hidden="1">#REF!</definedName>
    <definedName name="ACwvu.KJP_CC." hidden="1">#REF!</definedName>
    <definedName name="Assumed_Asset_Life_in_Years">#REF!</definedName>
    <definedName name="b" hidden="1">{"staff",#N/A,FALSE,"Current Month"}</definedName>
    <definedName name="bb" hidden="1">{#N/A,#N/A,FALSE,"PRJCTED MNTHLY QTY's"}</definedName>
    <definedName name="bbbb" hidden="1">{#N/A,#N/A,FALSE,"PRJCTED QTRLY QTY's"}</definedName>
    <definedName name="bbbbbb" hidden="1">{#N/A,#N/A,FALSE,"PRJCTED QTRLY QTY's"}</definedName>
    <definedName name="BExEZ4HBCC06708765M8A06KCR7P" hidden="1">#N/A</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37" hidden="1">#REF!</definedName>
    <definedName name="BLPH138" hidden="1">#REF!</definedName>
    <definedName name="BLPH139" hidden="1">#REF!</definedName>
    <definedName name="BLPH14" hidden="1">#REF!</definedName>
    <definedName name="BLPH140" hidden="1">#REF!</definedName>
    <definedName name="BLPH141" hidden="1">#REF!</definedName>
    <definedName name="BLPH142" hidden="1">#REF!</definedName>
    <definedName name="BLPH143" hidden="1">#REF!</definedName>
    <definedName name="BLPH144" hidden="1">#REF!</definedName>
    <definedName name="BLPH145" hidden="1">#REF!</definedName>
    <definedName name="BLPH146" hidden="1">#REF!</definedName>
    <definedName name="BLPH147" hidden="1">#REF!</definedName>
    <definedName name="BLPH148" hidden="1">#REF!</definedName>
    <definedName name="BLPH149" hidden="1">#REF!</definedName>
    <definedName name="BLPH15" hidden="1">#REF!</definedName>
    <definedName name="BLPH150" hidden="1">#REF!</definedName>
    <definedName name="BLPH151" hidden="1">#REF!</definedName>
    <definedName name="BLPH152" hidden="1">#REF!</definedName>
    <definedName name="BLPH153" hidden="1">#REF!</definedName>
    <definedName name="BLPH154" hidden="1">#REF!</definedName>
    <definedName name="BLPH155" hidden="1">#REF!</definedName>
    <definedName name="BLPH156" hidden="1">#REF!</definedName>
    <definedName name="BLPH157" hidden="1">#REF!</definedName>
    <definedName name="BLPH158" hidden="1">#REF!</definedName>
    <definedName name="BLPH159" hidden="1">#REF!</definedName>
    <definedName name="BLPH16" hidden="1">#REF!</definedName>
    <definedName name="BLPH160" hidden="1">#REF!</definedName>
    <definedName name="BLPH161" hidden="1">#REF!</definedName>
    <definedName name="BLPH162" hidden="1">#REF!</definedName>
    <definedName name="BLPH163" hidden="1">#REF!</definedName>
    <definedName name="BLPH164" hidden="1">#REF!</definedName>
    <definedName name="BLPH165" hidden="1">#REF!</definedName>
    <definedName name="BLPH166" hidden="1">#REF!</definedName>
    <definedName name="BLPH167" hidden="1">#REF!</definedName>
    <definedName name="BLPH168" hidden="1">#REF!</definedName>
    <definedName name="BLPH169" hidden="1">#REF!</definedName>
    <definedName name="BLPH17" hidden="1">#REF!</definedName>
    <definedName name="BLPH170" hidden="1">#REF!</definedName>
    <definedName name="BLPH171" hidden="1">#REF!</definedName>
    <definedName name="BLPH172" hidden="1">#REF!</definedName>
    <definedName name="BLPH173" hidden="1">#REF!</definedName>
    <definedName name="BLPH174" hidden="1">#REF!</definedName>
    <definedName name="BLPH175" hidden="1">#REF!</definedName>
    <definedName name="BLPH176" hidden="1">#REF!</definedName>
    <definedName name="BLPH177" hidden="1">#REF!</definedName>
    <definedName name="BLPH178" hidden="1">#REF!</definedName>
    <definedName name="BLPH179" hidden="1">#REF!</definedName>
    <definedName name="BLPH18" hidden="1">#REF!</definedName>
    <definedName name="BLPH180" hidden="1">#REF!</definedName>
    <definedName name="BLPH181" hidden="1">#REF!</definedName>
    <definedName name="BLPH182" hidden="1">#REF!</definedName>
    <definedName name="BLPH183" hidden="1">#REF!</definedName>
    <definedName name="BLPH184" hidden="1">#REF!</definedName>
    <definedName name="BLPH185" hidden="1">#REF!</definedName>
    <definedName name="BLPH186" hidden="1">#REF!</definedName>
    <definedName name="BLPH187" hidden="1">#REF!</definedName>
    <definedName name="BLPH188" hidden="1">#REF!</definedName>
    <definedName name="BLPH189" hidden="1">#REF!</definedName>
    <definedName name="BLPH19" hidden="1">#REF!</definedName>
    <definedName name="BLPH190" hidden="1">#REF!</definedName>
    <definedName name="BLPH191" hidden="1">#REF!</definedName>
    <definedName name="BLPH192" hidden="1">#REF!</definedName>
    <definedName name="BLPH193" hidden="1">#REF!</definedName>
    <definedName name="BLPH194" hidden="1">#REF!</definedName>
    <definedName name="BLPH195" hidden="1">#REF!</definedName>
    <definedName name="BLPH196" hidden="1">#REF!</definedName>
    <definedName name="BLPH197" hidden="1">#REF!</definedName>
    <definedName name="BLPH198" hidden="1">#REF!</definedName>
    <definedName name="BLPH199" hidden="1">#REF!</definedName>
    <definedName name="BLPH2" hidden="1">#REF!</definedName>
    <definedName name="BLPH20" hidden="1">#REF!</definedName>
    <definedName name="BLPH200" hidden="1">#REF!</definedName>
    <definedName name="BLPH201" hidden="1">#REF!</definedName>
    <definedName name="BLPH202" hidden="1">#REF!</definedName>
    <definedName name="BLPH203" hidden="1">#REF!</definedName>
    <definedName name="BLPH204" hidden="1">#REF!</definedName>
    <definedName name="BLPH205" hidden="1">#REF!</definedName>
    <definedName name="BLPH206" hidden="1">#REF!</definedName>
    <definedName name="BLPH207" hidden="1">#REF!</definedName>
    <definedName name="BLPH208" hidden="1">#REF!</definedName>
    <definedName name="BLPH209" hidden="1">#REF!</definedName>
    <definedName name="BLPH21" hidden="1">#REF!</definedName>
    <definedName name="BLPH210" hidden="1">#REF!</definedName>
    <definedName name="BLPH211" hidden="1">#REF!</definedName>
    <definedName name="BLPH212" hidden="1">#REF!</definedName>
    <definedName name="BLPH213" hidden="1">#REF!</definedName>
    <definedName name="BLPH214" hidden="1">#REF!</definedName>
    <definedName name="BLPH215" hidden="1">#REF!</definedName>
    <definedName name="BLPH216" hidden="1">#REF!</definedName>
    <definedName name="BLPH217" hidden="1">#REF!</definedName>
    <definedName name="BLPH218" hidden="1">#REF!</definedName>
    <definedName name="BLPH219" hidden="1">#REF!</definedName>
    <definedName name="BLPH22" hidden="1">#REF!</definedName>
    <definedName name="BLPH220" hidden="1">#REF!</definedName>
    <definedName name="BLPH221" hidden="1">#REF!</definedName>
    <definedName name="BLPH222" hidden="1">#REF!</definedName>
    <definedName name="BLPH223" hidden="1">#REF!</definedName>
    <definedName name="BLPH224" hidden="1">#REF!</definedName>
    <definedName name="BLPH225" hidden="1">#REF!</definedName>
    <definedName name="BLPH226" hidden="1">#REF!</definedName>
    <definedName name="BLPH227" hidden="1">#REF!</definedName>
    <definedName name="BLPH228" hidden="1">#REF!</definedName>
    <definedName name="BLPH229" hidden="1">#REF!</definedName>
    <definedName name="BLPH23" hidden="1">#REF!</definedName>
    <definedName name="BLPH230" hidden="1">#REF!</definedName>
    <definedName name="BLPH231" hidden="1">#REF!</definedName>
    <definedName name="BLPH232" hidden="1">#REF!</definedName>
    <definedName name="BLPH233" hidden="1">#REF!</definedName>
    <definedName name="BLPH234" hidden="1">#REF!</definedName>
    <definedName name="BLPH235" hidden="1">#REF!</definedName>
    <definedName name="BLPH236" hidden="1">#REF!</definedName>
    <definedName name="BLPH237" hidden="1">#REF!</definedName>
    <definedName name="BLPH238" hidden="1">#REF!</definedName>
    <definedName name="BLPH239" hidden="1">#REF!</definedName>
    <definedName name="BLPH24" hidden="1">#REF!</definedName>
    <definedName name="BLPH240" hidden="1">#REF!</definedName>
    <definedName name="BLPH241" hidden="1">#REF!</definedName>
    <definedName name="BLPH242" hidden="1">#REF!</definedName>
    <definedName name="BLPH243" hidden="1">#REF!</definedName>
    <definedName name="BLPH244" hidden="1">#REF!</definedName>
    <definedName name="BLPH245" hidden="1">#REF!</definedName>
    <definedName name="BLPH246" hidden="1">#REF!</definedName>
    <definedName name="BLPH247" hidden="1">#REF!</definedName>
    <definedName name="BLPH248" hidden="1">#REF!</definedName>
    <definedName name="BLPH249" hidden="1">#REF!</definedName>
    <definedName name="BLPH25" hidden="1">#REF!</definedName>
    <definedName name="BLPH250" hidden="1">#REF!</definedName>
    <definedName name="BLPH251" hidden="1">#REF!</definedName>
    <definedName name="BLPH252" hidden="1">#REF!</definedName>
    <definedName name="BLPH253" hidden="1">#REF!</definedName>
    <definedName name="BLPH254" hidden="1">#REF!</definedName>
    <definedName name="BLPH255" hidden="1">#REF!</definedName>
    <definedName name="BLPH256" hidden="1">#REF!</definedName>
    <definedName name="BLPH257" hidden="1">#REF!</definedName>
    <definedName name="BLPH258" hidden="1">#REF!</definedName>
    <definedName name="BLPH259" hidden="1">#REF!</definedName>
    <definedName name="BLPH26" hidden="1">#REF!</definedName>
    <definedName name="BLPH260" hidden="1">#REF!</definedName>
    <definedName name="BLPH261" hidden="1">#REF!</definedName>
    <definedName name="BLPH262" hidden="1">#REF!</definedName>
    <definedName name="BLPH263" hidden="1">#REF!</definedName>
    <definedName name="BLPH264" hidden="1">#REF!</definedName>
    <definedName name="BLPH265" hidden="1">#REF!</definedName>
    <definedName name="BLPH266" hidden="1">#REF!</definedName>
    <definedName name="BLPH267" hidden="1">#REF!</definedName>
    <definedName name="BLPH268" hidden="1">#REF!</definedName>
    <definedName name="BLPH269" hidden="1">#REF!</definedName>
    <definedName name="BLPH27" hidden="1">#REF!</definedName>
    <definedName name="BLPH270" hidden="1">#REF!</definedName>
    <definedName name="BLPH271" hidden="1">#REF!</definedName>
    <definedName name="BLPH272" hidden="1">#REF!</definedName>
    <definedName name="BLPH273" hidden="1">#REF!</definedName>
    <definedName name="BLPH274" hidden="1">#REF!</definedName>
    <definedName name="BLPH275" hidden="1">#REF!</definedName>
    <definedName name="BLPH276" hidden="1">#REF!</definedName>
    <definedName name="BLPH277" hidden="1">#REF!</definedName>
    <definedName name="BLPH278" hidden="1">#REF!</definedName>
    <definedName name="BLPH279" hidden="1">#REF!</definedName>
    <definedName name="BLPH28" hidden="1">#REF!</definedName>
    <definedName name="BLPH280" hidden="1">#REF!</definedName>
    <definedName name="BLPH281" hidden="1">#REF!</definedName>
    <definedName name="BLPH282" hidden="1">#REF!</definedName>
    <definedName name="BLPH283" hidden="1">#REF!</definedName>
    <definedName name="BLPH284" hidden="1">#REF!</definedName>
    <definedName name="BLPH285" hidden="1">#REF!</definedName>
    <definedName name="BLPH286" hidden="1">#REF!</definedName>
    <definedName name="BLPH287" hidden="1">#REF!</definedName>
    <definedName name="BLPH288" hidden="1">#REF!</definedName>
    <definedName name="BLPH289" hidden="1">#REF!</definedName>
    <definedName name="BLPH29" hidden="1">#REF!</definedName>
    <definedName name="BLPH290" hidden="1">#REF!</definedName>
    <definedName name="BLPH291" hidden="1">#REF!</definedName>
    <definedName name="BLPH292" hidden="1">#REF!</definedName>
    <definedName name="BLPH293" hidden="1">#REF!</definedName>
    <definedName name="BLPH294" hidden="1">#REF!</definedName>
    <definedName name="BLPH295" hidden="1">#REF!</definedName>
    <definedName name="BLPH296" hidden="1">#REF!</definedName>
    <definedName name="BLPH297" hidden="1">#REF!</definedName>
    <definedName name="BLPH298" hidden="1">#REF!</definedName>
    <definedName name="BLPH299" hidden="1">#REF!</definedName>
    <definedName name="BLPH3" hidden="1">#REF!</definedName>
    <definedName name="BLPH30" hidden="1">#REF!</definedName>
    <definedName name="BLPH300" hidden="1">#REF!</definedName>
    <definedName name="BLPH301" hidden="1">#REF!</definedName>
    <definedName name="BLPH302" hidden="1">#REF!</definedName>
    <definedName name="BLPH303" hidden="1">#REF!</definedName>
    <definedName name="BLPH304" hidden="1">#REF!</definedName>
    <definedName name="BLPH305" hidden="1">#REF!</definedName>
    <definedName name="BLPH306" hidden="1">#REF!</definedName>
    <definedName name="BLPH307" hidden="1">#REF!</definedName>
    <definedName name="BLPH308" hidden="1">#REF!</definedName>
    <definedName name="BLPH309" hidden="1">#REF!</definedName>
    <definedName name="BLPH31" hidden="1">#REF!</definedName>
    <definedName name="BLPH310" hidden="1">#REF!</definedName>
    <definedName name="BLPH311" hidden="1">#REF!</definedName>
    <definedName name="BLPH312" hidden="1">#REF!</definedName>
    <definedName name="BLPH313" hidden="1">#REF!</definedName>
    <definedName name="BLPH314" hidden="1">#REF!</definedName>
    <definedName name="BLPH315" hidden="1">#REF!</definedName>
    <definedName name="BLPH316" hidden="1">#REF!</definedName>
    <definedName name="BLPH317" hidden="1">#REF!</definedName>
    <definedName name="BLPH318" hidden="1">#REF!</definedName>
    <definedName name="BLPH319" hidden="1">#REF!</definedName>
    <definedName name="BLPH32" hidden="1">#REF!</definedName>
    <definedName name="BLPH320" hidden="1">#REF!</definedName>
    <definedName name="BLPH321" hidden="1">#REF!</definedName>
    <definedName name="BLPH322" hidden="1">#REF!</definedName>
    <definedName name="BLPH323" hidden="1">#REF!</definedName>
    <definedName name="BLPH324" hidden="1">#REF!</definedName>
    <definedName name="BLPH325" hidden="1">#REF!</definedName>
    <definedName name="BLPH326" hidden="1">#REF!</definedName>
    <definedName name="BLPH327" hidden="1">#REF!</definedName>
    <definedName name="BLPH328" hidden="1">#REF!</definedName>
    <definedName name="BLPH329" hidden="1">#REF!</definedName>
    <definedName name="BLPH33" hidden="1">#REF!</definedName>
    <definedName name="BLPH330" hidden="1">#REF!</definedName>
    <definedName name="BLPH331" hidden="1">#REF!</definedName>
    <definedName name="BLPH332" hidden="1">#REF!</definedName>
    <definedName name="BLPH333" hidden="1">#REF!</definedName>
    <definedName name="BLPH334" hidden="1">#REF!</definedName>
    <definedName name="BLPH335" hidden="1">#REF!</definedName>
    <definedName name="BLPH336" hidden="1">#REF!</definedName>
    <definedName name="BLPH337" hidden="1">#REF!</definedName>
    <definedName name="BLPH338" hidden="1">#REF!</definedName>
    <definedName name="BLPH339" hidden="1">#REF!</definedName>
    <definedName name="BLPH34" hidden="1">#REF!</definedName>
    <definedName name="BLPH340" hidden="1">#REF!</definedName>
    <definedName name="BLPH341" hidden="1">#REF!</definedName>
    <definedName name="BLPH342" hidden="1">#REF!</definedName>
    <definedName name="BLPH343" hidden="1">#REF!</definedName>
    <definedName name="BLPH344" hidden="1">#REF!</definedName>
    <definedName name="BLPH345" hidden="1">#REF!</definedName>
    <definedName name="BLPH346" hidden="1">#REF!</definedName>
    <definedName name="BLPH347" hidden="1">#REF!</definedName>
    <definedName name="BLPH348" hidden="1">#REF!</definedName>
    <definedName name="BLPH349" hidden="1">#REF!</definedName>
    <definedName name="BLPH35" hidden="1">#REF!</definedName>
    <definedName name="BLPH350" hidden="1">#REF!</definedName>
    <definedName name="BLPH351" hidden="1">#REF!</definedName>
    <definedName name="BLPH352" hidden="1">#REF!</definedName>
    <definedName name="BLPH353" hidden="1">#REF!</definedName>
    <definedName name="BLPH354" hidden="1">#REF!</definedName>
    <definedName name="BLPH355" hidden="1">#REF!</definedName>
    <definedName name="BLPH356" hidden="1">#REF!</definedName>
    <definedName name="BLPH357" hidden="1">#REF!</definedName>
    <definedName name="BLPH358" hidden="1">#REF!</definedName>
    <definedName name="BLPH359"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Carbon_price_tCO2e__2023_2024_prices">#REF!</definedName>
    <definedName name="CBA_Option_Sheets_List" comment="List of all of the option sheets for CBAs created dynamically.">_xlfn.ANCHORARRAY(#REF!)</definedName>
    <definedName name="CHP_Gas_losses_GBP_per_MWh">#REF!</definedName>
    <definedName name="CI_GBP_per_interruption">#REF!</definedName>
    <definedName name="CML_GBP_per_minute_lost">#REF!</definedName>
    <definedName name="Cost_per_Fatality_mGBP">#REF!</definedName>
    <definedName name="Cost_per_litre_oil_GBP_per_litre">#REF!</definedName>
    <definedName name="Cost_per_Non_Fatal__Major_injury_mGBP">#REF!</definedName>
    <definedName name="Cwvu.CapersView." hidden="1">#REF!</definedName>
    <definedName name="Cwvu.Japan_Capers_Ed_Pub." hidden="1">#REF!</definedName>
    <definedName name="Data_Confidence_Rating_Options">#REF!</definedName>
    <definedName name="DecimalPlaces">#REF!</definedName>
    <definedName name="Discount_rate_for_safety_greater_than_30_years">#REF!</definedName>
    <definedName name="Discount_rate_for_safety_less_than_30_years" comment="Discount rate for safety less than or equal to 30 years ">#REF!</definedName>
    <definedName name="Discount_Rate_greater_than_30_years">#REF!</definedName>
    <definedName name="Discount_Rate_less_than_equal_30_years">#REF!</definedName>
    <definedName name="Electrical_losses_GBP_per_MWh">#REF!</definedName>
    <definedName name="Electricity_GHG_factor_tonnes_per_MWh">#REF!</definedName>
    <definedName name="Emissions_scopes">#REF!</definedName>
    <definedName name="f" hidden="1">{"'PRODUCTIONCOST SHEET'!$B$3:$G$48"}</definedName>
    <definedName name="ff" hidden="1">{#N/A,#N/A,FALSE,"PRJCTED MNTHLY QTY's"}</definedName>
    <definedName name="fffff" hidden="1">{#N/A,#N/A,FALSE,"PRJCTED QTRLY QTY's"}</definedName>
    <definedName name="First_year_of_outflow">#REF!</definedName>
    <definedName name="Forecast_Profile_No_Int_1">#REF!</definedName>
    <definedName name="Forecast_Profile_No_Int_10">#REF!</definedName>
    <definedName name="Forecast_Profile_No_Int_11">#REF!</definedName>
    <definedName name="Forecast_Profile_No_Int_12">#REF!</definedName>
    <definedName name="Forecast_Profile_No_Int_13">#REF!</definedName>
    <definedName name="Forecast_Profile_No_Int_14">#REF!</definedName>
    <definedName name="Forecast_Profile_No_Int_15">#REF!</definedName>
    <definedName name="Forecast_Profile_No_Int_16">#REF!</definedName>
    <definedName name="Forecast_Profile_No_Int_17">#REF!</definedName>
    <definedName name="Forecast_Profile_No_Int_18">#REF!</definedName>
    <definedName name="Forecast_Profile_No_Int_19">#REF!</definedName>
    <definedName name="Forecast_Profile_No_Int_2">#REF!</definedName>
    <definedName name="Forecast_Profile_No_Int_20">#REF!</definedName>
    <definedName name="Forecast_Profile_No_Int_21">#REF!</definedName>
    <definedName name="Forecast_Profile_No_Int_22">#REF!</definedName>
    <definedName name="Forecast_Profile_No_Int_23">#REF!</definedName>
    <definedName name="Forecast_Profile_No_Int_24">#REF!</definedName>
    <definedName name="Forecast_Profile_No_Int_25">#REF!</definedName>
    <definedName name="Forecast_Profile_No_Int_26">#REF!</definedName>
    <definedName name="Forecast_Profile_No_Int_27">#REF!</definedName>
    <definedName name="Forecast_Profile_No_Int_28">#REF!</definedName>
    <definedName name="Forecast_Profile_No_Int_29">#REF!</definedName>
    <definedName name="Forecast_Profile_No_Int_3">#REF!</definedName>
    <definedName name="Forecast_Profile_No_Int_30">#REF!</definedName>
    <definedName name="Forecast_Profile_No_Int_31">#REF!</definedName>
    <definedName name="Forecast_Profile_No_Int_32">#REF!</definedName>
    <definedName name="Forecast_Profile_No_Int_33">#REF!</definedName>
    <definedName name="Forecast_Profile_No_Int_34">#REF!</definedName>
    <definedName name="Forecast_Profile_No_Int_35">#REF!</definedName>
    <definedName name="Forecast_Profile_No_Int_36">#REF!</definedName>
    <definedName name="Forecast_Profile_No_Int_37">#REF!</definedName>
    <definedName name="Forecast_Profile_No_Int_38">#REF!</definedName>
    <definedName name="Forecast_Profile_No_Int_39">#REF!</definedName>
    <definedName name="Forecast_Profile_No_Int_4">#REF!</definedName>
    <definedName name="Forecast_Profile_No_Int_40">#REF!</definedName>
    <definedName name="Forecast_Profile_No_Int_41">#REF!</definedName>
    <definedName name="Forecast_Profile_No_Int_42">#REF!</definedName>
    <definedName name="Forecast_Profile_No_Int_43">#REF!</definedName>
    <definedName name="Forecast_Profile_No_Int_44">#REF!</definedName>
    <definedName name="Forecast_Profile_No_Int_45">#REF!</definedName>
    <definedName name="Forecast_Profile_No_Int_46">#REF!</definedName>
    <definedName name="Forecast_Profile_No_Int_47">#REF!</definedName>
    <definedName name="Forecast_Profile_No_Int_48">#REF!</definedName>
    <definedName name="Forecast_Profile_No_Int_49">#REF!</definedName>
    <definedName name="Forecast_Profile_No_Int_5">#REF!</definedName>
    <definedName name="Forecast_Profile_No_Int_50">#REF!</definedName>
    <definedName name="Forecast_Profile_No_Int_51">#REF!</definedName>
    <definedName name="Forecast_Profile_No_Int_52">#REF!</definedName>
    <definedName name="Forecast_Profile_No_Int_53">#REF!</definedName>
    <definedName name="Forecast_Profile_No_Int_54">#REF!</definedName>
    <definedName name="Forecast_Profile_No_Int_55">#REF!</definedName>
    <definedName name="Forecast_Profile_No_Int_56">#REF!</definedName>
    <definedName name="Forecast_Profile_No_Int_57">#REF!</definedName>
    <definedName name="Forecast_Profile_No_Int_58">#REF!</definedName>
    <definedName name="Forecast_Profile_No_Int_59">#REF!</definedName>
    <definedName name="Forecast_Profile_No_Int_6">#REF!</definedName>
    <definedName name="Forecast_Profile_No_Int_60">#REF!</definedName>
    <definedName name="Forecast_Profile_No_Int_61">#REF!</definedName>
    <definedName name="Forecast_Profile_No_Int_7">#REF!</definedName>
    <definedName name="Forecast_Profile_No_Int_8">#REF!</definedName>
    <definedName name="Forecast_Profile_No_Int_9">#REF!</definedName>
    <definedName name="gjk" hidden="1">{#N/A,#N/A,FALSE,"DI 2 YEAR MASTER SCHEDULE"}</definedName>
    <definedName name="gwge" hidden="1">#REF!</definedName>
    <definedName name="hh"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nvestmentClass">#REF!</definedName>
    <definedName name="IQ_DNTM" hidden="1">700000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MTD" hidden="1">800000</definedName>
    <definedName name="IQ_NAMES_REVISION_DATE_" hidden="1">"06/22/2018 13:52:39"</definedName>
    <definedName name="IQ_QTD" hidden="1">750000</definedName>
    <definedName name="IQ_TODAY" hidden="1">0</definedName>
    <definedName name="IQ_YTDMONTH" hidden="1">130000</definedName>
    <definedName name="khkjk" hidden="1">{"staff",#N/A,FALSE,"Current Month"}</definedName>
    <definedName name="l" hidden="1">{#N/A,#N/A,FALSE,"DI 2 YEAR MASTER SCHEDULE"}</definedName>
    <definedName name="ListOffset" hidden="1">1</definedName>
    <definedName name="lkl" hidden="1">{#N/A,#N/A,FALSE,"DI 2 YEAR MASTER SCHEDULE"}</definedName>
    <definedName name="mm"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mm"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Name">#REF!</definedName>
    <definedName name="nn" hidden="1">{#N/A,#N/A,FALSE,"PRJCTED QTRLY $'s"}</definedName>
    <definedName name="odd" hidden="1">{"staff",#N/A,FALSE,"Current Month"}</definedName>
    <definedName name="OutputList">#REF!</definedName>
    <definedName name="Pal_Workbook_GUID" hidden="1">"LJ9YVKRJVQ1A1KNUG7XIT5A9"</definedName>
    <definedName name="Project_cost_types">#REF!</definedName>
    <definedName name="qs" hidden="1">{#N/A,#N/A,FALSE,"PRJCTED MNTHLY QTY's"}</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IsOutput" hidden="1">FALSE</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wvu.CapersView." hidden="1">#REF!</definedName>
    <definedName name="Rwvu.Japan_Capers_Ed_Pub." hidden="1">#REF!</definedName>
    <definedName name="Rwvu.KJP_CC." hidden="1">#REF!</definedName>
    <definedName name="SAPBEXhrIndnt" hidden="1">"Wide"</definedName>
    <definedName name="SAPBEXrevision" hidden="1">1</definedName>
    <definedName name="SAPBEXsysID" hidden="1">"BWP"</definedName>
    <definedName name="SAPBEXwbID" hidden="1">"3M0Y5JZ0K259IJHR15SO2N9QE"</definedName>
    <definedName name="SAPsysID" hidden="1">"708C5W7SBKP804JT78WJ0JNKI"</definedName>
    <definedName name="SAPwbID" hidden="1">"ARS"</definedName>
    <definedName name="Swvu.CapersView." hidden="1">#REF!</definedName>
    <definedName name="Swvu.Japan_Capers_Ed_Pub." hidden="1">#REF!</definedName>
    <definedName name="Swvu.KJP_CC." hidden="1">#REF!</definedName>
    <definedName name="Targets_Asset_Refurbishment_1">#REF!</definedName>
    <definedName name="Targets_Asset_Refurbishment_10">#REF!</definedName>
    <definedName name="Targets_Asset_Refurbishment_11">#REF!</definedName>
    <definedName name="Targets_Asset_Refurbishment_12">#REF!</definedName>
    <definedName name="Targets_Asset_Refurbishment_13">#REF!</definedName>
    <definedName name="Targets_Asset_Refurbishment_14">#REF!</definedName>
    <definedName name="Targets_Asset_Refurbishment_15">#REF!</definedName>
    <definedName name="Targets_Asset_Refurbishment_16">#REF!</definedName>
    <definedName name="Targets_Asset_Refurbishment_17">#REF!</definedName>
    <definedName name="Targets_Asset_Refurbishment_18">#REF!</definedName>
    <definedName name="Targets_Asset_Refurbishment_19">#REF!</definedName>
    <definedName name="Targets_Asset_Refurbishment_2">#REF!</definedName>
    <definedName name="Targets_Asset_Refurbishment_20">#REF!</definedName>
    <definedName name="Targets_Asset_Refurbishment_21">#REF!</definedName>
    <definedName name="Targets_Asset_Refurbishment_22">#REF!</definedName>
    <definedName name="Targets_Asset_Refurbishment_23">#REF!</definedName>
    <definedName name="Targets_Asset_Refurbishment_24">#REF!</definedName>
    <definedName name="Targets_Asset_Refurbishment_25">#REF!</definedName>
    <definedName name="Targets_Asset_Refurbishment_26">#REF!</definedName>
    <definedName name="Targets_Asset_Refurbishment_27">#REF!</definedName>
    <definedName name="Targets_Asset_Refurbishment_28">#REF!</definedName>
    <definedName name="Targets_Asset_Refurbishment_29">#REF!</definedName>
    <definedName name="Targets_Asset_Refurbishment_3">#REF!</definedName>
    <definedName name="Targets_Asset_Refurbishment_30">#REF!</definedName>
    <definedName name="Targets_Asset_Refurbishment_31">#REF!</definedName>
    <definedName name="Targets_Asset_Refurbishment_32">#REF!</definedName>
    <definedName name="Targets_Asset_Refurbishment_33">#REF!</definedName>
    <definedName name="Targets_Asset_Refurbishment_34">#REF!</definedName>
    <definedName name="Targets_Asset_Refurbishment_35">#REF!</definedName>
    <definedName name="Targets_Asset_Refurbishment_36">#REF!</definedName>
    <definedName name="Targets_Asset_Refurbishment_37">#REF!</definedName>
    <definedName name="Targets_Asset_Refurbishment_38">#REF!</definedName>
    <definedName name="Targets_Asset_Refurbishment_39">#REF!</definedName>
    <definedName name="Targets_Asset_Refurbishment_4">#REF!</definedName>
    <definedName name="Targets_Asset_Refurbishment_40">#REF!</definedName>
    <definedName name="Targets_Asset_Refurbishment_41">#REF!</definedName>
    <definedName name="Targets_Asset_Refurbishment_42">#REF!</definedName>
    <definedName name="Targets_Asset_Refurbishment_43">#REF!</definedName>
    <definedName name="Targets_Asset_Refurbishment_44">#REF!</definedName>
    <definedName name="Targets_Asset_Refurbishment_45">#REF!</definedName>
    <definedName name="Targets_Asset_Refurbishment_46">#REF!</definedName>
    <definedName name="Targets_Asset_Refurbishment_47">#REF!</definedName>
    <definedName name="Targets_Asset_Refurbishment_48">#REF!</definedName>
    <definedName name="Targets_Asset_Refurbishment_49">#REF!</definedName>
    <definedName name="Targets_Asset_Refurbishment_5">#REF!</definedName>
    <definedName name="Targets_Asset_Refurbishment_50">#REF!</definedName>
    <definedName name="Targets_Asset_Refurbishment_51">#REF!</definedName>
    <definedName name="Targets_Asset_Refurbishment_52">#REF!</definedName>
    <definedName name="Targets_Asset_Refurbishment_53">#REF!</definedName>
    <definedName name="Targets_Asset_Refurbishment_54">#REF!</definedName>
    <definedName name="Targets_Asset_Refurbishment_55">#REF!</definedName>
    <definedName name="Targets_Asset_Refurbishment_56">#REF!</definedName>
    <definedName name="Targets_Asset_Refurbishment_57">#REF!</definedName>
    <definedName name="Targets_Asset_Refurbishment_58">#REF!</definedName>
    <definedName name="Targets_Asset_Refurbishment_59">#REF!</definedName>
    <definedName name="Targets_Asset_Refurbishment_6">#REF!</definedName>
    <definedName name="Targets_Asset_Refurbishment_60">#REF!</definedName>
    <definedName name="Targets_Asset_Refurbishment_61">#REF!</definedName>
    <definedName name="Targets_Asset_Refurbishment_7">#REF!</definedName>
    <definedName name="Targets_Asset_Refurbishment_8">#REF!</definedName>
    <definedName name="Targets_Asset_Refurbishment_9">#REF!</definedName>
    <definedName name="Targets_Asset_Refurbishment_PostRef_1">#REF!</definedName>
    <definedName name="Targets_Asset_Refurbishment_PostRef_10">#REF!</definedName>
    <definedName name="Targets_Asset_Refurbishment_PostRef_11">#REF!</definedName>
    <definedName name="Targets_Asset_Refurbishment_PostRef_12">#REF!</definedName>
    <definedName name="Targets_Asset_Refurbishment_PostRef_13">#REF!</definedName>
    <definedName name="Targets_Asset_Refurbishment_PostRef_14">#REF!</definedName>
    <definedName name="Targets_Asset_Refurbishment_PostRef_15">#REF!</definedName>
    <definedName name="Targets_Asset_Refurbishment_PostRef_16">#REF!</definedName>
    <definedName name="Targets_Asset_Refurbishment_PostRef_17">#REF!</definedName>
    <definedName name="Targets_Asset_Refurbishment_PostRef_18">#REF!</definedName>
    <definedName name="Targets_Asset_Refurbishment_PostRef_19">#REF!</definedName>
    <definedName name="Targets_Asset_Refurbishment_PostRef_2">#REF!</definedName>
    <definedName name="Targets_Asset_Refurbishment_PostRef_20">#REF!</definedName>
    <definedName name="Targets_Asset_Refurbishment_PostRef_21">#REF!</definedName>
    <definedName name="Targets_Asset_Refurbishment_PostRef_22">#REF!</definedName>
    <definedName name="Targets_Asset_Refurbishment_PostRef_23">#REF!</definedName>
    <definedName name="Targets_Asset_Refurbishment_PostRef_24">#REF!</definedName>
    <definedName name="Targets_Asset_Refurbishment_PostRef_25">#REF!</definedName>
    <definedName name="Targets_Asset_Refurbishment_PostRef_26">#REF!</definedName>
    <definedName name="Targets_Asset_Refurbishment_PostRef_27">#REF!</definedName>
    <definedName name="Targets_Asset_Refurbishment_PostRef_28">#REF!</definedName>
    <definedName name="Targets_Asset_Refurbishment_PostRef_29">#REF!</definedName>
    <definedName name="Targets_Asset_Refurbishment_PostRef_3">#REF!</definedName>
    <definedName name="Targets_Asset_Refurbishment_PostRef_30">#REF!</definedName>
    <definedName name="Targets_Asset_Refurbishment_PostRef_31">#REF!</definedName>
    <definedName name="Targets_Asset_Refurbishment_PostRef_32">#REF!</definedName>
    <definedName name="Targets_Asset_Refurbishment_PostRef_33">#REF!</definedName>
    <definedName name="Targets_Asset_Refurbishment_PostRef_34">#REF!</definedName>
    <definedName name="Targets_Asset_Refurbishment_PostRef_35">#REF!</definedName>
    <definedName name="Targets_Asset_Refurbishment_PostRef_36">#REF!</definedName>
    <definedName name="Targets_Asset_Refurbishment_PostRef_37">#REF!</definedName>
    <definedName name="Targets_Asset_Refurbishment_PostRef_38">#REF!</definedName>
    <definedName name="Targets_Asset_Refurbishment_PostRef_39">#REF!</definedName>
    <definedName name="Targets_Asset_Refurbishment_PostRef_4">#REF!</definedName>
    <definedName name="Targets_Asset_Refurbishment_PostRef_40">#REF!</definedName>
    <definedName name="Targets_Asset_Refurbishment_PostRef_41">#REF!</definedName>
    <definedName name="Targets_Asset_Refurbishment_PostRef_42">#REF!</definedName>
    <definedName name="Targets_Asset_Refurbishment_PostRef_43">#REF!</definedName>
    <definedName name="Targets_Asset_Refurbishment_PostRef_44">#REF!</definedName>
    <definedName name="Targets_Asset_Refurbishment_PostRef_45">#REF!</definedName>
    <definedName name="Targets_Asset_Refurbishment_PostRef_46">#REF!</definedName>
    <definedName name="Targets_Asset_Refurbishment_PostRef_47">#REF!</definedName>
    <definedName name="Targets_Asset_Refurbishment_PostRef_48">#REF!</definedName>
    <definedName name="Targets_Asset_Refurbishment_PostRef_49">#REF!</definedName>
    <definedName name="Targets_Asset_Refurbishment_PostRef_5">#REF!</definedName>
    <definedName name="Targets_Asset_Refurbishment_PostRef_50">#REF!</definedName>
    <definedName name="Targets_Asset_Refurbishment_PostRef_51">#REF!</definedName>
    <definedName name="Targets_Asset_Refurbishment_PostRef_52">#REF!</definedName>
    <definedName name="Targets_Asset_Refurbishment_PostRef_53">#REF!</definedName>
    <definedName name="Targets_Asset_Refurbishment_PostRef_54">#REF!</definedName>
    <definedName name="Targets_Asset_Refurbishment_PostRef_55">#REF!</definedName>
    <definedName name="Targets_Asset_Refurbishment_PostRef_56">#REF!</definedName>
    <definedName name="Targets_Asset_Refurbishment_PostRef_57">#REF!</definedName>
    <definedName name="Targets_Asset_Refurbishment_PostRef_58">#REF!</definedName>
    <definedName name="Targets_Asset_Refurbishment_PostRef_59">#REF!</definedName>
    <definedName name="Targets_Asset_Refurbishment_PostRef_6">#REF!</definedName>
    <definedName name="Targets_Asset_Refurbishment_PostRef_60">#REF!</definedName>
    <definedName name="Targets_Asset_Refurbishment_PostRef_61">#REF!</definedName>
    <definedName name="Targets_Asset_Refurbishment_PostRef_7">#REF!</definedName>
    <definedName name="Targets_Asset_Refurbishment_PostRef_8">#REF!</definedName>
    <definedName name="Targets_Asset_Refurbishment_PostRef_9">#REF!</definedName>
    <definedName name="Targets_Asset_Replacement_Additions_1">#REF!</definedName>
    <definedName name="Targets_Asset_Replacement_Additions_10">#REF!</definedName>
    <definedName name="Targets_Asset_Replacement_Additions_11">#REF!</definedName>
    <definedName name="Targets_Asset_Replacement_Additions_12">#REF!</definedName>
    <definedName name="Targets_Asset_Replacement_Additions_13">#REF!</definedName>
    <definedName name="Targets_Asset_Replacement_Additions_14">#REF!</definedName>
    <definedName name="Targets_Asset_Replacement_Additions_15">#REF!</definedName>
    <definedName name="Targets_Asset_Replacement_Additions_16">#REF!</definedName>
    <definedName name="Targets_Asset_Replacement_Additions_17">#REF!</definedName>
    <definedName name="Targets_Asset_Replacement_Additions_18">#REF!</definedName>
    <definedName name="Targets_Asset_Replacement_Additions_19">#REF!</definedName>
    <definedName name="Targets_Asset_Replacement_Additions_2">#REF!</definedName>
    <definedName name="Targets_Asset_Replacement_Additions_20">#REF!</definedName>
    <definedName name="Targets_Asset_Replacement_Additions_21">#REF!</definedName>
    <definedName name="Targets_Asset_Replacement_Additions_22">#REF!</definedName>
    <definedName name="Targets_Asset_Replacement_Additions_23">#REF!</definedName>
    <definedName name="Targets_Asset_Replacement_Additions_24">#REF!</definedName>
    <definedName name="Targets_Asset_Replacement_Additions_25">#REF!</definedName>
    <definedName name="Targets_Asset_Replacement_Additions_26">#REF!</definedName>
    <definedName name="Targets_Asset_Replacement_Additions_27">#REF!</definedName>
    <definedName name="Targets_Asset_Replacement_Additions_28">#REF!</definedName>
    <definedName name="Targets_Asset_Replacement_Additions_29">#REF!</definedName>
    <definedName name="Targets_Asset_Replacement_Additions_3">#REF!</definedName>
    <definedName name="Targets_Asset_Replacement_Additions_30">#REF!</definedName>
    <definedName name="Targets_Asset_Replacement_Additions_31">#REF!</definedName>
    <definedName name="Targets_Asset_Replacement_Additions_32">#REF!</definedName>
    <definedName name="Targets_Asset_Replacement_Additions_33">#REF!</definedName>
    <definedName name="Targets_Asset_Replacement_Additions_34">#REF!</definedName>
    <definedName name="Targets_Asset_Replacement_Additions_35">#REF!</definedName>
    <definedName name="Targets_Asset_Replacement_Additions_36">#REF!</definedName>
    <definedName name="Targets_Asset_Replacement_Additions_37">#REF!</definedName>
    <definedName name="Targets_Asset_Replacement_Additions_38">#REF!</definedName>
    <definedName name="Targets_Asset_Replacement_Additions_39">#REF!</definedName>
    <definedName name="Targets_Asset_Replacement_Additions_4">#REF!</definedName>
    <definedName name="Targets_Asset_Replacement_Additions_40">#REF!</definedName>
    <definedName name="Targets_Asset_Replacement_Additions_41">#REF!</definedName>
    <definedName name="Targets_Asset_Replacement_Additions_42">#REF!</definedName>
    <definedName name="Targets_Asset_Replacement_Additions_43">#REF!</definedName>
    <definedName name="Targets_Asset_Replacement_Additions_44">#REF!</definedName>
    <definedName name="Targets_Asset_Replacement_Additions_45">#REF!</definedName>
    <definedName name="Targets_Asset_Replacement_Additions_46">#REF!</definedName>
    <definedName name="Targets_Asset_Replacement_Additions_47">#REF!</definedName>
    <definedName name="Targets_Asset_Replacement_Additions_48">#REF!</definedName>
    <definedName name="Targets_Asset_Replacement_Additions_49">#REF!</definedName>
    <definedName name="Targets_Asset_Replacement_Additions_5">#REF!</definedName>
    <definedName name="Targets_Asset_Replacement_Additions_50">#REF!</definedName>
    <definedName name="Targets_Asset_Replacement_Additions_51">#REF!</definedName>
    <definedName name="Targets_Asset_Replacement_Additions_52">#REF!</definedName>
    <definedName name="Targets_Asset_Replacement_Additions_53">#REF!</definedName>
    <definedName name="Targets_Asset_Replacement_Additions_54">#REF!</definedName>
    <definedName name="Targets_Asset_Replacement_Additions_55">#REF!</definedName>
    <definedName name="Targets_Asset_Replacement_Additions_56">#REF!</definedName>
    <definedName name="Targets_Asset_Replacement_Additions_57">#REF!</definedName>
    <definedName name="Targets_Asset_Replacement_Additions_58">#REF!</definedName>
    <definedName name="Targets_Asset_Replacement_Additions_59">#REF!</definedName>
    <definedName name="Targets_Asset_Replacement_Additions_6">#REF!</definedName>
    <definedName name="Targets_Asset_Replacement_Additions_60">#REF!</definedName>
    <definedName name="Targets_Asset_Replacement_Additions_61">#REF!</definedName>
    <definedName name="Targets_Asset_Replacement_Additions_7">#REF!</definedName>
    <definedName name="Targets_Asset_Replacement_Additions_8">#REF!</definedName>
    <definedName name="Targets_Asset_Replacement_Additions_9">#REF!</definedName>
    <definedName name="Targets_Asset_Replacement_Removals_1">#REF!</definedName>
    <definedName name="Targets_Asset_Replacement_Removals_10">#REF!</definedName>
    <definedName name="Targets_Asset_Replacement_Removals_11">#REF!</definedName>
    <definedName name="Targets_Asset_Replacement_Removals_12">#REF!</definedName>
    <definedName name="Targets_Asset_Replacement_Removals_13">#REF!</definedName>
    <definedName name="Targets_Asset_Replacement_Removals_14">#REF!</definedName>
    <definedName name="Targets_Asset_Replacement_Removals_15">#REF!</definedName>
    <definedName name="Targets_Asset_Replacement_Removals_16">#REF!</definedName>
    <definedName name="Targets_Asset_Replacement_Removals_17">#REF!</definedName>
    <definedName name="Targets_Asset_Replacement_Removals_18">#REF!</definedName>
    <definedName name="Targets_Asset_Replacement_Removals_19">#REF!</definedName>
    <definedName name="Targets_Asset_Replacement_Removals_2">#REF!</definedName>
    <definedName name="Targets_Asset_Replacement_Removals_20">#REF!</definedName>
    <definedName name="Targets_Asset_Replacement_Removals_21">#REF!</definedName>
    <definedName name="Targets_Asset_Replacement_Removals_22">#REF!</definedName>
    <definedName name="Targets_Asset_Replacement_Removals_23">#REF!</definedName>
    <definedName name="Targets_Asset_Replacement_Removals_24">#REF!</definedName>
    <definedName name="Targets_Asset_Replacement_Removals_25">#REF!</definedName>
    <definedName name="Targets_Asset_Replacement_Removals_26">#REF!</definedName>
    <definedName name="Targets_Asset_Replacement_Removals_27">#REF!</definedName>
    <definedName name="Targets_Asset_Replacement_Removals_28">#REF!</definedName>
    <definedName name="Targets_Asset_Replacement_Removals_29">#REF!</definedName>
    <definedName name="Targets_Asset_Replacement_Removals_3">#REF!</definedName>
    <definedName name="Targets_Asset_Replacement_Removals_30">#REF!</definedName>
    <definedName name="Targets_Asset_Replacement_Removals_31">#REF!</definedName>
    <definedName name="Targets_Asset_Replacement_Removals_32">#REF!</definedName>
    <definedName name="Targets_Asset_Replacement_Removals_33">#REF!</definedName>
    <definedName name="Targets_Asset_Replacement_Removals_34">#REF!</definedName>
    <definedName name="Targets_Asset_Replacement_Removals_35">#REF!</definedName>
    <definedName name="Targets_Asset_Replacement_Removals_36">#REF!</definedName>
    <definedName name="Targets_Asset_Replacement_Removals_37">#REF!</definedName>
    <definedName name="Targets_Asset_Replacement_Removals_38">#REF!</definedName>
    <definedName name="Targets_Asset_Replacement_Removals_39">#REF!</definedName>
    <definedName name="Targets_Asset_Replacement_Removals_4">#REF!</definedName>
    <definedName name="Targets_Asset_Replacement_Removals_40">#REF!</definedName>
    <definedName name="Targets_Asset_Replacement_Removals_41">#REF!</definedName>
    <definedName name="Targets_Asset_Replacement_Removals_42">#REF!</definedName>
    <definedName name="Targets_Asset_Replacement_Removals_43">#REF!</definedName>
    <definedName name="Targets_Asset_Replacement_Removals_44">#REF!</definedName>
    <definedName name="Targets_Asset_Replacement_Removals_45">#REF!</definedName>
    <definedName name="Targets_Asset_Replacement_Removals_46">#REF!</definedName>
    <definedName name="Targets_Asset_Replacement_Removals_47">#REF!</definedName>
    <definedName name="Targets_Asset_Replacement_Removals_48">#REF!</definedName>
    <definedName name="Targets_Asset_Replacement_Removals_49">#REF!</definedName>
    <definedName name="Targets_Asset_Replacement_Removals_5">#REF!</definedName>
    <definedName name="Targets_Asset_Replacement_Removals_50">#REF!</definedName>
    <definedName name="Targets_Asset_Replacement_Removals_51">#REF!</definedName>
    <definedName name="Targets_Asset_Replacement_Removals_52">#REF!</definedName>
    <definedName name="Targets_Asset_Replacement_Removals_53">#REF!</definedName>
    <definedName name="Targets_Asset_Replacement_Removals_54">#REF!</definedName>
    <definedName name="Targets_Asset_Replacement_Removals_55">#REF!</definedName>
    <definedName name="Targets_Asset_Replacement_Removals_56">#REF!</definedName>
    <definedName name="Targets_Asset_Replacement_Removals_57">#REF!</definedName>
    <definedName name="Targets_Asset_Replacement_Removals_58">#REF!</definedName>
    <definedName name="Targets_Asset_Replacement_Removals_59">#REF!</definedName>
    <definedName name="Targets_Asset_Replacement_Removals_6">#REF!</definedName>
    <definedName name="Targets_Asset_Replacement_Removals_60">#REF!</definedName>
    <definedName name="Targets_Asset_Replacement_Removals_61">#REF!</definedName>
    <definedName name="Targets_Asset_Replacement_Removals_7">#REF!</definedName>
    <definedName name="Targets_Asset_Replacement_Removals_8">#REF!</definedName>
    <definedName name="Targets_Asset_Replacement_Removals_9">#REF!</definedName>
    <definedName name="Targets_HVP_1">#REF!</definedName>
    <definedName name="Targets_HVP_10">#REF!</definedName>
    <definedName name="Targets_HVP_11">#REF!</definedName>
    <definedName name="Targets_HVP_12">#REF!</definedName>
    <definedName name="Targets_HVP_13">#REF!</definedName>
    <definedName name="Targets_HVP_14">#REF!</definedName>
    <definedName name="Targets_HVP_15">#REF!</definedName>
    <definedName name="Targets_HVP_16">#REF!</definedName>
    <definedName name="Targets_HVP_17">#REF!</definedName>
    <definedName name="Targets_HVP_18">#REF!</definedName>
    <definedName name="Targets_HVP_19">#REF!</definedName>
    <definedName name="Targets_HVP_2">#REF!</definedName>
    <definedName name="Targets_HVP_20">#REF!</definedName>
    <definedName name="Targets_HVP_21">#REF!</definedName>
    <definedName name="Targets_HVP_22">#REF!</definedName>
    <definedName name="Targets_HVP_23">#REF!</definedName>
    <definedName name="Targets_HVP_24">#REF!</definedName>
    <definedName name="Targets_HVP_25">#REF!</definedName>
    <definedName name="Targets_HVP_26">#REF!</definedName>
    <definedName name="Targets_HVP_27">#REF!</definedName>
    <definedName name="Targets_HVP_28">#REF!</definedName>
    <definedName name="Targets_HVP_29">#REF!</definedName>
    <definedName name="Targets_HVP_3">#REF!</definedName>
    <definedName name="Targets_HVP_30">#REF!</definedName>
    <definedName name="Targets_HVP_31">#REF!</definedName>
    <definedName name="Targets_HVP_32">#REF!</definedName>
    <definedName name="Targets_HVP_33">#REF!</definedName>
    <definedName name="Targets_HVP_34">#REF!</definedName>
    <definedName name="Targets_HVP_35">#REF!</definedName>
    <definedName name="Targets_HVP_36">#REF!</definedName>
    <definedName name="Targets_HVP_37">#REF!</definedName>
    <definedName name="Targets_HVP_38">#REF!</definedName>
    <definedName name="Targets_HVP_39">#REF!</definedName>
    <definedName name="Targets_HVP_4">#REF!</definedName>
    <definedName name="Targets_HVP_40">#REF!</definedName>
    <definedName name="Targets_HVP_41">#REF!</definedName>
    <definedName name="Targets_HVP_42">#REF!</definedName>
    <definedName name="Targets_HVP_43">#REF!</definedName>
    <definedName name="Targets_HVP_44">#REF!</definedName>
    <definedName name="Targets_HVP_45">#REF!</definedName>
    <definedName name="Targets_HVP_46">#REF!</definedName>
    <definedName name="Targets_HVP_47">#REF!</definedName>
    <definedName name="Targets_HVP_48">#REF!</definedName>
    <definedName name="Targets_HVP_49">#REF!</definedName>
    <definedName name="Targets_HVP_5">#REF!</definedName>
    <definedName name="Targets_HVP_50">#REF!</definedName>
    <definedName name="Targets_HVP_51">#REF!</definedName>
    <definedName name="Targets_HVP_52">#REF!</definedName>
    <definedName name="Targets_HVP_53">#REF!</definedName>
    <definedName name="Targets_HVP_54">#REF!</definedName>
    <definedName name="Targets_HVP_55">#REF!</definedName>
    <definedName name="Targets_HVP_56">#REF!</definedName>
    <definedName name="Targets_HVP_57">#REF!</definedName>
    <definedName name="Targets_HVP_58">#REF!</definedName>
    <definedName name="Targets_HVP_59">#REF!</definedName>
    <definedName name="Targets_HVP_6">#REF!</definedName>
    <definedName name="Targets_HVP_60">#REF!</definedName>
    <definedName name="Targets_HVP_61">#REF!</definedName>
    <definedName name="Targets_HVP_7">#REF!</definedName>
    <definedName name="Targets_HVP_8">#REF!</definedName>
    <definedName name="Targets_HVP_9">#REF!</definedName>
    <definedName name="Targets_HVP_AR_Additions_1">#REF!</definedName>
    <definedName name="Targets_HVP_AR_Additions_10">#REF!</definedName>
    <definedName name="Targets_HVP_AR_Additions_11">#REF!</definedName>
    <definedName name="Targets_HVP_AR_Additions_12">#REF!</definedName>
    <definedName name="Targets_HVP_AR_Additions_13">#REF!</definedName>
    <definedName name="Targets_HVP_AR_Additions_14">#REF!</definedName>
    <definedName name="Targets_HVP_AR_Additions_15">#REF!</definedName>
    <definedName name="Targets_HVP_AR_Additions_16">#REF!</definedName>
    <definedName name="Targets_HVP_AR_Additions_17">#REF!</definedName>
    <definedName name="Targets_HVP_AR_Additions_18">#REF!</definedName>
    <definedName name="Targets_HVP_AR_Additions_19">#REF!</definedName>
    <definedName name="Targets_HVP_AR_Additions_2">#REF!</definedName>
    <definedName name="Targets_HVP_AR_Additions_20">#REF!</definedName>
    <definedName name="Targets_HVP_AR_Additions_21">#REF!</definedName>
    <definedName name="Targets_HVP_AR_Additions_22">#REF!</definedName>
    <definedName name="Targets_HVP_AR_Additions_23">#REF!</definedName>
    <definedName name="Targets_HVP_AR_Additions_24">#REF!</definedName>
    <definedName name="Targets_HVP_AR_Additions_25">#REF!</definedName>
    <definedName name="Targets_HVP_AR_Additions_26">#REF!</definedName>
    <definedName name="Targets_HVP_AR_Additions_27">#REF!</definedName>
    <definedName name="Targets_HVP_AR_Additions_28">#REF!</definedName>
    <definedName name="Targets_HVP_AR_Additions_29">#REF!</definedName>
    <definedName name="Targets_HVP_AR_Additions_3">#REF!</definedName>
    <definedName name="Targets_HVP_AR_Additions_30">#REF!</definedName>
    <definedName name="Targets_HVP_AR_Additions_31">#REF!</definedName>
    <definedName name="Targets_HVP_AR_Additions_32">#REF!</definedName>
    <definedName name="Targets_HVP_AR_Additions_33">#REF!</definedName>
    <definedName name="Targets_HVP_AR_Additions_34">#REF!</definedName>
    <definedName name="Targets_HVP_AR_Additions_35">#REF!</definedName>
    <definedName name="Targets_HVP_AR_Additions_36">#REF!</definedName>
    <definedName name="Targets_HVP_AR_Additions_37">#REF!</definedName>
    <definedName name="Targets_HVP_AR_Additions_38">#REF!</definedName>
    <definedName name="Targets_HVP_AR_Additions_39">#REF!</definedName>
    <definedName name="Targets_HVP_AR_Additions_4">#REF!</definedName>
    <definedName name="Targets_HVP_AR_Additions_40">#REF!</definedName>
    <definedName name="Targets_HVP_AR_Additions_41">#REF!</definedName>
    <definedName name="Targets_HVP_AR_Additions_42">#REF!</definedName>
    <definedName name="Targets_HVP_AR_Additions_43">#REF!</definedName>
    <definedName name="Targets_HVP_AR_Additions_44">#REF!</definedName>
    <definedName name="Targets_HVP_AR_Additions_45">#REF!</definedName>
    <definedName name="Targets_HVP_AR_Additions_46">#REF!</definedName>
    <definedName name="Targets_HVP_AR_Additions_47">#REF!</definedName>
    <definedName name="Targets_HVP_AR_Additions_48">#REF!</definedName>
    <definedName name="Targets_HVP_AR_Additions_49">#REF!</definedName>
    <definedName name="Targets_HVP_AR_Additions_5">#REF!</definedName>
    <definedName name="Targets_HVP_AR_Additions_50">#REF!</definedName>
    <definedName name="Targets_HVP_AR_Additions_51">#REF!</definedName>
    <definedName name="Targets_HVP_AR_Additions_52">#REF!</definedName>
    <definedName name="Targets_HVP_AR_Additions_53">#REF!</definedName>
    <definedName name="Targets_HVP_AR_Additions_54">#REF!</definedName>
    <definedName name="Targets_HVP_AR_Additions_55">#REF!</definedName>
    <definedName name="Targets_HVP_AR_Additions_56">#REF!</definedName>
    <definedName name="Targets_HVP_AR_Additions_57">#REF!</definedName>
    <definedName name="Targets_HVP_AR_Additions_58">#REF!</definedName>
    <definedName name="Targets_HVP_AR_Additions_59">#REF!</definedName>
    <definedName name="Targets_HVP_AR_Additions_6">#REF!</definedName>
    <definedName name="Targets_HVP_AR_Additions_60">#REF!</definedName>
    <definedName name="Targets_HVP_AR_Additions_61">#REF!</definedName>
    <definedName name="Targets_HVP_AR_Additions_7">#REF!</definedName>
    <definedName name="Targets_HVP_AR_Additions_8">#REF!</definedName>
    <definedName name="Targets_HVP_AR_Additions_9">#REF!</definedName>
    <definedName name="Targets_HVP_AR_Removals_1">#REF!</definedName>
    <definedName name="Targets_HVP_AR_Removals_10">#REF!</definedName>
    <definedName name="Targets_HVP_AR_Removals_11">#REF!</definedName>
    <definedName name="Targets_HVP_AR_Removals_12">#REF!</definedName>
    <definedName name="Targets_HVP_AR_Removals_13">#REF!</definedName>
    <definedName name="Targets_HVP_AR_Removals_14">#REF!</definedName>
    <definedName name="Targets_HVP_AR_Removals_15">#REF!</definedName>
    <definedName name="Targets_HVP_AR_Removals_16">#REF!</definedName>
    <definedName name="Targets_HVP_AR_Removals_17">#REF!</definedName>
    <definedName name="Targets_HVP_AR_Removals_18">#REF!</definedName>
    <definedName name="Targets_HVP_AR_Removals_19">#REF!</definedName>
    <definedName name="Targets_HVP_AR_Removals_2">#REF!</definedName>
    <definedName name="Targets_HVP_AR_Removals_20">#REF!</definedName>
    <definedName name="Targets_HVP_AR_Removals_21">#REF!</definedName>
    <definedName name="Targets_HVP_AR_Removals_22">#REF!</definedName>
    <definedName name="Targets_HVP_AR_Removals_23">#REF!</definedName>
    <definedName name="Targets_HVP_AR_Removals_24">#REF!</definedName>
    <definedName name="Targets_HVP_AR_Removals_25">#REF!</definedName>
    <definedName name="Targets_HVP_AR_Removals_26">#REF!</definedName>
    <definedName name="Targets_HVP_AR_Removals_27">#REF!</definedName>
    <definedName name="Targets_HVP_AR_Removals_28">#REF!</definedName>
    <definedName name="Targets_HVP_AR_Removals_29">#REF!</definedName>
    <definedName name="Targets_HVP_AR_Removals_3">#REF!</definedName>
    <definedName name="Targets_HVP_AR_Removals_30">#REF!</definedName>
    <definedName name="Targets_HVP_AR_Removals_31">#REF!</definedName>
    <definedName name="Targets_HVP_AR_Removals_32">#REF!</definedName>
    <definedName name="Targets_HVP_AR_Removals_33">#REF!</definedName>
    <definedName name="Targets_HVP_AR_Removals_34">#REF!</definedName>
    <definedName name="Targets_HVP_AR_Removals_35">#REF!</definedName>
    <definedName name="Targets_HVP_AR_Removals_36">#REF!</definedName>
    <definedName name="Targets_HVP_AR_Removals_37">#REF!</definedName>
    <definedName name="Targets_HVP_AR_Removals_38">#REF!</definedName>
    <definedName name="Targets_HVP_AR_Removals_39">#REF!</definedName>
    <definedName name="Targets_HVP_AR_Removals_4">#REF!</definedName>
    <definedName name="Targets_HVP_AR_Removals_40">#REF!</definedName>
    <definedName name="Targets_HVP_AR_Removals_41">#REF!</definedName>
    <definedName name="Targets_HVP_AR_Removals_42">#REF!</definedName>
    <definedName name="Targets_HVP_AR_Removals_43">#REF!</definedName>
    <definedName name="Targets_HVP_AR_Removals_44">#REF!</definedName>
    <definedName name="Targets_HVP_AR_Removals_45">#REF!</definedName>
    <definedName name="Targets_HVP_AR_Removals_46">#REF!</definedName>
    <definedName name="Targets_HVP_AR_Removals_47">#REF!</definedName>
    <definedName name="Targets_HVP_AR_Removals_48">#REF!</definedName>
    <definedName name="Targets_HVP_AR_Removals_49">#REF!</definedName>
    <definedName name="Targets_HVP_AR_Removals_5">#REF!</definedName>
    <definedName name="Targets_HVP_AR_Removals_50">#REF!</definedName>
    <definedName name="Targets_HVP_AR_Removals_51">#REF!</definedName>
    <definedName name="Targets_HVP_AR_Removals_52">#REF!</definedName>
    <definedName name="Targets_HVP_AR_Removals_53">#REF!</definedName>
    <definedName name="Targets_HVP_AR_Removals_54">#REF!</definedName>
    <definedName name="Targets_HVP_AR_Removals_55">#REF!</definedName>
    <definedName name="Targets_HVP_AR_Removals_56">#REF!</definedName>
    <definedName name="Targets_HVP_AR_Removals_57">#REF!</definedName>
    <definedName name="Targets_HVP_AR_Removals_58">#REF!</definedName>
    <definedName name="Targets_HVP_AR_Removals_59">#REF!</definedName>
    <definedName name="Targets_HVP_AR_Removals_6">#REF!</definedName>
    <definedName name="Targets_HVP_AR_Removals_60">#REF!</definedName>
    <definedName name="Targets_HVP_AR_Removals_61">#REF!</definedName>
    <definedName name="Targets_HVP_AR_Removals_7">#REF!</definedName>
    <definedName name="Targets_HVP_AR_Removals_8">#REF!</definedName>
    <definedName name="Targets_HVP_AR_Removals_9">#REF!</definedName>
    <definedName name="Targets_HVP_PostRef_1">#REF!</definedName>
    <definedName name="Targets_HVP_PostRef_10">#REF!</definedName>
    <definedName name="Targets_HVP_PostRef_11">#REF!</definedName>
    <definedName name="Targets_HVP_PostRef_12">#REF!</definedName>
    <definedName name="Targets_HVP_PostRef_13">#REF!</definedName>
    <definedName name="Targets_HVP_PostRef_14">#REF!</definedName>
    <definedName name="Targets_HVP_PostRef_15">#REF!</definedName>
    <definedName name="Targets_HVP_PostRef_16">#REF!</definedName>
    <definedName name="Targets_HVP_PostRef_17">#REF!</definedName>
    <definedName name="Targets_HVP_PostRef_18">#REF!</definedName>
    <definedName name="Targets_HVP_PostRef_19">#REF!</definedName>
    <definedName name="Targets_HVP_PostRef_2">#REF!</definedName>
    <definedName name="Targets_HVP_PostRef_20">#REF!</definedName>
    <definedName name="Targets_HVP_PostRef_21">#REF!</definedName>
    <definedName name="Targets_HVP_PostRef_22">#REF!</definedName>
    <definedName name="Targets_HVP_PostRef_23">#REF!</definedName>
    <definedName name="Targets_HVP_PostRef_24">#REF!</definedName>
    <definedName name="Targets_HVP_PostRef_25">#REF!</definedName>
    <definedName name="Targets_HVP_PostRef_26">#REF!</definedName>
    <definedName name="Targets_HVP_PostRef_27">#REF!</definedName>
    <definedName name="Targets_HVP_PostRef_28">#REF!</definedName>
    <definedName name="Targets_HVP_PostRef_29">#REF!</definedName>
    <definedName name="Targets_HVP_PostRef_3">#REF!</definedName>
    <definedName name="Targets_HVP_PostRef_30">#REF!</definedName>
    <definedName name="Targets_HVP_PostRef_31">#REF!</definedName>
    <definedName name="Targets_HVP_PostRef_32">#REF!</definedName>
    <definedName name="Targets_HVP_PostRef_33">#REF!</definedName>
    <definedName name="Targets_HVP_PostRef_34">#REF!</definedName>
    <definedName name="Targets_HVP_PostRef_35">#REF!</definedName>
    <definedName name="Targets_HVP_PostRef_36">#REF!</definedName>
    <definedName name="Targets_HVP_PostRef_37">#REF!</definedName>
    <definedName name="Targets_HVP_PostRef_38">#REF!</definedName>
    <definedName name="Targets_HVP_PostRef_39">#REF!</definedName>
    <definedName name="Targets_HVP_PostRef_4">#REF!</definedName>
    <definedName name="Targets_HVP_PostRef_40">#REF!</definedName>
    <definedName name="Targets_HVP_PostRef_41">#REF!</definedName>
    <definedName name="Targets_HVP_PostRef_42">#REF!</definedName>
    <definedName name="Targets_HVP_PostRef_43">#REF!</definedName>
    <definedName name="Targets_HVP_PostRef_44">#REF!</definedName>
    <definedName name="Targets_HVP_PostRef_45">#REF!</definedName>
    <definedName name="Targets_HVP_PostRef_46">#REF!</definedName>
    <definedName name="Targets_HVP_PostRef_47">#REF!</definedName>
    <definedName name="Targets_HVP_PostRef_48">#REF!</definedName>
    <definedName name="Targets_HVP_PostRef_49">#REF!</definedName>
    <definedName name="Targets_HVP_PostRef_5">#REF!</definedName>
    <definedName name="Targets_HVP_PostRef_50">#REF!</definedName>
    <definedName name="Targets_HVP_PostRef_51">#REF!</definedName>
    <definedName name="Targets_HVP_PostRef_52">#REF!</definedName>
    <definedName name="Targets_HVP_PostRef_53">#REF!</definedName>
    <definedName name="Targets_HVP_PostRef_54">#REF!</definedName>
    <definedName name="Targets_HVP_PostRef_55">#REF!</definedName>
    <definedName name="Targets_HVP_PostRef_56">#REF!</definedName>
    <definedName name="Targets_HVP_PostRef_57">#REF!</definedName>
    <definedName name="Targets_HVP_PostRef_58">#REF!</definedName>
    <definedName name="Targets_HVP_PostRef_59">#REF!</definedName>
    <definedName name="Targets_HVP_PostRef_6">#REF!</definedName>
    <definedName name="Targets_HVP_PostRef_60">#REF!</definedName>
    <definedName name="Targets_HVP_PostRef_61">#REF!</definedName>
    <definedName name="Targets_HVP_PostRef_7">#REF!</definedName>
    <definedName name="Targets_HVP_PostRef_8">#REF!</definedName>
    <definedName name="Targets_HVP_PostRef_9">#REF!</definedName>
    <definedName name="TopRankDefaultDistForRange" hidden="1">0</definedName>
    <definedName name="TopRankDefaultMaxChange" hidden="1">0.1</definedName>
    <definedName name="TopRankDefaultMin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"Active Workbook"</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u" hidden="1">{#VALUE!,#N/A,FALSE,0}</definedName>
    <definedName name="UAG" hidden="1">{#N/A,#N/A,FALSE,"DI 2 YEAR MASTER SCHEDULE"}</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v" hidden="1">{"Japan_Capers_Ed_Pub",#N/A,FALSE,"DI 2 YEAR MASTER SCHEDULE"}</definedName>
    <definedName name="WACC">#REF!</definedName>
    <definedName name="Whole_Life_Risk_1">#REF!</definedName>
    <definedName name="Whole_Life_Risk_10">#REF!</definedName>
    <definedName name="Whole_Life_Risk_11">#REF!</definedName>
    <definedName name="Whole_Life_Risk_12">#REF!</definedName>
    <definedName name="Whole_Life_Risk_13">#REF!</definedName>
    <definedName name="Whole_Life_Risk_14">#REF!</definedName>
    <definedName name="Whole_Life_Risk_15">#REF!</definedName>
    <definedName name="Whole_Life_Risk_16">#REF!</definedName>
    <definedName name="Whole_Life_Risk_17">#REF!</definedName>
    <definedName name="Whole_Life_Risk_18">#REF!</definedName>
    <definedName name="Whole_Life_Risk_19">#REF!</definedName>
    <definedName name="Whole_Life_Risk_2">#REF!</definedName>
    <definedName name="Whole_Life_Risk_20">#REF!</definedName>
    <definedName name="Whole_Life_Risk_21">#REF!</definedName>
    <definedName name="Whole_Life_Risk_22">#REF!</definedName>
    <definedName name="Whole_Life_Risk_23">#REF!</definedName>
    <definedName name="Whole_Life_Risk_24">#REF!</definedName>
    <definedName name="Whole_Life_Risk_25">#REF!</definedName>
    <definedName name="Whole_Life_Risk_26">#REF!</definedName>
    <definedName name="Whole_Life_Risk_27">#REF!</definedName>
    <definedName name="Whole_Life_Risk_28">#REF!</definedName>
    <definedName name="Whole_Life_Risk_29">#REF!</definedName>
    <definedName name="Whole_Life_Risk_3">#REF!</definedName>
    <definedName name="Whole_Life_Risk_30">#REF!</definedName>
    <definedName name="Whole_Life_Risk_31">#REF!</definedName>
    <definedName name="Whole_Life_Risk_32">#REF!</definedName>
    <definedName name="Whole_Life_Risk_33">#REF!</definedName>
    <definedName name="Whole_Life_Risk_34">#REF!</definedName>
    <definedName name="Whole_Life_Risk_35">#REF!</definedName>
    <definedName name="Whole_Life_Risk_36">#REF!</definedName>
    <definedName name="Whole_Life_Risk_37">#REF!</definedName>
    <definedName name="Whole_Life_Risk_38">#REF!</definedName>
    <definedName name="Whole_Life_Risk_39">#REF!</definedName>
    <definedName name="Whole_Life_Risk_4">#REF!</definedName>
    <definedName name="Whole_Life_Risk_40">#REF!</definedName>
    <definedName name="Whole_Life_Risk_41">#REF!</definedName>
    <definedName name="Whole_Life_Risk_42">#REF!</definedName>
    <definedName name="Whole_Life_Risk_43">#REF!</definedName>
    <definedName name="Whole_Life_Risk_44">#REF!</definedName>
    <definedName name="Whole_Life_Risk_45">#REF!</definedName>
    <definedName name="Whole_Life_Risk_46">#REF!</definedName>
    <definedName name="Whole_Life_Risk_47">#REF!</definedName>
    <definedName name="Whole_Life_Risk_48">#REF!</definedName>
    <definedName name="Whole_Life_Risk_49">#REF!</definedName>
    <definedName name="Whole_Life_Risk_5">#REF!</definedName>
    <definedName name="Whole_Life_Risk_50">#REF!</definedName>
    <definedName name="Whole_Life_Risk_51">#REF!</definedName>
    <definedName name="Whole_Life_Risk_52">#REF!</definedName>
    <definedName name="Whole_Life_Risk_53">#REF!</definedName>
    <definedName name="Whole_Life_Risk_54">#REF!</definedName>
    <definedName name="Whole_Life_Risk_55">#REF!</definedName>
    <definedName name="Whole_Life_Risk_56">#REF!</definedName>
    <definedName name="Whole_Life_Risk_57">#REF!</definedName>
    <definedName name="Whole_Life_Risk_58">#REF!</definedName>
    <definedName name="Whole_Life_Risk_59">#REF!</definedName>
    <definedName name="Whole_Life_Risk_6">#REF!</definedName>
    <definedName name="Whole_Life_Risk_60">#REF!</definedName>
    <definedName name="Whole_Life_Risk_61">#REF!</definedName>
    <definedName name="Whole_Life_Risk_7">#REF!</definedName>
    <definedName name="Whole_Life_Risk_8">#REF!</definedName>
    <definedName name="Whole_Life_Risk_9">#REF!</definedName>
    <definedName name="wrn.CapersPlotter." hidden="1">{#N/A,#N/A,FALSE,"DI 2 YEAR MASTER SCHEDULE"}</definedName>
    <definedName name="wrn.Edutainment._.Priority._.List." hidden="1">{#N/A,#N/A,FALSE,"DI 2 YEAR MASTER SCHEDULE"}</definedName>
    <definedName name="wrn.Japan_Capers_Ed._.Pub." hidden="1">{"Japan_Capers_Ed_Pub",#N/A,FALSE,"DI 2 YEAR MASTER SCHEDULE"}</definedName>
    <definedName name="wrn.Mat." hidden="1">{"staff",#N/A,FALSE,"Current Month"}</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 hidden="1">{#N/A,#N/A,FALSE,"DI 2 YEAR MASTER SCHEDULE"}</definedName>
    <definedName name="y"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z" hidden="1">{#N/A,#N/A,FALSE,"DI 2 YEAR MASTER SCHEDULE"}</definedName>
    <definedName name="Z_9A428CE1_B4D9_11D0_A8AA_0000C071AEE7_.wvu.Cols" hidden="1">#REF!,#REF!</definedName>
    <definedName name="Z_9A428CE1_B4D9_11D0_A8AA_0000C071AEE7_.wvu.PrintArea"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B75" i="88" l="1"/>
  <c r="G146" i="63"/>
  <c r="H146" i="63"/>
  <c r="I146" i="63"/>
  <c r="J146" i="63"/>
  <c r="K146" i="63"/>
  <c r="L146" i="63"/>
  <c r="M146" i="63"/>
  <c r="N146" i="63"/>
  <c r="O146" i="63"/>
  <c r="P146" i="63"/>
  <c r="Q146" i="63"/>
  <c r="R146" i="63"/>
  <c r="S146" i="63"/>
  <c r="T146" i="63"/>
  <c r="U146" i="63"/>
  <c r="V146" i="63"/>
  <c r="W146" i="63"/>
  <c r="X146" i="63"/>
  <c r="Y146" i="63"/>
  <c r="Z146" i="63"/>
  <c r="AA146" i="63"/>
  <c r="AB146" i="63"/>
  <c r="AC146" i="63"/>
  <c r="AD146" i="63"/>
  <c r="AE146" i="63"/>
  <c r="AF146" i="63"/>
  <c r="AG146" i="63"/>
  <c r="AH146" i="63"/>
  <c r="AI146" i="63"/>
  <c r="AJ146" i="63"/>
  <c r="AK146" i="63"/>
  <c r="AL146" i="63"/>
  <c r="AM146" i="63"/>
  <c r="AN146" i="63"/>
  <c r="AO146" i="63"/>
  <c r="AP146" i="63"/>
  <c r="AQ146" i="63"/>
  <c r="AR146" i="63"/>
  <c r="AS146" i="63"/>
  <c r="AT146" i="63"/>
  <c r="AU146" i="63"/>
  <c r="AV146" i="63"/>
  <c r="AW146" i="63"/>
  <c r="AX146" i="63"/>
  <c r="AY146" i="63"/>
  <c r="AZ146" i="63"/>
  <c r="BA146" i="63"/>
  <c r="BB146" i="63"/>
  <c r="G147" i="63"/>
  <c r="H147" i="63"/>
  <c r="I147" i="63"/>
  <c r="J147" i="63"/>
  <c r="K147" i="63"/>
  <c r="L147" i="63"/>
  <c r="M147" i="63"/>
  <c r="N147" i="63"/>
  <c r="O147" i="63"/>
  <c r="P147" i="63"/>
  <c r="Q147" i="63"/>
  <c r="R147" i="63"/>
  <c r="S147" i="63"/>
  <c r="T147" i="63"/>
  <c r="U147" i="63"/>
  <c r="V147" i="63"/>
  <c r="W147" i="63"/>
  <c r="X147" i="63"/>
  <c r="Y147" i="63"/>
  <c r="Z147" i="63"/>
  <c r="AA147" i="63"/>
  <c r="AB147" i="63"/>
  <c r="AC147" i="63"/>
  <c r="AD147" i="63"/>
  <c r="AE147" i="63"/>
  <c r="AF147" i="63"/>
  <c r="AG147" i="63"/>
  <c r="AH147" i="63"/>
  <c r="AI147" i="63"/>
  <c r="AJ147" i="63"/>
  <c r="AK147" i="63"/>
  <c r="AL147" i="63"/>
  <c r="AM147" i="63"/>
  <c r="AN147" i="63"/>
  <c r="AO147" i="63"/>
  <c r="AP147" i="63"/>
  <c r="AQ147" i="63"/>
  <c r="AR147" i="63"/>
  <c r="AS147" i="63"/>
  <c r="AT147" i="63"/>
  <c r="AU147" i="63"/>
  <c r="AV147" i="63"/>
  <c r="AW147" i="63"/>
  <c r="AX147" i="63"/>
  <c r="AY147" i="63"/>
  <c r="AZ147" i="63"/>
  <c r="BA147" i="63"/>
  <c r="BB147" i="63"/>
  <c r="B10" i="75" l="1"/>
  <c r="B10" i="74"/>
  <c r="B10" i="73"/>
  <c r="B10" i="72"/>
  <c r="B10" i="71"/>
  <c r="B10" i="70"/>
  <c r="B10" i="69"/>
  <c r="B10" i="68"/>
  <c r="B10" i="67"/>
  <c r="B10" i="88"/>
  <c r="B20" i="75"/>
  <c r="B20" i="74"/>
  <c r="B20" i="73"/>
  <c r="B20" i="72"/>
  <c r="B20" i="71"/>
  <c r="B20" i="70"/>
  <c r="B20" i="69"/>
  <c r="B20" i="68"/>
  <c r="B20" i="67"/>
  <c r="B20" i="88"/>
  <c r="E186" i="63"/>
  <c r="AI187" i="75" l="1"/>
  <c r="AJ187" i="75" s="1"/>
  <c r="AK187" i="75" s="1"/>
  <c r="AL187" i="75" s="1"/>
  <c r="AM187" i="75" s="1"/>
  <c r="AN187" i="75" s="1"/>
  <c r="AO187" i="75" s="1"/>
  <c r="AP187" i="75" s="1"/>
  <c r="AQ187" i="75" s="1"/>
  <c r="AR187" i="75" s="1"/>
  <c r="AS187" i="75" s="1"/>
  <c r="AT187" i="75" s="1"/>
  <c r="AU187" i="75" s="1"/>
  <c r="AV187" i="75" s="1"/>
  <c r="AW187" i="75" s="1"/>
  <c r="AX187" i="75" s="1"/>
  <c r="AY187" i="75" s="1"/>
  <c r="AZ187" i="75" s="1"/>
  <c r="BA187" i="75" s="1"/>
  <c r="BB187" i="75" s="1"/>
  <c r="AH187" i="75"/>
  <c r="AG187" i="75"/>
  <c r="AF187" i="75"/>
  <c r="AE187" i="75"/>
  <c r="AD187" i="75"/>
  <c r="AC187" i="75"/>
  <c r="AB187" i="75"/>
  <c r="AA187" i="75"/>
  <c r="Z187" i="75"/>
  <c r="Y187" i="75"/>
  <c r="X187" i="75"/>
  <c r="W187" i="75"/>
  <c r="V187" i="75"/>
  <c r="U187" i="75"/>
  <c r="T187" i="75"/>
  <c r="S187" i="75"/>
  <c r="R187" i="75"/>
  <c r="Q187" i="75"/>
  <c r="P187" i="75"/>
  <c r="O187" i="75"/>
  <c r="N187" i="75"/>
  <c r="M187" i="75"/>
  <c r="L187" i="75"/>
  <c r="K187" i="75"/>
  <c r="J187" i="75"/>
  <c r="I187" i="75"/>
  <c r="H187" i="75"/>
  <c r="G187" i="75"/>
  <c r="F187" i="75"/>
  <c r="E187" i="75"/>
  <c r="AI186" i="75"/>
  <c r="AJ186" i="75" s="1"/>
  <c r="AK186" i="75" s="1"/>
  <c r="AL186" i="75" s="1"/>
  <c r="AM186" i="75" s="1"/>
  <c r="AN186" i="75" s="1"/>
  <c r="AO186" i="75" s="1"/>
  <c r="AP186" i="75" s="1"/>
  <c r="AQ186" i="75" s="1"/>
  <c r="AR186" i="75" s="1"/>
  <c r="AS186" i="75" s="1"/>
  <c r="AT186" i="75" s="1"/>
  <c r="AU186" i="75" s="1"/>
  <c r="AV186" i="75" s="1"/>
  <c r="AW186" i="75" s="1"/>
  <c r="AX186" i="75" s="1"/>
  <c r="AY186" i="75" s="1"/>
  <c r="AZ186" i="75" s="1"/>
  <c r="BA186" i="75" s="1"/>
  <c r="BB186" i="75" s="1"/>
  <c r="AH186" i="75"/>
  <c r="AG186" i="75"/>
  <c r="AF186" i="75"/>
  <c r="AE186" i="75"/>
  <c r="AD186" i="75"/>
  <c r="AC186" i="75"/>
  <c r="AB186" i="75"/>
  <c r="AA186" i="75"/>
  <c r="Z186" i="75"/>
  <c r="Y186" i="75"/>
  <c r="X186" i="75"/>
  <c r="W186" i="75"/>
  <c r="V186" i="75"/>
  <c r="U186" i="75"/>
  <c r="T186" i="75"/>
  <c r="S186" i="75"/>
  <c r="R186" i="75"/>
  <c r="Q186" i="75"/>
  <c r="P186" i="75"/>
  <c r="O186" i="75"/>
  <c r="N186" i="75"/>
  <c r="M186" i="75"/>
  <c r="L186" i="75"/>
  <c r="K186" i="75"/>
  <c r="J186" i="75"/>
  <c r="I186" i="75"/>
  <c r="H186" i="75"/>
  <c r="G186" i="75"/>
  <c r="F186" i="75"/>
  <c r="E186" i="75"/>
  <c r="AI187" i="74"/>
  <c r="AJ187" i="74" s="1"/>
  <c r="AK187" i="74" s="1"/>
  <c r="AL187" i="74" s="1"/>
  <c r="AM187" i="74" s="1"/>
  <c r="AN187" i="74" s="1"/>
  <c r="AO187" i="74" s="1"/>
  <c r="AP187" i="74" s="1"/>
  <c r="AQ187" i="74" s="1"/>
  <c r="AR187" i="74" s="1"/>
  <c r="AS187" i="74" s="1"/>
  <c r="AT187" i="74" s="1"/>
  <c r="AU187" i="74" s="1"/>
  <c r="AV187" i="74" s="1"/>
  <c r="AW187" i="74" s="1"/>
  <c r="AX187" i="74" s="1"/>
  <c r="AY187" i="74" s="1"/>
  <c r="AZ187" i="74" s="1"/>
  <c r="BA187" i="74" s="1"/>
  <c r="BB187" i="74" s="1"/>
  <c r="AH187" i="74"/>
  <c r="AG187" i="74"/>
  <c r="AF187" i="74"/>
  <c r="AE187" i="74"/>
  <c r="AD187" i="74"/>
  <c r="AC187" i="74"/>
  <c r="AB187" i="74"/>
  <c r="AA187" i="74"/>
  <c r="Z187" i="74"/>
  <c r="Y187" i="74"/>
  <c r="X187" i="74"/>
  <c r="W187" i="74"/>
  <c r="V187" i="74"/>
  <c r="U187" i="74"/>
  <c r="T187" i="74"/>
  <c r="S187" i="74"/>
  <c r="R187" i="74"/>
  <c r="Q187" i="74"/>
  <c r="P187" i="74"/>
  <c r="O187" i="74"/>
  <c r="N187" i="74"/>
  <c r="M187" i="74"/>
  <c r="L187" i="74"/>
  <c r="K187" i="74"/>
  <c r="J187" i="74"/>
  <c r="I187" i="74"/>
  <c r="H187" i="74"/>
  <c r="G187" i="74"/>
  <c r="F187" i="74"/>
  <c r="E187" i="74"/>
  <c r="AI186" i="74"/>
  <c r="AJ186" i="74" s="1"/>
  <c r="AK186" i="74" s="1"/>
  <c r="AL186" i="74" s="1"/>
  <c r="AM186" i="74" s="1"/>
  <c r="AN186" i="74" s="1"/>
  <c r="AO186" i="74" s="1"/>
  <c r="AP186" i="74" s="1"/>
  <c r="AQ186" i="74" s="1"/>
  <c r="AR186" i="74" s="1"/>
  <c r="AS186" i="74" s="1"/>
  <c r="AT186" i="74" s="1"/>
  <c r="AU186" i="74" s="1"/>
  <c r="AV186" i="74" s="1"/>
  <c r="AW186" i="74" s="1"/>
  <c r="AX186" i="74" s="1"/>
  <c r="AY186" i="74" s="1"/>
  <c r="AZ186" i="74" s="1"/>
  <c r="BA186" i="74" s="1"/>
  <c r="BB186" i="74" s="1"/>
  <c r="AH186" i="74"/>
  <c r="AG186" i="74"/>
  <c r="AF186" i="74"/>
  <c r="AE186" i="74"/>
  <c r="AD186" i="74"/>
  <c r="AC186" i="74"/>
  <c r="AB186" i="74"/>
  <c r="AA186" i="74"/>
  <c r="Z186" i="74"/>
  <c r="Y186" i="74"/>
  <c r="X186" i="74"/>
  <c r="W186" i="74"/>
  <c r="V186" i="74"/>
  <c r="U186" i="74"/>
  <c r="T186" i="74"/>
  <c r="S186" i="74"/>
  <c r="R186" i="74"/>
  <c r="Q186" i="74"/>
  <c r="P186" i="74"/>
  <c r="O186" i="74"/>
  <c r="N186" i="74"/>
  <c r="M186" i="74"/>
  <c r="L186" i="74"/>
  <c r="K186" i="74"/>
  <c r="J186" i="74"/>
  <c r="I186" i="74"/>
  <c r="H186" i="74"/>
  <c r="G186" i="74"/>
  <c r="F186" i="74"/>
  <c r="E186" i="74"/>
  <c r="AJ187" i="73"/>
  <c r="AK187" i="73" s="1"/>
  <c r="AL187" i="73" s="1"/>
  <c r="AM187" i="73" s="1"/>
  <c r="AN187" i="73" s="1"/>
  <c r="AO187" i="73" s="1"/>
  <c r="AP187" i="73" s="1"/>
  <c r="AQ187" i="73" s="1"/>
  <c r="AR187" i="73" s="1"/>
  <c r="AS187" i="73" s="1"/>
  <c r="AT187" i="73" s="1"/>
  <c r="AU187" i="73" s="1"/>
  <c r="AV187" i="73" s="1"/>
  <c r="AW187" i="73" s="1"/>
  <c r="AX187" i="73" s="1"/>
  <c r="AY187" i="73" s="1"/>
  <c r="AZ187" i="73" s="1"/>
  <c r="BA187" i="73" s="1"/>
  <c r="BB187" i="73" s="1"/>
  <c r="AI187" i="73"/>
  <c r="AH187" i="73"/>
  <c r="AG187" i="73"/>
  <c r="AF187" i="73"/>
  <c r="AE187" i="73"/>
  <c r="AD187" i="73"/>
  <c r="AC187" i="73"/>
  <c r="AB187" i="73"/>
  <c r="AA187" i="73"/>
  <c r="Z187" i="73"/>
  <c r="Y187" i="73"/>
  <c r="X187" i="73"/>
  <c r="W187" i="73"/>
  <c r="V187" i="73"/>
  <c r="U187" i="73"/>
  <c r="T187" i="73"/>
  <c r="S187" i="73"/>
  <c r="R187" i="73"/>
  <c r="Q187" i="73"/>
  <c r="P187" i="73"/>
  <c r="O187" i="73"/>
  <c r="N187" i="73"/>
  <c r="M187" i="73"/>
  <c r="L187" i="73"/>
  <c r="K187" i="73"/>
  <c r="J187" i="73"/>
  <c r="I187" i="73"/>
  <c r="H187" i="73"/>
  <c r="G187" i="73"/>
  <c r="F187" i="73"/>
  <c r="E187" i="73"/>
  <c r="AI186" i="73"/>
  <c r="AJ186" i="73" s="1"/>
  <c r="AK186" i="73" s="1"/>
  <c r="AL186" i="73" s="1"/>
  <c r="AM186" i="73" s="1"/>
  <c r="AN186" i="73" s="1"/>
  <c r="AO186" i="73" s="1"/>
  <c r="AP186" i="73" s="1"/>
  <c r="AQ186" i="73" s="1"/>
  <c r="AR186" i="73" s="1"/>
  <c r="AS186" i="73" s="1"/>
  <c r="AT186" i="73" s="1"/>
  <c r="AU186" i="73" s="1"/>
  <c r="AV186" i="73" s="1"/>
  <c r="AW186" i="73" s="1"/>
  <c r="AX186" i="73" s="1"/>
  <c r="AY186" i="73" s="1"/>
  <c r="AZ186" i="73" s="1"/>
  <c r="BA186" i="73" s="1"/>
  <c r="BB186" i="73" s="1"/>
  <c r="AH186" i="73"/>
  <c r="AG186" i="73"/>
  <c r="AF186" i="73"/>
  <c r="AE186" i="73"/>
  <c r="AD186" i="73"/>
  <c r="AC186" i="73"/>
  <c r="AB186" i="73"/>
  <c r="AA186" i="73"/>
  <c r="Z186" i="73"/>
  <c r="Y186" i="73"/>
  <c r="X186" i="73"/>
  <c r="W186" i="73"/>
  <c r="V186" i="73"/>
  <c r="U186" i="73"/>
  <c r="T186" i="73"/>
  <c r="S186" i="73"/>
  <c r="R186" i="73"/>
  <c r="Q186" i="73"/>
  <c r="P186" i="73"/>
  <c r="O186" i="73"/>
  <c r="N186" i="73"/>
  <c r="M186" i="73"/>
  <c r="L186" i="73"/>
  <c r="K186" i="73"/>
  <c r="J186" i="73"/>
  <c r="I186" i="73"/>
  <c r="H186" i="73"/>
  <c r="G186" i="73"/>
  <c r="F186" i="73"/>
  <c r="E186" i="73"/>
  <c r="AI187" i="72"/>
  <c r="AJ187" i="72" s="1"/>
  <c r="AK187" i="72" s="1"/>
  <c r="AL187" i="72" s="1"/>
  <c r="AM187" i="72" s="1"/>
  <c r="AN187" i="72" s="1"/>
  <c r="AO187" i="72" s="1"/>
  <c r="AP187" i="72" s="1"/>
  <c r="AQ187" i="72" s="1"/>
  <c r="AR187" i="72" s="1"/>
  <c r="AS187" i="72" s="1"/>
  <c r="AT187" i="72" s="1"/>
  <c r="AU187" i="72" s="1"/>
  <c r="AV187" i="72" s="1"/>
  <c r="AW187" i="72" s="1"/>
  <c r="AX187" i="72" s="1"/>
  <c r="AY187" i="72" s="1"/>
  <c r="AZ187" i="72" s="1"/>
  <c r="BA187" i="72" s="1"/>
  <c r="BB187" i="72" s="1"/>
  <c r="AH187" i="72"/>
  <c r="AG187" i="72"/>
  <c r="AF187" i="72"/>
  <c r="AE187" i="72"/>
  <c r="AD187" i="72"/>
  <c r="AC187" i="72"/>
  <c r="AB187" i="72"/>
  <c r="AA187" i="72"/>
  <c r="Z187" i="72"/>
  <c r="Y187" i="72"/>
  <c r="X187" i="72"/>
  <c r="W187" i="72"/>
  <c r="V187" i="72"/>
  <c r="U187" i="72"/>
  <c r="T187" i="72"/>
  <c r="S187" i="72"/>
  <c r="R187" i="72"/>
  <c r="Q187" i="72"/>
  <c r="P187" i="72"/>
  <c r="O187" i="72"/>
  <c r="N187" i="72"/>
  <c r="M187" i="72"/>
  <c r="L187" i="72"/>
  <c r="K187" i="72"/>
  <c r="J187" i="72"/>
  <c r="I187" i="72"/>
  <c r="H187" i="72"/>
  <c r="G187" i="72"/>
  <c r="F187" i="72"/>
  <c r="E187" i="72"/>
  <c r="AI186" i="72"/>
  <c r="AJ186" i="72" s="1"/>
  <c r="AK186" i="72" s="1"/>
  <c r="AL186" i="72" s="1"/>
  <c r="AM186" i="72" s="1"/>
  <c r="AN186" i="72" s="1"/>
  <c r="AO186" i="72" s="1"/>
  <c r="AP186" i="72" s="1"/>
  <c r="AQ186" i="72" s="1"/>
  <c r="AR186" i="72" s="1"/>
  <c r="AS186" i="72" s="1"/>
  <c r="AT186" i="72" s="1"/>
  <c r="AU186" i="72" s="1"/>
  <c r="AV186" i="72" s="1"/>
  <c r="AW186" i="72" s="1"/>
  <c r="AX186" i="72" s="1"/>
  <c r="AY186" i="72" s="1"/>
  <c r="AZ186" i="72" s="1"/>
  <c r="BA186" i="72" s="1"/>
  <c r="BB186" i="72" s="1"/>
  <c r="AH186" i="72"/>
  <c r="AG186" i="72"/>
  <c r="AF186" i="72"/>
  <c r="AE186" i="72"/>
  <c r="AD186" i="72"/>
  <c r="AC186" i="72"/>
  <c r="AB186" i="72"/>
  <c r="AA186" i="72"/>
  <c r="Z186" i="72"/>
  <c r="Y186" i="72"/>
  <c r="X186" i="72"/>
  <c r="W186" i="72"/>
  <c r="V186" i="72"/>
  <c r="U186" i="72"/>
  <c r="T186" i="72"/>
  <c r="S186" i="72"/>
  <c r="R186" i="72"/>
  <c r="Q186" i="72"/>
  <c r="P186" i="72"/>
  <c r="O186" i="72"/>
  <c r="N186" i="72"/>
  <c r="M186" i="72"/>
  <c r="L186" i="72"/>
  <c r="K186" i="72"/>
  <c r="J186" i="72"/>
  <c r="I186" i="72"/>
  <c r="H186" i="72"/>
  <c r="G186" i="72"/>
  <c r="F186" i="72"/>
  <c r="E186" i="72"/>
  <c r="AI187" i="71"/>
  <c r="AJ187" i="71" s="1"/>
  <c r="AK187" i="71" s="1"/>
  <c r="AL187" i="71" s="1"/>
  <c r="AM187" i="71" s="1"/>
  <c r="AN187" i="71" s="1"/>
  <c r="AO187" i="71" s="1"/>
  <c r="AP187" i="71" s="1"/>
  <c r="AQ187" i="71" s="1"/>
  <c r="AR187" i="71" s="1"/>
  <c r="AS187" i="71" s="1"/>
  <c r="AT187" i="71" s="1"/>
  <c r="AU187" i="71" s="1"/>
  <c r="AV187" i="71" s="1"/>
  <c r="AW187" i="71" s="1"/>
  <c r="AX187" i="71" s="1"/>
  <c r="AY187" i="71" s="1"/>
  <c r="AZ187" i="71" s="1"/>
  <c r="BA187" i="71" s="1"/>
  <c r="BB187" i="71" s="1"/>
  <c r="AH187" i="71"/>
  <c r="AG187" i="71"/>
  <c r="AF187" i="71"/>
  <c r="AE187" i="71"/>
  <c r="AD187" i="71"/>
  <c r="AC187" i="71"/>
  <c r="AB187" i="71"/>
  <c r="AA187" i="71"/>
  <c r="Z187" i="71"/>
  <c r="Y187" i="71"/>
  <c r="X187" i="71"/>
  <c r="W187" i="71"/>
  <c r="V187" i="71"/>
  <c r="U187" i="71"/>
  <c r="T187" i="71"/>
  <c r="S187" i="71"/>
  <c r="R187" i="71"/>
  <c r="Q187" i="71"/>
  <c r="P187" i="71"/>
  <c r="O187" i="71"/>
  <c r="N187" i="71"/>
  <c r="M187" i="71"/>
  <c r="L187" i="71"/>
  <c r="K187" i="71"/>
  <c r="J187" i="71"/>
  <c r="I187" i="71"/>
  <c r="H187" i="71"/>
  <c r="G187" i="71"/>
  <c r="F187" i="71"/>
  <c r="E187" i="71"/>
  <c r="AI186" i="71"/>
  <c r="AJ186" i="71" s="1"/>
  <c r="AK186" i="71" s="1"/>
  <c r="AL186" i="71" s="1"/>
  <c r="AM186" i="71" s="1"/>
  <c r="AN186" i="71" s="1"/>
  <c r="AO186" i="71" s="1"/>
  <c r="AP186" i="71" s="1"/>
  <c r="AQ186" i="71" s="1"/>
  <c r="AR186" i="71" s="1"/>
  <c r="AS186" i="71" s="1"/>
  <c r="AT186" i="71" s="1"/>
  <c r="AU186" i="71" s="1"/>
  <c r="AV186" i="71" s="1"/>
  <c r="AW186" i="71" s="1"/>
  <c r="AX186" i="71" s="1"/>
  <c r="AY186" i="71" s="1"/>
  <c r="AZ186" i="71" s="1"/>
  <c r="BA186" i="71" s="1"/>
  <c r="BB186" i="71" s="1"/>
  <c r="AH186" i="71"/>
  <c r="AG186" i="71"/>
  <c r="AF186" i="71"/>
  <c r="AE186" i="71"/>
  <c r="AD186" i="71"/>
  <c r="AC186" i="71"/>
  <c r="AB186" i="71"/>
  <c r="AA186" i="71"/>
  <c r="Z186" i="71"/>
  <c r="Y186" i="71"/>
  <c r="X186" i="71"/>
  <c r="W186" i="71"/>
  <c r="V186" i="71"/>
  <c r="U186" i="71"/>
  <c r="T186" i="71"/>
  <c r="S186" i="71"/>
  <c r="R186" i="71"/>
  <c r="Q186" i="71"/>
  <c r="P186" i="71"/>
  <c r="O186" i="71"/>
  <c r="N186" i="71"/>
  <c r="M186" i="71"/>
  <c r="L186" i="71"/>
  <c r="K186" i="71"/>
  <c r="J186" i="71"/>
  <c r="I186" i="71"/>
  <c r="H186" i="71"/>
  <c r="G186" i="71"/>
  <c r="F186" i="71"/>
  <c r="E186" i="71"/>
  <c r="AI187" i="70"/>
  <c r="AJ187" i="70" s="1"/>
  <c r="AK187" i="70" s="1"/>
  <c r="AL187" i="70" s="1"/>
  <c r="AM187" i="70" s="1"/>
  <c r="AN187" i="70" s="1"/>
  <c r="AO187" i="70" s="1"/>
  <c r="AP187" i="70" s="1"/>
  <c r="AQ187" i="70" s="1"/>
  <c r="AR187" i="70" s="1"/>
  <c r="AS187" i="70" s="1"/>
  <c r="AT187" i="70" s="1"/>
  <c r="AU187" i="70" s="1"/>
  <c r="AV187" i="70" s="1"/>
  <c r="AW187" i="70" s="1"/>
  <c r="AX187" i="70" s="1"/>
  <c r="AY187" i="70" s="1"/>
  <c r="AZ187" i="70" s="1"/>
  <c r="BA187" i="70" s="1"/>
  <c r="BB187" i="70" s="1"/>
  <c r="AH187" i="70"/>
  <c r="AG187" i="70"/>
  <c r="AF187" i="70"/>
  <c r="AE187" i="70"/>
  <c r="AD187" i="70"/>
  <c r="AC187" i="70"/>
  <c r="AB187" i="70"/>
  <c r="AA187" i="70"/>
  <c r="Z187" i="70"/>
  <c r="Y187" i="70"/>
  <c r="X187" i="70"/>
  <c r="W187" i="70"/>
  <c r="V187" i="70"/>
  <c r="U187" i="70"/>
  <c r="T187" i="70"/>
  <c r="S187" i="70"/>
  <c r="R187" i="70"/>
  <c r="Q187" i="70"/>
  <c r="P187" i="70"/>
  <c r="O187" i="70"/>
  <c r="N187" i="70"/>
  <c r="M187" i="70"/>
  <c r="L187" i="70"/>
  <c r="K187" i="70"/>
  <c r="J187" i="70"/>
  <c r="I187" i="70"/>
  <c r="H187" i="70"/>
  <c r="G187" i="70"/>
  <c r="F187" i="70"/>
  <c r="E187" i="70"/>
  <c r="AJ186" i="70"/>
  <c r="AK186" i="70" s="1"/>
  <c r="AL186" i="70" s="1"/>
  <c r="AM186" i="70" s="1"/>
  <c r="AN186" i="70" s="1"/>
  <c r="AO186" i="70" s="1"/>
  <c r="AP186" i="70" s="1"/>
  <c r="AQ186" i="70" s="1"/>
  <c r="AR186" i="70" s="1"/>
  <c r="AS186" i="70" s="1"/>
  <c r="AT186" i="70" s="1"/>
  <c r="AU186" i="70" s="1"/>
  <c r="AV186" i="70" s="1"/>
  <c r="AW186" i="70" s="1"/>
  <c r="AX186" i="70" s="1"/>
  <c r="AY186" i="70" s="1"/>
  <c r="AZ186" i="70" s="1"/>
  <c r="BA186" i="70" s="1"/>
  <c r="BB186" i="70" s="1"/>
  <c r="AI186" i="70"/>
  <c r="AH186" i="70"/>
  <c r="AG186" i="70"/>
  <c r="AF186" i="70"/>
  <c r="AE186" i="70"/>
  <c r="AD186" i="70"/>
  <c r="AC186" i="70"/>
  <c r="AB186" i="70"/>
  <c r="AA186" i="70"/>
  <c r="Z186" i="70"/>
  <c r="Y186" i="70"/>
  <c r="X186" i="70"/>
  <c r="W186" i="70"/>
  <c r="V186" i="70"/>
  <c r="U186" i="70"/>
  <c r="T186" i="70"/>
  <c r="S186" i="70"/>
  <c r="R186" i="70"/>
  <c r="Q186" i="70"/>
  <c r="P186" i="70"/>
  <c r="O186" i="70"/>
  <c r="N186" i="70"/>
  <c r="M186" i="70"/>
  <c r="L186" i="70"/>
  <c r="K186" i="70"/>
  <c r="J186" i="70"/>
  <c r="I186" i="70"/>
  <c r="H186" i="70"/>
  <c r="G186" i="70"/>
  <c r="F186" i="70"/>
  <c r="E186" i="70"/>
  <c r="AI187" i="69"/>
  <c r="AJ187" i="69" s="1"/>
  <c r="AK187" i="69" s="1"/>
  <c r="AL187" i="69" s="1"/>
  <c r="AM187" i="69" s="1"/>
  <c r="AN187" i="69" s="1"/>
  <c r="AO187" i="69" s="1"/>
  <c r="AP187" i="69" s="1"/>
  <c r="AQ187" i="69" s="1"/>
  <c r="AR187" i="69" s="1"/>
  <c r="AS187" i="69" s="1"/>
  <c r="AT187" i="69" s="1"/>
  <c r="AU187" i="69" s="1"/>
  <c r="AV187" i="69" s="1"/>
  <c r="AW187" i="69" s="1"/>
  <c r="AX187" i="69" s="1"/>
  <c r="AY187" i="69" s="1"/>
  <c r="AZ187" i="69" s="1"/>
  <c r="BA187" i="69" s="1"/>
  <c r="BB187" i="69" s="1"/>
  <c r="AH187" i="69"/>
  <c r="AG187" i="69"/>
  <c r="AF187" i="69"/>
  <c r="AE187" i="69"/>
  <c r="AD187" i="69"/>
  <c r="AC187" i="69"/>
  <c r="AB187" i="69"/>
  <c r="AA187" i="69"/>
  <c r="Z187" i="69"/>
  <c r="Y187" i="69"/>
  <c r="X187" i="69"/>
  <c r="W187" i="69"/>
  <c r="V187" i="69"/>
  <c r="U187" i="69"/>
  <c r="T187" i="69"/>
  <c r="S187" i="69"/>
  <c r="R187" i="69"/>
  <c r="Q187" i="69"/>
  <c r="P187" i="69"/>
  <c r="O187" i="69"/>
  <c r="N187" i="69"/>
  <c r="M187" i="69"/>
  <c r="L187" i="69"/>
  <c r="K187" i="69"/>
  <c r="J187" i="69"/>
  <c r="I187" i="69"/>
  <c r="H187" i="69"/>
  <c r="G187" i="69"/>
  <c r="F187" i="69"/>
  <c r="E187" i="69"/>
  <c r="AI186" i="69"/>
  <c r="AJ186" i="69" s="1"/>
  <c r="AK186" i="69" s="1"/>
  <c r="AL186" i="69" s="1"/>
  <c r="AM186" i="69" s="1"/>
  <c r="AN186" i="69" s="1"/>
  <c r="AO186" i="69" s="1"/>
  <c r="AP186" i="69" s="1"/>
  <c r="AQ186" i="69" s="1"/>
  <c r="AR186" i="69" s="1"/>
  <c r="AS186" i="69" s="1"/>
  <c r="AT186" i="69" s="1"/>
  <c r="AU186" i="69" s="1"/>
  <c r="AV186" i="69" s="1"/>
  <c r="AW186" i="69" s="1"/>
  <c r="AX186" i="69" s="1"/>
  <c r="AY186" i="69" s="1"/>
  <c r="AZ186" i="69" s="1"/>
  <c r="BA186" i="69" s="1"/>
  <c r="BB186" i="69" s="1"/>
  <c r="AH186" i="69"/>
  <c r="AG186" i="69"/>
  <c r="AF186" i="69"/>
  <c r="AE186" i="69"/>
  <c r="AD186" i="69"/>
  <c r="AC186" i="69"/>
  <c r="AB186" i="69"/>
  <c r="AA186" i="69"/>
  <c r="Z186" i="69"/>
  <c r="Y186" i="69"/>
  <c r="X186" i="69"/>
  <c r="W186" i="69"/>
  <c r="V186" i="69"/>
  <c r="U186" i="69"/>
  <c r="T186" i="69"/>
  <c r="S186" i="69"/>
  <c r="R186" i="69"/>
  <c r="Q186" i="69"/>
  <c r="P186" i="69"/>
  <c r="O186" i="69"/>
  <c r="N186" i="69"/>
  <c r="M186" i="69"/>
  <c r="L186" i="69"/>
  <c r="K186" i="69"/>
  <c r="J186" i="69"/>
  <c r="I186" i="69"/>
  <c r="H186" i="69"/>
  <c r="G186" i="69"/>
  <c r="F186" i="69"/>
  <c r="E186" i="69"/>
  <c r="AI187" i="68"/>
  <c r="AJ187" i="68" s="1"/>
  <c r="AK187" i="68" s="1"/>
  <c r="AL187" i="68" s="1"/>
  <c r="AM187" i="68" s="1"/>
  <c r="AN187" i="68" s="1"/>
  <c r="AO187" i="68" s="1"/>
  <c r="AP187" i="68" s="1"/>
  <c r="AQ187" i="68" s="1"/>
  <c r="AR187" i="68" s="1"/>
  <c r="AS187" i="68" s="1"/>
  <c r="AT187" i="68" s="1"/>
  <c r="AU187" i="68" s="1"/>
  <c r="AV187" i="68" s="1"/>
  <c r="AW187" i="68" s="1"/>
  <c r="AX187" i="68" s="1"/>
  <c r="AY187" i="68" s="1"/>
  <c r="AZ187" i="68" s="1"/>
  <c r="BA187" i="68" s="1"/>
  <c r="BB187" i="68" s="1"/>
  <c r="AH187" i="68"/>
  <c r="AG187" i="68"/>
  <c r="AF187" i="68"/>
  <c r="AE187" i="68"/>
  <c r="AD187" i="68"/>
  <c r="AC187" i="68"/>
  <c r="AB187" i="68"/>
  <c r="AA187" i="68"/>
  <c r="Z187" i="68"/>
  <c r="Y187" i="68"/>
  <c r="X187" i="68"/>
  <c r="W187" i="68"/>
  <c r="V187" i="68"/>
  <c r="U187" i="68"/>
  <c r="T187" i="68"/>
  <c r="S187" i="68"/>
  <c r="R187" i="68"/>
  <c r="Q187" i="68"/>
  <c r="P187" i="68"/>
  <c r="O187" i="68"/>
  <c r="N187" i="68"/>
  <c r="M187" i="68"/>
  <c r="L187" i="68"/>
  <c r="K187" i="68"/>
  <c r="J187" i="68"/>
  <c r="I187" i="68"/>
  <c r="H187" i="68"/>
  <c r="G187" i="68"/>
  <c r="F187" i="68"/>
  <c r="E187" i="68"/>
  <c r="AI186" i="68"/>
  <c r="AJ186" i="68" s="1"/>
  <c r="AK186" i="68" s="1"/>
  <c r="AL186" i="68" s="1"/>
  <c r="AM186" i="68" s="1"/>
  <c r="AN186" i="68" s="1"/>
  <c r="AO186" i="68" s="1"/>
  <c r="AP186" i="68" s="1"/>
  <c r="AQ186" i="68" s="1"/>
  <c r="AR186" i="68" s="1"/>
  <c r="AS186" i="68" s="1"/>
  <c r="AT186" i="68" s="1"/>
  <c r="AU186" i="68" s="1"/>
  <c r="AV186" i="68" s="1"/>
  <c r="AW186" i="68" s="1"/>
  <c r="AX186" i="68" s="1"/>
  <c r="AY186" i="68" s="1"/>
  <c r="AZ186" i="68" s="1"/>
  <c r="BA186" i="68" s="1"/>
  <c r="BB186" i="68" s="1"/>
  <c r="AH186" i="68"/>
  <c r="AG186" i="68"/>
  <c r="AF186" i="68"/>
  <c r="AE186" i="68"/>
  <c r="AD186" i="68"/>
  <c r="AC186" i="68"/>
  <c r="AB186" i="68"/>
  <c r="AA186" i="68"/>
  <c r="Z186" i="68"/>
  <c r="Y186" i="68"/>
  <c r="X186" i="68"/>
  <c r="W186" i="68"/>
  <c r="V186" i="68"/>
  <c r="U186" i="68"/>
  <c r="T186" i="68"/>
  <c r="S186" i="68"/>
  <c r="R186" i="68"/>
  <c r="Q186" i="68"/>
  <c r="P186" i="68"/>
  <c r="O186" i="68"/>
  <c r="N186" i="68"/>
  <c r="M186" i="68"/>
  <c r="L186" i="68"/>
  <c r="K186" i="68"/>
  <c r="J186" i="68"/>
  <c r="I186" i="68"/>
  <c r="H186" i="68"/>
  <c r="G186" i="68"/>
  <c r="F186" i="68"/>
  <c r="E186" i="68"/>
  <c r="AJ187" i="67"/>
  <c r="AK187" i="67" s="1"/>
  <c r="AL187" i="67" s="1"/>
  <c r="AM187" i="67" s="1"/>
  <c r="AN187" i="67" s="1"/>
  <c r="AO187" i="67" s="1"/>
  <c r="AP187" i="67" s="1"/>
  <c r="AQ187" i="67" s="1"/>
  <c r="AR187" i="67" s="1"/>
  <c r="AS187" i="67" s="1"/>
  <c r="AT187" i="67" s="1"/>
  <c r="AU187" i="67" s="1"/>
  <c r="AV187" i="67" s="1"/>
  <c r="AW187" i="67" s="1"/>
  <c r="AX187" i="67" s="1"/>
  <c r="AY187" i="67" s="1"/>
  <c r="AZ187" i="67" s="1"/>
  <c r="BA187" i="67" s="1"/>
  <c r="BB187" i="67" s="1"/>
  <c r="AI187" i="67"/>
  <c r="AH187" i="67"/>
  <c r="AG187" i="67"/>
  <c r="AF187" i="67"/>
  <c r="AE187" i="67"/>
  <c r="AD187" i="67"/>
  <c r="AC187" i="67"/>
  <c r="AB187" i="67"/>
  <c r="AA187" i="67"/>
  <c r="Z187" i="67"/>
  <c r="Y187" i="67"/>
  <c r="X187" i="67"/>
  <c r="W187" i="67"/>
  <c r="V187" i="67"/>
  <c r="U187" i="67"/>
  <c r="T187" i="67"/>
  <c r="S187" i="67"/>
  <c r="R187" i="67"/>
  <c r="Q187" i="67"/>
  <c r="P187" i="67"/>
  <c r="O187" i="67"/>
  <c r="N187" i="67"/>
  <c r="M187" i="67"/>
  <c r="L187" i="67"/>
  <c r="K187" i="67"/>
  <c r="J187" i="67"/>
  <c r="I187" i="67"/>
  <c r="H187" i="67"/>
  <c r="G187" i="67"/>
  <c r="F187" i="67"/>
  <c r="E187" i="67"/>
  <c r="AI186" i="67"/>
  <c r="AJ186" i="67" s="1"/>
  <c r="AK186" i="67" s="1"/>
  <c r="AL186" i="67" s="1"/>
  <c r="AM186" i="67" s="1"/>
  <c r="AN186" i="67" s="1"/>
  <c r="AO186" i="67" s="1"/>
  <c r="AP186" i="67" s="1"/>
  <c r="AQ186" i="67" s="1"/>
  <c r="AR186" i="67" s="1"/>
  <c r="AS186" i="67" s="1"/>
  <c r="AT186" i="67" s="1"/>
  <c r="AU186" i="67" s="1"/>
  <c r="AV186" i="67" s="1"/>
  <c r="AW186" i="67" s="1"/>
  <c r="AX186" i="67" s="1"/>
  <c r="AY186" i="67" s="1"/>
  <c r="AZ186" i="67" s="1"/>
  <c r="BA186" i="67" s="1"/>
  <c r="BB186" i="67" s="1"/>
  <c r="AH186" i="67"/>
  <c r="AG186" i="67"/>
  <c r="AF186" i="67"/>
  <c r="AE186" i="67"/>
  <c r="AD186" i="67"/>
  <c r="AC186" i="67"/>
  <c r="AB186" i="67"/>
  <c r="AA186" i="67"/>
  <c r="Z186" i="67"/>
  <c r="Y186" i="67"/>
  <c r="X186" i="67"/>
  <c r="W186" i="67"/>
  <c r="V186" i="67"/>
  <c r="U186" i="67"/>
  <c r="T186" i="67"/>
  <c r="S186" i="67"/>
  <c r="R186" i="67"/>
  <c r="Q186" i="67"/>
  <c r="P186" i="67"/>
  <c r="O186" i="67"/>
  <c r="N186" i="67"/>
  <c r="M186" i="67"/>
  <c r="L186" i="67"/>
  <c r="K186" i="67"/>
  <c r="J186" i="67"/>
  <c r="I186" i="67"/>
  <c r="H186" i="67"/>
  <c r="G186" i="67"/>
  <c r="F186" i="67"/>
  <c r="E186" i="67"/>
  <c r="AI187" i="63"/>
  <c r="AJ187" i="63" s="1"/>
  <c r="AK187" i="63" s="1"/>
  <c r="AL187" i="63" s="1"/>
  <c r="AM187" i="63" s="1"/>
  <c r="AN187" i="63" s="1"/>
  <c r="AO187" i="63" s="1"/>
  <c r="AP187" i="63" s="1"/>
  <c r="AQ187" i="63" s="1"/>
  <c r="AR187" i="63" s="1"/>
  <c r="AS187" i="63" s="1"/>
  <c r="AT187" i="63" s="1"/>
  <c r="AU187" i="63" s="1"/>
  <c r="AV187" i="63" s="1"/>
  <c r="AW187" i="63" s="1"/>
  <c r="AX187" i="63" s="1"/>
  <c r="AY187" i="63" s="1"/>
  <c r="AZ187" i="63" s="1"/>
  <c r="BA187" i="63" s="1"/>
  <c r="BB187" i="63" s="1"/>
  <c r="AH187" i="63"/>
  <c r="AG187" i="63"/>
  <c r="AF187" i="63"/>
  <c r="AE187" i="63"/>
  <c r="AD187" i="63"/>
  <c r="AC187" i="63"/>
  <c r="AB187" i="63"/>
  <c r="AA187" i="63"/>
  <c r="Z187" i="63"/>
  <c r="Y187" i="63"/>
  <c r="X187" i="63"/>
  <c r="W187" i="63"/>
  <c r="V187" i="63"/>
  <c r="U187" i="63"/>
  <c r="T187" i="63"/>
  <c r="S187" i="63"/>
  <c r="R187" i="63"/>
  <c r="Q187" i="63"/>
  <c r="P187" i="63"/>
  <c r="O187" i="63"/>
  <c r="N187" i="63"/>
  <c r="M187" i="63"/>
  <c r="L187" i="63"/>
  <c r="K187" i="63"/>
  <c r="J187" i="63"/>
  <c r="I187" i="63"/>
  <c r="H187" i="63"/>
  <c r="G187" i="63"/>
  <c r="F187" i="63"/>
  <c r="E187" i="63"/>
  <c r="AI186" i="63"/>
  <c r="AJ186" i="63" s="1"/>
  <c r="AK186" i="63" s="1"/>
  <c r="AL186" i="63" s="1"/>
  <c r="AM186" i="63" s="1"/>
  <c r="AN186" i="63" s="1"/>
  <c r="AO186" i="63" s="1"/>
  <c r="AP186" i="63" s="1"/>
  <c r="AQ186" i="63" s="1"/>
  <c r="AR186" i="63" s="1"/>
  <c r="AS186" i="63" s="1"/>
  <c r="AT186" i="63" s="1"/>
  <c r="AU186" i="63" s="1"/>
  <c r="AV186" i="63" s="1"/>
  <c r="AW186" i="63" s="1"/>
  <c r="AX186" i="63" s="1"/>
  <c r="AY186" i="63" s="1"/>
  <c r="AZ186" i="63" s="1"/>
  <c r="BA186" i="63" s="1"/>
  <c r="BB186" i="63" s="1"/>
  <c r="AH186" i="63"/>
  <c r="AG186" i="63"/>
  <c r="AF186" i="63"/>
  <c r="AE186" i="63"/>
  <c r="AD186" i="63"/>
  <c r="AC186" i="63"/>
  <c r="AB186" i="63"/>
  <c r="AA186" i="63"/>
  <c r="Z186" i="63"/>
  <c r="Y186" i="63"/>
  <c r="X186" i="63"/>
  <c r="W186" i="63"/>
  <c r="V186" i="63"/>
  <c r="U186" i="63"/>
  <c r="T186" i="63"/>
  <c r="S186" i="63"/>
  <c r="R186" i="63"/>
  <c r="Q186" i="63"/>
  <c r="P186" i="63"/>
  <c r="O186" i="63"/>
  <c r="N186" i="63"/>
  <c r="M186" i="63"/>
  <c r="L186" i="63"/>
  <c r="K186" i="63"/>
  <c r="J186" i="63"/>
  <c r="I186" i="63"/>
  <c r="H186" i="63"/>
  <c r="G186" i="63"/>
  <c r="F186" i="63"/>
  <c r="K186" i="88"/>
  <c r="L186" i="88"/>
  <c r="M186" i="88"/>
  <c r="N186" i="88"/>
  <c r="O186" i="88"/>
  <c r="P186" i="88"/>
  <c r="Q186" i="88"/>
  <c r="R186" i="88"/>
  <c r="S186" i="88"/>
  <c r="T186" i="88"/>
  <c r="U186" i="88"/>
  <c r="V186" i="88"/>
  <c r="W186" i="88"/>
  <c r="X186" i="88"/>
  <c r="Y186" i="88"/>
  <c r="Z186" i="88"/>
  <c r="AA186" i="88"/>
  <c r="AB186" i="88"/>
  <c r="AC186" i="88"/>
  <c r="AD186" i="88"/>
  <c r="AE186" i="88"/>
  <c r="AF186" i="88"/>
  <c r="AG186" i="88"/>
  <c r="AH186" i="88"/>
  <c r="AI186" i="88"/>
  <c r="AJ186" i="88"/>
  <c r="AK186" i="88" s="1"/>
  <c r="AL186" i="88" s="1"/>
  <c r="AM186" i="88" s="1"/>
  <c r="AN186" i="88" s="1"/>
  <c r="AO186" i="88" s="1"/>
  <c r="AP186" i="88" s="1"/>
  <c r="AQ186" i="88" s="1"/>
  <c r="AR186" i="88" s="1"/>
  <c r="AS186" i="88" s="1"/>
  <c r="AT186" i="88" s="1"/>
  <c r="AU186" i="88" s="1"/>
  <c r="AV186" i="88" s="1"/>
  <c r="AW186" i="88" s="1"/>
  <c r="AX186" i="88" s="1"/>
  <c r="AY186" i="88" s="1"/>
  <c r="AZ186" i="88" s="1"/>
  <c r="BA186" i="88" s="1"/>
  <c r="BB186" i="88" s="1"/>
  <c r="K187" i="88"/>
  <c r="L187" i="88"/>
  <c r="M187" i="88"/>
  <c r="N187" i="88"/>
  <c r="O187" i="88"/>
  <c r="P187" i="88"/>
  <c r="Q187" i="88"/>
  <c r="R187" i="88"/>
  <c r="S187" i="88"/>
  <c r="T187" i="88"/>
  <c r="U187" i="88"/>
  <c r="V187" i="88"/>
  <c r="W187" i="88"/>
  <c r="X187" i="88"/>
  <c r="Y187" i="88"/>
  <c r="Z187" i="88"/>
  <c r="AA187" i="88"/>
  <c r="AB187" i="88"/>
  <c r="AC187" i="88"/>
  <c r="AD187" i="88"/>
  <c r="AE187" i="88"/>
  <c r="AF187" i="88"/>
  <c r="AG187" i="88"/>
  <c r="AH187" i="88"/>
  <c r="AI187" i="88"/>
  <c r="AJ187" i="88" s="1"/>
  <c r="AK187" i="88" s="1"/>
  <c r="AL187" i="88" s="1"/>
  <c r="AM187" i="88" s="1"/>
  <c r="AN187" i="88" s="1"/>
  <c r="AO187" i="88" s="1"/>
  <c r="AP187" i="88" s="1"/>
  <c r="AQ187" i="88" s="1"/>
  <c r="AR187" i="88" s="1"/>
  <c r="AS187" i="88" s="1"/>
  <c r="AT187" i="88" s="1"/>
  <c r="AU187" i="88" s="1"/>
  <c r="AV187" i="88" s="1"/>
  <c r="AW187" i="88" s="1"/>
  <c r="AX187" i="88" s="1"/>
  <c r="AY187" i="88" s="1"/>
  <c r="AZ187" i="88" s="1"/>
  <c r="BA187" i="88" s="1"/>
  <c r="BB187" i="88" s="1"/>
  <c r="J186" i="88"/>
  <c r="J187" i="88"/>
  <c r="F186" i="88"/>
  <c r="G186" i="88"/>
  <c r="H186" i="88"/>
  <c r="I186" i="88"/>
  <c r="F187" i="88"/>
  <c r="G187" i="88"/>
  <c r="H187" i="88"/>
  <c r="I187" i="88"/>
  <c r="E187" i="88"/>
  <c r="E186" i="88"/>
  <c r="AZ75" i="75" l="1"/>
  <c r="BA75" i="75"/>
  <c r="BB75" i="75"/>
  <c r="AZ75" i="74"/>
  <c r="BA75" i="74"/>
  <c r="BB75" i="74"/>
  <c r="AZ75" i="73"/>
  <c r="BA75" i="73"/>
  <c r="BB75" i="73"/>
  <c r="AZ75" i="72"/>
  <c r="BA75" i="72"/>
  <c r="BB75" i="72"/>
  <c r="AZ75" i="71"/>
  <c r="BA75" i="71"/>
  <c r="BB75" i="71"/>
  <c r="AZ75" i="70"/>
  <c r="BA75" i="70"/>
  <c r="BB75" i="70"/>
  <c r="AZ75" i="69"/>
  <c r="BA75" i="69"/>
  <c r="BB75" i="69"/>
  <c r="AB52" i="81"/>
  <c r="AF52" i="81" s="1"/>
  <c r="AJ52" i="81" s="1"/>
  <c r="AN52" i="81" s="1"/>
  <c r="AR52" i="81" s="1"/>
  <c r="AV52" i="81" s="1"/>
  <c r="Z52" i="81"/>
  <c r="AD52" i="81" s="1"/>
  <c r="AH52" i="81" s="1"/>
  <c r="AL52" i="81" s="1"/>
  <c r="AP52" i="81" s="1"/>
  <c r="AT52" i="81" s="1"/>
  <c r="AX52" i="81" s="1"/>
  <c r="Y52" i="81"/>
  <c r="AC52" i="81" s="1"/>
  <c r="AG52" i="81" s="1"/>
  <c r="AK52" i="81" s="1"/>
  <c r="AO52" i="81" s="1"/>
  <c r="AS52" i="81" s="1"/>
  <c r="AW52" i="81" s="1"/>
  <c r="X52" i="81"/>
  <c r="W52" i="81"/>
  <c r="AA52" i="81" s="1"/>
  <c r="AE52" i="81" s="1"/>
  <c r="AI52" i="81" s="1"/>
  <c r="AM52" i="81" s="1"/>
  <c r="AQ52" i="81" s="1"/>
  <c r="AU52" i="81" s="1"/>
  <c r="AY52" i="81" s="1"/>
  <c r="U52" i="81"/>
  <c r="T52" i="81"/>
  <c r="S52" i="81"/>
  <c r="R52" i="81"/>
  <c r="P52" i="81"/>
  <c r="O52" i="81"/>
  <c r="N52" i="81"/>
  <c r="M52" i="81"/>
  <c r="K52" i="81"/>
  <c r="J52" i="81"/>
  <c r="I52" i="81"/>
  <c r="H52" i="81"/>
  <c r="F52" i="81"/>
  <c r="E52" i="81"/>
  <c r="D52" i="81"/>
  <c r="C52" i="81"/>
  <c r="BB82" i="75"/>
  <c r="BB83" i="75" s="1"/>
  <c r="AU82" i="75"/>
  <c r="AU83" i="75" s="1"/>
  <c r="AT82" i="75"/>
  <c r="AT83" i="75" s="1"/>
  <c r="AM82" i="75"/>
  <c r="AM83" i="75" s="1"/>
  <c r="AL82" i="75"/>
  <c r="AL83" i="75" s="1"/>
  <c r="AE82" i="75"/>
  <c r="AE83" i="75" s="1"/>
  <c r="AD82" i="75"/>
  <c r="AD83" i="75" s="1"/>
  <c r="BA82" i="75"/>
  <c r="BA83" i="75" s="1"/>
  <c r="AZ82" i="75"/>
  <c r="AZ83" i="75" s="1"/>
  <c r="AY82" i="75"/>
  <c r="AY83" i="75" s="1"/>
  <c r="AX82" i="75"/>
  <c r="AX83" i="75" s="1"/>
  <c r="AW82" i="75"/>
  <c r="AW83" i="75" s="1"/>
  <c r="AV82" i="75"/>
  <c r="AV83" i="75" s="1"/>
  <c r="AS82" i="75"/>
  <c r="AS83" i="75" s="1"/>
  <c r="AR82" i="75"/>
  <c r="AR83" i="75" s="1"/>
  <c r="AQ82" i="75"/>
  <c r="AQ83" i="75" s="1"/>
  <c r="AP82" i="75"/>
  <c r="AP83" i="75" s="1"/>
  <c r="AO82" i="75"/>
  <c r="AO83" i="75" s="1"/>
  <c r="AN82" i="75"/>
  <c r="AN83" i="75" s="1"/>
  <c r="AK82" i="75"/>
  <c r="AK83" i="75" s="1"/>
  <c r="AJ82" i="75"/>
  <c r="AJ83" i="75" s="1"/>
  <c r="AI82" i="75"/>
  <c r="AI83" i="75" s="1"/>
  <c r="AH82" i="75"/>
  <c r="AH83" i="75" s="1"/>
  <c r="AG82" i="75"/>
  <c r="AG83" i="75" s="1"/>
  <c r="AF82" i="75"/>
  <c r="AF83" i="75" s="1"/>
  <c r="AC82" i="75"/>
  <c r="AC83" i="75" s="1"/>
  <c r="AB82" i="75"/>
  <c r="AB83" i="75" s="1"/>
  <c r="AA81" i="75"/>
  <c r="AA82" i="75" s="1"/>
  <c r="BB106" i="75" s="1"/>
  <c r="Z81" i="75"/>
  <c r="Z82" i="75" s="1"/>
  <c r="AS105" i="75" s="1"/>
  <c r="Y81" i="75"/>
  <c r="Y82" i="75" s="1"/>
  <c r="AW104" i="75" s="1"/>
  <c r="X81" i="75"/>
  <c r="X82" i="75" s="1"/>
  <c r="BB103" i="75" s="1"/>
  <c r="W81" i="75"/>
  <c r="W82" i="75" s="1"/>
  <c r="V81" i="75"/>
  <c r="V82" i="75" s="1"/>
  <c r="U81" i="75"/>
  <c r="U82" i="75" s="1"/>
  <c r="AY100" i="75" s="1"/>
  <c r="T81" i="75"/>
  <c r="T82" i="75" s="1"/>
  <c r="AV99" i="75" s="1"/>
  <c r="S81" i="75"/>
  <c r="S82" i="75" s="1"/>
  <c r="AT98" i="75" s="1"/>
  <c r="R81" i="75"/>
  <c r="R82" i="75" s="1"/>
  <c r="AS97" i="75" s="1"/>
  <c r="Q81" i="75"/>
  <c r="Q82" i="75" s="1"/>
  <c r="AS96" i="75" s="1"/>
  <c r="P81" i="75"/>
  <c r="P82" i="75" s="1"/>
  <c r="AT95" i="75" s="1"/>
  <c r="O81" i="75"/>
  <c r="O82" i="75" s="1"/>
  <c r="N81" i="75"/>
  <c r="N82" i="75" s="1"/>
  <c r="M81" i="75"/>
  <c r="M82" i="75" s="1"/>
  <c r="AQ92" i="75" s="1"/>
  <c r="L81" i="75"/>
  <c r="L82" i="75" s="1"/>
  <c r="AV91" i="75" s="1"/>
  <c r="K81" i="75"/>
  <c r="K82" i="75" s="1"/>
  <c r="BB90" i="75" s="1"/>
  <c r="J81" i="75"/>
  <c r="J82" i="75" s="1"/>
  <c r="AW89" i="75" s="1"/>
  <c r="I81" i="75"/>
  <c r="I82" i="75" s="1"/>
  <c r="AS88" i="75" s="1"/>
  <c r="H81" i="75"/>
  <c r="H82" i="75" s="1"/>
  <c r="BB87" i="75" s="1"/>
  <c r="G81" i="75"/>
  <c r="G82" i="75" s="1"/>
  <c r="AZ86" i="75" s="1"/>
  <c r="F81" i="75"/>
  <c r="F82" i="75" s="1"/>
  <c r="E81" i="75"/>
  <c r="E82" i="75" s="1"/>
  <c r="AY84" i="75" s="1"/>
  <c r="AW83" i="74"/>
  <c r="AV83" i="74"/>
  <c r="AY82" i="74"/>
  <c r="AY83" i="74" s="1"/>
  <c r="AX82" i="74"/>
  <c r="AX83" i="74" s="1"/>
  <c r="AW82" i="74"/>
  <c r="AV82" i="74"/>
  <c r="AQ82" i="74"/>
  <c r="AQ83" i="74" s="1"/>
  <c r="AP82" i="74"/>
  <c r="AP83" i="74" s="1"/>
  <c r="AO82" i="74"/>
  <c r="AO83" i="74" s="1"/>
  <c r="AN82" i="74"/>
  <c r="AN83" i="74" s="1"/>
  <c r="AI82" i="74"/>
  <c r="AI83" i="74" s="1"/>
  <c r="AH82" i="74"/>
  <c r="AH83" i="74" s="1"/>
  <c r="AG82" i="74"/>
  <c r="AG83" i="74" s="1"/>
  <c r="AF82" i="74"/>
  <c r="AF83" i="74" s="1"/>
  <c r="BB82" i="74"/>
  <c r="BB83" i="74" s="1"/>
  <c r="BA82" i="74"/>
  <c r="BA83" i="74" s="1"/>
  <c r="AZ82" i="74"/>
  <c r="AZ83" i="74" s="1"/>
  <c r="AU82" i="74"/>
  <c r="AU83" i="74" s="1"/>
  <c r="AT82" i="74"/>
  <c r="AT83" i="74" s="1"/>
  <c r="AS82" i="74"/>
  <c r="AS83" i="74" s="1"/>
  <c r="AR82" i="74"/>
  <c r="AR83" i="74" s="1"/>
  <c r="AM82" i="74"/>
  <c r="AM83" i="74" s="1"/>
  <c r="AL82" i="74"/>
  <c r="AL83" i="74" s="1"/>
  <c r="AK82" i="74"/>
  <c r="AK83" i="74" s="1"/>
  <c r="AJ82" i="74"/>
  <c r="AJ83" i="74" s="1"/>
  <c r="AE82" i="74"/>
  <c r="AE83" i="74" s="1"/>
  <c r="AD82" i="74"/>
  <c r="AD83" i="74" s="1"/>
  <c r="AC82" i="74"/>
  <c r="AC83" i="74" s="1"/>
  <c r="AB82" i="74"/>
  <c r="AB83" i="74" s="1"/>
  <c r="AA81" i="74"/>
  <c r="AA82" i="74" s="1"/>
  <c r="Z81" i="74"/>
  <c r="Z82" i="74" s="1"/>
  <c r="Y81" i="74"/>
  <c r="Y82" i="74" s="1"/>
  <c r="X81" i="74"/>
  <c r="X82" i="74" s="1"/>
  <c r="W81" i="74"/>
  <c r="W82" i="74" s="1"/>
  <c r="AT102" i="74" s="1"/>
  <c r="V81" i="74"/>
  <c r="V82" i="74" s="1"/>
  <c r="BA101" i="74" s="1"/>
  <c r="U81" i="74"/>
  <c r="U82" i="74" s="1"/>
  <c r="AW100" i="74" s="1"/>
  <c r="T81" i="74"/>
  <c r="T82" i="74" s="1"/>
  <c r="AT99" i="74" s="1"/>
  <c r="S81" i="74"/>
  <c r="S82" i="74" s="1"/>
  <c r="R81" i="74"/>
  <c r="R82" i="74" s="1"/>
  <c r="V97" i="74" s="1"/>
  <c r="Q81" i="74"/>
  <c r="Q82" i="74" s="1"/>
  <c r="AT96" i="74" s="1"/>
  <c r="P81" i="74"/>
  <c r="P82" i="74" s="1"/>
  <c r="O81" i="74"/>
  <c r="O82" i="74" s="1"/>
  <c r="Y94" i="74" s="1"/>
  <c r="N81" i="74"/>
  <c r="N82" i="74" s="1"/>
  <c r="AW93" i="74" s="1"/>
  <c r="M81" i="74"/>
  <c r="M82" i="74" s="1"/>
  <c r="BA92" i="74" s="1"/>
  <c r="L81" i="74"/>
  <c r="L82" i="74" s="1"/>
  <c r="AT91" i="74" s="1"/>
  <c r="K81" i="74"/>
  <c r="K82" i="74" s="1"/>
  <c r="J81" i="74"/>
  <c r="J82" i="74" s="1"/>
  <c r="Z89" i="74" s="1"/>
  <c r="I81" i="74"/>
  <c r="I82" i="74" s="1"/>
  <c r="AH88" i="74" s="1"/>
  <c r="H81" i="74"/>
  <c r="H82" i="74" s="1"/>
  <c r="G81" i="74"/>
  <c r="G82" i="74" s="1"/>
  <c r="AX86" i="74" s="1"/>
  <c r="F81" i="74"/>
  <c r="F82" i="74" s="1"/>
  <c r="AQ85" i="74" s="1"/>
  <c r="E81" i="74"/>
  <c r="E82" i="74" s="1"/>
  <c r="AW84" i="74" s="1"/>
  <c r="AX82" i="73"/>
  <c r="AX83" i="73" s="1"/>
  <c r="AP82" i="73"/>
  <c r="AP83" i="73" s="1"/>
  <c r="AH82" i="73"/>
  <c r="AH83" i="73" s="1"/>
  <c r="BB82" i="73"/>
  <c r="BB83" i="73" s="1"/>
  <c r="BA82" i="73"/>
  <c r="BA83" i="73" s="1"/>
  <c r="AZ82" i="73"/>
  <c r="AZ83" i="73" s="1"/>
  <c r="AY82" i="73"/>
  <c r="AY83" i="73" s="1"/>
  <c r="AW82" i="73"/>
  <c r="AW83" i="73" s="1"/>
  <c r="AV82" i="73"/>
  <c r="AV83" i="73" s="1"/>
  <c r="AU82" i="73"/>
  <c r="AU83" i="73" s="1"/>
  <c r="AT82" i="73"/>
  <c r="AT83" i="73" s="1"/>
  <c r="AS82" i="73"/>
  <c r="AS83" i="73" s="1"/>
  <c r="AR82" i="73"/>
  <c r="AR83" i="73" s="1"/>
  <c r="AQ82" i="73"/>
  <c r="AQ83" i="73" s="1"/>
  <c r="AO82" i="73"/>
  <c r="AO83" i="73" s="1"/>
  <c r="AN82" i="73"/>
  <c r="AN83" i="73" s="1"/>
  <c r="AM82" i="73"/>
  <c r="AM83" i="73" s="1"/>
  <c r="AL82" i="73"/>
  <c r="AL83" i="73" s="1"/>
  <c r="AK82" i="73"/>
  <c r="AK83" i="73" s="1"/>
  <c r="AJ82" i="73"/>
  <c r="AJ83" i="73" s="1"/>
  <c r="AI82" i="73"/>
  <c r="AI83" i="73" s="1"/>
  <c r="AG82" i="73"/>
  <c r="AG83" i="73" s="1"/>
  <c r="AF82" i="73"/>
  <c r="AF83" i="73" s="1"/>
  <c r="AE82" i="73"/>
  <c r="AE83" i="73" s="1"/>
  <c r="AD82" i="73"/>
  <c r="AD83" i="73" s="1"/>
  <c r="AC82" i="73"/>
  <c r="AC83" i="73" s="1"/>
  <c r="AB82" i="73"/>
  <c r="AB83" i="73" s="1"/>
  <c r="AA81" i="73"/>
  <c r="AA82" i="73" s="1"/>
  <c r="AX106" i="73" s="1"/>
  <c r="Z81" i="73"/>
  <c r="Z82" i="73" s="1"/>
  <c r="Y81" i="73"/>
  <c r="Y82" i="73" s="1"/>
  <c r="AS104" i="73" s="1"/>
  <c r="X81" i="73"/>
  <c r="X82" i="73" s="1"/>
  <c r="W81" i="73"/>
  <c r="W82" i="73" s="1"/>
  <c r="AR102" i="73" s="1"/>
  <c r="V81" i="73"/>
  <c r="V82" i="73" s="1"/>
  <c r="AY101" i="73" s="1"/>
  <c r="U81" i="73"/>
  <c r="U82" i="73" s="1"/>
  <c r="AU100" i="73" s="1"/>
  <c r="T81" i="73"/>
  <c r="T82" i="73" s="1"/>
  <c r="AR99" i="73" s="1"/>
  <c r="S81" i="73"/>
  <c r="S82" i="73" s="1"/>
  <c r="BB98" i="73" s="1"/>
  <c r="R81" i="73"/>
  <c r="R82" i="73" s="1"/>
  <c r="Q81" i="73"/>
  <c r="Q82" i="73" s="1"/>
  <c r="BA96" i="73" s="1"/>
  <c r="P81" i="73"/>
  <c r="P82" i="73" s="1"/>
  <c r="BB95" i="73" s="1"/>
  <c r="O81" i="73"/>
  <c r="O82" i="73" s="1"/>
  <c r="AR94" i="73" s="1"/>
  <c r="N81" i="73"/>
  <c r="N82" i="73" s="1"/>
  <c r="AU93" i="73" s="1"/>
  <c r="M81" i="73"/>
  <c r="M82" i="73" s="1"/>
  <c r="AY92" i="73" s="1"/>
  <c r="L81" i="73"/>
  <c r="L82" i="73" s="1"/>
  <c r="K81" i="73"/>
  <c r="K82" i="73" s="1"/>
  <c r="AX90" i="73" s="1"/>
  <c r="J81" i="73"/>
  <c r="J82" i="73" s="1"/>
  <c r="AV89" i="73" s="1"/>
  <c r="I81" i="73"/>
  <c r="I82" i="73" s="1"/>
  <c r="BA88" i="73" s="1"/>
  <c r="H81" i="73"/>
  <c r="H82" i="73" s="1"/>
  <c r="AX87" i="73" s="1"/>
  <c r="G81" i="73"/>
  <c r="G82" i="73" s="1"/>
  <c r="AV86" i="73" s="1"/>
  <c r="F81" i="73"/>
  <c r="F82" i="73" s="1"/>
  <c r="AU85" i="73" s="1"/>
  <c r="E81" i="73"/>
  <c r="E82" i="73" s="1"/>
  <c r="AU84" i="73" s="1"/>
  <c r="BA82" i="72"/>
  <c r="BA83" i="72" s="1"/>
  <c r="AX82" i="72"/>
  <c r="AX83" i="72" s="1"/>
  <c r="AW82" i="72"/>
  <c r="AW83" i="72" s="1"/>
  <c r="AS82" i="72"/>
  <c r="AS83" i="72" s="1"/>
  <c r="AP82" i="72"/>
  <c r="AP83" i="72" s="1"/>
  <c r="AO82" i="72"/>
  <c r="AO83" i="72" s="1"/>
  <c r="AK82" i="72"/>
  <c r="AK83" i="72" s="1"/>
  <c r="AH82" i="72"/>
  <c r="AH83" i="72" s="1"/>
  <c r="AG82" i="72"/>
  <c r="AG83" i="72" s="1"/>
  <c r="AC82" i="72"/>
  <c r="AC83" i="72" s="1"/>
  <c r="BB82" i="72"/>
  <c r="BB83" i="72" s="1"/>
  <c r="AZ82" i="72"/>
  <c r="AZ83" i="72" s="1"/>
  <c r="AY82" i="72"/>
  <c r="AY83" i="72" s="1"/>
  <c r="AV82" i="72"/>
  <c r="AV83" i="72" s="1"/>
  <c r="AU82" i="72"/>
  <c r="AU83" i="72" s="1"/>
  <c r="AT82" i="72"/>
  <c r="AT83" i="72" s="1"/>
  <c r="AR82" i="72"/>
  <c r="AR83" i="72" s="1"/>
  <c r="AQ82" i="72"/>
  <c r="AQ83" i="72" s="1"/>
  <c r="AN82" i="72"/>
  <c r="AN83" i="72" s="1"/>
  <c r="AM82" i="72"/>
  <c r="AM83" i="72" s="1"/>
  <c r="AL82" i="72"/>
  <c r="AL83" i="72" s="1"/>
  <c r="AJ82" i="72"/>
  <c r="AJ83" i="72" s="1"/>
  <c r="AI82" i="72"/>
  <c r="AI83" i="72" s="1"/>
  <c r="AF82" i="72"/>
  <c r="AF83" i="72" s="1"/>
  <c r="AE82" i="72"/>
  <c r="AE83" i="72" s="1"/>
  <c r="AD82" i="72"/>
  <c r="AD83" i="72" s="1"/>
  <c r="AB82" i="72"/>
  <c r="AB83" i="72" s="1"/>
  <c r="AA81" i="72"/>
  <c r="AA82" i="72" s="1"/>
  <c r="AV106" i="72" s="1"/>
  <c r="Z81" i="72"/>
  <c r="Z82" i="72" s="1"/>
  <c r="Y81" i="72"/>
  <c r="Y82" i="72" s="1"/>
  <c r="X81" i="72"/>
  <c r="X82" i="72" s="1"/>
  <c r="AV103" i="72" s="1"/>
  <c r="W81" i="72"/>
  <c r="W82" i="72" s="1"/>
  <c r="BB102" i="72" s="1"/>
  <c r="V81" i="72"/>
  <c r="V82" i="72" s="1"/>
  <c r="AW101" i="72" s="1"/>
  <c r="U81" i="72"/>
  <c r="U82" i="72" s="1"/>
  <c r="T81" i="72"/>
  <c r="T82" i="72" s="1"/>
  <c r="BB99" i="72" s="1"/>
  <c r="S81" i="72"/>
  <c r="S82" i="72" s="1"/>
  <c r="AZ98" i="72" s="1"/>
  <c r="R81" i="72"/>
  <c r="R82" i="72" s="1"/>
  <c r="Q81" i="72"/>
  <c r="Q82" i="72" s="1"/>
  <c r="P81" i="72"/>
  <c r="P82" i="72" s="1"/>
  <c r="AZ95" i="72" s="1"/>
  <c r="O81" i="72"/>
  <c r="O82" i="72" s="1"/>
  <c r="BB94" i="72" s="1"/>
  <c r="N81" i="72"/>
  <c r="N82" i="72" s="1"/>
  <c r="AS93" i="72" s="1"/>
  <c r="M81" i="72"/>
  <c r="M82" i="72" s="1"/>
  <c r="L81" i="72"/>
  <c r="L82" i="72" s="1"/>
  <c r="BB91" i="72" s="1"/>
  <c r="K81" i="72"/>
  <c r="K82" i="72" s="1"/>
  <c r="AV90" i="72" s="1"/>
  <c r="J81" i="72"/>
  <c r="J82" i="72" s="1"/>
  <c r="I81" i="72"/>
  <c r="I82" i="72" s="1"/>
  <c r="H81" i="72"/>
  <c r="H82" i="72" s="1"/>
  <c r="AV87" i="72" s="1"/>
  <c r="G81" i="72"/>
  <c r="G82" i="72" s="1"/>
  <c r="AT86" i="72" s="1"/>
  <c r="F81" i="72"/>
  <c r="F82" i="72" s="1"/>
  <c r="AS85" i="72" s="1"/>
  <c r="E81" i="72"/>
  <c r="E82" i="72" s="1"/>
  <c r="BB82" i="71"/>
  <c r="BB83" i="71" s="1"/>
  <c r="BA82" i="71"/>
  <c r="BA83" i="71" s="1"/>
  <c r="AT82" i="71"/>
  <c r="AT83" i="71" s="1"/>
  <c r="AS82" i="71"/>
  <c r="AS83" i="71" s="1"/>
  <c r="AL82" i="71"/>
  <c r="AL83" i="71" s="1"/>
  <c r="AK82" i="71"/>
  <c r="AK83" i="71" s="1"/>
  <c r="AD82" i="71"/>
  <c r="AD83" i="71" s="1"/>
  <c r="AC82" i="71"/>
  <c r="AC83" i="71" s="1"/>
  <c r="AZ82" i="71"/>
  <c r="AZ83" i="71" s="1"/>
  <c r="AY82" i="71"/>
  <c r="AY83" i="71" s="1"/>
  <c r="AX82" i="71"/>
  <c r="AX83" i="71" s="1"/>
  <c r="AW82" i="71"/>
  <c r="AW83" i="71" s="1"/>
  <c r="AV82" i="71"/>
  <c r="AV83" i="71" s="1"/>
  <c r="AU82" i="71"/>
  <c r="AU83" i="71" s="1"/>
  <c r="AR82" i="71"/>
  <c r="AR83" i="71" s="1"/>
  <c r="AQ82" i="71"/>
  <c r="AQ83" i="71" s="1"/>
  <c r="AP82" i="71"/>
  <c r="AP83" i="71" s="1"/>
  <c r="AO82" i="71"/>
  <c r="AO83" i="71" s="1"/>
  <c r="AN82" i="71"/>
  <c r="AN83" i="71" s="1"/>
  <c r="AM82" i="71"/>
  <c r="AM83" i="71" s="1"/>
  <c r="AJ82" i="71"/>
  <c r="AJ83" i="71" s="1"/>
  <c r="AI82" i="71"/>
  <c r="AI83" i="71" s="1"/>
  <c r="AH82" i="71"/>
  <c r="AH83" i="71" s="1"/>
  <c r="AG82" i="71"/>
  <c r="AG83" i="71" s="1"/>
  <c r="AF82" i="71"/>
  <c r="AF83" i="71" s="1"/>
  <c r="AE82" i="71"/>
  <c r="AE83" i="71" s="1"/>
  <c r="AB82" i="71"/>
  <c r="AB83" i="71" s="1"/>
  <c r="AA81" i="71"/>
  <c r="AA82" i="71" s="1"/>
  <c r="AT106" i="71" s="1"/>
  <c r="Z81" i="71"/>
  <c r="Z82" i="71" s="1"/>
  <c r="AW105" i="71" s="1"/>
  <c r="Y81" i="71"/>
  <c r="Y82" i="71" s="1"/>
  <c r="BA104" i="71" s="1"/>
  <c r="X81" i="71"/>
  <c r="X82" i="71" s="1"/>
  <c r="AT103" i="71" s="1"/>
  <c r="W81" i="71"/>
  <c r="W82" i="71" s="1"/>
  <c r="AZ102" i="71" s="1"/>
  <c r="V81" i="71"/>
  <c r="V82" i="71" s="1"/>
  <c r="U81" i="71"/>
  <c r="U82" i="71" s="1"/>
  <c r="T81" i="71"/>
  <c r="T82" i="71" s="1"/>
  <c r="AZ99" i="71" s="1"/>
  <c r="S81" i="71"/>
  <c r="S82" i="71" s="1"/>
  <c r="AX98" i="71" s="1"/>
  <c r="R81" i="71"/>
  <c r="R82" i="71" s="1"/>
  <c r="AW97" i="71" s="1"/>
  <c r="Q81" i="71"/>
  <c r="Q82" i="71" s="1"/>
  <c r="AW96" i="71" s="1"/>
  <c r="P81" i="71"/>
  <c r="P82" i="71" s="1"/>
  <c r="AX95" i="71" s="1"/>
  <c r="O81" i="71"/>
  <c r="O82" i="71" s="1"/>
  <c r="AZ94" i="71" s="1"/>
  <c r="N81" i="71"/>
  <c r="N82" i="71" s="1"/>
  <c r="M81" i="71"/>
  <c r="M82" i="71" s="1"/>
  <c r="L81" i="71"/>
  <c r="L82" i="71" s="1"/>
  <c r="AZ91" i="71" s="1"/>
  <c r="K81" i="71"/>
  <c r="K82" i="71" s="1"/>
  <c r="AT90" i="71" s="1"/>
  <c r="J81" i="71"/>
  <c r="J82" i="71" s="1"/>
  <c r="BA89" i="71" s="1"/>
  <c r="I81" i="71"/>
  <c r="I82" i="71" s="1"/>
  <c r="AW88" i="71" s="1"/>
  <c r="H81" i="71"/>
  <c r="H82" i="71" s="1"/>
  <c r="AT87" i="71" s="1"/>
  <c r="G81" i="71"/>
  <c r="G82" i="71" s="1"/>
  <c r="AR86" i="71" s="1"/>
  <c r="F81" i="71"/>
  <c r="F82" i="71" s="1"/>
  <c r="E81" i="71"/>
  <c r="E82" i="71" s="1"/>
  <c r="BB82" i="70"/>
  <c r="BB83" i="70" s="1"/>
  <c r="AZ82" i="70"/>
  <c r="AZ83" i="70" s="1"/>
  <c r="AU82" i="70"/>
  <c r="AU83" i="70" s="1"/>
  <c r="AT82" i="70"/>
  <c r="AT83" i="70" s="1"/>
  <c r="AR82" i="70"/>
  <c r="AR83" i="70" s="1"/>
  <c r="AM82" i="70"/>
  <c r="AM83" i="70" s="1"/>
  <c r="AL82" i="70"/>
  <c r="AL83" i="70" s="1"/>
  <c r="AJ82" i="70"/>
  <c r="AJ83" i="70" s="1"/>
  <c r="AE82" i="70"/>
  <c r="AE83" i="70" s="1"/>
  <c r="AD82" i="70"/>
  <c r="AD83" i="70" s="1"/>
  <c r="AB82" i="70"/>
  <c r="AB83" i="70" s="1"/>
  <c r="BA82" i="70"/>
  <c r="BA83" i="70" s="1"/>
  <c r="AY82" i="70"/>
  <c r="AY83" i="70" s="1"/>
  <c r="AX82" i="70"/>
  <c r="AX83" i="70" s="1"/>
  <c r="AW82" i="70"/>
  <c r="AW83" i="70" s="1"/>
  <c r="AV82" i="70"/>
  <c r="AV83" i="70" s="1"/>
  <c r="AS82" i="70"/>
  <c r="AS83" i="70" s="1"/>
  <c r="AQ82" i="70"/>
  <c r="AQ83" i="70" s="1"/>
  <c r="AP82" i="70"/>
  <c r="AP83" i="70" s="1"/>
  <c r="AO82" i="70"/>
  <c r="AO83" i="70" s="1"/>
  <c r="AN82" i="70"/>
  <c r="AN83" i="70" s="1"/>
  <c r="AK82" i="70"/>
  <c r="AK83" i="70" s="1"/>
  <c r="AI82" i="70"/>
  <c r="AI83" i="70" s="1"/>
  <c r="AH82" i="70"/>
  <c r="AH83" i="70" s="1"/>
  <c r="AG82" i="70"/>
  <c r="AG83" i="70" s="1"/>
  <c r="AF82" i="70"/>
  <c r="AF83" i="70" s="1"/>
  <c r="AC82" i="70"/>
  <c r="AC83" i="70" s="1"/>
  <c r="AA81" i="70"/>
  <c r="AA82" i="70" s="1"/>
  <c r="AR106" i="70" s="1"/>
  <c r="Z81" i="70"/>
  <c r="Z82" i="70" s="1"/>
  <c r="AU105" i="70" s="1"/>
  <c r="Y81" i="70"/>
  <c r="Y82" i="70" s="1"/>
  <c r="X81" i="70"/>
  <c r="X82" i="70" s="1"/>
  <c r="AR103" i="70" s="1"/>
  <c r="W81" i="70"/>
  <c r="W82" i="70" s="1"/>
  <c r="V81" i="70"/>
  <c r="V82" i="70" s="1"/>
  <c r="U81" i="70"/>
  <c r="U82" i="70" s="1"/>
  <c r="T81" i="70"/>
  <c r="T82" i="70" s="1"/>
  <c r="T83" i="70" s="1"/>
  <c r="S81" i="70"/>
  <c r="S82" i="70" s="1"/>
  <c r="AV98" i="70" s="1"/>
  <c r="R81" i="70"/>
  <c r="R82" i="70" s="1"/>
  <c r="AU97" i="70" s="1"/>
  <c r="Q81" i="70"/>
  <c r="Q82" i="70" s="1"/>
  <c r="V96" i="70" s="1"/>
  <c r="P81" i="70"/>
  <c r="P82" i="70" s="1"/>
  <c r="O81" i="70"/>
  <c r="O82" i="70" s="1"/>
  <c r="N81" i="70"/>
  <c r="N82" i="70" s="1"/>
  <c r="AB93" i="70" s="1"/>
  <c r="M81" i="70"/>
  <c r="M82" i="70" s="1"/>
  <c r="AS92" i="70" s="1"/>
  <c r="L81" i="70"/>
  <c r="L82" i="70" s="1"/>
  <c r="M91" i="70" s="1"/>
  <c r="K81" i="70"/>
  <c r="K82" i="70" s="1"/>
  <c r="AR90" i="70" s="1"/>
  <c r="J81" i="70"/>
  <c r="J82" i="70" s="1"/>
  <c r="I81" i="70"/>
  <c r="I82" i="70" s="1"/>
  <c r="AU88" i="70" s="1"/>
  <c r="H81" i="70"/>
  <c r="H82" i="70" s="1"/>
  <c r="G81" i="70"/>
  <c r="G82" i="70" s="1"/>
  <c r="AC86" i="70" s="1"/>
  <c r="F81" i="70"/>
  <c r="F82" i="70" s="1"/>
  <c r="AZ85" i="70" s="1"/>
  <c r="E81" i="70"/>
  <c r="E82" i="70" s="1"/>
  <c r="AN84" i="70" s="1"/>
  <c r="AZ83" i="69"/>
  <c r="BB82" i="69"/>
  <c r="BB83" i="69" s="1"/>
  <c r="AZ82" i="69"/>
  <c r="AY82" i="69"/>
  <c r="AY83" i="69" s="1"/>
  <c r="AT82" i="69"/>
  <c r="AT83" i="69" s="1"/>
  <c r="AR82" i="69"/>
  <c r="AR83" i="69" s="1"/>
  <c r="AQ82" i="69"/>
  <c r="AQ83" i="69" s="1"/>
  <c r="AL82" i="69"/>
  <c r="AL83" i="69" s="1"/>
  <c r="AJ82" i="69"/>
  <c r="AJ83" i="69" s="1"/>
  <c r="AI82" i="69"/>
  <c r="AI83" i="69" s="1"/>
  <c r="AD82" i="69"/>
  <c r="AD83" i="69" s="1"/>
  <c r="AB82" i="69"/>
  <c r="AB83" i="69" s="1"/>
  <c r="BA82" i="69"/>
  <c r="BA83" i="69" s="1"/>
  <c r="AX82" i="69"/>
  <c r="AX83" i="69" s="1"/>
  <c r="AW82" i="69"/>
  <c r="AW83" i="69" s="1"/>
  <c r="AV82" i="69"/>
  <c r="AV83" i="69" s="1"/>
  <c r="AU82" i="69"/>
  <c r="AU83" i="69" s="1"/>
  <c r="AS82" i="69"/>
  <c r="AS83" i="69" s="1"/>
  <c r="AP82" i="69"/>
  <c r="AP83" i="69" s="1"/>
  <c r="AO82" i="69"/>
  <c r="AO83" i="69" s="1"/>
  <c r="AN82" i="69"/>
  <c r="AN83" i="69" s="1"/>
  <c r="AM82" i="69"/>
  <c r="AM83" i="69" s="1"/>
  <c r="AK82" i="69"/>
  <c r="AK83" i="69" s="1"/>
  <c r="AH82" i="69"/>
  <c r="AH83" i="69" s="1"/>
  <c r="AG82" i="69"/>
  <c r="AG83" i="69" s="1"/>
  <c r="AF82" i="69"/>
  <c r="AF83" i="69" s="1"/>
  <c r="AE82" i="69"/>
  <c r="AE83" i="69" s="1"/>
  <c r="AC82" i="69"/>
  <c r="AC83" i="69" s="1"/>
  <c r="AA81" i="69"/>
  <c r="AA82" i="69" s="1"/>
  <c r="Z81" i="69"/>
  <c r="Z82" i="69" s="1"/>
  <c r="AS105" i="69" s="1"/>
  <c r="Y81" i="69"/>
  <c r="Y82" i="69" s="1"/>
  <c r="AW104" i="69" s="1"/>
  <c r="X81" i="69"/>
  <c r="X82" i="69" s="1"/>
  <c r="BB103" i="69" s="1"/>
  <c r="W81" i="69"/>
  <c r="W82" i="69" s="1"/>
  <c r="AV102" i="69" s="1"/>
  <c r="V81" i="69"/>
  <c r="V82" i="69" s="1"/>
  <c r="U81" i="69"/>
  <c r="U82" i="69" s="1"/>
  <c r="AY100" i="69" s="1"/>
  <c r="T81" i="69"/>
  <c r="T82" i="69" s="1"/>
  <c r="S81" i="69"/>
  <c r="S82" i="69" s="1"/>
  <c r="R81" i="69"/>
  <c r="R82" i="69" s="1"/>
  <c r="AS97" i="69" s="1"/>
  <c r="Q81" i="69"/>
  <c r="Q82" i="69" s="1"/>
  <c r="AS96" i="69" s="1"/>
  <c r="P81" i="69"/>
  <c r="P82" i="69" s="1"/>
  <c r="AT95" i="69" s="1"/>
  <c r="O81" i="69"/>
  <c r="O82" i="69" s="1"/>
  <c r="AV94" i="69" s="1"/>
  <c r="N81" i="69"/>
  <c r="N82" i="69" s="1"/>
  <c r="M81" i="69"/>
  <c r="M82" i="69" s="1"/>
  <c r="AQ92" i="69" s="1"/>
  <c r="L81" i="69"/>
  <c r="L82" i="69" s="1"/>
  <c r="K81" i="69"/>
  <c r="K82" i="69" s="1"/>
  <c r="J81" i="69"/>
  <c r="J82" i="69" s="1"/>
  <c r="AW89" i="69" s="1"/>
  <c r="I81" i="69"/>
  <c r="I82" i="69" s="1"/>
  <c r="AS88" i="69" s="1"/>
  <c r="H81" i="69"/>
  <c r="H82" i="69" s="1"/>
  <c r="BB87" i="69" s="1"/>
  <c r="G81" i="69"/>
  <c r="G82" i="69" s="1"/>
  <c r="AZ86" i="69" s="1"/>
  <c r="F81" i="69"/>
  <c r="F82" i="69" s="1"/>
  <c r="E81" i="69"/>
  <c r="E82" i="69" s="1"/>
  <c r="AY84" i="69" s="1"/>
  <c r="AV83" i="68"/>
  <c r="AS83" i="68"/>
  <c r="BA82" i="68"/>
  <c r="BA83" i="68" s="1"/>
  <c r="AZ82" i="68"/>
  <c r="AZ83" i="68" s="1"/>
  <c r="AX82" i="68"/>
  <c r="AX83" i="68" s="1"/>
  <c r="AV82" i="68"/>
  <c r="AU82" i="68"/>
  <c r="AU83" i="68" s="1"/>
  <c r="AS82" i="68"/>
  <c r="AR82" i="68"/>
  <c r="AR83" i="68" s="1"/>
  <c r="AP82" i="68"/>
  <c r="AP83" i="68" s="1"/>
  <c r="AN82" i="68"/>
  <c r="AN83" i="68" s="1"/>
  <c r="AM82" i="68"/>
  <c r="AM83" i="68" s="1"/>
  <c r="AK82" i="68"/>
  <c r="AK83" i="68" s="1"/>
  <c r="AJ82" i="68"/>
  <c r="AJ83" i="68" s="1"/>
  <c r="AH82" i="68"/>
  <c r="AH83" i="68" s="1"/>
  <c r="AF82" i="68"/>
  <c r="AF83" i="68" s="1"/>
  <c r="AE82" i="68"/>
  <c r="AE83" i="68" s="1"/>
  <c r="AC82" i="68"/>
  <c r="AC83" i="68" s="1"/>
  <c r="AB82" i="68"/>
  <c r="AB83" i="68" s="1"/>
  <c r="BB82" i="68"/>
  <c r="BB83" i="68" s="1"/>
  <c r="AY82" i="68"/>
  <c r="AY83" i="68" s="1"/>
  <c r="AW82" i="68"/>
  <c r="AW83" i="68" s="1"/>
  <c r="AT82" i="68"/>
  <c r="AT83" i="68" s="1"/>
  <c r="AQ82" i="68"/>
  <c r="AQ83" i="68" s="1"/>
  <c r="AO82" i="68"/>
  <c r="AO83" i="68" s="1"/>
  <c r="AL82" i="68"/>
  <c r="AL83" i="68" s="1"/>
  <c r="AI82" i="68"/>
  <c r="AI83" i="68" s="1"/>
  <c r="AG82" i="68"/>
  <c r="AG83" i="68" s="1"/>
  <c r="AD82" i="68"/>
  <c r="AD83" i="68" s="1"/>
  <c r="AA81" i="68"/>
  <c r="AA82" i="68" s="1"/>
  <c r="AZ106" i="68" s="1"/>
  <c r="Z81" i="68"/>
  <c r="Z82" i="68" s="1"/>
  <c r="Y81" i="68"/>
  <c r="Y82" i="68" s="1"/>
  <c r="AU104" i="68" s="1"/>
  <c r="X81" i="68"/>
  <c r="X82" i="68" s="1"/>
  <c r="AZ103" i="68" s="1"/>
  <c r="W81" i="68"/>
  <c r="W82" i="68" s="1"/>
  <c r="V81" i="68"/>
  <c r="V82" i="68" s="1"/>
  <c r="BA101" i="68" s="1"/>
  <c r="U81" i="68"/>
  <c r="U82" i="68" s="1"/>
  <c r="AW100" i="68" s="1"/>
  <c r="T81" i="68"/>
  <c r="T82" i="68" s="1"/>
  <c r="AT99" i="68" s="1"/>
  <c r="S81" i="68"/>
  <c r="S82" i="68" s="1"/>
  <c r="AR98" i="68" s="1"/>
  <c r="R81" i="68"/>
  <c r="R82" i="68" s="1"/>
  <c r="Q81" i="68"/>
  <c r="Q82" i="68" s="1"/>
  <c r="AQ96" i="68" s="1"/>
  <c r="P81" i="68"/>
  <c r="P82" i="68" s="1"/>
  <c r="O81" i="68"/>
  <c r="O82" i="68" s="1"/>
  <c r="N81" i="68"/>
  <c r="M81" i="68"/>
  <c r="L81" i="68"/>
  <c r="K81" i="68"/>
  <c r="J81" i="68"/>
  <c r="I81" i="68"/>
  <c r="H81" i="68"/>
  <c r="G81" i="68"/>
  <c r="F81" i="68"/>
  <c r="E81" i="68"/>
  <c r="AI83" i="67"/>
  <c r="BA82" i="67"/>
  <c r="BA83" i="67" s="1"/>
  <c r="AZ82" i="67"/>
  <c r="AZ83" i="67" s="1"/>
  <c r="AT82" i="67"/>
  <c r="AT83" i="67" s="1"/>
  <c r="AS82" i="67"/>
  <c r="AS83" i="67" s="1"/>
  <c r="AR82" i="67"/>
  <c r="AR83" i="67" s="1"/>
  <c r="AN82" i="67"/>
  <c r="AN83" i="67" s="1"/>
  <c r="AL82" i="67"/>
  <c r="AL83" i="67" s="1"/>
  <c r="AK82" i="67"/>
  <c r="AK83" i="67" s="1"/>
  <c r="AJ82" i="67"/>
  <c r="AJ83" i="67" s="1"/>
  <c r="AF82" i="67"/>
  <c r="AF83" i="67" s="1"/>
  <c r="AC82" i="67"/>
  <c r="AC83" i="67" s="1"/>
  <c r="AB82" i="67"/>
  <c r="AB83" i="67" s="1"/>
  <c r="BB82" i="67"/>
  <c r="BB83" i="67" s="1"/>
  <c r="AY82" i="67"/>
  <c r="AY83" i="67" s="1"/>
  <c r="AX82" i="67"/>
  <c r="AX83" i="67" s="1"/>
  <c r="AW82" i="67"/>
  <c r="AW83" i="67" s="1"/>
  <c r="AV82" i="67"/>
  <c r="AV83" i="67" s="1"/>
  <c r="AU82" i="67"/>
  <c r="AU83" i="67" s="1"/>
  <c r="AQ82" i="67"/>
  <c r="AQ83" i="67" s="1"/>
  <c r="AP82" i="67"/>
  <c r="AP83" i="67" s="1"/>
  <c r="AO82" i="67"/>
  <c r="AO83" i="67" s="1"/>
  <c r="AM82" i="67"/>
  <c r="AM83" i="67" s="1"/>
  <c r="AI82" i="67"/>
  <c r="AH82" i="67"/>
  <c r="AH83" i="67" s="1"/>
  <c r="AG82" i="67"/>
  <c r="AG83" i="67" s="1"/>
  <c r="AE82" i="67"/>
  <c r="AE83" i="67" s="1"/>
  <c r="AD82" i="67"/>
  <c r="AD83" i="67" s="1"/>
  <c r="AA81" i="67"/>
  <c r="AA82" i="67" s="1"/>
  <c r="AX106" i="67" s="1"/>
  <c r="Z81" i="67"/>
  <c r="Z82" i="67" s="1"/>
  <c r="BA105" i="67" s="1"/>
  <c r="Y81" i="67"/>
  <c r="Y82" i="67" s="1"/>
  <c r="AS104" i="67" s="1"/>
  <c r="X81" i="67"/>
  <c r="X82" i="67" s="1"/>
  <c r="W81" i="67"/>
  <c r="W82" i="67" s="1"/>
  <c r="AR102" i="67" s="1"/>
  <c r="V81" i="67"/>
  <c r="V82" i="67" s="1"/>
  <c r="U81" i="67"/>
  <c r="U82" i="67" s="1"/>
  <c r="T81" i="67"/>
  <c r="T82" i="67" s="1"/>
  <c r="S81" i="67"/>
  <c r="S82" i="67" s="1"/>
  <c r="R81" i="67"/>
  <c r="R82" i="67" s="1"/>
  <c r="BA97" i="67" s="1"/>
  <c r="Q81" i="67"/>
  <c r="Q82" i="67" s="1"/>
  <c r="P81" i="67"/>
  <c r="P82" i="67" s="1"/>
  <c r="AN95" i="67" s="1"/>
  <c r="O81" i="67"/>
  <c r="O82" i="67" s="1"/>
  <c r="AP94" i="67" s="1"/>
  <c r="N81" i="67"/>
  <c r="N82" i="67" s="1"/>
  <c r="M81" i="67"/>
  <c r="M82" i="67" s="1"/>
  <c r="L81" i="67"/>
  <c r="L82" i="67" s="1"/>
  <c r="K81" i="67"/>
  <c r="J81" i="67"/>
  <c r="I81" i="67"/>
  <c r="H81" i="67"/>
  <c r="G81" i="67"/>
  <c r="F81" i="67"/>
  <c r="E81" i="67"/>
  <c r="AA81" i="88"/>
  <c r="Z81" i="88"/>
  <c r="Y81" i="88"/>
  <c r="X81" i="88"/>
  <c r="W81" i="88"/>
  <c r="V81" i="88"/>
  <c r="U81" i="88"/>
  <c r="T81" i="88"/>
  <c r="S81" i="88"/>
  <c r="R81" i="88"/>
  <c r="Q81" i="88"/>
  <c r="P81" i="88"/>
  <c r="O81" i="88"/>
  <c r="N81" i="88"/>
  <c r="M81" i="88"/>
  <c r="L81" i="88"/>
  <c r="K81" i="88"/>
  <c r="J81" i="88"/>
  <c r="I81" i="88"/>
  <c r="H81" i="88"/>
  <c r="G81" i="88"/>
  <c r="F81" i="88"/>
  <c r="E81" i="88"/>
  <c r="AU93" i="67" l="1"/>
  <c r="AG93" i="67"/>
  <c r="BA96" i="67"/>
  <c r="AS96" i="67"/>
  <c r="AR87" i="70"/>
  <c r="AQ87" i="70"/>
  <c r="AY89" i="70"/>
  <c r="Z89" i="70"/>
  <c r="AV95" i="70"/>
  <c r="AU95" i="70"/>
  <c r="BA100" i="70"/>
  <c r="AP100" i="70"/>
  <c r="AY104" i="70"/>
  <c r="AZ104" i="70"/>
  <c r="AR95" i="74"/>
  <c r="Z95" i="74"/>
  <c r="W95" i="74"/>
  <c r="AX95" i="74"/>
  <c r="AU95" i="74"/>
  <c r="AL95" i="74"/>
  <c r="AI95" i="74"/>
  <c r="AR91" i="67"/>
  <c r="BB91" i="67"/>
  <c r="AP91" i="67"/>
  <c r="AD91" i="67"/>
  <c r="R91" i="67"/>
  <c r="AQ105" i="74"/>
  <c r="AT105" i="74"/>
  <c r="AH105" i="74"/>
  <c r="AW92" i="67"/>
  <c r="Y92" i="67"/>
  <c r="O93" i="67"/>
  <c r="AA96" i="67"/>
  <c r="AD102" i="67"/>
  <c r="AS105" i="67"/>
  <c r="U87" i="70"/>
  <c r="AV88" i="70"/>
  <c r="AG90" i="70"/>
  <c r="Y95" i="70"/>
  <c r="AB100" i="70"/>
  <c r="AL104" i="70"/>
  <c r="N84" i="73"/>
  <c r="AL85" i="73"/>
  <c r="Q87" i="73"/>
  <c r="AR88" i="73"/>
  <c r="BB90" i="73"/>
  <c r="W94" i="73"/>
  <c r="T96" i="73"/>
  <c r="W99" i="73"/>
  <c r="AD101" i="73"/>
  <c r="AC106" i="73"/>
  <c r="AQ84" i="74"/>
  <c r="AI92" i="74"/>
  <c r="AE100" i="74"/>
  <c r="F84" i="75"/>
  <c r="AV88" i="75"/>
  <c r="Y95" i="75"/>
  <c r="AA99" i="75"/>
  <c r="T92" i="70"/>
  <c r="U93" i="67"/>
  <c r="AG96" i="67"/>
  <c r="AJ102" i="67"/>
  <c r="AY105" i="67"/>
  <c r="AE87" i="70"/>
  <c r="N89" i="70"/>
  <c r="AQ90" i="70"/>
  <c r="AI95" i="70"/>
  <c r="AD100" i="70"/>
  <c r="AN104" i="70"/>
  <c r="O84" i="73"/>
  <c r="AM85" i="73"/>
  <c r="R87" i="73"/>
  <c r="AS88" i="73"/>
  <c r="R92" i="73"/>
  <c r="X94" i="73"/>
  <c r="U96" i="73"/>
  <c r="X99" i="73"/>
  <c r="AE101" i="73"/>
  <c r="AD106" i="73"/>
  <c r="AZ84" i="74"/>
  <c r="M91" i="74"/>
  <c r="AR92" i="74"/>
  <c r="AN100" i="74"/>
  <c r="R84" i="75"/>
  <c r="P89" i="75"/>
  <c r="AK95" i="75"/>
  <c r="AM99" i="75"/>
  <c r="AA93" i="67"/>
  <c r="AM96" i="67"/>
  <c r="AP102" i="67"/>
  <c r="AD106" i="67"/>
  <c r="AG87" i="70"/>
  <c r="P89" i="70"/>
  <c r="AS90" i="70"/>
  <c r="AK95" i="70"/>
  <c r="AN100" i="70"/>
  <c r="AX104" i="70"/>
  <c r="Z84" i="73"/>
  <c r="AX85" i="73"/>
  <c r="AC87" i="73"/>
  <c r="X89" i="73"/>
  <c r="AD92" i="73"/>
  <c r="AI94" i="73"/>
  <c r="AF96" i="73"/>
  <c r="AI99" i="73"/>
  <c r="AP101" i="73"/>
  <c r="AO106" i="73"/>
  <c r="G85" i="74"/>
  <c r="P91" i="74"/>
  <c r="AU92" i="74"/>
  <c r="AQ100" i="74"/>
  <c r="AD84" i="75"/>
  <c r="AB89" i="75"/>
  <c r="AW95" i="75"/>
  <c r="AY99" i="75"/>
  <c r="AA84" i="73"/>
  <c r="AY85" i="73"/>
  <c r="AD87" i="73"/>
  <c r="AJ89" i="73"/>
  <c r="AP92" i="73"/>
  <c r="AJ94" i="73"/>
  <c r="AG96" i="73"/>
  <c r="AJ99" i="73"/>
  <c r="AQ101" i="73"/>
  <c r="AP106" i="73"/>
  <c r="H86" i="74"/>
  <c r="Y91" i="74"/>
  <c r="P93" i="74"/>
  <c r="AZ100" i="74"/>
  <c r="AP84" i="75"/>
  <c r="AN89" i="75"/>
  <c r="X96" i="75"/>
  <c r="AD100" i="75"/>
  <c r="AM93" i="67"/>
  <c r="AY96" i="67"/>
  <c r="BB102" i="67"/>
  <c r="AP106" i="67"/>
  <c r="AS87" i="70"/>
  <c r="AB89" i="70"/>
  <c r="V92" i="70"/>
  <c r="AW95" i="70"/>
  <c r="AZ100" i="70"/>
  <c r="AH105" i="70"/>
  <c r="AL84" i="73"/>
  <c r="O86" i="73"/>
  <c r="AO87" i="73"/>
  <c r="BB92" i="73"/>
  <c r="AU94" i="73"/>
  <c r="AR96" i="73"/>
  <c r="AU99" i="73"/>
  <c r="BB101" i="73"/>
  <c r="BA106" i="73"/>
  <c r="Q86" i="74"/>
  <c r="AB91" i="74"/>
  <c r="S93" i="74"/>
  <c r="V96" i="74"/>
  <c r="W101" i="74"/>
  <c r="BB84" i="75"/>
  <c r="AZ89" i="75"/>
  <c r="AJ96" i="75"/>
  <c r="AP100" i="75"/>
  <c r="AS93" i="67"/>
  <c r="U97" i="67"/>
  <c r="AE104" i="67"/>
  <c r="AV106" i="67"/>
  <c r="J88" i="70"/>
  <c r="AL89" i="70"/>
  <c r="AF92" i="70"/>
  <c r="BB100" i="70"/>
  <c r="AJ105" i="70"/>
  <c r="AM84" i="73"/>
  <c r="P86" i="73"/>
  <c r="AP87" i="73"/>
  <c r="Q90" i="73"/>
  <c r="O93" i="73"/>
  <c r="AV94" i="73"/>
  <c r="AS96" i="73"/>
  <c r="AV99" i="73"/>
  <c r="X102" i="73"/>
  <c r="BB106" i="73"/>
  <c r="T86" i="74"/>
  <c r="AK91" i="74"/>
  <c r="AB93" i="74"/>
  <c r="Y99" i="74"/>
  <c r="AF101" i="74"/>
  <c r="I87" i="75"/>
  <c r="U90" i="75"/>
  <c r="AV96" i="75"/>
  <c r="BB100" i="75"/>
  <c r="AY93" i="67"/>
  <c r="AA97" i="67"/>
  <c r="AK104" i="67"/>
  <c r="BB106" i="67"/>
  <c r="L88" i="70"/>
  <c r="AN89" i="70"/>
  <c r="AH92" i="70"/>
  <c r="V97" i="70"/>
  <c r="AE103" i="70"/>
  <c r="AT105" i="70"/>
  <c r="AX84" i="73"/>
  <c r="AA86" i="73"/>
  <c r="BA87" i="73"/>
  <c r="R90" i="73"/>
  <c r="Z93" i="73"/>
  <c r="U95" i="73"/>
  <c r="U98" i="73"/>
  <c r="Z100" i="73"/>
  <c r="AI102" i="73"/>
  <c r="G84" i="74"/>
  <c r="AC86" i="74"/>
  <c r="AN91" i="74"/>
  <c r="AE93" i="74"/>
  <c r="AB99" i="74"/>
  <c r="AR101" i="74"/>
  <c r="U87" i="75"/>
  <c r="AG90" i="75"/>
  <c r="X97" i="75"/>
  <c r="AG103" i="75"/>
  <c r="R94" i="67"/>
  <c r="AG97" i="67"/>
  <c r="AQ104" i="67"/>
  <c r="AB84" i="70"/>
  <c r="V88" i="70"/>
  <c r="AX89" i="70"/>
  <c r="AR92" i="70"/>
  <c r="X97" i="70"/>
  <c r="AG103" i="70"/>
  <c r="AV105" i="70"/>
  <c r="AY84" i="73"/>
  <c r="AB86" i="73"/>
  <c r="BB87" i="73"/>
  <c r="AC90" i="73"/>
  <c r="AA93" i="73"/>
  <c r="V95" i="73"/>
  <c r="V98" i="73"/>
  <c r="AA100" i="73"/>
  <c r="AJ102" i="73"/>
  <c r="P84" i="74"/>
  <c r="AF86" i="74"/>
  <c r="AW91" i="74"/>
  <c r="AN93" i="74"/>
  <c r="AK99" i="74"/>
  <c r="Y102" i="74"/>
  <c r="AG87" i="75"/>
  <c r="AS90" i="75"/>
  <c r="AJ97" i="75"/>
  <c r="AS103" i="75"/>
  <c r="AV102" i="67"/>
  <c r="AJ106" i="67"/>
  <c r="AD94" i="67"/>
  <c r="AM97" i="67"/>
  <c r="AW104" i="67"/>
  <c r="AZ84" i="70"/>
  <c r="X88" i="70"/>
  <c r="AZ89" i="70"/>
  <c r="AT92" i="70"/>
  <c r="AH97" i="70"/>
  <c r="AQ103" i="70"/>
  <c r="AE106" i="70"/>
  <c r="N85" i="73"/>
  <c r="AM86" i="73"/>
  <c r="T88" i="73"/>
  <c r="AD90" i="73"/>
  <c r="AL93" i="73"/>
  <c r="AG95" i="73"/>
  <c r="AG98" i="73"/>
  <c r="AL100" i="73"/>
  <c r="AU102" i="73"/>
  <c r="S84" i="74"/>
  <c r="AO86" i="74"/>
  <c r="AZ91" i="74"/>
  <c r="AQ93" i="74"/>
  <c r="AN99" i="74"/>
  <c r="AK102" i="74"/>
  <c r="AS87" i="75"/>
  <c r="O91" i="75"/>
  <c r="AV97" i="75"/>
  <c r="AJ105" i="75"/>
  <c r="AS97" i="67"/>
  <c r="AA105" i="67"/>
  <c r="P85" i="70"/>
  <c r="AH88" i="70"/>
  <c r="S90" i="70"/>
  <c r="P93" i="70"/>
  <c r="AJ97" i="70"/>
  <c r="AS103" i="70"/>
  <c r="AG106" i="70"/>
  <c r="O85" i="73"/>
  <c r="AN86" i="73"/>
  <c r="U88" i="73"/>
  <c r="AO90" i="73"/>
  <c r="AM93" i="73"/>
  <c r="AH95" i="73"/>
  <c r="AH98" i="73"/>
  <c r="AM100" i="73"/>
  <c r="AV102" i="73"/>
  <c r="AB84" i="74"/>
  <c r="AR86" i="74"/>
  <c r="T92" i="74"/>
  <c r="AZ93" i="74"/>
  <c r="AW99" i="74"/>
  <c r="AW102" i="74"/>
  <c r="L88" i="75"/>
  <c r="AA91" i="75"/>
  <c r="Y98" i="75"/>
  <c r="AV105" i="75"/>
  <c r="AY97" i="67"/>
  <c r="AG105" i="67"/>
  <c r="I87" i="70"/>
  <c r="AJ88" i="70"/>
  <c r="U90" i="70"/>
  <c r="AT97" i="70"/>
  <c r="Z104" i="70"/>
  <c r="AQ106" i="70"/>
  <c r="Z85" i="73"/>
  <c r="AY86" i="73"/>
  <c r="AF88" i="73"/>
  <c r="AP90" i="73"/>
  <c r="AX93" i="73"/>
  <c r="AS95" i="73"/>
  <c r="AS98" i="73"/>
  <c r="AX100" i="73"/>
  <c r="AJ104" i="73"/>
  <c r="AE84" i="74"/>
  <c r="BA86" i="74"/>
  <c r="W92" i="74"/>
  <c r="AZ99" i="74"/>
  <c r="X88" i="75"/>
  <c r="AM91" i="75"/>
  <c r="AK98" i="75"/>
  <c r="AG106" i="75"/>
  <c r="U96" i="67"/>
  <c r="X102" i="67"/>
  <c r="AM105" i="67"/>
  <c r="S87" i="70"/>
  <c r="AT88" i="70"/>
  <c r="AE90" i="70"/>
  <c r="W95" i="70"/>
  <c r="AV97" i="70"/>
  <c r="AB104" i="70"/>
  <c r="AS106" i="70"/>
  <c r="AA85" i="73"/>
  <c r="AZ86" i="73"/>
  <c r="AG88" i="73"/>
  <c r="BA90" i="73"/>
  <c r="AY93" i="73"/>
  <c r="AT95" i="73"/>
  <c r="AT98" i="73"/>
  <c r="AY100" i="73"/>
  <c r="AV104" i="73"/>
  <c r="AN84" i="74"/>
  <c r="AF92" i="74"/>
  <c r="AB100" i="74"/>
  <c r="AJ88" i="75"/>
  <c r="AY91" i="75"/>
  <c r="AW98" i="75"/>
  <c r="AS106" i="75"/>
  <c r="AV102" i="75"/>
  <c r="AJ102" i="75"/>
  <c r="X102" i="75"/>
  <c r="AY102" i="75"/>
  <c r="AU102" i="75"/>
  <c r="AI102" i="75"/>
  <c r="AM102" i="75"/>
  <c r="AT102" i="75"/>
  <c r="AH102" i="75"/>
  <c r="AS102" i="75"/>
  <c r="AG102" i="75"/>
  <c r="AR102" i="75"/>
  <c r="AF102" i="75"/>
  <c r="AQ102" i="75"/>
  <c r="AE102" i="75"/>
  <c r="BB102" i="75"/>
  <c r="AP102" i="75"/>
  <c r="AD102" i="75"/>
  <c r="BA102" i="75"/>
  <c r="AO102" i="75"/>
  <c r="AC102" i="75"/>
  <c r="AZ102" i="75"/>
  <c r="AN102" i="75"/>
  <c r="AB102" i="75"/>
  <c r="AA102" i="75"/>
  <c r="AX102" i="75"/>
  <c r="AL102" i="75"/>
  <c r="Z102" i="75"/>
  <c r="AW102" i="75"/>
  <c r="AK102" i="75"/>
  <c r="Y102" i="75"/>
  <c r="AY93" i="75"/>
  <c r="AM93" i="75"/>
  <c r="AA93" i="75"/>
  <c r="O93" i="75"/>
  <c r="AX93" i="75"/>
  <c r="AL93" i="75"/>
  <c r="Z93" i="75"/>
  <c r="AW93" i="75"/>
  <c r="AK93" i="75"/>
  <c r="Y93" i="75"/>
  <c r="R93" i="75"/>
  <c r="AV93" i="75"/>
  <c r="AJ93" i="75"/>
  <c r="X93" i="75"/>
  <c r="AD93" i="75"/>
  <c r="AU93" i="75"/>
  <c r="AI93" i="75"/>
  <c r="W93" i="75"/>
  <c r="BB93" i="75"/>
  <c r="AT93" i="75"/>
  <c r="AH93" i="75"/>
  <c r="V93" i="75"/>
  <c r="AS93" i="75"/>
  <c r="AG93" i="75"/>
  <c r="U93" i="75"/>
  <c r="AR93" i="75"/>
  <c r="AF93" i="75"/>
  <c r="T93" i="75"/>
  <c r="AQ93" i="75"/>
  <c r="AE93" i="75"/>
  <c r="S93" i="75"/>
  <c r="BA93" i="75"/>
  <c r="AO93" i="75"/>
  <c r="AC93" i="75"/>
  <c r="Q93" i="75"/>
  <c r="AZ93" i="75"/>
  <c r="AN93" i="75"/>
  <c r="AB93" i="75"/>
  <c r="P93" i="75"/>
  <c r="AP93" i="75"/>
  <c r="AV94" i="75"/>
  <c r="AJ94" i="75"/>
  <c r="X94" i="75"/>
  <c r="AA94" i="75"/>
  <c r="AU94" i="75"/>
  <c r="AI94" i="75"/>
  <c r="W94" i="75"/>
  <c r="AM94" i="75"/>
  <c r="AT94" i="75"/>
  <c r="AH94" i="75"/>
  <c r="V94" i="75"/>
  <c r="AS94" i="75"/>
  <c r="AG94" i="75"/>
  <c r="U94" i="75"/>
  <c r="AR94" i="75"/>
  <c r="AF94" i="75"/>
  <c r="T94" i="75"/>
  <c r="AQ94" i="75"/>
  <c r="AE94" i="75"/>
  <c r="S94" i="75"/>
  <c r="BB94" i="75"/>
  <c r="AP94" i="75"/>
  <c r="AD94" i="75"/>
  <c r="R94" i="75"/>
  <c r="BA94" i="75"/>
  <c r="AO94" i="75"/>
  <c r="AC94" i="75"/>
  <c r="Q94" i="75"/>
  <c r="AZ94" i="75"/>
  <c r="AN94" i="75"/>
  <c r="AB94" i="75"/>
  <c r="P94" i="75"/>
  <c r="AY94" i="75"/>
  <c r="AX94" i="75"/>
  <c r="AL94" i="75"/>
  <c r="Z94" i="75"/>
  <c r="AW94" i="75"/>
  <c r="AK94" i="75"/>
  <c r="Y94" i="75"/>
  <c r="AQ101" i="75"/>
  <c r="AE101" i="75"/>
  <c r="BB101" i="75"/>
  <c r="AP101" i="75"/>
  <c r="AD101" i="75"/>
  <c r="BA101" i="75"/>
  <c r="AO101" i="75"/>
  <c r="AC101" i="75"/>
  <c r="AZ101" i="75"/>
  <c r="AN101" i="75"/>
  <c r="AB101" i="75"/>
  <c r="AY101" i="75"/>
  <c r="AM101" i="75"/>
  <c r="AA101" i="75"/>
  <c r="AX101" i="75"/>
  <c r="AL101" i="75"/>
  <c r="Z101" i="75"/>
  <c r="AW101" i="75"/>
  <c r="AK101" i="75"/>
  <c r="Y101" i="75"/>
  <c r="AV101" i="75"/>
  <c r="AJ101" i="75"/>
  <c r="X101" i="75"/>
  <c r="AU101" i="75"/>
  <c r="AI101" i="75"/>
  <c r="W101" i="75"/>
  <c r="AS101" i="75"/>
  <c r="AG101" i="75"/>
  <c r="AH101" i="75"/>
  <c r="AR101" i="75"/>
  <c r="AF101" i="75"/>
  <c r="AT101" i="75"/>
  <c r="AY85" i="75"/>
  <c r="AM85" i="75"/>
  <c r="AA85" i="75"/>
  <c r="O85" i="75"/>
  <c r="R85" i="75"/>
  <c r="AX85" i="75"/>
  <c r="AL85" i="75"/>
  <c r="Z85" i="75"/>
  <c r="N85" i="75"/>
  <c r="AW85" i="75"/>
  <c r="AK85" i="75"/>
  <c r="Y85" i="75"/>
  <c r="M85" i="75"/>
  <c r="AV85" i="75"/>
  <c r="AJ85" i="75"/>
  <c r="X85" i="75"/>
  <c r="L85" i="75"/>
  <c r="AU85" i="75"/>
  <c r="AI85" i="75"/>
  <c r="W85" i="75"/>
  <c r="K85" i="75"/>
  <c r="AT85" i="75"/>
  <c r="AH85" i="75"/>
  <c r="V85" i="75"/>
  <c r="J85" i="75"/>
  <c r="AD85" i="75"/>
  <c r="AS85" i="75"/>
  <c r="AG85" i="75"/>
  <c r="U85" i="75"/>
  <c r="I85" i="75"/>
  <c r="BB85" i="75"/>
  <c r="AR85" i="75"/>
  <c r="AF85" i="75"/>
  <c r="T85" i="75"/>
  <c r="H85" i="75"/>
  <c r="AQ85" i="75"/>
  <c r="AE85" i="75"/>
  <c r="S85" i="75"/>
  <c r="G85" i="75"/>
  <c r="BA85" i="75"/>
  <c r="AO85" i="75"/>
  <c r="AC85" i="75"/>
  <c r="Q85" i="75"/>
  <c r="AP85" i="75"/>
  <c r="AZ85" i="75"/>
  <c r="AN85" i="75"/>
  <c r="AB85" i="75"/>
  <c r="P85" i="75"/>
  <c r="AE86" i="75"/>
  <c r="P84" i="75"/>
  <c r="AB84" i="75"/>
  <c r="AN84" i="75"/>
  <c r="AZ84" i="75"/>
  <c r="Q86" i="75"/>
  <c r="AC86" i="75"/>
  <c r="AO86" i="75"/>
  <c r="BA86" i="75"/>
  <c r="S87" i="75"/>
  <c r="AE87" i="75"/>
  <c r="AQ87" i="75"/>
  <c r="J88" i="75"/>
  <c r="V88" i="75"/>
  <c r="AH88" i="75"/>
  <c r="AT88" i="75"/>
  <c r="N89" i="75"/>
  <c r="Z89" i="75"/>
  <c r="AL89" i="75"/>
  <c r="AX89" i="75"/>
  <c r="S90" i="75"/>
  <c r="AE90" i="75"/>
  <c r="AQ90" i="75"/>
  <c r="M91" i="75"/>
  <c r="Y91" i="75"/>
  <c r="AK91" i="75"/>
  <c r="AW91" i="75"/>
  <c r="T92" i="75"/>
  <c r="AF92" i="75"/>
  <c r="AR92" i="75"/>
  <c r="W95" i="75"/>
  <c r="AI95" i="75"/>
  <c r="AU95" i="75"/>
  <c r="V96" i="75"/>
  <c r="AH96" i="75"/>
  <c r="AT96" i="75"/>
  <c r="V97" i="75"/>
  <c r="AH97" i="75"/>
  <c r="AT97" i="75"/>
  <c r="W98" i="75"/>
  <c r="AI98" i="75"/>
  <c r="AU98" i="75"/>
  <c r="Y99" i="75"/>
  <c r="AK99" i="75"/>
  <c r="AW99" i="75"/>
  <c r="AB100" i="75"/>
  <c r="AN100" i="75"/>
  <c r="AZ100" i="75"/>
  <c r="AE103" i="75"/>
  <c r="AQ103" i="75"/>
  <c r="Z104" i="75"/>
  <c r="AL104" i="75"/>
  <c r="AX104" i="75"/>
  <c r="AH105" i="75"/>
  <c r="AT105" i="75"/>
  <c r="AE106" i="75"/>
  <c r="AQ106" i="75"/>
  <c r="AQ86" i="75"/>
  <c r="AH92" i="75"/>
  <c r="Q84" i="75"/>
  <c r="AC84" i="75"/>
  <c r="AO84" i="75"/>
  <c r="BA84" i="75"/>
  <c r="R86" i="75"/>
  <c r="AD86" i="75"/>
  <c r="AP86" i="75"/>
  <c r="BB86" i="75"/>
  <c r="T87" i="75"/>
  <c r="AF87" i="75"/>
  <c r="AR87" i="75"/>
  <c r="K88" i="75"/>
  <c r="W88" i="75"/>
  <c r="AI88" i="75"/>
  <c r="AU88" i="75"/>
  <c r="O89" i="75"/>
  <c r="AA89" i="75"/>
  <c r="AM89" i="75"/>
  <c r="AY89" i="75"/>
  <c r="T90" i="75"/>
  <c r="AF90" i="75"/>
  <c r="AR90" i="75"/>
  <c r="N91" i="75"/>
  <c r="Z91" i="75"/>
  <c r="AL91" i="75"/>
  <c r="AX91" i="75"/>
  <c r="U92" i="75"/>
  <c r="AG92" i="75"/>
  <c r="AS92" i="75"/>
  <c r="X95" i="75"/>
  <c r="AJ95" i="75"/>
  <c r="AV95" i="75"/>
  <c r="W96" i="75"/>
  <c r="AI96" i="75"/>
  <c r="AU96" i="75"/>
  <c r="W97" i="75"/>
  <c r="AI97" i="75"/>
  <c r="AU97" i="75"/>
  <c r="X98" i="75"/>
  <c r="AJ98" i="75"/>
  <c r="AV98" i="75"/>
  <c r="Z99" i="75"/>
  <c r="AL99" i="75"/>
  <c r="AX99" i="75"/>
  <c r="AC100" i="75"/>
  <c r="AO100" i="75"/>
  <c r="BA100" i="75"/>
  <c r="AF103" i="75"/>
  <c r="AR103" i="75"/>
  <c r="AA104" i="75"/>
  <c r="AM104" i="75"/>
  <c r="AY104" i="75"/>
  <c r="AI105" i="75"/>
  <c r="AU105" i="75"/>
  <c r="AF106" i="75"/>
  <c r="AR106" i="75"/>
  <c r="S86" i="75"/>
  <c r="AT92" i="75"/>
  <c r="G84" i="75"/>
  <c r="S84" i="75"/>
  <c r="AE84" i="75"/>
  <c r="AQ84" i="75"/>
  <c r="H86" i="75"/>
  <c r="T86" i="75"/>
  <c r="AF86" i="75"/>
  <c r="AR86" i="75"/>
  <c r="J87" i="75"/>
  <c r="V87" i="75"/>
  <c r="AH87" i="75"/>
  <c r="AT87" i="75"/>
  <c r="M88" i="75"/>
  <c r="Y88" i="75"/>
  <c r="AK88" i="75"/>
  <c r="AW88" i="75"/>
  <c r="Q89" i="75"/>
  <c r="AC89" i="75"/>
  <c r="AO89" i="75"/>
  <c r="BA89" i="75"/>
  <c r="V90" i="75"/>
  <c r="AH90" i="75"/>
  <c r="AT90" i="75"/>
  <c r="P91" i="75"/>
  <c r="AB91" i="75"/>
  <c r="AN91" i="75"/>
  <c r="AZ91" i="75"/>
  <c r="W92" i="75"/>
  <c r="AI92" i="75"/>
  <c r="AU92" i="75"/>
  <c r="Z95" i="75"/>
  <c r="AL95" i="75"/>
  <c r="AX95" i="75"/>
  <c r="Y96" i="75"/>
  <c r="AK96" i="75"/>
  <c r="AW96" i="75"/>
  <c r="Y97" i="75"/>
  <c r="AK97" i="75"/>
  <c r="AW97" i="75"/>
  <c r="Z98" i="75"/>
  <c r="AL98" i="75"/>
  <c r="AX98" i="75"/>
  <c r="AB99" i="75"/>
  <c r="AN99" i="75"/>
  <c r="AZ99" i="75"/>
  <c r="AE100" i="75"/>
  <c r="AQ100" i="75"/>
  <c r="AH103" i="75"/>
  <c r="AT103" i="75"/>
  <c r="AC104" i="75"/>
  <c r="AO104" i="75"/>
  <c r="BA104" i="75"/>
  <c r="AK105" i="75"/>
  <c r="AW105" i="75"/>
  <c r="AH106" i="75"/>
  <c r="AT106" i="75"/>
  <c r="V92" i="75"/>
  <c r="H84" i="75"/>
  <c r="T84" i="75"/>
  <c r="AF84" i="75"/>
  <c r="AR84" i="75"/>
  <c r="I86" i="75"/>
  <c r="U86" i="75"/>
  <c r="AG86" i="75"/>
  <c r="AS86" i="75"/>
  <c r="K87" i="75"/>
  <c r="W87" i="75"/>
  <c r="AI87" i="75"/>
  <c r="AU87" i="75"/>
  <c r="N88" i="75"/>
  <c r="Z88" i="75"/>
  <c r="AL88" i="75"/>
  <c r="AX88" i="75"/>
  <c r="R89" i="75"/>
  <c r="AD89" i="75"/>
  <c r="AP89" i="75"/>
  <c r="BB89" i="75"/>
  <c r="W90" i="75"/>
  <c r="AI90" i="75"/>
  <c r="AU90" i="75"/>
  <c r="Q91" i="75"/>
  <c r="AC91" i="75"/>
  <c r="AO91" i="75"/>
  <c r="BA91" i="75"/>
  <c r="X92" i="75"/>
  <c r="AJ92" i="75"/>
  <c r="AV92" i="75"/>
  <c r="AA95" i="75"/>
  <c r="AM95" i="75"/>
  <c r="AY95" i="75"/>
  <c r="Z96" i="75"/>
  <c r="AL96" i="75"/>
  <c r="AX96" i="75"/>
  <c r="Z97" i="75"/>
  <c r="AL97" i="75"/>
  <c r="AX97" i="75"/>
  <c r="AA98" i="75"/>
  <c r="AM98" i="75"/>
  <c r="AY98" i="75"/>
  <c r="AC99" i="75"/>
  <c r="AO99" i="75"/>
  <c r="BA99" i="75"/>
  <c r="AF100" i="75"/>
  <c r="AR100" i="75"/>
  <c r="AI103" i="75"/>
  <c r="AU103" i="75"/>
  <c r="AD104" i="75"/>
  <c r="AP104" i="75"/>
  <c r="BB104" i="75"/>
  <c r="AL105" i="75"/>
  <c r="AX105" i="75"/>
  <c r="AI106" i="75"/>
  <c r="AU106" i="75"/>
  <c r="I84" i="75"/>
  <c r="U84" i="75"/>
  <c r="AG84" i="75"/>
  <c r="AS84" i="75"/>
  <c r="J86" i="75"/>
  <c r="V86" i="75"/>
  <c r="AH86" i="75"/>
  <c r="AT86" i="75"/>
  <c r="L87" i="75"/>
  <c r="X87" i="75"/>
  <c r="AJ87" i="75"/>
  <c r="AV87" i="75"/>
  <c r="O88" i="75"/>
  <c r="AA88" i="75"/>
  <c r="AM88" i="75"/>
  <c r="AY88" i="75"/>
  <c r="S89" i="75"/>
  <c r="AE89" i="75"/>
  <c r="AQ89" i="75"/>
  <c r="L90" i="75"/>
  <c r="X90" i="75"/>
  <c r="AJ90" i="75"/>
  <c r="AV90" i="75"/>
  <c r="R91" i="75"/>
  <c r="AD91" i="75"/>
  <c r="AP91" i="75"/>
  <c r="BB91" i="75"/>
  <c r="Y92" i="75"/>
  <c r="AK92" i="75"/>
  <c r="AW92" i="75"/>
  <c r="AB95" i="75"/>
  <c r="AN95" i="75"/>
  <c r="AZ95" i="75"/>
  <c r="AA96" i="75"/>
  <c r="AM96" i="75"/>
  <c r="AY96" i="75"/>
  <c r="AA97" i="75"/>
  <c r="AM97" i="75"/>
  <c r="AY97" i="75"/>
  <c r="AB98" i="75"/>
  <c r="AN98" i="75"/>
  <c r="AZ98" i="75"/>
  <c r="AD99" i="75"/>
  <c r="AP99" i="75"/>
  <c r="BB99" i="75"/>
  <c r="AG100" i="75"/>
  <c r="AS100" i="75"/>
  <c r="AJ103" i="75"/>
  <c r="AV103" i="75"/>
  <c r="AE104" i="75"/>
  <c r="AQ104" i="75"/>
  <c r="AA105" i="75"/>
  <c r="AM105" i="75"/>
  <c r="AY105" i="75"/>
  <c r="AJ106" i="75"/>
  <c r="AV106" i="75"/>
  <c r="J84" i="75"/>
  <c r="V84" i="75"/>
  <c r="AH84" i="75"/>
  <c r="AT84" i="75"/>
  <c r="K86" i="75"/>
  <c r="W86" i="75"/>
  <c r="AI86" i="75"/>
  <c r="AU86" i="75"/>
  <c r="M87" i="75"/>
  <c r="Y87" i="75"/>
  <c r="AK87" i="75"/>
  <c r="AW87" i="75"/>
  <c r="P88" i="75"/>
  <c r="AB88" i="75"/>
  <c r="AN88" i="75"/>
  <c r="AZ88" i="75"/>
  <c r="T89" i="75"/>
  <c r="AF89" i="75"/>
  <c r="AR89" i="75"/>
  <c r="M90" i="75"/>
  <c r="Y90" i="75"/>
  <c r="AK90" i="75"/>
  <c r="AW90" i="75"/>
  <c r="S91" i="75"/>
  <c r="AE91" i="75"/>
  <c r="AQ91" i="75"/>
  <c r="N92" i="75"/>
  <c r="Z92" i="75"/>
  <c r="AL92" i="75"/>
  <c r="AX92" i="75"/>
  <c r="Q95" i="75"/>
  <c r="AC95" i="75"/>
  <c r="AO95" i="75"/>
  <c r="BA95" i="75"/>
  <c r="AB96" i="75"/>
  <c r="AN96" i="75"/>
  <c r="AZ96" i="75"/>
  <c r="AB97" i="75"/>
  <c r="AN97" i="75"/>
  <c r="AZ97" i="75"/>
  <c r="AC98" i="75"/>
  <c r="AO98" i="75"/>
  <c r="BA98" i="75"/>
  <c r="AE99" i="75"/>
  <c r="AQ99" i="75"/>
  <c r="V100" i="75"/>
  <c r="AH100" i="75"/>
  <c r="AT100" i="75"/>
  <c r="Y103" i="75"/>
  <c r="AK103" i="75"/>
  <c r="AW103" i="75"/>
  <c r="AF104" i="75"/>
  <c r="AR104" i="75"/>
  <c r="AB105" i="75"/>
  <c r="AN105" i="75"/>
  <c r="AZ105" i="75"/>
  <c r="AK106" i="75"/>
  <c r="AW106" i="75"/>
  <c r="AB104" i="75"/>
  <c r="K84" i="75"/>
  <c r="W84" i="75"/>
  <c r="AI84" i="75"/>
  <c r="AU84" i="75"/>
  <c r="L86" i="75"/>
  <c r="X86" i="75"/>
  <c r="AJ86" i="75"/>
  <c r="AV86" i="75"/>
  <c r="N87" i="75"/>
  <c r="Z87" i="75"/>
  <c r="AL87" i="75"/>
  <c r="AX87" i="75"/>
  <c r="Q88" i="75"/>
  <c r="AC88" i="75"/>
  <c r="AO88" i="75"/>
  <c r="BA88" i="75"/>
  <c r="U89" i="75"/>
  <c r="AG89" i="75"/>
  <c r="AS89" i="75"/>
  <c r="N90" i="75"/>
  <c r="Z90" i="75"/>
  <c r="AL90" i="75"/>
  <c r="AX90" i="75"/>
  <c r="T91" i="75"/>
  <c r="AF91" i="75"/>
  <c r="AR91" i="75"/>
  <c r="O92" i="75"/>
  <c r="AA92" i="75"/>
  <c r="AM92" i="75"/>
  <c r="AY92" i="75"/>
  <c r="R95" i="75"/>
  <c r="AD95" i="75"/>
  <c r="AP95" i="75"/>
  <c r="BB95" i="75"/>
  <c r="AC96" i="75"/>
  <c r="AO96" i="75"/>
  <c r="BA96" i="75"/>
  <c r="AC97" i="75"/>
  <c r="AO97" i="75"/>
  <c r="BA97" i="75"/>
  <c r="AD98" i="75"/>
  <c r="AP98" i="75"/>
  <c r="BB98" i="75"/>
  <c r="AF99" i="75"/>
  <c r="AR99" i="75"/>
  <c r="W100" i="75"/>
  <c r="AI100" i="75"/>
  <c r="AU100" i="75"/>
  <c r="Z103" i="75"/>
  <c r="AL103" i="75"/>
  <c r="AX103" i="75"/>
  <c r="AG104" i="75"/>
  <c r="AS104" i="75"/>
  <c r="AC105" i="75"/>
  <c r="AO105" i="75"/>
  <c r="BA105" i="75"/>
  <c r="AL106" i="75"/>
  <c r="AX106" i="75"/>
  <c r="AZ104" i="75"/>
  <c r="L84" i="75"/>
  <c r="X84" i="75"/>
  <c r="AJ84" i="75"/>
  <c r="AV84" i="75"/>
  <c r="M86" i="75"/>
  <c r="Y86" i="75"/>
  <c r="AK86" i="75"/>
  <c r="AW86" i="75"/>
  <c r="O87" i="75"/>
  <c r="AA87" i="75"/>
  <c r="AM87" i="75"/>
  <c r="AY87" i="75"/>
  <c r="R88" i="75"/>
  <c r="AD88" i="75"/>
  <c r="AP88" i="75"/>
  <c r="BB88" i="75"/>
  <c r="V89" i="75"/>
  <c r="AH89" i="75"/>
  <c r="AT89" i="75"/>
  <c r="O90" i="75"/>
  <c r="AA90" i="75"/>
  <c r="AM90" i="75"/>
  <c r="AY90" i="75"/>
  <c r="U91" i="75"/>
  <c r="AG91" i="75"/>
  <c r="AS91" i="75"/>
  <c r="P92" i="75"/>
  <c r="AB92" i="75"/>
  <c r="AN92" i="75"/>
  <c r="AZ92" i="75"/>
  <c r="S95" i="75"/>
  <c r="AE95" i="75"/>
  <c r="AQ95" i="75"/>
  <c r="R96" i="75"/>
  <c r="AD96" i="75"/>
  <c r="AP96" i="75"/>
  <c r="BB96" i="75"/>
  <c r="AD97" i="75"/>
  <c r="AP97" i="75"/>
  <c r="BB97" i="75"/>
  <c r="AE98" i="75"/>
  <c r="AQ98" i="75"/>
  <c r="U99" i="75"/>
  <c r="AG99" i="75"/>
  <c r="AS99" i="75"/>
  <c r="X100" i="75"/>
  <c r="AJ100" i="75"/>
  <c r="AV100" i="75"/>
  <c r="AA103" i="75"/>
  <c r="AM103" i="75"/>
  <c r="AY103" i="75"/>
  <c r="AH104" i="75"/>
  <c r="AT104" i="75"/>
  <c r="AD105" i="75"/>
  <c r="AP105" i="75"/>
  <c r="BB105" i="75"/>
  <c r="AM106" i="75"/>
  <c r="AY106" i="75"/>
  <c r="AN104" i="75"/>
  <c r="M84" i="75"/>
  <c r="Y84" i="75"/>
  <c r="AK84" i="75"/>
  <c r="AW84" i="75"/>
  <c r="N86" i="75"/>
  <c r="Z86" i="75"/>
  <c r="AL86" i="75"/>
  <c r="AX86" i="75"/>
  <c r="P87" i="75"/>
  <c r="AB87" i="75"/>
  <c r="AN87" i="75"/>
  <c r="AZ87" i="75"/>
  <c r="S88" i="75"/>
  <c r="AE88" i="75"/>
  <c r="AQ88" i="75"/>
  <c r="K89" i="75"/>
  <c r="W89" i="75"/>
  <c r="AI89" i="75"/>
  <c r="AU89" i="75"/>
  <c r="P90" i="75"/>
  <c r="AB90" i="75"/>
  <c r="AN90" i="75"/>
  <c r="AZ90" i="75"/>
  <c r="V91" i="75"/>
  <c r="AH91" i="75"/>
  <c r="AT91" i="75"/>
  <c r="Q92" i="75"/>
  <c r="AC92" i="75"/>
  <c r="AO92" i="75"/>
  <c r="BA92" i="75"/>
  <c r="T95" i="75"/>
  <c r="AF95" i="75"/>
  <c r="AR95" i="75"/>
  <c r="S96" i="75"/>
  <c r="AE96" i="75"/>
  <c r="AQ96" i="75"/>
  <c r="S97" i="75"/>
  <c r="AE97" i="75"/>
  <c r="AQ97" i="75"/>
  <c r="T98" i="75"/>
  <c r="AF98" i="75"/>
  <c r="AR98" i="75"/>
  <c r="V99" i="75"/>
  <c r="AH99" i="75"/>
  <c r="AT99" i="75"/>
  <c r="Y100" i="75"/>
  <c r="AK100" i="75"/>
  <c r="AW100" i="75"/>
  <c r="AB103" i="75"/>
  <c r="AN103" i="75"/>
  <c r="AZ103" i="75"/>
  <c r="AI104" i="75"/>
  <c r="AU104" i="75"/>
  <c r="AE105" i="75"/>
  <c r="AQ105" i="75"/>
  <c r="AB106" i="75"/>
  <c r="AN106" i="75"/>
  <c r="AZ106" i="75"/>
  <c r="N84" i="75"/>
  <c r="Z84" i="75"/>
  <c r="AL84" i="75"/>
  <c r="AX84" i="75"/>
  <c r="O86" i="75"/>
  <c r="AA86" i="75"/>
  <c r="AM86" i="75"/>
  <c r="AY86" i="75"/>
  <c r="Q87" i="75"/>
  <c r="AC87" i="75"/>
  <c r="AO87" i="75"/>
  <c r="BA87" i="75"/>
  <c r="T88" i="75"/>
  <c r="AF88" i="75"/>
  <c r="AR88" i="75"/>
  <c r="L89" i="75"/>
  <c r="X89" i="75"/>
  <c r="AJ89" i="75"/>
  <c r="AV89" i="75"/>
  <c r="Q90" i="75"/>
  <c r="AC90" i="75"/>
  <c r="AO90" i="75"/>
  <c r="BA90" i="75"/>
  <c r="W91" i="75"/>
  <c r="AI91" i="75"/>
  <c r="AU91" i="75"/>
  <c r="R92" i="75"/>
  <c r="AD92" i="75"/>
  <c r="AP92" i="75"/>
  <c r="BB92" i="75"/>
  <c r="U95" i="75"/>
  <c r="AG95" i="75"/>
  <c r="AS95" i="75"/>
  <c r="T96" i="75"/>
  <c r="AF96" i="75"/>
  <c r="AR96" i="75"/>
  <c r="T97" i="75"/>
  <c r="AF97" i="75"/>
  <c r="AR97" i="75"/>
  <c r="U98" i="75"/>
  <c r="AG98" i="75"/>
  <c r="AS98" i="75"/>
  <c r="W99" i="75"/>
  <c r="AI99" i="75"/>
  <c r="AU99" i="75"/>
  <c r="Z100" i="75"/>
  <c r="AL100" i="75"/>
  <c r="AX100" i="75"/>
  <c r="AC103" i="75"/>
  <c r="AO103" i="75"/>
  <c r="BA103" i="75"/>
  <c r="AJ104" i="75"/>
  <c r="AV104" i="75"/>
  <c r="AF105" i="75"/>
  <c r="AR105" i="75"/>
  <c r="AC106" i="75"/>
  <c r="AO106" i="75"/>
  <c r="BA106" i="75"/>
  <c r="O84" i="75"/>
  <c r="AA84" i="75"/>
  <c r="AM84" i="75"/>
  <c r="P86" i="75"/>
  <c r="AB86" i="75"/>
  <c r="AN86" i="75"/>
  <c r="R87" i="75"/>
  <c r="AD87" i="75"/>
  <c r="AP87" i="75"/>
  <c r="U88" i="75"/>
  <c r="AG88" i="75"/>
  <c r="M89" i="75"/>
  <c r="Y89" i="75"/>
  <c r="AK89" i="75"/>
  <c r="R90" i="75"/>
  <c r="AD90" i="75"/>
  <c r="AP90" i="75"/>
  <c r="X91" i="75"/>
  <c r="AJ91" i="75"/>
  <c r="S92" i="75"/>
  <c r="AE92" i="75"/>
  <c r="V95" i="75"/>
  <c r="AH95" i="75"/>
  <c r="U96" i="75"/>
  <c r="AG96" i="75"/>
  <c r="U97" i="75"/>
  <c r="AG97" i="75"/>
  <c r="V98" i="75"/>
  <c r="AH98" i="75"/>
  <c r="X99" i="75"/>
  <c r="AJ99" i="75"/>
  <c r="AA100" i="75"/>
  <c r="AM100" i="75"/>
  <c r="AD103" i="75"/>
  <c r="AP103" i="75"/>
  <c r="AK104" i="75"/>
  <c r="AG105" i="75"/>
  <c r="AD106" i="75"/>
  <c r="AP106" i="75"/>
  <c r="AZ106" i="74"/>
  <c r="AN106" i="74"/>
  <c r="AB106" i="74"/>
  <c r="AY106" i="74"/>
  <c r="AM106" i="74"/>
  <c r="AX106" i="74"/>
  <c r="AL106" i="74"/>
  <c r="AW106" i="74"/>
  <c r="AK106" i="74"/>
  <c r="AV106" i="74"/>
  <c r="AJ106" i="74"/>
  <c r="AU106" i="74"/>
  <c r="AI106" i="74"/>
  <c r="AT106" i="74"/>
  <c r="AH106" i="74"/>
  <c r="AS106" i="74"/>
  <c r="AG106" i="74"/>
  <c r="AR106" i="74"/>
  <c r="AF106" i="74"/>
  <c r="AQ106" i="74"/>
  <c r="AE106" i="74"/>
  <c r="BB106" i="74"/>
  <c r="AP106" i="74"/>
  <c r="AD106" i="74"/>
  <c r="BA106" i="74"/>
  <c r="AO106" i="74"/>
  <c r="AC106" i="74"/>
  <c r="AQ88" i="74"/>
  <c r="AE88" i="74"/>
  <c r="S88" i="74"/>
  <c r="BB88" i="74"/>
  <c r="AP88" i="74"/>
  <c r="AD88" i="74"/>
  <c r="R88" i="74"/>
  <c r="BA88" i="74"/>
  <c r="AO88" i="74"/>
  <c r="AC88" i="74"/>
  <c r="Q88" i="74"/>
  <c r="AK88" i="74"/>
  <c r="AZ88" i="74"/>
  <c r="AN88" i="74"/>
  <c r="AB88" i="74"/>
  <c r="P88" i="74"/>
  <c r="AY88" i="74"/>
  <c r="AM88" i="74"/>
  <c r="AA88" i="74"/>
  <c r="O88" i="74"/>
  <c r="I83" i="74"/>
  <c r="Y88" i="74"/>
  <c r="AX88" i="74"/>
  <c r="AL88" i="74"/>
  <c r="Z88" i="74"/>
  <c r="N88" i="74"/>
  <c r="AV88" i="74"/>
  <c r="AJ88" i="74"/>
  <c r="X88" i="74"/>
  <c r="L88" i="74"/>
  <c r="AU88" i="74"/>
  <c r="AI88" i="74"/>
  <c r="W88" i="74"/>
  <c r="K88" i="74"/>
  <c r="AS88" i="74"/>
  <c r="AG88" i="74"/>
  <c r="U88" i="74"/>
  <c r="AW88" i="74"/>
  <c r="M88" i="74"/>
  <c r="AR88" i="74"/>
  <c r="AF88" i="74"/>
  <c r="T88" i="74"/>
  <c r="AT88" i="74"/>
  <c r="AZ87" i="74"/>
  <c r="AN87" i="74"/>
  <c r="AB87" i="74"/>
  <c r="P87" i="74"/>
  <c r="AY87" i="74"/>
  <c r="AM87" i="74"/>
  <c r="AA87" i="74"/>
  <c r="O87" i="74"/>
  <c r="V87" i="74"/>
  <c r="AX87" i="74"/>
  <c r="AL87" i="74"/>
  <c r="Z87" i="74"/>
  <c r="N87" i="74"/>
  <c r="AW87" i="74"/>
  <c r="AK87" i="74"/>
  <c r="Y87" i="74"/>
  <c r="M87" i="74"/>
  <c r="AT87" i="74"/>
  <c r="AV87" i="74"/>
  <c r="AJ87" i="74"/>
  <c r="X87" i="74"/>
  <c r="L87" i="74"/>
  <c r="AU87" i="74"/>
  <c r="AI87" i="74"/>
  <c r="W87" i="74"/>
  <c r="K87" i="74"/>
  <c r="H83" i="74"/>
  <c r="AS87" i="74"/>
  <c r="AG87" i="74"/>
  <c r="U87" i="74"/>
  <c r="I87" i="74"/>
  <c r="AR87" i="74"/>
  <c r="AF87" i="74"/>
  <c r="T87" i="74"/>
  <c r="BB87" i="74"/>
  <c r="AP87" i="74"/>
  <c r="AD87" i="74"/>
  <c r="R87" i="74"/>
  <c r="J87" i="74"/>
  <c r="BA87" i="74"/>
  <c r="AO87" i="74"/>
  <c r="AC87" i="74"/>
  <c r="Q87" i="74"/>
  <c r="AH87" i="74"/>
  <c r="AZ103" i="74"/>
  <c r="AN103" i="74"/>
  <c r="AB103" i="74"/>
  <c r="AY103" i="74"/>
  <c r="AM103" i="74"/>
  <c r="AA103" i="74"/>
  <c r="X83" i="74"/>
  <c r="AX103" i="74"/>
  <c r="AL103" i="74"/>
  <c r="Z103" i="74"/>
  <c r="AW103" i="74"/>
  <c r="AK103" i="74"/>
  <c r="Y103" i="74"/>
  <c r="AV103" i="74"/>
  <c r="AJ103" i="74"/>
  <c r="AU103" i="74"/>
  <c r="AI103" i="74"/>
  <c r="AT103" i="74"/>
  <c r="AH103" i="74"/>
  <c r="AS103" i="74"/>
  <c r="AG103" i="74"/>
  <c r="AR103" i="74"/>
  <c r="AF103" i="74"/>
  <c r="AQ103" i="74"/>
  <c r="AE103" i="74"/>
  <c r="BB103" i="74"/>
  <c r="AP103" i="74"/>
  <c r="AD103" i="74"/>
  <c r="BA103" i="74"/>
  <c r="AO103" i="74"/>
  <c r="AC103" i="74"/>
  <c r="AU89" i="74"/>
  <c r="AI89" i="74"/>
  <c r="W89" i="74"/>
  <c r="K89" i="74"/>
  <c r="AC89" i="74"/>
  <c r="AT89" i="74"/>
  <c r="AH89" i="74"/>
  <c r="V89" i="74"/>
  <c r="AS89" i="74"/>
  <c r="AG89" i="74"/>
  <c r="U89" i="74"/>
  <c r="AR89" i="74"/>
  <c r="AF89" i="74"/>
  <c r="T89" i="74"/>
  <c r="AQ89" i="74"/>
  <c r="AE89" i="74"/>
  <c r="S89" i="74"/>
  <c r="BB89" i="74"/>
  <c r="AP89" i="74"/>
  <c r="AD89" i="74"/>
  <c r="R89" i="74"/>
  <c r="Q89" i="74"/>
  <c r="AZ89" i="74"/>
  <c r="AN89" i="74"/>
  <c r="AB89" i="74"/>
  <c r="P89" i="74"/>
  <c r="AY89" i="74"/>
  <c r="AM89" i="74"/>
  <c r="AA89" i="74"/>
  <c r="O89" i="74"/>
  <c r="AW89" i="74"/>
  <c r="AK89" i="74"/>
  <c r="Y89" i="74"/>
  <c r="M89" i="74"/>
  <c r="BA89" i="74"/>
  <c r="AO89" i="74"/>
  <c r="AV89" i="74"/>
  <c r="AJ89" i="74"/>
  <c r="X89" i="74"/>
  <c r="L89" i="74"/>
  <c r="N89" i="74"/>
  <c r="P85" i="74"/>
  <c r="AL89" i="74"/>
  <c r="AH96" i="74"/>
  <c r="AZ90" i="74"/>
  <c r="AN90" i="74"/>
  <c r="AB90" i="74"/>
  <c r="P90" i="74"/>
  <c r="AY90" i="74"/>
  <c r="AM90" i="74"/>
  <c r="AA90" i="74"/>
  <c r="O90" i="74"/>
  <c r="AX90" i="74"/>
  <c r="AL90" i="74"/>
  <c r="Z90" i="74"/>
  <c r="N90" i="74"/>
  <c r="AW90" i="74"/>
  <c r="AK90" i="74"/>
  <c r="Y90" i="74"/>
  <c r="M90" i="74"/>
  <c r="AV90" i="74"/>
  <c r="AJ90" i="74"/>
  <c r="X90" i="74"/>
  <c r="L90" i="74"/>
  <c r="AH90" i="74"/>
  <c r="AU90" i="74"/>
  <c r="AI90" i="74"/>
  <c r="W90" i="74"/>
  <c r="AS90" i="74"/>
  <c r="AG90" i="74"/>
  <c r="U90" i="74"/>
  <c r="AR90" i="74"/>
  <c r="AF90" i="74"/>
  <c r="T90" i="74"/>
  <c r="BB90" i="74"/>
  <c r="AP90" i="74"/>
  <c r="AD90" i="74"/>
  <c r="R90" i="74"/>
  <c r="V90" i="74"/>
  <c r="BA90" i="74"/>
  <c r="AO90" i="74"/>
  <c r="AC90" i="74"/>
  <c r="Q90" i="74"/>
  <c r="AT90" i="74"/>
  <c r="AU104" i="74"/>
  <c r="AI104" i="74"/>
  <c r="Y83" i="74"/>
  <c r="AT104" i="74"/>
  <c r="AH104" i="74"/>
  <c r="AS104" i="74"/>
  <c r="AG104" i="74"/>
  <c r="AR104" i="74"/>
  <c r="AF104" i="74"/>
  <c r="AQ104" i="74"/>
  <c r="AE104" i="74"/>
  <c r="BB104" i="74"/>
  <c r="AP104" i="74"/>
  <c r="AD104" i="74"/>
  <c r="BA104" i="74"/>
  <c r="AO104" i="74"/>
  <c r="AC104" i="74"/>
  <c r="AZ104" i="74"/>
  <c r="AN104" i="74"/>
  <c r="AB104" i="74"/>
  <c r="AY104" i="74"/>
  <c r="AM104" i="74"/>
  <c r="AA104" i="74"/>
  <c r="AX104" i="74"/>
  <c r="AL104" i="74"/>
  <c r="Z104" i="74"/>
  <c r="AW104" i="74"/>
  <c r="AK104" i="74"/>
  <c r="AV104" i="74"/>
  <c r="AJ104" i="74"/>
  <c r="S85" i="74"/>
  <c r="AX89" i="74"/>
  <c r="AB85" i="74"/>
  <c r="S90" i="74"/>
  <c r="AT94" i="74"/>
  <c r="AH94" i="74"/>
  <c r="V94" i="74"/>
  <c r="AS94" i="74"/>
  <c r="AG94" i="74"/>
  <c r="U94" i="74"/>
  <c r="AR94" i="74"/>
  <c r="AF94" i="74"/>
  <c r="T94" i="74"/>
  <c r="AQ94" i="74"/>
  <c r="AE94" i="74"/>
  <c r="S94" i="74"/>
  <c r="BB94" i="74"/>
  <c r="AP94" i="74"/>
  <c r="AD94" i="74"/>
  <c r="R94" i="74"/>
  <c r="BA94" i="74"/>
  <c r="AO94" i="74"/>
  <c r="AC94" i="74"/>
  <c r="Q94" i="74"/>
  <c r="AY94" i="74"/>
  <c r="AM94" i="74"/>
  <c r="AA94" i="74"/>
  <c r="AX94" i="74"/>
  <c r="AL94" i="74"/>
  <c r="Z94" i="74"/>
  <c r="AV94" i="74"/>
  <c r="AJ94" i="74"/>
  <c r="X94" i="74"/>
  <c r="AZ94" i="74"/>
  <c r="AN94" i="74"/>
  <c r="AB94" i="74"/>
  <c r="P94" i="74"/>
  <c r="AU94" i="74"/>
  <c r="AI94" i="74"/>
  <c r="W94" i="74"/>
  <c r="AE85" i="74"/>
  <c r="S87" i="74"/>
  <c r="AE90" i="74"/>
  <c r="AK94" i="74"/>
  <c r="AN85" i="74"/>
  <c r="AE87" i="74"/>
  <c r="AQ90" i="74"/>
  <c r="AW94" i="74"/>
  <c r="AQ96" i="74"/>
  <c r="AE96" i="74"/>
  <c r="S96" i="74"/>
  <c r="BB96" i="74"/>
  <c r="AP96" i="74"/>
  <c r="AD96" i="74"/>
  <c r="R96" i="74"/>
  <c r="BA96" i="74"/>
  <c r="AO96" i="74"/>
  <c r="AC96" i="74"/>
  <c r="Q83" i="74"/>
  <c r="AZ96" i="74"/>
  <c r="AN96" i="74"/>
  <c r="AB96" i="74"/>
  <c r="AY96" i="74"/>
  <c r="AM96" i="74"/>
  <c r="AA96" i="74"/>
  <c r="AX96" i="74"/>
  <c r="AL96" i="74"/>
  <c r="Z96" i="74"/>
  <c r="AW96" i="74"/>
  <c r="AK96" i="74"/>
  <c r="Y96" i="74"/>
  <c r="AV96" i="74"/>
  <c r="AJ96" i="74"/>
  <c r="X96" i="74"/>
  <c r="AU96" i="74"/>
  <c r="AI96" i="74"/>
  <c r="W96" i="74"/>
  <c r="AS96" i="74"/>
  <c r="AG96" i="74"/>
  <c r="U96" i="74"/>
  <c r="AR96" i="74"/>
  <c r="AF96" i="74"/>
  <c r="T96" i="74"/>
  <c r="AQ87" i="74"/>
  <c r="AW85" i="74"/>
  <c r="AK85" i="74"/>
  <c r="Y85" i="74"/>
  <c r="M85" i="74"/>
  <c r="AV85" i="74"/>
  <c r="AJ85" i="74"/>
  <c r="X85" i="74"/>
  <c r="L85" i="74"/>
  <c r="AU85" i="74"/>
  <c r="AI85" i="74"/>
  <c r="W85" i="74"/>
  <c r="K85" i="74"/>
  <c r="AT85" i="74"/>
  <c r="AH85" i="74"/>
  <c r="V85" i="74"/>
  <c r="J85" i="74"/>
  <c r="AS85" i="74"/>
  <c r="AG85" i="74"/>
  <c r="U85" i="74"/>
  <c r="I85" i="74"/>
  <c r="AR85" i="74"/>
  <c r="AF85" i="74"/>
  <c r="T85" i="74"/>
  <c r="H85" i="74"/>
  <c r="BB85" i="74"/>
  <c r="AP85" i="74"/>
  <c r="AD85" i="74"/>
  <c r="R85" i="74"/>
  <c r="BA85" i="74"/>
  <c r="AO85" i="74"/>
  <c r="AC85" i="74"/>
  <c r="Q85" i="74"/>
  <c r="AY85" i="74"/>
  <c r="AM85" i="74"/>
  <c r="AA85" i="74"/>
  <c r="O85" i="74"/>
  <c r="AX85" i="74"/>
  <c r="AL85" i="74"/>
  <c r="Z85" i="74"/>
  <c r="N85" i="74"/>
  <c r="AQ97" i="74"/>
  <c r="AE97" i="74"/>
  <c r="S97" i="74"/>
  <c r="BB97" i="74"/>
  <c r="AP97" i="74"/>
  <c r="AD97" i="74"/>
  <c r="BA97" i="74"/>
  <c r="AO97" i="74"/>
  <c r="AC97" i="74"/>
  <c r="AZ97" i="74"/>
  <c r="AN97" i="74"/>
  <c r="AB97" i="74"/>
  <c r="AY97" i="74"/>
  <c r="AM97" i="74"/>
  <c r="AA97" i="74"/>
  <c r="AX97" i="74"/>
  <c r="AL97" i="74"/>
  <c r="Z97" i="74"/>
  <c r="AW97" i="74"/>
  <c r="AK97" i="74"/>
  <c r="Y97" i="74"/>
  <c r="AV97" i="74"/>
  <c r="AJ97" i="74"/>
  <c r="X97" i="74"/>
  <c r="AU97" i="74"/>
  <c r="AI97" i="74"/>
  <c r="W97" i="74"/>
  <c r="AT97" i="74"/>
  <c r="AH97" i="74"/>
  <c r="AS97" i="74"/>
  <c r="AG97" i="74"/>
  <c r="U97" i="74"/>
  <c r="AR97" i="74"/>
  <c r="AF97" i="74"/>
  <c r="T97" i="74"/>
  <c r="AZ85" i="74"/>
  <c r="J88" i="74"/>
  <c r="AR98" i="74"/>
  <c r="AF98" i="74"/>
  <c r="T98" i="74"/>
  <c r="AX98" i="74"/>
  <c r="AQ98" i="74"/>
  <c r="AE98" i="74"/>
  <c r="BB98" i="74"/>
  <c r="AP98" i="74"/>
  <c r="AD98" i="74"/>
  <c r="BA98" i="74"/>
  <c r="AO98" i="74"/>
  <c r="AC98" i="74"/>
  <c r="AZ98" i="74"/>
  <c r="AN98" i="74"/>
  <c r="AB98" i="74"/>
  <c r="AY98" i="74"/>
  <c r="AM98" i="74"/>
  <c r="AA98" i="74"/>
  <c r="AL98" i="74"/>
  <c r="Z98" i="74"/>
  <c r="AW98" i="74"/>
  <c r="AK98" i="74"/>
  <c r="Y98" i="74"/>
  <c r="AV98" i="74"/>
  <c r="AJ98" i="74"/>
  <c r="X98" i="74"/>
  <c r="AU98" i="74"/>
  <c r="AI98" i="74"/>
  <c r="W98" i="74"/>
  <c r="AT98" i="74"/>
  <c r="AH98" i="74"/>
  <c r="V98" i="74"/>
  <c r="AS98" i="74"/>
  <c r="AG98" i="74"/>
  <c r="U98" i="74"/>
  <c r="V88" i="74"/>
  <c r="N84" i="74"/>
  <c r="Z84" i="74"/>
  <c r="AL84" i="74"/>
  <c r="AX84" i="74"/>
  <c r="O86" i="74"/>
  <c r="AA86" i="74"/>
  <c r="AM86" i="74"/>
  <c r="AY86" i="74"/>
  <c r="W91" i="74"/>
  <c r="AI91" i="74"/>
  <c r="AU91" i="74"/>
  <c r="R92" i="74"/>
  <c r="AD92" i="74"/>
  <c r="AP92" i="74"/>
  <c r="BB92" i="74"/>
  <c r="Z93" i="74"/>
  <c r="AL93" i="74"/>
  <c r="AX93" i="74"/>
  <c r="U95" i="74"/>
  <c r="AG95" i="74"/>
  <c r="AS95" i="74"/>
  <c r="W99" i="74"/>
  <c r="AI99" i="74"/>
  <c r="AU99" i="74"/>
  <c r="Z100" i="74"/>
  <c r="AL100" i="74"/>
  <c r="AX100" i="74"/>
  <c r="AD101" i="74"/>
  <c r="AP101" i="74"/>
  <c r="BB101" i="74"/>
  <c r="AI102" i="74"/>
  <c r="AU102" i="74"/>
  <c r="AF105" i="74"/>
  <c r="AR105" i="74"/>
  <c r="O84" i="74"/>
  <c r="AA84" i="74"/>
  <c r="AM84" i="74"/>
  <c r="AY84" i="74"/>
  <c r="P86" i="74"/>
  <c r="AB86" i="74"/>
  <c r="AN86" i="74"/>
  <c r="AZ86" i="74"/>
  <c r="X91" i="74"/>
  <c r="AJ91" i="74"/>
  <c r="AV91" i="74"/>
  <c r="S92" i="74"/>
  <c r="AE92" i="74"/>
  <c r="AQ92" i="74"/>
  <c r="O93" i="74"/>
  <c r="AA93" i="74"/>
  <c r="AM93" i="74"/>
  <c r="AY93" i="74"/>
  <c r="V95" i="74"/>
  <c r="AH95" i="74"/>
  <c r="AT95" i="74"/>
  <c r="X99" i="74"/>
  <c r="AJ99" i="74"/>
  <c r="AV99" i="74"/>
  <c r="AA100" i="74"/>
  <c r="AM100" i="74"/>
  <c r="AY100" i="74"/>
  <c r="AE101" i="74"/>
  <c r="AQ101" i="74"/>
  <c r="X102" i="74"/>
  <c r="AJ102" i="74"/>
  <c r="AV102" i="74"/>
  <c r="AG105" i="74"/>
  <c r="AS105" i="74"/>
  <c r="Q84" i="74"/>
  <c r="AC84" i="74"/>
  <c r="AO84" i="74"/>
  <c r="BA84" i="74"/>
  <c r="R86" i="74"/>
  <c r="AD86" i="74"/>
  <c r="AP86" i="74"/>
  <c r="BB86" i="74"/>
  <c r="N91" i="74"/>
  <c r="Z91" i="74"/>
  <c r="AL91" i="74"/>
  <c r="AX91" i="74"/>
  <c r="U92" i="74"/>
  <c r="AG92" i="74"/>
  <c r="AS92" i="74"/>
  <c r="Q93" i="74"/>
  <c r="AC93" i="74"/>
  <c r="AO93" i="74"/>
  <c r="BA93" i="74"/>
  <c r="X95" i="74"/>
  <c r="AJ95" i="74"/>
  <c r="AV95" i="74"/>
  <c r="Z99" i="74"/>
  <c r="AL99" i="74"/>
  <c r="AX99" i="74"/>
  <c r="AC100" i="74"/>
  <c r="AO100" i="74"/>
  <c r="BA100" i="74"/>
  <c r="AG101" i="74"/>
  <c r="AS101" i="74"/>
  <c r="Z102" i="74"/>
  <c r="AL102" i="74"/>
  <c r="AX102" i="74"/>
  <c r="AI105" i="74"/>
  <c r="AU105" i="74"/>
  <c r="F84" i="74"/>
  <c r="R84" i="74"/>
  <c r="AD84" i="74"/>
  <c r="AP84" i="74"/>
  <c r="BB84" i="74"/>
  <c r="S86" i="74"/>
  <c r="AE86" i="74"/>
  <c r="AQ86" i="74"/>
  <c r="O91" i="74"/>
  <c r="AA91" i="74"/>
  <c r="AM91" i="74"/>
  <c r="AY91" i="74"/>
  <c r="V92" i="74"/>
  <c r="AH92" i="74"/>
  <c r="AT92" i="74"/>
  <c r="R93" i="74"/>
  <c r="AD93" i="74"/>
  <c r="AP93" i="74"/>
  <c r="BB93" i="74"/>
  <c r="Y95" i="74"/>
  <c r="AK95" i="74"/>
  <c r="AW95" i="74"/>
  <c r="AA99" i="74"/>
  <c r="AM99" i="74"/>
  <c r="AY99" i="74"/>
  <c r="AD100" i="74"/>
  <c r="AP100" i="74"/>
  <c r="BB100" i="74"/>
  <c r="AH101" i="74"/>
  <c r="AT101" i="74"/>
  <c r="AA102" i="74"/>
  <c r="AM102" i="74"/>
  <c r="AY102" i="74"/>
  <c r="AJ105" i="74"/>
  <c r="AV105" i="74"/>
  <c r="AI101" i="74"/>
  <c r="AU101" i="74"/>
  <c r="AB102" i="74"/>
  <c r="AN102" i="74"/>
  <c r="AZ102" i="74"/>
  <c r="AK105" i="74"/>
  <c r="AW105" i="74"/>
  <c r="H84" i="74"/>
  <c r="T84" i="74"/>
  <c r="AF84" i="74"/>
  <c r="AR84" i="74"/>
  <c r="I86" i="74"/>
  <c r="U86" i="74"/>
  <c r="AG86" i="74"/>
  <c r="AS86" i="74"/>
  <c r="Q91" i="74"/>
  <c r="AC91" i="74"/>
  <c r="AO91" i="74"/>
  <c r="BA91" i="74"/>
  <c r="X92" i="74"/>
  <c r="AJ92" i="74"/>
  <c r="AV92" i="74"/>
  <c r="T93" i="74"/>
  <c r="AF93" i="74"/>
  <c r="AR93" i="74"/>
  <c r="AA95" i="74"/>
  <c r="AM95" i="74"/>
  <c r="AY95" i="74"/>
  <c r="AC99" i="74"/>
  <c r="AO99" i="74"/>
  <c r="BA99" i="74"/>
  <c r="AF100" i="74"/>
  <c r="AR100" i="74"/>
  <c r="X101" i="74"/>
  <c r="AJ101" i="74"/>
  <c r="AV101" i="74"/>
  <c r="AC102" i="74"/>
  <c r="AO102" i="74"/>
  <c r="BA102" i="74"/>
  <c r="AL105" i="74"/>
  <c r="AX105" i="74"/>
  <c r="I84" i="74"/>
  <c r="U84" i="74"/>
  <c r="AG84" i="74"/>
  <c r="AS84" i="74"/>
  <c r="J86" i="74"/>
  <c r="V86" i="74"/>
  <c r="AH86" i="74"/>
  <c r="AT86" i="74"/>
  <c r="R91" i="74"/>
  <c r="AD91" i="74"/>
  <c r="AP91" i="74"/>
  <c r="BB91" i="74"/>
  <c r="Y92" i="74"/>
  <c r="AK92" i="74"/>
  <c r="AW92" i="74"/>
  <c r="U93" i="74"/>
  <c r="AG93" i="74"/>
  <c r="AS93" i="74"/>
  <c r="AB95" i="74"/>
  <c r="AN95" i="74"/>
  <c r="AZ95" i="74"/>
  <c r="AD99" i="74"/>
  <c r="AP99" i="74"/>
  <c r="BB99" i="74"/>
  <c r="AG100" i="74"/>
  <c r="AS100" i="74"/>
  <c r="Y101" i="74"/>
  <c r="AK101" i="74"/>
  <c r="AW101" i="74"/>
  <c r="AD102" i="74"/>
  <c r="AP102" i="74"/>
  <c r="BB102" i="74"/>
  <c r="AA105" i="74"/>
  <c r="AM105" i="74"/>
  <c r="AY105" i="74"/>
  <c r="P83" i="74"/>
  <c r="J84" i="74"/>
  <c r="V84" i="74"/>
  <c r="AH84" i="74"/>
  <c r="AT84" i="74"/>
  <c r="K86" i="74"/>
  <c r="W86" i="74"/>
  <c r="AI86" i="74"/>
  <c r="AU86" i="74"/>
  <c r="S91" i="74"/>
  <c r="AE91" i="74"/>
  <c r="AQ91" i="74"/>
  <c r="N92" i="74"/>
  <c r="Z92" i="74"/>
  <c r="AL92" i="74"/>
  <c r="AX92" i="74"/>
  <c r="V93" i="74"/>
  <c r="AH93" i="74"/>
  <c r="AT93" i="74"/>
  <c r="Q95" i="74"/>
  <c r="AC95" i="74"/>
  <c r="AO95" i="74"/>
  <c r="BA95" i="74"/>
  <c r="AE99" i="74"/>
  <c r="AQ99" i="74"/>
  <c r="V100" i="74"/>
  <c r="AH100" i="74"/>
  <c r="AT100" i="74"/>
  <c r="Z101" i="74"/>
  <c r="AL101" i="74"/>
  <c r="AX101" i="74"/>
  <c r="AE102" i="74"/>
  <c r="AQ102" i="74"/>
  <c r="AB105" i="74"/>
  <c r="AN105" i="74"/>
  <c r="AZ105" i="74"/>
  <c r="K84" i="74"/>
  <c r="W84" i="74"/>
  <c r="AI84" i="74"/>
  <c r="AU84" i="74"/>
  <c r="L86" i="74"/>
  <c r="X86" i="74"/>
  <c r="AJ86" i="74"/>
  <c r="AV86" i="74"/>
  <c r="T91" i="74"/>
  <c r="AF91" i="74"/>
  <c r="AR91" i="74"/>
  <c r="O92" i="74"/>
  <c r="AA92" i="74"/>
  <c r="AM92" i="74"/>
  <c r="AY92" i="74"/>
  <c r="W93" i="74"/>
  <c r="AI93" i="74"/>
  <c r="AU93" i="74"/>
  <c r="R95" i="74"/>
  <c r="AD95" i="74"/>
  <c r="AP95" i="74"/>
  <c r="BB95" i="74"/>
  <c r="AF99" i="74"/>
  <c r="AR99" i="74"/>
  <c r="W100" i="74"/>
  <c r="AI100" i="74"/>
  <c r="AU100" i="74"/>
  <c r="AA101" i="74"/>
  <c r="AM101" i="74"/>
  <c r="AY101" i="74"/>
  <c r="AF102" i="74"/>
  <c r="AR102" i="74"/>
  <c r="AC105" i="74"/>
  <c r="AO105" i="74"/>
  <c r="BA105" i="74"/>
  <c r="L84" i="74"/>
  <c r="X84" i="74"/>
  <c r="AJ84" i="74"/>
  <c r="AV84" i="74"/>
  <c r="M86" i="74"/>
  <c r="Y86" i="74"/>
  <c r="AK86" i="74"/>
  <c r="AW86" i="74"/>
  <c r="U91" i="74"/>
  <c r="AG91" i="74"/>
  <c r="AS91" i="74"/>
  <c r="P92" i="74"/>
  <c r="AB92" i="74"/>
  <c r="AN92" i="74"/>
  <c r="AZ92" i="74"/>
  <c r="X93" i="74"/>
  <c r="AJ93" i="74"/>
  <c r="AV93" i="74"/>
  <c r="S95" i="74"/>
  <c r="AE95" i="74"/>
  <c r="AQ95" i="74"/>
  <c r="U99" i="74"/>
  <c r="AG99" i="74"/>
  <c r="AS99" i="74"/>
  <c r="X100" i="74"/>
  <c r="AJ100" i="74"/>
  <c r="AV100" i="74"/>
  <c r="AB101" i="74"/>
  <c r="AN101" i="74"/>
  <c r="AZ101" i="74"/>
  <c r="AG102" i="74"/>
  <c r="AS102" i="74"/>
  <c r="AD105" i="74"/>
  <c r="AP105" i="74"/>
  <c r="BB105" i="74"/>
  <c r="M84" i="74"/>
  <c r="Y84" i="74"/>
  <c r="AK84" i="74"/>
  <c r="N86" i="74"/>
  <c r="Z86" i="74"/>
  <c r="AL86" i="74"/>
  <c r="V91" i="74"/>
  <c r="AH91" i="74"/>
  <c r="Q92" i="74"/>
  <c r="AC92" i="74"/>
  <c r="AO92" i="74"/>
  <c r="Y93" i="74"/>
  <c r="AK93" i="74"/>
  <c r="T95" i="74"/>
  <c r="AF95" i="74"/>
  <c r="V99" i="74"/>
  <c r="AH99" i="74"/>
  <c r="Y100" i="74"/>
  <c r="AK100" i="74"/>
  <c r="AC101" i="74"/>
  <c r="AO101" i="74"/>
  <c r="AH102" i="74"/>
  <c r="AE105" i="74"/>
  <c r="BA97" i="73"/>
  <c r="AO97" i="73"/>
  <c r="AC97" i="73"/>
  <c r="AZ97" i="73"/>
  <c r="AN97" i="73"/>
  <c r="AB97" i="73"/>
  <c r="AY97" i="73"/>
  <c r="AM97" i="73"/>
  <c r="AA97" i="73"/>
  <c r="AX97" i="73"/>
  <c r="AL97" i="73"/>
  <c r="Z97" i="73"/>
  <c r="AG97" i="73"/>
  <c r="AF97" i="73"/>
  <c r="AW97" i="73"/>
  <c r="AK97" i="73"/>
  <c r="Y97" i="73"/>
  <c r="AR97" i="73"/>
  <c r="AV97" i="73"/>
  <c r="AJ97" i="73"/>
  <c r="X97" i="73"/>
  <c r="T97" i="73"/>
  <c r="AU97" i="73"/>
  <c r="AI97" i="73"/>
  <c r="W97" i="73"/>
  <c r="AT97" i="73"/>
  <c r="AH97" i="73"/>
  <c r="V97" i="73"/>
  <c r="AQ97" i="73"/>
  <c r="AE97" i="73"/>
  <c r="S97" i="73"/>
  <c r="AS97" i="73"/>
  <c r="BB97" i="73"/>
  <c r="AP97" i="73"/>
  <c r="AD97" i="73"/>
  <c r="U97" i="73"/>
  <c r="AS89" i="73"/>
  <c r="AG89" i="73"/>
  <c r="U89" i="73"/>
  <c r="AR89" i="73"/>
  <c r="AF89" i="73"/>
  <c r="T89" i="73"/>
  <c r="AQ89" i="73"/>
  <c r="AE89" i="73"/>
  <c r="S89" i="73"/>
  <c r="BB89" i="73"/>
  <c r="AP89" i="73"/>
  <c r="AD89" i="73"/>
  <c r="R89" i="73"/>
  <c r="AW89" i="73"/>
  <c r="AK89" i="73"/>
  <c r="BA89" i="73"/>
  <c r="AO89" i="73"/>
  <c r="AC89" i="73"/>
  <c r="Q89" i="73"/>
  <c r="M89" i="73"/>
  <c r="AZ89" i="73"/>
  <c r="AN89" i="73"/>
  <c r="AB89" i="73"/>
  <c r="P89" i="73"/>
  <c r="Y89" i="73"/>
  <c r="AY89" i="73"/>
  <c r="AM89" i="73"/>
  <c r="AA89" i="73"/>
  <c r="O89" i="73"/>
  <c r="AX89" i="73"/>
  <c r="AL89" i="73"/>
  <c r="Z89" i="73"/>
  <c r="N89" i="73"/>
  <c r="AU89" i="73"/>
  <c r="AI89" i="73"/>
  <c r="W89" i="73"/>
  <c r="K89" i="73"/>
  <c r="AT89" i="73"/>
  <c r="AH89" i="73"/>
  <c r="V89" i="73"/>
  <c r="AR91" i="73"/>
  <c r="AF91" i="73"/>
  <c r="T91" i="73"/>
  <c r="AQ91" i="73"/>
  <c r="AE91" i="73"/>
  <c r="S91" i="73"/>
  <c r="BB91" i="73"/>
  <c r="AP91" i="73"/>
  <c r="AD91" i="73"/>
  <c r="R91" i="73"/>
  <c r="BA91" i="73"/>
  <c r="AO91" i="73"/>
  <c r="AC91" i="73"/>
  <c r="Q91" i="73"/>
  <c r="AJ91" i="73"/>
  <c r="AU91" i="73"/>
  <c r="AZ91" i="73"/>
  <c r="AN91" i="73"/>
  <c r="AB91" i="73"/>
  <c r="P91" i="73"/>
  <c r="AV91" i="73"/>
  <c r="W91" i="73"/>
  <c r="AY91" i="73"/>
  <c r="AM91" i="73"/>
  <c r="AA91" i="73"/>
  <c r="O91" i="73"/>
  <c r="X91" i="73"/>
  <c r="AI91" i="73"/>
  <c r="AX91" i="73"/>
  <c r="AL91" i="73"/>
  <c r="Z91" i="73"/>
  <c r="N91" i="73"/>
  <c r="AW91" i="73"/>
  <c r="AK91" i="73"/>
  <c r="Y91" i="73"/>
  <c r="M91" i="73"/>
  <c r="AT91" i="73"/>
  <c r="AH91" i="73"/>
  <c r="V91" i="73"/>
  <c r="AS91" i="73"/>
  <c r="AG91" i="73"/>
  <c r="U91" i="73"/>
  <c r="AX103" i="73"/>
  <c r="AL103" i="73"/>
  <c r="Z103" i="73"/>
  <c r="AW103" i="73"/>
  <c r="AK103" i="73"/>
  <c r="Y103" i="73"/>
  <c r="AV103" i="73"/>
  <c r="AJ103" i="73"/>
  <c r="AU103" i="73"/>
  <c r="AI103" i="73"/>
  <c r="AD103" i="73"/>
  <c r="AT103" i="73"/>
  <c r="AH103" i="73"/>
  <c r="BB103" i="73"/>
  <c r="AO103" i="73"/>
  <c r="AS103" i="73"/>
  <c r="AG103" i="73"/>
  <c r="AP103" i="73"/>
  <c r="BA103" i="73"/>
  <c r="AC103" i="73"/>
  <c r="AR103" i="73"/>
  <c r="AF103" i="73"/>
  <c r="AQ103" i="73"/>
  <c r="AE103" i="73"/>
  <c r="AZ103" i="73"/>
  <c r="AN103" i="73"/>
  <c r="AB103" i="73"/>
  <c r="AY103" i="73"/>
  <c r="AM103" i="73"/>
  <c r="AA103" i="73"/>
  <c r="BA105" i="73"/>
  <c r="AO105" i="73"/>
  <c r="AC105" i="73"/>
  <c r="AZ105" i="73"/>
  <c r="AN105" i="73"/>
  <c r="AB105" i="73"/>
  <c r="AY105" i="73"/>
  <c r="AM105" i="73"/>
  <c r="AA105" i="73"/>
  <c r="AX105" i="73"/>
  <c r="AL105" i="73"/>
  <c r="AW105" i="73"/>
  <c r="AK105" i="73"/>
  <c r="AS105" i="73"/>
  <c r="AR105" i="73"/>
  <c r="AV105" i="73"/>
  <c r="AJ105" i="73"/>
  <c r="AG105" i="73"/>
  <c r="AF105" i="73"/>
  <c r="AU105" i="73"/>
  <c r="AI105" i="73"/>
  <c r="AT105" i="73"/>
  <c r="AH105" i="73"/>
  <c r="AQ105" i="73"/>
  <c r="AE105" i="73"/>
  <c r="BB105" i="73"/>
  <c r="AP105" i="73"/>
  <c r="AD105" i="73"/>
  <c r="L89" i="73"/>
  <c r="L84" i="73"/>
  <c r="X84" i="73"/>
  <c r="AJ84" i="73"/>
  <c r="AV84" i="73"/>
  <c r="L85" i="73"/>
  <c r="X85" i="73"/>
  <c r="AJ85" i="73"/>
  <c r="AV85" i="73"/>
  <c r="M86" i="73"/>
  <c r="Y86" i="73"/>
  <c r="AK86" i="73"/>
  <c r="AW86" i="73"/>
  <c r="O87" i="73"/>
  <c r="AA87" i="73"/>
  <c r="AM87" i="73"/>
  <c r="AY87" i="73"/>
  <c r="R88" i="73"/>
  <c r="AD88" i="73"/>
  <c r="AP88" i="73"/>
  <c r="BB88" i="73"/>
  <c r="O90" i="73"/>
  <c r="AA90" i="73"/>
  <c r="AM90" i="73"/>
  <c r="AY90" i="73"/>
  <c r="P92" i="73"/>
  <c r="AB92" i="73"/>
  <c r="AN92" i="73"/>
  <c r="AZ92" i="73"/>
  <c r="X93" i="73"/>
  <c r="AJ93" i="73"/>
  <c r="AV93" i="73"/>
  <c r="U94" i="73"/>
  <c r="AG94" i="73"/>
  <c r="AS94" i="73"/>
  <c r="S95" i="73"/>
  <c r="AE95" i="73"/>
  <c r="AQ95" i="73"/>
  <c r="R96" i="73"/>
  <c r="AD96" i="73"/>
  <c r="AP96" i="73"/>
  <c r="BB96" i="73"/>
  <c r="AE98" i="73"/>
  <c r="AQ98" i="73"/>
  <c r="U99" i="73"/>
  <c r="AG99" i="73"/>
  <c r="AS99" i="73"/>
  <c r="X100" i="73"/>
  <c r="AJ100" i="73"/>
  <c r="AV100" i="73"/>
  <c r="AB101" i="73"/>
  <c r="AN101" i="73"/>
  <c r="AZ101" i="73"/>
  <c r="AG102" i="73"/>
  <c r="AS102" i="73"/>
  <c r="AH104" i="73"/>
  <c r="AT104" i="73"/>
  <c r="AM106" i="73"/>
  <c r="AY106" i="73"/>
  <c r="M84" i="73"/>
  <c r="Y84" i="73"/>
  <c r="AK84" i="73"/>
  <c r="AW84" i="73"/>
  <c r="M85" i="73"/>
  <c r="Y85" i="73"/>
  <c r="AK85" i="73"/>
  <c r="AW85" i="73"/>
  <c r="N86" i="73"/>
  <c r="Z86" i="73"/>
  <c r="AL86" i="73"/>
  <c r="AX86" i="73"/>
  <c r="P87" i="73"/>
  <c r="AB87" i="73"/>
  <c r="AN87" i="73"/>
  <c r="AZ87" i="73"/>
  <c r="S88" i="73"/>
  <c r="AE88" i="73"/>
  <c r="AQ88" i="73"/>
  <c r="P90" i="73"/>
  <c r="AB90" i="73"/>
  <c r="AN90" i="73"/>
  <c r="AZ90" i="73"/>
  <c r="Q92" i="73"/>
  <c r="AC92" i="73"/>
  <c r="AO92" i="73"/>
  <c r="BA92" i="73"/>
  <c r="Y93" i="73"/>
  <c r="AK93" i="73"/>
  <c r="AW93" i="73"/>
  <c r="V94" i="73"/>
  <c r="AH94" i="73"/>
  <c r="AT94" i="73"/>
  <c r="T95" i="73"/>
  <c r="AF95" i="73"/>
  <c r="AR95" i="73"/>
  <c r="S96" i="73"/>
  <c r="AE96" i="73"/>
  <c r="AQ96" i="73"/>
  <c r="T98" i="73"/>
  <c r="AF98" i="73"/>
  <c r="AR98" i="73"/>
  <c r="V99" i="73"/>
  <c r="AH99" i="73"/>
  <c r="AT99" i="73"/>
  <c r="Y100" i="73"/>
  <c r="AK100" i="73"/>
  <c r="AW100" i="73"/>
  <c r="AC101" i="73"/>
  <c r="AO101" i="73"/>
  <c r="BA101" i="73"/>
  <c r="AH102" i="73"/>
  <c r="AT102" i="73"/>
  <c r="AI104" i="73"/>
  <c r="AU104" i="73"/>
  <c r="AB106" i="73"/>
  <c r="AN106" i="73"/>
  <c r="AZ106" i="73"/>
  <c r="P84" i="73"/>
  <c r="AB84" i="73"/>
  <c r="AN84" i="73"/>
  <c r="AZ84" i="73"/>
  <c r="P85" i="73"/>
  <c r="AB85" i="73"/>
  <c r="AN85" i="73"/>
  <c r="AZ85" i="73"/>
  <c r="Q86" i="73"/>
  <c r="AC86" i="73"/>
  <c r="AO86" i="73"/>
  <c r="BA86" i="73"/>
  <c r="S87" i="73"/>
  <c r="AE87" i="73"/>
  <c r="AQ87" i="73"/>
  <c r="J88" i="73"/>
  <c r="V88" i="73"/>
  <c r="AH88" i="73"/>
  <c r="AT88" i="73"/>
  <c r="S90" i="73"/>
  <c r="AE90" i="73"/>
  <c r="AQ90" i="73"/>
  <c r="T92" i="73"/>
  <c r="AF92" i="73"/>
  <c r="AR92" i="73"/>
  <c r="P93" i="73"/>
  <c r="AB93" i="73"/>
  <c r="AN93" i="73"/>
  <c r="AZ93" i="73"/>
  <c r="Y94" i="73"/>
  <c r="AK94" i="73"/>
  <c r="AW94" i="73"/>
  <c r="W95" i="73"/>
  <c r="AI95" i="73"/>
  <c r="AU95" i="73"/>
  <c r="V96" i="73"/>
  <c r="AH96" i="73"/>
  <c r="AT96" i="73"/>
  <c r="W98" i="73"/>
  <c r="AI98" i="73"/>
  <c r="AU98" i="73"/>
  <c r="Y99" i="73"/>
  <c r="AK99" i="73"/>
  <c r="AW99" i="73"/>
  <c r="AB100" i="73"/>
  <c r="AN100" i="73"/>
  <c r="AZ100" i="73"/>
  <c r="AF101" i="73"/>
  <c r="AR101" i="73"/>
  <c r="Y102" i="73"/>
  <c r="AK102" i="73"/>
  <c r="AW102" i="73"/>
  <c r="Z104" i="73"/>
  <c r="AL104" i="73"/>
  <c r="AX104" i="73"/>
  <c r="AE106" i="73"/>
  <c r="AQ106" i="73"/>
  <c r="Q84" i="73"/>
  <c r="AC84" i="73"/>
  <c r="AO84" i="73"/>
  <c r="BA84" i="73"/>
  <c r="Q85" i="73"/>
  <c r="AC85" i="73"/>
  <c r="AO85" i="73"/>
  <c r="BA85" i="73"/>
  <c r="R86" i="73"/>
  <c r="AD86" i="73"/>
  <c r="AP86" i="73"/>
  <c r="BB86" i="73"/>
  <c r="T87" i="73"/>
  <c r="AF87" i="73"/>
  <c r="AR87" i="73"/>
  <c r="K88" i="73"/>
  <c r="W88" i="73"/>
  <c r="AI88" i="73"/>
  <c r="AU88" i="73"/>
  <c r="T90" i="73"/>
  <c r="AF90" i="73"/>
  <c r="AR90" i="73"/>
  <c r="U92" i="73"/>
  <c r="AG92" i="73"/>
  <c r="AS92" i="73"/>
  <c r="Q93" i="73"/>
  <c r="AC93" i="73"/>
  <c r="AO93" i="73"/>
  <c r="BA93" i="73"/>
  <c r="Z94" i="73"/>
  <c r="AL94" i="73"/>
  <c r="AX94" i="73"/>
  <c r="X95" i="73"/>
  <c r="AJ95" i="73"/>
  <c r="AV95" i="73"/>
  <c r="W96" i="73"/>
  <c r="AI96" i="73"/>
  <c r="AU96" i="73"/>
  <c r="X98" i="73"/>
  <c r="AJ98" i="73"/>
  <c r="AV98" i="73"/>
  <c r="Z99" i="73"/>
  <c r="AL99" i="73"/>
  <c r="AX99" i="73"/>
  <c r="AC100" i="73"/>
  <c r="AO100" i="73"/>
  <c r="BA100" i="73"/>
  <c r="AG101" i="73"/>
  <c r="AS101" i="73"/>
  <c r="Z102" i="73"/>
  <c r="AL102" i="73"/>
  <c r="AX102" i="73"/>
  <c r="AA104" i="73"/>
  <c r="AM104" i="73"/>
  <c r="AY104" i="73"/>
  <c r="AF106" i="73"/>
  <c r="AR106" i="73"/>
  <c r="S92" i="73"/>
  <c r="AK104" i="73"/>
  <c r="F84" i="73"/>
  <c r="R84" i="73"/>
  <c r="AD84" i="73"/>
  <c r="AP84" i="73"/>
  <c r="BB84" i="73"/>
  <c r="R85" i="73"/>
  <c r="AD85" i="73"/>
  <c r="AP85" i="73"/>
  <c r="BB85" i="73"/>
  <c r="S86" i="73"/>
  <c r="AE86" i="73"/>
  <c r="AQ86" i="73"/>
  <c r="I87" i="73"/>
  <c r="U87" i="73"/>
  <c r="AG87" i="73"/>
  <c r="AS87" i="73"/>
  <c r="L88" i="73"/>
  <c r="X88" i="73"/>
  <c r="AJ88" i="73"/>
  <c r="AV88" i="73"/>
  <c r="U90" i="73"/>
  <c r="AG90" i="73"/>
  <c r="AS90" i="73"/>
  <c r="V92" i="73"/>
  <c r="AH92" i="73"/>
  <c r="AT92" i="73"/>
  <c r="R93" i="73"/>
  <c r="AD93" i="73"/>
  <c r="AP93" i="73"/>
  <c r="BB93" i="73"/>
  <c r="AA94" i="73"/>
  <c r="AM94" i="73"/>
  <c r="AY94" i="73"/>
  <c r="Y95" i="73"/>
  <c r="AK95" i="73"/>
  <c r="AW95" i="73"/>
  <c r="X96" i="73"/>
  <c r="AJ96" i="73"/>
  <c r="AV96" i="73"/>
  <c r="Y98" i="73"/>
  <c r="AK98" i="73"/>
  <c r="AW98" i="73"/>
  <c r="AA99" i="73"/>
  <c r="AM99" i="73"/>
  <c r="AY99" i="73"/>
  <c r="AD100" i="73"/>
  <c r="AP100" i="73"/>
  <c r="BB100" i="73"/>
  <c r="AH101" i="73"/>
  <c r="AT101" i="73"/>
  <c r="AA102" i="73"/>
  <c r="AM102" i="73"/>
  <c r="AY102" i="73"/>
  <c r="AB104" i="73"/>
  <c r="AN104" i="73"/>
  <c r="AZ104" i="73"/>
  <c r="AG106" i="73"/>
  <c r="AS106" i="73"/>
  <c r="AQ92" i="73"/>
  <c r="G84" i="73"/>
  <c r="S84" i="73"/>
  <c r="AE84" i="73"/>
  <c r="AQ84" i="73"/>
  <c r="G85" i="73"/>
  <c r="S85" i="73"/>
  <c r="AE85" i="73"/>
  <c r="AQ85" i="73"/>
  <c r="H86" i="73"/>
  <c r="T86" i="73"/>
  <c r="AF86" i="73"/>
  <c r="AR86" i="73"/>
  <c r="J87" i="73"/>
  <c r="V87" i="73"/>
  <c r="AH87" i="73"/>
  <c r="AT87" i="73"/>
  <c r="M88" i="73"/>
  <c r="Y88" i="73"/>
  <c r="AK88" i="73"/>
  <c r="AW88" i="73"/>
  <c r="V90" i="73"/>
  <c r="AH90" i="73"/>
  <c r="AT90" i="73"/>
  <c r="W92" i="73"/>
  <c r="AI92" i="73"/>
  <c r="AU92" i="73"/>
  <c r="S93" i="73"/>
  <c r="AE93" i="73"/>
  <c r="AQ93" i="73"/>
  <c r="P94" i="73"/>
  <c r="AB94" i="73"/>
  <c r="AN94" i="73"/>
  <c r="AZ94" i="73"/>
  <c r="Z95" i="73"/>
  <c r="AL95" i="73"/>
  <c r="AX95" i="73"/>
  <c r="Y96" i="73"/>
  <c r="AK96" i="73"/>
  <c r="AW96" i="73"/>
  <c r="Z98" i="73"/>
  <c r="AL98" i="73"/>
  <c r="AX98" i="73"/>
  <c r="AB99" i="73"/>
  <c r="AN99" i="73"/>
  <c r="AZ99" i="73"/>
  <c r="AE100" i="73"/>
  <c r="AQ100" i="73"/>
  <c r="W101" i="73"/>
  <c r="AI101" i="73"/>
  <c r="AU101" i="73"/>
  <c r="AB102" i="73"/>
  <c r="AN102" i="73"/>
  <c r="AZ102" i="73"/>
  <c r="AC104" i="73"/>
  <c r="AO104" i="73"/>
  <c r="BA104" i="73"/>
  <c r="AH106" i="73"/>
  <c r="AT106" i="73"/>
  <c r="AE92" i="73"/>
  <c r="AW104" i="73"/>
  <c r="H84" i="73"/>
  <c r="T84" i="73"/>
  <c r="AF84" i="73"/>
  <c r="AR84" i="73"/>
  <c r="H85" i="73"/>
  <c r="T85" i="73"/>
  <c r="AF85" i="73"/>
  <c r="AR85" i="73"/>
  <c r="I86" i="73"/>
  <c r="U86" i="73"/>
  <c r="AG86" i="73"/>
  <c r="AS86" i="73"/>
  <c r="K87" i="73"/>
  <c r="W87" i="73"/>
  <c r="AI87" i="73"/>
  <c r="AU87" i="73"/>
  <c r="N88" i="73"/>
  <c r="Z88" i="73"/>
  <c r="AL88" i="73"/>
  <c r="AX88" i="73"/>
  <c r="W90" i="73"/>
  <c r="AI90" i="73"/>
  <c r="AU90" i="73"/>
  <c r="X92" i="73"/>
  <c r="AJ92" i="73"/>
  <c r="AV92" i="73"/>
  <c r="T93" i="73"/>
  <c r="AF93" i="73"/>
  <c r="AR93" i="73"/>
  <c r="Q94" i="73"/>
  <c r="AC94" i="73"/>
  <c r="AO94" i="73"/>
  <c r="BA94" i="73"/>
  <c r="AA95" i="73"/>
  <c r="AM95" i="73"/>
  <c r="AY95" i="73"/>
  <c r="Z96" i="73"/>
  <c r="AL96" i="73"/>
  <c r="AX96" i="73"/>
  <c r="AA98" i="73"/>
  <c r="AM98" i="73"/>
  <c r="AY98" i="73"/>
  <c r="AC99" i="73"/>
  <c r="AO99" i="73"/>
  <c r="BA99" i="73"/>
  <c r="AF100" i="73"/>
  <c r="AR100" i="73"/>
  <c r="X101" i="73"/>
  <c r="AJ101" i="73"/>
  <c r="AV101" i="73"/>
  <c r="AC102" i="73"/>
  <c r="AO102" i="73"/>
  <c r="BA102" i="73"/>
  <c r="AD104" i="73"/>
  <c r="AP104" i="73"/>
  <c r="BB104" i="73"/>
  <c r="AI106" i="73"/>
  <c r="AU106" i="73"/>
  <c r="I84" i="73"/>
  <c r="U84" i="73"/>
  <c r="AG84" i="73"/>
  <c r="AS84" i="73"/>
  <c r="I85" i="73"/>
  <c r="U85" i="73"/>
  <c r="AG85" i="73"/>
  <c r="AS85" i="73"/>
  <c r="J86" i="73"/>
  <c r="V86" i="73"/>
  <c r="AH86" i="73"/>
  <c r="AT86" i="73"/>
  <c r="L87" i="73"/>
  <c r="X87" i="73"/>
  <c r="AJ87" i="73"/>
  <c r="AV87" i="73"/>
  <c r="O88" i="73"/>
  <c r="AA88" i="73"/>
  <c r="AM88" i="73"/>
  <c r="AY88" i="73"/>
  <c r="L90" i="73"/>
  <c r="X90" i="73"/>
  <c r="AJ90" i="73"/>
  <c r="AV90" i="73"/>
  <c r="Y92" i="73"/>
  <c r="AK92" i="73"/>
  <c r="AW92" i="73"/>
  <c r="U93" i="73"/>
  <c r="AG93" i="73"/>
  <c r="AS93" i="73"/>
  <c r="R94" i="73"/>
  <c r="AD94" i="73"/>
  <c r="AP94" i="73"/>
  <c r="BB94" i="73"/>
  <c r="AB95" i="73"/>
  <c r="AN95" i="73"/>
  <c r="AZ95" i="73"/>
  <c r="AA96" i="73"/>
  <c r="AM96" i="73"/>
  <c r="AY96" i="73"/>
  <c r="AB98" i="73"/>
  <c r="AN98" i="73"/>
  <c r="AZ98" i="73"/>
  <c r="AD99" i="73"/>
  <c r="AP99" i="73"/>
  <c r="BB99" i="73"/>
  <c r="AG100" i="73"/>
  <c r="AS100" i="73"/>
  <c r="Y101" i="73"/>
  <c r="AK101" i="73"/>
  <c r="AW101" i="73"/>
  <c r="AD102" i="73"/>
  <c r="AP102" i="73"/>
  <c r="BB102" i="73"/>
  <c r="AE104" i="73"/>
  <c r="AQ104" i="73"/>
  <c r="AJ106" i="73"/>
  <c r="AV106" i="73"/>
  <c r="J84" i="73"/>
  <c r="V84" i="73"/>
  <c r="AH84" i="73"/>
  <c r="AT84" i="73"/>
  <c r="J85" i="73"/>
  <c r="V85" i="73"/>
  <c r="AH85" i="73"/>
  <c r="AT85" i="73"/>
  <c r="K86" i="73"/>
  <c r="W86" i="73"/>
  <c r="AI86" i="73"/>
  <c r="AU86" i="73"/>
  <c r="M87" i="73"/>
  <c r="Y87" i="73"/>
  <c r="AK87" i="73"/>
  <c r="AW87" i="73"/>
  <c r="P88" i="73"/>
  <c r="AB88" i="73"/>
  <c r="AN88" i="73"/>
  <c r="AZ88" i="73"/>
  <c r="M90" i="73"/>
  <c r="Y90" i="73"/>
  <c r="AK90" i="73"/>
  <c r="AW90" i="73"/>
  <c r="N92" i="73"/>
  <c r="Z92" i="73"/>
  <c r="AL92" i="73"/>
  <c r="AX92" i="73"/>
  <c r="V93" i="73"/>
  <c r="AH93" i="73"/>
  <c r="AT93" i="73"/>
  <c r="S94" i="73"/>
  <c r="AE94" i="73"/>
  <c r="AQ94" i="73"/>
  <c r="Q95" i="73"/>
  <c r="AC95" i="73"/>
  <c r="AO95" i="73"/>
  <c r="BA95" i="73"/>
  <c r="AB96" i="73"/>
  <c r="AN96" i="73"/>
  <c r="AZ96" i="73"/>
  <c r="AC98" i="73"/>
  <c r="AO98" i="73"/>
  <c r="BA98" i="73"/>
  <c r="AE99" i="73"/>
  <c r="AQ99" i="73"/>
  <c r="V100" i="73"/>
  <c r="AH100" i="73"/>
  <c r="AT100" i="73"/>
  <c r="Z101" i="73"/>
  <c r="AL101" i="73"/>
  <c r="AX101" i="73"/>
  <c r="AE102" i="73"/>
  <c r="AQ102" i="73"/>
  <c r="AF104" i="73"/>
  <c r="AR104" i="73"/>
  <c r="AK106" i="73"/>
  <c r="AW106" i="73"/>
  <c r="K84" i="73"/>
  <c r="W84" i="73"/>
  <c r="AI84" i="73"/>
  <c r="K85" i="73"/>
  <c r="W85" i="73"/>
  <c r="AI85" i="73"/>
  <c r="L86" i="73"/>
  <c r="X86" i="73"/>
  <c r="AJ86" i="73"/>
  <c r="N87" i="73"/>
  <c r="Z87" i="73"/>
  <c r="AL87" i="73"/>
  <c r="Q88" i="73"/>
  <c r="AC88" i="73"/>
  <c r="AO88" i="73"/>
  <c r="N90" i="73"/>
  <c r="Z90" i="73"/>
  <c r="AL90" i="73"/>
  <c r="O92" i="73"/>
  <c r="AA92" i="73"/>
  <c r="AM92" i="73"/>
  <c r="W93" i="73"/>
  <c r="AI93" i="73"/>
  <c r="T94" i="73"/>
  <c r="AF94" i="73"/>
  <c r="R95" i="73"/>
  <c r="AD95" i="73"/>
  <c r="AP95" i="73"/>
  <c r="AC96" i="73"/>
  <c r="AO96" i="73"/>
  <c r="AD98" i="73"/>
  <c r="AP98" i="73"/>
  <c r="AF99" i="73"/>
  <c r="W100" i="73"/>
  <c r="AI100" i="73"/>
  <c r="AA101" i="73"/>
  <c r="AM101" i="73"/>
  <c r="AF102" i="73"/>
  <c r="AG104" i="73"/>
  <c r="AL106" i="73"/>
  <c r="AW92" i="72"/>
  <c r="AK92" i="72"/>
  <c r="Y92" i="72"/>
  <c r="AV92" i="72"/>
  <c r="AJ92" i="72"/>
  <c r="X92" i="72"/>
  <c r="AU92" i="72"/>
  <c r="AI92" i="72"/>
  <c r="W92" i="72"/>
  <c r="AT92" i="72"/>
  <c r="AH92" i="72"/>
  <c r="V92" i="72"/>
  <c r="AS92" i="72"/>
  <c r="AG92" i="72"/>
  <c r="U92" i="72"/>
  <c r="AR92" i="72"/>
  <c r="AF92" i="72"/>
  <c r="T92" i="72"/>
  <c r="AQ92" i="72"/>
  <c r="AE92" i="72"/>
  <c r="S92" i="72"/>
  <c r="BB92" i="72"/>
  <c r="AP92" i="72"/>
  <c r="AD92" i="72"/>
  <c r="R92" i="72"/>
  <c r="BA92" i="72"/>
  <c r="AO92" i="72"/>
  <c r="AC92" i="72"/>
  <c r="Q92" i="72"/>
  <c r="AZ92" i="72"/>
  <c r="AN92" i="72"/>
  <c r="AB92" i="72"/>
  <c r="P92" i="72"/>
  <c r="AY92" i="72"/>
  <c r="AM92" i="72"/>
  <c r="AA92" i="72"/>
  <c r="O92" i="72"/>
  <c r="AX92" i="72"/>
  <c r="AL92" i="72"/>
  <c r="Z92" i="72"/>
  <c r="N92" i="72"/>
  <c r="AQ104" i="72"/>
  <c r="AE104" i="72"/>
  <c r="BB104" i="72"/>
  <c r="AP104" i="72"/>
  <c r="AD104" i="72"/>
  <c r="BA104" i="72"/>
  <c r="AO104" i="72"/>
  <c r="AC104" i="72"/>
  <c r="AZ104" i="72"/>
  <c r="AN104" i="72"/>
  <c r="AB104" i="72"/>
  <c r="AY104" i="72"/>
  <c r="AM104" i="72"/>
  <c r="AA104" i="72"/>
  <c r="AX104" i="72"/>
  <c r="AL104" i="72"/>
  <c r="Z104" i="72"/>
  <c r="AW104" i="72"/>
  <c r="AK104" i="72"/>
  <c r="AV104" i="72"/>
  <c r="AJ104" i="72"/>
  <c r="AU104" i="72"/>
  <c r="AI104" i="72"/>
  <c r="AT104" i="72"/>
  <c r="AH104" i="72"/>
  <c r="AS104" i="72"/>
  <c r="AG104" i="72"/>
  <c r="AR104" i="72"/>
  <c r="AF104" i="72"/>
  <c r="AY105" i="72"/>
  <c r="AM105" i="72"/>
  <c r="AA105" i="72"/>
  <c r="AX105" i="72"/>
  <c r="AL105" i="72"/>
  <c r="AW105" i="72"/>
  <c r="AK105" i="72"/>
  <c r="AV105" i="72"/>
  <c r="AJ105" i="72"/>
  <c r="AU105" i="72"/>
  <c r="AI105" i="72"/>
  <c r="AT105" i="72"/>
  <c r="AH105" i="72"/>
  <c r="AS105" i="72"/>
  <c r="AG105" i="72"/>
  <c r="AR105" i="72"/>
  <c r="AF105" i="72"/>
  <c r="AQ105" i="72"/>
  <c r="AE105" i="72"/>
  <c r="BB105" i="72"/>
  <c r="AP105" i="72"/>
  <c r="AD105" i="72"/>
  <c r="BA105" i="72"/>
  <c r="AO105" i="72"/>
  <c r="AC105" i="72"/>
  <c r="AZ105" i="72"/>
  <c r="AN105" i="72"/>
  <c r="AB105" i="72"/>
  <c r="AS84" i="72"/>
  <c r="AG84" i="72"/>
  <c r="U84" i="72"/>
  <c r="I84" i="72"/>
  <c r="AR84" i="72"/>
  <c r="AF84" i="72"/>
  <c r="T84" i="72"/>
  <c r="H84" i="72"/>
  <c r="AQ84" i="72"/>
  <c r="AE84" i="72"/>
  <c r="S84" i="72"/>
  <c r="G84" i="72"/>
  <c r="BB84" i="72"/>
  <c r="AP84" i="72"/>
  <c r="AD84" i="72"/>
  <c r="R84" i="72"/>
  <c r="F84" i="72"/>
  <c r="BA84" i="72"/>
  <c r="AO84" i="72"/>
  <c r="AC84" i="72"/>
  <c r="Q84" i="72"/>
  <c r="AZ84" i="72"/>
  <c r="AN84" i="72"/>
  <c r="AB84" i="72"/>
  <c r="P84" i="72"/>
  <c r="AY84" i="72"/>
  <c r="AM84" i="72"/>
  <c r="AA84" i="72"/>
  <c r="O84" i="72"/>
  <c r="AX84" i="72"/>
  <c r="AL84" i="72"/>
  <c r="Z84" i="72"/>
  <c r="N84" i="72"/>
  <c r="AW84" i="72"/>
  <c r="AK84" i="72"/>
  <c r="Y84" i="72"/>
  <c r="M84" i="72"/>
  <c r="AV84" i="72"/>
  <c r="AJ84" i="72"/>
  <c r="X84" i="72"/>
  <c r="L84" i="72"/>
  <c r="AU84" i="72"/>
  <c r="AI84" i="72"/>
  <c r="W84" i="72"/>
  <c r="K84" i="72"/>
  <c r="AT84" i="72"/>
  <c r="AH84" i="72"/>
  <c r="V84" i="72"/>
  <c r="J84" i="72"/>
  <c r="AY96" i="72"/>
  <c r="AM96" i="72"/>
  <c r="AA96" i="72"/>
  <c r="AX96" i="72"/>
  <c r="AL96" i="72"/>
  <c r="Z96" i="72"/>
  <c r="AW96" i="72"/>
  <c r="AK96" i="72"/>
  <c r="Y96" i="72"/>
  <c r="AV96" i="72"/>
  <c r="AJ96" i="72"/>
  <c r="X96" i="72"/>
  <c r="AU96" i="72"/>
  <c r="AI96" i="72"/>
  <c r="W96" i="72"/>
  <c r="AT96" i="72"/>
  <c r="AH96" i="72"/>
  <c r="V96" i="72"/>
  <c r="AS96" i="72"/>
  <c r="AG96" i="72"/>
  <c r="U96" i="72"/>
  <c r="AR96" i="72"/>
  <c r="AF96" i="72"/>
  <c r="T96" i="72"/>
  <c r="AQ96" i="72"/>
  <c r="AE96" i="72"/>
  <c r="S96" i="72"/>
  <c r="BB96" i="72"/>
  <c r="AP96" i="72"/>
  <c r="AD96" i="72"/>
  <c r="R96" i="72"/>
  <c r="BA96" i="72"/>
  <c r="AO96" i="72"/>
  <c r="AC96" i="72"/>
  <c r="AZ96" i="72"/>
  <c r="AN96" i="72"/>
  <c r="AB96" i="72"/>
  <c r="AY97" i="72"/>
  <c r="AM97" i="72"/>
  <c r="AA97" i="72"/>
  <c r="AX97" i="72"/>
  <c r="AL97" i="72"/>
  <c r="Z97" i="72"/>
  <c r="AW97" i="72"/>
  <c r="AK97" i="72"/>
  <c r="Y97" i="72"/>
  <c r="AV97" i="72"/>
  <c r="AJ97" i="72"/>
  <c r="X97" i="72"/>
  <c r="AU97" i="72"/>
  <c r="AI97" i="72"/>
  <c r="W97" i="72"/>
  <c r="AT97" i="72"/>
  <c r="AH97" i="72"/>
  <c r="V97" i="72"/>
  <c r="AS97" i="72"/>
  <c r="AG97" i="72"/>
  <c r="U97" i="72"/>
  <c r="AR97" i="72"/>
  <c r="AF97" i="72"/>
  <c r="T97" i="72"/>
  <c r="AQ97" i="72"/>
  <c r="AE97" i="72"/>
  <c r="S97" i="72"/>
  <c r="BB97" i="72"/>
  <c r="AP97" i="72"/>
  <c r="AD97" i="72"/>
  <c r="BA97" i="72"/>
  <c r="AO97" i="72"/>
  <c r="AC97" i="72"/>
  <c r="AZ97" i="72"/>
  <c r="AN97" i="72"/>
  <c r="AB97" i="72"/>
  <c r="AY88" i="72"/>
  <c r="AM88" i="72"/>
  <c r="AA88" i="72"/>
  <c r="O88" i="72"/>
  <c r="AX88" i="72"/>
  <c r="AL88" i="72"/>
  <c r="Z88" i="72"/>
  <c r="N88" i="72"/>
  <c r="AW88" i="72"/>
  <c r="AK88" i="72"/>
  <c r="Y88" i="72"/>
  <c r="M88" i="72"/>
  <c r="AV88" i="72"/>
  <c r="AJ88" i="72"/>
  <c r="X88" i="72"/>
  <c r="L88" i="72"/>
  <c r="AU88" i="72"/>
  <c r="AI88" i="72"/>
  <c r="W88" i="72"/>
  <c r="K88" i="72"/>
  <c r="AT88" i="72"/>
  <c r="AH88" i="72"/>
  <c r="V88" i="72"/>
  <c r="J88" i="72"/>
  <c r="AS88" i="72"/>
  <c r="AG88" i="72"/>
  <c r="U88" i="72"/>
  <c r="AR88" i="72"/>
  <c r="AF88" i="72"/>
  <c r="T88" i="72"/>
  <c r="AQ88" i="72"/>
  <c r="AE88" i="72"/>
  <c r="S88" i="72"/>
  <c r="BB88" i="72"/>
  <c r="AP88" i="72"/>
  <c r="AD88" i="72"/>
  <c r="R88" i="72"/>
  <c r="BA88" i="72"/>
  <c r="AO88" i="72"/>
  <c r="AC88" i="72"/>
  <c r="Q88" i="72"/>
  <c r="AZ88" i="72"/>
  <c r="AN88" i="72"/>
  <c r="AB88" i="72"/>
  <c r="P88" i="72"/>
  <c r="AS100" i="72"/>
  <c r="AG100" i="72"/>
  <c r="AR100" i="72"/>
  <c r="AF100" i="72"/>
  <c r="AQ100" i="72"/>
  <c r="AE100" i="72"/>
  <c r="BB100" i="72"/>
  <c r="AP100" i="72"/>
  <c r="AD100" i="72"/>
  <c r="BA100" i="72"/>
  <c r="AO100" i="72"/>
  <c r="AC100" i="72"/>
  <c r="AZ100" i="72"/>
  <c r="AN100" i="72"/>
  <c r="AB100" i="72"/>
  <c r="AY100" i="72"/>
  <c r="AM100" i="72"/>
  <c r="AA100" i="72"/>
  <c r="AX100" i="72"/>
  <c r="AL100" i="72"/>
  <c r="Z100" i="72"/>
  <c r="AW100" i="72"/>
  <c r="AK100" i="72"/>
  <c r="Y100" i="72"/>
  <c r="AV100" i="72"/>
  <c r="AJ100" i="72"/>
  <c r="X100" i="72"/>
  <c r="AU100" i="72"/>
  <c r="AI100" i="72"/>
  <c r="W100" i="72"/>
  <c r="AT100" i="72"/>
  <c r="AH100" i="72"/>
  <c r="V100" i="72"/>
  <c r="AQ89" i="72"/>
  <c r="AE89" i="72"/>
  <c r="S89" i="72"/>
  <c r="BB89" i="72"/>
  <c r="AP89" i="72"/>
  <c r="AD89" i="72"/>
  <c r="R89" i="72"/>
  <c r="BA89" i="72"/>
  <c r="AO89" i="72"/>
  <c r="AC89" i="72"/>
  <c r="Q89" i="72"/>
  <c r="AZ89" i="72"/>
  <c r="AN89" i="72"/>
  <c r="AB89" i="72"/>
  <c r="P89" i="72"/>
  <c r="AY89" i="72"/>
  <c r="AM89" i="72"/>
  <c r="AA89" i="72"/>
  <c r="O89" i="72"/>
  <c r="AX89" i="72"/>
  <c r="AL89" i="72"/>
  <c r="Z89" i="72"/>
  <c r="N89" i="72"/>
  <c r="AW89" i="72"/>
  <c r="AK89" i="72"/>
  <c r="Y89" i="72"/>
  <c r="M89" i="72"/>
  <c r="AV89" i="72"/>
  <c r="AJ89" i="72"/>
  <c r="X89" i="72"/>
  <c r="L89" i="72"/>
  <c r="AU89" i="72"/>
  <c r="AI89" i="72"/>
  <c r="W89" i="72"/>
  <c r="K89" i="72"/>
  <c r="AT89" i="72"/>
  <c r="AH89" i="72"/>
  <c r="V89" i="72"/>
  <c r="AS89" i="72"/>
  <c r="AG89" i="72"/>
  <c r="U89" i="72"/>
  <c r="AR89" i="72"/>
  <c r="AF89" i="72"/>
  <c r="T89" i="72"/>
  <c r="J85" i="72"/>
  <c r="V85" i="72"/>
  <c r="AH85" i="72"/>
  <c r="AT85" i="72"/>
  <c r="K86" i="72"/>
  <c r="W86" i="72"/>
  <c r="AI86" i="72"/>
  <c r="AU86" i="72"/>
  <c r="M87" i="72"/>
  <c r="Y87" i="72"/>
  <c r="AK87" i="72"/>
  <c r="AW87" i="72"/>
  <c r="M90" i="72"/>
  <c r="Y90" i="72"/>
  <c r="AK90" i="72"/>
  <c r="AW90" i="72"/>
  <c r="S91" i="72"/>
  <c r="AE91" i="72"/>
  <c r="AQ91" i="72"/>
  <c r="V93" i="72"/>
  <c r="AH93" i="72"/>
  <c r="AT93" i="72"/>
  <c r="S94" i="72"/>
  <c r="AE94" i="72"/>
  <c r="AQ94" i="72"/>
  <c r="Q95" i="72"/>
  <c r="AC95" i="72"/>
  <c r="AO95" i="72"/>
  <c r="BA95" i="72"/>
  <c r="AC98" i="72"/>
  <c r="AO98" i="72"/>
  <c r="BA98" i="72"/>
  <c r="AE99" i="72"/>
  <c r="AQ99" i="72"/>
  <c r="Z101" i="72"/>
  <c r="AL101" i="72"/>
  <c r="AX101" i="72"/>
  <c r="AE102" i="72"/>
  <c r="AQ102" i="72"/>
  <c r="Y103" i="72"/>
  <c r="AK103" i="72"/>
  <c r="AW103" i="72"/>
  <c r="AK106" i="72"/>
  <c r="AW106" i="72"/>
  <c r="K85" i="72"/>
  <c r="W85" i="72"/>
  <c r="AI85" i="72"/>
  <c r="AU85" i="72"/>
  <c r="L86" i="72"/>
  <c r="X86" i="72"/>
  <c r="AJ86" i="72"/>
  <c r="AV86" i="72"/>
  <c r="N87" i="72"/>
  <c r="Z87" i="72"/>
  <c r="AL87" i="72"/>
  <c r="AX87" i="72"/>
  <c r="N90" i="72"/>
  <c r="Z90" i="72"/>
  <c r="AL90" i="72"/>
  <c r="AX90" i="72"/>
  <c r="T91" i="72"/>
  <c r="AF91" i="72"/>
  <c r="AR91" i="72"/>
  <c r="W93" i="72"/>
  <c r="AI93" i="72"/>
  <c r="AU93" i="72"/>
  <c r="T94" i="72"/>
  <c r="AF94" i="72"/>
  <c r="AR94" i="72"/>
  <c r="R95" i="72"/>
  <c r="AD95" i="72"/>
  <c r="AP95" i="72"/>
  <c r="BB95" i="72"/>
  <c r="AD98" i="72"/>
  <c r="AP98" i="72"/>
  <c r="BB98" i="72"/>
  <c r="AF99" i="72"/>
  <c r="AR99" i="72"/>
  <c r="AA101" i="72"/>
  <c r="AM101" i="72"/>
  <c r="AY101" i="72"/>
  <c r="AF102" i="72"/>
  <c r="AR102" i="72"/>
  <c r="Z103" i="72"/>
  <c r="AL103" i="72"/>
  <c r="AX103" i="72"/>
  <c r="AL106" i="72"/>
  <c r="AX106" i="72"/>
  <c r="L85" i="72"/>
  <c r="X85" i="72"/>
  <c r="AJ85" i="72"/>
  <c r="AV85" i="72"/>
  <c r="M86" i="72"/>
  <c r="Y86" i="72"/>
  <c r="AK86" i="72"/>
  <c r="AW86" i="72"/>
  <c r="O87" i="72"/>
  <c r="AA87" i="72"/>
  <c r="AM87" i="72"/>
  <c r="AY87" i="72"/>
  <c r="O90" i="72"/>
  <c r="AA90" i="72"/>
  <c r="AM90" i="72"/>
  <c r="AY90" i="72"/>
  <c r="U91" i="72"/>
  <c r="AG91" i="72"/>
  <c r="AS91" i="72"/>
  <c r="X93" i="72"/>
  <c r="AJ93" i="72"/>
  <c r="AV93" i="72"/>
  <c r="U94" i="72"/>
  <c r="AG94" i="72"/>
  <c r="AS94" i="72"/>
  <c r="S95" i="72"/>
  <c r="AE95" i="72"/>
  <c r="AQ95" i="72"/>
  <c r="AE98" i="72"/>
  <c r="AQ98" i="72"/>
  <c r="U99" i="72"/>
  <c r="AG99" i="72"/>
  <c r="AS99" i="72"/>
  <c r="AB101" i="72"/>
  <c r="AN101" i="72"/>
  <c r="AZ101" i="72"/>
  <c r="AG102" i="72"/>
  <c r="AS102" i="72"/>
  <c r="AA103" i="72"/>
  <c r="AM103" i="72"/>
  <c r="AY103" i="72"/>
  <c r="AM106" i="72"/>
  <c r="AY106" i="72"/>
  <c r="M85" i="72"/>
  <c r="Y85" i="72"/>
  <c r="AK85" i="72"/>
  <c r="AW85" i="72"/>
  <c r="N86" i="72"/>
  <c r="Z86" i="72"/>
  <c r="AL86" i="72"/>
  <c r="AX86" i="72"/>
  <c r="P87" i="72"/>
  <c r="AB87" i="72"/>
  <c r="AN87" i="72"/>
  <c r="AZ87" i="72"/>
  <c r="P90" i="72"/>
  <c r="AB90" i="72"/>
  <c r="AN90" i="72"/>
  <c r="AZ90" i="72"/>
  <c r="V91" i="72"/>
  <c r="AH91" i="72"/>
  <c r="AT91" i="72"/>
  <c r="Y93" i="72"/>
  <c r="AK93" i="72"/>
  <c r="AW93" i="72"/>
  <c r="V94" i="72"/>
  <c r="AH94" i="72"/>
  <c r="AT94" i="72"/>
  <c r="T95" i="72"/>
  <c r="AF95" i="72"/>
  <c r="AR95" i="72"/>
  <c r="T98" i="72"/>
  <c r="AF98" i="72"/>
  <c r="AR98" i="72"/>
  <c r="V99" i="72"/>
  <c r="AH99" i="72"/>
  <c r="AT99" i="72"/>
  <c r="AC101" i="72"/>
  <c r="AO101" i="72"/>
  <c r="BA101" i="72"/>
  <c r="AH102" i="72"/>
  <c r="AT102" i="72"/>
  <c r="AB103" i="72"/>
  <c r="AN103" i="72"/>
  <c r="AZ103" i="72"/>
  <c r="AB106" i="72"/>
  <c r="AN106" i="72"/>
  <c r="AZ106" i="72"/>
  <c r="N85" i="72"/>
  <c r="Z85" i="72"/>
  <c r="AL85" i="72"/>
  <c r="AX85" i="72"/>
  <c r="O86" i="72"/>
  <c r="AA86" i="72"/>
  <c r="AM86" i="72"/>
  <c r="AY86" i="72"/>
  <c r="Q87" i="72"/>
  <c r="AC87" i="72"/>
  <c r="AO87" i="72"/>
  <c r="BA87" i="72"/>
  <c r="Q90" i="72"/>
  <c r="AC90" i="72"/>
  <c r="AO90" i="72"/>
  <c r="BA90" i="72"/>
  <c r="W91" i="72"/>
  <c r="AI91" i="72"/>
  <c r="AU91" i="72"/>
  <c r="Z93" i="72"/>
  <c r="AL93" i="72"/>
  <c r="AX93" i="72"/>
  <c r="W94" i="72"/>
  <c r="AI94" i="72"/>
  <c r="AU94" i="72"/>
  <c r="U95" i="72"/>
  <c r="AG95" i="72"/>
  <c r="AS95" i="72"/>
  <c r="U98" i="72"/>
  <c r="AG98" i="72"/>
  <c r="AS98" i="72"/>
  <c r="W99" i="72"/>
  <c r="AI99" i="72"/>
  <c r="AU99" i="72"/>
  <c r="AD101" i="72"/>
  <c r="AP101" i="72"/>
  <c r="BB101" i="72"/>
  <c r="AI102" i="72"/>
  <c r="AU102" i="72"/>
  <c r="AC103" i="72"/>
  <c r="AO103" i="72"/>
  <c r="BA103" i="72"/>
  <c r="AC106" i="72"/>
  <c r="AO106" i="72"/>
  <c r="BA106" i="72"/>
  <c r="O85" i="72"/>
  <c r="AA85" i="72"/>
  <c r="AM85" i="72"/>
  <c r="AY85" i="72"/>
  <c r="P86" i="72"/>
  <c r="AB86" i="72"/>
  <c r="AN86" i="72"/>
  <c r="AZ86" i="72"/>
  <c r="R87" i="72"/>
  <c r="AD87" i="72"/>
  <c r="AP87" i="72"/>
  <c r="BB87" i="72"/>
  <c r="R90" i="72"/>
  <c r="AD90" i="72"/>
  <c r="AP90" i="72"/>
  <c r="BB90" i="72"/>
  <c r="X91" i="72"/>
  <c r="AJ91" i="72"/>
  <c r="AV91" i="72"/>
  <c r="O93" i="72"/>
  <c r="AA93" i="72"/>
  <c r="AM93" i="72"/>
  <c r="AY93" i="72"/>
  <c r="X94" i="72"/>
  <c r="AJ94" i="72"/>
  <c r="AV94" i="72"/>
  <c r="V95" i="72"/>
  <c r="AH95" i="72"/>
  <c r="AT95" i="72"/>
  <c r="V98" i="72"/>
  <c r="AH98" i="72"/>
  <c r="AT98" i="72"/>
  <c r="X99" i="72"/>
  <c r="AJ99" i="72"/>
  <c r="AV99" i="72"/>
  <c r="AE101" i="72"/>
  <c r="AQ101" i="72"/>
  <c r="X102" i="72"/>
  <c r="AJ102" i="72"/>
  <c r="AV102" i="72"/>
  <c r="AD103" i="72"/>
  <c r="AP103" i="72"/>
  <c r="BB103" i="72"/>
  <c r="AD106" i="72"/>
  <c r="AP106" i="72"/>
  <c r="BB106" i="72"/>
  <c r="P85" i="72"/>
  <c r="AB85" i="72"/>
  <c r="AN85" i="72"/>
  <c r="AZ85" i="72"/>
  <c r="Q86" i="72"/>
  <c r="AC86" i="72"/>
  <c r="AO86" i="72"/>
  <c r="BA86" i="72"/>
  <c r="S87" i="72"/>
  <c r="AE87" i="72"/>
  <c r="AQ87" i="72"/>
  <c r="S90" i="72"/>
  <c r="AE90" i="72"/>
  <c r="AQ90" i="72"/>
  <c r="M91" i="72"/>
  <c r="Y91" i="72"/>
  <c r="AK91" i="72"/>
  <c r="AW91" i="72"/>
  <c r="P93" i="72"/>
  <c r="AB93" i="72"/>
  <c r="AN93" i="72"/>
  <c r="AZ93" i="72"/>
  <c r="Y94" i="72"/>
  <c r="AK94" i="72"/>
  <c r="AW94" i="72"/>
  <c r="W95" i="72"/>
  <c r="AI95" i="72"/>
  <c r="AU95" i="72"/>
  <c r="W98" i="72"/>
  <c r="AI98" i="72"/>
  <c r="AU98" i="72"/>
  <c r="Y99" i="72"/>
  <c r="AK99" i="72"/>
  <c r="AW99" i="72"/>
  <c r="AF101" i="72"/>
  <c r="AR101" i="72"/>
  <c r="Y102" i="72"/>
  <c r="AK102" i="72"/>
  <c r="AW102" i="72"/>
  <c r="AE103" i="72"/>
  <c r="AQ103" i="72"/>
  <c r="AE106" i="72"/>
  <c r="AQ106" i="72"/>
  <c r="Q85" i="72"/>
  <c r="AC85" i="72"/>
  <c r="AO85" i="72"/>
  <c r="BA85" i="72"/>
  <c r="R86" i="72"/>
  <c r="AD86" i="72"/>
  <c r="AP86" i="72"/>
  <c r="BB86" i="72"/>
  <c r="T87" i="72"/>
  <c r="AF87" i="72"/>
  <c r="AR87" i="72"/>
  <c r="T90" i="72"/>
  <c r="AF90" i="72"/>
  <c r="AR90" i="72"/>
  <c r="N91" i="72"/>
  <c r="Z91" i="72"/>
  <c r="AL91" i="72"/>
  <c r="AX91" i="72"/>
  <c r="Q93" i="72"/>
  <c r="AC93" i="72"/>
  <c r="AO93" i="72"/>
  <c r="BA93" i="72"/>
  <c r="Z94" i="72"/>
  <c r="AL94" i="72"/>
  <c r="AX94" i="72"/>
  <c r="X95" i="72"/>
  <c r="AJ95" i="72"/>
  <c r="AV95" i="72"/>
  <c r="X98" i="72"/>
  <c r="AJ98" i="72"/>
  <c r="AV98" i="72"/>
  <c r="Z99" i="72"/>
  <c r="AL99" i="72"/>
  <c r="AX99" i="72"/>
  <c r="AG101" i="72"/>
  <c r="AS101" i="72"/>
  <c r="Z102" i="72"/>
  <c r="AL102" i="72"/>
  <c r="AX102" i="72"/>
  <c r="AF103" i="72"/>
  <c r="AR103" i="72"/>
  <c r="AF106" i="72"/>
  <c r="AR106" i="72"/>
  <c r="R85" i="72"/>
  <c r="AD85" i="72"/>
  <c r="AP85" i="72"/>
  <c r="BB85" i="72"/>
  <c r="S86" i="72"/>
  <c r="AE86" i="72"/>
  <c r="AQ86" i="72"/>
  <c r="I87" i="72"/>
  <c r="U87" i="72"/>
  <c r="AG87" i="72"/>
  <c r="AS87" i="72"/>
  <c r="U90" i="72"/>
  <c r="AG90" i="72"/>
  <c r="AS90" i="72"/>
  <c r="O91" i="72"/>
  <c r="AA91" i="72"/>
  <c r="AM91" i="72"/>
  <c r="AY91" i="72"/>
  <c r="R93" i="72"/>
  <c r="AD93" i="72"/>
  <c r="AP93" i="72"/>
  <c r="BB93" i="72"/>
  <c r="AA94" i="72"/>
  <c r="AM94" i="72"/>
  <c r="AY94" i="72"/>
  <c r="Y95" i="72"/>
  <c r="AK95" i="72"/>
  <c r="AW95" i="72"/>
  <c r="Y98" i="72"/>
  <c r="AK98" i="72"/>
  <c r="AW98" i="72"/>
  <c r="AA99" i="72"/>
  <c r="AM99" i="72"/>
  <c r="AY99" i="72"/>
  <c r="AH101" i="72"/>
  <c r="AT101" i="72"/>
  <c r="AA102" i="72"/>
  <c r="AM102" i="72"/>
  <c r="AY102" i="72"/>
  <c r="AG103" i="72"/>
  <c r="AS103" i="72"/>
  <c r="AG106" i="72"/>
  <c r="AS106" i="72"/>
  <c r="G85" i="72"/>
  <c r="S85" i="72"/>
  <c r="AE85" i="72"/>
  <c r="AQ85" i="72"/>
  <c r="H86" i="72"/>
  <c r="T86" i="72"/>
  <c r="AF86" i="72"/>
  <c r="AR86" i="72"/>
  <c r="J87" i="72"/>
  <c r="V87" i="72"/>
  <c r="AH87" i="72"/>
  <c r="AT87" i="72"/>
  <c r="V90" i="72"/>
  <c r="AH90" i="72"/>
  <c r="AT90" i="72"/>
  <c r="P91" i="72"/>
  <c r="AB91" i="72"/>
  <c r="AN91" i="72"/>
  <c r="AZ91" i="72"/>
  <c r="S93" i="72"/>
  <c r="AE93" i="72"/>
  <c r="AQ93" i="72"/>
  <c r="P94" i="72"/>
  <c r="AB94" i="72"/>
  <c r="AN94" i="72"/>
  <c r="AZ94" i="72"/>
  <c r="Z95" i="72"/>
  <c r="AL95" i="72"/>
  <c r="AX95" i="72"/>
  <c r="Z98" i="72"/>
  <c r="AL98" i="72"/>
  <c r="AX98" i="72"/>
  <c r="AB99" i="72"/>
  <c r="AN99" i="72"/>
  <c r="AZ99" i="72"/>
  <c r="W101" i="72"/>
  <c r="AI101" i="72"/>
  <c r="AU101" i="72"/>
  <c r="AB102" i="72"/>
  <c r="AN102" i="72"/>
  <c r="AZ102" i="72"/>
  <c r="AH103" i="72"/>
  <c r="AT103" i="72"/>
  <c r="AH106" i="72"/>
  <c r="AT106" i="72"/>
  <c r="H85" i="72"/>
  <c r="T85" i="72"/>
  <c r="AF85" i="72"/>
  <c r="AR85" i="72"/>
  <c r="I86" i="72"/>
  <c r="U86" i="72"/>
  <c r="AG86" i="72"/>
  <c r="AS86" i="72"/>
  <c r="K87" i="72"/>
  <c r="W87" i="72"/>
  <c r="AI87" i="72"/>
  <c r="AU87" i="72"/>
  <c r="W90" i="72"/>
  <c r="AI90" i="72"/>
  <c r="AU90" i="72"/>
  <c r="Q91" i="72"/>
  <c r="AC91" i="72"/>
  <c r="AO91" i="72"/>
  <c r="BA91" i="72"/>
  <c r="T93" i="72"/>
  <c r="AF93" i="72"/>
  <c r="AR93" i="72"/>
  <c r="Q94" i="72"/>
  <c r="AC94" i="72"/>
  <c r="AO94" i="72"/>
  <c r="BA94" i="72"/>
  <c r="AA95" i="72"/>
  <c r="AM95" i="72"/>
  <c r="AY95" i="72"/>
  <c r="AA98" i="72"/>
  <c r="AM98" i="72"/>
  <c r="AY98" i="72"/>
  <c r="AC99" i="72"/>
  <c r="AO99" i="72"/>
  <c r="BA99" i="72"/>
  <c r="X101" i="72"/>
  <c r="AJ101" i="72"/>
  <c r="AV101" i="72"/>
  <c r="AC102" i="72"/>
  <c r="AO102" i="72"/>
  <c r="BA102" i="72"/>
  <c r="AI103" i="72"/>
  <c r="AU103" i="72"/>
  <c r="AI106" i="72"/>
  <c r="AU106" i="72"/>
  <c r="I85" i="72"/>
  <c r="U85" i="72"/>
  <c r="AG85" i="72"/>
  <c r="J86" i="72"/>
  <c r="V86" i="72"/>
  <c r="AH86" i="72"/>
  <c r="L87" i="72"/>
  <c r="X87" i="72"/>
  <c r="AJ87" i="72"/>
  <c r="L90" i="72"/>
  <c r="X90" i="72"/>
  <c r="AJ90" i="72"/>
  <c r="R91" i="72"/>
  <c r="AD91" i="72"/>
  <c r="AP91" i="72"/>
  <c r="U93" i="72"/>
  <c r="AG93" i="72"/>
  <c r="R94" i="72"/>
  <c r="AD94" i="72"/>
  <c r="AP94" i="72"/>
  <c r="AB95" i="72"/>
  <c r="AN95" i="72"/>
  <c r="AB98" i="72"/>
  <c r="AN98" i="72"/>
  <c r="AD99" i="72"/>
  <c r="AP99" i="72"/>
  <c r="Y101" i="72"/>
  <c r="AK101" i="72"/>
  <c r="AD102" i="72"/>
  <c r="AP102" i="72"/>
  <c r="AJ103" i="72"/>
  <c r="AJ106" i="72"/>
  <c r="AQ100" i="71"/>
  <c r="AE100" i="71"/>
  <c r="BB100" i="71"/>
  <c r="AP100" i="71"/>
  <c r="AD100" i="71"/>
  <c r="BA100" i="71"/>
  <c r="AO100" i="71"/>
  <c r="AC100" i="71"/>
  <c r="AZ100" i="71"/>
  <c r="AN100" i="71"/>
  <c r="AB100" i="71"/>
  <c r="AY100" i="71"/>
  <c r="AM100" i="71"/>
  <c r="AA100" i="71"/>
  <c r="AX100" i="71"/>
  <c r="AL100" i="71"/>
  <c r="Z100" i="71"/>
  <c r="AW100" i="71"/>
  <c r="AK100" i="71"/>
  <c r="Y100" i="71"/>
  <c r="AV100" i="71"/>
  <c r="AJ100" i="71"/>
  <c r="X100" i="71"/>
  <c r="AU100" i="71"/>
  <c r="AI100" i="71"/>
  <c r="W100" i="71"/>
  <c r="AT100" i="71"/>
  <c r="AH100" i="71"/>
  <c r="V100" i="71"/>
  <c r="AS100" i="71"/>
  <c r="AG100" i="71"/>
  <c r="AR100" i="71"/>
  <c r="AF100" i="71"/>
  <c r="AU101" i="71"/>
  <c r="AI101" i="71"/>
  <c r="W101" i="71"/>
  <c r="AT101" i="71"/>
  <c r="AH101" i="71"/>
  <c r="AS101" i="71"/>
  <c r="AG101" i="71"/>
  <c r="AR101" i="71"/>
  <c r="AF101" i="71"/>
  <c r="AQ101" i="71"/>
  <c r="AE101" i="71"/>
  <c r="BB101" i="71"/>
  <c r="AP101" i="71"/>
  <c r="AD101" i="71"/>
  <c r="BA101" i="71"/>
  <c r="AO101" i="71"/>
  <c r="AC101" i="71"/>
  <c r="AZ101" i="71"/>
  <c r="AN101" i="71"/>
  <c r="AB101" i="71"/>
  <c r="AY101" i="71"/>
  <c r="AM101" i="71"/>
  <c r="AA101" i="71"/>
  <c r="AX101" i="71"/>
  <c r="AL101" i="71"/>
  <c r="Z101" i="71"/>
  <c r="AW101" i="71"/>
  <c r="AK101" i="71"/>
  <c r="Y101" i="71"/>
  <c r="AV101" i="71"/>
  <c r="AJ101" i="71"/>
  <c r="X101" i="71"/>
  <c r="AU92" i="71"/>
  <c r="AI92" i="71"/>
  <c r="W92" i="71"/>
  <c r="AT92" i="71"/>
  <c r="AH92" i="71"/>
  <c r="V92" i="71"/>
  <c r="AS92" i="71"/>
  <c r="AG92" i="71"/>
  <c r="U92" i="71"/>
  <c r="AR92" i="71"/>
  <c r="AF92" i="71"/>
  <c r="T92" i="71"/>
  <c r="AQ92" i="71"/>
  <c r="AE92" i="71"/>
  <c r="S92" i="71"/>
  <c r="BB92" i="71"/>
  <c r="AP92" i="71"/>
  <c r="AD92" i="71"/>
  <c r="R92" i="71"/>
  <c r="BA92" i="71"/>
  <c r="AO92" i="71"/>
  <c r="AC92" i="71"/>
  <c r="Q92" i="71"/>
  <c r="AZ92" i="71"/>
  <c r="AN92" i="71"/>
  <c r="AB92" i="71"/>
  <c r="P92" i="71"/>
  <c r="AY92" i="71"/>
  <c r="AM92" i="71"/>
  <c r="AA92" i="71"/>
  <c r="O92" i="71"/>
  <c r="AX92" i="71"/>
  <c r="AL92" i="71"/>
  <c r="Z92" i="71"/>
  <c r="N92" i="71"/>
  <c r="AW92" i="71"/>
  <c r="AK92" i="71"/>
  <c r="Y92" i="71"/>
  <c r="AV92" i="71"/>
  <c r="AJ92" i="71"/>
  <c r="X92" i="71"/>
  <c r="AQ93" i="71"/>
  <c r="AE93" i="71"/>
  <c r="S93" i="71"/>
  <c r="BB93" i="71"/>
  <c r="AP93" i="71"/>
  <c r="AD93" i="71"/>
  <c r="R93" i="71"/>
  <c r="BA93" i="71"/>
  <c r="AO93" i="71"/>
  <c r="AC93" i="71"/>
  <c r="Q93" i="71"/>
  <c r="AZ93" i="71"/>
  <c r="AN93" i="71"/>
  <c r="AB93" i="71"/>
  <c r="P93" i="71"/>
  <c r="AY93" i="71"/>
  <c r="AM93" i="71"/>
  <c r="AA93" i="71"/>
  <c r="O93" i="71"/>
  <c r="AX93" i="71"/>
  <c r="AL93" i="71"/>
  <c r="Z93" i="71"/>
  <c r="AW93" i="71"/>
  <c r="AK93" i="71"/>
  <c r="Y93" i="71"/>
  <c r="AV93" i="71"/>
  <c r="AJ93" i="71"/>
  <c r="X93" i="71"/>
  <c r="AU93" i="71"/>
  <c r="AI93" i="71"/>
  <c r="W93" i="71"/>
  <c r="AT93" i="71"/>
  <c r="AH93" i="71"/>
  <c r="V93" i="71"/>
  <c r="AS93" i="71"/>
  <c r="AG93" i="71"/>
  <c r="U93" i="71"/>
  <c r="AR93" i="71"/>
  <c r="AF93" i="71"/>
  <c r="T93" i="71"/>
  <c r="AQ84" i="71"/>
  <c r="AE84" i="71"/>
  <c r="S84" i="71"/>
  <c r="G84" i="71"/>
  <c r="BB84" i="71"/>
  <c r="AP84" i="71"/>
  <c r="AD84" i="71"/>
  <c r="R84" i="71"/>
  <c r="F84" i="71"/>
  <c r="BA84" i="71"/>
  <c r="AO84" i="71"/>
  <c r="AC84" i="71"/>
  <c r="Q84" i="71"/>
  <c r="AZ84" i="71"/>
  <c r="AN84" i="71"/>
  <c r="AB84" i="71"/>
  <c r="P84" i="71"/>
  <c r="AY84" i="71"/>
  <c r="AM84" i="71"/>
  <c r="AA84" i="71"/>
  <c r="O84" i="71"/>
  <c r="AX84" i="71"/>
  <c r="AL84" i="71"/>
  <c r="Z84" i="71"/>
  <c r="N84" i="71"/>
  <c r="AW84" i="71"/>
  <c r="AK84" i="71"/>
  <c r="Y84" i="71"/>
  <c r="M84" i="71"/>
  <c r="AV84" i="71"/>
  <c r="AJ84" i="71"/>
  <c r="X84" i="71"/>
  <c r="L84" i="71"/>
  <c r="AU84" i="71"/>
  <c r="AI84" i="71"/>
  <c r="W84" i="71"/>
  <c r="K84" i="71"/>
  <c r="AT84" i="71"/>
  <c r="AH84" i="71"/>
  <c r="V84" i="71"/>
  <c r="J84" i="71"/>
  <c r="AS84" i="71"/>
  <c r="AG84" i="71"/>
  <c r="U84" i="71"/>
  <c r="I84" i="71"/>
  <c r="AR84" i="71"/>
  <c r="AF84" i="71"/>
  <c r="T84" i="71"/>
  <c r="H84" i="71"/>
  <c r="AQ85" i="71"/>
  <c r="AE85" i="71"/>
  <c r="S85" i="71"/>
  <c r="G85" i="71"/>
  <c r="BB85" i="71"/>
  <c r="AP85" i="71"/>
  <c r="AD85" i="71"/>
  <c r="R85" i="71"/>
  <c r="BA85" i="71"/>
  <c r="AO85" i="71"/>
  <c r="AC85" i="71"/>
  <c r="Q85" i="71"/>
  <c r="AZ85" i="71"/>
  <c r="AN85" i="71"/>
  <c r="AB85" i="71"/>
  <c r="P85" i="71"/>
  <c r="AY85" i="71"/>
  <c r="AM85" i="71"/>
  <c r="AA85" i="71"/>
  <c r="O85" i="71"/>
  <c r="AX85" i="71"/>
  <c r="AL85" i="71"/>
  <c r="Z85" i="71"/>
  <c r="N85" i="71"/>
  <c r="AW85" i="71"/>
  <c r="AK85" i="71"/>
  <c r="Y85" i="71"/>
  <c r="M85" i="71"/>
  <c r="AV85" i="71"/>
  <c r="AJ85" i="71"/>
  <c r="X85" i="71"/>
  <c r="L85" i="71"/>
  <c r="AU85" i="71"/>
  <c r="AI85" i="71"/>
  <c r="W85" i="71"/>
  <c r="K85" i="71"/>
  <c r="AT85" i="71"/>
  <c r="AH85" i="71"/>
  <c r="V85" i="71"/>
  <c r="J85" i="71"/>
  <c r="AS85" i="71"/>
  <c r="AG85" i="71"/>
  <c r="U85" i="71"/>
  <c r="I85" i="71"/>
  <c r="AR85" i="71"/>
  <c r="AF85" i="71"/>
  <c r="T85" i="71"/>
  <c r="H85" i="71"/>
  <c r="I86" i="71"/>
  <c r="U86" i="71"/>
  <c r="AG86" i="71"/>
  <c r="AS86" i="71"/>
  <c r="K87" i="71"/>
  <c r="W87" i="71"/>
  <c r="AI87" i="71"/>
  <c r="AU87" i="71"/>
  <c r="N88" i="71"/>
  <c r="Z88" i="71"/>
  <c r="AL88" i="71"/>
  <c r="AX88" i="71"/>
  <c r="R89" i="71"/>
  <c r="AD89" i="71"/>
  <c r="AP89" i="71"/>
  <c r="BB89" i="71"/>
  <c r="W90" i="71"/>
  <c r="AI90" i="71"/>
  <c r="AU90" i="71"/>
  <c r="Q91" i="71"/>
  <c r="AC91" i="71"/>
  <c r="AO91" i="71"/>
  <c r="BA91" i="71"/>
  <c r="Q94" i="71"/>
  <c r="AC94" i="71"/>
  <c r="AO94" i="71"/>
  <c r="BA94" i="71"/>
  <c r="AA95" i="71"/>
  <c r="AM95" i="71"/>
  <c r="AY95" i="71"/>
  <c r="Z96" i="71"/>
  <c r="AL96" i="71"/>
  <c r="AX96" i="71"/>
  <c r="Z97" i="71"/>
  <c r="AL97" i="71"/>
  <c r="AX97" i="71"/>
  <c r="AA98" i="71"/>
  <c r="AM98" i="71"/>
  <c r="AY98" i="71"/>
  <c r="AC99" i="71"/>
  <c r="AO99" i="71"/>
  <c r="BA99" i="71"/>
  <c r="AC102" i="71"/>
  <c r="AO102" i="71"/>
  <c r="BA102" i="71"/>
  <c r="AI103" i="71"/>
  <c r="AU103" i="71"/>
  <c r="AD104" i="71"/>
  <c r="AP104" i="71"/>
  <c r="BB104" i="71"/>
  <c r="AL105" i="71"/>
  <c r="AX105" i="71"/>
  <c r="AI106" i="71"/>
  <c r="AU106" i="71"/>
  <c r="J86" i="71"/>
  <c r="V86" i="71"/>
  <c r="AH86" i="71"/>
  <c r="AT86" i="71"/>
  <c r="L87" i="71"/>
  <c r="X87" i="71"/>
  <c r="AJ87" i="71"/>
  <c r="AV87" i="71"/>
  <c r="O88" i="71"/>
  <c r="AA88" i="71"/>
  <c r="AM88" i="71"/>
  <c r="AY88" i="71"/>
  <c r="S89" i="71"/>
  <c r="AE89" i="71"/>
  <c r="AQ89" i="71"/>
  <c r="L90" i="71"/>
  <c r="X90" i="71"/>
  <c r="AJ90" i="71"/>
  <c r="AV90" i="71"/>
  <c r="R91" i="71"/>
  <c r="AD91" i="71"/>
  <c r="AP91" i="71"/>
  <c r="BB91" i="71"/>
  <c r="R94" i="71"/>
  <c r="AD94" i="71"/>
  <c r="AP94" i="71"/>
  <c r="BB94" i="71"/>
  <c r="AB95" i="71"/>
  <c r="AN95" i="71"/>
  <c r="AZ95" i="71"/>
  <c r="AA96" i="71"/>
  <c r="AM96" i="71"/>
  <c r="AY96" i="71"/>
  <c r="AA97" i="71"/>
  <c r="AM97" i="71"/>
  <c r="AY97" i="71"/>
  <c r="AB98" i="71"/>
  <c r="AN98" i="71"/>
  <c r="AZ98" i="71"/>
  <c r="AD99" i="71"/>
  <c r="AP99" i="71"/>
  <c r="BB99" i="71"/>
  <c r="AD102" i="71"/>
  <c r="AP102" i="71"/>
  <c r="BB102" i="71"/>
  <c r="AJ103" i="71"/>
  <c r="AV103" i="71"/>
  <c r="AE104" i="71"/>
  <c r="AQ104" i="71"/>
  <c r="AA105" i="71"/>
  <c r="AM105" i="71"/>
  <c r="AY105" i="71"/>
  <c r="AJ106" i="71"/>
  <c r="AV106" i="71"/>
  <c r="K86" i="71"/>
  <c r="W86" i="71"/>
  <c r="AI86" i="71"/>
  <c r="AU86" i="71"/>
  <c r="M87" i="71"/>
  <c r="Y87" i="71"/>
  <c r="AK87" i="71"/>
  <c r="AW87" i="71"/>
  <c r="P88" i="71"/>
  <c r="AB88" i="71"/>
  <c r="AN88" i="71"/>
  <c r="AZ88" i="71"/>
  <c r="T89" i="71"/>
  <c r="AF89" i="71"/>
  <c r="AR89" i="71"/>
  <c r="M90" i="71"/>
  <c r="Y90" i="71"/>
  <c r="AK90" i="71"/>
  <c r="AW90" i="71"/>
  <c r="S91" i="71"/>
  <c r="AE91" i="71"/>
  <c r="AQ91" i="71"/>
  <c r="S94" i="71"/>
  <c r="AE94" i="71"/>
  <c r="AQ94" i="71"/>
  <c r="Q95" i="71"/>
  <c r="AC95" i="71"/>
  <c r="AO95" i="71"/>
  <c r="BA95" i="71"/>
  <c r="AB96" i="71"/>
  <c r="AN96" i="71"/>
  <c r="AZ96" i="71"/>
  <c r="AB97" i="71"/>
  <c r="AN97" i="71"/>
  <c r="AZ97" i="71"/>
  <c r="AC98" i="71"/>
  <c r="AO98" i="71"/>
  <c r="BA98" i="71"/>
  <c r="AE99" i="71"/>
  <c r="AQ99" i="71"/>
  <c r="AE102" i="71"/>
  <c r="AQ102" i="71"/>
  <c r="Y103" i="71"/>
  <c r="AK103" i="71"/>
  <c r="AW103" i="71"/>
  <c r="AF104" i="71"/>
  <c r="AR104" i="71"/>
  <c r="AB105" i="71"/>
  <c r="AN105" i="71"/>
  <c r="AZ105" i="71"/>
  <c r="AK106" i="71"/>
  <c r="AW106" i="71"/>
  <c r="L86" i="71"/>
  <c r="X86" i="71"/>
  <c r="AJ86" i="71"/>
  <c r="AV86" i="71"/>
  <c r="N87" i="71"/>
  <c r="Z87" i="71"/>
  <c r="AL87" i="71"/>
  <c r="AX87" i="71"/>
  <c r="Q88" i="71"/>
  <c r="AC88" i="71"/>
  <c r="AO88" i="71"/>
  <c r="BA88" i="71"/>
  <c r="U89" i="71"/>
  <c r="AG89" i="71"/>
  <c r="AS89" i="71"/>
  <c r="N90" i="71"/>
  <c r="Z90" i="71"/>
  <c r="AL90" i="71"/>
  <c r="AX90" i="71"/>
  <c r="T91" i="71"/>
  <c r="AF91" i="71"/>
  <c r="AR91" i="71"/>
  <c r="T94" i="71"/>
  <c r="AF94" i="71"/>
  <c r="AR94" i="71"/>
  <c r="R95" i="71"/>
  <c r="AD95" i="71"/>
  <c r="AP95" i="71"/>
  <c r="BB95" i="71"/>
  <c r="AC96" i="71"/>
  <c r="AO96" i="71"/>
  <c r="BA96" i="71"/>
  <c r="AC97" i="71"/>
  <c r="AO97" i="71"/>
  <c r="BA97" i="71"/>
  <c r="AD98" i="71"/>
  <c r="AP98" i="71"/>
  <c r="BB98" i="71"/>
  <c r="AF99" i="71"/>
  <c r="AR99" i="71"/>
  <c r="AF102" i="71"/>
  <c r="AR102" i="71"/>
  <c r="Z103" i="71"/>
  <c r="AL103" i="71"/>
  <c r="AX103" i="71"/>
  <c r="AG104" i="71"/>
  <c r="AS104" i="71"/>
  <c r="AC105" i="71"/>
  <c r="AO105" i="71"/>
  <c r="BA105" i="71"/>
  <c r="AL106" i="71"/>
  <c r="AX106" i="71"/>
  <c r="M86" i="71"/>
  <c r="Y86" i="71"/>
  <c r="AK86" i="71"/>
  <c r="AW86" i="71"/>
  <c r="O87" i="71"/>
  <c r="AA87" i="71"/>
  <c r="AM87" i="71"/>
  <c r="AY87" i="71"/>
  <c r="R88" i="71"/>
  <c r="AD88" i="71"/>
  <c r="AP88" i="71"/>
  <c r="BB88" i="71"/>
  <c r="V89" i="71"/>
  <c r="AH89" i="71"/>
  <c r="AT89" i="71"/>
  <c r="O90" i="71"/>
  <c r="AA90" i="71"/>
  <c r="AM90" i="71"/>
  <c r="AY90" i="71"/>
  <c r="U91" i="71"/>
  <c r="AG91" i="71"/>
  <c r="AS91" i="71"/>
  <c r="U94" i="71"/>
  <c r="AG94" i="71"/>
  <c r="AS94" i="71"/>
  <c r="S95" i="71"/>
  <c r="AE95" i="71"/>
  <c r="AQ95" i="71"/>
  <c r="R96" i="71"/>
  <c r="AD96" i="71"/>
  <c r="AP96" i="71"/>
  <c r="BB96" i="71"/>
  <c r="AD97" i="71"/>
  <c r="AP97" i="71"/>
  <c r="BB97" i="71"/>
  <c r="AE98" i="71"/>
  <c r="AQ98" i="71"/>
  <c r="U99" i="71"/>
  <c r="AG99" i="71"/>
  <c r="AS99" i="71"/>
  <c r="AG102" i="71"/>
  <c r="AS102" i="71"/>
  <c r="AA103" i="71"/>
  <c r="AM103" i="71"/>
  <c r="AY103" i="71"/>
  <c r="AH104" i="71"/>
  <c r="AT104" i="71"/>
  <c r="AD105" i="71"/>
  <c r="AP105" i="71"/>
  <c r="BB105" i="71"/>
  <c r="AM106" i="71"/>
  <c r="AY106" i="71"/>
  <c r="N86" i="71"/>
  <c r="Z86" i="71"/>
  <c r="AL86" i="71"/>
  <c r="AX86" i="71"/>
  <c r="P87" i="71"/>
  <c r="AB87" i="71"/>
  <c r="AN87" i="71"/>
  <c r="AZ87" i="71"/>
  <c r="S88" i="71"/>
  <c r="AE88" i="71"/>
  <c r="AQ88" i="71"/>
  <c r="K89" i="71"/>
  <c r="W89" i="71"/>
  <c r="AI89" i="71"/>
  <c r="AU89" i="71"/>
  <c r="P90" i="71"/>
  <c r="AB90" i="71"/>
  <c r="AN90" i="71"/>
  <c r="AZ90" i="71"/>
  <c r="V91" i="71"/>
  <c r="AH91" i="71"/>
  <c r="AT91" i="71"/>
  <c r="V94" i="71"/>
  <c r="AH94" i="71"/>
  <c r="AT94" i="71"/>
  <c r="T95" i="71"/>
  <c r="AF95" i="71"/>
  <c r="AR95" i="71"/>
  <c r="S96" i="71"/>
  <c r="AE96" i="71"/>
  <c r="AQ96" i="71"/>
  <c r="S97" i="71"/>
  <c r="AE97" i="71"/>
  <c r="AQ97" i="71"/>
  <c r="T98" i="71"/>
  <c r="AF98" i="71"/>
  <c r="AR98" i="71"/>
  <c r="V99" i="71"/>
  <c r="AH99" i="71"/>
  <c r="AT99" i="71"/>
  <c r="AH102" i="71"/>
  <c r="AT102" i="71"/>
  <c r="AB103" i="71"/>
  <c r="AN103" i="71"/>
  <c r="AZ103" i="71"/>
  <c r="AI104" i="71"/>
  <c r="AU104" i="71"/>
  <c r="AE105" i="71"/>
  <c r="AQ105" i="71"/>
  <c r="AB106" i="71"/>
  <c r="AN106" i="71"/>
  <c r="AZ106" i="71"/>
  <c r="O86" i="71"/>
  <c r="AA86" i="71"/>
  <c r="AM86" i="71"/>
  <c r="AY86" i="71"/>
  <c r="Q87" i="71"/>
  <c r="AC87" i="71"/>
  <c r="AO87" i="71"/>
  <c r="BA87" i="71"/>
  <c r="T88" i="71"/>
  <c r="AF88" i="71"/>
  <c r="AR88" i="71"/>
  <c r="L89" i="71"/>
  <c r="X89" i="71"/>
  <c r="AJ89" i="71"/>
  <c r="AV89" i="71"/>
  <c r="Q90" i="71"/>
  <c r="AC90" i="71"/>
  <c r="AO90" i="71"/>
  <c r="BA90" i="71"/>
  <c r="W91" i="71"/>
  <c r="AI91" i="71"/>
  <c r="AU91" i="71"/>
  <c r="W94" i="71"/>
  <c r="AI94" i="71"/>
  <c r="AU94" i="71"/>
  <c r="U95" i="71"/>
  <c r="AG95" i="71"/>
  <c r="AS95" i="71"/>
  <c r="T96" i="71"/>
  <c r="AF96" i="71"/>
  <c r="AR96" i="71"/>
  <c r="T97" i="71"/>
  <c r="AF97" i="71"/>
  <c r="AR97" i="71"/>
  <c r="U98" i="71"/>
  <c r="AG98" i="71"/>
  <c r="AS98" i="71"/>
  <c r="W99" i="71"/>
  <c r="AI99" i="71"/>
  <c r="AU99" i="71"/>
  <c r="AI102" i="71"/>
  <c r="AU102" i="71"/>
  <c r="AC103" i="71"/>
  <c r="AO103" i="71"/>
  <c r="BA103" i="71"/>
  <c r="AJ104" i="71"/>
  <c r="AV104" i="71"/>
  <c r="AF105" i="71"/>
  <c r="AR105" i="71"/>
  <c r="AC106" i="71"/>
  <c r="AO106" i="71"/>
  <c r="BA106" i="71"/>
  <c r="P86" i="71"/>
  <c r="AB86" i="71"/>
  <c r="AN86" i="71"/>
  <c r="AZ86" i="71"/>
  <c r="R87" i="71"/>
  <c r="AD87" i="71"/>
  <c r="AP87" i="71"/>
  <c r="BB87" i="71"/>
  <c r="U88" i="71"/>
  <c r="AG88" i="71"/>
  <c r="AS88" i="71"/>
  <c r="M89" i="71"/>
  <c r="Y89" i="71"/>
  <c r="AK89" i="71"/>
  <c r="AW89" i="71"/>
  <c r="R90" i="71"/>
  <c r="AD90" i="71"/>
  <c r="AP90" i="71"/>
  <c r="BB90" i="71"/>
  <c r="X91" i="71"/>
  <c r="AJ91" i="71"/>
  <c r="AV91" i="71"/>
  <c r="X94" i="71"/>
  <c r="AJ94" i="71"/>
  <c r="AV94" i="71"/>
  <c r="V95" i="71"/>
  <c r="AH95" i="71"/>
  <c r="AT95" i="71"/>
  <c r="U96" i="71"/>
  <c r="AG96" i="71"/>
  <c r="AS96" i="71"/>
  <c r="U97" i="71"/>
  <c r="AG97" i="71"/>
  <c r="AS97" i="71"/>
  <c r="V98" i="71"/>
  <c r="AH98" i="71"/>
  <c r="AT98" i="71"/>
  <c r="X99" i="71"/>
  <c r="AJ99" i="71"/>
  <c r="AV99" i="71"/>
  <c r="X102" i="71"/>
  <c r="AJ102" i="71"/>
  <c r="AV102" i="71"/>
  <c r="AD103" i="71"/>
  <c r="AP103" i="71"/>
  <c r="BB103" i="71"/>
  <c r="AK104" i="71"/>
  <c r="AW104" i="71"/>
  <c r="AG105" i="71"/>
  <c r="AS105" i="71"/>
  <c r="AD106" i="71"/>
  <c r="AP106" i="71"/>
  <c r="BB106" i="71"/>
  <c r="Q86" i="71"/>
  <c r="AC86" i="71"/>
  <c r="AO86" i="71"/>
  <c r="BA86" i="71"/>
  <c r="S87" i="71"/>
  <c r="AE87" i="71"/>
  <c r="AQ87" i="71"/>
  <c r="J88" i="71"/>
  <c r="V88" i="71"/>
  <c r="AH88" i="71"/>
  <c r="AT88" i="71"/>
  <c r="N89" i="71"/>
  <c r="Z89" i="71"/>
  <c r="AL89" i="71"/>
  <c r="AX89" i="71"/>
  <c r="S90" i="71"/>
  <c r="AE90" i="71"/>
  <c r="AQ90" i="71"/>
  <c r="M91" i="71"/>
  <c r="Y91" i="71"/>
  <c r="AK91" i="71"/>
  <c r="AW91" i="71"/>
  <c r="Y94" i="71"/>
  <c r="AK94" i="71"/>
  <c r="AW94" i="71"/>
  <c r="W95" i="71"/>
  <c r="AI95" i="71"/>
  <c r="AU95" i="71"/>
  <c r="V96" i="71"/>
  <c r="AH96" i="71"/>
  <c r="AT96" i="71"/>
  <c r="V97" i="71"/>
  <c r="AH97" i="71"/>
  <c r="AT97" i="71"/>
  <c r="W98" i="71"/>
  <c r="AI98" i="71"/>
  <c r="AU98" i="71"/>
  <c r="Y99" i="71"/>
  <c r="AK99" i="71"/>
  <c r="AW99" i="71"/>
  <c r="Y102" i="71"/>
  <c r="AK102" i="71"/>
  <c r="AW102" i="71"/>
  <c r="AE103" i="71"/>
  <c r="AQ103" i="71"/>
  <c r="Z104" i="71"/>
  <c r="AL104" i="71"/>
  <c r="AX104" i="71"/>
  <c r="AH105" i="71"/>
  <c r="AT105" i="71"/>
  <c r="AE106" i="71"/>
  <c r="AQ106" i="71"/>
  <c r="R86" i="71"/>
  <c r="AD86" i="71"/>
  <c r="AP86" i="71"/>
  <c r="BB86" i="71"/>
  <c r="T87" i="71"/>
  <c r="AF87" i="71"/>
  <c r="AR87" i="71"/>
  <c r="K88" i="71"/>
  <c r="W88" i="71"/>
  <c r="AI88" i="71"/>
  <c r="AU88" i="71"/>
  <c r="O89" i="71"/>
  <c r="AA89" i="71"/>
  <c r="AM89" i="71"/>
  <c r="AY89" i="71"/>
  <c r="T90" i="71"/>
  <c r="AF90" i="71"/>
  <c r="AR90" i="71"/>
  <c r="N91" i="71"/>
  <c r="Z91" i="71"/>
  <c r="AL91" i="71"/>
  <c r="AX91" i="71"/>
  <c r="Z94" i="71"/>
  <c r="AL94" i="71"/>
  <c r="AX94" i="71"/>
  <c r="X95" i="71"/>
  <c r="AJ95" i="71"/>
  <c r="AV95" i="71"/>
  <c r="W96" i="71"/>
  <c r="AI96" i="71"/>
  <c r="AU96" i="71"/>
  <c r="W97" i="71"/>
  <c r="AI97" i="71"/>
  <c r="AU97" i="71"/>
  <c r="X98" i="71"/>
  <c r="AJ98" i="71"/>
  <c r="AV98" i="71"/>
  <c r="Z99" i="71"/>
  <c r="AL99" i="71"/>
  <c r="AX99" i="71"/>
  <c r="Z102" i="71"/>
  <c r="AL102" i="71"/>
  <c r="AX102" i="71"/>
  <c r="AF103" i="71"/>
  <c r="AR103" i="71"/>
  <c r="AA104" i="71"/>
  <c r="AM104" i="71"/>
  <c r="AY104" i="71"/>
  <c r="AI105" i="71"/>
  <c r="AU105" i="71"/>
  <c r="AF106" i="71"/>
  <c r="AR106" i="71"/>
  <c r="S86" i="71"/>
  <c r="AE86" i="71"/>
  <c r="AQ86" i="71"/>
  <c r="I87" i="71"/>
  <c r="U87" i="71"/>
  <c r="AG87" i="71"/>
  <c r="AS87" i="71"/>
  <c r="L88" i="71"/>
  <c r="X88" i="71"/>
  <c r="AJ88" i="71"/>
  <c r="AV88" i="71"/>
  <c r="P89" i="71"/>
  <c r="AB89" i="71"/>
  <c r="AN89" i="71"/>
  <c r="AZ89" i="71"/>
  <c r="U90" i="71"/>
  <c r="AG90" i="71"/>
  <c r="AS90" i="71"/>
  <c r="O91" i="71"/>
  <c r="AA91" i="71"/>
  <c r="AM91" i="71"/>
  <c r="AY91" i="71"/>
  <c r="AA94" i="71"/>
  <c r="AM94" i="71"/>
  <c r="AY94" i="71"/>
  <c r="Y95" i="71"/>
  <c r="AK95" i="71"/>
  <c r="AW95" i="71"/>
  <c r="X96" i="71"/>
  <c r="AJ96" i="71"/>
  <c r="AV96" i="71"/>
  <c r="X97" i="71"/>
  <c r="AJ97" i="71"/>
  <c r="AV97" i="71"/>
  <c r="Y98" i="71"/>
  <c r="AK98" i="71"/>
  <c r="AW98" i="71"/>
  <c r="AA99" i="71"/>
  <c r="AM99" i="71"/>
  <c r="AY99" i="71"/>
  <c r="AA102" i="71"/>
  <c r="AM102" i="71"/>
  <c r="AY102" i="71"/>
  <c r="AG103" i="71"/>
  <c r="AS103" i="71"/>
  <c r="AB104" i="71"/>
  <c r="AN104" i="71"/>
  <c r="AZ104" i="71"/>
  <c r="AJ105" i="71"/>
  <c r="AV105" i="71"/>
  <c r="AG106" i="71"/>
  <c r="AS106" i="71"/>
  <c r="H86" i="71"/>
  <c r="T86" i="71"/>
  <c r="AF86" i="71"/>
  <c r="J87" i="71"/>
  <c r="V87" i="71"/>
  <c r="AH87" i="71"/>
  <c r="M88" i="71"/>
  <c r="Y88" i="71"/>
  <c r="AK88" i="71"/>
  <c r="Q89" i="71"/>
  <c r="AC89" i="71"/>
  <c r="AO89" i="71"/>
  <c r="V90" i="71"/>
  <c r="AH90" i="71"/>
  <c r="P91" i="71"/>
  <c r="AB91" i="71"/>
  <c r="AN91" i="71"/>
  <c r="P94" i="71"/>
  <c r="AB94" i="71"/>
  <c r="AN94" i="71"/>
  <c r="Z95" i="71"/>
  <c r="AL95" i="71"/>
  <c r="Y96" i="71"/>
  <c r="AK96" i="71"/>
  <c r="Y97" i="71"/>
  <c r="AK97" i="71"/>
  <c r="Z98" i="71"/>
  <c r="AL98" i="71"/>
  <c r="AB99" i="71"/>
  <c r="AN99" i="71"/>
  <c r="AB102" i="71"/>
  <c r="AN102" i="71"/>
  <c r="AH103" i="71"/>
  <c r="AC104" i="71"/>
  <c r="AO104" i="71"/>
  <c r="AK105" i="71"/>
  <c r="AH106" i="71"/>
  <c r="AS101" i="70"/>
  <c r="AG101" i="70"/>
  <c r="AR101" i="70"/>
  <c r="AF101" i="70"/>
  <c r="AQ101" i="70"/>
  <c r="AE101" i="70"/>
  <c r="BB101" i="70"/>
  <c r="AP101" i="70"/>
  <c r="AD101" i="70"/>
  <c r="BA101" i="70"/>
  <c r="AO101" i="70"/>
  <c r="AC101" i="70"/>
  <c r="AZ101" i="70"/>
  <c r="AN101" i="70"/>
  <c r="AB101" i="70"/>
  <c r="AY101" i="70"/>
  <c r="AM101" i="70"/>
  <c r="AA101" i="70"/>
  <c r="AT101" i="70"/>
  <c r="AX101" i="70"/>
  <c r="AL101" i="70"/>
  <c r="Z101" i="70"/>
  <c r="AH101" i="70"/>
  <c r="AW101" i="70"/>
  <c r="AK101" i="70"/>
  <c r="Y101" i="70"/>
  <c r="AV101" i="70"/>
  <c r="AJ101" i="70"/>
  <c r="X101" i="70"/>
  <c r="AU101" i="70"/>
  <c r="AI101" i="70"/>
  <c r="W101" i="70"/>
  <c r="AX102" i="70"/>
  <c r="AL102" i="70"/>
  <c r="Z102" i="70"/>
  <c r="AW102" i="70"/>
  <c r="AK102" i="70"/>
  <c r="Y102" i="70"/>
  <c r="AV102" i="70"/>
  <c r="AJ102" i="70"/>
  <c r="X102" i="70"/>
  <c r="AY102" i="70"/>
  <c r="AU102" i="70"/>
  <c r="AI102" i="70"/>
  <c r="AT102" i="70"/>
  <c r="AH102" i="70"/>
  <c r="AS102" i="70"/>
  <c r="AG102" i="70"/>
  <c r="AR102" i="70"/>
  <c r="AF102" i="70"/>
  <c r="AM102" i="70"/>
  <c r="AQ102" i="70"/>
  <c r="AE102" i="70"/>
  <c r="AA102" i="70"/>
  <c r="BB102" i="70"/>
  <c r="AP102" i="70"/>
  <c r="AD102" i="70"/>
  <c r="BA102" i="70"/>
  <c r="AO102" i="70"/>
  <c r="AC102" i="70"/>
  <c r="AZ102" i="70"/>
  <c r="AN102" i="70"/>
  <c r="AB102" i="70"/>
  <c r="BA93" i="70"/>
  <c r="AO93" i="70"/>
  <c r="AC93" i="70"/>
  <c r="Q93" i="70"/>
  <c r="AY93" i="70"/>
  <c r="AM93" i="70"/>
  <c r="AA93" i="70"/>
  <c r="O93" i="70"/>
  <c r="AX93" i="70"/>
  <c r="AL93" i="70"/>
  <c r="Z93" i="70"/>
  <c r="BB93" i="70"/>
  <c r="AW93" i="70"/>
  <c r="AK93" i="70"/>
  <c r="Y93" i="70"/>
  <c r="AV93" i="70"/>
  <c r="AJ93" i="70"/>
  <c r="X93" i="70"/>
  <c r="AU93" i="70"/>
  <c r="AI93" i="70"/>
  <c r="W93" i="70"/>
  <c r="AT93" i="70"/>
  <c r="AH93" i="70"/>
  <c r="V93" i="70"/>
  <c r="R93" i="70"/>
  <c r="AS93" i="70"/>
  <c r="AG93" i="70"/>
  <c r="U93" i="70"/>
  <c r="AD93" i="70"/>
  <c r="AR93" i="70"/>
  <c r="AF93" i="70"/>
  <c r="T93" i="70"/>
  <c r="AQ93" i="70"/>
  <c r="AE93" i="70"/>
  <c r="S93" i="70"/>
  <c r="AP93" i="70"/>
  <c r="AB85" i="70"/>
  <c r="AN93" i="70"/>
  <c r="AX91" i="70"/>
  <c r="AL91" i="70"/>
  <c r="Z91" i="70"/>
  <c r="N91" i="70"/>
  <c r="AV91" i="70"/>
  <c r="AJ91" i="70"/>
  <c r="X91" i="70"/>
  <c r="O91" i="70"/>
  <c r="AU91" i="70"/>
  <c r="AI91" i="70"/>
  <c r="W91" i="70"/>
  <c r="L83" i="70"/>
  <c r="AM91" i="70"/>
  <c r="AT91" i="70"/>
  <c r="AH91" i="70"/>
  <c r="V91" i="70"/>
  <c r="AY91" i="70"/>
  <c r="AS91" i="70"/>
  <c r="AG91" i="70"/>
  <c r="U91" i="70"/>
  <c r="AR91" i="70"/>
  <c r="AF91" i="70"/>
  <c r="T91" i="70"/>
  <c r="AQ91" i="70"/>
  <c r="AE91" i="70"/>
  <c r="S91" i="70"/>
  <c r="BB91" i="70"/>
  <c r="AP91" i="70"/>
  <c r="AD91" i="70"/>
  <c r="R91" i="70"/>
  <c r="BA91" i="70"/>
  <c r="AO91" i="70"/>
  <c r="AC91" i="70"/>
  <c r="Q91" i="70"/>
  <c r="AA91" i="70"/>
  <c r="AZ91" i="70"/>
  <c r="AN91" i="70"/>
  <c r="AB91" i="70"/>
  <c r="P91" i="70"/>
  <c r="AX94" i="70"/>
  <c r="AL94" i="70"/>
  <c r="Z94" i="70"/>
  <c r="AV94" i="70"/>
  <c r="AJ94" i="70"/>
  <c r="X94" i="70"/>
  <c r="AU94" i="70"/>
  <c r="AI94" i="70"/>
  <c r="W94" i="70"/>
  <c r="AT94" i="70"/>
  <c r="AH94" i="70"/>
  <c r="V94" i="70"/>
  <c r="AM94" i="70"/>
  <c r="AS94" i="70"/>
  <c r="AG94" i="70"/>
  <c r="U94" i="70"/>
  <c r="AR94" i="70"/>
  <c r="AF94" i="70"/>
  <c r="T94" i="70"/>
  <c r="AQ94" i="70"/>
  <c r="AE94" i="70"/>
  <c r="S94" i="70"/>
  <c r="AY94" i="70"/>
  <c r="BB94" i="70"/>
  <c r="AP94" i="70"/>
  <c r="AD94" i="70"/>
  <c r="R94" i="70"/>
  <c r="BA94" i="70"/>
  <c r="AO94" i="70"/>
  <c r="AC94" i="70"/>
  <c r="Q94" i="70"/>
  <c r="AA94" i="70"/>
  <c r="AZ94" i="70"/>
  <c r="AN94" i="70"/>
  <c r="AB94" i="70"/>
  <c r="P94" i="70"/>
  <c r="AN85" i="70"/>
  <c r="Y91" i="70"/>
  <c r="AZ93" i="70"/>
  <c r="AK91" i="70"/>
  <c r="Y94" i="70"/>
  <c r="BA84" i="70"/>
  <c r="AO84" i="70"/>
  <c r="AC84" i="70"/>
  <c r="Q84" i="70"/>
  <c r="AY84" i="70"/>
  <c r="AM84" i="70"/>
  <c r="AA84" i="70"/>
  <c r="O84" i="70"/>
  <c r="AX84" i="70"/>
  <c r="AL84" i="70"/>
  <c r="Z84" i="70"/>
  <c r="N84" i="70"/>
  <c r="AW84" i="70"/>
  <c r="AK84" i="70"/>
  <c r="Y84" i="70"/>
  <c r="M84" i="70"/>
  <c r="BB84" i="70"/>
  <c r="AV84" i="70"/>
  <c r="AJ84" i="70"/>
  <c r="X84" i="70"/>
  <c r="L84" i="70"/>
  <c r="F84" i="70"/>
  <c r="AU84" i="70"/>
  <c r="AI84" i="70"/>
  <c r="W84" i="70"/>
  <c r="K84" i="70"/>
  <c r="AD84" i="70"/>
  <c r="R84" i="70"/>
  <c r="AT84" i="70"/>
  <c r="AH84" i="70"/>
  <c r="V84" i="70"/>
  <c r="J84" i="70"/>
  <c r="AS84" i="70"/>
  <c r="AG84" i="70"/>
  <c r="U84" i="70"/>
  <c r="I84" i="70"/>
  <c r="AR84" i="70"/>
  <c r="AF84" i="70"/>
  <c r="T84" i="70"/>
  <c r="H84" i="70"/>
  <c r="AQ84" i="70"/>
  <c r="AE84" i="70"/>
  <c r="S84" i="70"/>
  <c r="G84" i="70"/>
  <c r="AP84" i="70"/>
  <c r="AU96" i="70"/>
  <c r="AI96" i="70"/>
  <c r="W96" i="70"/>
  <c r="AT96" i="70"/>
  <c r="AH96" i="70"/>
  <c r="AS96" i="70"/>
  <c r="AG96" i="70"/>
  <c r="U96" i="70"/>
  <c r="AR96" i="70"/>
  <c r="AF96" i="70"/>
  <c r="T96" i="70"/>
  <c r="X96" i="70"/>
  <c r="AQ96" i="70"/>
  <c r="AE96" i="70"/>
  <c r="S96" i="70"/>
  <c r="AV96" i="70"/>
  <c r="BB96" i="70"/>
  <c r="AP96" i="70"/>
  <c r="AD96" i="70"/>
  <c r="R96" i="70"/>
  <c r="BA96" i="70"/>
  <c r="AO96" i="70"/>
  <c r="AC96" i="70"/>
  <c r="AZ96" i="70"/>
  <c r="AN96" i="70"/>
  <c r="AB96" i="70"/>
  <c r="AJ96" i="70"/>
  <c r="AY96" i="70"/>
  <c r="AM96" i="70"/>
  <c r="AA96" i="70"/>
  <c r="AX96" i="70"/>
  <c r="AL96" i="70"/>
  <c r="Z96" i="70"/>
  <c r="AW96" i="70"/>
  <c r="AK96" i="70"/>
  <c r="Y96" i="70"/>
  <c r="Q86" i="70"/>
  <c r="AW91" i="70"/>
  <c r="AK94" i="70"/>
  <c r="BA85" i="70"/>
  <c r="AO85" i="70"/>
  <c r="AC85" i="70"/>
  <c r="Q85" i="70"/>
  <c r="AY85" i="70"/>
  <c r="AM85" i="70"/>
  <c r="AA85" i="70"/>
  <c r="O85" i="70"/>
  <c r="AX85" i="70"/>
  <c r="AL85" i="70"/>
  <c r="Z85" i="70"/>
  <c r="N85" i="70"/>
  <c r="AW85" i="70"/>
  <c r="AK85" i="70"/>
  <c r="Y85" i="70"/>
  <c r="M85" i="70"/>
  <c r="AV85" i="70"/>
  <c r="AJ85" i="70"/>
  <c r="X85" i="70"/>
  <c r="L85" i="70"/>
  <c r="BB85" i="70"/>
  <c r="AU85" i="70"/>
  <c r="AI85" i="70"/>
  <c r="W85" i="70"/>
  <c r="K85" i="70"/>
  <c r="AD85" i="70"/>
  <c r="AT85" i="70"/>
  <c r="AH85" i="70"/>
  <c r="V85" i="70"/>
  <c r="J85" i="70"/>
  <c r="AP85" i="70"/>
  <c r="AS85" i="70"/>
  <c r="AG85" i="70"/>
  <c r="U85" i="70"/>
  <c r="I85" i="70"/>
  <c r="R85" i="70"/>
  <c r="AR85" i="70"/>
  <c r="AF85" i="70"/>
  <c r="T85" i="70"/>
  <c r="H85" i="70"/>
  <c r="AQ85" i="70"/>
  <c r="AE85" i="70"/>
  <c r="S85" i="70"/>
  <c r="G85" i="70"/>
  <c r="AW94" i="70"/>
  <c r="BB86" i="70"/>
  <c r="AP86" i="70"/>
  <c r="AD86" i="70"/>
  <c r="R86" i="70"/>
  <c r="AZ86" i="70"/>
  <c r="AN86" i="70"/>
  <c r="AB86" i="70"/>
  <c r="P86" i="70"/>
  <c r="S86" i="70"/>
  <c r="AY86" i="70"/>
  <c r="AM86" i="70"/>
  <c r="AA86" i="70"/>
  <c r="O86" i="70"/>
  <c r="AE86" i="70"/>
  <c r="AX86" i="70"/>
  <c r="AL86" i="70"/>
  <c r="Z86" i="70"/>
  <c r="N86" i="70"/>
  <c r="AW86" i="70"/>
  <c r="AK86" i="70"/>
  <c r="Y86" i="70"/>
  <c r="M86" i="70"/>
  <c r="AV86" i="70"/>
  <c r="AJ86" i="70"/>
  <c r="X86" i="70"/>
  <c r="L86" i="70"/>
  <c r="AU86" i="70"/>
  <c r="AI86" i="70"/>
  <c r="W86" i="70"/>
  <c r="K86" i="70"/>
  <c r="AT86" i="70"/>
  <c r="AH86" i="70"/>
  <c r="V86" i="70"/>
  <c r="J86" i="70"/>
  <c r="AS86" i="70"/>
  <c r="AG86" i="70"/>
  <c r="U86" i="70"/>
  <c r="I86" i="70"/>
  <c r="AQ86" i="70"/>
  <c r="AR86" i="70"/>
  <c r="AF86" i="70"/>
  <c r="T86" i="70"/>
  <c r="H86" i="70"/>
  <c r="AO86" i="70"/>
  <c r="AX99" i="70"/>
  <c r="AL99" i="70"/>
  <c r="Z99" i="70"/>
  <c r="AW99" i="70"/>
  <c r="AK99" i="70"/>
  <c r="Y99" i="70"/>
  <c r="AV99" i="70"/>
  <c r="AJ99" i="70"/>
  <c r="X99" i="70"/>
  <c r="AU99" i="70"/>
  <c r="AI99" i="70"/>
  <c r="W99" i="70"/>
  <c r="AM99" i="70"/>
  <c r="AT99" i="70"/>
  <c r="AH99" i="70"/>
  <c r="V99" i="70"/>
  <c r="AY99" i="70"/>
  <c r="AS99" i="70"/>
  <c r="AG99" i="70"/>
  <c r="U99" i="70"/>
  <c r="AR99" i="70"/>
  <c r="AF99" i="70"/>
  <c r="AQ99" i="70"/>
  <c r="AE99" i="70"/>
  <c r="AA99" i="70"/>
  <c r="BB99" i="70"/>
  <c r="AP99" i="70"/>
  <c r="AD99" i="70"/>
  <c r="BA99" i="70"/>
  <c r="AO99" i="70"/>
  <c r="AC99" i="70"/>
  <c r="AZ99" i="70"/>
  <c r="AN99" i="70"/>
  <c r="AB99" i="70"/>
  <c r="BA86" i="70"/>
  <c r="P84" i="70"/>
  <c r="AW98" i="70"/>
  <c r="J87" i="70"/>
  <c r="V87" i="70"/>
  <c r="AH87" i="70"/>
  <c r="AT87" i="70"/>
  <c r="M88" i="70"/>
  <c r="Y88" i="70"/>
  <c r="AK88" i="70"/>
  <c r="AW88" i="70"/>
  <c r="Q89" i="70"/>
  <c r="AC89" i="70"/>
  <c r="AO89" i="70"/>
  <c r="BA89" i="70"/>
  <c r="V90" i="70"/>
  <c r="AH90" i="70"/>
  <c r="AT90" i="70"/>
  <c r="W92" i="70"/>
  <c r="AI92" i="70"/>
  <c r="AU92" i="70"/>
  <c r="Z95" i="70"/>
  <c r="AL95" i="70"/>
  <c r="AX95" i="70"/>
  <c r="Y97" i="70"/>
  <c r="AK97" i="70"/>
  <c r="AW97" i="70"/>
  <c r="Z98" i="70"/>
  <c r="AL98" i="70"/>
  <c r="AX98" i="70"/>
  <c r="AE100" i="70"/>
  <c r="AQ100" i="70"/>
  <c r="AH103" i="70"/>
  <c r="AT103" i="70"/>
  <c r="AC104" i="70"/>
  <c r="AO104" i="70"/>
  <c r="BA104" i="70"/>
  <c r="AK105" i="70"/>
  <c r="AW105" i="70"/>
  <c r="AH106" i="70"/>
  <c r="AT106" i="70"/>
  <c r="Y98" i="70"/>
  <c r="K87" i="70"/>
  <c r="W87" i="70"/>
  <c r="AI87" i="70"/>
  <c r="AU87" i="70"/>
  <c r="N88" i="70"/>
  <c r="Z88" i="70"/>
  <c r="AL88" i="70"/>
  <c r="AX88" i="70"/>
  <c r="R89" i="70"/>
  <c r="AD89" i="70"/>
  <c r="AP89" i="70"/>
  <c r="BB89" i="70"/>
  <c r="W90" i="70"/>
  <c r="AI90" i="70"/>
  <c r="AU90" i="70"/>
  <c r="X92" i="70"/>
  <c r="AJ92" i="70"/>
  <c r="AV92" i="70"/>
  <c r="AA95" i="70"/>
  <c r="AM95" i="70"/>
  <c r="AY95" i="70"/>
  <c r="Z97" i="70"/>
  <c r="AL97" i="70"/>
  <c r="AX97" i="70"/>
  <c r="AA98" i="70"/>
  <c r="AM98" i="70"/>
  <c r="AY98" i="70"/>
  <c r="AF100" i="70"/>
  <c r="AR100" i="70"/>
  <c r="AI103" i="70"/>
  <c r="AU103" i="70"/>
  <c r="AD104" i="70"/>
  <c r="AP104" i="70"/>
  <c r="BB104" i="70"/>
  <c r="AL105" i="70"/>
  <c r="AX105" i="70"/>
  <c r="AI106" i="70"/>
  <c r="AU106" i="70"/>
  <c r="L87" i="70"/>
  <c r="X87" i="70"/>
  <c r="AJ87" i="70"/>
  <c r="AV87" i="70"/>
  <c r="O88" i="70"/>
  <c r="AA88" i="70"/>
  <c r="AM88" i="70"/>
  <c r="AY88" i="70"/>
  <c r="S89" i="70"/>
  <c r="AE89" i="70"/>
  <c r="AQ89" i="70"/>
  <c r="L90" i="70"/>
  <c r="X90" i="70"/>
  <c r="AJ90" i="70"/>
  <c r="AV90" i="70"/>
  <c r="Y92" i="70"/>
  <c r="AK92" i="70"/>
  <c r="AW92" i="70"/>
  <c r="AB95" i="70"/>
  <c r="AN95" i="70"/>
  <c r="AZ95" i="70"/>
  <c r="AA97" i="70"/>
  <c r="AM97" i="70"/>
  <c r="AY97" i="70"/>
  <c r="AB98" i="70"/>
  <c r="AN98" i="70"/>
  <c r="AZ98" i="70"/>
  <c r="AG100" i="70"/>
  <c r="AS100" i="70"/>
  <c r="AJ103" i="70"/>
  <c r="AV103" i="70"/>
  <c r="AE104" i="70"/>
  <c r="AQ104" i="70"/>
  <c r="AA105" i="70"/>
  <c r="AM105" i="70"/>
  <c r="AY105" i="70"/>
  <c r="AJ106" i="70"/>
  <c r="AV106" i="70"/>
  <c r="AK98" i="70"/>
  <c r="M87" i="70"/>
  <c r="Y87" i="70"/>
  <c r="AK87" i="70"/>
  <c r="AW87" i="70"/>
  <c r="P88" i="70"/>
  <c r="AB88" i="70"/>
  <c r="AN88" i="70"/>
  <c r="AZ88" i="70"/>
  <c r="T89" i="70"/>
  <c r="AF89" i="70"/>
  <c r="AR89" i="70"/>
  <c r="M90" i="70"/>
  <c r="Y90" i="70"/>
  <c r="AK90" i="70"/>
  <c r="AW90" i="70"/>
  <c r="N92" i="70"/>
  <c r="Z92" i="70"/>
  <c r="AL92" i="70"/>
  <c r="AX92" i="70"/>
  <c r="Q95" i="70"/>
  <c r="AC95" i="70"/>
  <c r="AO95" i="70"/>
  <c r="BA95" i="70"/>
  <c r="AB97" i="70"/>
  <c r="AN97" i="70"/>
  <c r="AZ97" i="70"/>
  <c r="AC98" i="70"/>
  <c r="AO98" i="70"/>
  <c r="BA98" i="70"/>
  <c r="V100" i="70"/>
  <c r="AH100" i="70"/>
  <c r="AT100" i="70"/>
  <c r="Y103" i="70"/>
  <c r="AK103" i="70"/>
  <c r="AW103" i="70"/>
  <c r="AF104" i="70"/>
  <c r="AR104" i="70"/>
  <c r="AB105" i="70"/>
  <c r="AN105" i="70"/>
  <c r="AZ105" i="70"/>
  <c r="AK106" i="70"/>
  <c r="AW106" i="70"/>
  <c r="N87" i="70"/>
  <c r="Z87" i="70"/>
  <c r="AL87" i="70"/>
  <c r="AX87" i="70"/>
  <c r="Q88" i="70"/>
  <c r="AC88" i="70"/>
  <c r="AO88" i="70"/>
  <c r="BA88" i="70"/>
  <c r="U89" i="70"/>
  <c r="AG89" i="70"/>
  <c r="AS89" i="70"/>
  <c r="N90" i="70"/>
  <c r="Z90" i="70"/>
  <c r="AL90" i="70"/>
  <c r="AX90" i="70"/>
  <c r="O92" i="70"/>
  <c r="AA92" i="70"/>
  <c r="AM92" i="70"/>
  <c r="AY92" i="70"/>
  <c r="R95" i="70"/>
  <c r="AD95" i="70"/>
  <c r="AP95" i="70"/>
  <c r="BB95" i="70"/>
  <c r="AC97" i="70"/>
  <c r="AO97" i="70"/>
  <c r="BA97" i="70"/>
  <c r="AD98" i="70"/>
  <c r="AP98" i="70"/>
  <c r="BB98" i="70"/>
  <c r="W100" i="70"/>
  <c r="AI100" i="70"/>
  <c r="AU100" i="70"/>
  <c r="Z103" i="70"/>
  <c r="AL103" i="70"/>
  <c r="AX103" i="70"/>
  <c r="AG104" i="70"/>
  <c r="AS104" i="70"/>
  <c r="AC105" i="70"/>
  <c r="AO105" i="70"/>
  <c r="BA105" i="70"/>
  <c r="AL106" i="70"/>
  <c r="AX106" i="70"/>
  <c r="O87" i="70"/>
  <c r="AA87" i="70"/>
  <c r="AM87" i="70"/>
  <c r="AY87" i="70"/>
  <c r="R88" i="70"/>
  <c r="AD88" i="70"/>
  <c r="AP88" i="70"/>
  <c r="BB88" i="70"/>
  <c r="V89" i="70"/>
  <c r="AH89" i="70"/>
  <c r="AT89" i="70"/>
  <c r="O90" i="70"/>
  <c r="AA90" i="70"/>
  <c r="AM90" i="70"/>
  <c r="AY90" i="70"/>
  <c r="P92" i="70"/>
  <c r="AB92" i="70"/>
  <c r="AN92" i="70"/>
  <c r="AZ92" i="70"/>
  <c r="S95" i="70"/>
  <c r="AE95" i="70"/>
  <c r="AQ95" i="70"/>
  <c r="AD97" i="70"/>
  <c r="AP97" i="70"/>
  <c r="BB97" i="70"/>
  <c r="AE98" i="70"/>
  <c r="AQ98" i="70"/>
  <c r="X100" i="70"/>
  <c r="AJ100" i="70"/>
  <c r="AV100" i="70"/>
  <c r="AA103" i="70"/>
  <c r="AM103" i="70"/>
  <c r="AY103" i="70"/>
  <c r="AH104" i="70"/>
  <c r="AT104" i="70"/>
  <c r="AD105" i="70"/>
  <c r="AP105" i="70"/>
  <c r="BB105" i="70"/>
  <c r="AM106" i="70"/>
  <c r="AY106" i="70"/>
  <c r="P87" i="70"/>
  <c r="AB87" i="70"/>
  <c r="AN87" i="70"/>
  <c r="AZ87" i="70"/>
  <c r="S88" i="70"/>
  <c r="AE88" i="70"/>
  <c r="AQ88" i="70"/>
  <c r="K89" i="70"/>
  <c r="W89" i="70"/>
  <c r="AI89" i="70"/>
  <c r="AU89" i="70"/>
  <c r="P90" i="70"/>
  <c r="AB90" i="70"/>
  <c r="AN90" i="70"/>
  <c r="AZ90" i="70"/>
  <c r="Q92" i="70"/>
  <c r="AC92" i="70"/>
  <c r="AO92" i="70"/>
  <c r="BA92" i="70"/>
  <c r="T95" i="70"/>
  <c r="AF95" i="70"/>
  <c r="AR95" i="70"/>
  <c r="S97" i="70"/>
  <c r="AE97" i="70"/>
  <c r="AQ97" i="70"/>
  <c r="T98" i="70"/>
  <c r="AF98" i="70"/>
  <c r="AR98" i="70"/>
  <c r="Y100" i="70"/>
  <c r="AK100" i="70"/>
  <c r="AW100" i="70"/>
  <c r="AB103" i="70"/>
  <c r="AN103" i="70"/>
  <c r="AZ103" i="70"/>
  <c r="AI104" i="70"/>
  <c r="AU104" i="70"/>
  <c r="AE105" i="70"/>
  <c r="AQ105" i="70"/>
  <c r="AB106" i="70"/>
  <c r="AN106" i="70"/>
  <c r="AZ106" i="70"/>
  <c r="Q87" i="70"/>
  <c r="AC87" i="70"/>
  <c r="AO87" i="70"/>
  <c r="BA87" i="70"/>
  <c r="T88" i="70"/>
  <c r="AF88" i="70"/>
  <c r="AR88" i="70"/>
  <c r="L89" i="70"/>
  <c r="X89" i="70"/>
  <c r="AJ89" i="70"/>
  <c r="AV89" i="70"/>
  <c r="Q90" i="70"/>
  <c r="AC90" i="70"/>
  <c r="AO90" i="70"/>
  <c r="BA90" i="70"/>
  <c r="R92" i="70"/>
  <c r="AD92" i="70"/>
  <c r="AP92" i="70"/>
  <c r="BB92" i="70"/>
  <c r="U95" i="70"/>
  <c r="AG95" i="70"/>
  <c r="AS95" i="70"/>
  <c r="T97" i="70"/>
  <c r="AF97" i="70"/>
  <c r="AR97" i="70"/>
  <c r="U98" i="70"/>
  <c r="AG98" i="70"/>
  <c r="AS98" i="70"/>
  <c r="Z100" i="70"/>
  <c r="AL100" i="70"/>
  <c r="AX100" i="70"/>
  <c r="AC103" i="70"/>
  <c r="AO103" i="70"/>
  <c r="BA103" i="70"/>
  <c r="AJ104" i="70"/>
  <c r="AV104" i="70"/>
  <c r="AF105" i="70"/>
  <c r="AR105" i="70"/>
  <c r="AC106" i="70"/>
  <c r="AO106" i="70"/>
  <c r="BA106" i="70"/>
  <c r="M83" i="70"/>
  <c r="R87" i="70"/>
  <c r="AD87" i="70"/>
  <c r="AP87" i="70"/>
  <c r="BB87" i="70"/>
  <c r="U88" i="70"/>
  <c r="AG88" i="70"/>
  <c r="AS88" i="70"/>
  <c r="M89" i="70"/>
  <c r="Y89" i="70"/>
  <c r="AK89" i="70"/>
  <c r="AW89" i="70"/>
  <c r="R90" i="70"/>
  <c r="AD90" i="70"/>
  <c r="AP90" i="70"/>
  <c r="BB90" i="70"/>
  <c r="S92" i="70"/>
  <c r="AE92" i="70"/>
  <c r="AQ92" i="70"/>
  <c r="V95" i="70"/>
  <c r="AH95" i="70"/>
  <c r="AT95" i="70"/>
  <c r="U97" i="70"/>
  <c r="AG97" i="70"/>
  <c r="AS97" i="70"/>
  <c r="V98" i="70"/>
  <c r="AH98" i="70"/>
  <c r="AT98" i="70"/>
  <c r="AA100" i="70"/>
  <c r="AM100" i="70"/>
  <c r="AY100" i="70"/>
  <c r="AD103" i="70"/>
  <c r="AP103" i="70"/>
  <c r="BB103" i="70"/>
  <c r="AK104" i="70"/>
  <c r="AW104" i="70"/>
  <c r="AG105" i="70"/>
  <c r="AS105" i="70"/>
  <c r="AD106" i="70"/>
  <c r="AP106" i="70"/>
  <c r="BB106" i="70"/>
  <c r="W98" i="70"/>
  <c r="AI98" i="70"/>
  <c r="AU98" i="70"/>
  <c r="T87" i="70"/>
  <c r="AF87" i="70"/>
  <c r="K88" i="70"/>
  <c r="W88" i="70"/>
  <c r="AI88" i="70"/>
  <c r="O89" i="70"/>
  <c r="AA89" i="70"/>
  <c r="AM89" i="70"/>
  <c r="T90" i="70"/>
  <c r="AF90" i="70"/>
  <c r="U92" i="70"/>
  <c r="AG92" i="70"/>
  <c r="X95" i="70"/>
  <c r="AJ95" i="70"/>
  <c r="W97" i="70"/>
  <c r="AI97" i="70"/>
  <c r="X98" i="70"/>
  <c r="AJ98" i="70"/>
  <c r="AC100" i="70"/>
  <c r="AO100" i="70"/>
  <c r="AF103" i="70"/>
  <c r="AA104" i="70"/>
  <c r="AM104" i="70"/>
  <c r="AI105" i="70"/>
  <c r="AF106" i="70"/>
  <c r="AY85" i="69"/>
  <c r="AM85" i="69"/>
  <c r="AA85" i="69"/>
  <c r="O85" i="69"/>
  <c r="AX85" i="69"/>
  <c r="AL85" i="69"/>
  <c r="Z85" i="69"/>
  <c r="N85" i="69"/>
  <c r="AW85" i="69"/>
  <c r="AK85" i="69"/>
  <c r="Y85" i="69"/>
  <c r="M85" i="69"/>
  <c r="AV85" i="69"/>
  <c r="AJ85" i="69"/>
  <c r="X85" i="69"/>
  <c r="L85" i="69"/>
  <c r="AU85" i="69"/>
  <c r="AI85" i="69"/>
  <c r="W85" i="69"/>
  <c r="K85" i="69"/>
  <c r="AT85" i="69"/>
  <c r="AH85" i="69"/>
  <c r="V85" i="69"/>
  <c r="J85" i="69"/>
  <c r="AS85" i="69"/>
  <c r="AG85" i="69"/>
  <c r="U85" i="69"/>
  <c r="I85" i="69"/>
  <c r="AR85" i="69"/>
  <c r="AF85" i="69"/>
  <c r="T85" i="69"/>
  <c r="H85" i="69"/>
  <c r="AQ85" i="69"/>
  <c r="AE85" i="69"/>
  <c r="S85" i="69"/>
  <c r="G85" i="69"/>
  <c r="BB85" i="69"/>
  <c r="AP85" i="69"/>
  <c r="AD85" i="69"/>
  <c r="R85" i="69"/>
  <c r="BA85" i="69"/>
  <c r="AO85" i="69"/>
  <c r="AC85" i="69"/>
  <c r="Q85" i="69"/>
  <c r="AZ85" i="69"/>
  <c r="AN85" i="69"/>
  <c r="AB85" i="69"/>
  <c r="P85" i="69"/>
  <c r="AQ101" i="69"/>
  <c r="AE101" i="69"/>
  <c r="BB101" i="69"/>
  <c r="AP101" i="69"/>
  <c r="AD101" i="69"/>
  <c r="BA101" i="69"/>
  <c r="AO101" i="69"/>
  <c r="AC101" i="69"/>
  <c r="AZ101" i="69"/>
  <c r="AN101" i="69"/>
  <c r="AB101" i="69"/>
  <c r="AY101" i="69"/>
  <c r="AM101" i="69"/>
  <c r="AA101" i="69"/>
  <c r="AX101" i="69"/>
  <c r="AL101" i="69"/>
  <c r="Z101" i="69"/>
  <c r="AW101" i="69"/>
  <c r="AK101" i="69"/>
  <c r="Y101" i="69"/>
  <c r="AV101" i="69"/>
  <c r="AJ101" i="69"/>
  <c r="X101" i="69"/>
  <c r="AU101" i="69"/>
  <c r="AI101" i="69"/>
  <c r="W101" i="69"/>
  <c r="AT101" i="69"/>
  <c r="AH101" i="69"/>
  <c r="AS101" i="69"/>
  <c r="AG101" i="69"/>
  <c r="AR101" i="69"/>
  <c r="AF101" i="69"/>
  <c r="BB90" i="69"/>
  <c r="AP90" i="69"/>
  <c r="AD90" i="69"/>
  <c r="R90" i="69"/>
  <c r="BA90" i="69"/>
  <c r="AO90" i="69"/>
  <c r="AC90" i="69"/>
  <c r="Q90" i="69"/>
  <c r="AZ90" i="69"/>
  <c r="AN90" i="69"/>
  <c r="AB90" i="69"/>
  <c r="P90" i="69"/>
  <c r="AY90" i="69"/>
  <c r="AM90" i="69"/>
  <c r="AA90" i="69"/>
  <c r="O90" i="69"/>
  <c r="AX90" i="69"/>
  <c r="AL90" i="69"/>
  <c r="Z90" i="69"/>
  <c r="N90" i="69"/>
  <c r="AW90" i="69"/>
  <c r="AK90" i="69"/>
  <c r="Y90" i="69"/>
  <c r="M90" i="69"/>
  <c r="AV90" i="69"/>
  <c r="AJ90" i="69"/>
  <c r="X90" i="69"/>
  <c r="L90" i="69"/>
  <c r="AU90" i="69"/>
  <c r="AI90" i="69"/>
  <c r="W90" i="69"/>
  <c r="AT90" i="69"/>
  <c r="AH90" i="69"/>
  <c r="V90" i="69"/>
  <c r="AS90" i="69"/>
  <c r="AG90" i="69"/>
  <c r="U90" i="69"/>
  <c r="AR90" i="69"/>
  <c r="AF90" i="69"/>
  <c r="T90" i="69"/>
  <c r="AQ90" i="69"/>
  <c r="AE90" i="69"/>
  <c r="S90" i="69"/>
  <c r="AV91" i="69"/>
  <c r="AJ91" i="69"/>
  <c r="X91" i="69"/>
  <c r="AU91" i="69"/>
  <c r="AI91" i="69"/>
  <c r="W91" i="69"/>
  <c r="AT91" i="69"/>
  <c r="AH91" i="69"/>
  <c r="V91" i="69"/>
  <c r="L83" i="69"/>
  <c r="AS91" i="69"/>
  <c r="AG91" i="69"/>
  <c r="U91" i="69"/>
  <c r="AR91" i="69"/>
  <c r="AF91" i="69"/>
  <c r="T91" i="69"/>
  <c r="AQ91" i="69"/>
  <c r="AE91" i="69"/>
  <c r="S91" i="69"/>
  <c r="BB91" i="69"/>
  <c r="AP91" i="69"/>
  <c r="AD91" i="69"/>
  <c r="R91" i="69"/>
  <c r="BA91" i="69"/>
  <c r="AO91" i="69"/>
  <c r="AC91" i="69"/>
  <c r="Q91" i="69"/>
  <c r="AZ91" i="69"/>
  <c r="AN91" i="69"/>
  <c r="AB91" i="69"/>
  <c r="P91" i="69"/>
  <c r="AY91" i="69"/>
  <c r="AM91" i="69"/>
  <c r="AA91" i="69"/>
  <c r="O91" i="69"/>
  <c r="AX91" i="69"/>
  <c r="AL91" i="69"/>
  <c r="Z91" i="69"/>
  <c r="N91" i="69"/>
  <c r="AW91" i="69"/>
  <c r="AK91" i="69"/>
  <c r="Y91" i="69"/>
  <c r="M91" i="69"/>
  <c r="BB106" i="69"/>
  <c r="AP106" i="69"/>
  <c r="AD106" i="69"/>
  <c r="BA106" i="69"/>
  <c r="AO106" i="69"/>
  <c r="AC106" i="69"/>
  <c r="AZ106" i="69"/>
  <c r="AN106" i="69"/>
  <c r="AB106" i="69"/>
  <c r="AY106" i="69"/>
  <c r="AM106" i="69"/>
  <c r="AX106" i="69"/>
  <c r="AL106" i="69"/>
  <c r="AW106" i="69"/>
  <c r="AK106" i="69"/>
  <c r="AV106" i="69"/>
  <c r="AJ106" i="69"/>
  <c r="AU106" i="69"/>
  <c r="AI106" i="69"/>
  <c r="AT106" i="69"/>
  <c r="AH106" i="69"/>
  <c r="AS106" i="69"/>
  <c r="AG106" i="69"/>
  <c r="AR106" i="69"/>
  <c r="AF106" i="69"/>
  <c r="AQ106" i="69"/>
  <c r="AE106" i="69"/>
  <c r="AY93" i="69"/>
  <c r="AM93" i="69"/>
  <c r="AA93" i="69"/>
  <c r="O93" i="69"/>
  <c r="AX93" i="69"/>
  <c r="AL93" i="69"/>
  <c r="Z93" i="69"/>
  <c r="AW93" i="69"/>
  <c r="AK93" i="69"/>
  <c r="Y93" i="69"/>
  <c r="AV93" i="69"/>
  <c r="AJ93" i="69"/>
  <c r="X93" i="69"/>
  <c r="AU93" i="69"/>
  <c r="AI93" i="69"/>
  <c r="W93" i="69"/>
  <c r="AT93" i="69"/>
  <c r="AH93" i="69"/>
  <c r="V93" i="69"/>
  <c r="AS93" i="69"/>
  <c r="AG93" i="69"/>
  <c r="U93" i="69"/>
  <c r="AR93" i="69"/>
  <c r="AF93" i="69"/>
  <c r="T93" i="69"/>
  <c r="AQ93" i="69"/>
  <c r="AE93" i="69"/>
  <c r="S93" i="69"/>
  <c r="BB93" i="69"/>
  <c r="AP93" i="69"/>
  <c r="AD93" i="69"/>
  <c r="R93" i="69"/>
  <c r="BA93" i="69"/>
  <c r="AO93" i="69"/>
  <c r="AC93" i="69"/>
  <c r="Q93" i="69"/>
  <c r="AZ93" i="69"/>
  <c r="AN93" i="69"/>
  <c r="AB93" i="69"/>
  <c r="P93" i="69"/>
  <c r="AT98" i="69"/>
  <c r="AH98" i="69"/>
  <c r="V98" i="69"/>
  <c r="AS98" i="69"/>
  <c r="AG98" i="69"/>
  <c r="U98" i="69"/>
  <c r="AR98" i="69"/>
  <c r="AF98" i="69"/>
  <c r="T98" i="69"/>
  <c r="AQ98" i="69"/>
  <c r="AE98" i="69"/>
  <c r="BB98" i="69"/>
  <c r="AP98" i="69"/>
  <c r="AD98" i="69"/>
  <c r="BA98" i="69"/>
  <c r="AO98" i="69"/>
  <c r="AC98" i="69"/>
  <c r="AZ98" i="69"/>
  <c r="AN98" i="69"/>
  <c r="AB98" i="69"/>
  <c r="AY98" i="69"/>
  <c r="AM98" i="69"/>
  <c r="AA98" i="69"/>
  <c r="AX98" i="69"/>
  <c r="AL98" i="69"/>
  <c r="Z98" i="69"/>
  <c r="AW98" i="69"/>
  <c r="AK98" i="69"/>
  <c r="Y98" i="69"/>
  <c r="AV98" i="69"/>
  <c r="AJ98" i="69"/>
  <c r="X98" i="69"/>
  <c r="AU98" i="69"/>
  <c r="AI98" i="69"/>
  <c r="W98" i="69"/>
  <c r="AV99" i="69"/>
  <c r="AJ99" i="69"/>
  <c r="X99" i="69"/>
  <c r="AU99" i="69"/>
  <c r="AI99" i="69"/>
  <c r="W99" i="69"/>
  <c r="T83" i="69"/>
  <c r="AT99" i="69"/>
  <c r="AH99" i="69"/>
  <c r="V99" i="69"/>
  <c r="AS99" i="69"/>
  <c r="AG99" i="69"/>
  <c r="U99" i="69"/>
  <c r="AR99" i="69"/>
  <c r="AF99" i="69"/>
  <c r="AQ99" i="69"/>
  <c r="AE99" i="69"/>
  <c r="BB99" i="69"/>
  <c r="AP99" i="69"/>
  <c r="AD99" i="69"/>
  <c r="BA99" i="69"/>
  <c r="AO99" i="69"/>
  <c r="AC99" i="69"/>
  <c r="AZ99" i="69"/>
  <c r="AN99" i="69"/>
  <c r="AB99" i="69"/>
  <c r="AY99" i="69"/>
  <c r="AM99" i="69"/>
  <c r="AA99" i="69"/>
  <c r="AX99" i="69"/>
  <c r="AL99" i="69"/>
  <c r="Z99" i="69"/>
  <c r="AW99" i="69"/>
  <c r="AK99" i="69"/>
  <c r="Y99" i="69"/>
  <c r="P84" i="69"/>
  <c r="AB84" i="69"/>
  <c r="AN84" i="69"/>
  <c r="AZ84" i="69"/>
  <c r="Q86" i="69"/>
  <c r="AC86" i="69"/>
  <c r="AO86" i="69"/>
  <c r="BA86" i="69"/>
  <c r="S87" i="69"/>
  <c r="AE87" i="69"/>
  <c r="AQ87" i="69"/>
  <c r="J88" i="69"/>
  <c r="V88" i="69"/>
  <c r="AH88" i="69"/>
  <c r="AT88" i="69"/>
  <c r="N89" i="69"/>
  <c r="Z89" i="69"/>
  <c r="AL89" i="69"/>
  <c r="AX89" i="69"/>
  <c r="T92" i="69"/>
  <c r="AF92" i="69"/>
  <c r="AR92" i="69"/>
  <c r="Y94" i="69"/>
  <c r="AK94" i="69"/>
  <c r="AW94" i="69"/>
  <c r="W95" i="69"/>
  <c r="AI95" i="69"/>
  <c r="AU95" i="69"/>
  <c r="V96" i="69"/>
  <c r="AH96" i="69"/>
  <c r="AT96" i="69"/>
  <c r="V97" i="69"/>
  <c r="AH97" i="69"/>
  <c r="AT97" i="69"/>
  <c r="AB100" i="69"/>
  <c r="AN100" i="69"/>
  <c r="AZ100" i="69"/>
  <c r="Y102" i="69"/>
  <c r="AK102" i="69"/>
  <c r="AW102" i="69"/>
  <c r="AE103" i="69"/>
  <c r="AQ103" i="69"/>
  <c r="Z104" i="69"/>
  <c r="AL104" i="69"/>
  <c r="AX104" i="69"/>
  <c r="AH105" i="69"/>
  <c r="AT105" i="69"/>
  <c r="Q84" i="69"/>
  <c r="AC84" i="69"/>
  <c r="AO84" i="69"/>
  <c r="BA84" i="69"/>
  <c r="R86" i="69"/>
  <c r="AD86" i="69"/>
  <c r="AP86" i="69"/>
  <c r="BB86" i="69"/>
  <c r="T87" i="69"/>
  <c r="AF87" i="69"/>
  <c r="AR87" i="69"/>
  <c r="K88" i="69"/>
  <c r="W88" i="69"/>
  <c r="AI88" i="69"/>
  <c r="AU88" i="69"/>
  <c r="O89" i="69"/>
  <c r="AA89" i="69"/>
  <c r="AM89" i="69"/>
  <c r="AY89" i="69"/>
  <c r="U92" i="69"/>
  <c r="AG92" i="69"/>
  <c r="AS92" i="69"/>
  <c r="Z94" i="69"/>
  <c r="AL94" i="69"/>
  <c r="AX94" i="69"/>
  <c r="X95" i="69"/>
  <c r="AJ95" i="69"/>
  <c r="AV95" i="69"/>
  <c r="W96" i="69"/>
  <c r="AI96" i="69"/>
  <c r="AU96" i="69"/>
  <c r="W97" i="69"/>
  <c r="AI97" i="69"/>
  <c r="AU97" i="69"/>
  <c r="AC100" i="69"/>
  <c r="AO100" i="69"/>
  <c r="BA100" i="69"/>
  <c r="Z102" i="69"/>
  <c r="AL102" i="69"/>
  <c r="AX102" i="69"/>
  <c r="AF103" i="69"/>
  <c r="AR103" i="69"/>
  <c r="AA104" i="69"/>
  <c r="AM104" i="69"/>
  <c r="AY104" i="69"/>
  <c r="AI105" i="69"/>
  <c r="AU105" i="69"/>
  <c r="F84" i="69"/>
  <c r="R84" i="69"/>
  <c r="AD84" i="69"/>
  <c r="AP84" i="69"/>
  <c r="BB84" i="69"/>
  <c r="S86" i="69"/>
  <c r="AE86" i="69"/>
  <c r="AQ86" i="69"/>
  <c r="I87" i="69"/>
  <c r="U87" i="69"/>
  <c r="AG87" i="69"/>
  <c r="AS87" i="69"/>
  <c r="L88" i="69"/>
  <c r="X88" i="69"/>
  <c r="AJ88" i="69"/>
  <c r="AV88" i="69"/>
  <c r="P89" i="69"/>
  <c r="AB89" i="69"/>
  <c r="AN89" i="69"/>
  <c r="AZ89" i="69"/>
  <c r="V92" i="69"/>
  <c r="AH92" i="69"/>
  <c r="AT92" i="69"/>
  <c r="AA94" i="69"/>
  <c r="AM94" i="69"/>
  <c r="AY94" i="69"/>
  <c r="Y95" i="69"/>
  <c r="AK95" i="69"/>
  <c r="AW95" i="69"/>
  <c r="X96" i="69"/>
  <c r="AJ96" i="69"/>
  <c r="AV96" i="69"/>
  <c r="X97" i="69"/>
  <c r="AJ97" i="69"/>
  <c r="AV97" i="69"/>
  <c r="AD100" i="69"/>
  <c r="AP100" i="69"/>
  <c r="BB100" i="69"/>
  <c r="AA102" i="69"/>
  <c r="AM102" i="69"/>
  <c r="AY102" i="69"/>
  <c r="AG103" i="69"/>
  <c r="AS103" i="69"/>
  <c r="AB104" i="69"/>
  <c r="AN104" i="69"/>
  <c r="AZ104" i="69"/>
  <c r="AJ105" i="69"/>
  <c r="AV105" i="69"/>
  <c r="G84" i="69"/>
  <c r="S84" i="69"/>
  <c r="AE84" i="69"/>
  <c r="AQ84" i="69"/>
  <c r="H86" i="69"/>
  <c r="T86" i="69"/>
  <c r="AF86" i="69"/>
  <c r="AR86" i="69"/>
  <c r="J87" i="69"/>
  <c r="V87" i="69"/>
  <c r="AH87" i="69"/>
  <c r="AT87" i="69"/>
  <c r="M88" i="69"/>
  <c r="Y88" i="69"/>
  <c r="AK88" i="69"/>
  <c r="AW88" i="69"/>
  <c r="Q89" i="69"/>
  <c r="AC89" i="69"/>
  <c r="AO89" i="69"/>
  <c r="BA89" i="69"/>
  <c r="W92" i="69"/>
  <c r="AI92" i="69"/>
  <c r="AU92" i="69"/>
  <c r="P94" i="69"/>
  <c r="AB94" i="69"/>
  <c r="AN94" i="69"/>
  <c r="AZ94" i="69"/>
  <c r="Z95" i="69"/>
  <c r="AL95" i="69"/>
  <c r="AX95" i="69"/>
  <c r="Y96" i="69"/>
  <c r="AK96" i="69"/>
  <c r="AW96" i="69"/>
  <c r="Y97" i="69"/>
  <c r="AK97" i="69"/>
  <c r="AW97" i="69"/>
  <c r="AE100" i="69"/>
  <c r="AQ100" i="69"/>
  <c r="AB102" i="69"/>
  <c r="AN102" i="69"/>
  <c r="AZ102" i="69"/>
  <c r="AH103" i="69"/>
  <c r="AT103" i="69"/>
  <c r="AC104" i="69"/>
  <c r="AO104" i="69"/>
  <c r="BA104" i="69"/>
  <c r="AK105" i="69"/>
  <c r="AW105" i="69"/>
  <c r="H84" i="69"/>
  <c r="T84" i="69"/>
  <c r="AF84" i="69"/>
  <c r="AR84" i="69"/>
  <c r="I86" i="69"/>
  <c r="U86" i="69"/>
  <c r="AG86" i="69"/>
  <c r="AS86" i="69"/>
  <c r="K87" i="69"/>
  <c r="W87" i="69"/>
  <c r="AI87" i="69"/>
  <c r="AU87" i="69"/>
  <c r="N88" i="69"/>
  <c r="Z88" i="69"/>
  <c r="AL88" i="69"/>
  <c r="AX88" i="69"/>
  <c r="R89" i="69"/>
  <c r="AD89" i="69"/>
  <c r="AP89" i="69"/>
  <c r="BB89" i="69"/>
  <c r="X92" i="69"/>
  <c r="AJ92" i="69"/>
  <c r="AV92" i="69"/>
  <c r="Q94" i="69"/>
  <c r="AC94" i="69"/>
  <c r="AO94" i="69"/>
  <c r="BA94" i="69"/>
  <c r="AA95" i="69"/>
  <c r="AM95" i="69"/>
  <c r="AY95" i="69"/>
  <c r="Z96" i="69"/>
  <c r="AL96" i="69"/>
  <c r="AX96" i="69"/>
  <c r="Z97" i="69"/>
  <c r="AL97" i="69"/>
  <c r="AX97" i="69"/>
  <c r="AF100" i="69"/>
  <c r="AR100" i="69"/>
  <c r="AC102" i="69"/>
  <c r="AO102" i="69"/>
  <c r="BA102" i="69"/>
  <c r="AI103" i="69"/>
  <c r="AU103" i="69"/>
  <c r="AD104" i="69"/>
  <c r="AP104" i="69"/>
  <c r="BB104" i="69"/>
  <c r="AL105" i="69"/>
  <c r="AX105" i="69"/>
  <c r="I84" i="69"/>
  <c r="U84" i="69"/>
  <c r="AG84" i="69"/>
  <c r="AS84" i="69"/>
  <c r="J86" i="69"/>
  <c r="V86" i="69"/>
  <c r="AH86" i="69"/>
  <c r="AT86" i="69"/>
  <c r="L87" i="69"/>
  <c r="X87" i="69"/>
  <c r="AJ87" i="69"/>
  <c r="AV87" i="69"/>
  <c r="O88" i="69"/>
  <c r="AA88" i="69"/>
  <c r="AM88" i="69"/>
  <c r="AY88" i="69"/>
  <c r="S89" i="69"/>
  <c r="AE89" i="69"/>
  <c r="AQ89" i="69"/>
  <c r="Y92" i="69"/>
  <c r="AK92" i="69"/>
  <c r="AW92" i="69"/>
  <c r="R94" i="69"/>
  <c r="AD94" i="69"/>
  <c r="AP94" i="69"/>
  <c r="BB94" i="69"/>
  <c r="AB95" i="69"/>
  <c r="AN95" i="69"/>
  <c r="AZ95" i="69"/>
  <c r="AA96" i="69"/>
  <c r="AM96" i="69"/>
  <c r="AY96" i="69"/>
  <c r="AA97" i="69"/>
  <c r="AM97" i="69"/>
  <c r="AY97" i="69"/>
  <c r="AG100" i="69"/>
  <c r="AS100" i="69"/>
  <c r="AD102" i="69"/>
  <c r="AP102" i="69"/>
  <c r="BB102" i="69"/>
  <c r="AJ103" i="69"/>
  <c r="AV103" i="69"/>
  <c r="AE104" i="69"/>
  <c r="AQ104" i="69"/>
  <c r="AA105" i="69"/>
  <c r="AM105" i="69"/>
  <c r="AY105" i="69"/>
  <c r="J84" i="69"/>
  <c r="V84" i="69"/>
  <c r="AH84" i="69"/>
  <c r="AT84" i="69"/>
  <c r="K86" i="69"/>
  <c r="W86" i="69"/>
  <c r="AI86" i="69"/>
  <c r="AU86" i="69"/>
  <c r="M87" i="69"/>
  <c r="Y87" i="69"/>
  <c r="AK87" i="69"/>
  <c r="AW87" i="69"/>
  <c r="P88" i="69"/>
  <c r="AB88" i="69"/>
  <c r="AN88" i="69"/>
  <c r="AZ88" i="69"/>
  <c r="T89" i="69"/>
  <c r="AF89" i="69"/>
  <c r="AR89" i="69"/>
  <c r="N92" i="69"/>
  <c r="Z92" i="69"/>
  <c r="AL92" i="69"/>
  <c r="AX92" i="69"/>
  <c r="S94" i="69"/>
  <c r="AE94" i="69"/>
  <c r="AQ94" i="69"/>
  <c r="Q95" i="69"/>
  <c r="AC95" i="69"/>
  <c r="AO95" i="69"/>
  <c r="BA95" i="69"/>
  <c r="AB96" i="69"/>
  <c r="AN96" i="69"/>
  <c r="AZ96" i="69"/>
  <c r="AB97" i="69"/>
  <c r="AN97" i="69"/>
  <c r="AZ97" i="69"/>
  <c r="V100" i="69"/>
  <c r="AH100" i="69"/>
  <c r="AT100" i="69"/>
  <c r="AE102" i="69"/>
  <c r="AQ102" i="69"/>
  <c r="Y103" i="69"/>
  <c r="AK103" i="69"/>
  <c r="AW103" i="69"/>
  <c r="AF104" i="69"/>
  <c r="AR104" i="69"/>
  <c r="AB105" i="69"/>
  <c r="AN105" i="69"/>
  <c r="AZ105" i="69"/>
  <c r="K84" i="69"/>
  <c r="W84" i="69"/>
  <c r="AI84" i="69"/>
  <c r="AU84" i="69"/>
  <c r="L86" i="69"/>
  <c r="X86" i="69"/>
  <c r="AJ86" i="69"/>
  <c r="AV86" i="69"/>
  <c r="N87" i="69"/>
  <c r="Z87" i="69"/>
  <c r="AL87" i="69"/>
  <c r="AX87" i="69"/>
  <c r="Q88" i="69"/>
  <c r="AC88" i="69"/>
  <c r="AO88" i="69"/>
  <c r="BA88" i="69"/>
  <c r="U89" i="69"/>
  <c r="AG89" i="69"/>
  <c r="AS89" i="69"/>
  <c r="O92" i="69"/>
  <c r="AA92" i="69"/>
  <c r="AM92" i="69"/>
  <c r="AY92" i="69"/>
  <c r="T94" i="69"/>
  <c r="AF94" i="69"/>
  <c r="AR94" i="69"/>
  <c r="R95" i="69"/>
  <c r="AD95" i="69"/>
  <c r="AP95" i="69"/>
  <c r="BB95" i="69"/>
  <c r="AC96" i="69"/>
  <c r="AO96" i="69"/>
  <c r="BA96" i="69"/>
  <c r="AC97" i="69"/>
  <c r="AO97" i="69"/>
  <c r="BA97" i="69"/>
  <c r="W100" i="69"/>
  <c r="AI100" i="69"/>
  <c r="AU100" i="69"/>
  <c r="AF102" i="69"/>
  <c r="AR102" i="69"/>
  <c r="Z103" i="69"/>
  <c r="AL103" i="69"/>
  <c r="AX103" i="69"/>
  <c r="AG104" i="69"/>
  <c r="AS104" i="69"/>
  <c r="AC105" i="69"/>
  <c r="AO105" i="69"/>
  <c r="BA105" i="69"/>
  <c r="L84" i="69"/>
  <c r="X84" i="69"/>
  <c r="AJ84" i="69"/>
  <c r="AV84" i="69"/>
  <c r="M86" i="69"/>
  <c r="Y86" i="69"/>
  <c r="AK86" i="69"/>
  <c r="AW86" i="69"/>
  <c r="O87" i="69"/>
  <c r="AA87" i="69"/>
  <c r="AM87" i="69"/>
  <c r="AY87" i="69"/>
  <c r="R88" i="69"/>
  <c r="AD88" i="69"/>
  <c r="AP88" i="69"/>
  <c r="BB88" i="69"/>
  <c r="V89" i="69"/>
  <c r="AH89" i="69"/>
  <c r="AT89" i="69"/>
  <c r="P92" i="69"/>
  <c r="AB92" i="69"/>
  <c r="AN92" i="69"/>
  <c r="AZ92" i="69"/>
  <c r="U94" i="69"/>
  <c r="AG94" i="69"/>
  <c r="AS94" i="69"/>
  <c r="S95" i="69"/>
  <c r="AE95" i="69"/>
  <c r="AQ95" i="69"/>
  <c r="R96" i="69"/>
  <c r="AD96" i="69"/>
  <c r="AP96" i="69"/>
  <c r="BB96" i="69"/>
  <c r="AD97" i="69"/>
  <c r="AP97" i="69"/>
  <c r="BB97" i="69"/>
  <c r="X100" i="69"/>
  <c r="AJ100" i="69"/>
  <c r="AV100" i="69"/>
  <c r="AG102" i="69"/>
  <c r="AS102" i="69"/>
  <c r="AA103" i="69"/>
  <c r="AM103" i="69"/>
  <c r="AY103" i="69"/>
  <c r="AH104" i="69"/>
  <c r="AT104" i="69"/>
  <c r="AD105" i="69"/>
  <c r="AP105" i="69"/>
  <c r="BB105" i="69"/>
  <c r="M84" i="69"/>
  <c r="Y84" i="69"/>
  <c r="AK84" i="69"/>
  <c r="AW84" i="69"/>
  <c r="N86" i="69"/>
  <c r="Z86" i="69"/>
  <c r="AL86" i="69"/>
  <c r="AX86" i="69"/>
  <c r="P87" i="69"/>
  <c r="AB87" i="69"/>
  <c r="AN87" i="69"/>
  <c r="AZ87" i="69"/>
  <c r="S88" i="69"/>
  <c r="AE88" i="69"/>
  <c r="AQ88" i="69"/>
  <c r="K89" i="69"/>
  <c r="W89" i="69"/>
  <c r="AI89" i="69"/>
  <c r="AU89" i="69"/>
  <c r="Q92" i="69"/>
  <c r="AC92" i="69"/>
  <c r="AO92" i="69"/>
  <c r="BA92" i="69"/>
  <c r="V94" i="69"/>
  <c r="AH94" i="69"/>
  <c r="AT94" i="69"/>
  <c r="T95" i="69"/>
  <c r="AF95" i="69"/>
  <c r="AR95" i="69"/>
  <c r="S96" i="69"/>
  <c r="AE96" i="69"/>
  <c r="AQ96" i="69"/>
  <c r="S97" i="69"/>
  <c r="AE97" i="69"/>
  <c r="AQ97" i="69"/>
  <c r="Y100" i="69"/>
  <c r="AK100" i="69"/>
  <c r="AW100" i="69"/>
  <c r="AH102" i="69"/>
  <c r="AT102" i="69"/>
  <c r="AB103" i="69"/>
  <c r="AN103" i="69"/>
  <c r="AZ103" i="69"/>
  <c r="AI104" i="69"/>
  <c r="AU104" i="69"/>
  <c r="AE105" i="69"/>
  <c r="AQ105" i="69"/>
  <c r="N84" i="69"/>
  <c r="Z84" i="69"/>
  <c r="AL84" i="69"/>
  <c r="AX84" i="69"/>
  <c r="O86" i="69"/>
  <c r="AA86" i="69"/>
  <c r="AM86" i="69"/>
  <c r="AY86" i="69"/>
  <c r="Q87" i="69"/>
  <c r="AC87" i="69"/>
  <c r="AO87" i="69"/>
  <c r="BA87" i="69"/>
  <c r="T88" i="69"/>
  <c r="AF88" i="69"/>
  <c r="AR88" i="69"/>
  <c r="L89" i="69"/>
  <c r="X89" i="69"/>
  <c r="AJ89" i="69"/>
  <c r="AV89" i="69"/>
  <c r="R92" i="69"/>
  <c r="AD92" i="69"/>
  <c r="AP92" i="69"/>
  <c r="BB92" i="69"/>
  <c r="W94" i="69"/>
  <c r="AI94" i="69"/>
  <c r="AU94" i="69"/>
  <c r="U95" i="69"/>
  <c r="AG95" i="69"/>
  <c r="AS95" i="69"/>
  <c r="T96" i="69"/>
  <c r="AF96" i="69"/>
  <c r="AR96" i="69"/>
  <c r="T97" i="69"/>
  <c r="AF97" i="69"/>
  <c r="AR97" i="69"/>
  <c r="Z100" i="69"/>
  <c r="AL100" i="69"/>
  <c r="AX100" i="69"/>
  <c r="AI102" i="69"/>
  <c r="AU102" i="69"/>
  <c r="AC103" i="69"/>
  <c r="AO103" i="69"/>
  <c r="BA103" i="69"/>
  <c r="AJ104" i="69"/>
  <c r="AV104" i="69"/>
  <c r="AF105" i="69"/>
  <c r="AR105" i="69"/>
  <c r="O84" i="69"/>
  <c r="AA84" i="69"/>
  <c r="AM84" i="69"/>
  <c r="P86" i="69"/>
  <c r="AB86" i="69"/>
  <c r="AN86" i="69"/>
  <c r="R87" i="69"/>
  <c r="AD87" i="69"/>
  <c r="AP87" i="69"/>
  <c r="U88" i="69"/>
  <c r="AG88" i="69"/>
  <c r="M89" i="69"/>
  <c r="Y89" i="69"/>
  <c r="AK89" i="69"/>
  <c r="S92" i="69"/>
  <c r="AE92" i="69"/>
  <c r="X94" i="69"/>
  <c r="AJ94" i="69"/>
  <c r="V95" i="69"/>
  <c r="AH95" i="69"/>
  <c r="U96" i="69"/>
  <c r="AG96" i="69"/>
  <c r="U97" i="69"/>
  <c r="AG97" i="69"/>
  <c r="AA100" i="69"/>
  <c r="AM100" i="69"/>
  <c r="X102" i="69"/>
  <c r="AJ102" i="69"/>
  <c r="AD103" i="69"/>
  <c r="AP103" i="69"/>
  <c r="AK104" i="69"/>
  <c r="AG105" i="69"/>
  <c r="AT102" i="68"/>
  <c r="AH102" i="68"/>
  <c r="AS102" i="68"/>
  <c r="AG102" i="68"/>
  <c r="AR102" i="68"/>
  <c r="AF102" i="68"/>
  <c r="AQ102" i="68"/>
  <c r="AE102" i="68"/>
  <c r="BB102" i="68"/>
  <c r="AP102" i="68"/>
  <c r="AD102" i="68"/>
  <c r="BA102" i="68"/>
  <c r="AO102" i="68"/>
  <c r="AC102" i="68"/>
  <c r="AZ102" i="68"/>
  <c r="AN102" i="68"/>
  <c r="AB102" i="68"/>
  <c r="AY102" i="68"/>
  <c r="AM102" i="68"/>
  <c r="AA102" i="68"/>
  <c r="AX102" i="68"/>
  <c r="AL102" i="68"/>
  <c r="Z102" i="68"/>
  <c r="AW102" i="68"/>
  <c r="AK102" i="68"/>
  <c r="Y102" i="68"/>
  <c r="AV102" i="68"/>
  <c r="AJ102" i="68"/>
  <c r="X102" i="68"/>
  <c r="AU102" i="68"/>
  <c r="AI102" i="68"/>
  <c r="AQ105" i="68"/>
  <c r="AE105" i="68"/>
  <c r="BB105" i="68"/>
  <c r="AP105" i="68"/>
  <c r="AD105" i="68"/>
  <c r="Z83" i="68"/>
  <c r="BA105" i="68"/>
  <c r="AO105" i="68"/>
  <c r="AC105" i="68"/>
  <c r="AZ105" i="68"/>
  <c r="AN105" i="68"/>
  <c r="AB105" i="68"/>
  <c r="AY105" i="68"/>
  <c r="AM105" i="68"/>
  <c r="AA105" i="68"/>
  <c r="AX105" i="68"/>
  <c r="AL105" i="68"/>
  <c r="AW105" i="68"/>
  <c r="AK105" i="68"/>
  <c r="AV105" i="68"/>
  <c r="AJ105" i="68"/>
  <c r="AU105" i="68"/>
  <c r="AI105" i="68"/>
  <c r="AT105" i="68"/>
  <c r="AH105" i="68"/>
  <c r="AS105" i="68"/>
  <c r="AG105" i="68"/>
  <c r="AR105" i="68"/>
  <c r="AF105" i="68"/>
  <c r="AT94" i="68"/>
  <c r="AH94" i="68"/>
  <c r="V94" i="68"/>
  <c r="AS94" i="68"/>
  <c r="AG94" i="68"/>
  <c r="U94" i="68"/>
  <c r="AR94" i="68"/>
  <c r="AF94" i="68"/>
  <c r="T94" i="68"/>
  <c r="AQ94" i="68"/>
  <c r="AE94" i="68"/>
  <c r="S94" i="68"/>
  <c r="BB94" i="68"/>
  <c r="AP94" i="68"/>
  <c r="AD94" i="68"/>
  <c r="R94" i="68"/>
  <c r="BA94" i="68"/>
  <c r="AO94" i="68"/>
  <c r="AC94" i="68"/>
  <c r="Q94" i="68"/>
  <c r="AZ94" i="68"/>
  <c r="AN94" i="68"/>
  <c r="AB94" i="68"/>
  <c r="P94" i="68"/>
  <c r="AY94" i="68"/>
  <c r="AM94" i="68"/>
  <c r="AA94" i="68"/>
  <c r="AX94" i="68"/>
  <c r="AL94" i="68"/>
  <c r="Z94" i="68"/>
  <c r="AW94" i="68"/>
  <c r="AK94" i="68"/>
  <c r="Y94" i="68"/>
  <c r="AV94" i="68"/>
  <c r="AJ94" i="68"/>
  <c r="X94" i="68"/>
  <c r="AU94" i="68"/>
  <c r="AI94" i="68"/>
  <c r="W94" i="68"/>
  <c r="AR95" i="68"/>
  <c r="AF95" i="68"/>
  <c r="T95" i="68"/>
  <c r="AQ95" i="68"/>
  <c r="AE95" i="68"/>
  <c r="S95" i="68"/>
  <c r="BB95" i="68"/>
  <c r="AP95" i="68"/>
  <c r="AD95" i="68"/>
  <c r="R95" i="68"/>
  <c r="BA95" i="68"/>
  <c r="AO95" i="68"/>
  <c r="AC95" i="68"/>
  <c r="Q95" i="68"/>
  <c r="AZ95" i="68"/>
  <c r="AN95" i="68"/>
  <c r="AB95" i="68"/>
  <c r="AY95" i="68"/>
  <c r="AM95" i="68"/>
  <c r="AA95" i="68"/>
  <c r="P83" i="68"/>
  <c r="AX95" i="68"/>
  <c r="AL95" i="68"/>
  <c r="Z95" i="68"/>
  <c r="AW95" i="68"/>
  <c r="AK95" i="68"/>
  <c r="Y95" i="68"/>
  <c r="AV95" i="68"/>
  <c r="AJ95" i="68"/>
  <c r="X95" i="68"/>
  <c r="AU95" i="68"/>
  <c r="AI95" i="68"/>
  <c r="W95" i="68"/>
  <c r="AT95" i="68"/>
  <c r="AH95" i="68"/>
  <c r="V95" i="68"/>
  <c r="AS95" i="68"/>
  <c r="AG95" i="68"/>
  <c r="U95" i="68"/>
  <c r="AQ97" i="68"/>
  <c r="AE97" i="68"/>
  <c r="S97" i="68"/>
  <c r="BB97" i="68"/>
  <c r="AP97" i="68"/>
  <c r="AD97" i="68"/>
  <c r="BA97" i="68"/>
  <c r="AO97" i="68"/>
  <c r="AC97" i="68"/>
  <c r="AZ97" i="68"/>
  <c r="AN97" i="68"/>
  <c r="AB97" i="68"/>
  <c r="AY97" i="68"/>
  <c r="AM97" i="68"/>
  <c r="AA97" i="68"/>
  <c r="R83" i="68"/>
  <c r="AX97" i="68"/>
  <c r="AL97" i="68"/>
  <c r="Z97" i="68"/>
  <c r="AW97" i="68"/>
  <c r="AK97" i="68"/>
  <c r="Y97" i="68"/>
  <c r="AV97" i="68"/>
  <c r="AJ97" i="68"/>
  <c r="X97" i="68"/>
  <c r="AU97" i="68"/>
  <c r="AI97" i="68"/>
  <c r="W97" i="68"/>
  <c r="AT97" i="68"/>
  <c r="AH97" i="68"/>
  <c r="V97" i="68"/>
  <c r="AS97" i="68"/>
  <c r="AG97" i="68"/>
  <c r="U97" i="68"/>
  <c r="AR97" i="68"/>
  <c r="AF97" i="68"/>
  <c r="T97" i="68"/>
  <c r="X83" i="68"/>
  <c r="T96" i="68"/>
  <c r="AF96" i="68"/>
  <c r="AR96" i="68"/>
  <c r="U98" i="68"/>
  <c r="AG98" i="68"/>
  <c r="AS98" i="68"/>
  <c r="W99" i="68"/>
  <c r="AI99" i="68"/>
  <c r="AU99" i="68"/>
  <c r="Z100" i="68"/>
  <c r="AL100" i="68"/>
  <c r="AX100" i="68"/>
  <c r="AD101" i="68"/>
  <c r="AP101" i="68"/>
  <c r="BB101" i="68"/>
  <c r="AC103" i="68"/>
  <c r="AO103" i="68"/>
  <c r="BA103" i="68"/>
  <c r="AJ104" i="68"/>
  <c r="AV104" i="68"/>
  <c r="AC106" i="68"/>
  <c r="AO106" i="68"/>
  <c r="BA106" i="68"/>
  <c r="U96" i="68"/>
  <c r="AG96" i="68"/>
  <c r="AS96" i="68"/>
  <c r="V98" i="68"/>
  <c r="AH98" i="68"/>
  <c r="AT98" i="68"/>
  <c r="X99" i="68"/>
  <c r="AJ99" i="68"/>
  <c r="AV99" i="68"/>
  <c r="AA100" i="68"/>
  <c r="AM100" i="68"/>
  <c r="AY100" i="68"/>
  <c r="AE101" i="68"/>
  <c r="AQ101" i="68"/>
  <c r="AD103" i="68"/>
  <c r="AP103" i="68"/>
  <c r="BB103" i="68"/>
  <c r="AK104" i="68"/>
  <c r="AW104" i="68"/>
  <c r="AD106" i="68"/>
  <c r="AP106" i="68"/>
  <c r="BB106" i="68"/>
  <c r="V96" i="68"/>
  <c r="AH96" i="68"/>
  <c r="AT96" i="68"/>
  <c r="W98" i="68"/>
  <c r="AI98" i="68"/>
  <c r="AU98" i="68"/>
  <c r="Y99" i="68"/>
  <c r="AK99" i="68"/>
  <c r="AW99" i="68"/>
  <c r="AB100" i="68"/>
  <c r="AN100" i="68"/>
  <c r="AZ100" i="68"/>
  <c r="AF101" i="68"/>
  <c r="AR101" i="68"/>
  <c r="AE103" i="68"/>
  <c r="AQ103" i="68"/>
  <c r="Z104" i="68"/>
  <c r="AL104" i="68"/>
  <c r="AX104" i="68"/>
  <c r="AE106" i="68"/>
  <c r="AQ106" i="68"/>
  <c r="W96" i="68"/>
  <c r="AI96" i="68"/>
  <c r="AU96" i="68"/>
  <c r="X98" i="68"/>
  <c r="AJ98" i="68"/>
  <c r="AV98" i="68"/>
  <c r="Z99" i="68"/>
  <c r="AL99" i="68"/>
  <c r="AX99" i="68"/>
  <c r="AC100" i="68"/>
  <c r="AO100" i="68"/>
  <c r="BA100" i="68"/>
  <c r="AG101" i="68"/>
  <c r="AS101" i="68"/>
  <c r="AF103" i="68"/>
  <c r="AR103" i="68"/>
  <c r="AA104" i="68"/>
  <c r="AM104" i="68"/>
  <c r="AY104" i="68"/>
  <c r="AF106" i="68"/>
  <c r="AR106" i="68"/>
  <c r="X96" i="68"/>
  <c r="AJ96" i="68"/>
  <c r="AV96" i="68"/>
  <c r="Y98" i="68"/>
  <c r="AK98" i="68"/>
  <c r="AW98" i="68"/>
  <c r="AA99" i="68"/>
  <c r="AM99" i="68"/>
  <c r="AY99" i="68"/>
  <c r="AD100" i="68"/>
  <c r="AP100" i="68"/>
  <c r="BB100" i="68"/>
  <c r="AH101" i="68"/>
  <c r="AT101" i="68"/>
  <c r="AG103" i="68"/>
  <c r="AS103" i="68"/>
  <c r="AB104" i="68"/>
  <c r="AN104" i="68"/>
  <c r="AZ104" i="68"/>
  <c r="AG106" i="68"/>
  <c r="AS106" i="68"/>
  <c r="Y96" i="68"/>
  <c r="AK96" i="68"/>
  <c r="AW96" i="68"/>
  <c r="Z98" i="68"/>
  <c r="AL98" i="68"/>
  <c r="AX98" i="68"/>
  <c r="AB99" i="68"/>
  <c r="AN99" i="68"/>
  <c r="AZ99" i="68"/>
  <c r="AE100" i="68"/>
  <c r="AQ100" i="68"/>
  <c r="W101" i="68"/>
  <c r="AI101" i="68"/>
  <c r="AU101" i="68"/>
  <c r="AH103" i="68"/>
  <c r="AT103" i="68"/>
  <c r="AC104" i="68"/>
  <c r="AO104" i="68"/>
  <c r="BA104" i="68"/>
  <c r="AH106" i="68"/>
  <c r="AT106" i="68"/>
  <c r="Z96" i="68"/>
  <c r="AL96" i="68"/>
  <c r="AX96" i="68"/>
  <c r="AA98" i="68"/>
  <c r="AM98" i="68"/>
  <c r="AY98" i="68"/>
  <c r="AC99" i="68"/>
  <c r="AO99" i="68"/>
  <c r="BA99" i="68"/>
  <c r="AF100" i="68"/>
  <c r="AR100" i="68"/>
  <c r="X101" i="68"/>
  <c r="AJ101" i="68"/>
  <c r="AV101" i="68"/>
  <c r="AI103" i="68"/>
  <c r="AU103" i="68"/>
  <c r="AD104" i="68"/>
  <c r="AP104" i="68"/>
  <c r="BB104" i="68"/>
  <c r="AI106" i="68"/>
  <c r="AU106" i="68"/>
  <c r="AA96" i="68"/>
  <c r="AM96" i="68"/>
  <c r="AY96" i="68"/>
  <c r="AB98" i="68"/>
  <c r="AN98" i="68"/>
  <c r="AZ98" i="68"/>
  <c r="AD99" i="68"/>
  <c r="AP99" i="68"/>
  <c r="BB99" i="68"/>
  <c r="AG100" i="68"/>
  <c r="AS100" i="68"/>
  <c r="Y101" i="68"/>
  <c r="AK101" i="68"/>
  <c r="AW101" i="68"/>
  <c r="AJ103" i="68"/>
  <c r="AV103" i="68"/>
  <c r="AE104" i="68"/>
  <c r="AQ104" i="68"/>
  <c r="AJ106" i="68"/>
  <c r="AV106" i="68"/>
  <c r="U83" i="68"/>
  <c r="AB96" i="68"/>
  <c r="AN96" i="68"/>
  <c r="AZ96" i="68"/>
  <c r="AC98" i="68"/>
  <c r="AO98" i="68"/>
  <c r="BA98" i="68"/>
  <c r="AE99" i="68"/>
  <c r="AQ99" i="68"/>
  <c r="V100" i="68"/>
  <c r="AH100" i="68"/>
  <c r="AT100" i="68"/>
  <c r="Z101" i="68"/>
  <c r="AL101" i="68"/>
  <c r="AX101" i="68"/>
  <c r="Y103" i="68"/>
  <c r="AK103" i="68"/>
  <c r="AW103" i="68"/>
  <c r="AF104" i="68"/>
  <c r="AR104" i="68"/>
  <c r="AK106" i="68"/>
  <c r="AW106" i="68"/>
  <c r="AC96" i="68"/>
  <c r="AO96" i="68"/>
  <c r="BA96" i="68"/>
  <c r="AD98" i="68"/>
  <c r="AP98" i="68"/>
  <c r="BB98" i="68"/>
  <c r="AF99" i="68"/>
  <c r="AR99" i="68"/>
  <c r="W100" i="68"/>
  <c r="AI100" i="68"/>
  <c r="AU100" i="68"/>
  <c r="AA101" i="68"/>
  <c r="AM101" i="68"/>
  <c r="AY101" i="68"/>
  <c r="Z103" i="68"/>
  <c r="AL103" i="68"/>
  <c r="AX103" i="68"/>
  <c r="AG104" i="68"/>
  <c r="AS104" i="68"/>
  <c r="AL106" i="68"/>
  <c r="AX106" i="68"/>
  <c r="R96" i="68"/>
  <c r="AD96" i="68"/>
  <c r="AP96" i="68"/>
  <c r="BB96" i="68"/>
  <c r="AE98" i="68"/>
  <c r="AQ98" i="68"/>
  <c r="U99" i="68"/>
  <c r="AG99" i="68"/>
  <c r="AS99" i="68"/>
  <c r="X100" i="68"/>
  <c r="AJ100" i="68"/>
  <c r="AV100" i="68"/>
  <c r="AB101" i="68"/>
  <c r="AN101" i="68"/>
  <c r="AZ101" i="68"/>
  <c r="AA103" i="68"/>
  <c r="AM103" i="68"/>
  <c r="AY103" i="68"/>
  <c r="AH104" i="68"/>
  <c r="AT104" i="68"/>
  <c r="AM106" i="68"/>
  <c r="AY106" i="68"/>
  <c r="S96" i="68"/>
  <c r="AE96" i="68"/>
  <c r="T98" i="68"/>
  <c r="AF98" i="68"/>
  <c r="V99" i="68"/>
  <c r="AH99" i="68"/>
  <c r="Y100" i="68"/>
  <c r="AK100" i="68"/>
  <c r="AC101" i="68"/>
  <c r="AO101" i="68"/>
  <c r="AB103" i="68"/>
  <c r="AN103" i="68"/>
  <c r="AI104" i="68"/>
  <c r="AB106" i="68"/>
  <c r="AN106" i="68"/>
  <c r="AX103" i="67"/>
  <c r="AL103" i="67"/>
  <c r="Z103" i="67"/>
  <c r="AV103" i="67"/>
  <c r="AW103" i="67"/>
  <c r="AK103" i="67"/>
  <c r="Y103" i="67"/>
  <c r="AJ103" i="67"/>
  <c r="AU103" i="67"/>
  <c r="AI103" i="67"/>
  <c r="AT103" i="67"/>
  <c r="AH103" i="67"/>
  <c r="AS103" i="67"/>
  <c r="AG103" i="67"/>
  <c r="AD103" i="67"/>
  <c r="AR103" i="67"/>
  <c r="AF103" i="67"/>
  <c r="BB103" i="67"/>
  <c r="AP103" i="67"/>
  <c r="AQ103" i="67"/>
  <c r="AE103" i="67"/>
  <c r="BA103" i="67"/>
  <c r="AO103" i="67"/>
  <c r="AC103" i="67"/>
  <c r="AZ103" i="67"/>
  <c r="AN103" i="67"/>
  <c r="AB103" i="67"/>
  <c r="AY103" i="67"/>
  <c r="AM103" i="67"/>
  <c r="AA103" i="67"/>
  <c r="AR94" i="67"/>
  <c r="AF94" i="67"/>
  <c r="T94" i="67"/>
  <c r="AQ94" i="67"/>
  <c r="AE94" i="67"/>
  <c r="S94" i="67"/>
  <c r="BA94" i="67"/>
  <c r="AO94" i="67"/>
  <c r="AC94" i="67"/>
  <c r="Q94" i="67"/>
  <c r="AZ94" i="67"/>
  <c r="AN94" i="67"/>
  <c r="AB94" i="67"/>
  <c r="P94" i="67"/>
  <c r="AY94" i="67"/>
  <c r="AM94" i="67"/>
  <c r="AA94" i="67"/>
  <c r="AV94" i="67"/>
  <c r="AX94" i="67"/>
  <c r="AL94" i="67"/>
  <c r="Z94" i="67"/>
  <c r="AJ94" i="67"/>
  <c r="AW94" i="67"/>
  <c r="AK94" i="67"/>
  <c r="Y94" i="67"/>
  <c r="X94" i="67"/>
  <c r="AU94" i="67"/>
  <c r="AI94" i="67"/>
  <c r="W94" i="67"/>
  <c r="AT94" i="67"/>
  <c r="AH94" i="67"/>
  <c r="V94" i="67"/>
  <c r="AS94" i="67"/>
  <c r="AG94" i="67"/>
  <c r="U94" i="67"/>
  <c r="AK92" i="67"/>
  <c r="BB94" i="67"/>
  <c r="BB95" i="67"/>
  <c r="AP95" i="67"/>
  <c r="AD95" i="67"/>
  <c r="R95" i="67"/>
  <c r="BA95" i="67"/>
  <c r="AO95" i="67"/>
  <c r="AC95" i="67"/>
  <c r="Q95" i="67"/>
  <c r="AY95" i="67"/>
  <c r="AM95" i="67"/>
  <c r="AA95" i="67"/>
  <c r="AH95" i="67"/>
  <c r="AX95" i="67"/>
  <c r="AL95" i="67"/>
  <c r="Z95" i="67"/>
  <c r="AW95" i="67"/>
  <c r="AK95" i="67"/>
  <c r="Y95" i="67"/>
  <c r="AT95" i="67"/>
  <c r="AV95" i="67"/>
  <c r="AJ95" i="67"/>
  <c r="X95" i="67"/>
  <c r="V95" i="67"/>
  <c r="AU95" i="67"/>
  <c r="AI95" i="67"/>
  <c r="W95" i="67"/>
  <c r="AS95" i="67"/>
  <c r="AG95" i="67"/>
  <c r="U95" i="67"/>
  <c r="AR95" i="67"/>
  <c r="AF95" i="67"/>
  <c r="T95" i="67"/>
  <c r="AQ95" i="67"/>
  <c r="AE95" i="67"/>
  <c r="S95" i="67"/>
  <c r="AB95" i="67"/>
  <c r="AZ95" i="67"/>
  <c r="BB98" i="67"/>
  <c r="AP98" i="67"/>
  <c r="AD98" i="67"/>
  <c r="AN98" i="67"/>
  <c r="BA98" i="67"/>
  <c r="AO98" i="67"/>
  <c r="AC98" i="67"/>
  <c r="AZ98" i="67"/>
  <c r="AB98" i="67"/>
  <c r="AY98" i="67"/>
  <c r="AM98" i="67"/>
  <c r="AA98" i="67"/>
  <c r="V98" i="67"/>
  <c r="AX98" i="67"/>
  <c r="AL98" i="67"/>
  <c r="Z98" i="67"/>
  <c r="AT98" i="67"/>
  <c r="AW98" i="67"/>
  <c r="AK98" i="67"/>
  <c r="Y98" i="67"/>
  <c r="AV98" i="67"/>
  <c r="AJ98" i="67"/>
  <c r="X98" i="67"/>
  <c r="AH98" i="67"/>
  <c r="AU98" i="67"/>
  <c r="AI98" i="67"/>
  <c r="W98" i="67"/>
  <c r="AS98" i="67"/>
  <c r="AG98" i="67"/>
  <c r="U98" i="67"/>
  <c r="AR98" i="67"/>
  <c r="AF98" i="67"/>
  <c r="T98" i="67"/>
  <c r="AQ98" i="67"/>
  <c r="AE98" i="67"/>
  <c r="AR99" i="67"/>
  <c r="AF99" i="67"/>
  <c r="BB99" i="67"/>
  <c r="AD99" i="67"/>
  <c r="AQ99" i="67"/>
  <c r="AE99" i="67"/>
  <c r="AP99" i="67"/>
  <c r="BA99" i="67"/>
  <c r="AO99" i="67"/>
  <c r="AC99" i="67"/>
  <c r="AZ99" i="67"/>
  <c r="AN99" i="67"/>
  <c r="AB99" i="67"/>
  <c r="AY99" i="67"/>
  <c r="AM99" i="67"/>
  <c r="AA99" i="67"/>
  <c r="X99" i="67"/>
  <c r="AX99" i="67"/>
  <c r="AL99" i="67"/>
  <c r="Z99" i="67"/>
  <c r="AJ99" i="67"/>
  <c r="AW99" i="67"/>
  <c r="AK99" i="67"/>
  <c r="Y99" i="67"/>
  <c r="AV99" i="67"/>
  <c r="AU99" i="67"/>
  <c r="AI99" i="67"/>
  <c r="W99" i="67"/>
  <c r="AT99" i="67"/>
  <c r="AH99" i="67"/>
  <c r="V99" i="67"/>
  <c r="AS99" i="67"/>
  <c r="AG99" i="67"/>
  <c r="U99" i="67"/>
  <c r="AU100" i="67"/>
  <c r="AI100" i="67"/>
  <c r="W100" i="67"/>
  <c r="AS100" i="67"/>
  <c r="AT100" i="67"/>
  <c r="AH100" i="67"/>
  <c r="V100" i="67"/>
  <c r="AG100" i="67"/>
  <c r="AR100" i="67"/>
  <c r="AF100" i="67"/>
  <c r="AQ100" i="67"/>
  <c r="AE100" i="67"/>
  <c r="BB100" i="67"/>
  <c r="AP100" i="67"/>
  <c r="AD100" i="67"/>
  <c r="AY100" i="67"/>
  <c r="AA100" i="67"/>
  <c r="BA100" i="67"/>
  <c r="AO100" i="67"/>
  <c r="AC100" i="67"/>
  <c r="AM100" i="67"/>
  <c r="AZ100" i="67"/>
  <c r="AN100" i="67"/>
  <c r="AB100" i="67"/>
  <c r="AX100" i="67"/>
  <c r="AL100" i="67"/>
  <c r="Z100" i="67"/>
  <c r="AW100" i="67"/>
  <c r="AK100" i="67"/>
  <c r="Y100" i="67"/>
  <c r="AV100" i="67"/>
  <c r="AJ100" i="67"/>
  <c r="X100" i="67"/>
  <c r="AY92" i="67"/>
  <c r="AM92" i="67"/>
  <c r="AA92" i="67"/>
  <c r="O92" i="67"/>
  <c r="AX92" i="67"/>
  <c r="AL92" i="67"/>
  <c r="Z92" i="67"/>
  <c r="N92" i="67"/>
  <c r="AV92" i="67"/>
  <c r="AJ92" i="67"/>
  <c r="X92" i="67"/>
  <c r="AU92" i="67"/>
  <c r="AI92" i="67"/>
  <c r="W92" i="67"/>
  <c r="AT92" i="67"/>
  <c r="AH92" i="67"/>
  <c r="V92" i="67"/>
  <c r="AQ92" i="67"/>
  <c r="AS92" i="67"/>
  <c r="AG92" i="67"/>
  <c r="U92" i="67"/>
  <c r="AE92" i="67"/>
  <c r="AR92" i="67"/>
  <c r="AF92" i="67"/>
  <c r="T92" i="67"/>
  <c r="S92" i="67"/>
  <c r="BB92" i="67"/>
  <c r="AP92" i="67"/>
  <c r="AD92" i="67"/>
  <c r="R92" i="67"/>
  <c r="BA92" i="67"/>
  <c r="AO92" i="67"/>
  <c r="AC92" i="67"/>
  <c r="Q92" i="67"/>
  <c r="AZ92" i="67"/>
  <c r="AN92" i="67"/>
  <c r="AB92" i="67"/>
  <c r="P92" i="67"/>
  <c r="AY101" i="67"/>
  <c r="AM101" i="67"/>
  <c r="AA101" i="67"/>
  <c r="AK101" i="67"/>
  <c r="AX101" i="67"/>
  <c r="AL101" i="67"/>
  <c r="Z101" i="67"/>
  <c r="AW101" i="67"/>
  <c r="Y101" i="67"/>
  <c r="AV101" i="67"/>
  <c r="AJ101" i="67"/>
  <c r="X101" i="67"/>
  <c r="AU101" i="67"/>
  <c r="AI101" i="67"/>
  <c r="W101" i="67"/>
  <c r="AT101" i="67"/>
  <c r="AH101" i="67"/>
  <c r="AS101" i="67"/>
  <c r="AG101" i="67"/>
  <c r="AQ101" i="67"/>
  <c r="AE101" i="67"/>
  <c r="AR101" i="67"/>
  <c r="AF101" i="67"/>
  <c r="BB101" i="67"/>
  <c r="AP101" i="67"/>
  <c r="AD101" i="67"/>
  <c r="BA101" i="67"/>
  <c r="AO101" i="67"/>
  <c r="AC101" i="67"/>
  <c r="AZ101" i="67"/>
  <c r="AN101" i="67"/>
  <c r="AB101" i="67"/>
  <c r="U91" i="67"/>
  <c r="AG91" i="67"/>
  <c r="AS91" i="67"/>
  <c r="X93" i="67"/>
  <c r="AJ93" i="67"/>
  <c r="AV93" i="67"/>
  <c r="R96" i="67"/>
  <c r="AD96" i="67"/>
  <c r="AP96" i="67"/>
  <c r="BB96" i="67"/>
  <c r="AD97" i="67"/>
  <c r="AP97" i="67"/>
  <c r="BB97" i="67"/>
  <c r="AG102" i="67"/>
  <c r="AS102" i="67"/>
  <c r="AH104" i="67"/>
  <c r="AT104" i="67"/>
  <c r="AD105" i="67"/>
  <c r="AP105" i="67"/>
  <c r="BB105" i="67"/>
  <c r="AM106" i="67"/>
  <c r="AY106" i="67"/>
  <c r="V91" i="67"/>
  <c r="AH91" i="67"/>
  <c r="AT91" i="67"/>
  <c r="Y93" i="67"/>
  <c r="AK93" i="67"/>
  <c r="AW93" i="67"/>
  <c r="S96" i="67"/>
  <c r="AE96" i="67"/>
  <c r="AQ96" i="67"/>
  <c r="S97" i="67"/>
  <c r="AE97" i="67"/>
  <c r="AQ97" i="67"/>
  <c r="AH102" i="67"/>
  <c r="AT102" i="67"/>
  <c r="AI104" i="67"/>
  <c r="AU104" i="67"/>
  <c r="AE105" i="67"/>
  <c r="AQ105" i="67"/>
  <c r="AB106" i="67"/>
  <c r="AN106" i="67"/>
  <c r="AZ106" i="67"/>
  <c r="W91" i="67"/>
  <c r="AI91" i="67"/>
  <c r="AU91" i="67"/>
  <c r="Z93" i="67"/>
  <c r="AL93" i="67"/>
  <c r="AX93" i="67"/>
  <c r="T96" i="67"/>
  <c r="AF96" i="67"/>
  <c r="AR96" i="67"/>
  <c r="T97" i="67"/>
  <c r="AF97" i="67"/>
  <c r="AR97" i="67"/>
  <c r="AI102" i="67"/>
  <c r="AU102" i="67"/>
  <c r="AJ104" i="67"/>
  <c r="AV104" i="67"/>
  <c r="AF105" i="67"/>
  <c r="AR105" i="67"/>
  <c r="AC106" i="67"/>
  <c r="AO106" i="67"/>
  <c r="BA106" i="67"/>
  <c r="M91" i="67"/>
  <c r="Y91" i="67"/>
  <c r="AK91" i="67"/>
  <c r="AW91" i="67"/>
  <c r="P93" i="67"/>
  <c r="AB93" i="67"/>
  <c r="AN93" i="67"/>
  <c r="AZ93" i="67"/>
  <c r="V96" i="67"/>
  <c r="AH96" i="67"/>
  <c r="AT96" i="67"/>
  <c r="V97" i="67"/>
  <c r="AH97" i="67"/>
  <c r="AT97" i="67"/>
  <c r="Y102" i="67"/>
  <c r="AK102" i="67"/>
  <c r="AW102" i="67"/>
  <c r="Z104" i="67"/>
  <c r="AL104" i="67"/>
  <c r="AX104" i="67"/>
  <c r="AH105" i="67"/>
  <c r="AT105" i="67"/>
  <c r="AE106" i="67"/>
  <c r="AQ106" i="67"/>
  <c r="AJ91" i="67"/>
  <c r="N91" i="67"/>
  <c r="Z91" i="67"/>
  <c r="AL91" i="67"/>
  <c r="AX91" i="67"/>
  <c r="Q93" i="67"/>
  <c r="AC93" i="67"/>
  <c r="AO93" i="67"/>
  <c r="BA93" i="67"/>
  <c r="W96" i="67"/>
  <c r="AI96" i="67"/>
  <c r="AU96" i="67"/>
  <c r="W97" i="67"/>
  <c r="AI97" i="67"/>
  <c r="AU97" i="67"/>
  <c r="Z102" i="67"/>
  <c r="AL102" i="67"/>
  <c r="AX102" i="67"/>
  <c r="AA104" i="67"/>
  <c r="AM104" i="67"/>
  <c r="AY104" i="67"/>
  <c r="AI105" i="67"/>
  <c r="AU105" i="67"/>
  <c r="AF106" i="67"/>
  <c r="AR106" i="67"/>
  <c r="AV91" i="67"/>
  <c r="O91" i="67"/>
  <c r="AA91" i="67"/>
  <c r="AM91" i="67"/>
  <c r="AY91" i="67"/>
  <c r="R93" i="67"/>
  <c r="AD93" i="67"/>
  <c r="AP93" i="67"/>
  <c r="BB93" i="67"/>
  <c r="X96" i="67"/>
  <c r="AJ96" i="67"/>
  <c r="AV96" i="67"/>
  <c r="X97" i="67"/>
  <c r="AJ97" i="67"/>
  <c r="AV97" i="67"/>
  <c r="AA102" i="67"/>
  <c r="AM102" i="67"/>
  <c r="AY102" i="67"/>
  <c r="AB104" i="67"/>
  <c r="AN104" i="67"/>
  <c r="AZ104" i="67"/>
  <c r="AJ105" i="67"/>
  <c r="AV105" i="67"/>
  <c r="AG106" i="67"/>
  <c r="AS106" i="67"/>
  <c r="P91" i="67"/>
  <c r="AB91" i="67"/>
  <c r="AN91" i="67"/>
  <c r="AZ91" i="67"/>
  <c r="S93" i="67"/>
  <c r="AE93" i="67"/>
  <c r="AQ93" i="67"/>
  <c r="Y96" i="67"/>
  <c r="AK96" i="67"/>
  <c r="AW96" i="67"/>
  <c r="Y97" i="67"/>
  <c r="AK97" i="67"/>
  <c r="AW97" i="67"/>
  <c r="AB102" i="67"/>
  <c r="AN102" i="67"/>
  <c r="AZ102" i="67"/>
  <c r="AC104" i="67"/>
  <c r="AO104" i="67"/>
  <c r="BA104" i="67"/>
  <c r="AK105" i="67"/>
  <c r="AW105" i="67"/>
  <c r="AH106" i="67"/>
  <c r="AT106" i="67"/>
  <c r="X91" i="67"/>
  <c r="Q91" i="67"/>
  <c r="AC91" i="67"/>
  <c r="AO91" i="67"/>
  <c r="BA91" i="67"/>
  <c r="T93" i="67"/>
  <c r="AF93" i="67"/>
  <c r="AR93" i="67"/>
  <c r="Z96" i="67"/>
  <c r="AL96" i="67"/>
  <c r="AX96" i="67"/>
  <c r="Z97" i="67"/>
  <c r="AL97" i="67"/>
  <c r="AX97" i="67"/>
  <c r="AC102" i="67"/>
  <c r="AO102" i="67"/>
  <c r="BA102" i="67"/>
  <c r="AD104" i="67"/>
  <c r="AP104" i="67"/>
  <c r="BB104" i="67"/>
  <c r="AL105" i="67"/>
  <c r="AX105" i="67"/>
  <c r="AI106" i="67"/>
  <c r="AU106" i="67"/>
  <c r="R83" i="67"/>
  <c r="S91" i="67"/>
  <c r="AE91" i="67"/>
  <c r="AQ91" i="67"/>
  <c r="V93" i="67"/>
  <c r="AH93" i="67"/>
  <c r="AT93" i="67"/>
  <c r="AB96" i="67"/>
  <c r="AN96" i="67"/>
  <c r="AZ96" i="67"/>
  <c r="AB97" i="67"/>
  <c r="AN97" i="67"/>
  <c r="AZ97" i="67"/>
  <c r="AE102" i="67"/>
  <c r="AQ102" i="67"/>
  <c r="AF104" i="67"/>
  <c r="AR104" i="67"/>
  <c r="AB105" i="67"/>
  <c r="AN105" i="67"/>
  <c r="AZ105" i="67"/>
  <c r="AK106" i="67"/>
  <c r="AW106" i="67"/>
  <c r="AA83" i="67"/>
  <c r="T91" i="67"/>
  <c r="AF91" i="67"/>
  <c r="W93" i="67"/>
  <c r="AI93" i="67"/>
  <c r="AC96" i="67"/>
  <c r="AO96" i="67"/>
  <c r="AC97" i="67"/>
  <c r="AO97" i="67"/>
  <c r="AF102" i="67"/>
  <c r="AG104" i="67"/>
  <c r="AC105" i="67"/>
  <c r="AO105" i="67"/>
  <c r="AL106" i="67"/>
  <c r="L83" i="75"/>
  <c r="E83" i="75"/>
  <c r="M83" i="75"/>
  <c r="U83" i="75"/>
  <c r="H83" i="75"/>
  <c r="P83" i="75"/>
  <c r="X83" i="75"/>
  <c r="T83" i="75"/>
  <c r="I83" i="75"/>
  <c r="Q83" i="75"/>
  <c r="Y83" i="75"/>
  <c r="J83" i="75"/>
  <c r="R83" i="75"/>
  <c r="Z83" i="75"/>
  <c r="K83" i="75"/>
  <c r="S83" i="75"/>
  <c r="AA83" i="75"/>
  <c r="F83" i="75"/>
  <c r="N83" i="75"/>
  <c r="V83" i="75"/>
  <c r="G83" i="75"/>
  <c r="O83" i="75"/>
  <c r="W83" i="75"/>
  <c r="F83" i="74"/>
  <c r="N83" i="74"/>
  <c r="V83" i="74"/>
  <c r="G83" i="74"/>
  <c r="O83" i="74"/>
  <c r="W83" i="74"/>
  <c r="L83" i="74"/>
  <c r="T83" i="74"/>
  <c r="U83" i="74"/>
  <c r="E83" i="74"/>
  <c r="M83" i="74"/>
  <c r="J83" i="74"/>
  <c r="R83" i="74"/>
  <c r="Z83" i="74"/>
  <c r="K83" i="74"/>
  <c r="S83" i="74"/>
  <c r="AA83" i="74"/>
  <c r="E83" i="73"/>
  <c r="M83" i="73"/>
  <c r="U83" i="73"/>
  <c r="F83" i="73"/>
  <c r="N83" i="73"/>
  <c r="V83" i="73"/>
  <c r="G83" i="73"/>
  <c r="O83" i="73"/>
  <c r="W83" i="73"/>
  <c r="H83" i="73"/>
  <c r="P83" i="73"/>
  <c r="X83" i="73"/>
  <c r="I83" i="73"/>
  <c r="Q83" i="73"/>
  <c r="Y83" i="73"/>
  <c r="K83" i="73"/>
  <c r="S83" i="73"/>
  <c r="AA83" i="73"/>
  <c r="L83" i="73"/>
  <c r="T83" i="73"/>
  <c r="J83" i="73"/>
  <c r="R83" i="73"/>
  <c r="Z83" i="73"/>
  <c r="H83" i="72"/>
  <c r="P83" i="72"/>
  <c r="X83" i="72"/>
  <c r="M83" i="72"/>
  <c r="K83" i="72"/>
  <c r="S83" i="72"/>
  <c r="L83" i="72"/>
  <c r="T83" i="72"/>
  <c r="AA83" i="72"/>
  <c r="U83" i="72"/>
  <c r="F83" i="72"/>
  <c r="N83" i="72"/>
  <c r="V83" i="72"/>
  <c r="G83" i="72"/>
  <c r="O83" i="72"/>
  <c r="W83" i="72"/>
  <c r="E83" i="72"/>
  <c r="I83" i="72"/>
  <c r="Q83" i="72"/>
  <c r="Y83" i="72"/>
  <c r="J83" i="72"/>
  <c r="R83" i="72"/>
  <c r="Z83" i="72"/>
  <c r="G83" i="71"/>
  <c r="H83" i="71"/>
  <c r="H134" i="71" s="1"/>
  <c r="P83" i="71"/>
  <c r="P134" i="71" s="1"/>
  <c r="X83" i="71"/>
  <c r="X134" i="71" s="1"/>
  <c r="I83" i="71"/>
  <c r="I134" i="71" s="1"/>
  <c r="Q128" i="71"/>
  <c r="Q83" i="71"/>
  <c r="Y83" i="71"/>
  <c r="J83" i="71"/>
  <c r="R83" i="71"/>
  <c r="Z83" i="71"/>
  <c r="Z134" i="71" s="1"/>
  <c r="K83" i="71"/>
  <c r="K134" i="71" s="1"/>
  <c r="S83" i="71"/>
  <c r="AA83" i="71"/>
  <c r="AA134" i="71" s="1"/>
  <c r="W83" i="71"/>
  <c r="W134" i="71" s="1"/>
  <c r="L83" i="71"/>
  <c r="L134" i="71" s="1"/>
  <c r="T83" i="71"/>
  <c r="T134" i="71" s="1"/>
  <c r="O83" i="71"/>
  <c r="O134" i="71" s="1"/>
  <c r="AQ128" i="71"/>
  <c r="E83" i="71"/>
  <c r="M83" i="71"/>
  <c r="U83" i="71"/>
  <c r="K128" i="71"/>
  <c r="F83" i="71"/>
  <c r="F134" i="71" s="1"/>
  <c r="N83" i="71"/>
  <c r="N134" i="71" s="1"/>
  <c r="V83" i="71"/>
  <c r="V134" i="71" s="1"/>
  <c r="AS128" i="71"/>
  <c r="F128" i="71"/>
  <c r="AL128" i="71"/>
  <c r="BB128" i="71"/>
  <c r="AF128" i="71"/>
  <c r="I128" i="71"/>
  <c r="W83" i="70"/>
  <c r="U83" i="70"/>
  <c r="H83" i="70"/>
  <c r="P83" i="70"/>
  <c r="X83" i="70"/>
  <c r="G83" i="70"/>
  <c r="I83" i="70"/>
  <c r="Q83" i="70"/>
  <c r="Y83" i="70"/>
  <c r="J83" i="70"/>
  <c r="R83" i="70"/>
  <c r="Z83" i="70"/>
  <c r="E83" i="70"/>
  <c r="K83" i="70"/>
  <c r="S83" i="70"/>
  <c r="AA83" i="70"/>
  <c r="O83" i="70"/>
  <c r="F83" i="70"/>
  <c r="N83" i="70"/>
  <c r="V83" i="70"/>
  <c r="H83" i="69"/>
  <c r="P83" i="69"/>
  <c r="X83" i="69"/>
  <c r="G83" i="69"/>
  <c r="I83" i="69"/>
  <c r="Q83" i="69"/>
  <c r="Y83" i="69"/>
  <c r="W83" i="69"/>
  <c r="J83" i="69"/>
  <c r="R83" i="69"/>
  <c r="Z83" i="69"/>
  <c r="E83" i="69"/>
  <c r="M83" i="69"/>
  <c r="U83" i="69"/>
  <c r="O83" i="69"/>
  <c r="K83" i="69"/>
  <c r="S83" i="69"/>
  <c r="AA83" i="69"/>
  <c r="F83" i="69"/>
  <c r="N83" i="69"/>
  <c r="V83" i="69"/>
  <c r="V83" i="68"/>
  <c r="T83" i="68"/>
  <c r="Q83" i="68"/>
  <c r="Y83" i="68"/>
  <c r="AA83" i="68"/>
  <c r="S83" i="68"/>
  <c r="O83" i="68"/>
  <c r="W83" i="68"/>
  <c r="N83" i="67"/>
  <c r="V83" i="67"/>
  <c r="W83" i="67"/>
  <c r="P83" i="67"/>
  <c r="S83" i="67"/>
  <c r="O83" i="67"/>
  <c r="T83" i="67"/>
  <c r="Q83" i="67"/>
  <c r="Y83" i="67"/>
  <c r="U83" i="67"/>
  <c r="L83" i="67"/>
  <c r="Z83" i="67"/>
  <c r="X83" i="67"/>
  <c r="M83" i="67"/>
  <c r="AT128" i="71"/>
  <c r="J128" i="71"/>
  <c r="AN128" i="71"/>
  <c r="H128" i="71"/>
  <c r="G134" i="71"/>
  <c r="J134" i="71"/>
  <c r="M134" i="71"/>
  <c r="Q134" i="71"/>
  <c r="R134" i="71"/>
  <c r="S134" i="71"/>
  <c r="U134" i="71"/>
  <c r="Y134" i="71"/>
  <c r="AB134" i="71"/>
  <c r="AC134" i="71"/>
  <c r="AD134" i="71"/>
  <c r="AE134" i="71"/>
  <c r="AF134" i="71"/>
  <c r="AG134" i="71"/>
  <c r="AH134" i="71"/>
  <c r="AI134" i="71"/>
  <c r="AJ134" i="71"/>
  <c r="AK134" i="71"/>
  <c r="AL134" i="71"/>
  <c r="AM134" i="71"/>
  <c r="AN134" i="71"/>
  <c r="AO134" i="71"/>
  <c r="AP134" i="71"/>
  <c r="AQ134" i="71"/>
  <c r="AR134" i="71"/>
  <c r="AS134" i="71"/>
  <c r="AT134" i="71"/>
  <c r="AU134" i="71"/>
  <c r="AV134" i="71"/>
  <c r="AW134" i="71"/>
  <c r="AX134" i="71"/>
  <c r="AY134" i="71"/>
  <c r="F143" i="71"/>
  <c r="G143" i="71"/>
  <c r="H143" i="71"/>
  <c r="I143" i="71"/>
  <c r="J143" i="71"/>
  <c r="K143" i="71"/>
  <c r="L143" i="71"/>
  <c r="M143" i="71"/>
  <c r="N143" i="71"/>
  <c r="O143" i="71"/>
  <c r="P143" i="71"/>
  <c r="Q143" i="71"/>
  <c r="R143" i="71"/>
  <c r="S143" i="71"/>
  <c r="T143" i="71"/>
  <c r="U143" i="71"/>
  <c r="V143" i="71"/>
  <c r="W143" i="71"/>
  <c r="X143" i="71"/>
  <c r="Y143" i="71"/>
  <c r="Z143" i="71"/>
  <c r="AA143" i="71"/>
  <c r="AB143" i="71"/>
  <c r="AC143" i="71"/>
  <c r="AD143" i="71"/>
  <c r="AE143" i="71"/>
  <c r="AF143" i="71"/>
  <c r="AG143" i="71"/>
  <c r="AH143" i="71"/>
  <c r="AI143" i="71"/>
  <c r="AJ143" i="71"/>
  <c r="AK143" i="71"/>
  <c r="AL143" i="71"/>
  <c r="AM143" i="71"/>
  <c r="AN143" i="71"/>
  <c r="AO143" i="71"/>
  <c r="AP143" i="71"/>
  <c r="AQ143" i="71"/>
  <c r="AR143" i="71"/>
  <c r="AS143" i="71"/>
  <c r="AT143" i="71"/>
  <c r="AU143" i="71"/>
  <c r="AV143" i="71"/>
  <c r="AW143" i="71"/>
  <c r="AX143" i="71"/>
  <c r="AY143" i="71"/>
  <c r="AZ143" i="71"/>
  <c r="BA143" i="71"/>
  <c r="BB143" i="71"/>
  <c r="F146" i="71"/>
  <c r="G146" i="71"/>
  <c r="H146" i="71"/>
  <c r="I146" i="71"/>
  <c r="J146" i="71"/>
  <c r="K146" i="71"/>
  <c r="L146" i="71"/>
  <c r="M146" i="71"/>
  <c r="N146" i="71"/>
  <c r="O146" i="71"/>
  <c r="P146" i="71"/>
  <c r="Q146" i="71"/>
  <c r="R146" i="71"/>
  <c r="S146" i="71"/>
  <c r="T146" i="71"/>
  <c r="U146" i="71"/>
  <c r="V146" i="71"/>
  <c r="W146" i="71"/>
  <c r="X146" i="71"/>
  <c r="Y146" i="71"/>
  <c r="Z146" i="71"/>
  <c r="AA146" i="71"/>
  <c r="AB146" i="71"/>
  <c r="AC146" i="71"/>
  <c r="AD146" i="71"/>
  <c r="AE146" i="71"/>
  <c r="AF146" i="71"/>
  <c r="AG146" i="71"/>
  <c r="AH146" i="71"/>
  <c r="AI146" i="71"/>
  <c r="AJ146" i="71"/>
  <c r="AK146" i="71"/>
  <c r="AL146" i="71"/>
  <c r="AM146" i="71"/>
  <c r="AN146" i="71"/>
  <c r="AO146" i="71"/>
  <c r="AP146" i="71"/>
  <c r="AQ146" i="71"/>
  <c r="AR146" i="71"/>
  <c r="AS146" i="71"/>
  <c r="AT146" i="71"/>
  <c r="AU146" i="71"/>
  <c r="AV146" i="71"/>
  <c r="AW146" i="71"/>
  <c r="AX146" i="71"/>
  <c r="AY146" i="71"/>
  <c r="AZ146" i="71"/>
  <c r="BA146" i="71"/>
  <c r="BB146" i="71"/>
  <c r="F147" i="71"/>
  <c r="G147" i="71"/>
  <c r="H147" i="71"/>
  <c r="I147" i="71"/>
  <c r="J147" i="71"/>
  <c r="K147" i="71"/>
  <c r="L147" i="71"/>
  <c r="M147" i="71"/>
  <c r="N147" i="71"/>
  <c r="O147" i="71"/>
  <c r="P147" i="71"/>
  <c r="Q147" i="71"/>
  <c r="R147" i="71"/>
  <c r="S147" i="71"/>
  <c r="T147" i="71"/>
  <c r="U147" i="71"/>
  <c r="V147" i="71"/>
  <c r="W147" i="71"/>
  <c r="X147" i="71"/>
  <c r="Y147" i="71"/>
  <c r="Z147" i="71"/>
  <c r="AA147" i="71"/>
  <c r="AB147" i="71"/>
  <c r="AC147" i="71"/>
  <c r="AD147" i="71"/>
  <c r="AE147" i="71"/>
  <c r="AF147" i="71"/>
  <c r="AG147" i="71"/>
  <c r="AH147" i="71"/>
  <c r="AI147" i="71"/>
  <c r="AJ147" i="71"/>
  <c r="AK147" i="71"/>
  <c r="AL147" i="71"/>
  <c r="AM147" i="71"/>
  <c r="AN147" i="71"/>
  <c r="AO147" i="71"/>
  <c r="AP147" i="71"/>
  <c r="AQ147" i="71"/>
  <c r="AR147" i="71"/>
  <c r="AS147" i="71"/>
  <c r="AT147" i="71"/>
  <c r="AU147" i="71"/>
  <c r="AV147" i="71"/>
  <c r="AW147" i="71"/>
  <c r="AX147" i="71"/>
  <c r="AY147" i="71"/>
  <c r="AZ147" i="71"/>
  <c r="BA147" i="71"/>
  <c r="BB147" i="71"/>
  <c r="AB128" i="71" l="1"/>
  <c r="AV128" i="71"/>
  <c r="U128" i="71"/>
  <c r="G128" i="71"/>
  <c r="V128" i="71"/>
  <c r="AC128" i="71"/>
  <c r="M128" i="71"/>
  <c r="AR128" i="71"/>
  <c r="BA128" i="71"/>
  <c r="AA128" i="71"/>
  <c r="AX128" i="71"/>
  <c r="AH128" i="71"/>
  <c r="AI128" i="71"/>
  <c r="X128" i="71"/>
  <c r="AW128" i="71"/>
  <c r="AJ128" i="71"/>
  <c r="AM128" i="71"/>
  <c r="O128" i="71"/>
  <c r="T128" i="71"/>
  <c r="L128" i="71"/>
  <c r="Z128" i="71"/>
  <c r="AY128" i="71"/>
  <c r="AD128" i="71"/>
  <c r="S128" i="71"/>
  <c r="AU128" i="71"/>
  <c r="W128" i="71"/>
  <c r="AE128" i="71"/>
  <c r="AP128" i="71"/>
  <c r="AK128" i="71"/>
  <c r="P128" i="71"/>
  <c r="R128" i="71"/>
  <c r="N128" i="71"/>
  <c r="AZ128" i="71"/>
  <c r="Y128" i="71"/>
  <c r="AG128" i="71"/>
  <c r="AO128" i="71"/>
  <c r="AM195" i="71" l="1"/>
  <c r="AN195" i="75"/>
  <c r="AM195" i="75"/>
  <c r="AL195" i="75"/>
  <c r="AK195" i="75"/>
  <c r="AJ195" i="75"/>
  <c r="AI195" i="75"/>
  <c r="AH195" i="75"/>
  <c r="AG195" i="75"/>
  <c r="AF195" i="75"/>
  <c r="AE195" i="75"/>
  <c r="AD195" i="75"/>
  <c r="AC195" i="75"/>
  <c r="AB195" i="75"/>
  <c r="AA195" i="75"/>
  <c r="Z195" i="75"/>
  <c r="Y195" i="75"/>
  <c r="X195" i="75"/>
  <c r="W195" i="75"/>
  <c r="V195" i="75"/>
  <c r="U195" i="75"/>
  <c r="T195" i="75"/>
  <c r="S195" i="75"/>
  <c r="R195" i="75"/>
  <c r="Q195" i="75"/>
  <c r="P195" i="75"/>
  <c r="O195" i="75"/>
  <c r="N195" i="75"/>
  <c r="M195" i="75"/>
  <c r="L195" i="75"/>
  <c r="K195" i="75"/>
  <c r="J195" i="75"/>
  <c r="I195" i="75"/>
  <c r="H195" i="75"/>
  <c r="G195" i="75"/>
  <c r="F195" i="75"/>
  <c r="E195" i="75"/>
  <c r="AM195" i="74"/>
  <c r="AL195" i="74"/>
  <c r="AK195" i="74"/>
  <c r="AJ195" i="74"/>
  <c r="AI195" i="74"/>
  <c r="AH195" i="74"/>
  <c r="AG195" i="74"/>
  <c r="AF195" i="74"/>
  <c r="AE195" i="74"/>
  <c r="AD195" i="74"/>
  <c r="AC195" i="74"/>
  <c r="AB195" i="74"/>
  <c r="AA195" i="74"/>
  <c r="Z195" i="74"/>
  <c r="Y195" i="74"/>
  <c r="X195" i="74"/>
  <c r="W195" i="74"/>
  <c r="V195" i="74"/>
  <c r="U195" i="74"/>
  <c r="T195" i="74"/>
  <c r="S195" i="74"/>
  <c r="R195" i="74"/>
  <c r="Q195" i="74"/>
  <c r="P195" i="74"/>
  <c r="O195" i="74"/>
  <c r="N195" i="74"/>
  <c r="M195" i="74"/>
  <c r="L195" i="74"/>
  <c r="K195" i="74"/>
  <c r="J195" i="74"/>
  <c r="I195" i="74"/>
  <c r="H195" i="74"/>
  <c r="G195" i="74"/>
  <c r="F195" i="74"/>
  <c r="E195" i="74"/>
  <c r="AM195" i="73"/>
  <c r="AL195" i="73"/>
  <c r="AK195" i="73"/>
  <c r="AJ195" i="73"/>
  <c r="AI195" i="73"/>
  <c r="AH195" i="73"/>
  <c r="AG195" i="73"/>
  <c r="AF195" i="73"/>
  <c r="AE195" i="73"/>
  <c r="AD195" i="73"/>
  <c r="AC195" i="73"/>
  <c r="AB195" i="73"/>
  <c r="AA195" i="73"/>
  <c r="Z195" i="73"/>
  <c r="Y195" i="73"/>
  <c r="X195" i="73"/>
  <c r="W195" i="73"/>
  <c r="V195" i="73"/>
  <c r="U195" i="73"/>
  <c r="T195" i="73"/>
  <c r="S195" i="73"/>
  <c r="R195" i="73"/>
  <c r="Q195" i="73"/>
  <c r="P195" i="73"/>
  <c r="O195" i="73"/>
  <c r="N195" i="73"/>
  <c r="M195" i="73"/>
  <c r="L195" i="73"/>
  <c r="K195" i="73"/>
  <c r="J195" i="73"/>
  <c r="I195" i="73"/>
  <c r="H195" i="73"/>
  <c r="G195" i="73"/>
  <c r="F195" i="73"/>
  <c r="E195" i="73"/>
  <c r="AL195" i="72"/>
  <c r="AK195" i="72"/>
  <c r="AJ195" i="72"/>
  <c r="AI195" i="72"/>
  <c r="AH195" i="72"/>
  <c r="AG195" i="72"/>
  <c r="AF195" i="72"/>
  <c r="AE195" i="72"/>
  <c r="AD195" i="72"/>
  <c r="AC195" i="72"/>
  <c r="AB195" i="72"/>
  <c r="AA195" i="72"/>
  <c r="Z195" i="72"/>
  <c r="Y195" i="72"/>
  <c r="X195" i="72"/>
  <c r="W195" i="72"/>
  <c r="V195" i="72"/>
  <c r="U195" i="72"/>
  <c r="T195" i="72"/>
  <c r="S195" i="72"/>
  <c r="R195" i="72"/>
  <c r="Q195" i="72"/>
  <c r="P195" i="72"/>
  <c r="O195" i="72"/>
  <c r="N195" i="72"/>
  <c r="M195" i="72"/>
  <c r="L195" i="72"/>
  <c r="K195" i="72"/>
  <c r="J195" i="72"/>
  <c r="I195" i="72"/>
  <c r="H195" i="72"/>
  <c r="G195" i="72"/>
  <c r="F195" i="72"/>
  <c r="E195" i="72"/>
  <c r="AL195" i="71"/>
  <c r="AK195" i="71"/>
  <c r="AJ195" i="71"/>
  <c r="AI195" i="71"/>
  <c r="AH195" i="71"/>
  <c r="AG195" i="71"/>
  <c r="AF195" i="71"/>
  <c r="AE195" i="71"/>
  <c r="AD195" i="71"/>
  <c r="AC195" i="71"/>
  <c r="AB195" i="71"/>
  <c r="AA195" i="71"/>
  <c r="Z195" i="71"/>
  <c r="Y195" i="71"/>
  <c r="X195" i="71"/>
  <c r="W195" i="71"/>
  <c r="V195" i="71"/>
  <c r="U195" i="71"/>
  <c r="T195" i="71"/>
  <c r="S195" i="71"/>
  <c r="R195" i="71"/>
  <c r="Q195" i="71"/>
  <c r="P195" i="71"/>
  <c r="O195" i="71"/>
  <c r="N195" i="71"/>
  <c r="M195" i="71"/>
  <c r="L195" i="71"/>
  <c r="K195" i="71"/>
  <c r="J195" i="71"/>
  <c r="I195" i="71"/>
  <c r="H195" i="71"/>
  <c r="G195" i="71"/>
  <c r="F195" i="71"/>
  <c r="E195" i="71"/>
  <c r="AN195" i="70"/>
  <c r="AM195" i="70"/>
  <c r="AL195" i="70"/>
  <c r="AK195" i="70"/>
  <c r="AJ195" i="70"/>
  <c r="AI195" i="70"/>
  <c r="AH195" i="70"/>
  <c r="AG195" i="70"/>
  <c r="AF195" i="70"/>
  <c r="AE195" i="70"/>
  <c r="AD195" i="70"/>
  <c r="AC195" i="70"/>
  <c r="AB195" i="70"/>
  <c r="AA195" i="70"/>
  <c r="Z195" i="70"/>
  <c r="Y195" i="70"/>
  <c r="X195" i="70"/>
  <c r="W195" i="70"/>
  <c r="V195" i="70"/>
  <c r="U195" i="70"/>
  <c r="T195" i="70"/>
  <c r="S195" i="70"/>
  <c r="R195" i="70"/>
  <c r="Q195" i="70"/>
  <c r="P195" i="70"/>
  <c r="O195" i="70"/>
  <c r="N195" i="70"/>
  <c r="M195" i="70"/>
  <c r="L195" i="70"/>
  <c r="K195" i="70"/>
  <c r="J195" i="70"/>
  <c r="I195" i="70"/>
  <c r="H195" i="70"/>
  <c r="G195" i="70"/>
  <c r="F195" i="70"/>
  <c r="E195" i="70"/>
  <c r="AM195" i="69"/>
  <c r="AL195" i="69"/>
  <c r="AK195" i="69"/>
  <c r="AJ195" i="69"/>
  <c r="AI195" i="69"/>
  <c r="AH195" i="69"/>
  <c r="AG195" i="69"/>
  <c r="AF195" i="69"/>
  <c r="AE195" i="69"/>
  <c r="AD195" i="69"/>
  <c r="AC195" i="69"/>
  <c r="AB195" i="69"/>
  <c r="AA195" i="69"/>
  <c r="Z195" i="69"/>
  <c r="Y195" i="69"/>
  <c r="X195" i="69"/>
  <c r="W195" i="69"/>
  <c r="V195" i="69"/>
  <c r="U195" i="69"/>
  <c r="T195" i="69"/>
  <c r="S195" i="69"/>
  <c r="R195" i="69"/>
  <c r="Q195" i="69"/>
  <c r="P195" i="69"/>
  <c r="O195" i="69"/>
  <c r="N195" i="69"/>
  <c r="M195" i="69"/>
  <c r="L195" i="69"/>
  <c r="K195" i="69"/>
  <c r="J195" i="69"/>
  <c r="I195" i="69"/>
  <c r="H195" i="69"/>
  <c r="G195" i="69"/>
  <c r="F195" i="69"/>
  <c r="E195" i="69"/>
  <c r="AN195" i="73" l="1"/>
  <c r="AM195" i="72"/>
  <c r="AW49" i="88"/>
  <c r="AV49" i="88" s="1"/>
  <c r="AD191" i="75"/>
  <c r="X191" i="75"/>
  <c r="W191" i="75"/>
  <c r="V191" i="75"/>
  <c r="U191" i="75"/>
  <c r="T191" i="75"/>
  <c r="O198" i="75"/>
  <c r="N191" i="75"/>
  <c r="M191" i="75"/>
  <c r="L191" i="75"/>
  <c r="I191" i="75"/>
  <c r="H191" i="75"/>
  <c r="E191" i="75"/>
  <c r="AE197" i="74"/>
  <c r="W197" i="74"/>
  <c r="P197" i="74"/>
  <c r="O197" i="74"/>
  <c r="L191" i="74"/>
  <c r="E198" i="74"/>
  <c r="F198" i="73"/>
  <c r="AB191" i="73"/>
  <c r="AA191" i="73"/>
  <c r="X197" i="73"/>
  <c r="V198" i="73"/>
  <c r="S191" i="73"/>
  <c r="P197" i="73"/>
  <c r="AG191" i="72"/>
  <c r="Y191" i="72"/>
  <c r="I191" i="72"/>
  <c r="AI191" i="72"/>
  <c r="AH191" i="72"/>
  <c r="AD191" i="72"/>
  <c r="AC191" i="72"/>
  <c r="AB191" i="72"/>
  <c r="AA191" i="72"/>
  <c r="X191" i="72"/>
  <c r="U191" i="72"/>
  <c r="R191" i="72"/>
  <c r="Q191" i="72"/>
  <c r="P191" i="72"/>
  <c r="N191" i="72"/>
  <c r="M191" i="72"/>
  <c r="L191" i="72"/>
  <c r="K191" i="72"/>
  <c r="J191" i="72"/>
  <c r="H191" i="72"/>
  <c r="AH197" i="71"/>
  <c r="H191" i="71"/>
  <c r="AH198" i="71"/>
  <c r="AE191" i="71"/>
  <c r="AD197" i="71"/>
  <c r="Z198" i="71"/>
  <c r="Y198" i="71"/>
  <c r="X191" i="71"/>
  <c r="W198" i="71"/>
  <c r="R197" i="71"/>
  <c r="Q198" i="71"/>
  <c r="K197" i="71"/>
  <c r="J197" i="71"/>
  <c r="I197" i="71"/>
  <c r="F191" i="71"/>
  <c r="AB191" i="70"/>
  <c r="AE197" i="70"/>
  <c r="X197" i="70"/>
  <c r="W197" i="70"/>
  <c r="P197" i="70"/>
  <c r="O197" i="70"/>
  <c r="L191" i="70"/>
  <c r="H197" i="70"/>
  <c r="E198" i="70"/>
  <c r="AH191" i="69"/>
  <c r="AF191" i="69"/>
  <c r="AE191" i="69"/>
  <c r="AC191" i="69"/>
  <c r="Z191" i="69"/>
  <c r="X191" i="69"/>
  <c r="V191" i="69"/>
  <c r="U191" i="69"/>
  <c r="S191" i="69"/>
  <c r="R191" i="69"/>
  <c r="P191" i="69"/>
  <c r="O191" i="69"/>
  <c r="M191" i="69"/>
  <c r="J191" i="69"/>
  <c r="I191" i="69"/>
  <c r="H191" i="69"/>
  <c r="G191" i="69"/>
  <c r="E191" i="69"/>
  <c r="AF191" i="68"/>
  <c r="X191" i="68"/>
  <c r="AF197" i="68"/>
  <c r="AE197" i="68"/>
  <c r="AC197" i="68"/>
  <c r="X197" i="68"/>
  <c r="U198" i="68"/>
  <c r="H191" i="68"/>
  <c r="G197" i="68"/>
  <c r="O198" i="67"/>
  <c r="AD198" i="67"/>
  <c r="Z191" i="67"/>
  <c r="T191" i="67"/>
  <c r="M191" i="67"/>
  <c r="L197" i="67"/>
  <c r="J198" i="67"/>
  <c r="H197" i="67"/>
  <c r="E191" i="67"/>
  <c r="AO195" i="75" l="1"/>
  <c r="AN195" i="74"/>
  <c r="AO195" i="73"/>
  <c r="AN195" i="72"/>
  <c r="AN195" i="71"/>
  <c r="AO195" i="70"/>
  <c r="AN195" i="69"/>
  <c r="AC198" i="68"/>
  <c r="AD191" i="71"/>
  <c r="X197" i="67"/>
  <c r="Y191" i="69"/>
  <c r="AG197" i="69"/>
  <c r="J191" i="67"/>
  <c r="R191" i="67"/>
  <c r="R198" i="67"/>
  <c r="Z198" i="67"/>
  <c r="AH191" i="67"/>
  <c r="AH198" i="67"/>
  <c r="P197" i="67"/>
  <c r="P191" i="67"/>
  <c r="Q197" i="67"/>
  <c r="E198" i="73"/>
  <c r="I197" i="67"/>
  <c r="AB191" i="68"/>
  <c r="L191" i="67"/>
  <c r="L198" i="67"/>
  <c r="T198" i="67"/>
  <c r="AB198" i="67"/>
  <c r="AB197" i="67"/>
  <c r="AB191" i="67"/>
  <c r="T197" i="67"/>
  <c r="Y197" i="67"/>
  <c r="E197" i="67"/>
  <c r="U191" i="67"/>
  <c r="AC191" i="67"/>
  <c r="N198" i="67"/>
  <c r="V197" i="67"/>
  <c r="S198" i="72"/>
  <c r="F197" i="67"/>
  <c r="G198" i="67"/>
  <c r="W198" i="67"/>
  <c r="AE198" i="67"/>
  <c r="L198" i="71"/>
  <c r="L197" i="71"/>
  <c r="T198" i="71"/>
  <c r="AB197" i="71"/>
  <c r="AJ198" i="71"/>
  <c r="AF197" i="67"/>
  <c r="AF191" i="67"/>
  <c r="L191" i="68"/>
  <c r="T191" i="68"/>
  <c r="AA191" i="68"/>
  <c r="AA198" i="68"/>
  <c r="I198" i="71"/>
  <c r="F197" i="71"/>
  <c r="N197" i="71"/>
  <c r="O197" i="73"/>
  <c r="W197" i="73"/>
  <c r="AE197" i="73"/>
  <c r="K191" i="68"/>
  <c r="E197" i="68"/>
  <c r="AI198" i="68"/>
  <c r="AF197" i="70"/>
  <c r="G198" i="71"/>
  <c r="G191" i="71"/>
  <c r="O198" i="71"/>
  <c r="O191" i="71"/>
  <c r="AE198" i="71"/>
  <c r="J191" i="71"/>
  <c r="AI191" i="68"/>
  <c r="H197" i="68"/>
  <c r="E198" i="68"/>
  <c r="F198" i="70"/>
  <c r="N191" i="71"/>
  <c r="F198" i="74"/>
  <c r="N198" i="74"/>
  <c r="V198" i="74"/>
  <c r="AD198" i="74"/>
  <c r="P191" i="68"/>
  <c r="M197" i="68"/>
  <c r="K198" i="68"/>
  <c r="N198" i="70"/>
  <c r="Y197" i="71"/>
  <c r="AG198" i="71"/>
  <c r="V191" i="71"/>
  <c r="AF191" i="72"/>
  <c r="AG197" i="67"/>
  <c r="S191" i="68"/>
  <c r="P197" i="68"/>
  <c r="M198" i="68"/>
  <c r="V198" i="70"/>
  <c r="J198" i="71"/>
  <c r="R191" i="71"/>
  <c r="R198" i="71"/>
  <c r="Z197" i="71"/>
  <c r="AH191" i="71"/>
  <c r="W191" i="71"/>
  <c r="V197" i="71"/>
  <c r="AI191" i="73"/>
  <c r="K191" i="73"/>
  <c r="H197" i="74"/>
  <c r="X197" i="74"/>
  <c r="AF197" i="74"/>
  <c r="U197" i="68"/>
  <c r="S198" i="68"/>
  <c r="T191" i="70"/>
  <c r="AD198" i="70"/>
  <c r="S197" i="71"/>
  <c r="AA197" i="71"/>
  <c r="AI197" i="71"/>
  <c r="Z191" i="71"/>
  <c r="E197" i="72"/>
  <c r="AC191" i="75"/>
  <c r="AD198" i="73"/>
  <c r="AB191" i="75"/>
  <c r="H197" i="73"/>
  <c r="G198" i="75"/>
  <c r="T191" i="74"/>
  <c r="L191" i="73"/>
  <c r="AF197" i="73"/>
  <c r="AB191" i="74"/>
  <c r="T191" i="73"/>
  <c r="N198" i="73"/>
  <c r="K198" i="75"/>
  <c r="K197" i="75"/>
  <c r="S198" i="75"/>
  <c r="S197" i="75"/>
  <c r="AA198" i="75"/>
  <c r="AA197" i="75"/>
  <c r="AI198" i="75"/>
  <c r="AI197" i="75"/>
  <c r="L198" i="75"/>
  <c r="L197" i="75"/>
  <c r="T198" i="75"/>
  <c r="T197" i="75"/>
  <c r="AB198" i="75"/>
  <c r="AB197" i="75"/>
  <c r="F191" i="75"/>
  <c r="I197" i="75"/>
  <c r="W198" i="75"/>
  <c r="Z198" i="75"/>
  <c r="Z197" i="75"/>
  <c r="E198" i="75"/>
  <c r="E197" i="75"/>
  <c r="M198" i="75"/>
  <c r="M197" i="75"/>
  <c r="U198" i="75"/>
  <c r="U197" i="75"/>
  <c r="AC198" i="75"/>
  <c r="AC197" i="75"/>
  <c r="G191" i="75"/>
  <c r="O191" i="75"/>
  <c r="AE191" i="75"/>
  <c r="Q197" i="75"/>
  <c r="AE198" i="75"/>
  <c r="R198" i="75"/>
  <c r="R197" i="75"/>
  <c r="AH198" i="75"/>
  <c r="AH197" i="75"/>
  <c r="F198" i="75"/>
  <c r="F197" i="75"/>
  <c r="N198" i="75"/>
  <c r="N197" i="75"/>
  <c r="V198" i="75"/>
  <c r="V197" i="75"/>
  <c r="AD198" i="75"/>
  <c r="AD197" i="75"/>
  <c r="P191" i="75"/>
  <c r="AF191" i="75"/>
  <c r="Y197" i="75"/>
  <c r="J198" i="75"/>
  <c r="J197" i="75"/>
  <c r="G197" i="75"/>
  <c r="O197" i="75"/>
  <c r="W197" i="75"/>
  <c r="AE197" i="75"/>
  <c r="Q191" i="75"/>
  <c r="Y191" i="75"/>
  <c r="AG191" i="75"/>
  <c r="AG197" i="75"/>
  <c r="H197" i="75"/>
  <c r="H198" i="75"/>
  <c r="P197" i="75"/>
  <c r="P198" i="75"/>
  <c r="X197" i="75"/>
  <c r="X198" i="75"/>
  <c r="AF197" i="75"/>
  <c r="AF198" i="75"/>
  <c r="J191" i="75"/>
  <c r="R191" i="75"/>
  <c r="Z191" i="75"/>
  <c r="AH191" i="75"/>
  <c r="I198" i="75"/>
  <c r="Q198" i="75"/>
  <c r="Y198" i="75"/>
  <c r="AG198" i="75"/>
  <c r="K191" i="75"/>
  <c r="S191" i="75"/>
  <c r="AA191" i="75"/>
  <c r="AI191" i="75"/>
  <c r="E191" i="74"/>
  <c r="M191" i="74"/>
  <c r="U191" i="74"/>
  <c r="AC191" i="74"/>
  <c r="I197" i="74"/>
  <c r="Q197" i="74"/>
  <c r="Y197" i="74"/>
  <c r="AG197" i="74"/>
  <c r="G198" i="74"/>
  <c r="O198" i="74"/>
  <c r="W198" i="74"/>
  <c r="AE198" i="74"/>
  <c r="F191" i="74"/>
  <c r="N191" i="74"/>
  <c r="V191" i="74"/>
  <c r="AD191" i="74"/>
  <c r="J197" i="74"/>
  <c r="R197" i="74"/>
  <c r="Z197" i="74"/>
  <c r="AH197" i="74"/>
  <c r="H198" i="74"/>
  <c r="P198" i="74"/>
  <c r="X198" i="74"/>
  <c r="AF198" i="74"/>
  <c r="G191" i="74"/>
  <c r="O191" i="74"/>
  <c r="W191" i="74"/>
  <c r="AE191" i="74"/>
  <c r="K197" i="74"/>
  <c r="S197" i="74"/>
  <c r="AA197" i="74"/>
  <c r="AI197" i="74"/>
  <c r="I198" i="74"/>
  <c r="Q198" i="74"/>
  <c r="Y198" i="74"/>
  <c r="AG198" i="74"/>
  <c r="H191" i="74"/>
  <c r="P191" i="74"/>
  <c r="X191" i="74"/>
  <c r="AF191" i="74"/>
  <c r="L197" i="74"/>
  <c r="T197" i="74"/>
  <c r="AB197" i="74"/>
  <c r="J198" i="74"/>
  <c r="R198" i="74"/>
  <c r="Z198" i="74"/>
  <c r="AH198" i="74"/>
  <c r="I191" i="74"/>
  <c r="Q191" i="74"/>
  <c r="Y191" i="74"/>
  <c r="AG191" i="74"/>
  <c r="E197" i="74"/>
  <c r="M197" i="74"/>
  <c r="U197" i="74"/>
  <c r="AC197" i="74"/>
  <c r="K198" i="74"/>
  <c r="S198" i="74"/>
  <c r="AA198" i="74"/>
  <c r="AI198" i="74"/>
  <c r="J191" i="74"/>
  <c r="R191" i="74"/>
  <c r="Z191" i="74"/>
  <c r="AH191" i="74"/>
  <c r="F197" i="74"/>
  <c r="N197" i="74"/>
  <c r="V197" i="74"/>
  <c r="AD197" i="74"/>
  <c r="L198" i="74"/>
  <c r="T198" i="74"/>
  <c r="AB198" i="74"/>
  <c r="K191" i="74"/>
  <c r="S191" i="74"/>
  <c r="AA191" i="74"/>
  <c r="AI191" i="74"/>
  <c r="G197" i="74"/>
  <c r="M198" i="74"/>
  <c r="U198" i="74"/>
  <c r="AC198" i="74"/>
  <c r="E191" i="73"/>
  <c r="M191" i="73"/>
  <c r="U191" i="73"/>
  <c r="AC191" i="73"/>
  <c r="I197" i="73"/>
  <c r="Q197" i="73"/>
  <c r="Y197" i="73"/>
  <c r="AG197" i="73"/>
  <c r="G198" i="73"/>
  <c r="O198" i="73"/>
  <c r="W198" i="73"/>
  <c r="AE198" i="73"/>
  <c r="F191" i="73"/>
  <c r="N191" i="73"/>
  <c r="V191" i="73"/>
  <c r="AD191" i="73"/>
  <c r="J197" i="73"/>
  <c r="R197" i="73"/>
  <c r="Z197" i="73"/>
  <c r="AH197" i="73"/>
  <c r="H198" i="73"/>
  <c r="P198" i="73"/>
  <c r="X198" i="73"/>
  <c r="AF198" i="73"/>
  <c r="G191" i="73"/>
  <c r="O191" i="73"/>
  <c r="W191" i="73"/>
  <c r="AE191" i="73"/>
  <c r="K197" i="73"/>
  <c r="S197" i="73"/>
  <c r="AA197" i="73"/>
  <c r="AI197" i="73"/>
  <c r="I198" i="73"/>
  <c r="Q198" i="73"/>
  <c r="Y198" i="73"/>
  <c r="AG198" i="73"/>
  <c r="H191" i="73"/>
  <c r="P191" i="73"/>
  <c r="X191" i="73"/>
  <c r="AF191" i="73"/>
  <c r="L197" i="73"/>
  <c r="T197" i="73"/>
  <c r="AB197" i="73"/>
  <c r="J198" i="73"/>
  <c r="R198" i="73"/>
  <c r="Z198" i="73"/>
  <c r="AH198" i="73"/>
  <c r="I191" i="73"/>
  <c r="Q191" i="73"/>
  <c r="Y191" i="73"/>
  <c r="AG191" i="73"/>
  <c r="E197" i="73"/>
  <c r="M197" i="73"/>
  <c r="U197" i="73"/>
  <c r="AC197" i="73"/>
  <c r="K198" i="73"/>
  <c r="S198" i="73"/>
  <c r="AA198" i="73"/>
  <c r="AI198" i="73"/>
  <c r="J191" i="73"/>
  <c r="R191" i="73"/>
  <c r="Z191" i="73"/>
  <c r="AH191" i="73"/>
  <c r="F197" i="73"/>
  <c r="N197" i="73"/>
  <c r="V197" i="73"/>
  <c r="AD197" i="73"/>
  <c r="L198" i="73"/>
  <c r="T198" i="73"/>
  <c r="AB198" i="73"/>
  <c r="G197" i="73"/>
  <c r="M198" i="73"/>
  <c r="U198" i="73"/>
  <c r="AC198" i="73"/>
  <c r="G198" i="72"/>
  <c r="G197" i="72"/>
  <c r="O198" i="72"/>
  <c r="O197" i="72"/>
  <c r="W198" i="72"/>
  <c r="W197" i="72"/>
  <c r="AE198" i="72"/>
  <c r="AE197" i="72"/>
  <c r="M197" i="72"/>
  <c r="AA198" i="72"/>
  <c r="H198" i="72"/>
  <c r="H197" i="72"/>
  <c r="P198" i="72"/>
  <c r="P197" i="72"/>
  <c r="X198" i="72"/>
  <c r="X197" i="72"/>
  <c r="AF198" i="72"/>
  <c r="AF197" i="72"/>
  <c r="Z191" i="72"/>
  <c r="U197" i="72"/>
  <c r="AI198" i="72"/>
  <c r="F198" i="72"/>
  <c r="F197" i="72"/>
  <c r="I198" i="72"/>
  <c r="I197" i="72"/>
  <c r="Q198" i="72"/>
  <c r="Q197" i="72"/>
  <c r="Y198" i="72"/>
  <c r="Y197" i="72"/>
  <c r="AG198" i="72"/>
  <c r="AG197" i="72"/>
  <c r="S191" i="72"/>
  <c r="AC197" i="72"/>
  <c r="J198" i="72"/>
  <c r="J197" i="72"/>
  <c r="R198" i="72"/>
  <c r="R197" i="72"/>
  <c r="Z198" i="72"/>
  <c r="Z197" i="72"/>
  <c r="AH198" i="72"/>
  <c r="AH197" i="72"/>
  <c r="T191" i="72"/>
  <c r="V198" i="72"/>
  <c r="V197" i="72"/>
  <c r="K197" i="72"/>
  <c r="S197" i="72"/>
  <c r="AA197" i="72"/>
  <c r="AI197" i="72"/>
  <c r="E191" i="72"/>
  <c r="L197" i="72"/>
  <c r="L198" i="72"/>
  <c r="T197" i="72"/>
  <c r="T198" i="72"/>
  <c r="AB197" i="72"/>
  <c r="AB198" i="72"/>
  <c r="F191" i="72"/>
  <c r="V191" i="72"/>
  <c r="N198" i="72"/>
  <c r="N197" i="72"/>
  <c r="AD198" i="72"/>
  <c r="AD197" i="72"/>
  <c r="E198" i="72"/>
  <c r="M198" i="72"/>
  <c r="U198" i="72"/>
  <c r="AC198" i="72"/>
  <c r="G191" i="72"/>
  <c r="O191" i="72"/>
  <c r="W191" i="72"/>
  <c r="AE191" i="72"/>
  <c r="K198" i="72"/>
  <c r="H197" i="71"/>
  <c r="P197" i="71"/>
  <c r="X197" i="71"/>
  <c r="AF197" i="71"/>
  <c r="H198" i="71"/>
  <c r="X198" i="71"/>
  <c r="AB198" i="71"/>
  <c r="P198" i="71"/>
  <c r="AF198" i="71"/>
  <c r="T191" i="71"/>
  <c r="AJ191" i="71"/>
  <c r="E191" i="71"/>
  <c r="E198" i="71"/>
  <c r="E197" i="71"/>
  <c r="M191" i="71"/>
  <c r="M198" i="71"/>
  <c r="M197" i="71"/>
  <c r="U191" i="71"/>
  <c r="U198" i="71"/>
  <c r="U197" i="71"/>
  <c r="AC191" i="71"/>
  <c r="AC198" i="71"/>
  <c r="AC197" i="71"/>
  <c r="L191" i="71"/>
  <c r="AB191" i="71"/>
  <c r="F198" i="71"/>
  <c r="N198" i="71"/>
  <c r="V198" i="71"/>
  <c r="AD198" i="71"/>
  <c r="P191" i="71"/>
  <c r="AF191" i="71"/>
  <c r="T197" i="71"/>
  <c r="AJ197" i="71"/>
  <c r="I191" i="71"/>
  <c r="Q191" i="71"/>
  <c r="Y191" i="71"/>
  <c r="AG191" i="71"/>
  <c r="K198" i="71"/>
  <c r="S198" i="71"/>
  <c r="AA198" i="71"/>
  <c r="AI198" i="71"/>
  <c r="K191" i="71"/>
  <c r="S191" i="71"/>
  <c r="AA191" i="71"/>
  <c r="AI191" i="71"/>
  <c r="G197" i="71"/>
  <c r="O197" i="71"/>
  <c r="W197" i="71"/>
  <c r="AE197" i="71"/>
  <c r="Q197" i="71"/>
  <c r="AG197" i="71"/>
  <c r="E191" i="70"/>
  <c r="M191" i="70"/>
  <c r="U191" i="70"/>
  <c r="AC191" i="70"/>
  <c r="I197" i="70"/>
  <c r="Q197" i="70"/>
  <c r="Y197" i="70"/>
  <c r="AG197" i="70"/>
  <c r="G198" i="70"/>
  <c r="O198" i="70"/>
  <c r="W198" i="70"/>
  <c r="AE198" i="70"/>
  <c r="F191" i="70"/>
  <c r="N191" i="70"/>
  <c r="V191" i="70"/>
  <c r="AD191" i="70"/>
  <c r="J197" i="70"/>
  <c r="R197" i="70"/>
  <c r="Z197" i="70"/>
  <c r="AH197" i="70"/>
  <c r="H198" i="70"/>
  <c r="P198" i="70"/>
  <c r="X198" i="70"/>
  <c r="AF198" i="70"/>
  <c r="G191" i="70"/>
  <c r="O191" i="70"/>
  <c r="W191" i="70"/>
  <c r="AE191" i="70"/>
  <c r="K197" i="70"/>
  <c r="S197" i="70"/>
  <c r="AA197" i="70"/>
  <c r="AI197" i="70"/>
  <c r="I198" i="70"/>
  <c r="Q198" i="70"/>
  <c r="Y198" i="70"/>
  <c r="AG198" i="70"/>
  <c r="H191" i="70"/>
  <c r="P191" i="70"/>
  <c r="X191" i="70"/>
  <c r="AF191" i="70"/>
  <c r="L197" i="70"/>
  <c r="T197" i="70"/>
  <c r="AB197" i="70"/>
  <c r="J198" i="70"/>
  <c r="R198" i="70"/>
  <c r="Z198" i="70"/>
  <c r="AH198" i="70"/>
  <c r="I191" i="70"/>
  <c r="Q191" i="70"/>
  <c r="Y191" i="70"/>
  <c r="AG191" i="70"/>
  <c r="E197" i="70"/>
  <c r="M197" i="70"/>
  <c r="U197" i="70"/>
  <c r="AC197" i="70"/>
  <c r="K198" i="70"/>
  <c r="S198" i="70"/>
  <c r="AA198" i="70"/>
  <c r="AI198" i="70"/>
  <c r="J191" i="70"/>
  <c r="R191" i="70"/>
  <c r="Z191" i="70"/>
  <c r="AH191" i="70"/>
  <c r="F197" i="70"/>
  <c r="N197" i="70"/>
  <c r="V197" i="70"/>
  <c r="AD197" i="70"/>
  <c r="L198" i="70"/>
  <c r="T198" i="70"/>
  <c r="AB198" i="70"/>
  <c r="K191" i="70"/>
  <c r="S191" i="70"/>
  <c r="AA191" i="70"/>
  <c r="AI191" i="70"/>
  <c r="G197" i="70"/>
  <c r="M198" i="70"/>
  <c r="U198" i="70"/>
  <c r="AC198" i="70"/>
  <c r="K198" i="69"/>
  <c r="K197" i="69"/>
  <c r="AI198" i="69"/>
  <c r="AI197" i="69"/>
  <c r="AB198" i="69"/>
  <c r="AB197" i="69"/>
  <c r="F191" i="69"/>
  <c r="N191" i="69"/>
  <c r="AD191" i="69"/>
  <c r="Q197" i="69"/>
  <c r="AE198" i="69"/>
  <c r="V198" i="69"/>
  <c r="V197" i="69"/>
  <c r="AA198" i="69"/>
  <c r="AA197" i="69"/>
  <c r="L198" i="69"/>
  <c r="L197" i="69"/>
  <c r="T198" i="69"/>
  <c r="T197" i="69"/>
  <c r="E198" i="69"/>
  <c r="E197" i="69"/>
  <c r="M198" i="69"/>
  <c r="M197" i="69"/>
  <c r="U198" i="69"/>
  <c r="U197" i="69"/>
  <c r="AC198" i="69"/>
  <c r="AC197" i="69"/>
  <c r="W191" i="69"/>
  <c r="Y197" i="69"/>
  <c r="G197" i="69"/>
  <c r="O197" i="69"/>
  <c r="W197" i="69"/>
  <c r="AE197" i="69"/>
  <c r="Q191" i="69"/>
  <c r="AG191" i="69"/>
  <c r="H197" i="69"/>
  <c r="H198" i="69"/>
  <c r="P197" i="69"/>
  <c r="P198" i="69"/>
  <c r="X197" i="69"/>
  <c r="X198" i="69"/>
  <c r="AF197" i="69"/>
  <c r="AF198" i="69"/>
  <c r="N198" i="69"/>
  <c r="N197" i="69"/>
  <c r="I198" i="69"/>
  <c r="Q198" i="69"/>
  <c r="Y198" i="69"/>
  <c r="AG198" i="69"/>
  <c r="K191" i="69"/>
  <c r="AA191" i="69"/>
  <c r="AI191" i="69"/>
  <c r="G198" i="69"/>
  <c r="J198" i="69"/>
  <c r="J197" i="69"/>
  <c r="R198" i="69"/>
  <c r="R197" i="69"/>
  <c r="Z198" i="69"/>
  <c r="Z197" i="69"/>
  <c r="AH198" i="69"/>
  <c r="AH197" i="69"/>
  <c r="L191" i="69"/>
  <c r="T191" i="69"/>
  <c r="AB191" i="69"/>
  <c r="O198" i="69"/>
  <c r="F198" i="69"/>
  <c r="F197" i="69"/>
  <c r="AD198" i="69"/>
  <c r="AD197" i="69"/>
  <c r="S198" i="69"/>
  <c r="S197" i="69"/>
  <c r="I197" i="69"/>
  <c r="W198" i="69"/>
  <c r="R198" i="68"/>
  <c r="R197" i="68"/>
  <c r="R191" i="68"/>
  <c r="Z198" i="68"/>
  <c r="Z197" i="68"/>
  <c r="Z191" i="68"/>
  <c r="I198" i="68"/>
  <c r="I197" i="68"/>
  <c r="Q198" i="68"/>
  <c r="Q197" i="68"/>
  <c r="Y198" i="68"/>
  <c r="Y197" i="68"/>
  <c r="AG198" i="68"/>
  <c r="AG197" i="68"/>
  <c r="I191" i="68"/>
  <c r="Y191" i="68"/>
  <c r="O197" i="68"/>
  <c r="J198" i="68"/>
  <c r="J197" i="68"/>
  <c r="J191" i="68"/>
  <c r="Q191" i="68"/>
  <c r="AG191" i="68"/>
  <c r="F191" i="68"/>
  <c r="F198" i="68"/>
  <c r="F197" i="68"/>
  <c r="N191" i="68"/>
  <c r="N198" i="68"/>
  <c r="N197" i="68"/>
  <c r="V198" i="68"/>
  <c r="V191" i="68"/>
  <c r="V197" i="68"/>
  <c r="AD191" i="68"/>
  <c r="AD198" i="68"/>
  <c r="AD197" i="68"/>
  <c r="AH198" i="68"/>
  <c r="AH197" i="68"/>
  <c r="AH191" i="68"/>
  <c r="G191" i="68"/>
  <c r="G198" i="68"/>
  <c r="O191" i="68"/>
  <c r="O198" i="68"/>
  <c r="W191" i="68"/>
  <c r="W198" i="68"/>
  <c r="AE191" i="68"/>
  <c r="AE198" i="68"/>
  <c r="W197" i="68"/>
  <c r="L198" i="68"/>
  <c r="T198" i="68"/>
  <c r="AB198" i="68"/>
  <c r="E191" i="68"/>
  <c r="M191" i="68"/>
  <c r="U191" i="68"/>
  <c r="AC191" i="68"/>
  <c r="H198" i="68"/>
  <c r="P198" i="68"/>
  <c r="X198" i="68"/>
  <c r="AF198" i="68"/>
  <c r="K197" i="68"/>
  <c r="S197" i="68"/>
  <c r="AA197" i="68"/>
  <c r="AI197" i="68"/>
  <c r="L197" i="68"/>
  <c r="T197" i="68"/>
  <c r="AB197" i="68"/>
  <c r="J197" i="67"/>
  <c r="R197" i="67"/>
  <c r="Z197" i="67"/>
  <c r="AH197" i="67"/>
  <c r="P198" i="67"/>
  <c r="AF198" i="67"/>
  <c r="K198" i="67"/>
  <c r="K197" i="67"/>
  <c r="K191" i="67"/>
  <c r="S198" i="67"/>
  <c r="S197" i="67"/>
  <c r="S191" i="67"/>
  <c r="AA198" i="67"/>
  <c r="AA197" i="67"/>
  <c r="AA191" i="67"/>
  <c r="AI198" i="67"/>
  <c r="AI197" i="67"/>
  <c r="AI191" i="67"/>
  <c r="F191" i="67"/>
  <c r="N191" i="67"/>
  <c r="V191" i="67"/>
  <c r="AD191" i="67"/>
  <c r="F198" i="67"/>
  <c r="V198" i="67"/>
  <c r="H198" i="67"/>
  <c r="X198" i="67"/>
  <c r="H191" i="67"/>
  <c r="X191" i="67"/>
  <c r="N197" i="67"/>
  <c r="AD197" i="67"/>
  <c r="G197" i="67"/>
  <c r="O197" i="67"/>
  <c r="W197" i="67"/>
  <c r="AE197" i="67"/>
  <c r="E198" i="67"/>
  <c r="M198" i="67"/>
  <c r="U198" i="67"/>
  <c r="AC198" i="67"/>
  <c r="G191" i="67"/>
  <c r="O191" i="67"/>
  <c r="W191" i="67"/>
  <c r="AE191" i="67"/>
  <c r="I198" i="67"/>
  <c r="Q198" i="67"/>
  <c r="Y198" i="67"/>
  <c r="AG198" i="67"/>
  <c r="I191" i="67"/>
  <c r="Q191" i="67"/>
  <c r="Y191" i="67"/>
  <c r="AG191" i="67"/>
  <c r="M197" i="67"/>
  <c r="U197" i="67"/>
  <c r="AC197" i="67"/>
  <c r="AP195" i="75" l="1"/>
  <c r="AO195" i="74"/>
  <c r="AP195" i="73"/>
  <c r="AO195" i="72"/>
  <c r="AO195" i="71"/>
  <c r="AP195" i="70"/>
  <c r="AO195" i="69"/>
  <c r="AJ198" i="75"/>
  <c r="AJ197" i="75"/>
  <c r="AJ191" i="75"/>
  <c r="AJ198" i="74"/>
  <c r="AJ191" i="74"/>
  <c r="AJ197" i="74"/>
  <c r="AJ198" i="73"/>
  <c r="AJ197" i="73"/>
  <c r="AJ191" i="73"/>
  <c r="AJ197" i="72"/>
  <c r="AJ198" i="72"/>
  <c r="AJ191" i="72"/>
  <c r="AK191" i="71"/>
  <c r="AK198" i="71"/>
  <c r="AK197" i="71"/>
  <c r="AJ198" i="70"/>
  <c r="AJ197" i="70"/>
  <c r="AJ191" i="70"/>
  <c r="AJ198" i="69"/>
  <c r="AJ197" i="69"/>
  <c r="AJ191" i="69"/>
  <c r="AJ197" i="68"/>
  <c r="AJ198" i="68"/>
  <c r="AJ191" i="68"/>
  <c r="AJ197" i="67"/>
  <c r="AJ191" i="67"/>
  <c r="AJ198" i="67"/>
  <c r="AQ195" i="75" l="1"/>
  <c r="AP195" i="74"/>
  <c r="AQ195" i="73"/>
  <c r="AP195" i="72"/>
  <c r="AP195" i="71"/>
  <c r="AQ195" i="70"/>
  <c r="AP195" i="69"/>
  <c r="AK198" i="75"/>
  <c r="AK197" i="75"/>
  <c r="AK191" i="75"/>
  <c r="AK198" i="74"/>
  <c r="AK197" i="74"/>
  <c r="AK191" i="74"/>
  <c r="AK198" i="73"/>
  <c r="AK197" i="73"/>
  <c r="AK191" i="73"/>
  <c r="AK198" i="72"/>
  <c r="AK191" i="72"/>
  <c r="AK197" i="72"/>
  <c r="AL198" i="71"/>
  <c r="AL191" i="71"/>
  <c r="AL197" i="71"/>
  <c r="AK198" i="70"/>
  <c r="AK197" i="70"/>
  <c r="AK191" i="70"/>
  <c r="AK198" i="69"/>
  <c r="AK197" i="69"/>
  <c r="AK191" i="69"/>
  <c r="AK191" i="68"/>
  <c r="AK197" i="68"/>
  <c r="AK198" i="68"/>
  <c r="AK197" i="67"/>
  <c r="AK198" i="67"/>
  <c r="AK191" i="67"/>
  <c r="AR195" i="75" l="1"/>
  <c r="AQ195" i="74"/>
  <c r="AR195" i="73"/>
  <c r="AQ195" i="72"/>
  <c r="AQ195" i="71"/>
  <c r="AR195" i="70"/>
  <c r="AQ195" i="69"/>
  <c r="AL198" i="75"/>
  <c r="AL197" i="75"/>
  <c r="AL191" i="75"/>
  <c r="AL197" i="74"/>
  <c r="AL191" i="74"/>
  <c r="AL198" i="74"/>
  <c r="AL197" i="73"/>
  <c r="AL198" i="73"/>
  <c r="AL191" i="73"/>
  <c r="AL198" i="72"/>
  <c r="AL197" i="72"/>
  <c r="AL191" i="72"/>
  <c r="AM198" i="71"/>
  <c r="AM197" i="71"/>
  <c r="AM191" i="71"/>
  <c r="AL197" i="70"/>
  <c r="AL198" i="70"/>
  <c r="AL191" i="70"/>
  <c r="AL198" i="69"/>
  <c r="AL197" i="69"/>
  <c r="AL191" i="69"/>
  <c r="AL191" i="68"/>
  <c r="AL198" i="68"/>
  <c r="AL197" i="68"/>
  <c r="AL191" i="67"/>
  <c r="AL198" i="67"/>
  <c r="AL197" i="67"/>
  <c r="AS195" i="75" l="1"/>
  <c r="AR195" i="74"/>
  <c r="AS195" i="73"/>
  <c r="AR195" i="72"/>
  <c r="AR195" i="71"/>
  <c r="AS195" i="70"/>
  <c r="AR195" i="69"/>
  <c r="AM197" i="75"/>
  <c r="AM198" i="75"/>
  <c r="AM191" i="75"/>
  <c r="AM197" i="74"/>
  <c r="AM191" i="74"/>
  <c r="AM198" i="74"/>
  <c r="AM197" i="73"/>
  <c r="AM191" i="73"/>
  <c r="AM198" i="73"/>
  <c r="AM198" i="72"/>
  <c r="AM197" i="72"/>
  <c r="AM191" i="72"/>
  <c r="AN197" i="71"/>
  <c r="AN191" i="71"/>
  <c r="AN198" i="71"/>
  <c r="AM197" i="70"/>
  <c r="AM191" i="70"/>
  <c r="AM198" i="70"/>
  <c r="AM197" i="69"/>
  <c r="AM198" i="69"/>
  <c r="AM191" i="69"/>
  <c r="AM191" i="68"/>
  <c r="AM198" i="68"/>
  <c r="AM197" i="68"/>
  <c r="AM191" i="67"/>
  <c r="AM197" i="67"/>
  <c r="AM198" i="67"/>
  <c r="AT195" i="75" l="1"/>
  <c r="AS195" i="74"/>
  <c r="AT195" i="73"/>
  <c r="AS195" i="72"/>
  <c r="AS195" i="71"/>
  <c r="AT195" i="70"/>
  <c r="AS195" i="69"/>
  <c r="AN197" i="75"/>
  <c r="AN198" i="75"/>
  <c r="AN191" i="75"/>
  <c r="AN191" i="74"/>
  <c r="AN198" i="74"/>
  <c r="AN197" i="74"/>
  <c r="AN191" i="73"/>
  <c r="AN197" i="73"/>
  <c r="AN198" i="73"/>
  <c r="AN198" i="72"/>
  <c r="AN197" i="72"/>
  <c r="AN191" i="72"/>
  <c r="AO197" i="71"/>
  <c r="AO191" i="71"/>
  <c r="AO198" i="71"/>
  <c r="AN191" i="70"/>
  <c r="AN198" i="70"/>
  <c r="AN197" i="70"/>
  <c r="AN197" i="69"/>
  <c r="AN198" i="69"/>
  <c r="AN191" i="69"/>
  <c r="AN198" i="68"/>
  <c r="AN197" i="68"/>
  <c r="AN191" i="68"/>
  <c r="AN198" i="67"/>
  <c r="AN191" i="67"/>
  <c r="AN197" i="67"/>
  <c r="AU195" i="75" l="1"/>
  <c r="AT195" i="74"/>
  <c r="AU195" i="73"/>
  <c r="AT195" i="72"/>
  <c r="AT195" i="71"/>
  <c r="AU195" i="70"/>
  <c r="AT195" i="69"/>
  <c r="AO198" i="75"/>
  <c r="AO197" i="75"/>
  <c r="AO191" i="75"/>
  <c r="AO191" i="74"/>
  <c r="AO198" i="74"/>
  <c r="AO197" i="74"/>
  <c r="AO191" i="73"/>
  <c r="AO198" i="73"/>
  <c r="AO197" i="73"/>
  <c r="AO198" i="72"/>
  <c r="AO197" i="72"/>
  <c r="AO191" i="72"/>
  <c r="AP191" i="71"/>
  <c r="AP198" i="71"/>
  <c r="AP197" i="71"/>
  <c r="AO191" i="70"/>
  <c r="AO198" i="70"/>
  <c r="AO197" i="70"/>
  <c r="AO198" i="69"/>
  <c r="AO197" i="69"/>
  <c r="AO191" i="69"/>
  <c r="AO198" i="68"/>
  <c r="AO197" i="68"/>
  <c r="AO191" i="68"/>
  <c r="AO191" i="67"/>
  <c r="AO198" i="67"/>
  <c r="AO197" i="67"/>
  <c r="AV195" i="75" l="1"/>
  <c r="AU195" i="74"/>
  <c r="AV195" i="73"/>
  <c r="AU195" i="72"/>
  <c r="AU195" i="71"/>
  <c r="AV195" i="70"/>
  <c r="AU195" i="69"/>
  <c r="AP198" i="75"/>
  <c r="AP197" i="75"/>
  <c r="AP191" i="75"/>
  <c r="AP191" i="74"/>
  <c r="AP198" i="74"/>
  <c r="AP197" i="74"/>
  <c r="AP191" i="73"/>
  <c r="AP198" i="73"/>
  <c r="AP197" i="73"/>
  <c r="AP198" i="72"/>
  <c r="AP197" i="72"/>
  <c r="AP191" i="72"/>
  <c r="AQ191" i="71"/>
  <c r="AQ198" i="71"/>
  <c r="AQ197" i="71"/>
  <c r="AP191" i="70"/>
  <c r="AP198" i="70"/>
  <c r="AP197" i="70"/>
  <c r="AP198" i="69"/>
  <c r="AP197" i="69"/>
  <c r="AP191" i="69"/>
  <c r="AP198" i="68"/>
  <c r="AP197" i="68"/>
  <c r="AP191" i="68"/>
  <c r="AP197" i="67"/>
  <c r="AP191" i="67"/>
  <c r="AP198" i="67"/>
  <c r="AW195" i="75" l="1"/>
  <c r="AV195" i="74"/>
  <c r="AW195" i="73"/>
  <c r="AV195" i="72"/>
  <c r="AV195" i="71"/>
  <c r="AW195" i="70"/>
  <c r="AV195" i="69"/>
  <c r="AQ198" i="75"/>
  <c r="AQ197" i="75"/>
  <c r="AQ191" i="75"/>
  <c r="AQ191" i="74"/>
  <c r="AQ198" i="74"/>
  <c r="AQ197" i="74"/>
  <c r="AQ191" i="73"/>
  <c r="AQ198" i="73"/>
  <c r="AQ197" i="73"/>
  <c r="AQ197" i="72"/>
  <c r="AQ198" i="72"/>
  <c r="AQ191" i="72"/>
  <c r="AR191" i="71"/>
  <c r="AR198" i="71"/>
  <c r="AR197" i="71"/>
  <c r="AQ191" i="70"/>
  <c r="AQ198" i="70"/>
  <c r="AQ197" i="70"/>
  <c r="AQ198" i="69"/>
  <c r="AQ197" i="69"/>
  <c r="AQ191" i="69"/>
  <c r="AQ197" i="68"/>
  <c r="AQ198" i="68"/>
  <c r="AQ191" i="68"/>
  <c r="AQ198" i="67"/>
  <c r="AQ197" i="67"/>
  <c r="AQ191" i="67"/>
  <c r="AX195" i="75" l="1"/>
  <c r="AW195" i="74"/>
  <c r="AX195" i="73"/>
  <c r="AW195" i="72"/>
  <c r="AW195" i="71"/>
  <c r="AX195" i="70"/>
  <c r="AW195" i="69"/>
  <c r="AR198" i="75"/>
  <c r="AR197" i="75"/>
  <c r="AR191" i="75"/>
  <c r="AR198" i="74"/>
  <c r="AR197" i="74"/>
  <c r="AR191" i="74"/>
  <c r="AR198" i="73"/>
  <c r="AR197" i="73"/>
  <c r="AR191" i="73"/>
  <c r="AR197" i="72"/>
  <c r="AR198" i="72"/>
  <c r="AR191" i="72"/>
  <c r="AS191" i="71"/>
  <c r="AS198" i="71"/>
  <c r="AS197" i="71"/>
  <c r="AR198" i="70"/>
  <c r="AR191" i="70"/>
  <c r="AR197" i="70"/>
  <c r="AR198" i="69"/>
  <c r="AR197" i="69"/>
  <c r="AR191" i="69"/>
  <c r="AR197" i="68"/>
  <c r="AR198" i="68"/>
  <c r="AR191" i="68"/>
  <c r="AR198" i="67"/>
  <c r="AR197" i="67"/>
  <c r="AR191" i="67"/>
  <c r="AY195" i="75" l="1"/>
  <c r="AX195" i="74"/>
  <c r="AY195" i="73"/>
  <c r="AX195" i="72"/>
  <c r="AX195" i="71"/>
  <c r="AY195" i="70"/>
  <c r="AX195" i="69"/>
  <c r="AS198" i="75"/>
  <c r="AS197" i="75"/>
  <c r="AS191" i="75"/>
  <c r="AS198" i="74"/>
  <c r="AS197" i="74"/>
  <c r="AS191" i="74"/>
  <c r="AS198" i="73"/>
  <c r="AS197" i="73"/>
  <c r="AS191" i="73"/>
  <c r="AS198" i="72"/>
  <c r="AS197" i="72"/>
  <c r="AS191" i="72"/>
  <c r="AT198" i="71"/>
  <c r="AT191" i="71"/>
  <c r="AT197" i="71"/>
  <c r="AS198" i="70"/>
  <c r="AS197" i="70"/>
  <c r="AS191" i="70"/>
  <c r="AS198" i="69"/>
  <c r="AS197" i="69"/>
  <c r="AS191" i="69"/>
  <c r="AS191" i="68"/>
  <c r="AS197" i="68"/>
  <c r="AS198" i="68"/>
  <c r="AS197" i="67"/>
  <c r="AS198" i="67"/>
  <c r="AS191" i="67"/>
  <c r="AZ195" i="75" l="1"/>
  <c r="AY195" i="74"/>
  <c r="AZ195" i="73"/>
  <c r="AY195" i="72"/>
  <c r="AY195" i="71"/>
  <c r="AZ195" i="70"/>
  <c r="AY195" i="69"/>
  <c r="AT198" i="75"/>
  <c r="AT197" i="75"/>
  <c r="AT191" i="75"/>
  <c r="AT197" i="74"/>
  <c r="AT198" i="74"/>
  <c r="AT191" i="74"/>
  <c r="AT197" i="73"/>
  <c r="AT191" i="73"/>
  <c r="AT198" i="73"/>
  <c r="AT198" i="72"/>
  <c r="AT197" i="72"/>
  <c r="AT191" i="72"/>
  <c r="AU198" i="71"/>
  <c r="AU197" i="71"/>
  <c r="AU191" i="71"/>
  <c r="AT197" i="70"/>
  <c r="AT191" i="70"/>
  <c r="AT198" i="70"/>
  <c r="AT198" i="69"/>
  <c r="AT197" i="69"/>
  <c r="AT191" i="69"/>
  <c r="AT198" i="68"/>
  <c r="AT191" i="68"/>
  <c r="AT197" i="68"/>
  <c r="AT191" i="67"/>
  <c r="AT197" i="67"/>
  <c r="AT198" i="67"/>
  <c r="BA195" i="75" l="1"/>
  <c r="AZ195" i="74"/>
  <c r="BA195" i="73"/>
  <c r="AZ195" i="72"/>
  <c r="AZ195" i="71"/>
  <c r="BA195" i="70"/>
  <c r="AZ195" i="69"/>
  <c r="AU197" i="75"/>
  <c r="AU198" i="75"/>
  <c r="AU191" i="75"/>
  <c r="AU197" i="74"/>
  <c r="AU191" i="74"/>
  <c r="AU198" i="74"/>
  <c r="AU197" i="73"/>
  <c r="AU191" i="73"/>
  <c r="AU198" i="73"/>
  <c r="AU198" i="72"/>
  <c r="AU197" i="72"/>
  <c r="AU191" i="72"/>
  <c r="AV197" i="71"/>
  <c r="AV191" i="71"/>
  <c r="AV198" i="71"/>
  <c r="AU197" i="70"/>
  <c r="AU191" i="70"/>
  <c r="AU198" i="70"/>
  <c r="AU197" i="69"/>
  <c r="AU198" i="69"/>
  <c r="AU191" i="69"/>
  <c r="AU191" i="68"/>
  <c r="AU198" i="68"/>
  <c r="AU197" i="68"/>
  <c r="AU191" i="67"/>
  <c r="AU197" i="67"/>
  <c r="AU198" i="67"/>
  <c r="BB195" i="75" l="1"/>
  <c r="BA195" i="74"/>
  <c r="BB195" i="73"/>
  <c r="BA195" i="72"/>
  <c r="BA195" i="71"/>
  <c r="BB195" i="70"/>
  <c r="BA195" i="69"/>
  <c r="AV197" i="75"/>
  <c r="AV198" i="75"/>
  <c r="AV191" i="75"/>
  <c r="AV191" i="74"/>
  <c r="AV197" i="74"/>
  <c r="AV198" i="74"/>
  <c r="AV191" i="73"/>
  <c r="AV198" i="73"/>
  <c r="AV197" i="73"/>
  <c r="AV198" i="72"/>
  <c r="AV197" i="72"/>
  <c r="AV191" i="72"/>
  <c r="AW197" i="71"/>
  <c r="AW191" i="71"/>
  <c r="AW198" i="71"/>
  <c r="AV191" i="70"/>
  <c r="AV197" i="70"/>
  <c r="AV198" i="70"/>
  <c r="AV197" i="69"/>
  <c r="AV198" i="69"/>
  <c r="AV191" i="69"/>
  <c r="AV197" i="68"/>
  <c r="AV198" i="68"/>
  <c r="AV191" i="68"/>
  <c r="AV198" i="67"/>
  <c r="AV197" i="67"/>
  <c r="AV191" i="67"/>
  <c r="BB195" i="74" l="1"/>
  <c r="BB195" i="72"/>
  <c r="BB195" i="71"/>
  <c r="BB195" i="69"/>
  <c r="AW198" i="75"/>
  <c r="AW197" i="75"/>
  <c r="AW191" i="75"/>
  <c r="AW191" i="74"/>
  <c r="AW198" i="74"/>
  <c r="AW197" i="74"/>
  <c r="AW191" i="73"/>
  <c r="AW198" i="73"/>
  <c r="AW197" i="73"/>
  <c r="AW198" i="72"/>
  <c r="AW197" i="72"/>
  <c r="AW191" i="72"/>
  <c r="AX198" i="71"/>
  <c r="AX197" i="71"/>
  <c r="AX191" i="71"/>
  <c r="AW191" i="70"/>
  <c r="AW198" i="70"/>
  <c r="AW197" i="70"/>
  <c r="AW198" i="69"/>
  <c r="AW197" i="69"/>
  <c r="AW191" i="69"/>
  <c r="AW198" i="68"/>
  <c r="AW197" i="68"/>
  <c r="AW191" i="68"/>
  <c r="AW191" i="67"/>
  <c r="AW198" i="67"/>
  <c r="AW197" i="67"/>
  <c r="AX198" i="75" l="1"/>
  <c r="AX197" i="75"/>
  <c r="AX191" i="75"/>
  <c r="AX191" i="74"/>
  <c r="AX198" i="74"/>
  <c r="AX197" i="74"/>
  <c r="AX191" i="73"/>
  <c r="AX198" i="73"/>
  <c r="AX197" i="73"/>
  <c r="AX198" i="72"/>
  <c r="AX197" i="72"/>
  <c r="AX191" i="72"/>
  <c r="AY191" i="71"/>
  <c r="AY198" i="71"/>
  <c r="AY197" i="71"/>
  <c r="AX191" i="70"/>
  <c r="AX198" i="70"/>
  <c r="AX197" i="70"/>
  <c r="AX198" i="69"/>
  <c r="AX197" i="69"/>
  <c r="AX191" i="69"/>
  <c r="AX198" i="68"/>
  <c r="AX197" i="68"/>
  <c r="AX191" i="68"/>
  <c r="AX197" i="67"/>
  <c r="AX191" i="67"/>
  <c r="AX198" i="67"/>
  <c r="AY198" i="75" l="1"/>
  <c r="AY197" i="75"/>
  <c r="AY191" i="75"/>
  <c r="AY191" i="74"/>
  <c r="AY198" i="74"/>
  <c r="AY197" i="74"/>
  <c r="AY191" i="73"/>
  <c r="AY198" i="73"/>
  <c r="AY197" i="73"/>
  <c r="AY197" i="72"/>
  <c r="AY191" i="72"/>
  <c r="AY198" i="72"/>
  <c r="AZ191" i="71"/>
  <c r="AZ197" i="71"/>
  <c r="AZ198" i="71"/>
  <c r="AY191" i="70"/>
  <c r="AY198" i="70"/>
  <c r="AY197" i="70"/>
  <c r="AY198" i="69"/>
  <c r="AY197" i="69"/>
  <c r="AY191" i="69"/>
  <c r="AY197" i="68"/>
  <c r="AY191" i="68"/>
  <c r="AY198" i="68"/>
  <c r="AY198" i="67"/>
  <c r="AY197" i="67"/>
  <c r="AY191" i="67"/>
  <c r="AZ198" i="75" l="1"/>
  <c r="AZ197" i="75"/>
  <c r="AZ191" i="75"/>
  <c r="AZ191" i="74"/>
  <c r="AZ198" i="74"/>
  <c r="AZ197" i="74"/>
  <c r="AZ198" i="73"/>
  <c r="AZ197" i="73"/>
  <c r="AZ191" i="73"/>
  <c r="AZ197" i="72"/>
  <c r="AZ191" i="72"/>
  <c r="AZ198" i="72"/>
  <c r="BA191" i="71"/>
  <c r="BA198" i="71"/>
  <c r="BA197" i="71"/>
  <c r="AZ198" i="70"/>
  <c r="AZ197" i="70"/>
  <c r="AZ191" i="70"/>
  <c r="AZ198" i="69"/>
  <c r="AZ197" i="69"/>
  <c r="AZ191" i="69"/>
  <c r="AZ197" i="68"/>
  <c r="AZ198" i="68"/>
  <c r="AZ191" i="68"/>
  <c r="AZ191" i="67"/>
  <c r="AZ198" i="67"/>
  <c r="AZ197" i="67"/>
  <c r="BA198" i="75" l="1"/>
  <c r="BA197" i="75"/>
  <c r="BA191" i="75"/>
  <c r="BA198" i="74"/>
  <c r="BA197" i="74"/>
  <c r="BA191" i="74"/>
  <c r="BA198" i="73"/>
  <c r="BA197" i="73"/>
  <c r="BA191" i="73"/>
  <c r="BA198" i="72"/>
  <c r="BA197" i="72"/>
  <c r="BA191" i="72"/>
  <c r="BB198" i="71"/>
  <c r="BB191" i="71"/>
  <c r="BB197" i="71"/>
  <c r="BA198" i="70"/>
  <c r="BA197" i="70"/>
  <c r="BA191" i="70"/>
  <c r="BA198" i="69"/>
  <c r="BA197" i="69"/>
  <c r="BA191" i="69"/>
  <c r="BA191" i="68"/>
  <c r="BA198" i="68"/>
  <c r="BA197" i="68"/>
  <c r="BA197" i="67"/>
  <c r="BA198" i="67"/>
  <c r="BA191" i="67"/>
  <c r="BB198" i="75" l="1"/>
  <c r="BB197" i="75"/>
  <c r="BB191" i="75"/>
  <c r="BB198" i="74"/>
  <c r="BB197" i="74"/>
  <c r="BB191" i="74"/>
  <c r="BB197" i="73"/>
  <c r="BB198" i="73"/>
  <c r="BB191" i="73"/>
  <c r="BB198" i="72"/>
  <c r="BB197" i="72"/>
  <c r="BB191" i="72"/>
  <c r="BB197" i="70"/>
  <c r="BB191" i="70"/>
  <c r="BB198" i="70"/>
  <c r="BB198" i="69"/>
  <c r="BB197" i="69"/>
  <c r="BB191" i="69"/>
  <c r="BB191" i="68"/>
  <c r="BB198" i="68"/>
  <c r="BB197" i="68"/>
  <c r="BB191" i="67"/>
  <c r="BB198" i="67"/>
  <c r="BB197" i="67"/>
  <c r="BI40" i="81" l="1"/>
  <c r="BI39" i="81" s="1"/>
  <c r="V33" i="81"/>
  <c r="W33" i="81"/>
  <c r="X33" i="81"/>
  <c r="Y33" i="81"/>
  <c r="Z33" i="81"/>
  <c r="AA33" i="81"/>
  <c r="AB33" i="81"/>
  <c r="B27" i="81" l="1"/>
  <c r="BB77" i="73" s="1"/>
  <c r="E128" i="75"/>
  <c r="BA77" i="75"/>
  <c r="AZ77" i="75"/>
  <c r="BB71" i="75"/>
  <c r="BA71" i="75"/>
  <c r="AZ71" i="75"/>
  <c r="AY71" i="75"/>
  <c r="AX71" i="75"/>
  <c r="AW71" i="75"/>
  <c r="AV71" i="75"/>
  <c r="AU71" i="75"/>
  <c r="AT71" i="75"/>
  <c r="AS71" i="75"/>
  <c r="AR71" i="75"/>
  <c r="AQ71" i="75"/>
  <c r="AP71" i="75"/>
  <c r="AO71" i="75"/>
  <c r="AN71" i="75"/>
  <c r="AM71" i="75"/>
  <c r="AL71" i="75"/>
  <c r="AK71" i="75"/>
  <c r="AJ71" i="75"/>
  <c r="AI71" i="75"/>
  <c r="AH71" i="75"/>
  <c r="AG71" i="75"/>
  <c r="AF71" i="75"/>
  <c r="AE71" i="75"/>
  <c r="AD71" i="75"/>
  <c r="AC71" i="75"/>
  <c r="AB71" i="75"/>
  <c r="AA71" i="75"/>
  <c r="Z71" i="75"/>
  <c r="Y71" i="75"/>
  <c r="X71" i="75"/>
  <c r="W71" i="75"/>
  <c r="V71" i="75"/>
  <c r="U71" i="75"/>
  <c r="T71" i="75"/>
  <c r="S71" i="75"/>
  <c r="R71" i="75"/>
  <c r="Q71" i="75"/>
  <c r="P71" i="75"/>
  <c r="O71" i="75"/>
  <c r="N71" i="75"/>
  <c r="M71" i="75"/>
  <c r="L71" i="75"/>
  <c r="K71" i="75"/>
  <c r="J71" i="75"/>
  <c r="I71" i="75"/>
  <c r="H71" i="75"/>
  <c r="G71" i="75"/>
  <c r="F71" i="75"/>
  <c r="E71" i="75"/>
  <c r="BB64" i="75"/>
  <c r="BA64" i="75"/>
  <c r="AZ64" i="75"/>
  <c r="AY64" i="75"/>
  <c r="AX64" i="75"/>
  <c r="AW64" i="75"/>
  <c r="AV64" i="75"/>
  <c r="AU64" i="75"/>
  <c r="AT64" i="75"/>
  <c r="AS64" i="75"/>
  <c r="AR64" i="75"/>
  <c r="AQ64" i="75"/>
  <c r="AP64" i="75"/>
  <c r="AO64" i="75"/>
  <c r="AN64" i="75"/>
  <c r="AM64" i="75"/>
  <c r="AL64" i="75"/>
  <c r="AK64" i="75"/>
  <c r="AJ64" i="75"/>
  <c r="AI64" i="75"/>
  <c r="AH64" i="75"/>
  <c r="AG64" i="75"/>
  <c r="AF64" i="75"/>
  <c r="AE64" i="75"/>
  <c r="AD64" i="75"/>
  <c r="AC64" i="75"/>
  <c r="AB64" i="75"/>
  <c r="AA64" i="75"/>
  <c r="Z64" i="75"/>
  <c r="Y64" i="75"/>
  <c r="X64" i="75"/>
  <c r="W64" i="75"/>
  <c r="V64" i="75"/>
  <c r="U64" i="75"/>
  <c r="T64" i="75"/>
  <c r="S64" i="75"/>
  <c r="R64" i="75"/>
  <c r="Q64" i="75"/>
  <c r="P64" i="75"/>
  <c r="O64" i="75"/>
  <c r="N64" i="75"/>
  <c r="M64" i="75"/>
  <c r="L64" i="75"/>
  <c r="K64" i="75"/>
  <c r="J64" i="75"/>
  <c r="I64" i="75"/>
  <c r="H64" i="75"/>
  <c r="G64" i="75"/>
  <c r="F64" i="75"/>
  <c r="E64" i="75"/>
  <c r="B26" i="75" s="1"/>
  <c r="E128" i="74"/>
  <c r="BB71" i="74"/>
  <c r="BA71" i="74"/>
  <c r="AZ71" i="74"/>
  <c r="AY71" i="74"/>
  <c r="AX71" i="74"/>
  <c r="AW71" i="74"/>
  <c r="AV71" i="74"/>
  <c r="AU71" i="74"/>
  <c r="AT71" i="74"/>
  <c r="AS71" i="74"/>
  <c r="AR71" i="74"/>
  <c r="AQ71" i="74"/>
  <c r="AP71" i="74"/>
  <c r="AO71" i="74"/>
  <c r="AN71" i="74"/>
  <c r="AM71" i="74"/>
  <c r="AL71" i="74"/>
  <c r="AK71" i="74"/>
  <c r="AJ71" i="74"/>
  <c r="AI71" i="74"/>
  <c r="AH71" i="74"/>
  <c r="AG71" i="74"/>
  <c r="AF71" i="74"/>
  <c r="AE71" i="74"/>
  <c r="AD71" i="74"/>
  <c r="AC71" i="74"/>
  <c r="AB71" i="74"/>
  <c r="AA71" i="74"/>
  <c r="Z71" i="74"/>
  <c r="Y71" i="74"/>
  <c r="X71" i="74"/>
  <c r="W71" i="74"/>
  <c r="V71" i="74"/>
  <c r="U71" i="74"/>
  <c r="T71" i="74"/>
  <c r="S71" i="74"/>
  <c r="R71" i="74"/>
  <c r="Q71" i="74"/>
  <c r="P71" i="74"/>
  <c r="O71" i="74"/>
  <c r="N71" i="74"/>
  <c r="M71" i="74"/>
  <c r="L71" i="74"/>
  <c r="K71" i="74"/>
  <c r="J71" i="74"/>
  <c r="I71" i="74"/>
  <c r="H71" i="74"/>
  <c r="G71" i="74"/>
  <c r="F71" i="74"/>
  <c r="E71" i="74"/>
  <c r="BB64" i="74"/>
  <c r="BA64" i="74"/>
  <c r="AZ64" i="74"/>
  <c r="AY64" i="74"/>
  <c r="AX64" i="74"/>
  <c r="AW64" i="74"/>
  <c r="AV64" i="74"/>
  <c r="AU64" i="74"/>
  <c r="AT64" i="74"/>
  <c r="AS64" i="74"/>
  <c r="AR64" i="74"/>
  <c r="AQ64" i="74"/>
  <c r="AP64" i="74"/>
  <c r="AO64" i="74"/>
  <c r="AN64" i="74"/>
  <c r="AM64" i="74"/>
  <c r="AL64" i="74"/>
  <c r="AK64" i="74"/>
  <c r="AJ64" i="74"/>
  <c r="AI64" i="74"/>
  <c r="AH64" i="74"/>
  <c r="AG64" i="74"/>
  <c r="AF64" i="74"/>
  <c r="AE64" i="74"/>
  <c r="AD64" i="74"/>
  <c r="AC64" i="74"/>
  <c r="AB64" i="74"/>
  <c r="AA64" i="74"/>
  <c r="Z64" i="74"/>
  <c r="Y64" i="74"/>
  <c r="X64" i="74"/>
  <c r="W64" i="74"/>
  <c r="V64" i="74"/>
  <c r="U64" i="74"/>
  <c r="T64" i="74"/>
  <c r="S64" i="74"/>
  <c r="R64" i="74"/>
  <c r="Q64" i="74"/>
  <c r="P64" i="74"/>
  <c r="O64" i="74"/>
  <c r="N64" i="74"/>
  <c r="M64" i="74"/>
  <c r="L64" i="74"/>
  <c r="K64" i="74"/>
  <c r="J64" i="74"/>
  <c r="I64" i="74"/>
  <c r="H64" i="74"/>
  <c r="G64" i="74"/>
  <c r="F64" i="74"/>
  <c r="E64" i="74"/>
  <c r="E26" i="74"/>
  <c r="E128" i="73"/>
  <c r="AZ77" i="73"/>
  <c r="BB71" i="73"/>
  <c r="BA71" i="73"/>
  <c r="AZ71" i="73"/>
  <c r="AY71" i="73"/>
  <c r="AX71" i="73"/>
  <c r="AW71" i="73"/>
  <c r="AV71" i="73"/>
  <c r="AU71" i="73"/>
  <c r="AT71" i="73"/>
  <c r="AS71" i="73"/>
  <c r="AR71" i="73"/>
  <c r="AQ71" i="73"/>
  <c r="AP71" i="73"/>
  <c r="AO71" i="73"/>
  <c r="AN71" i="73"/>
  <c r="AM71" i="73"/>
  <c r="AL71" i="73"/>
  <c r="AK71" i="73"/>
  <c r="AJ71" i="73"/>
  <c r="AI71" i="73"/>
  <c r="AH71" i="73"/>
  <c r="AG71" i="73"/>
  <c r="AF71" i="73"/>
  <c r="AE71" i="73"/>
  <c r="AD71" i="73"/>
  <c r="AC71" i="73"/>
  <c r="AB71" i="73"/>
  <c r="AA71" i="73"/>
  <c r="Z71" i="73"/>
  <c r="Y71" i="73"/>
  <c r="X71" i="73"/>
  <c r="W71" i="73"/>
  <c r="V71" i="73"/>
  <c r="U71" i="73"/>
  <c r="T71" i="73"/>
  <c r="S71" i="73"/>
  <c r="R71" i="73"/>
  <c r="Q71" i="73"/>
  <c r="P71" i="73"/>
  <c r="O71" i="73"/>
  <c r="N71" i="73"/>
  <c r="M71" i="73"/>
  <c r="L71" i="73"/>
  <c r="K71" i="73"/>
  <c r="J71" i="73"/>
  <c r="I71" i="73"/>
  <c r="H71" i="73"/>
  <c r="G71" i="73"/>
  <c r="F71" i="73"/>
  <c r="E71" i="73"/>
  <c r="BB64" i="73"/>
  <c r="BA64" i="73"/>
  <c r="AZ64" i="73"/>
  <c r="AY64" i="73"/>
  <c r="AX64" i="73"/>
  <c r="AW64" i="73"/>
  <c r="AV64" i="73"/>
  <c r="AU64" i="73"/>
  <c r="AT64" i="73"/>
  <c r="AS64" i="73"/>
  <c r="AR64" i="73"/>
  <c r="AQ64" i="73"/>
  <c r="AP64" i="73"/>
  <c r="AO64" i="73"/>
  <c r="AN64" i="73"/>
  <c r="AM64" i="73"/>
  <c r="AL64" i="73"/>
  <c r="AK64" i="73"/>
  <c r="AJ64" i="73"/>
  <c r="AI64" i="73"/>
  <c r="AH64" i="73"/>
  <c r="AG64" i="73"/>
  <c r="AF64" i="73"/>
  <c r="AE64" i="73"/>
  <c r="AD64" i="73"/>
  <c r="AC64" i="73"/>
  <c r="AB64" i="73"/>
  <c r="AA64" i="73"/>
  <c r="Z64" i="73"/>
  <c r="Y64" i="73"/>
  <c r="X64" i="73"/>
  <c r="W64" i="73"/>
  <c r="V64" i="73"/>
  <c r="U64" i="73"/>
  <c r="T64" i="73"/>
  <c r="S64" i="73"/>
  <c r="R64" i="73"/>
  <c r="Q64" i="73"/>
  <c r="P64" i="73"/>
  <c r="O64" i="73"/>
  <c r="N64" i="73"/>
  <c r="M64" i="73"/>
  <c r="L64" i="73"/>
  <c r="K64" i="73"/>
  <c r="J64" i="73"/>
  <c r="I64" i="73"/>
  <c r="H64" i="73"/>
  <c r="G64" i="73"/>
  <c r="F64" i="73"/>
  <c r="E64" i="73"/>
  <c r="E128" i="72"/>
  <c r="BB77" i="72"/>
  <c r="BA77" i="72"/>
  <c r="AZ77" i="72"/>
  <c r="BB71" i="72"/>
  <c r="BA71" i="72"/>
  <c r="AZ71" i="72"/>
  <c r="AY71" i="72"/>
  <c r="AX71" i="72"/>
  <c r="AW71" i="72"/>
  <c r="AV71" i="72"/>
  <c r="AU71" i="72"/>
  <c r="AT71" i="72"/>
  <c r="AS71" i="72"/>
  <c r="AR71" i="72"/>
  <c r="AQ71" i="72"/>
  <c r="AP71" i="72"/>
  <c r="AO71" i="72"/>
  <c r="AN71" i="72"/>
  <c r="AM71" i="72"/>
  <c r="AL71" i="72"/>
  <c r="AK71" i="72"/>
  <c r="AJ71" i="72"/>
  <c r="AI71" i="72"/>
  <c r="AH71" i="72"/>
  <c r="AG71" i="72"/>
  <c r="AF71" i="72"/>
  <c r="AE71" i="72"/>
  <c r="AD71" i="72"/>
  <c r="AC71" i="72"/>
  <c r="AB71" i="72"/>
  <c r="AA71" i="72"/>
  <c r="Z71" i="72"/>
  <c r="Y71" i="72"/>
  <c r="X71" i="72"/>
  <c r="W71" i="72"/>
  <c r="V71" i="72"/>
  <c r="U71" i="72"/>
  <c r="T71" i="72"/>
  <c r="S71" i="72"/>
  <c r="R71" i="72"/>
  <c r="Q71" i="72"/>
  <c r="P71" i="72"/>
  <c r="O71" i="72"/>
  <c r="N71" i="72"/>
  <c r="M71" i="72"/>
  <c r="L71" i="72"/>
  <c r="K71" i="72"/>
  <c r="J71" i="72"/>
  <c r="I71" i="72"/>
  <c r="H71" i="72"/>
  <c r="G71" i="72"/>
  <c r="F71" i="72"/>
  <c r="E71" i="72"/>
  <c r="BB64" i="72"/>
  <c r="BA64" i="72"/>
  <c r="AZ64" i="72"/>
  <c r="AY64" i="72"/>
  <c r="AX64" i="72"/>
  <c r="AW64" i="72"/>
  <c r="AV64" i="72"/>
  <c r="AU64" i="72"/>
  <c r="AT64" i="72"/>
  <c r="AS64" i="72"/>
  <c r="AR64" i="72"/>
  <c r="AQ64" i="72"/>
  <c r="AP64" i="72"/>
  <c r="AO64" i="72"/>
  <c r="AN64" i="72"/>
  <c r="AM64" i="72"/>
  <c r="AL64" i="72"/>
  <c r="AK64" i="72"/>
  <c r="AJ64" i="72"/>
  <c r="AI64" i="72"/>
  <c r="AH64" i="72"/>
  <c r="AG64" i="72"/>
  <c r="AF64" i="72"/>
  <c r="AE64" i="72"/>
  <c r="AD64" i="72"/>
  <c r="AC64" i="72"/>
  <c r="AB64" i="72"/>
  <c r="AA64" i="72"/>
  <c r="Z64" i="72"/>
  <c r="Y64" i="72"/>
  <c r="X64" i="72"/>
  <c r="W64" i="72"/>
  <c r="V64" i="72"/>
  <c r="U64" i="72"/>
  <c r="T64" i="72"/>
  <c r="S64" i="72"/>
  <c r="R64" i="72"/>
  <c r="Q64" i="72"/>
  <c r="P64" i="72"/>
  <c r="O64" i="72"/>
  <c r="N64" i="72"/>
  <c r="M64" i="72"/>
  <c r="L64" i="72"/>
  <c r="K64" i="72"/>
  <c r="J64" i="72"/>
  <c r="I64" i="72"/>
  <c r="H64" i="72"/>
  <c r="G64" i="72"/>
  <c r="F64" i="72"/>
  <c r="E64" i="72"/>
  <c r="B26" i="72"/>
  <c r="E128" i="71"/>
  <c r="BB77" i="71"/>
  <c r="BB134" i="71" s="1"/>
  <c r="BA77" i="71"/>
  <c r="BA134" i="71" s="1"/>
  <c r="AZ77" i="71"/>
  <c r="AZ134" i="71" s="1"/>
  <c r="BB71" i="71"/>
  <c r="BA71" i="71"/>
  <c r="AZ71" i="71"/>
  <c r="AY71" i="71"/>
  <c r="AX71" i="71"/>
  <c r="AW71" i="71"/>
  <c r="AV71" i="71"/>
  <c r="AU71" i="71"/>
  <c r="AT71" i="71"/>
  <c r="AS71" i="71"/>
  <c r="AR71" i="71"/>
  <c r="AQ71" i="71"/>
  <c r="AP71" i="71"/>
  <c r="AO71" i="71"/>
  <c r="AN71" i="71"/>
  <c r="AM71" i="71"/>
  <c r="AL71" i="71"/>
  <c r="AK71" i="71"/>
  <c r="AJ71" i="71"/>
  <c r="AI71" i="71"/>
  <c r="AH71" i="71"/>
  <c r="AG71" i="71"/>
  <c r="AF71" i="71"/>
  <c r="AE71" i="71"/>
  <c r="AD71" i="71"/>
  <c r="AC71" i="71"/>
  <c r="AB71" i="71"/>
  <c r="AA71" i="71"/>
  <c r="Z71" i="71"/>
  <c r="Y71" i="71"/>
  <c r="X71" i="71"/>
  <c r="W71" i="71"/>
  <c r="V71" i="71"/>
  <c r="U71" i="71"/>
  <c r="T71" i="71"/>
  <c r="S71" i="71"/>
  <c r="R71" i="71"/>
  <c r="Q71" i="71"/>
  <c r="P71" i="71"/>
  <c r="O71" i="71"/>
  <c r="N71" i="71"/>
  <c r="M71" i="71"/>
  <c r="L71" i="71"/>
  <c r="K71" i="71"/>
  <c r="J71" i="71"/>
  <c r="I71" i="71"/>
  <c r="H71" i="71"/>
  <c r="G71" i="71"/>
  <c r="F71" i="71"/>
  <c r="E71" i="71"/>
  <c r="BB64" i="71"/>
  <c r="BA64" i="71"/>
  <c r="AZ64" i="71"/>
  <c r="AY64" i="71"/>
  <c r="AX64" i="71"/>
  <c r="AW64" i="71"/>
  <c r="AV64" i="71"/>
  <c r="AU64" i="71"/>
  <c r="AT64" i="71"/>
  <c r="AS64" i="71"/>
  <c r="AR64" i="71"/>
  <c r="AQ64" i="71"/>
  <c r="AP64" i="71"/>
  <c r="AO64" i="71"/>
  <c r="AN64" i="71"/>
  <c r="AM64" i="71"/>
  <c r="AL64" i="71"/>
  <c r="AK64" i="71"/>
  <c r="AJ64" i="71"/>
  <c r="AI64" i="71"/>
  <c r="AH64" i="71"/>
  <c r="AG64" i="71"/>
  <c r="AF64" i="71"/>
  <c r="AE64" i="71"/>
  <c r="AD64" i="71"/>
  <c r="AC64" i="71"/>
  <c r="AB64" i="71"/>
  <c r="AA64" i="71"/>
  <c r="Z64" i="71"/>
  <c r="Y64" i="71"/>
  <c r="X64" i="71"/>
  <c r="W64" i="71"/>
  <c r="V64" i="71"/>
  <c r="U64" i="71"/>
  <c r="T64" i="71"/>
  <c r="S64" i="71"/>
  <c r="R64" i="71"/>
  <c r="Q64" i="71"/>
  <c r="P64" i="71"/>
  <c r="O64" i="71"/>
  <c r="N64" i="71"/>
  <c r="M64" i="71"/>
  <c r="L64" i="71"/>
  <c r="K64" i="71"/>
  <c r="J64" i="71"/>
  <c r="I64" i="71"/>
  <c r="H64" i="71"/>
  <c r="G64" i="71"/>
  <c r="F64" i="71"/>
  <c r="E64" i="71"/>
  <c r="E128" i="70"/>
  <c r="BB77" i="70"/>
  <c r="BA77" i="70"/>
  <c r="AZ77" i="70"/>
  <c r="BB71" i="70"/>
  <c r="BA71" i="70"/>
  <c r="AZ71" i="70"/>
  <c r="AY71" i="70"/>
  <c r="AX71" i="70"/>
  <c r="AW71" i="70"/>
  <c r="AV71" i="70"/>
  <c r="AU71" i="70"/>
  <c r="AT71" i="70"/>
  <c r="AS71" i="70"/>
  <c r="AR71" i="70"/>
  <c r="AQ71" i="70"/>
  <c r="AP71" i="70"/>
  <c r="AO71" i="70"/>
  <c r="AN71" i="70"/>
  <c r="AM71" i="70"/>
  <c r="AL71" i="70"/>
  <c r="AK71" i="70"/>
  <c r="AJ71" i="70"/>
  <c r="AI71" i="70"/>
  <c r="AH71" i="70"/>
  <c r="AG71" i="70"/>
  <c r="AF71" i="70"/>
  <c r="AE71" i="70"/>
  <c r="AD71" i="70"/>
  <c r="AC71" i="70"/>
  <c r="AB71" i="70"/>
  <c r="AA71" i="70"/>
  <c r="Z71" i="70"/>
  <c r="Y71" i="70"/>
  <c r="X71" i="70"/>
  <c r="W71" i="70"/>
  <c r="V71" i="70"/>
  <c r="U71" i="70"/>
  <c r="T71" i="70"/>
  <c r="S71" i="70"/>
  <c r="R71" i="70"/>
  <c r="Q71" i="70"/>
  <c r="P71" i="70"/>
  <c r="O71" i="70"/>
  <c r="N71" i="70"/>
  <c r="M71" i="70"/>
  <c r="L71" i="70"/>
  <c r="K71" i="70"/>
  <c r="J71" i="70"/>
  <c r="I71" i="70"/>
  <c r="H71" i="70"/>
  <c r="G71" i="70"/>
  <c r="F71" i="70"/>
  <c r="E71" i="70"/>
  <c r="BB64" i="70"/>
  <c r="BA64" i="70"/>
  <c r="AZ64" i="70"/>
  <c r="AY64" i="70"/>
  <c r="AX64" i="70"/>
  <c r="AW64" i="70"/>
  <c r="AV64" i="70"/>
  <c r="AU64" i="70"/>
  <c r="AT64" i="70"/>
  <c r="AS64" i="70"/>
  <c r="AR64" i="70"/>
  <c r="AQ64" i="70"/>
  <c r="AP64" i="70"/>
  <c r="AO64" i="70"/>
  <c r="AN64" i="70"/>
  <c r="AM64" i="70"/>
  <c r="AL64" i="70"/>
  <c r="AK64" i="70"/>
  <c r="AJ64" i="70"/>
  <c r="AI64" i="70"/>
  <c r="AH64" i="70"/>
  <c r="AG64" i="70"/>
  <c r="AF64" i="70"/>
  <c r="AE64" i="70"/>
  <c r="AD64" i="70"/>
  <c r="AC64" i="70"/>
  <c r="AB64" i="70"/>
  <c r="AA64" i="70"/>
  <c r="Z64" i="70"/>
  <c r="Y64" i="70"/>
  <c r="X64" i="70"/>
  <c r="W64" i="70"/>
  <c r="V64" i="70"/>
  <c r="U64" i="70"/>
  <c r="T64" i="70"/>
  <c r="S64" i="70"/>
  <c r="R64" i="70"/>
  <c r="Q64" i="70"/>
  <c r="P64" i="70"/>
  <c r="O64" i="70"/>
  <c r="N64" i="70"/>
  <c r="M64" i="70"/>
  <c r="L64" i="70"/>
  <c r="K64" i="70"/>
  <c r="J64" i="70"/>
  <c r="I64" i="70"/>
  <c r="H64" i="70"/>
  <c r="E26" i="70" s="1"/>
  <c r="G64" i="70"/>
  <c r="F64" i="70"/>
  <c r="E64" i="70"/>
  <c r="B26" i="70" s="1"/>
  <c r="F26" i="70"/>
  <c r="E128" i="69"/>
  <c r="BB77" i="69"/>
  <c r="BA77" i="69"/>
  <c r="AZ77" i="69"/>
  <c r="BB71" i="69"/>
  <c r="BA71" i="69"/>
  <c r="AZ71" i="69"/>
  <c r="AY71" i="69"/>
  <c r="AX71" i="69"/>
  <c r="AW71" i="69"/>
  <c r="AV71" i="69"/>
  <c r="AU71" i="69"/>
  <c r="AT71" i="69"/>
  <c r="AS71" i="69"/>
  <c r="AR71" i="69"/>
  <c r="AQ71" i="69"/>
  <c r="AP71" i="69"/>
  <c r="AO71" i="69"/>
  <c r="AN71" i="69"/>
  <c r="AM71" i="69"/>
  <c r="AL71" i="69"/>
  <c r="AK71" i="69"/>
  <c r="AJ71" i="69"/>
  <c r="AI71" i="69"/>
  <c r="AH71" i="69"/>
  <c r="AG71" i="69"/>
  <c r="AF71" i="69"/>
  <c r="AE71" i="69"/>
  <c r="AD71" i="69"/>
  <c r="AC71" i="69"/>
  <c r="AB71" i="69"/>
  <c r="AA71" i="69"/>
  <c r="Z71" i="69"/>
  <c r="Y71" i="69"/>
  <c r="X71" i="69"/>
  <c r="W71" i="69"/>
  <c r="V71" i="69"/>
  <c r="U71" i="69"/>
  <c r="T71" i="69"/>
  <c r="S71" i="69"/>
  <c r="R71" i="69"/>
  <c r="Q71" i="69"/>
  <c r="P71" i="69"/>
  <c r="O71" i="69"/>
  <c r="N71" i="69"/>
  <c r="M71" i="69"/>
  <c r="L71" i="69"/>
  <c r="K71" i="69"/>
  <c r="J71" i="69"/>
  <c r="I71" i="69"/>
  <c r="H71" i="69"/>
  <c r="G71" i="69"/>
  <c r="F71" i="69"/>
  <c r="E71" i="69"/>
  <c r="BB64" i="69"/>
  <c r="BA64" i="69"/>
  <c r="AZ64" i="69"/>
  <c r="AY64" i="69"/>
  <c r="AX64" i="69"/>
  <c r="AW64" i="69"/>
  <c r="AV64" i="69"/>
  <c r="AU64" i="69"/>
  <c r="AT64" i="69"/>
  <c r="AS64" i="69"/>
  <c r="AR64" i="69"/>
  <c r="AQ64" i="69"/>
  <c r="AP64" i="69"/>
  <c r="AO64" i="69"/>
  <c r="AN64" i="69"/>
  <c r="AM64" i="69"/>
  <c r="AL64" i="69"/>
  <c r="AK64" i="69"/>
  <c r="AJ64" i="69"/>
  <c r="AI64" i="69"/>
  <c r="AH64" i="69"/>
  <c r="AG64" i="69"/>
  <c r="AF64" i="69"/>
  <c r="AE64" i="69"/>
  <c r="AD64" i="69"/>
  <c r="AC64" i="69"/>
  <c r="AB64" i="69"/>
  <c r="AA64" i="69"/>
  <c r="Z64" i="69"/>
  <c r="Y64" i="69"/>
  <c r="X64" i="69"/>
  <c r="W64" i="69"/>
  <c r="V64" i="69"/>
  <c r="U64" i="69"/>
  <c r="T64" i="69"/>
  <c r="S64" i="69"/>
  <c r="R64" i="69"/>
  <c r="Q64" i="69"/>
  <c r="P64" i="69"/>
  <c r="O64" i="69"/>
  <c r="N64" i="69"/>
  <c r="M64" i="69"/>
  <c r="L64" i="69"/>
  <c r="K64" i="69"/>
  <c r="J64" i="69"/>
  <c r="I64" i="69"/>
  <c r="H64" i="69"/>
  <c r="G64" i="69"/>
  <c r="F64" i="69"/>
  <c r="E64" i="69"/>
  <c r="E128" i="68"/>
  <c r="BB71" i="68"/>
  <c r="BA71" i="68"/>
  <c r="AZ71" i="68"/>
  <c r="AY71" i="68"/>
  <c r="AX71" i="68"/>
  <c r="AW71" i="68"/>
  <c r="AV71" i="68"/>
  <c r="AU71" i="68"/>
  <c r="AT71" i="68"/>
  <c r="AS71" i="68"/>
  <c r="AR71" i="68"/>
  <c r="AQ71" i="68"/>
  <c r="AP71" i="68"/>
  <c r="AO71" i="68"/>
  <c r="AN71" i="68"/>
  <c r="AM71" i="68"/>
  <c r="AL71" i="68"/>
  <c r="AK71" i="68"/>
  <c r="AJ71" i="68"/>
  <c r="AI71" i="68"/>
  <c r="AH71" i="68"/>
  <c r="AG71" i="68"/>
  <c r="AF71" i="68"/>
  <c r="AE71" i="68"/>
  <c r="AD71" i="68"/>
  <c r="AC71" i="68"/>
  <c r="AB71" i="68"/>
  <c r="AA71" i="68"/>
  <c r="Z71" i="68"/>
  <c r="Y71" i="68"/>
  <c r="X71" i="68"/>
  <c r="W71" i="68"/>
  <c r="V71" i="68"/>
  <c r="U71" i="68"/>
  <c r="T71" i="68"/>
  <c r="S71" i="68"/>
  <c r="R71" i="68"/>
  <c r="Q71" i="68"/>
  <c r="P71" i="68"/>
  <c r="O71" i="68"/>
  <c r="N71" i="68"/>
  <c r="M71" i="68"/>
  <c r="L71" i="68"/>
  <c r="K71" i="68"/>
  <c r="J71" i="68"/>
  <c r="I71" i="68"/>
  <c r="H71" i="68"/>
  <c r="G71" i="68"/>
  <c r="F71" i="68"/>
  <c r="E71" i="68"/>
  <c r="BB64" i="68"/>
  <c r="BA64" i="68"/>
  <c r="AZ64" i="68"/>
  <c r="AY64" i="68"/>
  <c r="AX64" i="68"/>
  <c r="AW64" i="68"/>
  <c r="AV64" i="68"/>
  <c r="AU64" i="68"/>
  <c r="AT64" i="68"/>
  <c r="AS64" i="68"/>
  <c r="AR64" i="68"/>
  <c r="AQ64" i="68"/>
  <c r="AP64" i="68"/>
  <c r="AO64" i="68"/>
  <c r="AN64" i="68"/>
  <c r="AM64" i="68"/>
  <c r="AL64" i="68"/>
  <c r="AK64" i="68"/>
  <c r="AJ64" i="68"/>
  <c r="AI64" i="68"/>
  <c r="AH64" i="68"/>
  <c r="AG64" i="68"/>
  <c r="AF64" i="68"/>
  <c r="AE64" i="68"/>
  <c r="AD64" i="68"/>
  <c r="AC64" i="68"/>
  <c r="AB64" i="68"/>
  <c r="AA64" i="68"/>
  <c r="Z64" i="68"/>
  <c r="Y64" i="68"/>
  <c r="X64" i="68"/>
  <c r="W64" i="68"/>
  <c r="V64" i="68"/>
  <c r="U64" i="68"/>
  <c r="T64" i="68"/>
  <c r="S64" i="68"/>
  <c r="R64" i="68"/>
  <c r="Q64" i="68"/>
  <c r="P64" i="68"/>
  <c r="O64" i="68"/>
  <c r="N64" i="68"/>
  <c r="M64" i="68"/>
  <c r="L64" i="68"/>
  <c r="K64" i="68"/>
  <c r="J64" i="68"/>
  <c r="I64" i="68"/>
  <c r="H64" i="68"/>
  <c r="G64" i="68"/>
  <c r="D26" i="68" s="1"/>
  <c r="F64" i="68"/>
  <c r="E64" i="68"/>
  <c r="E128" i="67"/>
  <c r="BB71" i="67"/>
  <c r="BA71" i="67"/>
  <c r="AZ71" i="67"/>
  <c r="AY71" i="67"/>
  <c r="AX71" i="67"/>
  <c r="AW71" i="67"/>
  <c r="AV71" i="67"/>
  <c r="AU71" i="67"/>
  <c r="AT71" i="67"/>
  <c r="AS71" i="67"/>
  <c r="AR71" i="67"/>
  <c r="AQ71" i="67"/>
  <c r="AP71" i="67"/>
  <c r="AO71" i="67"/>
  <c r="AN71" i="67"/>
  <c r="AM71" i="67"/>
  <c r="AL71" i="67"/>
  <c r="AK71" i="67"/>
  <c r="AJ71" i="67"/>
  <c r="AI71" i="67"/>
  <c r="AH71" i="67"/>
  <c r="AG71" i="67"/>
  <c r="AF71" i="67"/>
  <c r="AE71" i="67"/>
  <c r="AD71" i="67"/>
  <c r="AC71" i="67"/>
  <c r="AB71" i="67"/>
  <c r="AA71" i="67"/>
  <c r="Z71" i="67"/>
  <c r="Y71" i="67"/>
  <c r="X71" i="67"/>
  <c r="W71" i="67"/>
  <c r="V71" i="67"/>
  <c r="U71" i="67"/>
  <c r="T71" i="67"/>
  <c r="S71" i="67"/>
  <c r="R71" i="67"/>
  <c r="Q71" i="67"/>
  <c r="P71" i="67"/>
  <c r="O71" i="67"/>
  <c r="N71" i="67"/>
  <c r="M71" i="67"/>
  <c r="L71" i="67"/>
  <c r="K71" i="67"/>
  <c r="J71" i="67"/>
  <c r="I71" i="67"/>
  <c r="H71" i="67"/>
  <c r="G71" i="67"/>
  <c r="F71" i="67"/>
  <c r="E71" i="67"/>
  <c r="BB64" i="67"/>
  <c r="BA64" i="67"/>
  <c r="AZ64" i="67"/>
  <c r="AY64" i="67"/>
  <c r="AX64" i="67"/>
  <c r="AW64" i="67"/>
  <c r="AV64" i="67"/>
  <c r="AU64" i="67"/>
  <c r="AT64" i="67"/>
  <c r="AS64" i="67"/>
  <c r="AR64" i="67"/>
  <c r="AQ64" i="67"/>
  <c r="AP64" i="67"/>
  <c r="AO64" i="67"/>
  <c r="AN64" i="67"/>
  <c r="AM64" i="67"/>
  <c r="AL64" i="67"/>
  <c r="AK64" i="67"/>
  <c r="AJ64" i="67"/>
  <c r="AI64" i="67"/>
  <c r="AH64" i="67"/>
  <c r="AG64" i="67"/>
  <c r="AF64" i="67"/>
  <c r="AE64" i="67"/>
  <c r="AD64" i="67"/>
  <c r="AC64" i="67"/>
  <c r="AB64" i="67"/>
  <c r="AA64" i="67"/>
  <c r="Z64" i="67"/>
  <c r="Y64" i="67"/>
  <c r="X64" i="67"/>
  <c r="W64" i="67"/>
  <c r="V64" i="67"/>
  <c r="U64" i="67"/>
  <c r="T64" i="67"/>
  <c r="S64" i="67"/>
  <c r="R64" i="67"/>
  <c r="Q64" i="67"/>
  <c r="P64" i="67"/>
  <c r="O64" i="67"/>
  <c r="N64" i="67"/>
  <c r="M64" i="67"/>
  <c r="L64" i="67"/>
  <c r="K64" i="67"/>
  <c r="J64" i="67"/>
  <c r="I64" i="67"/>
  <c r="H64" i="67"/>
  <c r="G64" i="67"/>
  <c r="F64" i="67"/>
  <c r="E64" i="67"/>
  <c r="E128" i="88"/>
  <c r="BB71" i="88"/>
  <c r="BA71" i="88"/>
  <c r="AZ71" i="88"/>
  <c r="AY71" i="88"/>
  <c r="AX71" i="88"/>
  <c r="AW71" i="88"/>
  <c r="AV71" i="88"/>
  <c r="AU71" i="88"/>
  <c r="AT71" i="88"/>
  <c r="AS71" i="88"/>
  <c r="AR71" i="88"/>
  <c r="AQ71" i="88"/>
  <c r="AP71" i="88"/>
  <c r="AO71" i="88"/>
  <c r="AN71" i="88"/>
  <c r="AM71" i="88"/>
  <c r="AL71" i="88"/>
  <c r="AK71" i="88"/>
  <c r="AJ71" i="88"/>
  <c r="AI71" i="88"/>
  <c r="AH71" i="88"/>
  <c r="AG71" i="88"/>
  <c r="AF71" i="88"/>
  <c r="AE71" i="88"/>
  <c r="AD71" i="88"/>
  <c r="AC71" i="88"/>
  <c r="AB71" i="88"/>
  <c r="AA71" i="88"/>
  <c r="Z71" i="88"/>
  <c r="Y71" i="88"/>
  <c r="X71" i="88"/>
  <c r="W71" i="88"/>
  <c r="V71" i="88"/>
  <c r="U71" i="88"/>
  <c r="T71" i="88"/>
  <c r="S71" i="88"/>
  <c r="R71" i="88"/>
  <c r="Q71" i="88"/>
  <c r="P71" i="88"/>
  <c r="O71" i="88"/>
  <c r="N71" i="88"/>
  <c r="M71" i="88"/>
  <c r="L71" i="88"/>
  <c r="K71" i="88"/>
  <c r="J71" i="88"/>
  <c r="I71" i="88"/>
  <c r="H71" i="88"/>
  <c r="G71" i="88"/>
  <c r="F71" i="88"/>
  <c r="E71" i="88"/>
  <c r="BB64" i="88"/>
  <c r="BB82" i="88" s="1"/>
  <c r="BB83" i="88" s="1"/>
  <c r="BA64" i="88"/>
  <c r="BA82" i="88" s="1"/>
  <c r="BA83" i="88" s="1"/>
  <c r="AZ64" i="88"/>
  <c r="AZ82" i="88" s="1"/>
  <c r="AZ83" i="88" s="1"/>
  <c r="AY64" i="88"/>
  <c r="AY82" i="88" s="1"/>
  <c r="AY83" i="88" s="1"/>
  <c r="AX64" i="88"/>
  <c r="AX82" i="88" s="1"/>
  <c r="AX83" i="88" s="1"/>
  <c r="AW64" i="88"/>
  <c r="AV64" i="88"/>
  <c r="AU64" i="88"/>
  <c r="AU82" i="88" s="1"/>
  <c r="AU83" i="88" s="1"/>
  <c r="AT64" i="88"/>
  <c r="AT82" i="88" s="1"/>
  <c r="AT83" i="88" s="1"/>
  <c r="AS64" i="88"/>
  <c r="AS82" i="88" s="1"/>
  <c r="AS83" i="88" s="1"/>
  <c r="AR64" i="88"/>
  <c r="AR82" i="88" s="1"/>
  <c r="AR83" i="88" s="1"/>
  <c r="AQ64" i="88"/>
  <c r="AP64" i="88"/>
  <c r="AO64" i="88"/>
  <c r="AN64" i="88"/>
  <c r="AN82" i="88" s="1"/>
  <c r="AN83" i="88" s="1"/>
  <c r="AM64" i="88"/>
  <c r="AM82" i="88" s="1"/>
  <c r="AM83" i="88" s="1"/>
  <c r="AL64" i="88"/>
  <c r="AL82" i="88" s="1"/>
  <c r="AL83" i="88" s="1"/>
  <c r="AK64" i="88"/>
  <c r="AK82" i="88" s="1"/>
  <c r="AK83" i="88" s="1"/>
  <c r="AJ64" i="88"/>
  <c r="AJ82" i="88" s="1"/>
  <c r="AJ83" i="88" s="1"/>
  <c r="AI64" i="88"/>
  <c r="AI82" i="88" s="1"/>
  <c r="AI83" i="88" s="1"/>
  <c r="AH64" i="88"/>
  <c r="AH82" i="88" s="1"/>
  <c r="AH83" i="88" s="1"/>
  <c r="AG64" i="88"/>
  <c r="AF64" i="88"/>
  <c r="AE64" i="88"/>
  <c r="AE82" i="88" s="1"/>
  <c r="AE83" i="88" s="1"/>
  <c r="AD64" i="88"/>
  <c r="AD82" i="88" s="1"/>
  <c r="AD83" i="88" s="1"/>
  <c r="AC64" i="88"/>
  <c r="AC82" i="88" s="1"/>
  <c r="AC83" i="88" s="1"/>
  <c r="AB64" i="88"/>
  <c r="AB82" i="88" s="1"/>
  <c r="AB83" i="88" s="1"/>
  <c r="AA64" i="88"/>
  <c r="Z64" i="88"/>
  <c r="Y64" i="88"/>
  <c r="X64" i="88"/>
  <c r="W64" i="88"/>
  <c r="V64" i="88"/>
  <c r="U64" i="88"/>
  <c r="T64" i="88"/>
  <c r="S64" i="88"/>
  <c r="R64" i="88"/>
  <c r="Q64" i="88"/>
  <c r="P64" i="88"/>
  <c r="O64" i="88"/>
  <c r="N64" i="88"/>
  <c r="M64" i="88"/>
  <c r="L64" i="88"/>
  <c r="K64" i="88"/>
  <c r="J64" i="88"/>
  <c r="I64" i="88"/>
  <c r="H64" i="88"/>
  <c r="G64" i="88"/>
  <c r="F64" i="88"/>
  <c r="E64" i="88"/>
  <c r="D14" i="2" a="1"/>
  <c r="D19" i="2" a="1"/>
  <c r="D10" i="2" a="1"/>
  <c r="E9" i="2" a="1"/>
  <c r="H9" i="2" a="1"/>
  <c r="D15" i="2" a="1"/>
  <c r="D11" i="2" a="1"/>
  <c r="D13" i="2" a="1"/>
  <c r="D16" i="2" a="1"/>
  <c r="D17" i="2" a="1"/>
  <c r="D12" i="2" a="1"/>
  <c r="D9" i="2" a="1"/>
  <c r="D18" i="2" a="1"/>
  <c r="J82" i="68" l="1"/>
  <c r="J83" i="68"/>
  <c r="L82" i="68"/>
  <c r="L83" i="68" s="1"/>
  <c r="M82" i="68"/>
  <c r="M83" i="68"/>
  <c r="N82" i="68"/>
  <c r="K82" i="68"/>
  <c r="K83" i="68"/>
  <c r="J82" i="67"/>
  <c r="J83" i="67"/>
  <c r="K82" i="67"/>
  <c r="K83" i="67"/>
  <c r="E26" i="68"/>
  <c r="H82" i="68"/>
  <c r="I82" i="68"/>
  <c r="I83" i="68" s="1"/>
  <c r="E82" i="68"/>
  <c r="E83" i="68" s="1"/>
  <c r="F82" i="68"/>
  <c r="F83" i="68" s="1"/>
  <c r="G82" i="68"/>
  <c r="G83" i="68" s="1"/>
  <c r="F82" i="67"/>
  <c r="G82" i="67"/>
  <c r="G83" i="67" s="1"/>
  <c r="H82" i="67"/>
  <c r="H83" i="67" s="1"/>
  <c r="F26" i="67"/>
  <c r="I82" i="67"/>
  <c r="E82" i="67"/>
  <c r="E131" i="67" s="1"/>
  <c r="Q82" i="88"/>
  <c r="S82" i="88"/>
  <c r="S83" i="88" s="1"/>
  <c r="L82" i="88"/>
  <c r="L83" i="88" s="1"/>
  <c r="T82" i="88"/>
  <c r="T83" i="88" s="1"/>
  <c r="I82" i="88"/>
  <c r="J82" i="88"/>
  <c r="M82" i="88"/>
  <c r="U82" i="88"/>
  <c r="Y82" i="88"/>
  <c r="R82" i="88"/>
  <c r="R83" i="88" s="1"/>
  <c r="K82" i="88"/>
  <c r="K83" i="88" s="1"/>
  <c r="AA82" i="88"/>
  <c r="F82" i="88"/>
  <c r="F83" i="88" s="1"/>
  <c r="V82" i="88"/>
  <c r="V83" i="88"/>
  <c r="Z82" i="88"/>
  <c r="B26" i="88"/>
  <c r="E82" i="88"/>
  <c r="E83" i="88" s="1"/>
  <c r="G82" i="88"/>
  <c r="G83" i="88" s="1"/>
  <c r="O82" i="88"/>
  <c r="W82" i="88"/>
  <c r="W83" i="88" s="1"/>
  <c r="N82" i="88"/>
  <c r="E26" i="88"/>
  <c r="H82" i="88"/>
  <c r="H83" i="88" s="1"/>
  <c r="P82" i="88"/>
  <c r="X82" i="88"/>
  <c r="AQ82" i="88"/>
  <c r="AQ83" i="88" s="1"/>
  <c r="AF82" i="88"/>
  <c r="AF83" i="88" s="1"/>
  <c r="AV82" i="88"/>
  <c r="AV83" i="88" s="1"/>
  <c r="AG82" i="88"/>
  <c r="AG83" i="88" s="1"/>
  <c r="AO82" i="88"/>
  <c r="AO83" i="88" s="1"/>
  <c r="AW82" i="88"/>
  <c r="AW83" i="88" s="1"/>
  <c r="AP82" i="88"/>
  <c r="AP83" i="88" s="1"/>
  <c r="E131" i="72"/>
  <c r="F129" i="72" s="1"/>
  <c r="E131" i="71"/>
  <c r="F129" i="71" s="1"/>
  <c r="F131" i="71" s="1"/>
  <c r="C26" i="88"/>
  <c r="BA77" i="73"/>
  <c r="BB77" i="75"/>
  <c r="BA192" i="70"/>
  <c r="BB192" i="73"/>
  <c r="BB192" i="70"/>
  <c r="AZ192" i="69"/>
  <c r="AZ192" i="72"/>
  <c r="BA192" i="69"/>
  <c r="BA192" i="72"/>
  <c r="BB192" i="69"/>
  <c r="BB192" i="72"/>
  <c r="AZ192" i="71"/>
  <c r="AZ192" i="75"/>
  <c r="AZ75" i="68"/>
  <c r="AZ77" i="68" s="1"/>
  <c r="BA75" i="68"/>
  <c r="BA77" i="68" s="1"/>
  <c r="BA134" i="68" s="1"/>
  <c r="BB75" i="68"/>
  <c r="BB77" i="68" s="1"/>
  <c r="BA192" i="71"/>
  <c r="AZ192" i="73"/>
  <c r="BA192" i="75"/>
  <c r="AZ192" i="70"/>
  <c r="BB192" i="71"/>
  <c r="BA192" i="73"/>
  <c r="BB192" i="75"/>
  <c r="E191" i="88"/>
  <c r="G191" i="88"/>
  <c r="H191" i="88"/>
  <c r="P191" i="88"/>
  <c r="X191" i="88"/>
  <c r="AF191" i="88"/>
  <c r="W191" i="88"/>
  <c r="I191" i="88"/>
  <c r="Q191" i="88"/>
  <c r="Y191" i="88"/>
  <c r="AG191" i="88"/>
  <c r="J191" i="88"/>
  <c r="R191" i="88"/>
  <c r="Z191" i="88"/>
  <c r="AH191" i="88"/>
  <c r="O191" i="88"/>
  <c r="K191" i="88"/>
  <c r="S191" i="88"/>
  <c r="AA191" i="88"/>
  <c r="AI191" i="88"/>
  <c r="AE191" i="88"/>
  <c r="L191" i="88"/>
  <c r="T191" i="88"/>
  <c r="AB191" i="88"/>
  <c r="M191" i="88"/>
  <c r="U191" i="88"/>
  <c r="AC191" i="88"/>
  <c r="F191" i="88"/>
  <c r="N191" i="88"/>
  <c r="V191" i="88"/>
  <c r="AD191" i="88"/>
  <c r="E75" i="63"/>
  <c r="AV75" i="75"/>
  <c r="AV77" i="75" s="1"/>
  <c r="AN75" i="75"/>
  <c r="AN77" i="75" s="1"/>
  <c r="AF75" i="75"/>
  <c r="AF77" i="75" s="1"/>
  <c r="X75" i="75"/>
  <c r="X77" i="75" s="1"/>
  <c r="P75" i="75"/>
  <c r="P77" i="75" s="1"/>
  <c r="H75" i="75"/>
  <c r="H77" i="75" s="1"/>
  <c r="AT75" i="73"/>
  <c r="AT77" i="73" s="1"/>
  <c r="AL75" i="73"/>
  <c r="AL77" i="73" s="1"/>
  <c r="AD75" i="73"/>
  <c r="AD77" i="73" s="1"/>
  <c r="V75" i="73"/>
  <c r="V77" i="73" s="1"/>
  <c r="N75" i="73"/>
  <c r="N77" i="73" s="1"/>
  <c r="F75" i="73"/>
  <c r="F77" i="73" s="1"/>
  <c r="AS75" i="72"/>
  <c r="AS77" i="72" s="1"/>
  <c r="AK75" i="72"/>
  <c r="AK77" i="72" s="1"/>
  <c r="AC75" i="72"/>
  <c r="AC77" i="72" s="1"/>
  <c r="U75" i="72"/>
  <c r="U77" i="72" s="1"/>
  <c r="M75" i="72"/>
  <c r="M77" i="72" s="1"/>
  <c r="E75" i="72"/>
  <c r="E77" i="72" s="1"/>
  <c r="E192" i="72" s="1"/>
  <c r="AR75" i="71"/>
  <c r="AR77" i="71" s="1"/>
  <c r="AJ75" i="71"/>
  <c r="AJ77" i="71" s="1"/>
  <c r="AB75" i="71"/>
  <c r="AB77" i="71" s="1"/>
  <c r="T75" i="71"/>
  <c r="T77" i="71" s="1"/>
  <c r="L75" i="71"/>
  <c r="L77" i="71" s="1"/>
  <c r="AY75" i="70"/>
  <c r="AY77" i="70" s="1"/>
  <c r="AQ75" i="70"/>
  <c r="AQ77" i="70" s="1"/>
  <c r="AI75" i="70"/>
  <c r="AI77" i="70" s="1"/>
  <c r="AA75" i="70"/>
  <c r="AA77" i="70" s="1"/>
  <c r="S75" i="70"/>
  <c r="S77" i="70" s="1"/>
  <c r="K75" i="70"/>
  <c r="K77" i="70" s="1"/>
  <c r="AU75" i="75"/>
  <c r="AU77" i="75" s="1"/>
  <c r="AM75" i="75"/>
  <c r="AM77" i="75" s="1"/>
  <c r="AE75" i="75"/>
  <c r="AE77" i="75" s="1"/>
  <c r="W75" i="75"/>
  <c r="W77" i="75" s="1"/>
  <c r="O75" i="75"/>
  <c r="O77" i="75" s="1"/>
  <c r="G75" i="75"/>
  <c r="G77" i="75" s="1"/>
  <c r="AS75" i="73"/>
  <c r="AS77" i="73" s="1"/>
  <c r="AK75" i="73"/>
  <c r="AK77" i="73" s="1"/>
  <c r="AC75" i="73"/>
  <c r="AC77" i="73" s="1"/>
  <c r="U75" i="73"/>
  <c r="U77" i="73" s="1"/>
  <c r="M75" i="73"/>
  <c r="M77" i="73" s="1"/>
  <c r="E75" i="73"/>
  <c r="E77" i="73" s="1"/>
  <c r="E192" i="73" s="1"/>
  <c r="AR75" i="72"/>
  <c r="AR77" i="72" s="1"/>
  <c r="AJ75" i="72"/>
  <c r="AJ77" i="72" s="1"/>
  <c r="AB75" i="72"/>
  <c r="AB77" i="72" s="1"/>
  <c r="T75" i="72"/>
  <c r="T77" i="72" s="1"/>
  <c r="L75" i="72"/>
  <c r="L77" i="72" s="1"/>
  <c r="AY75" i="71"/>
  <c r="AY77" i="71" s="1"/>
  <c r="AQ75" i="71"/>
  <c r="AQ77" i="71" s="1"/>
  <c r="AI75" i="71"/>
  <c r="AI77" i="71" s="1"/>
  <c r="AA75" i="71"/>
  <c r="AA77" i="71" s="1"/>
  <c r="S75" i="71"/>
  <c r="S77" i="71" s="1"/>
  <c r="K75" i="71"/>
  <c r="K77" i="71" s="1"/>
  <c r="AX75" i="70"/>
  <c r="AX77" i="70" s="1"/>
  <c r="AP75" i="70"/>
  <c r="AP77" i="70" s="1"/>
  <c r="AH75" i="70"/>
  <c r="AH77" i="70" s="1"/>
  <c r="Z75" i="70"/>
  <c r="Z77" i="70" s="1"/>
  <c r="R75" i="70"/>
  <c r="R77" i="70" s="1"/>
  <c r="R134" i="70" s="1"/>
  <c r="J75" i="70"/>
  <c r="J77" i="70" s="1"/>
  <c r="AW75" i="69"/>
  <c r="AW77" i="69" s="1"/>
  <c r="AO75" i="69"/>
  <c r="AO77" i="69" s="1"/>
  <c r="AG75" i="69"/>
  <c r="AG77" i="69" s="1"/>
  <c r="Y75" i="69"/>
  <c r="Y77" i="69" s="1"/>
  <c r="Q75" i="69"/>
  <c r="Q77" i="69" s="1"/>
  <c r="I75" i="69"/>
  <c r="I77" i="69" s="1"/>
  <c r="AV75" i="68"/>
  <c r="AV77" i="68" s="1"/>
  <c r="AN75" i="68"/>
  <c r="AN77" i="68" s="1"/>
  <c r="AF75" i="68"/>
  <c r="AF77" i="68" s="1"/>
  <c r="X75" i="68"/>
  <c r="X77" i="68" s="1"/>
  <c r="P75" i="68"/>
  <c r="P77" i="68" s="1"/>
  <c r="H75" i="68"/>
  <c r="H77" i="68" s="1"/>
  <c r="E27" i="68" s="1"/>
  <c r="AU75" i="67"/>
  <c r="AU77" i="67" s="1"/>
  <c r="AM75" i="67"/>
  <c r="AM77" i="67" s="1"/>
  <c r="AE75" i="67"/>
  <c r="AE77" i="67" s="1"/>
  <c r="AT75" i="75"/>
  <c r="AT77" i="75" s="1"/>
  <c r="AL75" i="75"/>
  <c r="AL77" i="75" s="1"/>
  <c r="AD75" i="75"/>
  <c r="AD77" i="75" s="1"/>
  <c r="V75" i="75"/>
  <c r="V77" i="75" s="1"/>
  <c r="N75" i="75"/>
  <c r="N77" i="75" s="1"/>
  <c r="F75" i="75"/>
  <c r="F77" i="75" s="1"/>
  <c r="AR75" i="73"/>
  <c r="AR77" i="73" s="1"/>
  <c r="AJ75" i="73"/>
  <c r="AJ77" i="73" s="1"/>
  <c r="AB75" i="73"/>
  <c r="AB77" i="73" s="1"/>
  <c r="T75" i="73"/>
  <c r="T77" i="73" s="1"/>
  <c r="L75" i="73"/>
  <c r="L77" i="73" s="1"/>
  <c r="AY75" i="72"/>
  <c r="AY77" i="72" s="1"/>
  <c r="AQ75" i="72"/>
  <c r="AQ77" i="72" s="1"/>
  <c r="AI75" i="72"/>
  <c r="AI77" i="72" s="1"/>
  <c r="AA75" i="72"/>
  <c r="AA77" i="72" s="1"/>
  <c r="S75" i="72"/>
  <c r="S77" i="72" s="1"/>
  <c r="K75" i="72"/>
  <c r="K77" i="72" s="1"/>
  <c r="AX75" i="71"/>
  <c r="AX77" i="71" s="1"/>
  <c r="AP75" i="71"/>
  <c r="AP77" i="71" s="1"/>
  <c r="AH75" i="71"/>
  <c r="AH77" i="71" s="1"/>
  <c r="Z75" i="71"/>
  <c r="Z77" i="71" s="1"/>
  <c r="R75" i="71"/>
  <c r="R77" i="71" s="1"/>
  <c r="J75" i="71"/>
  <c r="J77" i="71" s="1"/>
  <c r="AW75" i="70"/>
  <c r="AW77" i="70" s="1"/>
  <c r="AO75" i="70"/>
  <c r="AO77" i="70" s="1"/>
  <c r="AG75" i="70"/>
  <c r="AG77" i="70" s="1"/>
  <c r="Y75" i="70"/>
  <c r="Y77" i="70" s="1"/>
  <c r="Q75" i="70"/>
  <c r="Q77" i="70" s="1"/>
  <c r="I75" i="70"/>
  <c r="I77" i="70" s="1"/>
  <c r="AV75" i="69"/>
  <c r="AV77" i="69" s="1"/>
  <c r="AN75" i="69"/>
  <c r="AN77" i="69" s="1"/>
  <c r="AF75" i="69"/>
  <c r="AF77" i="69" s="1"/>
  <c r="X75" i="69"/>
  <c r="X77" i="69" s="1"/>
  <c r="P75" i="69"/>
  <c r="P77" i="69" s="1"/>
  <c r="H75" i="69"/>
  <c r="H77" i="69" s="1"/>
  <c r="AU75" i="68"/>
  <c r="AU77" i="68" s="1"/>
  <c r="AM75" i="68"/>
  <c r="AM77" i="68" s="1"/>
  <c r="AE75" i="68"/>
  <c r="AE77" i="68" s="1"/>
  <c r="W75" i="68"/>
  <c r="W77" i="68" s="1"/>
  <c r="O75" i="68"/>
  <c r="O77" i="68" s="1"/>
  <c r="G75" i="68"/>
  <c r="G77" i="68" s="1"/>
  <c r="D27" i="68" s="1"/>
  <c r="AT75" i="67"/>
  <c r="AT77" i="67" s="1"/>
  <c r="AL75" i="67"/>
  <c r="AL77" i="67" s="1"/>
  <c r="AS75" i="75"/>
  <c r="AS77" i="75" s="1"/>
  <c r="AK75" i="75"/>
  <c r="AK77" i="75" s="1"/>
  <c r="AC75" i="75"/>
  <c r="AC77" i="75" s="1"/>
  <c r="U75" i="75"/>
  <c r="U77" i="75" s="1"/>
  <c r="M75" i="75"/>
  <c r="M77" i="75" s="1"/>
  <c r="M134" i="75" s="1"/>
  <c r="E75" i="75"/>
  <c r="E77" i="75" s="1"/>
  <c r="E192" i="75" s="1"/>
  <c r="AY75" i="73"/>
  <c r="AY77" i="73" s="1"/>
  <c r="AQ75" i="73"/>
  <c r="AQ77" i="73" s="1"/>
  <c r="AI75" i="73"/>
  <c r="AI77" i="73" s="1"/>
  <c r="AA75" i="73"/>
  <c r="AA77" i="73" s="1"/>
  <c r="S75" i="73"/>
  <c r="S77" i="73" s="1"/>
  <c r="K75" i="73"/>
  <c r="K77" i="73" s="1"/>
  <c r="AX75" i="72"/>
  <c r="AX77" i="72" s="1"/>
  <c r="AP75" i="72"/>
  <c r="AP77" i="72" s="1"/>
  <c r="AH75" i="72"/>
  <c r="AH77" i="72" s="1"/>
  <c r="Z75" i="72"/>
  <c r="Z77" i="72" s="1"/>
  <c r="R75" i="72"/>
  <c r="R77" i="72" s="1"/>
  <c r="J75" i="72"/>
  <c r="J77" i="72" s="1"/>
  <c r="AW75" i="71"/>
  <c r="AW77" i="71" s="1"/>
  <c r="AO75" i="71"/>
  <c r="AO77" i="71" s="1"/>
  <c r="AG75" i="71"/>
  <c r="AG77" i="71" s="1"/>
  <c r="Y75" i="71"/>
  <c r="Y77" i="71" s="1"/>
  <c r="Q75" i="71"/>
  <c r="Q77" i="71" s="1"/>
  <c r="I75" i="71"/>
  <c r="I77" i="71" s="1"/>
  <c r="AV75" i="70"/>
  <c r="AV77" i="70" s="1"/>
  <c r="AN75" i="70"/>
  <c r="AN77" i="70" s="1"/>
  <c r="AF75" i="70"/>
  <c r="AF77" i="70" s="1"/>
  <c r="X75" i="70"/>
  <c r="X77" i="70" s="1"/>
  <c r="P75" i="70"/>
  <c r="P77" i="70" s="1"/>
  <c r="H75" i="70"/>
  <c r="H77" i="70" s="1"/>
  <c r="AU75" i="69"/>
  <c r="AU77" i="69" s="1"/>
  <c r="AM75" i="69"/>
  <c r="AM77" i="69" s="1"/>
  <c r="AE75" i="69"/>
  <c r="AE77" i="69" s="1"/>
  <c r="W75" i="69"/>
  <c r="W77" i="69" s="1"/>
  <c r="O75" i="69"/>
  <c r="O77" i="69" s="1"/>
  <c r="AR75" i="75"/>
  <c r="AR77" i="75" s="1"/>
  <c r="AJ75" i="75"/>
  <c r="AJ77" i="75" s="1"/>
  <c r="AB75" i="75"/>
  <c r="AB77" i="75" s="1"/>
  <c r="T75" i="75"/>
  <c r="T77" i="75" s="1"/>
  <c r="L75" i="75"/>
  <c r="L77" i="75" s="1"/>
  <c r="AX75" i="73"/>
  <c r="AX77" i="73" s="1"/>
  <c r="AP75" i="73"/>
  <c r="AP77" i="73" s="1"/>
  <c r="AH75" i="73"/>
  <c r="AH77" i="73" s="1"/>
  <c r="Z75" i="73"/>
  <c r="Z77" i="73" s="1"/>
  <c r="R75" i="73"/>
  <c r="R77" i="73" s="1"/>
  <c r="J75" i="73"/>
  <c r="J77" i="73" s="1"/>
  <c r="AW75" i="72"/>
  <c r="AW77" i="72" s="1"/>
  <c r="AO75" i="72"/>
  <c r="AO77" i="72" s="1"/>
  <c r="AG75" i="72"/>
  <c r="AG77" i="72" s="1"/>
  <c r="Y75" i="72"/>
  <c r="Y77" i="72" s="1"/>
  <c r="Q75" i="72"/>
  <c r="Q77" i="72" s="1"/>
  <c r="I75" i="72"/>
  <c r="I77" i="72" s="1"/>
  <c r="AV75" i="71"/>
  <c r="AV77" i="71" s="1"/>
  <c r="AN75" i="71"/>
  <c r="AN77" i="71" s="1"/>
  <c r="AF75" i="71"/>
  <c r="AF77" i="71" s="1"/>
  <c r="X75" i="71"/>
  <c r="X77" i="71" s="1"/>
  <c r="P75" i="71"/>
  <c r="P77" i="71" s="1"/>
  <c r="H75" i="71"/>
  <c r="H77" i="71" s="1"/>
  <c r="AU75" i="70"/>
  <c r="AU77" i="70" s="1"/>
  <c r="AM75" i="70"/>
  <c r="AM77" i="70" s="1"/>
  <c r="AE75" i="70"/>
  <c r="AE77" i="70" s="1"/>
  <c r="W75" i="70"/>
  <c r="W77" i="70" s="1"/>
  <c r="O75" i="70"/>
  <c r="O77" i="70" s="1"/>
  <c r="G75" i="70"/>
  <c r="G77" i="70" s="1"/>
  <c r="AT75" i="69"/>
  <c r="AT77" i="69" s="1"/>
  <c r="AL75" i="69"/>
  <c r="AL77" i="69" s="1"/>
  <c r="AD75" i="69"/>
  <c r="AD77" i="69" s="1"/>
  <c r="V75" i="69"/>
  <c r="V77" i="69" s="1"/>
  <c r="N75" i="69"/>
  <c r="N77" i="69" s="1"/>
  <c r="F75" i="69"/>
  <c r="F77" i="69" s="1"/>
  <c r="AS75" i="68"/>
  <c r="AS77" i="68" s="1"/>
  <c r="AS134" i="68" s="1"/>
  <c r="AK75" i="68"/>
  <c r="AK77" i="68" s="1"/>
  <c r="AK134" i="68" s="1"/>
  <c r="AC75" i="68"/>
  <c r="AC77" i="68" s="1"/>
  <c r="U75" i="68"/>
  <c r="U77" i="68" s="1"/>
  <c r="U134" i="68" s="1"/>
  <c r="M75" i="68"/>
  <c r="M77" i="68" s="1"/>
  <c r="AY75" i="75"/>
  <c r="AY77" i="75" s="1"/>
  <c r="AQ75" i="75"/>
  <c r="AQ77" i="75" s="1"/>
  <c r="AI75" i="75"/>
  <c r="AI77" i="75" s="1"/>
  <c r="AA75" i="75"/>
  <c r="AA77" i="75" s="1"/>
  <c r="S75" i="75"/>
  <c r="S77" i="75" s="1"/>
  <c r="K75" i="75"/>
  <c r="K77" i="75" s="1"/>
  <c r="AW75" i="73"/>
  <c r="AW77" i="73" s="1"/>
  <c r="AO75" i="73"/>
  <c r="AO77" i="73" s="1"/>
  <c r="AG75" i="73"/>
  <c r="AG77" i="73" s="1"/>
  <c r="Y75" i="73"/>
  <c r="Y77" i="73" s="1"/>
  <c r="Q75" i="73"/>
  <c r="Q77" i="73" s="1"/>
  <c r="I75" i="73"/>
  <c r="I77" i="73" s="1"/>
  <c r="AV75" i="72"/>
  <c r="AV77" i="72" s="1"/>
  <c r="AN75" i="72"/>
  <c r="AN77" i="72" s="1"/>
  <c r="AF75" i="72"/>
  <c r="AF77" i="72" s="1"/>
  <c r="X75" i="72"/>
  <c r="X77" i="72" s="1"/>
  <c r="P75" i="72"/>
  <c r="P77" i="72" s="1"/>
  <c r="H75" i="72"/>
  <c r="H77" i="72" s="1"/>
  <c r="E27" i="72" s="1"/>
  <c r="AU75" i="71"/>
  <c r="AU77" i="71" s="1"/>
  <c r="AM75" i="71"/>
  <c r="AM77" i="71" s="1"/>
  <c r="AE75" i="71"/>
  <c r="AE77" i="71" s="1"/>
  <c r="W75" i="71"/>
  <c r="W77" i="71" s="1"/>
  <c r="O75" i="71"/>
  <c r="O77" i="71" s="1"/>
  <c r="G75" i="71"/>
  <c r="G77" i="71" s="1"/>
  <c r="AT75" i="70"/>
  <c r="AT77" i="70" s="1"/>
  <c r="AL75" i="70"/>
  <c r="AL77" i="70" s="1"/>
  <c r="AD75" i="70"/>
  <c r="AD77" i="70" s="1"/>
  <c r="V75" i="70"/>
  <c r="V77" i="70" s="1"/>
  <c r="N75" i="70"/>
  <c r="N77" i="70" s="1"/>
  <c r="F75" i="70"/>
  <c r="F77" i="70" s="1"/>
  <c r="AS75" i="69"/>
  <c r="AS77" i="69" s="1"/>
  <c r="AK75" i="69"/>
  <c r="AK77" i="69" s="1"/>
  <c r="AC75" i="69"/>
  <c r="AC77" i="69" s="1"/>
  <c r="U75" i="69"/>
  <c r="U77" i="69" s="1"/>
  <c r="M75" i="69"/>
  <c r="M77" i="69" s="1"/>
  <c r="E75" i="69"/>
  <c r="E77" i="69" s="1"/>
  <c r="E192" i="69" s="1"/>
  <c r="AR75" i="68"/>
  <c r="AR77" i="68" s="1"/>
  <c r="AJ75" i="68"/>
  <c r="AJ77" i="68" s="1"/>
  <c r="AB75" i="68"/>
  <c r="AB77" i="68" s="1"/>
  <c r="T75" i="68"/>
  <c r="T77" i="68" s="1"/>
  <c r="L75" i="68"/>
  <c r="L77" i="68" s="1"/>
  <c r="AY75" i="67"/>
  <c r="AY77" i="67" s="1"/>
  <c r="AY134" i="67" s="1"/>
  <c r="AH75" i="75"/>
  <c r="AH77" i="75" s="1"/>
  <c r="AF75" i="73"/>
  <c r="AF77" i="73" s="1"/>
  <c r="AU75" i="72"/>
  <c r="AU77" i="72" s="1"/>
  <c r="O75" i="72"/>
  <c r="O77" i="72" s="1"/>
  <c r="AD75" i="71"/>
  <c r="AD77" i="71" s="1"/>
  <c r="AS75" i="70"/>
  <c r="AS77" i="70" s="1"/>
  <c r="M75" i="70"/>
  <c r="M77" i="70" s="1"/>
  <c r="AJ75" i="69"/>
  <c r="AJ77" i="69" s="1"/>
  <c r="R75" i="69"/>
  <c r="R77" i="69" s="1"/>
  <c r="AT75" i="68"/>
  <c r="AT77" i="68" s="1"/>
  <c r="AD75" i="68"/>
  <c r="AD77" i="68" s="1"/>
  <c r="N75" i="68"/>
  <c r="N77" i="68" s="1"/>
  <c r="AV75" i="67"/>
  <c r="AV77" i="67" s="1"/>
  <c r="AJ75" i="67"/>
  <c r="AJ77" i="67" s="1"/>
  <c r="AA75" i="67"/>
  <c r="AA77" i="67" s="1"/>
  <c r="AA134" i="67" s="1"/>
  <c r="S75" i="67"/>
  <c r="S77" i="67" s="1"/>
  <c r="K75" i="67"/>
  <c r="K77" i="67" s="1"/>
  <c r="F75" i="88"/>
  <c r="F77" i="88" s="1"/>
  <c r="F192" i="88" s="1"/>
  <c r="N75" i="88"/>
  <c r="N77" i="88" s="1"/>
  <c r="N192" i="88" s="1"/>
  <c r="V75" i="88"/>
  <c r="V77" i="88" s="1"/>
  <c r="V192" i="88" s="1"/>
  <c r="AD75" i="88"/>
  <c r="AD77" i="88" s="1"/>
  <c r="AD192" i="88" s="1"/>
  <c r="AL75" i="88"/>
  <c r="AL77" i="88" s="1"/>
  <c r="AL134" i="88" s="1"/>
  <c r="AT75" i="88"/>
  <c r="AT77" i="88" s="1"/>
  <c r="AZ75" i="67"/>
  <c r="AZ77" i="67" s="1"/>
  <c r="J75" i="63"/>
  <c r="R75" i="63"/>
  <c r="Z75" i="63"/>
  <c r="AH75" i="63"/>
  <c r="AP75" i="63"/>
  <c r="AX75" i="63"/>
  <c r="AG75" i="75"/>
  <c r="AG77" i="75" s="1"/>
  <c r="AE75" i="73"/>
  <c r="AE77" i="73" s="1"/>
  <c r="AT75" i="72"/>
  <c r="AT77" i="72" s="1"/>
  <c r="N75" i="72"/>
  <c r="N77" i="72" s="1"/>
  <c r="AC75" i="71"/>
  <c r="AC77" i="71" s="1"/>
  <c r="AR75" i="70"/>
  <c r="AR77" i="70" s="1"/>
  <c r="L75" i="70"/>
  <c r="L77" i="70" s="1"/>
  <c r="AI75" i="69"/>
  <c r="AI77" i="69" s="1"/>
  <c r="L75" i="69"/>
  <c r="L77" i="69" s="1"/>
  <c r="AQ75" i="68"/>
  <c r="AQ77" i="68" s="1"/>
  <c r="AA75" i="68"/>
  <c r="AA77" i="68" s="1"/>
  <c r="K75" i="68"/>
  <c r="K77" i="68" s="1"/>
  <c r="AS75" i="67"/>
  <c r="AS77" i="67" s="1"/>
  <c r="AS134" i="67" s="1"/>
  <c r="AI75" i="67"/>
  <c r="AI77" i="67" s="1"/>
  <c r="AI134" i="67" s="1"/>
  <c r="Z75" i="67"/>
  <c r="Z77" i="67" s="1"/>
  <c r="Z134" i="67" s="1"/>
  <c r="R75" i="67"/>
  <c r="R77" i="67" s="1"/>
  <c r="J75" i="67"/>
  <c r="J77" i="67" s="1"/>
  <c r="G75" i="88"/>
  <c r="G77" i="88" s="1"/>
  <c r="G192" i="88" s="1"/>
  <c r="O75" i="88"/>
  <c r="O77" i="88" s="1"/>
  <c r="O192" i="88" s="1"/>
  <c r="W75" i="88"/>
  <c r="W77" i="88" s="1"/>
  <c r="W192" i="88" s="1"/>
  <c r="AE75" i="88"/>
  <c r="AE77" i="88" s="1"/>
  <c r="AE192" i="88" s="1"/>
  <c r="AM75" i="88"/>
  <c r="AM77" i="88" s="1"/>
  <c r="AU75" i="88"/>
  <c r="AU77" i="88" s="1"/>
  <c r="BB77" i="88"/>
  <c r="K75" i="63"/>
  <c r="S75" i="63"/>
  <c r="AA75" i="63"/>
  <c r="AI75" i="63"/>
  <c r="AQ75" i="63"/>
  <c r="AY75" i="63"/>
  <c r="Z75" i="75"/>
  <c r="Z77" i="75" s="1"/>
  <c r="X75" i="73"/>
  <c r="X77" i="73" s="1"/>
  <c r="AM75" i="72"/>
  <c r="AM77" i="72" s="1"/>
  <c r="G75" i="72"/>
  <c r="G77" i="72" s="1"/>
  <c r="D27" i="72" s="1"/>
  <c r="V75" i="71"/>
  <c r="V77" i="71" s="1"/>
  <c r="AK75" i="70"/>
  <c r="AK77" i="70" s="1"/>
  <c r="E75" i="70"/>
  <c r="E77" i="70" s="1"/>
  <c r="E192" i="70" s="1"/>
  <c r="AH75" i="69"/>
  <c r="AH77" i="69" s="1"/>
  <c r="K75" i="69"/>
  <c r="K77" i="69" s="1"/>
  <c r="AP75" i="68"/>
  <c r="AP77" i="68" s="1"/>
  <c r="Z75" i="68"/>
  <c r="Z77" i="68" s="1"/>
  <c r="J75" i="68"/>
  <c r="J77" i="68" s="1"/>
  <c r="AR75" i="67"/>
  <c r="AR77" i="67" s="1"/>
  <c r="AH75" i="67"/>
  <c r="AH77" i="67" s="1"/>
  <c r="AH134" i="67" s="1"/>
  <c r="Y75" i="67"/>
  <c r="Y77" i="67" s="1"/>
  <c r="Q75" i="67"/>
  <c r="Q77" i="67" s="1"/>
  <c r="I75" i="67"/>
  <c r="I77" i="67" s="1"/>
  <c r="H75" i="88"/>
  <c r="H77" i="88" s="1"/>
  <c r="E27" i="88" s="1"/>
  <c r="P75" i="88"/>
  <c r="P77" i="88" s="1"/>
  <c r="P192" i="88" s="1"/>
  <c r="X75" i="88"/>
  <c r="X77" i="88" s="1"/>
  <c r="X192" i="88" s="1"/>
  <c r="AF75" i="88"/>
  <c r="AF77" i="88" s="1"/>
  <c r="AF192" i="88" s="1"/>
  <c r="AN75" i="88"/>
  <c r="AN77" i="88" s="1"/>
  <c r="AV75" i="88"/>
  <c r="AV77" i="88" s="1"/>
  <c r="BA75" i="88"/>
  <c r="BA77" i="88" s="1"/>
  <c r="L75" i="63"/>
  <c r="T75" i="63"/>
  <c r="AB75" i="63"/>
  <c r="AJ75" i="63"/>
  <c r="AR75" i="63"/>
  <c r="AZ75" i="63"/>
  <c r="Y75" i="75"/>
  <c r="Y77" i="75" s="1"/>
  <c r="W75" i="73"/>
  <c r="W77" i="73" s="1"/>
  <c r="AL75" i="72"/>
  <c r="AL77" i="72" s="1"/>
  <c r="F75" i="72"/>
  <c r="F77" i="72" s="1"/>
  <c r="C27" i="72" s="1"/>
  <c r="U75" i="71"/>
  <c r="U77" i="71" s="1"/>
  <c r="AJ75" i="70"/>
  <c r="AJ77" i="70" s="1"/>
  <c r="AY75" i="69"/>
  <c r="AY77" i="69" s="1"/>
  <c r="AB75" i="69"/>
  <c r="AB77" i="69" s="1"/>
  <c r="J75" i="69"/>
  <c r="J77" i="69" s="1"/>
  <c r="AO75" i="68"/>
  <c r="AO77" i="68" s="1"/>
  <c r="Y75" i="68"/>
  <c r="Y77" i="68" s="1"/>
  <c r="Y134" i="68" s="1"/>
  <c r="I75" i="68"/>
  <c r="I77" i="68" s="1"/>
  <c r="F27" i="68" s="1"/>
  <c r="AQ75" i="67"/>
  <c r="AQ77" i="67" s="1"/>
  <c r="AQ134" i="67" s="1"/>
  <c r="AG75" i="67"/>
  <c r="AG77" i="67" s="1"/>
  <c r="X75" i="67"/>
  <c r="X77" i="67" s="1"/>
  <c r="P75" i="67"/>
  <c r="P77" i="67" s="1"/>
  <c r="H75" i="67"/>
  <c r="H77" i="67" s="1"/>
  <c r="I75" i="88"/>
  <c r="I77" i="88" s="1"/>
  <c r="I192" i="88" s="1"/>
  <c r="Q75" i="88"/>
  <c r="Q77" i="88" s="1"/>
  <c r="Q192" i="88" s="1"/>
  <c r="Y75" i="88"/>
  <c r="Y77" i="88" s="1"/>
  <c r="Y192" i="88" s="1"/>
  <c r="AG75" i="88"/>
  <c r="AG77" i="88" s="1"/>
  <c r="AG192" i="88" s="1"/>
  <c r="AO75" i="88"/>
  <c r="AO77" i="88" s="1"/>
  <c r="AW75" i="88"/>
  <c r="AW77" i="88" s="1"/>
  <c r="AZ75" i="88"/>
  <c r="AZ77" i="88" s="1"/>
  <c r="M75" i="63"/>
  <c r="U75" i="63"/>
  <c r="AC75" i="63"/>
  <c r="AK75" i="63"/>
  <c r="AS75" i="63"/>
  <c r="BA75" i="63"/>
  <c r="AP75" i="75"/>
  <c r="AP77" i="75" s="1"/>
  <c r="J75" i="75"/>
  <c r="J77" i="75" s="1"/>
  <c r="AN75" i="73"/>
  <c r="AN77" i="73" s="1"/>
  <c r="H75" i="73"/>
  <c r="H77" i="73" s="1"/>
  <c r="E27" i="73" s="1"/>
  <c r="W75" i="72"/>
  <c r="W77" i="72" s="1"/>
  <c r="AL75" i="71"/>
  <c r="AL77" i="71" s="1"/>
  <c r="F75" i="71"/>
  <c r="F77" i="71" s="1"/>
  <c r="U75" i="70"/>
  <c r="U77" i="70" s="1"/>
  <c r="AQ75" i="69"/>
  <c r="AQ77" i="69" s="1"/>
  <c r="T75" i="69"/>
  <c r="T77" i="69" s="1"/>
  <c r="AX75" i="68"/>
  <c r="AX77" i="68" s="1"/>
  <c r="AH75" i="68"/>
  <c r="AH77" i="68" s="1"/>
  <c r="R75" i="68"/>
  <c r="R77" i="68" s="1"/>
  <c r="AX75" i="67"/>
  <c r="AX77" i="67" s="1"/>
  <c r="AN75" i="67"/>
  <c r="AN77" i="67" s="1"/>
  <c r="AC75" i="67"/>
  <c r="AC77" i="67" s="1"/>
  <c r="U75" i="67"/>
  <c r="U77" i="67" s="1"/>
  <c r="M75" i="67"/>
  <c r="M77" i="67" s="1"/>
  <c r="E75" i="67"/>
  <c r="E77" i="67" s="1"/>
  <c r="E192" i="67" s="1"/>
  <c r="L75" i="88"/>
  <c r="L77" i="88" s="1"/>
  <c r="L192" i="88" s="1"/>
  <c r="T75" i="88"/>
  <c r="T77" i="88" s="1"/>
  <c r="T192" i="88" s="1"/>
  <c r="AB75" i="88"/>
  <c r="AB77" i="88" s="1"/>
  <c r="AB192" i="88" s="1"/>
  <c r="AJ75" i="88"/>
  <c r="AJ77" i="88" s="1"/>
  <c r="AR75" i="88"/>
  <c r="AR77" i="88" s="1"/>
  <c r="BB75" i="67"/>
  <c r="BB77" i="67" s="1"/>
  <c r="BB134" i="67" s="1"/>
  <c r="H75" i="63"/>
  <c r="P75" i="63"/>
  <c r="X75" i="63"/>
  <c r="AF75" i="63"/>
  <c r="AN75" i="63"/>
  <c r="AV75" i="63"/>
  <c r="AW75" i="75"/>
  <c r="AW77" i="75" s="1"/>
  <c r="AV75" i="73"/>
  <c r="AV77" i="73" s="1"/>
  <c r="V75" i="72"/>
  <c r="V77" i="72" s="1"/>
  <c r="AB75" i="70"/>
  <c r="AB77" i="70" s="1"/>
  <c r="G75" i="69"/>
  <c r="G77" i="69" s="1"/>
  <c r="Q75" i="68"/>
  <c r="Q77" i="68" s="1"/>
  <c r="Q134" i="68" s="1"/>
  <c r="AD75" i="67"/>
  <c r="AD77" i="67" s="1"/>
  <c r="AD134" i="67" s="1"/>
  <c r="G75" i="67"/>
  <c r="G77" i="67" s="1"/>
  <c r="D27" i="67" s="1"/>
  <c r="U75" i="88"/>
  <c r="U77" i="88" s="1"/>
  <c r="U192" i="88" s="1"/>
  <c r="AQ75" i="88"/>
  <c r="AQ77" i="88" s="1"/>
  <c r="N75" i="63"/>
  <c r="AG75" i="63"/>
  <c r="AO75" i="75"/>
  <c r="AO77" i="75" s="1"/>
  <c r="AU75" i="73"/>
  <c r="AU77" i="73" s="1"/>
  <c r="AT75" i="71"/>
  <c r="AT77" i="71" s="1"/>
  <c r="T75" i="70"/>
  <c r="T77" i="70" s="1"/>
  <c r="AY75" i="68"/>
  <c r="AY77" i="68" s="1"/>
  <c r="F75" i="68"/>
  <c r="F77" i="68" s="1"/>
  <c r="AB75" i="67"/>
  <c r="AB77" i="67" s="1"/>
  <c r="F75" i="67"/>
  <c r="F77" i="67" s="1"/>
  <c r="C27" i="67" s="1"/>
  <c r="Z75" i="88"/>
  <c r="Z77" i="88" s="1"/>
  <c r="Z192" i="88" s="1"/>
  <c r="AS75" i="88"/>
  <c r="AS77" i="88" s="1"/>
  <c r="O75" i="63"/>
  <c r="AL75" i="63"/>
  <c r="R75" i="75"/>
  <c r="R77" i="75" s="1"/>
  <c r="AM75" i="73"/>
  <c r="AM77" i="73" s="1"/>
  <c r="AS75" i="71"/>
  <c r="AS77" i="71" s="1"/>
  <c r="AX75" i="69"/>
  <c r="AX77" i="69" s="1"/>
  <c r="AW75" i="68"/>
  <c r="AW77" i="68" s="1"/>
  <c r="AW134" i="68" s="1"/>
  <c r="E75" i="68"/>
  <c r="E77" i="68" s="1"/>
  <c r="E192" i="68" s="1"/>
  <c r="W75" i="67"/>
  <c r="W77" i="67" s="1"/>
  <c r="E75" i="88"/>
  <c r="E77" i="88" s="1"/>
  <c r="E192" i="88" s="1"/>
  <c r="AA75" i="88"/>
  <c r="AA77" i="88" s="1"/>
  <c r="AA192" i="88" s="1"/>
  <c r="AX75" i="88"/>
  <c r="AX77" i="88" s="1"/>
  <c r="Q75" i="63"/>
  <c r="AM75" i="63"/>
  <c r="Q75" i="75"/>
  <c r="Q77" i="75" s="1"/>
  <c r="P75" i="73"/>
  <c r="P77" i="73" s="1"/>
  <c r="AK75" i="71"/>
  <c r="AK77" i="71" s="1"/>
  <c r="AR75" i="69"/>
  <c r="AR77" i="69" s="1"/>
  <c r="AL75" i="68"/>
  <c r="AL77" i="68" s="1"/>
  <c r="AW75" i="67"/>
  <c r="AW77" i="67" s="1"/>
  <c r="V75" i="67"/>
  <c r="V77" i="67" s="1"/>
  <c r="J75" i="88"/>
  <c r="J77" i="88" s="1"/>
  <c r="J192" i="88" s="1"/>
  <c r="AC75" i="88"/>
  <c r="AC77" i="88" s="1"/>
  <c r="AC192" i="88" s="1"/>
  <c r="AY75" i="88"/>
  <c r="AY77" i="88" s="1"/>
  <c r="V75" i="63"/>
  <c r="AO75" i="63"/>
  <c r="I75" i="75"/>
  <c r="I77" i="75" s="1"/>
  <c r="F27" i="75" s="1"/>
  <c r="O75" i="73"/>
  <c r="O77" i="73" s="1"/>
  <c r="N75" i="71"/>
  <c r="N77" i="71" s="1"/>
  <c r="AP75" i="69"/>
  <c r="AP77" i="69" s="1"/>
  <c r="AI75" i="68"/>
  <c r="AI77" i="68" s="1"/>
  <c r="AP75" i="67"/>
  <c r="AP77" i="67" s="1"/>
  <c r="AP134" i="67" s="1"/>
  <c r="T75" i="67"/>
  <c r="T77" i="67" s="1"/>
  <c r="K75" i="88"/>
  <c r="K77" i="88" s="1"/>
  <c r="K192" i="88" s="1"/>
  <c r="AH75" i="88"/>
  <c r="AH77" i="88" s="1"/>
  <c r="AH192" i="88" s="1"/>
  <c r="BA75" i="67"/>
  <c r="BA77" i="67" s="1"/>
  <c r="W75" i="63"/>
  <c r="AT75" i="63"/>
  <c r="AE75" i="72"/>
  <c r="AE77" i="72" s="1"/>
  <c r="E75" i="71"/>
  <c r="E77" i="71" s="1"/>
  <c r="E192" i="71" s="1"/>
  <c r="Z75" i="69"/>
  <c r="Z77" i="69" s="1"/>
  <c r="V75" i="68"/>
  <c r="V77" i="68" s="1"/>
  <c r="AK75" i="67"/>
  <c r="AK77" i="67" s="1"/>
  <c r="N75" i="67"/>
  <c r="N77" i="67" s="1"/>
  <c r="R75" i="88"/>
  <c r="R77" i="88" s="1"/>
  <c r="R192" i="88" s="1"/>
  <c r="AK75" i="88"/>
  <c r="AK77" i="88" s="1"/>
  <c r="G75" i="63"/>
  <c r="AD75" i="63"/>
  <c r="AW75" i="63"/>
  <c r="G75" i="73"/>
  <c r="G77" i="73" s="1"/>
  <c r="AO75" i="67"/>
  <c r="AO77" i="67" s="1"/>
  <c r="F75" i="63"/>
  <c r="AX75" i="75"/>
  <c r="AX77" i="75" s="1"/>
  <c r="AD75" i="72"/>
  <c r="AD77" i="72" s="1"/>
  <c r="AF75" i="67"/>
  <c r="AF77" i="67" s="1"/>
  <c r="I75" i="63"/>
  <c r="S75" i="69"/>
  <c r="S77" i="69" s="1"/>
  <c r="M75" i="71"/>
  <c r="M77" i="71" s="1"/>
  <c r="O75" i="67"/>
  <c r="O77" i="67" s="1"/>
  <c r="Y75" i="63"/>
  <c r="S75" i="88"/>
  <c r="S77" i="88" s="1"/>
  <c r="S192" i="88" s="1"/>
  <c r="AC75" i="70"/>
  <c r="AC77" i="70" s="1"/>
  <c r="L75" i="67"/>
  <c r="L77" i="67" s="1"/>
  <c r="AE75" i="63"/>
  <c r="BB75" i="63"/>
  <c r="S75" i="68"/>
  <c r="S77" i="68" s="1"/>
  <c r="AA75" i="69"/>
  <c r="AA77" i="69" s="1"/>
  <c r="M75" i="88"/>
  <c r="M77" i="88" s="1"/>
  <c r="AU75" i="63"/>
  <c r="AG75" i="68"/>
  <c r="AG77" i="68" s="1"/>
  <c r="AG134" i="68" s="1"/>
  <c r="AI75" i="88"/>
  <c r="AI77" i="88" s="1"/>
  <c r="AI192" i="88" s="1"/>
  <c r="AP75" i="88"/>
  <c r="AP77" i="88" s="1"/>
  <c r="B26" i="74"/>
  <c r="C26" i="74"/>
  <c r="D26" i="74"/>
  <c r="C27" i="73"/>
  <c r="B26" i="71"/>
  <c r="C26" i="70"/>
  <c r="J198" i="88"/>
  <c r="J197" i="88"/>
  <c r="R198" i="88"/>
  <c r="R197" i="88"/>
  <c r="Z198" i="88"/>
  <c r="Z197" i="88"/>
  <c r="AH198" i="88"/>
  <c r="AH197" i="88"/>
  <c r="K198" i="88"/>
  <c r="K197" i="88"/>
  <c r="S198" i="88"/>
  <c r="S197" i="88"/>
  <c r="AA198" i="88"/>
  <c r="AA197" i="88"/>
  <c r="AI198" i="88"/>
  <c r="AI197" i="88"/>
  <c r="L198" i="88"/>
  <c r="L197" i="88"/>
  <c r="T198" i="88"/>
  <c r="T197" i="88"/>
  <c r="AB198" i="88"/>
  <c r="AB197" i="88"/>
  <c r="E197" i="88"/>
  <c r="E198" i="88"/>
  <c r="M198" i="88"/>
  <c r="M197" i="88"/>
  <c r="U197" i="88"/>
  <c r="U198" i="88"/>
  <c r="AC197" i="88"/>
  <c r="AC198" i="88"/>
  <c r="F197" i="88"/>
  <c r="F198" i="88"/>
  <c r="N197" i="88"/>
  <c r="N198" i="88"/>
  <c r="V197" i="88"/>
  <c r="V198" i="88"/>
  <c r="AD197" i="88"/>
  <c r="AD198" i="88"/>
  <c r="G197" i="88"/>
  <c r="G198" i="88"/>
  <c r="O197" i="88"/>
  <c r="O198" i="88"/>
  <c r="W197" i="88"/>
  <c r="W198" i="88"/>
  <c r="AE197" i="88"/>
  <c r="AE198" i="88"/>
  <c r="H198" i="88"/>
  <c r="H197" i="88"/>
  <c r="P197" i="88"/>
  <c r="P198" i="88"/>
  <c r="X197" i="88"/>
  <c r="X198" i="88"/>
  <c r="AF197" i="88"/>
  <c r="AF198" i="88"/>
  <c r="I198" i="88"/>
  <c r="I197" i="88"/>
  <c r="Q198" i="88"/>
  <c r="Q197" i="88"/>
  <c r="Y198" i="88"/>
  <c r="Y197" i="88"/>
  <c r="AG198" i="88"/>
  <c r="AG197" i="88"/>
  <c r="B27" i="70"/>
  <c r="B27" i="72"/>
  <c r="D27" i="75"/>
  <c r="F26" i="75"/>
  <c r="BA134" i="75"/>
  <c r="E134" i="75"/>
  <c r="B27" i="75"/>
  <c r="AC134" i="75"/>
  <c r="B26" i="73"/>
  <c r="D27" i="73"/>
  <c r="C26" i="73"/>
  <c r="AZ134" i="73"/>
  <c r="W134" i="73"/>
  <c r="AH134" i="73"/>
  <c r="G26" i="72"/>
  <c r="F27" i="72"/>
  <c r="AW134" i="72"/>
  <c r="B27" i="71"/>
  <c r="C27" i="71"/>
  <c r="D27" i="71"/>
  <c r="E26" i="71"/>
  <c r="E27" i="71"/>
  <c r="F27" i="71"/>
  <c r="G26" i="71"/>
  <c r="D27" i="70"/>
  <c r="E27" i="70"/>
  <c r="F27" i="70"/>
  <c r="C27" i="70"/>
  <c r="Z134" i="69"/>
  <c r="E26" i="69"/>
  <c r="F26" i="69"/>
  <c r="F27" i="69"/>
  <c r="F26" i="68"/>
  <c r="B26" i="68"/>
  <c r="AC134" i="68"/>
  <c r="AX134" i="67"/>
  <c r="Z134" i="70"/>
  <c r="T134" i="73"/>
  <c r="C27" i="75"/>
  <c r="Q134" i="72"/>
  <c r="Y134" i="75"/>
  <c r="V134" i="75"/>
  <c r="G26" i="75"/>
  <c r="E26" i="75"/>
  <c r="Q134" i="75"/>
  <c r="AO134" i="75"/>
  <c r="E131" i="75"/>
  <c r="F128" i="75"/>
  <c r="C26" i="75"/>
  <c r="U134" i="75"/>
  <c r="D26" i="75"/>
  <c r="E131" i="74"/>
  <c r="F128" i="74"/>
  <c r="F26" i="74"/>
  <c r="G26" i="74"/>
  <c r="D26" i="73"/>
  <c r="E26" i="73"/>
  <c r="F26" i="73"/>
  <c r="E131" i="73"/>
  <c r="G26" i="73"/>
  <c r="F128" i="73"/>
  <c r="P134" i="73"/>
  <c r="AK134" i="73"/>
  <c r="AS134" i="72"/>
  <c r="BA134" i="72"/>
  <c r="Y134" i="72"/>
  <c r="AG134" i="72"/>
  <c r="AO134" i="72"/>
  <c r="C26" i="72"/>
  <c r="D26" i="72"/>
  <c r="F128" i="72"/>
  <c r="E26" i="72"/>
  <c r="F26" i="72"/>
  <c r="L134" i="72"/>
  <c r="T134" i="72"/>
  <c r="AB134" i="72"/>
  <c r="AZ134" i="72"/>
  <c r="E130" i="71"/>
  <c r="E132" i="71" s="1"/>
  <c r="E133" i="71" s="1"/>
  <c r="E190" i="71" s="1"/>
  <c r="C26" i="71"/>
  <c r="D26" i="71"/>
  <c r="F26" i="71"/>
  <c r="S134" i="70"/>
  <c r="D26" i="70"/>
  <c r="K134" i="70"/>
  <c r="AA134" i="70"/>
  <c r="AH134" i="70"/>
  <c r="AP134" i="70"/>
  <c r="AX134" i="70"/>
  <c r="G26" i="70"/>
  <c r="AR134" i="69"/>
  <c r="AY134" i="69"/>
  <c r="T134" i="69"/>
  <c r="AZ134" i="69"/>
  <c r="R134" i="69"/>
  <c r="AX134" i="69"/>
  <c r="G26" i="69"/>
  <c r="B26" i="69"/>
  <c r="C26" i="69"/>
  <c r="D26" i="69"/>
  <c r="C26" i="68"/>
  <c r="G26" i="68"/>
  <c r="D26" i="67"/>
  <c r="E26" i="67"/>
  <c r="B26" i="67"/>
  <c r="C26" i="67"/>
  <c r="G26" i="67"/>
  <c r="F26" i="88"/>
  <c r="G26" i="88"/>
  <c r="D26" i="88"/>
  <c r="E9" i="2"/>
  <c r="D16" i="2"/>
  <c r="D19" i="2"/>
  <c r="H9" i="2"/>
  <c r="D17" i="2"/>
  <c r="D15" i="2"/>
  <c r="D13" i="2"/>
  <c r="D9" i="2"/>
  <c r="D14" i="2"/>
  <c r="D11" i="2"/>
  <c r="D10" i="2"/>
  <c r="D12" i="2"/>
  <c r="D18" i="2"/>
  <c r="F27" i="88" l="1"/>
  <c r="E131" i="68"/>
  <c r="E130" i="68" s="1"/>
  <c r="E132" i="68" s="1"/>
  <c r="E133" i="68" s="1"/>
  <c r="E190" i="68" s="1"/>
  <c r="E83" i="67"/>
  <c r="I134" i="68"/>
  <c r="C27" i="88"/>
  <c r="M134" i="68"/>
  <c r="BA92" i="68"/>
  <c r="U92" i="68"/>
  <c r="AU92" i="68"/>
  <c r="X92" i="68"/>
  <c r="AA92" i="68"/>
  <c r="Q92" i="68"/>
  <c r="S92" i="68"/>
  <c r="AG92" i="68"/>
  <c r="AJ92" i="68"/>
  <c r="AM92" i="68"/>
  <c r="AP92" i="68"/>
  <c r="T92" i="68"/>
  <c r="AT92" i="68"/>
  <c r="AZ92" i="68"/>
  <c r="AE92" i="68"/>
  <c r="AS92" i="68"/>
  <c r="AV92" i="68"/>
  <c r="Y92" i="68"/>
  <c r="AY92" i="68"/>
  <c r="P92" i="68"/>
  <c r="Z92" i="68"/>
  <c r="R92" i="68"/>
  <c r="AQ92" i="68"/>
  <c r="V92" i="68"/>
  <c r="AK92" i="68"/>
  <c r="AB92" i="68"/>
  <c r="AO92" i="68"/>
  <c r="AD92" i="68"/>
  <c r="AH92" i="68"/>
  <c r="AW92" i="68"/>
  <c r="N92" i="68"/>
  <c r="AN92" i="68"/>
  <c r="BB92" i="68"/>
  <c r="AF92" i="68"/>
  <c r="W92" i="68"/>
  <c r="AL92" i="68"/>
  <c r="AC92" i="68"/>
  <c r="AR92" i="68"/>
  <c r="AI92" i="68"/>
  <c r="AX92" i="68"/>
  <c r="O92" i="68"/>
  <c r="AW93" i="68"/>
  <c r="AL93" i="68"/>
  <c r="P93" i="68"/>
  <c r="AP93" i="68"/>
  <c r="V93" i="68"/>
  <c r="AV93" i="68"/>
  <c r="Y93" i="68"/>
  <c r="AO93" i="68"/>
  <c r="AX93" i="68"/>
  <c r="AB93" i="68"/>
  <c r="BB93" i="68"/>
  <c r="S93" i="68"/>
  <c r="AH93" i="68"/>
  <c r="AK93" i="68"/>
  <c r="AA93" i="68"/>
  <c r="AN93" i="68"/>
  <c r="AE93" i="68"/>
  <c r="AT93" i="68"/>
  <c r="AR93" i="68"/>
  <c r="AU93" i="68"/>
  <c r="AZ93" i="68"/>
  <c r="Q93" i="68"/>
  <c r="AQ93" i="68"/>
  <c r="T93" i="68"/>
  <c r="W93" i="68"/>
  <c r="U93" i="68"/>
  <c r="O93" i="68"/>
  <c r="AC93" i="68"/>
  <c r="AF93" i="68"/>
  <c r="AI93" i="68"/>
  <c r="AM93" i="68"/>
  <c r="BA93" i="68"/>
  <c r="R93" i="68"/>
  <c r="AG93" i="68"/>
  <c r="X93" i="68"/>
  <c r="Z93" i="68"/>
  <c r="AY93" i="68"/>
  <c r="AD93" i="68"/>
  <c r="AS93" i="68"/>
  <c r="AJ93" i="68"/>
  <c r="N83" i="68"/>
  <c r="AT91" i="68"/>
  <c r="T91" i="68"/>
  <c r="BA91" i="68"/>
  <c r="AY91" i="68"/>
  <c r="AW91" i="68"/>
  <c r="AI91" i="68"/>
  <c r="U91" i="68"/>
  <c r="AL91" i="68"/>
  <c r="AH91" i="68"/>
  <c r="AQ91" i="68"/>
  <c r="AO91" i="68"/>
  <c r="AM91" i="68"/>
  <c r="AK91" i="68"/>
  <c r="W91" i="68"/>
  <c r="AP91" i="68"/>
  <c r="AJ91" i="68"/>
  <c r="V91" i="68"/>
  <c r="AE91" i="68"/>
  <c r="AC91" i="68"/>
  <c r="AA91" i="68"/>
  <c r="Y91" i="68"/>
  <c r="AN91" i="68"/>
  <c r="AS91" i="68"/>
  <c r="S91" i="68"/>
  <c r="Q91" i="68"/>
  <c r="O91" i="68"/>
  <c r="M91" i="68"/>
  <c r="AG91" i="68"/>
  <c r="BB91" i="68"/>
  <c r="AZ91" i="68"/>
  <c r="AX91" i="68"/>
  <c r="AV91" i="68"/>
  <c r="AR91" i="68"/>
  <c r="AD91" i="68"/>
  <c r="AB91" i="68"/>
  <c r="Z91" i="68"/>
  <c r="X91" i="68"/>
  <c r="AF91" i="68"/>
  <c r="R91" i="68"/>
  <c r="P91" i="68"/>
  <c r="N91" i="68"/>
  <c r="AU91" i="68"/>
  <c r="AZ90" i="68"/>
  <c r="AC90" i="68"/>
  <c r="BB90" i="68"/>
  <c r="U90" i="68"/>
  <c r="AJ90" i="68"/>
  <c r="M90" i="68"/>
  <c r="AM90" i="68"/>
  <c r="R90" i="68"/>
  <c r="AT90" i="68"/>
  <c r="AL90" i="68"/>
  <c r="AO90" i="68"/>
  <c r="AG90" i="68"/>
  <c r="AV90" i="68"/>
  <c r="Y90" i="68"/>
  <c r="AY90" i="68"/>
  <c r="T90" i="68"/>
  <c r="W90" i="68"/>
  <c r="AA90" i="68"/>
  <c r="BA90" i="68"/>
  <c r="S90" i="68"/>
  <c r="AS90" i="68"/>
  <c r="AK90" i="68"/>
  <c r="P90" i="68"/>
  <c r="AE90" i="68"/>
  <c r="V90" i="68"/>
  <c r="AW90" i="68"/>
  <c r="N90" i="68"/>
  <c r="AB90" i="68"/>
  <c r="AQ90" i="68"/>
  <c r="AH90" i="68"/>
  <c r="Z90" i="68"/>
  <c r="AN90" i="68"/>
  <c r="AD90" i="68"/>
  <c r="AF90" i="68"/>
  <c r="AI90" i="68"/>
  <c r="L90" i="68"/>
  <c r="AX90" i="68"/>
  <c r="O90" i="68"/>
  <c r="Q90" i="68"/>
  <c r="AP90" i="68"/>
  <c r="AR90" i="68"/>
  <c r="AU90" i="68"/>
  <c r="X90" i="68"/>
  <c r="AU89" i="68"/>
  <c r="AL89" i="68"/>
  <c r="AC89" i="68"/>
  <c r="U89" i="68"/>
  <c r="W89" i="68"/>
  <c r="AJ89" i="68"/>
  <c r="AB89" i="68"/>
  <c r="M89" i="68"/>
  <c r="AX89" i="68"/>
  <c r="O89" i="68"/>
  <c r="AO89" i="68"/>
  <c r="R89" i="68"/>
  <c r="AG89" i="68"/>
  <c r="AI89" i="68"/>
  <c r="AQ89" i="68"/>
  <c r="T89" i="68"/>
  <c r="Y89" i="68"/>
  <c r="AA89" i="68"/>
  <c r="BA89" i="68"/>
  <c r="AD89" i="68"/>
  <c r="AS89" i="68"/>
  <c r="L89" i="68"/>
  <c r="AK89" i="68"/>
  <c r="AM89" i="68"/>
  <c r="AP89" i="68"/>
  <c r="S89" i="68"/>
  <c r="V89" i="68"/>
  <c r="AT89" i="68"/>
  <c r="X89" i="68"/>
  <c r="AW89" i="68"/>
  <c r="AY89" i="68"/>
  <c r="P89" i="68"/>
  <c r="BB89" i="68"/>
  <c r="AE89" i="68"/>
  <c r="AH89" i="68"/>
  <c r="AV89" i="68"/>
  <c r="N89" i="68"/>
  <c r="AN89" i="68"/>
  <c r="AF89" i="68"/>
  <c r="Z89" i="68"/>
  <c r="AZ89" i="68"/>
  <c r="Q89" i="68"/>
  <c r="AR89" i="68"/>
  <c r="K89" i="68"/>
  <c r="AX90" i="67"/>
  <c r="O90" i="67"/>
  <c r="T90" i="67"/>
  <c r="AH90" i="67"/>
  <c r="AW90" i="67"/>
  <c r="Z90" i="67"/>
  <c r="AS90" i="67"/>
  <c r="Y90" i="67"/>
  <c r="AK90" i="67"/>
  <c r="X90" i="67"/>
  <c r="AA90" i="67"/>
  <c r="AF90" i="67"/>
  <c r="AT90" i="67"/>
  <c r="AL90" i="67"/>
  <c r="BA90" i="67"/>
  <c r="AV90" i="67"/>
  <c r="AJ90" i="67"/>
  <c r="L90" i="67"/>
  <c r="AM90" i="67"/>
  <c r="P90" i="67"/>
  <c r="AR90" i="67"/>
  <c r="W90" i="67"/>
  <c r="AD90" i="67"/>
  <c r="V90" i="67"/>
  <c r="AY90" i="67"/>
  <c r="AB90" i="67"/>
  <c r="Q90" i="67"/>
  <c r="AI90" i="67"/>
  <c r="AQ90" i="67"/>
  <c r="BB90" i="67"/>
  <c r="R90" i="67"/>
  <c r="AN90" i="67"/>
  <c r="AC90" i="67"/>
  <c r="S90" i="67"/>
  <c r="U90" i="67"/>
  <c r="AU90" i="67"/>
  <c r="N90" i="67"/>
  <c r="AP90" i="67"/>
  <c r="AZ90" i="67"/>
  <c r="AO90" i="67"/>
  <c r="AE90" i="67"/>
  <c r="AG90" i="67"/>
  <c r="M90" i="67"/>
  <c r="S89" i="67"/>
  <c r="U89" i="67"/>
  <c r="Y89" i="67"/>
  <c r="P89" i="67"/>
  <c r="AL89" i="67"/>
  <c r="AI89" i="67"/>
  <c r="AW89" i="67"/>
  <c r="AX89" i="67"/>
  <c r="M89" i="67"/>
  <c r="AR89" i="67"/>
  <c r="BA89" i="67"/>
  <c r="AK89" i="67"/>
  <c r="Z89" i="67"/>
  <c r="W89" i="67"/>
  <c r="AS89" i="67"/>
  <c r="R89" i="67"/>
  <c r="AE89" i="67"/>
  <c r="AF89" i="67"/>
  <c r="AO89" i="67"/>
  <c r="AY89" i="67"/>
  <c r="N89" i="67"/>
  <c r="K89" i="67"/>
  <c r="AN89" i="67"/>
  <c r="AB89" i="67"/>
  <c r="AU89" i="67"/>
  <c r="T89" i="67"/>
  <c r="AC89" i="67"/>
  <c r="AM89" i="67"/>
  <c r="AV89" i="67"/>
  <c r="AT89" i="67"/>
  <c r="L89" i="67"/>
  <c r="AG89" i="67"/>
  <c r="BB89" i="67"/>
  <c r="Q89" i="67"/>
  <c r="AA89" i="67"/>
  <c r="AJ89" i="67"/>
  <c r="AH89" i="67"/>
  <c r="AD89" i="67"/>
  <c r="AP89" i="67"/>
  <c r="AZ89" i="67"/>
  <c r="O89" i="67"/>
  <c r="X89" i="67"/>
  <c r="V89" i="67"/>
  <c r="AQ89" i="67"/>
  <c r="B27" i="67"/>
  <c r="AF134" i="88"/>
  <c r="H134" i="88"/>
  <c r="E134" i="68"/>
  <c r="AW84" i="68"/>
  <c r="AL84" i="68"/>
  <c r="AP84" i="68"/>
  <c r="AS84" i="68"/>
  <c r="AV84" i="68"/>
  <c r="AX84" i="68"/>
  <c r="BB84" i="68"/>
  <c r="AH84" i="68"/>
  <c r="AN84" i="68"/>
  <c r="AT84" i="68"/>
  <c r="AJ84" i="68"/>
  <c r="AZ84" i="68"/>
  <c r="AE84" i="68"/>
  <c r="AK84" i="68"/>
  <c r="AC84" i="68"/>
  <c r="AQ84" i="68"/>
  <c r="AI84" i="68"/>
  <c r="AM84" i="68"/>
  <c r="AO84" i="68"/>
  <c r="F84" i="68"/>
  <c r="F128" i="68" s="1"/>
  <c r="AF84" i="68"/>
  <c r="AU84" i="68"/>
  <c r="AD84" i="68"/>
  <c r="AG84" i="68"/>
  <c r="AY84" i="68"/>
  <c r="BA84" i="68"/>
  <c r="AR84" i="68"/>
  <c r="AQ88" i="68"/>
  <c r="AG88" i="68"/>
  <c r="AI88" i="68"/>
  <c r="AO88" i="68"/>
  <c r="AS88" i="68"/>
  <c r="AU88" i="68"/>
  <c r="AL88" i="68"/>
  <c r="BA88" i="68"/>
  <c r="AC88" i="68"/>
  <c r="AX88" i="68"/>
  <c r="AD88" i="68"/>
  <c r="AF88" i="68"/>
  <c r="J88" i="68"/>
  <c r="AM88" i="68"/>
  <c r="AP88" i="68"/>
  <c r="AE88" i="68"/>
  <c r="AR88" i="68"/>
  <c r="AJ88" i="68"/>
  <c r="AY88" i="68"/>
  <c r="BB88" i="68"/>
  <c r="AH88" i="68"/>
  <c r="AV88" i="68"/>
  <c r="AN88" i="68"/>
  <c r="AT88" i="68"/>
  <c r="AK88" i="68"/>
  <c r="AZ88" i="68"/>
  <c r="AW88" i="68"/>
  <c r="AZ87" i="68"/>
  <c r="AO87" i="68"/>
  <c r="AG87" i="68"/>
  <c r="AV87" i="68"/>
  <c r="AY87" i="68"/>
  <c r="AJ87" i="68"/>
  <c r="BA87" i="68"/>
  <c r="AE87" i="68"/>
  <c r="AS87" i="68"/>
  <c r="AK87" i="68"/>
  <c r="AN87" i="68"/>
  <c r="AC87" i="68"/>
  <c r="AQ87" i="68"/>
  <c r="AH87" i="68"/>
  <c r="AW87" i="68"/>
  <c r="AT87" i="68"/>
  <c r="AD87" i="68"/>
  <c r="AF87" i="68"/>
  <c r="AL87" i="68"/>
  <c r="AP87" i="68"/>
  <c r="AR87" i="68"/>
  <c r="AI87" i="68"/>
  <c r="AX87" i="68"/>
  <c r="BB87" i="68"/>
  <c r="I87" i="68"/>
  <c r="AU87" i="68"/>
  <c r="AM87" i="68"/>
  <c r="AD86" i="68"/>
  <c r="H86" i="68"/>
  <c r="BA86" i="68"/>
  <c r="AY86" i="68"/>
  <c r="AW86" i="68"/>
  <c r="AU86" i="68"/>
  <c r="AS86" i="68"/>
  <c r="AQ86" i="68"/>
  <c r="AO86" i="68"/>
  <c r="AM86" i="68"/>
  <c r="AJ86" i="68"/>
  <c r="AK86" i="68"/>
  <c r="AI86" i="68"/>
  <c r="AG86" i="68"/>
  <c r="AE86" i="68"/>
  <c r="AC86" i="68"/>
  <c r="AH86" i="68"/>
  <c r="BB86" i="68"/>
  <c r="AZ86" i="68"/>
  <c r="AF86" i="68"/>
  <c r="AX86" i="68"/>
  <c r="AV86" i="68"/>
  <c r="AT86" i="68"/>
  <c r="AR86" i="68"/>
  <c r="AP86" i="68"/>
  <c r="AN86" i="68"/>
  <c r="AL86" i="68"/>
  <c r="H83" i="68"/>
  <c r="H134" i="68" s="1"/>
  <c r="AW85" i="68"/>
  <c r="AC85" i="68"/>
  <c r="AI85" i="68"/>
  <c r="AZ85" i="68"/>
  <c r="AM85" i="68"/>
  <c r="AO85" i="68"/>
  <c r="AF85" i="68"/>
  <c r="AU85" i="68"/>
  <c r="AY85" i="68"/>
  <c r="BA85" i="68"/>
  <c r="AR85" i="68"/>
  <c r="AD85" i="68"/>
  <c r="AG85" i="68"/>
  <c r="AJ85" i="68"/>
  <c r="AL85" i="68"/>
  <c r="AP85" i="68"/>
  <c r="AS85" i="68"/>
  <c r="AV85" i="68"/>
  <c r="AX85" i="68"/>
  <c r="BB85" i="68"/>
  <c r="G85" i="68"/>
  <c r="AH85" i="68"/>
  <c r="AQ85" i="68"/>
  <c r="AN85" i="68"/>
  <c r="AE85" i="68"/>
  <c r="AT85" i="68"/>
  <c r="AK85" i="68"/>
  <c r="AY88" i="67"/>
  <c r="AS88" i="67"/>
  <c r="AQ88" i="67"/>
  <c r="AR88" i="67"/>
  <c r="BA88" i="67"/>
  <c r="AX88" i="67"/>
  <c r="AV88" i="67"/>
  <c r="AT88" i="67"/>
  <c r="AE88" i="67"/>
  <c r="AW88" i="67"/>
  <c r="AG88" i="67"/>
  <c r="AO88" i="67"/>
  <c r="AL88" i="67"/>
  <c r="AJ88" i="67"/>
  <c r="AH88" i="67"/>
  <c r="AC88" i="67"/>
  <c r="BB88" i="67"/>
  <c r="AZ88" i="67"/>
  <c r="AM88" i="67"/>
  <c r="J88" i="67"/>
  <c r="AP88" i="67"/>
  <c r="AU88" i="67"/>
  <c r="AD88" i="67"/>
  <c r="AN88" i="67"/>
  <c r="AK88" i="67"/>
  <c r="AI88" i="67"/>
  <c r="AF88" i="67"/>
  <c r="AX87" i="67"/>
  <c r="AJ87" i="67"/>
  <c r="AC87" i="67"/>
  <c r="AD87" i="67"/>
  <c r="AR87" i="67"/>
  <c r="AO87" i="67"/>
  <c r="AE87" i="67"/>
  <c r="AG87" i="67"/>
  <c r="AM87" i="67"/>
  <c r="AP87" i="67"/>
  <c r="AV87" i="67"/>
  <c r="AN87" i="67"/>
  <c r="BA87" i="67"/>
  <c r="AK87" i="67"/>
  <c r="AY87" i="67"/>
  <c r="AZ87" i="67"/>
  <c r="I87" i="67"/>
  <c r="AI87" i="67"/>
  <c r="AW87" i="67"/>
  <c r="AT87" i="67"/>
  <c r="AF87" i="67"/>
  <c r="AH87" i="67"/>
  <c r="AU87" i="67"/>
  <c r="BB87" i="67"/>
  <c r="AQ87" i="67"/>
  <c r="AS87" i="67"/>
  <c r="AL87" i="67"/>
  <c r="H86" i="67"/>
  <c r="I86" i="67" s="1"/>
  <c r="J86" i="67" s="1"/>
  <c r="BA86" i="67"/>
  <c r="AX86" i="67"/>
  <c r="AH86" i="67"/>
  <c r="AN86" i="67"/>
  <c r="AU86" i="67"/>
  <c r="AW86" i="67"/>
  <c r="AZ86" i="67"/>
  <c r="AV86" i="67"/>
  <c r="AS86" i="67"/>
  <c r="AQ86" i="67"/>
  <c r="AO86" i="67"/>
  <c r="AL86" i="67"/>
  <c r="AR86" i="67"/>
  <c r="AJ86" i="67"/>
  <c r="AG86" i="67"/>
  <c r="AE86" i="67"/>
  <c r="AC86" i="67"/>
  <c r="AM86" i="67"/>
  <c r="AT86" i="67"/>
  <c r="BB86" i="67"/>
  <c r="AY86" i="67"/>
  <c r="AP86" i="67"/>
  <c r="AI86" i="67"/>
  <c r="AF86" i="67"/>
  <c r="AD86" i="67"/>
  <c r="AK86" i="67"/>
  <c r="AX84" i="67"/>
  <c r="AI84" i="67"/>
  <c r="AK84" i="67"/>
  <c r="F84" i="67"/>
  <c r="F128" i="67" s="1"/>
  <c r="AH84" i="67"/>
  <c r="AO84" i="67"/>
  <c r="AY84" i="67"/>
  <c r="AJ84" i="67"/>
  <c r="AW84" i="67"/>
  <c r="AF84" i="67"/>
  <c r="AT84" i="67"/>
  <c r="AM84" i="67"/>
  <c r="AP84" i="67"/>
  <c r="AZ84" i="67"/>
  <c r="AU84" i="67"/>
  <c r="AS84" i="67"/>
  <c r="AV84" i="67"/>
  <c r="AC84" i="67"/>
  <c r="AD84" i="67"/>
  <c r="AE84" i="67"/>
  <c r="AR84" i="67"/>
  <c r="AQ84" i="67"/>
  <c r="AG84" i="67"/>
  <c r="AN84" i="67"/>
  <c r="BA84" i="67"/>
  <c r="BB84" i="67"/>
  <c r="AL84" i="67"/>
  <c r="AU85" i="67"/>
  <c r="AV85" i="67"/>
  <c r="AL85" i="67"/>
  <c r="AJ85" i="67"/>
  <c r="AC85" i="67"/>
  <c r="AD85" i="67"/>
  <c r="AE85" i="67"/>
  <c r="AR85" i="67"/>
  <c r="AX85" i="67"/>
  <c r="AY85" i="67"/>
  <c r="AO85" i="67"/>
  <c r="AP85" i="67"/>
  <c r="AQ85" i="67"/>
  <c r="AN85" i="67"/>
  <c r="BA85" i="67"/>
  <c r="BB85" i="67"/>
  <c r="AF85" i="67"/>
  <c r="AG85" i="67"/>
  <c r="AZ85" i="67"/>
  <c r="AI85" i="67"/>
  <c r="AW85" i="67"/>
  <c r="AK85" i="67"/>
  <c r="G85" i="67"/>
  <c r="AH85" i="67"/>
  <c r="AM85" i="67"/>
  <c r="AS85" i="67"/>
  <c r="AT85" i="67"/>
  <c r="I83" i="67"/>
  <c r="I134" i="67" s="1"/>
  <c r="F83" i="67"/>
  <c r="F134" i="67" s="1"/>
  <c r="AV103" i="88"/>
  <c r="AJ103" i="88"/>
  <c r="AU103" i="88"/>
  <c r="AI103" i="88"/>
  <c r="AT103" i="88"/>
  <c r="AH103" i="88"/>
  <c r="AS103" i="88"/>
  <c r="AG103" i="88"/>
  <c r="AR103" i="88"/>
  <c r="AF103" i="88"/>
  <c r="AQ103" i="88"/>
  <c r="AE103" i="88"/>
  <c r="BB103" i="88"/>
  <c r="AP103" i="88"/>
  <c r="AD103" i="88"/>
  <c r="BA103" i="88"/>
  <c r="AO103" i="88"/>
  <c r="AC103" i="88"/>
  <c r="AZ103" i="88"/>
  <c r="AN103" i="88"/>
  <c r="AB103" i="88"/>
  <c r="AM103" i="88"/>
  <c r="AX103" i="88"/>
  <c r="AL103" i="88"/>
  <c r="Z103" i="88"/>
  <c r="AY103" i="88"/>
  <c r="AW103" i="88"/>
  <c r="AK103" i="88"/>
  <c r="Y103" i="88"/>
  <c r="AA103" i="88"/>
  <c r="AQ104" i="88"/>
  <c r="AE104" i="88"/>
  <c r="BB104" i="88"/>
  <c r="AP104" i="88"/>
  <c r="AD104" i="88"/>
  <c r="BA104" i="88"/>
  <c r="AO104" i="88"/>
  <c r="AC104" i="88"/>
  <c r="AZ104" i="88"/>
  <c r="AN104" i="88"/>
  <c r="AB104" i="88"/>
  <c r="AY104" i="88"/>
  <c r="AM104" i="88"/>
  <c r="AA104" i="88"/>
  <c r="AX104" i="88"/>
  <c r="AL104" i="88"/>
  <c r="Z104" i="88"/>
  <c r="AW104" i="88"/>
  <c r="AK104" i="88"/>
  <c r="AV104" i="88"/>
  <c r="AJ104" i="88"/>
  <c r="AU104" i="88"/>
  <c r="AI104" i="88"/>
  <c r="AH104" i="88"/>
  <c r="AS104" i="88"/>
  <c r="AG104" i="88"/>
  <c r="AR104" i="88"/>
  <c r="AF104" i="88"/>
  <c r="AT104" i="88"/>
  <c r="AZ95" i="88"/>
  <c r="AN95" i="88"/>
  <c r="AB95" i="88"/>
  <c r="AY95" i="88"/>
  <c r="AM95" i="88"/>
  <c r="AA95" i="88"/>
  <c r="AX95" i="88"/>
  <c r="AL95" i="88"/>
  <c r="Z95" i="88"/>
  <c r="AW95" i="88"/>
  <c r="AK95" i="88"/>
  <c r="Y95" i="88"/>
  <c r="AV95" i="88"/>
  <c r="AJ95" i="88"/>
  <c r="X95" i="88"/>
  <c r="AU95" i="88"/>
  <c r="AI95" i="88"/>
  <c r="W95" i="88"/>
  <c r="AT95" i="88"/>
  <c r="AH95" i="88"/>
  <c r="V95" i="88"/>
  <c r="AS95" i="88"/>
  <c r="AG95" i="88"/>
  <c r="U95" i="88"/>
  <c r="AR95" i="88"/>
  <c r="AF95" i="88"/>
  <c r="T95" i="88"/>
  <c r="AQ95" i="88"/>
  <c r="BB95" i="88"/>
  <c r="AP95" i="88"/>
  <c r="AD95" i="88"/>
  <c r="R95" i="88"/>
  <c r="S95" i="88"/>
  <c r="BA95" i="88"/>
  <c r="AO95" i="88"/>
  <c r="AC95" i="88"/>
  <c r="Q95" i="88"/>
  <c r="AE95" i="88"/>
  <c r="AS100" i="88"/>
  <c r="AG100" i="88"/>
  <c r="AR100" i="88"/>
  <c r="AF100" i="88"/>
  <c r="AQ100" i="88"/>
  <c r="AE100" i="88"/>
  <c r="BB100" i="88"/>
  <c r="AP100" i="88"/>
  <c r="AD100" i="88"/>
  <c r="BA100" i="88"/>
  <c r="AO100" i="88"/>
  <c r="AC100" i="88"/>
  <c r="AZ100" i="88"/>
  <c r="AN100" i="88"/>
  <c r="AB100" i="88"/>
  <c r="AY100" i="88"/>
  <c r="AM100" i="88"/>
  <c r="AA100" i="88"/>
  <c r="AX100" i="88"/>
  <c r="AL100" i="88"/>
  <c r="Z100" i="88"/>
  <c r="AW100" i="88"/>
  <c r="AK100" i="88"/>
  <c r="Y100" i="88"/>
  <c r="X100" i="88"/>
  <c r="AU100" i="88"/>
  <c r="AI100" i="88"/>
  <c r="W100" i="88"/>
  <c r="AJ100" i="88"/>
  <c r="AT100" i="88"/>
  <c r="AH100" i="88"/>
  <c r="V100" i="88"/>
  <c r="AV100" i="88"/>
  <c r="AY105" i="88"/>
  <c r="AM105" i="88"/>
  <c r="AA105" i="88"/>
  <c r="AX105" i="88"/>
  <c r="AL105" i="88"/>
  <c r="AW105" i="88"/>
  <c r="AK105" i="88"/>
  <c r="AV105" i="88"/>
  <c r="AJ105" i="88"/>
  <c r="AU105" i="88"/>
  <c r="AI105" i="88"/>
  <c r="AT105" i="88"/>
  <c r="AH105" i="88"/>
  <c r="AS105" i="88"/>
  <c r="AG105" i="88"/>
  <c r="AR105" i="88"/>
  <c r="AF105" i="88"/>
  <c r="AQ105" i="88"/>
  <c r="AE105" i="88"/>
  <c r="BB105" i="88"/>
  <c r="AD105" i="88"/>
  <c r="BA105" i="88"/>
  <c r="AO105" i="88"/>
  <c r="AC105" i="88"/>
  <c r="AP105" i="88"/>
  <c r="AZ105" i="88"/>
  <c r="AN105" i="88"/>
  <c r="AB105" i="88"/>
  <c r="AW92" i="88"/>
  <c r="AK92" i="88"/>
  <c r="Y92" i="88"/>
  <c r="AV92" i="88"/>
  <c r="AJ92" i="88"/>
  <c r="X92" i="88"/>
  <c r="AU92" i="88"/>
  <c r="AI92" i="88"/>
  <c r="W92" i="88"/>
  <c r="AT92" i="88"/>
  <c r="AH92" i="88"/>
  <c r="V92" i="88"/>
  <c r="AS92" i="88"/>
  <c r="AG92" i="88"/>
  <c r="U92" i="88"/>
  <c r="AR92" i="88"/>
  <c r="AF92" i="88"/>
  <c r="T92" i="88"/>
  <c r="AQ92" i="88"/>
  <c r="AE92" i="88"/>
  <c r="S92" i="88"/>
  <c r="BB92" i="88"/>
  <c r="AP92" i="88"/>
  <c r="AD92" i="88"/>
  <c r="R92" i="88"/>
  <c r="BA92" i="88"/>
  <c r="AO92" i="88"/>
  <c r="AC92" i="88"/>
  <c r="Q92" i="88"/>
  <c r="AY92" i="88"/>
  <c r="AM92" i="88"/>
  <c r="AA92" i="88"/>
  <c r="O92" i="88"/>
  <c r="AZ92" i="88"/>
  <c r="AX92" i="88"/>
  <c r="AL92" i="88"/>
  <c r="Z92" i="88"/>
  <c r="N92" i="88"/>
  <c r="AN92" i="88"/>
  <c r="AB92" i="88"/>
  <c r="P92" i="88"/>
  <c r="AV87" i="88"/>
  <c r="AJ87" i="88"/>
  <c r="AU87" i="88"/>
  <c r="AI87" i="88"/>
  <c r="AT87" i="88"/>
  <c r="AH87" i="88"/>
  <c r="AS87" i="88"/>
  <c r="AG87" i="88"/>
  <c r="I87" i="88"/>
  <c r="J87" i="88" s="1"/>
  <c r="AR87" i="88"/>
  <c r="AF87" i="88"/>
  <c r="AQ87" i="88"/>
  <c r="AE87" i="88"/>
  <c r="BB87" i="88"/>
  <c r="AP87" i="88"/>
  <c r="AD87" i="88"/>
  <c r="BA87" i="88"/>
  <c r="AO87" i="88"/>
  <c r="AC87" i="88"/>
  <c r="AZ87" i="88"/>
  <c r="AN87" i="88"/>
  <c r="AX87" i="88"/>
  <c r="AL87" i="88"/>
  <c r="AW87" i="88"/>
  <c r="AK87" i="88"/>
  <c r="AY87" i="88"/>
  <c r="AM87" i="88"/>
  <c r="AQ89" i="88"/>
  <c r="AE89" i="88"/>
  <c r="S89" i="88"/>
  <c r="BB89" i="88"/>
  <c r="AP89" i="88"/>
  <c r="AD89" i="88"/>
  <c r="R89" i="88"/>
  <c r="BA89" i="88"/>
  <c r="AO89" i="88"/>
  <c r="AC89" i="88"/>
  <c r="Q89" i="88"/>
  <c r="AZ89" i="88"/>
  <c r="AN89" i="88"/>
  <c r="AB89" i="88"/>
  <c r="P89" i="88"/>
  <c r="AY89" i="88"/>
  <c r="AM89" i="88"/>
  <c r="AA89" i="88"/>
  <c r="O89" i="88"/>
  <c r="AX89" i="88"/>
  <c r="AL89" i="88"/>
  <c r="Z89" i="88"/>
  <c r="N89" i="88"/>
  <c r="AW89" i="88"/>
  <c r="AK89" i="88"/>
  <c r="Y89" i="88"/>
  <c r="M89" i="88"/>
  <c r="AV89" i="88"/>
  <c r="AJ89" i="88"/>
  <c r="X89" i="88"/>
  <c r="L89" i="88"/>
  <c r="AU89" i="88"/>
  <c r="AI89" i="88"/>
  <c r="W89" i="88"/>
  <c r="K89" i="88"/>
  <c r="AS89" i="88"/>
  <c r="AG89" i="88"/>
  <c r="U89" i="88"/>
  <c r="AR89" i="88"/>
  <c r="AF89" i="88"/>
  <c r="T89" i="88"/>
  <c r="AH89" i="88"/>
  <c r="V89" i="88"/>
  <c r="AT89" i="88"/>
  <c r="AW101" i="88"/>
  <c r="AK101" i="88"/>
  <c r="Y101" i="88"/>
  <c r="AV101" i="88"/>
  <c r="AJ101" i="88"/>
  <c r="X101" i="88"/>
  <c r="AU101" i="88"/>
  <c r="AI101" i="88"/>
  <c r="W101" i="88"/>
  <c r="AT101" i="88"/>
  <c r="AH101" i="88"/>
  <c r="AS101" i="88"/>
  <c r="AG101" i="88"/>
  <c r="AR101" i="88"/>
  <c r="AF101" i="88"/>
  <c r="AQ101" i="88"/>
  <c r="AE101" i="88"/>
  <c r="BB101" i="88"/>
  <c r="AP101" i="88"/>
  <c r="AD101" i="88"/>
  <c r="BA101" i="88"/>
  <c r="AO101" i="88"/>
  <c r="AC101" i="88"/>
  <c r="AB101" i="88"/>
  <c r="AY101" i="88"/>
  <c r="AM101" i="88"/>
  <c r="AA101" i="88"/>
  <c r="AN101" i="88"/>
  <c r="AX101" i="88"/>
  <c r="AL101" i="88"/>
  <c r="Z101" i="88"/>
  <c r="AZ101" i="88"/>
  <c r="AY88" i="88"/>
  <c r="AM88" i="88"/>
  <c r="AX88" i="88"/>
  <c r="AL88" i="88"/>
  <c r="AW88" i="88"/>
  <c r="AK88" i="88"/>
  <c r="AV88" i="88"/>
  <c r="AJ88" i="88"/>
  <c r="AU88" i="88"/>
  <c r="AI88" i="88"/>
  <c r="AT88" i="88"/>
  <c r="AH88" i="88"/>
  <c r="J88" i="88"/>
  <c r="AS88" i="88"/>
  <c r="AG88" i="88"/>
  <c r="AR88" i="88"/>
  <c r="AF88" i="88"/>
  <c r="AQ88" i="88"/>
  <c r="AE88" i="88"/>
  <c r="BA88" i="88"/>
  <c r="AO88" i="88"/>
  <c r="AC88" i="88"/>
  <c r="AZ88" i="88"/>
  <c r="AN88" i="88"/>
  <c r="BB88" i="88"/>
  <c r="AP88" i="88"/>
  <c r="AD88" i="88"/>
  <c r="AS93" i="88"/>
  <c r="AG93" i="88"/>
  <c r="U93" i="88"/>
  <c r="AR93" i="88"/>
  <c r="AF93" i="88"/>
  <c r="T93" i="88"/>
  <c r="AQ93" i="88"/>
  <c r="AE93" i="88"/>
  <c r="S93" i="88"/>
  <c r="BB93" i="88"/>
  <c r="AP93" i="88"/>
  <c r="AD93" i="88"/>
  <c r="R93" i="88"/>
  <c r="BA93" i="88"/>
  <c r="AO93" i="88"/>
  <c r="AC93" i="88"/>
  <c r="Q93" i="88"/>
  <c r="AZ93" i="88"/>
  <c r="AN93" i="88"/>
  <c r="AB93" i="88"/>
  <c r="P93" i="88"/>
  <c r="AY93" i="88"/>
  <c r="AM93" i="88"/>
  <c r="AA93" i="88"/>
  <c r="O93" i="88"/>
  <c r="AX93" i="88"/>
  <c r="AL93" i="88"/>
  <c r="Z93" i="88"/>
  <c r="AW93" i="88"/>
  <c r="AK93" i="88"/>
  <c r="Y93" i="88"/>
  <c r="X93" i="88"/>
  <c r="AU93" i="88"/>
  <c r="AI93" i="88"/>
  <c r="W93" i="88"/>
  <c r="AV93" i="88"/>
  <c r="AT93" i="88"/>
  <c r="AH93" i="88"/>
  <c r="V93" i="88"/>
  <c r="AJ93" i="88"/>
  <c r="AS85" i="88"/>
  <c r="AG85" i="88"/>
  <c r="AR85" i="88"/>
  <c r="AF85" i="88"/>
  <c r="AQ85" i="88"/>
  <c r="AE85" i="88"/>
  <c r="G85" i="88"/>
  <c r="BB85" i="88"/>
  <c r="AP85" i="88"/>
  <c r="AD85" i="88"/>
  <c r="BA85" i="88"/>
  <c r="AO85" i="88"/>
  <c r="AC85" i="88"/>
  <c r="AZ85" i="88"/>
  <c r="AN85" i="88"/>
  <c r="AY85" i="88"/>
  <c r="AM85" i="88"/>
  <c r="AX85" i="88"/>
  <c r="AL85" i="88"/>
  <c r="AW85" i="88"/>
  <c r="AK85" i="88"/>
  <c r="AU85" i="88"/>
  <c r="AI85" i="88"/>
  <c r="AT85" i="88"/>
  <c r="AH85" i="88"/>
  <c r="AV85" i="88"/>
  <c r="AJ85" i="88"/>
  <c r="BB99" i="88"/>
  <c r="AP99" i="88"/>
  <c r="AD99" i="88"/>
  <c r="BA99" i="88"/>
  <c r="AO99" i="88"/>
  <c r="AC99" i="88"/>
  <c r="AZ99" i="88"/>
  <c r="AN99" i="88"/>
  <c r="AB99" i="88"/>
  <c r="AY99" i="88"/>
  <c r="AM99" i="88"/>
  <c r="AA99" i="88"/>
  <c r="AX99" i="88"/>
  <c r="AL99" i="88"/>
  <c r="Z99" i="88"/>
  <c r="AW99" i="88"/>
  <c r="AK99" i="88"/>
  <c r="Y99" i="88"/>
  <c r="AV99" i="88"/>
  <c r="AJ99" i="88"/>
  <c r="X99" i="88"/>
  <c r="AU99" i="88"/>
  <c r="AI99" i="88"/>
  <c r="W99" i="88"/>
  <c r="AT99" i="88"/>
  <c r="AH99" i="88"/>
  <c r="V99" i="88"/>
  <c r="AR99" i="88"/>
  <c r="AF99" i="88"/>
  <c r="AQ99" i="88"/>
  <c r="AE99" i="88"/>
  <c r="AG99" i="88"/>
  <c r="AS99" i="88"/>
  <c r="U99" i="88"/>
  <c r="BB102" i="88"/>
  <c r="AP102" i="88"/>
  <c r="AD102" i="88"/>
  <c r="BA102" i="88"/>
  <c r="AO102" i="88"/>
  <c r="AC102" i="88"/>
  <c r="AZ102" i="88"/>
  <c r="AN102" i="88"/>
  <c r="AB102" i="88"/>
  <c r="AY102" i="88"/>
  <c r="AM102" i="88"/>
  <c r="AA102" i="88"/>
  <c r="AX102" i="88"/>
  <c r="AL102" i="88"/>
  <c r="Z102" i="88"/>
  <c r="AW102" i="88"/>
  <c r="AK102" i="88"/>
  <c r="Y102" i="88"/>
  <c r="AV102" i="88"/>
  <c r="AJ102" i="88"/>
  <c r="X102" i="88"/>
  <c r="AU102" i="88"/>
  <c r="AI102" i="88"/>
  <c r="AT102" i="88"/>
  <c r="AH102" i="88"/>
  <c r="AG102" i="88"/>
  <c r="AR102" i="88"/>
  <c r="AF102" i="88"/>
  <c r="AS102" i="88"/>
  <c r="AQ102" i="88"/>
  <c r="AE102" i="88"/>
  <c r="AV106" i="88"/>
  <c r="AJ106" i="88"/>
  <c r="AU106" i="88"/>
  <c r="AI106" i="88"/>
  <c r="AT106" i="88"/>
  <c r="AH106" i="88"/>
  <c r="AS106" i="88"/>
  <c r="AG106" i="88"/>
  <c r="AR106" i="88"/>
  <c r="AF106" i="88"/>
  <c r="AQ106" i="88"/>
  <c r="AE106" i="88"/>
  <c r="BB106" i="88"/>
  <c r="AP106" i="88"/>
  <c r="AD106" i="88"/>
  <c r="BA106" i="88"/>
  <c r="AO106" i="88"/>
  <c r="AC106" i="88"/>
  <c r="AZ106" i="88"/>
  <c r="AN106" i="88"/>
  <c r="AB106" i="88"/>
  <c r="AX106" i="88"/>
  <c r="AL106" i="88"/>
  <c r="AY106" i="88"/>
  <c r="AW106" i="88"/>
  <c r="AK106" i="88"/>
  <c r="AM106" i="88"/>
  <c r="O83" i="88"/>
  <c r="BB94" i="88"/>
  <c r="AP94" i="88"/>
  <c r="AD94" i="88"/>
  <c r="R94" i="88"/>
  <c r="BA94" i="88"/>
  <c r="AO94" i="88"/>
  <c r="AC94" i="88"/>
  <c r="Q94" i="88"/>
  <c r="AZ94" i="88"/>
  <c r="AN94" i="88"/>
  <c r="AB94" i="88"/>
  <c r="P94" i="88"/>
  <c r="AY94" i="88"/>
  <c r="AM94" i="88"/>
  <c r="AA94" i="88"/>
  <c r="AX94" i="88"/>
  <c r="AL94" i="88"/>
  <c r="Z94" i="88"/>
  <c r="AW94" i="88"/>
  <c r="AK94" i="88"/>
  <c r="Y94" i="88"/>
  <c r="AV94" i="88"/>
  <c r="AJ94" i="88"/>
  <c r="X94" i="88"/>
  <c r="AU94" i="88"/>
  <c r="AI94" i="88"/>
  <c r="W94" i="88"/>
  <c r="AT94" i="88"/>
  <c r="AH94" i="88"/>
  <c r="V94" i="88"/>
  <c r="AS94" i="88"/>
  <c r="U94" i="88"/>
  <c r="AR94" i="88"/>
  <c r="AF94" i="88"/>
  <c r="T94" i="88"/>
  <c r="AQ94" i="88"/>
  <c r="AE94" i="88"/>
  <c r="S94" i="88"/>
  <c r="AG94" i="88"/>
  <c r="BB91" i="88"/>
  <c r="AP91" i="88"/>
  <c r="AD91" i="88"/>
  <c r="R91" i="88"/>
  <c r="BA91" i="88"/>
  <c r="AO91" i="88"/>
  <c r="AC91" i="88"/>
  <c r="Q91" i="88"/>
  <c r="AZ91" i="88"/>
  <c r="AN91" i="88"/>
  <c r="AB91" i="88"/>
  <c r="P91" i="88"/>
  <c r="AY91" i="88"/>
  <c r="AM91" i="88"/>
  <c r="AA91" i="88"/>
  <c r="O91" i="88"/>
  <c r="AX91" i="88"/>
  <c r="AL91" i="88"/>
  <c r="Z91" i="88"/>
  <c r="N91" i="88"/>
  <c r="AW91" i="88"/>
  <c r="AK91" i="88"/>
  <c r="Y91" i="88"/>
  <c r="M91" i="88"/>
  <c r="AV91" i="88"/>
  <c r="AJ91" i="88"/>
  <c r="X91" i="88"/>
  <c r="AU91" i="88"/>
  <c r="AI91" i="88"/>
  <c r="W91" i="88"/>
  <c r="AT91" i="88"/>
  <c r="AH91" i="88"/>
  <c r="V91" i="88"/>
  <c r="AR91" i="88"/>
  <c r="AF91" i="88"/>
  <c r="T91" i="88"/>
  <c r="AQ91" i="88"/>
  <c r="AE91" i="88"/>
  <c r="S91" i="88"/>
  <c r="AS91" i="88"/>
  <c r="AG91" i="88"/>
  <c r="U91" i="88"/>
  <c r="AV90" i="88"/>
  <c r="AJ90" i="88"/>
  <c r="X90" i="88"/>
  <c r="L90" i="88"/>
  <c r="AU90" i="88"/>
  <c r="AI90" i="88"/>
  <c r="W90" i="88"/>
  <c r="AT90" i="88"/>
  <c r="AH90" i="88"/>
  <c r="V90" i="88"/>
  <c r="AS90" i="88"/>
  <c r="AG90" i="88"/>
  <c r="U90" i="88"/>
  <c r="AR90" i="88"/>
  <c r="AF90" i="88"/>
  <c r="T90" i="88"/>
  <c r="AQ90" i="88"/>
  <c r="AE90" i="88"/>
  <c r="S90" i="88"/>
  <c r="BB90" i="88"/>
  <c r="AP90" i="88"/>
  <c r="AD90" i="88"/>
  <c r="R90" i="88"/>
  <c r="BA90" i="88"/>
  <c r="AO90" i="88"/>
  <c r="AC90" i="88"/>
  <c r="Q90" i="88"/>
  <c r="AZ90" i="88"/>
  <c r="AN90" i="88"/>
  <c r="AB90" i="88"/>
  <c r="P90" i="88"/>
  <c r="AX90" i="88"/>
  <c r="AL90" i="88"/>
  <c r="Z90" i="88"/>
  <c r="N90" i="88"/>
  <c r="AW90" i="88"/>
  <c r="AK90" i="88"/>
  <c r="Y90" i="88"/>
  <c r="M90" i="88"/>
  <c r="AY90" i="88"/>
  <c r="AM90" i="88"/>
  <c r="AA90" i="88"/>
  <c r="O90" i="88"/>
  <c r="AT86" i="88"/>
  <c r="AH86" i="88"/>
  <c r="AS86" i="88"/>
  <c r="AG86" i="88"/>
  <c r="AR86" i="88"/>
  <c r="AF86" i="88"/>
  <c r="H86" i="88"/>
  <c r="AQ86" i="88"/>
  <c r="AE86" i="88"/>
  <c r="BB86" i="88"/>
  <c r="AP86" i="88"/>
  <c r="AD86" i="88"/>
  <c r="BA86" i="88"/>
  <c r="AO86" i="88"/>
  <c r="AC86" i="88"/>
  <c r="AZ86" i="88"/>
  <c r="AN86" i="88"/>
  <c r="AY86" i="88"/>
  <c r="AM86" i="88"/>
  <c r="AX86" i="88"/>
  <c r="AL86" i="88"/>
  <c r="AV86" i="88"/>
  <c r="AJ86" i="88"/>
  <c r="AU86" i="88"/>
  <c r="AI86" i="88"/>
  <c r="AW86" i="88"/>
  <c r="AK86" i="88"/>
  <c r="AZ98" i="88"/>
  <c r="AN98" i="88"/>
  <c r="AB98" i="88"/>
  <c r="AY98" i="88"/>
  <c r="AM98" i="88"/>
  <c r="AA98" i="88"/>
  <c r="AX98" i="88"/>
  <c r="AL98" i="88"/>
  <c r="Z98" i="88"/>
  <c r="AW98" i="88"/>
  <c r="AK98" i="88"/>
  <c r="Y98" i="88"/>
  <c r="AV98" i="88"/>
  <c r="AJ98" i="88"/>
  <c r="X98" i="88"/>
  <c r="AU98" i="88"/>
  <c r="AI98" i="88"/>
  <c r="W98" i="88"/>
  <c r="AT98" i="88"/>
  <c r="AH98" i="88"/>
  <c r="V98" i="88"/>
  <c r="AS98" i="88"/>
  <c r="AG98" i="88"/>
  <c r="U98" i="88"/>
  <c r="AR98" i="88"/>
  <c r="AF98" i="88"/>
  <c r="T98" i="88"/>
  <c r="BB98" i="88"/>
  <c r="AP98" i="88"/>
  <c r="AD98" i="88"/>
  <c r="BA98" i="88"/>
  <c r="AO98" i="88"/>
  <c r="AC98" i="88"/>
  <c r="AQ98" i="88"/>
  <c r="AE98" i="88"/>
  <c r="X83" i="88"/>
  <c r="AS84" i="88"/>
  <c r="AG84" i="88"/>
  <c r="AR84" i="88"/>
  <c r="AF84" i="88"/>
  <c r="AQ84" i="88"/>
  <c r="AE84" i="88"/>
  <c r="BB84" i="88"/>
  <c r="AP84" i="88"/>
  <c r="AD84" i="88"/>
  <c r="F84" i="88"/>
  <c r="BA84" i="88"/>
  <c r="AO84" i="88"/>
  <c r="AC84" i="88"/>
  <c r="AZ84" i="88"/>
  <c r="AN84" i="88"/>
  <c r="AY84" i="88"/>
  <c r="AM84" i="88"/>
  <c r="AX84" i="88"/>
  <c r="AL84" i="88"/>
  <c r="AW84" i="88"/>
  <c r="AK84" i="88"/>
  <c r="AU84" i="88"/>
  <c r="AI84" i="88"/>
  <c r="AT84" i="88"/>
  <c r="AH84" i="88"/>
  <c r="AV84" i="88"/>
  <c r="AJ84" i="88"/>
  <c r="AY97" i="88"/>
  <c r="AM97" i="88"/>
  <c r="AA97" i="88"/>
  <c r="AX97" i="88"/>
  <c r="AL97" i="88"/>
  <c r="Z97" i="88"/>
  <c r="AW97" i="88"/>
  <c r="AK97" i="88"/>
  <c r="Y97" i="88"/>
  <c r="AV97" i="88"/>
  <c r="AJ97" i="88"/>
  <c r="X97" i="88"/>
  <c r="AU97" i="88"/>
  <c r="AI97" i="88"/>
  <c r="W97" i="88"/>
  <c r="AT97" i="88"/>
  <c r="AH97" i="88"/>
  <c r="V97" i="88"/>
  <c r="AS97" i="88"/>
  <c r="AG97" i="88"/>
  <c r="U97" i="88"/>
  <c r="AR97" i="88"/>
  <c r="AF97" i="88"/>
  <c r="T97" i="88"/>
  <c r="AQ97" i="88"/>
  <c r="AE97" i="88"/>
  <c r="S97" i="88"/>
  <c r="BB97" i="88"/>
  <c r="BA97" i="88"/>
  <c r="AO97" i="88"/>
  <c r="AC97" i="88"/>
  <c r="AZ97" i="88"/>
  <c r="AN97" i="88"/>
  <c r="AB97" i="88"/>
  <c r="AP97" i="88"/>
  <c r="AD97" i="88"/>
  <c r="AY96" i="88"/>
  <c r="AM96" i="88"/>
  <c r="AA96" i="88"/>
  <c r="AX96" i="88"/>
  <c r="AL96" i="88"/>
  <c r="Z96" i="88"/>
  <c r="AW96" i="88"/>
  <c r="AK96" i="88"/>
  <c r="Y96" i="88"/>
  <c r="AV96" i="88"/>
  <c r="AJ96" i="88"/>
  <c r="X96" i="88"/>
  <c r="AU96" i="88"/>
  <c r="AI96" i="88"/>
  <c r="W96" i="88"/>
  <c r="AT96" i="88"/>
  <c r="AH96" i="88"/>
  <c r="V96" i="88"/>
  <c r="AS96" i="88"/>
  <c r="AG96" i="88"/>
  <c r="U96" i="88"/>
  <c r="AR96" i="88"/>
  <c r="AF96" i="88"/>
  <c r="T96" i="88"/>
  <c r="AQ96" i="88"/>
  <c r="AE96" i="88"/>
  <c r="S96" i="88"/>
  <c r="BA96" i="88"/>
  <c r="AO96" i="88"/>
  <c r="AC96" i="88"/>
  <c r="BB96" i="88"/>
  <c r="AZ96" i="88"/>
  <c r="AN96" i="88"/>
  <c r="AB96" i="88"/>
  <c r="AD96" i="88"/>
  <c r="R96" i="88"/>
  <c r="AP96" i="88"/>
  <c r="E130" i="72"/>
  <c r="E132" i="72" s="1"/>
  <c r="E133" i="72" s="1"/>
  <c r="E190" i="72" s="1"/>
  <c r="F19" i="2"/>
  <c r="G19" i="2"/>
  <c r="F18" i="2"/>
  <c r="G18" i="2"/>
  <c r="F17" i="2"/>
  <c r="G17" i="2"/>
  <c r="F16" i="2"/>
  <c r="G16" i="2"/>
  <c r="F15" i="2"/>
  <c r="G15" i="2"/>
  <c r="F14" i="2"/>
  <c r="G14" i="2"/>
  <c r="F13" i="2"/>
  <c r="G13" i="2"/>
  <c r="P83" i="88"/>
  <c r="P134" i="88" s="1"/>
  <c r="Z83" i="88"/>
  <c r="Z134" i="88" s="1"/>
  <c r="M83" i="88"/>
  <c r="AA83" i="88"/>
  <c r="J83" i="88"/>
  <c r="J134" i="88" s="1"/>
  <c r="U83" i="88"/>
  <c r="U134" i="88" s="1"/>
  <c r="N83" i="88"/>
  <c r="N134" i="88" s="1"/>
  <c r="Y83" i="88"/>
  <c r="I83" i="88"/>
  <c r="Q83" i="88"/>
  <c r="G129" i="71"/>
  <c r="G131" i="71" s="1"/>
  <c r="F130" i="71"/>
  <c r="F132" i="71" s="1"/>
  <c r="F133" i="71" s="1"/>
  <c r="F129" i="68"/>
  <c r="B27" i="73"/>
  <c r="D27" i="88"/>
  <c r="AC134" i="67"/>
  <c r="E134" i="73"/>
  <c r="AO134" i="68"/>
  <c r="AQ134" i="70"/>
  <c r="S192" i="68"/>
  <c r="M192" i="71"/>
  <c r="G192" i="73"/>
  <c r="V192" i="68"/>
  <c r="AR192" i="69"/>
  <c r="T192" i="70"/>
  <c r="G192" i="67"/>
  <c r="AN192" i="67"/>
  <c r="F192" i="71"/>
  <c r="AQ192" i="67"/>
  <c r="U192" i="71"/>
  <c r="Z192" i="68"/>
  <c r="AM192" i="72"/>
  <c r="J192" i="67"/>
  <c r="L192" i="69"/>
  <c r="AG192" i="75"/>
  <c r="AA192" i="67"/>
  <c r="M192" i="70"/>
  <c r="L192" i="68"/>
  <c r="AC192" i="69"/>
  <c r="AT192" i="70"/>
  <c r="P192" i="72"/>
  <c r="AG192" i="73"/>
  <c r="AY192" i="75"/>
  <c r="V192" i="69"/>
  <c r="AM192" i="70"/>
  <c r="I192" i="72"/>
  <c r="Z192" i="73"/>
  <c r="AR192" i="75"/>
  <c r="X192" i="70"/>
  <c r="AO192" i="71"/>
  <c r="K192" i="73"/>
  <c r="U192" i="75"/>
  <c r="W192" i="68"/>
  <c r="AN192" i="69"/>
  <c r="J192" i="71"/>
  <c r="AA192" i="72"/>
  <c r="AR192" i="73"/>
  <c r="AM192" i="67"/>
  <c r="I192" i="69"/>
  <c r="Z192" i="70"/>
  <c r="AQ192" i="71"/>
  <c r="M192" i="73"/>
  <c r="AE192" i="75"/>
  <c r="AY192" i="70"/>
  <c r="U192" i="72"/>
  <c r="AL192" i="73"/>
  <c r="BA192" i="68"/>
  <c r="S192" i="69"/>
  <c r="Z192" i="69"/>
  <c r="T192" i="67"/>
  <c r="AK192" i="71"/>
  <c r="W192" i="67"/>
  <c r="AT192" i="71"/>
  <c r="AD192" i="67"/>
  <c r="AX192" i="67"/>
  <c r="AL192" i="71"/>
  <c r="I192" i="68"/>
  <c r="F192" i="72"/>
  <c r="AP192" i="68"/>
  <c r="X192" i="73"/>
  <c r="R192" i="67"/>
  <c r="AI192" i="69"/>
  <c r="AJ192" i="67"/>
  <c r="AS192" i="70"/>
  <c r="T192" i="68"/>
  <c r="AK192" i="69"/>
  <c r="G192" i="71"/>
  <c r="X192" i="72"/>
  <c r="AO192" i="73"/>
  <c r="M192" i="68"/>
  <c r="AD192" i="69"/>
  <c r="AU192" i="70"/>
  <c r="Q192" i="72"/>
  <c r="AH192" i="73"/>
  <c r="O192" i="69"/>
  <c r="AF192" i="70"/>
  <c r="AW192" i="71"/>
  <c r="S192" i="73"/>
  <c r="AC192" i="75"/>
  <c r="AE192" i="68"/>
  <c r="AV192" i="69"/>
  <c r="R192" i="71"/>
  <c r="AI192" i="72"/>
  <c r="F192" i="75"/>
  <c r="AU192" i="67"/>
  <c r="Q192" i="69"/>
  <c r="AH192" i="70"/>
  <c r="AY192" i="71"/>
  <c r="U192" i="73"/>
  <c r="AM192" i="75"/>
  <c r="L192" i="71"/>
  <c r="AC192" i="72"/>
  <c r="AT192" i="73"/>
  <c r="AZ192" i="68"/>
  <c r="AP192" i="67"/>
  <c r="P192" i="73"/>
  <c r="AU192" i="73"/>
  <c r="Q192" i="68"/>
  <c r="R192" i="68"/>
  <c r="W192" i="72"/>
  <c r="Y192" i="68"/>
  <c r="AL192" i="72"/>
  <c r="F27" i="67"/>
  <c r="I192" i="67"/>
  <c r="K192" i="69"/>
  <c r="Z192" i="75"/>
  <c r="Z192" i="67"/>
  <c r="L192" i="70"/>
  <c r="AV192" i="67"/>
  <c r="AD192" i="71"/>
  <c r="AB192" i="68"/>
  <c r="AS192" i="69"/>
  <c r="O192" i="71"/>
  <c r="AF192" i="72"/>
  <c r="AW192" i="73"/>
  <c r="U192" i="68"/>
  <c r="AL192" i="69"/>
  <c r="H192" i="71"/>
  <c r="Y192" i="72"/>
  <c r="AP192" i="73"/>
  <c r="W192" i="69"/>
  <c r="AN192" i="70"/>
  <c r="J192" i="72"/>
  <c r="AA192" i="73"/>
  <c r="AK192" i="75"/>
  <c r="AM192" i="68"/>
  <c r="I192" i="70"/>
  <c r="Z192" i="71"/>
  <c r="AQ192" i="72"/>
  <c r="N192" i="75"/>
  <c r="H192" i="68"/>
  <c r="Y192" i="69"/>
  <c r="AP192" i="70"/>
  <c r="L192" i="72"/>
  <c r="AC192" i="73"/>
  <c r="AU192" i="75"/>
  <c r="T192" i="71"/>
  <c r="AK192" i="72"/>
  <c r="E27" i="75"/>
  <c r="H192" i="75"/>
  <c r="L192" i="67"/>
  <c r="AF192" i="67"/>
  <c r="AE192" i="72"/>
  <c r="AI192" i="68"/>
  <c r="Q192" i="75"/>
  <c r="AW192" i="68"/>
  <c r="AO192" i="75"/>
  <c r="G192" i="69"/>
  <c r="AH192" i="68"/>
  <c r="H192" i="73"/>
  <c r="AO192" i="68"/>
  <c r="W192" i="73"/>
  <c r="Q192" i="67"/>
  <c r="AH192" i="69"/>
  <c r="AI192" i="67"/>
  <c r="AR192" i="70"/>
  <c r="N192" i="68"/>
  <c r="O192" i="72"/>
  <c r="AJ192" i="68"/>
  <c r="F192" i="70"/>
  <c r="W192" i="71"/>
  <c r="AN192" i="72"/>
  <c r="K192" i="75"/>
  <c r="AC192" i="68"/>
  <c r="AT192" i="69"/>
  <c r="P192" i="71"/>
  <c r="AG192" i="72"/>
  <c r="AX192" i="73"/>
  <c r="AE192" i="69"/>
  <c r="AV192" i="70"/>
  <c r="R192" i="72"/>
  <c r="AI192" i="73"/>
  <c r="AS192" i="75"/>
  <c r="AU192" i="68"/>
  <c r="Q192" i="70"/>
  <c r="AH192" i="71"/>
  <c r="AY192" i="72"/>
  <c r="V192" i="75"/>
  <c r="P192" i="68"/>
  <c r="AG192" i="69"/>
  <c r="AX192" i="70"/>
  <c r="T192" i="72"/>
  <c r="AK192" i="73"/>
  <c r="K192" i="70"/>
  <c r="AB192" i="71"/>
  <c r="AS192" i="72"/>
  <c r="P192" i="75"/>
  <c r="AG192" i="68"/>
  <c r="AC192" i="70"/>
  <c r="AD192" i="72"/>
  <c r="AP192" i="69"/>
  <c r="AX192" i="69"/>
  <c r="F192" i="67"/>
  <c r="AB192" i="70"/>
  <c r="AX192" i="68"/>
  <c r="AN192" i="73"/>
  <c r="H192" i="67"/>
  <c r="J192" i="69"/>
  <c r="Y192" i="75"/>
  <c r="Y192" i="67"/>
  <c r="AS192" i="67"/>
  <c r="AC192" i="71"/>
  <c r="AD192" i="68"/>
  <c r="AU192" i="72"/>
  <c r="AR192" i="68"/>
  <c r="N192" i="70"/>
  <c r="AE192" i="71"/>
  <c r="AV192" i="72"/>
  <c r="S192" i="75"/>
  <c r="AK192" i="68"/>
  <c r="G192" i="70"/>
  <c r="X192" i="71"/>
  <c r="AO192" i="72"/>
  <c r="L192" i="75"/>
  <c r="AM192" i="69"/>
  <c r="I192" i="71"/>
  <c r="Z192" i="72"/>
  <c r="AQ192" i="73"/>
  <c r="AL192" i="67"/>
  <c r="H192" i="69"/>
  <c r="Y192" i="70"/>
  <c r="AP192" i="71"/>
  <c r="L192" i="73"/>
  <c r="AD192" i="75"/>
  <c r="X192" i="68"/>
  <c r="AO192" i="69"/>
  <c r="K192" i="71"/>
  <c r="AB192" i="72"/>
  <c r="AS192" i="73"/>
  <c r="S192" i="70"/>
  <c r="AJ192" i="71"/>
  <c r="F192" i="73"/>
  <c r="X192" i="75"/>
  <c r="AX192" i="75"/>
  <c r="N192" i="71"/>
  <c r="V192" i="67"/>
  <c r="AS192" i="71"/>
  <c r="AB192" i="67"/>
  <c r="V192" i="72"/>
  <c r="M192" i="67"/>
  <c r="T192" i="69"/>
  <c r="G27" i="75"/>
  <c r="J192" i="75"/>
  <c r="P192" i="67"/>
  <c r="AB134" i="69"/>
  <c r="AB192" i="69"/>
  <c r="AH192" i="67"/>
  <c r="AK192" i="70"/>
  <c r="K192" i="68"/>
  <c r="N192" i="72"/>
  <c r="AT192" i="68"/>
  <c r="AF192" i="73"/>
  <c r="V192" i="70"/>
  <c r="AM192" i="71"/>
  <c r="I192" i="73"/>
  <c r="AA192" i="75"/>
  <c r="AS192" i="68"/>
  <c r="O192" i="70"/>
  <c r="AF192" i="71"/>
  <c r="AW192" i="72"/>
  <c r="T192" i="75"/>
  <c r="AU192" i="69"/>
  <c r="Q192" i="71"/>
  <c r="AH192" i="72"/>
  <c r="AY192" i="73"/>
  <c r="AT192" i="67"/>
  <c r="P192" i="69"/>
  <c r="AG192" i="70"/>
  <c r="AX192" i="71"/>
  <c r="T192" i="73"/>
  <c r="AL192" i="75"/>
  <c r="AF192" i="68"/>
  <c r="AW192" i="69"/>
  <c r="S192" i="71"/>
  <c r="AJ192" i="72"/>
  <c r="G192" i="75"/>
  <c r="AA192" i="70"/>
  <c r="AR192" i="71"/>
  <c r="N192" i="73"/>
  <c r="AF192" i="75"/>
  <c r="B27" i="68"/>
  <c r="N192" i="67"/>
  <c r="BA192" i="67"/>
  <c r="O192" i="73"/>
  <c r="AW192" i="67"/>
  <c r="AM192" i="73"/>
  <c r="F192" i="68"/>
  <c r="AV134" i="73"/>
  <c r="AV192" i="73"/>
  <c r="BB192" i="67"/>
  <c r="U192" i="67"/>
  <c r="AQ192" i="69"/>
  <c r="AP192" i="75"/>
  <c r="X192" i="67"/>
  <c r="AY192" i="69"/>
  <c r="AR192" i="67"/>
  <c r="V192" i="71"/>
  <c r="AA192" i="68"/>
  <c r="AT192" i="72"/>
  <c r="K192" i="67"/>
  <c r="R192" i="69"/>
  <c r="AH192" i="75"/>
  <c r="M192" i="69"/>
  <c r="AD192" i="70"/>
  <c r="AU192" i="71"/>
  <c r="Q192" i="73"/>
  <c r="AI192" i="75"/>
  <c r="F192" i="69"/>
  <c r="W192" i="70"/>
  <c r="AN192" i="71"/>
  <c r="G27" i="73"/>
  <c r="J192" i="73"/>
  <c r="AB192" i="75"/>
  <c r="H192" i="70"/>
  <c r="Y192" i="71"/>
  <c r="AP192" i="72"/>
  <c r="G192" i="68"/>
  <c r="X192" i="69"/>
  <c r="AO192" i="70"/>
  <c r="K192" i="72"/>
  <c r="AB192" i="73"/>
  <c r="AT192" i="75"/>
  <c r="AN192" i="68"/>
  <c r="J192" i="70"/>
  <c r="AA192" i="71"/>
  <c r="AR192" i="72"/>
  <c r="O192" i="75"/>
  <c r="AI192" i="70"/>
  <c r="V192" i="73"/>
  <c r="AN192" i="75"/>
  <c r="AA192" i="69"/>
  <c r="O192" i="67"/>
  <c r="AO192" i="67"/>
  <c r="AK192" i="67"/>
  <c r="I192" i="75"/>
  <c r="AL192" i="68"/>
  <c r="R192" i="75"/>
  <c r="AY192" i="68"/>
  <c r="AW192" i="75"/>
  <c r="AC192" i="67"/>
  <c r="U192" i="70"/>
  <c r="AG192" i="67"/>
  <c r="AJ192" i="70"/>
  <c r="J192" i="68"/>
  <c r="G192" i="72"/>
  <c r="AQ192" i="68"/>
  <c r="AE192" i="73"/>
  <c r="AZ192" i="67"/>
  <c r="S192" i="67"/>
  <c r="AJ192" i="69"/>
  <c r="AY192" i="67"/>
  <c r="U192" i="69"/>
  <c r="AL192" i="70"/>
  <c r="H192" i="72"/>
  <c r="Y192" i="73"/>
  <c r="AQ192" i="75"/>
  <c r="N192" i="69"/>
  <c r="AE192" i="70"/>
  <c r="AV192" i="71"/>
  <c r="R192" i="73"/>
  <c r="AJ192" i="75"/>
  <c r="P192" i="70"/>
  <c r="AG192" i="71"/>
  <c r="AX192" i="72"/>
  <c r="M192" i="75"/>
  <c r="O192" i="68"/>
  <c r="AF192" i="69"/>
  <c r="AW192" i="70"/>
  <c r="S192" i="72"/>
  <c r="AJ192" i="73"/>
  <c r="AE192" i="67"/>
  <c r="AV192" i="68"/>
  <c r="R192" i="70"/>
  <c r="AI192" i="71"/>
  <c r="W192" i="75"/>
  <c r="AQ192" i="70"/>
  <c r="G27" i="72"/>
  <c r="M192" i="72"/>
  <c r="AD192" i="73"/>
  <c r="AV192" i="75"/>
  <c r="BB192" i="68"/>
  <c r="B27" i="88"/>
  <c r="AR134" i="88"/>
  <c r="AN134" i="88"/>
  <c r="G27" i="88"/>
  <c r="BB134" i="88"/>
  <c r="T134" i="88"/>
  <c r="M192" i="88"/>
  <c r="AV134" i="88"/>
  <c r="H192" i="88"/>
  <c r="AJ192" i="88"/>
  <c r="AJ191" i="88"/>
  <c r="E27" i="69"/>
  <c r="AQ134" i="69"/>
  <c r="B27" i="69"/>
  <c r="K134" i="67"/>
  <c r="J134" i="69"/>
  <c r="C27" i="68"/>
  <c r="E27" i="67"/>
  <c r="AJ134" i="72"/>
  <c r="S134" i="67"/>
  <c r="AI134" i="69"/>
  <c r="L134" i="69"/>
  <c r="F27" i="73"/>
  <c r="U134" i="72"/>
  <c r="G27" i="69"/>
  <c r="G27" i="68"/>
  <c r="AR134" i="72"/>
  <c r="G27" i="70"/>
  <c r="C27" i="69"/>
  <c r="AY134" i="70"/>
  <c r="D27" i="69"/>
  <c r="N134" i="67"/>
  <c r="G27" i="67"/>
  <c r="V134" i="67"/>
  <c r="AH134" i="69"/>
  <c r="AJ134" i="69"/>
  <c r="G27" i="71"/>
  <c r="AS134" i="75"/>
  <c r="I134" i="72"/>
  <c r="AL134" i="67"/>
  <c r="V134" i="88"/>
  <c r="AJ198" i="88"/>
  <c r="AJ197" i="88"/>
  <c r="G128" i="75"/>
  <c r="H128" i="75"/>
  <c r="AB14" i="2" a="1"/>
  <c r="AB14" i="2" s="1"/>
  <c r="AA14" i="2" a="1"/>
  <c r="AA14" i="2" s="1"/>
  <c r="AB18" i="2" a="1"/>
  <c r="AB18" i="2" s="1"/>
  <c r="AA18" i="2" a="1"/>
  <c r="AA18" i="2" s="1"/>
  <c r="AB19" i="2" a="1"/>
  <c r="AB19" i="2" s="1"/>
  <c r="AA19" i="2" a="1"/>
  <c r="AA19" i="2" s="1"/>
  <c r="AB16" i="2" a="1"/>
  <c r="AB16" i="2" s="1"/>
  <c r="AA16" i="2" a="1"/>
  <c r="AA16" i="2" s="1"/>
  <c r="AB13" i="2" a="1"/>
  <c r="AB13" i="2" s="1"/>
  <c r="AA13" i="2" a="1"/>
  <c r="AA13" i="2" s="1"/>
  <c r="AB15" i="2" a="1"/>
  <c r="AB15" i="2" s="1"/>
  <c r="AA15" i="2" a="1"/>
  <c r="AA15" i="2" s="1"/>
  <c r="AB17" i="2" a="1"/>
  <c r="AB17" i="2" s="1"/>
  <c r="AA17" i="2" a="1"/>
  <c r="AA17" i="2" s="1"/>
  <c r="U14" i="2" a="1"/>
  <c r="U14" i="2" s="1"/>
  <c r="T14" i="2" a="1"/>
  <c r="T14" i="2" s="1"/>
  <c r="U18" i="2" a="1"/>
  <c r="U18" i="2" s="1"/>
  <c r="T18" i="2" a="1"/>
  <c r="T18" i="2" s="1"/>
  <c r="U19" i="2" a="1"/>
  <c r="U19" i="2" s="1"/>
  <c r="T19" i="2" a="1"/>
  <c r="T19" i="2" s="1"/>
  <c r="U16" i="2" a="1"/>
  <c r="U16" i="2" s="1"/>
  <c r="T16" i="2" a="1"/>
  <c r="T16" i="2" s="1"/>
  <c r="U13" i="2" a="1"/>
  <c r="U13" i="2" s="1"/>
  <c r="T13" i="2" a="1"/>
  <c r="T13" i="2" s="1"/>
  <c r="U15" i="2" a="1"/>
  <c r="U15" i="2" s="1"/>
  <c r="T15" i="2" a="1"/>
  <c r="T15" i="2" s="1"/>
  <c r="U17" i="2" a="1"/>
  <c r="U17" i="2" s="1"/>
  <c r="T17" i="2" a="1"/>
  <c r="T17" i="2" s="1"/>
  <c r="N19" i="2" a="1"/>
  <c r="N19" i="2" s="1"/>
  <c r="M19" i="2" a="1"/>
  <c r="M19" i="2" s="1"/>
  <c r="N16" i="2" a="1"/>
  <c r="N16" i="2" s="1"/>
  <c r="M16" i="2" a="1"/>
  <c r="M16" i="2" s="1"/>
  <c r="N14" i="2" a="1"/>
  <c r="N14" i="2" s="1"/>
  <c r="M14" i="2" a="1"/>
  <c r="M14" i="2" s="1"/>
  <c r="N13" i="2" a="1"/>
  <c r="N13" i="2" s="1"/>
  <c r="M13" i="2" a="1"/>
  <c r="M13" i="2" s="1"/>
  <c r="N18" i="2" a="1"/>
  <c r="N18" i="2" s="1"/>
  <c r="M18" i="2" a="1"/>
  <c r="M18" i="2" s="1"/>
  <c r="N15" i="2" a="1"/>
  <c r="N15" i="2" s="1"/>
  <c r="M15" i="2" a="1"/>
  <c r="M15" i="2" s="1"/>
  <c r="N17" i="2" a="1"/>
  <c r="N17" i="2" s="1"/>
  <c r="M17" i="2" a="1"/>
  <c r="M17" i="2" s="1"/>
  <c r="F131" i="72"/>
  <c r="F130" i="72" s="1"/>
  <c r="F132" i="72" s="1"/>
  <c r="AP134" i="69"/>
  <c r="R134" i="67"/>
  <c r="J134" i="67"/>
  <c r="I128" i="73"/>
  <c r="H128" i="73"/>
  <c r="G128" i="72"/>
  <c r="G128" i="73"/>
  <c r="AF134" i="75"/>
  <c r="AN134" i="75"/>
  <c r="AP134" i="75"/>
  <c r="AZ134" i="75"/>
  <c r="AK134" i="75"/>
  <c r="AB134" i="75"/>
  <c r="AM134" i="75"/>
  <c r="AW134" i="75"/>
  <c r="I134" i="75"/>
  <c r="AV134" i="75"/>
  <c r="AR134" i="75"/>
  <c r="O134" i="75"/>
  <c r="N134" i="75"/>
  <c r="AJ134" i="75"/>
  <c r="AL134" i="75"/>
  <c r="J128" i="75"/>
  <c r="AE134" i="75"/>
  <c r="S134" i="75"/>
  <c r="F129" i="75"/>
  <c r="E130" i="75"/>
  <c r="E132" i="75" s="1"/>
  <c r="AG134" i="75"/>
  <c r="W134" i="75"/>
  <c r="AT134" i="75"/>
  <c r="F134" i="75"/>
  <c r="AQ134" i="75"/>
  <c r="L134" i="75"/>
  <c r="AU134" i="75"/>
  <c r="T134" i="75"/>
  <c r="AD134" i="75"/>
  <c r="G134" i="75"/>
  <c r="R134" i="75"/>
  <c r="BB134" i="75"/>
  <c r="J128" i="74"/>
  <c r="G128" i="74"/>
  <c r="H128" i="74"/>
  <c r="I128" i="74"/>
  <c r="F129" i="74"/>
  <c r="E130" i="74"/>
  <c r="E132" i="74" s="1"/>
  <c r="Y134" i="73"/>
  <c r="AD134" i="73"/>
  <c r="AU134" i="73"/>
  <c r="AF134" i="73"/>
  <c r="M128" i="73"/>
  <c r="AX134" i="73"/>
  <c r="AQ134" i="73"/>
  <c r="Q134" i="73"/>
  <c r="AS134" i="73"/>
  <c r="AT134" i="73"/>
  <c r="U134" i="73"/>
  <c r="AN134" i="73"/>
  <c r="AI134" i="73"/>
  <c r="G134" i="73"/>
  <c r="X134" i="73"/>
  <c r="AL134" i="73"/>
  <c r="J134" i="73"/>
  <c r="N128" i="73"/>
  <c r="AC134" i="73"/>
  <c r="AA134" i="73"/>
  <c r="AB134" i="73"/>
  <c r="AJ134" i="73"/>
  <c r="M134" i="73"/>
  <c r="AO134" i="73"/>
  <c r="R134" i="73"/>
  <c r="S134" i="73"/>
  <c r="L134" i="73"/>
  <c r="AE134" i="73"/>
  <c r="H134" i="73"/>
  <c r="K134" i="73"/>
  <c r="N134" i="73"/>
  <c r="O128" i="73"/>
  <c r="E130" i="73"/>
  <c r="E132" i="73" s="1"/>
  <c r="F129" i="73"/>
  <c r="I134" i="73"/>
  <c r="K128" i="73"/>
  <c r="Z134" i="73"/>
  <c r="AG134" i="73"/>
  <c r="F134" i="73"/>
  <c r="BA134" i="73"/>
  <c r="J128" i="73"/>
  <c r="U128" i="73"/>
  <c r="T128" i="73"/>
  <c r="R128" i="73"/>
  <c r="V128" i="73"/>
  <c r="S128" i="73"/>
  <c r="Q128" i="73"/>
  <c r="P128" i="73"/>
  <c r="AW134" i="73"/>
  <c r="AR134" i="73"/>
  <c r="AP134" i="73"/>
  <c r="L128" i="73"/>
  <c r="AY134" i="73"/>
  <c r="AM134" i="73"/>
  <c r="X134" i="72"/>
  <c r="G134" i="72"/>
  <c r="V134" i="72"/>
  <c r="AX134" i="72"/>
  <c r="AH134" i="72"/>
  <c r="R134" i="72"/>
  <c r="N134" i="72"/>
  <c r="P134" i="72"/>
  <c r="F134" i="72"/>
  <c r="H134" i="72"/>
  <c r="AY134" i="72"/>
  <c r="AI134" i="72"/>
  <c r="AP134" i="72"/>
  <c r="AU134" i="72"/>
  <c r="BB134" i="72"/>
  <c r="AK134" i="72"/>
  <c r="AQ134" i="72"/>
  <c r="AT134" i="72"/>
  <c r="AC134" i="72"/>
  <c r="H128" i="72"/>
  <c r="AV134" i="72"/>
  <c r="AE134" i="72"/>
  <c r="S134" i="72"/>
  <c r="AL134" i="72"/>
  <c r="M134" i="72"/>
  <c r="AN134" i="72"/>
  <c r="J134" i="72"/>
  <c r="AD134" i="72"/>
  <c r="E134" i="72"/>
  <c r="O134" i="72"/>
  <c r="AA134" i="72"/>
  <c r="Z134" i="72"/>
  <c r="E134" i="71"/>
  <c r="E134" i="70"/>
  <c r="AE134" i="70"/>
  <c r="Q134" i="70"/>
  <c r="W134" i="70"/>
  <c r="O134" i="70"/>
  <c r="AW134" i="70"/>
  <c r="G134" i="70"/>
  <c r="N134" i="70"/>
  <c r="AB134" i="70"/>
  <c r="U134" i="70"/>
  <c r="AZ134" i="70"/>
  <c r="AG134" i="70"/>
  <c r="L134" i="70"/>
  <c r="AJ134" i="70"/>
  <c r="T134" i="70"/>
  <c r="AI134" i="70"/>
  <c r="AS134" i="70"/>
  <c r="Y134" i="70"/>
  <c r="AD134" i="70"/>
  <c r="BB134" i="70"/>
  <c r="AC134" i="70"/>
  <c r="E131" i="70"/>
  <c r="F128" i="70"/>
  <c r="G128" i="70"/>
  <c r="J134" i="70"/>
  <c r="AL134" i="70"/>
  <c r="V134" i="70"/>
  <c r="AT134" i="70"/>
  <c r="F134" i="70"/>
  <c r="AR134" i="70"/>
  <c r="AE134" i="69"/>
  <c r="AK134" i="69"/>
  <c r="AC134" i="69"/>
  <c r="U134" i="69"/>
  <c r="F134" i="69"/>
  <c r="M134" i="69"/>
  <c r="BB134" i="69"/>
  <c r="AS134" i="69"/>
  <c r="S134" i="69"/>
  <c r="K134" i="69"/>
  <c r="X134" i="69"/>
  <c r="AO134" i="69"/>
  <c r="Q134" i="69"/>
  <c r="Y134" i="69"/>
  <c r="I134" i="69"/>
  <c r="AM134" i="69"/>
  <c r="BA134" i="69"/>
  <c r="AG134" i="69"/>
  <c r="AW134" i="69"/>
  <c r="H134" i="69"/>
  <c r="E131" i="69"/>
  <c r="F128" i="69"/>
  <c r="AF134" i="69"/>
  <c r="AV134" i="69"/>
  <c r="AN134" i="69"/>
  <c r="P134" i="69"/>
  <c r="N134" i="69"/>
  <c r="AA134" i="69"/>
  <c r="P134" i="68"/>
  <c r="AU134" i="68"/>
  <c r="AM134" i="68"/>
  <c r="AJ134" i="68"/>
  <c r="AV134" i="68"/>
  <c r="AE134" i="68"/>
  <c r="T134" i="68"/>
  <c r="AB134" i="68"/>
  <c r="S134" i="68"/>
  <c r="AN134" i="68"/>
  <c r="AT134" i="68"/>
  <c r="AR134" i="68"/>
  <c r="AA134" i="68"/>
  <c r="J134" i="68"/>
  <c r="X134" i="68"/>
  <c r="AL134" i="68"/>
  <c r="AD134" i="68"/>
  <c r="V134" i="68"/>
  <c r="O134" i="68"/>
  <c r="N134" i="68"/>
  <c r="F134" i="68"/>
  <c r="BB134" i="68"/>
  <c r="AG134" i="67"/>
  <c r="Y134" i="67"/>
  <c r="W134" i="67"/>
  <c r="Q134" i="67"/>
  <c r="AW134" i="67"/>
  <c r="AO134" i="67"/>
  <c r="AF134" i="67"/>
  <c r="AK134" i="67"/>
  <c r="AJ134" i="67"/>
  <c r="AU134" i="67"/>
  <c r="O134" i="67"/>
  <c r="AB134" i="67"/>
  <c r="L134" i="67"/>
  <c r="AZ134" i="67"/>
  <c r="AV134" i="67"/>
  <c r="P134" i="67"/>
  <c r="T134" i="67"/>
  <c r="AT134" i="67"/>
  <c r="U134" i="67"/>
  <c r="AN134" i="67"/>
  <c r="M134" i="67"/>
  <c r="AR134" i="67"/>
  <c r="BA134" i="67"/>
  <c r="E134" i="67"/>
  <c r="E130" i="67"/>
  <c r="E132" i="67" s="1"/>
  <c r="F129" i="67"/>
  <c r="AE134" i="88"/>
  <c r="AS134" i="88"/>
  <c r="AM134" i="88"/>
  <c r="R134" i="88"/>
  <c r="AC134" i="88"/>
  <c r="Y134" i="88"/>
  <c r="BA134" i="88"/>
  <c r="M134" i="88"/>
  <c r="AP134" i="88"/>
  <c r="S134" i="88"/>
  <c r="AZ134" i="88"/>
  <c r="AB134" i="88"/>
  <c r="AH134" i="88"/>
  <c r="K134" i="88"/>
  <c r="AD134" i="88"/>
  <c r="F134" i="88"/>
  <c r="AJ134" i="88"/>
  <c r="AA134" i="88"/>
  <c r="AW134" i="88"/>
  <c r="E131" i="88"/>
  <c r="Q134" i="88"/>
  <c r="AY134" i="88"/>
  <c r="L134" i="88"/>
  <c r="AQ134" i="88"/>
  <c r="AG134" i="88"/>
  <c r="AT134" i="88"/>
  <c r="AI134" i="88"/>
  <c r="X134" i="88"/>
  <c r="P13" i="2" a="1"/>
  <c r="P13" i="2" s="1"/>
  <c r="K13" i="2" a="1"/>
  <c r="K13" i="2" s="1"/>
  <c r="D28" i="2"/>
  <c r="Y13" i="2" a="1"/>
  <c r="Y13" i="2" s="1"/>
  <c r="H13" i="2" a="1"/>
  <c r="H13" i="2" s="1"/>
  <c r="H28" i="2" s="1"/>
  <c r="I13" i="2" a="1"/>
  <c r="I13" i="2" s="1"/>
  <c r="E13" i="2" a="1"/>
  <c r="E13" i="2" s="1"/>
  <c r="E28" i="2" s="1"/>
  <c r="J13" i="2" a="1"/>
  <c r="J13" i="2" s="1"/>
  <c r="R13" i="2" a="1"/>
  <c r="R13" i="2" s="1"/>
  <c r="L13" i="2" a="1"/>
  <c r="L13" i="2" s="1"/>
  <c r="Z13" i="2" a="1"/>
  <c r="Z13" i="2" s="1"/>
  <c r="W13" i="2" a="1"/>
  <c r="W13" i="2" s="1"/>
  <c r="S13" i="2" a="1"/>
  <c r="S13" i="2" s="1"/>
  <c r="Q13" i="2" a="1"/>
  <c r="Q13" i="2" s="1"/>
  <c r="X13" i="2" a="1"/>
  <c r="X13" i="2" s="1"/>
  <c r="Y18" i="2" a="1"/>
  <c r="Y18" i="2" s="1"/>
  <c r="R18" i="2" a="1"/>
  <c r="R18" i="2" s="1"/>
  <c r="S18" i="2" a="1"/>
  <c r="S18" i="2" s="1"/>
  <c r="D33" i="2"/>
  <c r="L18" i="2" a="1"/>
  <c r="L18" i="2" s="1"/>
  <c r="X18" i="2" a="1"/>
  <c r="X18" i="2" s="1"/>
  <c r="I18" i="2" a="1"/>
  <c r="I18" i="2" s="1"/>
  <c r="Z18" i="2" a="1"/>
  <c r="Z18" i="2" s="1"/>
  <c r="W18" i="2" a="1"/>
  <c r="W18" i="2" s="1"/>
  <c r="P18" i="2" a="1"/>
  <c r="P18" i="2" s="1"/>
  <c r="J18" i="2" a="1"/>
  <c r="J18" i="2" s="1"/>
  <c r="K18" i="2" a="1"/>
  <c r="K18" i="2" s="1"/>
  <c r="H18" i="2" a="1"/>
  <c r="H18" i="2" s="1"/>
  <c r="H33" i="2" s="1"/>
  <c r="E18" i="2" a="1"/>
  <c r="E18" i="2" s="1"/>
  <c r="E33" i="2" s="1"/>
  <c r="Q18" i="2" a="1"/>
  <c r="Q18" i="2" s="1"/>
  <c r="D27" i="2"/>
  <c r="D31" i="2"/>
  <c r="H16" i="2" a="1"/>
  <c r="H16" i="2" s="1"/>
  <c r="H31" i="2" s="1"/>
  <c r="E16" i="2" a="1"/>
  <c r="E16" i="2" s="1"/>
  <c r="E31" i="2" s="1"/>
  <c r="K16" i="2" a="1"/>
  <c r="K16" i="2" s="1"/>
  <c r="L16" i="2" a="1"/>
  <c r="L16" i="2" s="1"/>
  <c r="J16" i="2" a="1"/>
  <c r="J16" i="2" s="1"/>
  <c r="Z16" i="2" a="1"/>
  <c r="Z16" i="2" s="1"/>
  <c r="S16" i="2" a="1"/>
  <c r="S16" i="2" s="1"/>
  <c r="W16" i="2" a="1"/>
  <c r="W16" i="2" s="1"/>
  <c r="P16" i="2" a="1"/>
  <c r="P16" i="2" s="1"/>
  <c r="Q16" i="2" a="1"/>
  <c r="Q16" i="2" s="1"/>
  <c r="Y16" i="2" a="1"/>
  <c r="Y16" i="2" s="1"/>
  <c r="X16" i="2" a="1"/>
  <c r="X16" i="2" s="1"/>
  <c r="R16" i="2" a="1"/>
  <c r="R16" i="2" s="1"/>
  <c r="I16" i="2" a="1"/>
  <c r="I16" i="2" s="1"/>
  <c r="D25" i="2"/>
  <c r="D26" i="2"/>
  <c r="D32" i="2"/>
  <c r="S17" i="2" a="1"/>
  <c r="S17" i="2" s="1"/>
  <c r="K17" i="2" a="1"/>
  <c r="K17" i="2" s="1"/>
  <c r="I17" i="2" a="1"/>
  <c r="I17" i="2" s="1"/>
  <c r="Y17" i="2" a="1"/>
  <c r="Y17" i="2" s="1"/>
  <c r="E17" i="2" a="1"/>
  <c r="E17" i="2" s="1"/>
  <c r="E32" i="2" s="1"/>
  <c r="H17" i="2" a="1"/>
  <c r="H17" i="2" s="1"/>
  <c r="H32" i="2" s="1"/>
  <c r="R17" i="2" a="1"/>
  <c r="R17" i="2" s="1"/>
  <c r="L17" i="2" a="1"/>
  <c r="L17" i="2" s="1"/>
  <c r="J17" i="2" a="1"/>
  <c r="J17" i="2" s="1"/>
  <c r="W17" i="2" a="1"/>
  <c r="W17" i="2" s="1"/>
  <c r="Q17" i="2" a="1"/>
  <c r="Q17" i="2" s="1"/>
  <c r="P17" i="2" a="1"/>
  <c r="P17" i="2" s="1"/>
  <c r="X17" i="2" a="1"/>
  <c r="X17" i="2" s="1"/>
  <c r="Z17" i="2" a="1"/>
  <c r="Z17" i="2" s="1"/>
  <c r="D29" i="2"/>
  <c r="R14" i="2" a="1"/>
  <c r="R14" i="2" s="1"/>
  <c r="W14" i="2" a="1"/>
  <c r="W14" i="2" s="1"/>
  <c r="E14" i="2" a="1"/>
  <c r="E14" i="2" s="1"/>
  <c r="E29" i="2" s="1"/>
  <c r="P14" i="2" a="1"/>
  <c r="P14" i="2" s="1"/>
  <c r="K14" i="2" a="1"/>
  <c r="K14" i="2" s="1"/>
  <c r="H14" i="2" a="1"/>
  <c r="H14" i="2" s="1"/>
  <c r="H29" i="2" s="1"/>
  <c r="J14" i="2" a="1"/>
  <c r="J14" i="2" s="1"/>
  <c r="L14" i="2" a="1"/>
  <c r="L14" i="2" s="1"/>
  <c r="Q14" i="2" a="1"/>
  <c r="Q14" i="2" s="1"/>
  <c r="S14" i="2" a="1"/>
  <c r="S14" i="2" s="1"/>
  <c r="I14" i="2" a="1"/>
  <c r="I14" i="2" s="1"/>
  <c r="Y14" i="2" a="1"/>
  <c r="Y14" i="2" s="1"/>
  <c r="X14" i="2" a="1"/>
  <c r="X14" i="2" s="1"/>
  <c r="Z14" i="2" a="1"/>
  <c r="Z14" i="2" s="1"/>
  <c r="D30" i="2"/>
  <c r="R15" i="2" a="1"/>
  <c r="R15" i="2" s="1"/>
  <c r="X15" i="2" a="1"/>
  <c r="X15" i="2" s="1"/>
  <c r="L15" i="2" a="1"/>
  <c r="L15" i="2" s="1"/>
  <c r="W15" i="2" a="1"/>
  <c r="W15" i="2" s="1"/>
  <c r="Q15" i="2" a="1"/>
  <c r="Q15" i="2" s="1"/>
  <c r="Y15" i="2" a="1"/>
  <c r="Y15" i="2" s="1"/>
  <c r="H15" i="2" a="1"/>
  <c r="H15" i="2" s="1"/>
  <c r="H30" i="2" s="1"/>
  <c r="K15" i="2" a="1"/>
  <c r="K15" i="2" s="1"/>
  <c r="P15" i="2" a="1"/>
  <c r="P15" i="2" s="1"/>
  <c r="Z15" i="2" a="1"/>
  <c r="Z15" i="2" s="1"/>
  <c r="E15" i="2" a="1"/>
  <c r="E15" i="2" s="1"/>
  <c r="E30" i="2" s="1"/>
  <c r="I15" i="2" a="1"/>
  <c r="I15" i="2" s="1"/>
  <c r="S15" i="2" a="1"/>
  <c r="S15" i="2" s="1"/>
  <c r="J15" i="2" a="1"/>
  <c r="J15" i="2" s="1"/>
  <c r="W19" i="2" a="1"/>
  <c r="W19" i="2" s="1"/>
  <c r="Z19" i="2" a="1"/>
  <c r="Z19" i="2" s="1"/>
  <c r="D34" i="2"/>
  <c r="Y19" i="2" a="1"/>
  <c r="Y19" i="2" s="1"/>
  <c r="X19" i="2" a="1"/>
  <c r="X19" i="2" s="1"/>
  <c r="K19" i="2" a="1"/>
  <c r="K19" i="2" s="1"/>
  <c r="R19" i="2" a="1"/>
  <c r="R19" i="2" s="1"/>
  <c r="Q19" i="2" a="1"/>
  <c r="Q19" i="2" s="1"/>
  <c r="E19" i="2" a="1"/>
  <c r="E19" i="2" s="1"/>
  <c r="E34" i="2" s="1"/>
  <c r="P19" i="2" a="1"/>
  <c r="P19" i="2" s="1"/>
  <c r="S19" i="2" a="1"/>
  <c r="S19" i="2" s="1"/>
  <c r="I19" i="2" a="1"/>
  <c r="I19" i="2" s="1"/>
  <c r="J19" i="2" a="1"/>
  <c r="J19" i="2" s="1"/>
  <c r="H19" i="2" a="1"/>
  <c r="H19" i="2" s="1"/>
  <c r="H34" i="2" s="1"/>
  <c r="L19" i="2" a="1"/>
  <c r="L19" i="2" s="1"/>
  <c r="G10" i="2"/>
  <c r="G12" i="2"/>
  <c r="H10" i="2" a="1"/>
  <c r="E12" i="2" a="1"/>
  <c r="H12" i="2" a="1"/>
  <c r="G11" i="2"/>
  <c r="F11" i="2"/>
  <c r="F10" i="2"/>
  <c r="H11" i="2" a="1"/>
  <c r="E11" i="2" a="1"/>
  <c r="F12" i="2"/>
  <c r="E10" i="2" a="1"/>
  <c r="F131" i="68" l="1"/>
  <c r="G129" i="68" s="1"/>
  <c r="E135" i="68"/>
  <c r="G84" i="68"/>
  <c r="H84" i="68" s="1"/>
  <c r="J87" i="68"/>
  <c r="K87" i="68" s="1"/>
  <c r="H85" i="68"/>
  <c r="I86" i="68"/>
  <c r="K88" i="68"/>
  <c r="H12" i="2"/>
  <c r="H27" i="2" s="1"/>
  <c r="E12" i="2"/>
  <c r="E27" i="2" s="1"/>
  <c r="J87" i="67"/>
  <c r="K87" i="67" s="1"/>
  <c r="K86" i="67"/>
  <c r="K88" i="67"/>
  <c r="H85" i="67"/>
  <c r="G84" i="67"/>
  <c r="E11" i="2"/>
  <c r="E26" i="2" s="1"/>
  <c r="H11" i="2"/>
  <c r="H26" i="2" s="1"/>
  <c r="I86" i="88"/>
  <c r="K87" i="88"/>
  <c r="G84" i="88"/>
  <c r="H84" i="88" s="1"/>
  <c r="H85" i="88"/>
  <c r="I85" i="88" s="1"/>
  <c r="K88" i="88"/>
  <c r="L88" i="88" s="1"/>
  <c r="F135" i="71"/>
  <c r="F190" i="71"/>
  <c r="E10" i="2"/>
  <c r="E25" i="2" s="1"/>
  <c r="H10" i="2"/>
  <c r="H25" i="2" s="1"/>
  <c r="H129" i="71"/>
  <c r="H131" i="71" s="1"/>
  <c r="G130" i="71"/>
  <c r="G132" i="71" s="1"/>
  <c r="G133" i="71" s="1"/>
  <c r="E133" i="75"/>
  <c r="E190" i="75" s="1"/>
  <c r="E133" i="74"/>
  <c r="E190" i="74" s="1"/>
  <c r="E133" i="73"/>
  <c r="E190" i="73" s="1"/>
  <c r="E133" i="67"/>
  <c r="E190" i="67" s="1"/>
  <c r="F133" i="72"/>
  <c r="F190" i="72" s="1"/>
  <c r="F130" i="68"/>
  <c r="F132" i="68" s="1"/>
  <c r="P128" i="74"/>
  <c r="AK192" i="88"/>
  <c r="AK191" i="88"/>
  <c r="Q128" i="74"/>
  <c r="L128" i="74"/>
  <c r="AK198" i="88"/>
  <c r="AK197" i="88"/>
  <c r="G129" i="72"/>
  <c r="G131" i="72" s="1"/>
  <c r="I128" i="70"/>
  <c r="I128" i="72"/>
  <c r="J128" i="72"/>
  <c r="I128" i="75"/>
  <c r="K128" i="74"/>
  <c r="O128" i="74"/>
  <c r="BA128" i="69"/>
  <c r="K128" i="69"/>
  <c r="G128" i="69"/>
  <c r="AE128" i="68"/>
  <c r="AP128" i="68"/>
  <c r="BB128" i="69"/>
  <c r="K128" i="72"/>
  <c r="M128" i="74"/>
  <c r="BB128" i="68"/>
  <c r="AI128" i="68"/>
  <c r="AL128" i="68"/>
  <c r="AG128" i="68"/>
  <c r="O128" i="72"/>
  <c r="AR128" i="73"/>
  <c r="AW128" i="68"/>
  <c r="AT128" i="68"/>
  <c r="U128" i="75"/>
  <c r="AL128" i="67"/>
  <c r="AV128" i="68"/>
  <c r="AH128" i="68"/>
  <c r="AX128" i="68"/>
  <c r="AC128" i="68"/>
  <c r="AJ128" i="68"/>
  <c r="L128" i="69"/>
  <c r="Y128" i="73"/>
  <c r="AL128" i="74"/>
  <c r="AN128" i="68"/>
  <c r="AQ128" i="68"/>
  <c r="AU128" i="68"/>
  <c r="AC128" i="67"/>
  <c r="AF128" i="68"/>
  <c r="AR128" i="68"/>
  <c r="AO128" i="69"/>
  <c r="AX128" i="69"/>
  <c r="T128" i="69"/>
  <c r="AK128" i="69"/>
  <c r="AT128" i="69"/>
  <c r="T128" i="75"/>
  <c r="AD128" i="72"/>
  <c r="AM128" i="68"/>
  <c r="AD128" i="68"/>
  <c r="H128" i="69"/>
  <c r="N128" i="75"/>
  <c r="P128" i="75"/>
  <c r="AK128" i="68"/>
  <c r="AS128" i="68"/>
  <c r="AO128" i="68"/>
  <c r="J128" i="69"/>
  <c r="P128" i="72"/>
  <c r="AB128" i="73"/>
  <c r="Z128" i="74"/>
  <c r="AG128" i="67"/>
  <c r="N128" i="72"/>
  <c r="AR128" i="72"/>
  <c r="W128" i="73"/>
  <c r="AW128" i="74"/>
  <c r="L128" i="72"/>
  <c r="AA128" i="73"/>
  <c r="Y128" i="74"/>
  <c r="M128" i="72"/>
  <c r="X128" i="73"/>
  <c r="AM128" i="74"/>
  <c r="Z128" i="72"/>
  <c r="AC128" i="72"/>
  <c r="AF128" i="72"/>
  <c r="AJ128" i="72"/>
  <c r="L128" i="70"/>
  <c r="AD128" i="73"/>
  <c r="AD128" i="75"/>
  <c r="AE128" i="75"/>
  <c r="AA128" i="74"/>
  <c r="N128" i="74"/>
  <c r="AE128" i="74"/>
  <c r="V128" i="75"/>
  <c r="AA128" i="72"/>
  <c r="AC128" i="73"/>
  <c r="AF128" i="74"/>
  <c r="AI128" i="74"/>
  <c r="AD128" i="67"/>
  <c r="AP128" i="67"/>
  <c r="AN128" i="72"/>
  <c r="V128" i="72"/>
  <c r="AO128" i="73"/>
  <c r="Y128" i="70"/>
  <c r="AJ128" i="73"/>
  <c r="AE128" i="72"/>
  <c r="AO128" i="72"/>
  <c r="AK128" i="72"/>
  <c r="W128" i="72"/>
  <c r="AT128" i="73"/>
  <c r="AL128" i="73"/>
  <c r="AS128" i="74"/>
  <c r="AN128" i="74"/>
  <c r="AQ128" i="74"/>
  <c r="AB128" i="75"/>
  <c r="W128" i="75"/>
  <c r="R128" i="75"/>
  <c r="AI128" i="75"/>
  <c r="AS128" i="73"/>
  <c r="AI128" i="67"/>
  <c r="AX128" i="67"/>
  <c r="H128" i="70"/>
  <c r="AW128" i="72"/>
  <c r="AI128" i="72"/>
  <c r="AW128" i="73"/>
  <c r="AN128" i="73"/>
  <c r="AY128" i="73"/>
  <c r="X128" i="74"/>
  <c r="R128" i="74"/>
  <c r="AV128" i="74"/>
  <c r="AM128" i="75"/>
  <c r="Z128" i="75"/>
  <c r="AN128" i="75"/>
  <c r="AO128" i="67"/>
  <c r="AJ128" i="67"/>
  <c r="AF128" i="67"/>
  <c r="AW128" i="67"/>
  <c r="R128" i="72"/>
  <c r="AM128" i="72"/>
  <c r="AQ128" i="72"/>
  <c r="AV128" i="73"/>
  <c r="AH128" i="74"/>
  <c r="AY128" i="74"/>
  <c r="AU128" i="75"/>
  <c r="Q128" i="75"/>
  <c r="AH128" i="75"/>
  <c r="AT128" i="67"/>
  <c r="S128" i="72"/>
  <c r="AE128" i="67"/>
  <c r="AK128" i="67"/>
  <c r="AN128" i="67"/>
  <c r="AU128" i="72"/>
  <c r="Q128" i="72"/>
  <c r="AH128" i="72"/>
  <c r="AS128" i="72"/>
  <c r="AP128" i="72"/>
  <c r="AM128" i="73"/>
  <c r="AU128" i="73"/>
  <c r="Z128" i="73"/>
  <c r="AZ128" i="73"/>
  <c r="AX128" i="73"/>
  <c r="AG128" i="73"/>
  <c r="V128" i="74"/>
  <c r="AX128" i="74"/>
  <c r="T128" i="74"/>
  <c r="AP128" i="74"/>
  <c r="AC128" i="74"/>
  <c r="AT128" i="74"/>
  <c r="L128" i="75"/>
  <c r="AT128" i="75"/>
  <c r="AF128" i="75"/>
  <c r="AR128" i="75"/>
  <c r="AQ128" i="67"/>
  <c r="AS128" i="67"/>
  <c r="AV128" i="67"/>
  <c r="BB128" i="72"/>
  <c r="Y128" i="72"/>
  <c r="AE128" i="73"/>
  <c r="AH128" i="73"/>
  <c r="U128" i="74"/>
  <c r="AD128" i="74"/>
  <c r="AU128" i="74"/>
  <c r="AG128" i="74"/>
  <c r="AB128" i="74"/>
  <c r="AL128" i="75"/>
  <c r="AP128" i="75"/>
  <c r="Y128" i="75"/>
  <c r="AG128" i="75"/>
  <c r="O128" i="75"/>
  <c r="AU128" i="67"/>
  <c r="AR128" i="67"/>
  <c r="AM128" i="67"/>
  <c r="AL128" i="72"/>
  <c r="AG128" i="72"/>
  <c r="AX128" i="72"/>
  <c r="T128" i="72"/>
  <c r="AQ128" i="73"/>
  <c r="AI128" i="73"/>
  <c r="AP128" i="73"/>
  <c r="AK128" i="74"/>
  <c r="AO128" i="74"/>
  <c r="AJ128" i="74"/>
  <c r="AK128" i="75"/>
  <c r="AV128" i="75"/>
  <c r="X128" i="75"/>
  <c r="AO128" i="75"/>
  <c r="AF128" i="73"/>
  <c r="AH128" i="67"/>
  <c r="U128" i="72"/>
  <c r="AT128" i="72"/>
  <c r="X128" i="72"/>
  <c r="AB128" i="72"/>
  <c r="AV128" i="72"/>
  <c r="AK128" i="73"/>
  <c r="AR128" i="74"/>
  <c r="S128" i="74"/>
  <c r="W128" i="74"/>
  <c r="AJ128" i="75"/>
  <c r="S128" i="75"/>
  <c r="M128" i="75"/>
  <c r="K128" i="75"/>
  <c r="AS128" i="75"/>
  <c r="AH134" i="75"/>
  <c r="AY134" i="75"/>
  <c r="AX128" i="75"/>
  <c r="AW128" i="75"/>
  <c r="J134" i="75"/>
  <c r="AI134" i="75"/>
  <c r="AA128" i="75"/>
  <c r="Z134" i="75"/>
  <c r="AA134" i="75"/>
  <c r="X134" i="75"/>
  <c r="H134" i="75"/>
  <c r="K134" i="75"/>
  <c r="AQ128" i="75"/>
  <c r="AX134" i="75"/>
  <c r="BB128" i="75"/>
  <c r="AC128" i="75"/>
  <c r="AZ128" i="75"/>
  <c r="F131" i="75"/>
  <c r="P134" i="75"/>
  <c r="E135" i="75"/>
  <c r="AY128" i="75"/>
  <c r="BA128" i="75"/>
  <c r="BA128" i="74"/>
  <c r="AZ128" i="74"/>
  <c r="F131" i="74"/>
  <c r="BB128" i="74"/>
  <c r="BB128" i="73"/>
  <c r="BA128" i="73"/>
  <c r="F131" i="73"/>
  <c r="O134" i="73"/>
  <c r="V134" i="73"/>
  <c r="BB134" i="73"/>
  <c r="F135" i="72"/>
  <c r="AZ128" i="72"/>
  <c r="W134" i="72"/>
  <c r="AY128" i="72"/>
  <c r="K134" i="72"/>
  <c r="BA128" i="72"/>
  <c r="AM134" i="72"/>
  <c r="AF134" i="72"/>
  <c r="E135" i="72"/>
  <c r="E135" i="71"/>
  <c r="M134" i="70"/>
  <c r="I134" i="70"/>
  <c r="AB128" i="70"/>
  <c r="S128" i="70"/>
  <c r="P128" i="70"/>
  <c r="AG128" i="70"/>
  <c r="AY128" i="70"/>
  <c r="AX128" i="70"/>
  <c r="AU134" i="70"/>
  <c r="J128" i="70"/>
  <c r="AR128" i="70"/>
  <c r="AI128" i="70"/>
  <c r="X128" i="70"/>
  <c r="AO128" i="70"/>
  <c r="N128" i="70"/>
  <c r="BB128" i="70"/>
  <c r="BA134" i="70"/>
  <c r="AP128" i="70"/>
  <c r="O128" i="70"/>
  <c r="T128" i="70"/>
  <c r="AF128" i="70"/>
  <c r="AW128" i="70"/>
  <c r="V128" i="70"/>
  <c r="AK134" i="70"/>
  <c r="AS128" i="70"/>
  <c r="AN134" i="70"/>
  <c r="AO134" i="70"/>
  <c r="K128" i="70"/>
  <c r="AE128" i="70"/>
  <c r="AJ128" i="70"/>
  <c r="AN128" i="70"/>
  <c r="M128" i="70"/>
  <c r="AD128" i="70"/>
  <c r="AA128" i="70"/>
  <c r="AU128" i="70"/>
  <c r="AV128" i="70"/>
  <c r="U128" i="70"/>
  <c r="AL128" i="70"/>
  <c r="BA128" i="70"/>
  <c r="AV134" i="70"/>
  <c r="AQ128" i="70"/>
  <c r="R128" i="70"/>
  <c r="W128" i="70"/>
  <c r="AC128" i="70"/>
  <c r="AT128" i="70"/>
  <c r="AZ128" i="70"/>
  <c r="P134" i="70"/>
  <c r="X134" i="70"/>
  <c r="AF134" i="70"/>
  <c r="Z128" i="70"/>
  <c r="AH128" i="70"/>
  <c r="AM128" i="70"/>
  <c r="Q128" i="70"/>
  <c r="AK128" i="70"/>
  <c r="E130" i="70"/>
  <c r="E132" i="70" s="1"/>
  <c r="F129" i="70"/>
  <c r="F131" i="70" s="1"/>
  <c r="H134" i="70"/>
  <c r="AM134" i="70"/>
  <c r="AD134" i="69"/>
  <c r="AW128" i="69"/>
  <c r="AB128" i="69"/>
  <c r="AS128" i="69"/>
  <c r="P128" i="69"/>
  <c r="AL134" i="69"/>
  <c r="W134" i="69"/>
  <c r="X128" i="69"/>
  <c r="S128" i="69"/>
  <c r="AJ128" i="69"/>
  <c r="AY128" i="69"/>
  <c r="AT134" i="69"/>
  <c r="AF128" i="69"/>
  <c r="AA128" i="69"/>
  <c r="AR128" i="69"/>
  <c r="O128" i="69"/>
  <c r="G134" i="69"/>
  <c r="V134" i="69"/>
  <c r="I128" i="69"/>
  <c r="R128" i="69"/>
  <c r="AI128" i="69"/>
  <c r="AN128" i="69"/>
  <c r="N128" i="69"/>
  <c r="W128" i="69"/>
  <c r="AU134" i="69"/>
  <c r="Q128" i="69"/>
  <c r="Z128" i="69"/>
  <c r="AQ128" i="69"/>
  <c r="M128" i="69"/>
  <c r="V128" i="69"/>
  <c r="AE128" i="69"/>
  <c r="E134" i="69"/>
  <c r="F129" i="69"/>
  <c r="F131" i="69" s="1"/>
  <c r="E130" i="69"/>
  <c r="E132" i="69" s="1"/>
  <c r="Y128" i="69"/>
  <c r="AH128" i="69"/>
  <c r="AV128" i="69"/>
  <c r="U128" i="69"/>
  <c r="AD128" i="69"/>
  <c r="AM128" i="69"/>
  <c r="AG128" i="69"/>
  <c r="AP128" i="69"/>
  <c r="AC128" i="69"/>
  <c r="AL128" i="69"/>
  <c r="AU128" i="69"/>
  <c r="O134" i="69"/>
  <c r="AZ128" i="69"/>
  <c r="Z134" i="68"/>
  <c r="AZ128" i="68"/>
  <c r="AQ134" i="68"/>
  <c r="G134" i="68"/>
  <c r="K134" i="68"/>
  <c r="AY128" i="68"/>
  <c r="AF134" i="68"/>
  <c r="AX134" i="68"/>
  <c r="R134" i="68"/>
  <c r="AI134" i="68"/>
  <c r="AH134" i="68"/>
  <c r="AZ134" i="68"/>
  <c r="AY134" i="68"/>
  <c r="AP134" i="68"/>
  <c r="BA128" i="68"/>
  <c r="W134" i="68"/>
  <c r="L134" i="68"/>
  <c r="AY128" i="67"/>
  <c r="H134" i="67"/>
  <c r="G134" i="67"/>
  <c r="F131" i="67"/>
  <c r="AM134" i="67"/>
  <c r="AZ128" i="67"/>
  <c r="AE134" i="67"/>
  <c r="BB128" i="67"/>
  <c r="X134" i="67"/>
  <c r="BA128" i="67"/>
  <c r="E130" i="88"/>
  <c r="E132" i="88" s="1"/>
  <c r="E133" i="88" s="1"/>
  <c r="E190" i="88" s="1"/>
  <c r="F129" i="88"/>
  <c r="AU134" i="88"/>
  <c r="O134" i="88"/>
  <c r="AX134" i="88"/>
  <c r="E134" i="88"/>
  <c r="I134" i="88"/>
  <c r="G134" i="88"/>
  <c r="AK134" i="88"/>
  <c r="W134" i="88"/>
  <c r="AO134" i="88"/>
  <c r="E135" i="67" l="1"/>
  <c r="H128" i="68"/>
  <c r="L87" i="68"/>
  <c r="M87" i="68" s="1"/>
  <c r="N87" i="68" s="1"/>
  <c r="J86" i="68"/>
  <c r="K86" i="68" s="1"/>
  <c r="L86" i="68" s="1"/>
  <c r="I84" i="68"/>
  <c r="G128" i="68"/>
  <c r="G131" i="68" s="1"/>
  <c r="G130" i="68" s="1"/>
  <c r="G132" i="68" s="1"/>
  <c r="G133" i="68" s="1"/>
  <c r="G190" i="68" s="1"/>
  <c r="L88" i="68"/>
  <c r="M88" i="68" s="1"/>
  <c r="I85" i="68"/>
  <c r="L87" i="67"/>
  <c r="M87" i="67" s="1"/>
  <c r="N87" i="67" s="1"/>
  <c r="L88" i="67"/>
  <c r="I85" i="67"/>
  <c r="J85" i="67" s="1"/>
  <c r="H84" i="67"/>
  <c r="H128" i="67" s="1"/>
  <c r="G128" i="67"/>
  <c r="L86" i="67"/>
  <c r="M88" i="88"/>
  <c r="N88" i="88" s="1"/>
  <c r="J86" i="88"/>
  <c r="K86" i="88" s="1"/>
  <c r="I84" i="88"/>
  <c r="J85" i="88"/>
  <c r="L87" i="88"/>
  <c r="G135" i="71"/>
  <c r="G190" i="71"/>
  <c r="E135" i="73"/>
  <c r="H130" i="71"/>
  <c r="H132" i="71" s="1"/>
  <c r="H133" i="71" s="1"/>
  <c r="I129" i="71"/>
  <c r="I131" i="71" s="1"/>
  <c r="G128" i="88"/>
  <c r="E133" i="70"/>
  <c r="E190" i="70" s="1"/>
  <c r="E133" i="69"/>
  <c r="E190" i="69" s="1"/>
  <c r="F133" i="68"/>
  <c r="H129" i="72"/>
  <c r="H131" i="72" s="1"/>
  <c r="G130" i="72"/>
  <c r="G132" i="72" s="1"/>
  <c r="AL192" i="88"/>
  <c r="AL191" i="88"/>
  <c r="AL197" i="88"/>
  <c r="AL198" i="88"/>
  <c r="G129" i="75"/>
  <c r="F130" i="75"/>
  <c r="F132" i="75" s="1"/>
  <c r="G129" i="74"/>
  <c r="F130" i="74"/>
  <c r="F132" i="74" s="1"/>
  <c r="F130" i="73"/>
  <c r="F132" i="73" s="1"/>
  <c r="G129" i="73"/>
  <c r="F130" i="70"/>
  <c r="F132" i="70" s="1"/>
  <c r="G129" i="70"/>
  <c r="F130" i="69"/>
  <c r="F132" i="69" s="1"/>
  <c r="G129" i="69"/>
  <c r="F130" i="67"/>
  <c r="F132" i="67" s="1"/>
  <c r="G129" i="67"/>
  <c r="E135" i="88"/>
  <c r="I84" i="67" l="1"/>
  <c r="I128" i="67" s="1"/>
  <c r="J84" i="68"/>
  <c r="K84" i="68" s="1"/>
  <c r="L84" i="68" s="1"/>
  <c r="H129" i="68"/>
  <c r="H131" i="68" s="1"/>
  <c r="I129" i="68" s="1"/>
  <c r="O87" i="68"/>
  <c r="P87" i="68" s="1"/>
  <c r="M86" i="68"/>
  <c r="N86" i="68" s="1"/>
  <c r="J85" i="68"/>
  <c r="K85" i="68" s="1"/>
  <c r="N88" i="68"/>
  <c r="I128" i="68"/>
  <c r="O87" i="67"/>
  <c r="M86" i="67"/>
  <c r="K85" i="67"/>
  <c r="M88" i="67"/>
  <c r="M87" i="88"/>
  <c r="L86" i="88"/>
  <c r="M86" i="88" s="1"/>
  <c r="J84" i="88"/>
  <c r="J128" i="88" s="1"/>
  <c r="O88" i="88"/>
  <c r="K85" i="88"/>
  <c r="L85" i="88" s="1"/>
  <c r="F135" i="68"/>
  <c r="F190" i="68"/>
  <c r="H135" i="71"/>
  <c r="H190" i="71"/>
  <c r="E135" i="69"/>
  <c r="J129" i="71"/>
  <c r="J131" i="71" s="1"/>
  <c r="I130" i="71"/>
  <c r="I132" i="71" s="1"/>
  <c r="I133" i="71" s="1"/>
  <c r="H128" i="88"/>
  <c r="E135" i="70"/>
  <c r="G135" i="68"/>
  <c r="F133" i="75"/>
  <c r="F190" i="75" s="1"/>
  <c r="F133" i="69"/>
  <c r="F190" i="69" s="1"/>
  <c r="F133" i="73"/>
  <c r="F190" i="73" s="1"/>
  <c r="F133" i="67"/>
  <c r="F133" i="70"/>
  <c r="F190" i="70" s="1"/>
  <c r="F133" i="74"/>
  <c r="F190" i="74" s="1"/>
  <c r="G133" i="72"/>
  <c r="AM191" i="88"/>
  <c r="AM192" i="88"/>
  <c r="AM197" i="88"/>
  <c r="AM198" i="88"/>
  <c r="G131" i="75"/>
  <c r="G131" i="74"/>
  <c r="G131" i="73"/>
  <c r="I129" i="72"/>
  <c r="H130" i="72"/>
  <c r="H132" i="72" s="1"/>
  <c r="G131" i="70"/>
  <c r="G131" i="69"/>
  <c r="G131" i="67"/>
  <c r="H130" i="68" l="1"/>
  <c r="H132" i="68" s="1"/>
  <c r="H133" i="68" s="1"/>
  <c r="H190" i="68" s="1"/>
  <c r="I131" i="68"/>
  <c r="J129" i="68" s="1"/>
  <c r="J84" i="67"/>
  <c r="K84" i="67" s="1"/>
  <c r="K128" i="67" s="1"/>
  <c r="Q87" i="68"/>
  <c r="R87" i="68" s="1"/>
  <c r="O86" i="68"/>
  <c r="P86" i="68" s="1"/>
  <c r="K128" i="68"/>
  <c r="O88" i="68"/>
  <c r="L85" i="68"/>
  <c r="L128" i="68" s="1"/>
  <c r="J128" i="68"/>
  <c r="M84" i="68"/>
  <c r="P87" i="67"/>
  <c r="N88" i="67"/>
  <c r="O88" i="67" s="1"/>
  <c r="L85" i="67"/>
  <c r="N86" i="67"/>
  <c r="O86" i="67" s="1"/>
  <c r="K84" i="88"/>
  <c r="N86" i="88"/>
  <c r="O86" i="88" s="1"/>
  <c r="M85" i="88"/>
  <c r="P88" i="88"/>
  <c r="N87" i="88"/>
  <c r="I135" i="71"/>
  <c r="I190" i="71"/>
  <c r="G135" i="72"/>
  <c r="G190" i="72"/>
  <c r="F135" i="67"/>
  <c r="F190" i="67"/>
  <c r="J130" i="71"/>
  <c r="J132" i="71" s="1"/>
  <c r="J133" i="71" s="1"/>
  <c r="K129" i="71"/>
  <c r="K131" i="71" s="1"/>
  <c r="I128" i="88"/>
  <c r="F135" i="75"/>
  <c r="F135" i="73"/>
  <c r="F135" i="70"/>
  <c r="F135" i="69"/>
  <c r="H133" i="72"/>
  <c r="H190" i="72" s="1"/>
  <c r="AN191" i="88"/>
  <c r="AN192" i="88"/>
  <c r="AN198" i="88"/>
  <c r="AN197" i="88"/>
  <c r="G130" i="75"/>
  <c r="G132" i="75" s="1"/>
  <c r="H129" i="75"/>
  <c r="G130" i="74"/>
  <c r="G132" i="74" s="1"/>
  <c r="H129" i="74"/>
  <c r="H129" i="73"/>
  <c r="G130" i="73"/>
  <c r="G132" i="73" s="1"/>
  <c r="I131" i="72"/>
  <c r="G130" i="70"/>
  <c r="G132" i="70" s="1"/>
  <c r="H129" i="70"/>
  <c r="H129" i="69"/>
  <c r="G130" i="69"/>
  <c r="G132" i="69" s="1"/>
  <c r="H129" i="67"/>
  <c r="G130" i="67"/>
  <c r="G132" i="67" s="1"/>
  <c r="I130" i="68" l="1"/>
  <c r="I132" i="68" s="1"/>
  <c r="I133" i="68" s="1"/>
  <c r="I190" i="68" s="1"/>
  <c r="H135" i="68"/>
  <c r="J131" i="68"/>
  <c r="J130" i="68" s="1"/>
  <c r="J132" i="68" s="1"/>
  <c r="J128" i="67"/>
  <c r="L84" i="67"/>
  <c r="Q86" i="68"/>
  <c r="R86" i="68" s="1"/>
  <c r="N84" i="68"/>
  <c r="M85" i="68"/>
  <c r="M128" i="68" s="1"/>
  <c r="S87" i="68"/>
  <c r="T87" i="68" s="1"/>
  <c r="U87" i="68" s="1"/>
  <c r="V87" i="68" s="1"/>
  <c r="W87" i="68" s="1"/>
  <c r="X87" i="68" s="1"/>
  <c r="Y87" i="68" s="1"/>
  <c r="Z87" i="68" s="1"/>
  <c r="AA87" i="68" s="1"/>
  <c r="AB87" i="68" s="1"/>
  <c r="P88" i="68"/>
  <c r="M85" i="67"/>
  <c r="P88" i="67"/>
  <c r="Q88" i="67" s="1"/>
  <c r="R88" i="67" s="1"/>
  <c r="S88" i="67" s="1"/>
  <c r="T88" i="67" s="1"/>
  <c r="U88" i="67" s="1"/>
  <c r="V88" i="67" s="1"/>
  <c r="W88" i="67" s="1"/>
  <c r="X88" i="67" s="1"/>
  <c r="Y88" i="67" s="1"/>
  <c r="Z88" i="67" s="1"/>
  <c r="AA88" i="67" s="1"/>
  <c r="AB88" i="67" s="1"/>
  <c r="P86" i="67"/>
  <c r="Q87" i="67"/>
  <c r="R87" i="67" s="1"/>
  <c r="S87" i="67" s="1"/>
  <c r="T87" i="67" s="1"/>
  <c r="U87" i="67" s="1"/>
  <c r="V87" i="67" s="1"/>
  <c r="W87" i="67" s="1"/>
  <c r="L84" i="88"/>
  <c r="L128" i="88" s="1"/>
  <c r="N85" i="88"/>
  <c r="P86" i="88"/>
  <c r="Q88" i="88"/>
  <c r="K128" i="88"/>
  <c r="O87" i="88"/>
  <c r="P87" i="88" s="1"/>
  <c r="J135" i="71"/>
  <c r="J190" i="71"/>
  <c r="H135" i="72"/>
  <c r="K130" i="71"/>
  <c r="K132" i="71" s="1"/>
  <c r="K133" i="71" s="1"/>
  <c r="L129" i="71"/>
  <c r="L131" i="71" s="1"/>
  <c r="G133" i="75"/>
  <c r="G190" i="75" s="1"/>
  <c r="G133" i="73"/>
  <c r="G190" i="73" s="1"/>
  <c r="G133" i="69"/>
  <c r="G190" i="69" s="1"/>
  <c r="G133" i="70"/>
  <c r="G133" i="74"/>
  <c r="G190" i="74" s="1"/>
  <c r="G133" i="67"/>
  <c r="AO191" i="88"/>
  <c r="AO192" i="88"/>
  <c r="AO198" i="88"/>
  <c r="AO197" i="88"/>
  <c r="H131" i="75"/>
  <c r="H131" i="74"/>
  <c r="H131" i="73"/>
  <c r="J129" i="72"/>
  <c r="I130" i="72"/>
  <c r="I132" i="72" s="1"/>
  <c r="H131" i="70"/>
  <c r="H131" i="69"/>
  <c r="H131" i="67"/>
  <c r="K129" i="68" l="1"/>
  <c r="K131" i="68" s="1"/>
  <c r="I135" i="68"/>
  <c r="M84" i="67"/>
  <c r="L128" i="67"/>
  <c r="M84" i="88"/>
  <c r="N84" i="88" s="1"/>
  <c r="O84" i="88" s="1"/>
  <c r="S86" i="68"/>
  <c r="T86" i="68" s="1"/>
  <c r="U86" i="68" s="1"/>
  <c r="V86" i="68" s="1"/>
  <c r="W86" i="68" s="1"/>
  <c r="X86" i="68" s="1"/>
  <c r="Y86" i="68" s="1"/>
  <c r="Z86" i="68" s="1"/>
  <c r="AA86" i="68" s="1"/>
  <c r="AB86" i="68" s="1"/>
  <c r="O84" i="68"/>
  <c r="N85" i="68"/>
  <c r="O85" i="68" s="1"/>
  <c r="P85" i="68" s="1"/>
  <c r="Q85" i="68" s="1"/>
  <c r="R85" i="68" s="1"/>
  <c r="S85" i="68" s="1"/>
  <c r="Q88" i="68"/>
  <c r="R88" i="68" s="1"/>
  <c r="N85" i="67"/>
  <c r="Q86" i="67"/>
  <c r="X87" i="67"/>
  <c r="Y87" i="67" s="1"/>
  <c r="Z87" i="67" s="1"/>
  <c r="AA87" i="67" s="1"/>
  <c r="AB87" i="67" s="1"/>
  <c r="Q87" i="88"/>
  <c r="R88" i="88"/>
  <c r="O85" i="88"/>
  <c r="P85" i="88" s="1"/>
  <c r="Q85" i="88" s="1"/>
  <c r="R85" i="88" s="1"/>
  <c r="S85" i="88" s="1"/>
  <c r="Q86" i="88"/>
  <c r="R86" i="88" s="1"/>
  <c r="S86" i="88" s="1"/>
  <c r="T86" i="88" s="1"/>
  <c r="U86" i="88" s="1"/>
  <c r="V86" i="88" s="1"/>
  <c r="W86" i="88" s="1"/>
  <c r="X86" i="88" s="1"/>
  <c r="Y86" i="88" s="1"/>
  <c r="Z86" i="88" s="1"/>
  <c r="AA86" i="88" s="1"/>
  <c r="AB86" i="88" s="1"/>
  <c r="G135" i="70"/>
  <c r="G190" i="70"/>
  <c r="K135" i="71"/>
  <c r="K190" i="71"/>
  <c r="G135" i="67"/>
  <c r="G190" i="67"/>
  <c r="G135" i="75"/>
  <c r="L130" i="71"/>
  <c r="L132" i="71" s="1"/>
  <c r="L133" i="71" s="1"/>
  <c r="M129" i="71"/>
  <c r="M131" i="71" s="1"/>
  <c r="G135" i="73"/>
  <c r="G135" i="69"/>
  <c r="I133" i="72"/>
  <c r="I190" i="72" s="1"/>
  <c r="J133" i="68"/>
  <c r="AP191" i="88"/>
  <c r="AP192" i="88"/>
  <c r="AP198" i="88"/>
  <c r="AP197" i="88"/>
  <c r="H130" i="75"/>
  <c r="H132" i="75" s="1"/>
  <c r="I129" i="75"/>
  <c r="H130" i="74"/>
  <c r="H132" i="74" s="1"/>
  <c r="I129" i="74"/>
  <c r="H130" i="73"/>
  <c r="H132" i="73" s="1"/>
  <c r="I129" i="73"/>
  <c r="J131" i="72"/>
  <c r="H130" i="70"/>
  <c r="H132" i="70" s="1"/>
  <c r="I129" i="70"/>
  <c r="H130" i="69"/>
  <c r="H132" i="69" s="1"/>
  <c r="I129" i="69"/>
  <c r="H130" i="67"/>
  <c r="H132" i="67" s="1"/>
  <c r="I129" i="67"/>
  <c r="N84" i="67" l="1"/>
  <c r="O84" i="67" s="1"/>
  <c r="M128" i="67"/>
  <c r="N128" i="88"/>
  <c r="P84" i="88"/>
  <c r="Q84" i="88" s="1"/>
  <c r="R84" i="88" s="1"/>
  <c r="M128" i="88"/>
  <c r="S88" i="68"/>
  <c r="T88" i="68" s="1"/>
  <c r="U88" i="68" s="1"/>
  <c r="V88" i="68" s="1"/>
  <c r="W88" i="68" s="1"/>
  <c r="X88" i="68" s="1"/>
  <c r="Y88" i="68" s="1"/>
  <c r="Z88" i="68" s="1"/>
  <c r="AA88" i="68" s="1"/>
  <c r="AB88" i="68" s="1"/>
  <c r="R87" i="88"/>
  <c r="T85" i="68"/>
  <c r="U85" i="68" s="1"/>
  <c r="V85" i="68" s="1"/>
  <c r="W85" i="68" s="1"/>
  <c r="X85" i="68" s="1"/>
  <c r="Y85" i="68" s="1"/>
  <c r="Z85" i="68" s="1"/>
  <c r="AA85" i="68" s="1"/>
  <c r="AB85" i="68" s="1"/>
  <c r="N128" i="68"/>
  <c r="O128" i="68"/>
  <c r="P84" i="68"/>
  <c r="R86" i="67"/>
  <c r="S86" i="67" s="1"/>
  <c r="T86" i="67" s="1"/>
  <c r="U86" i="67" s="1"/>
  <c r="V86" i="67" s="1"/>
  <c r="W86" i="67" s="1"/>
  <c r="X86" i="67" s="1"/>
  <c r="Y86" i="67" s="1"/>
  <c r="Z86" i="67" s="1"/>
  <c r="AA86" i="67" s="1"/>
  <c r="AB86" i="67" s="1"/>
  <c r="O85" i="67"/>
  <c r="S88" i="88"/>
  <c r="T88" i="88" s="1"/>
  <c r="U88" i="88" s="1"/>
  <c r="V88" i="88" s="1"/>
  <c r="W88" i="88" s="1"/>
  <c r="X88" i="88" s="1"/>
  <c r="Y88" i="88" s="1"/>
  <c r="Z88" i="88" s="1"/>
  <c r="AA88" i="88" s="1"/>
  <c r="AB88" i="88" s="1"/>
  <c r="T85" i="88"/>
  <c r="U85" i="88" s="1"/>
  <c r="V85" i="88" s="1"/>
  <c r="W85" i="88" s="1"/>
  <c r="X85" i="88" s="1"/>
  <c r="Y85" i="88" s="1"/>
  <c r="Z85" i="88" s="1"/>
  <c r="AA85" i="88" s="1"/>
  <c r="AB85" i="88" s="1"/>
  <c r="L135" i="71"/>
  <c r="L190" i="71"/>
  <c r="J135" i="68"/>
  <c r="J190" i="68"/>
  <c r="N129" i="71"/>
  <c r="N131" i="71" s="1"/>
  <c r="M130" i="71"/>
  <c r="M132" i="71" s="1"/>
  <c r="M133" i="71" s="1"/>
  <c r="I135" i="72"/>
  <c r="H133" i="73"/>
  <c r="H190" i="73" s="1"/>
  <c r="H133" i="69"/>
  <c r="H133" i="70"/>
  <c r="H190" i="70" s="1"/>
  <c r="H133" i="67"/>
  <c r="H190" i="67" s="1"/>
  <c r="H133" i="74"/>
  <c r="H190" i="74" s="1"/>
  <c r="H133" i="75"/>
  <c r="H190" i="75" s="1"/>
  <c r="AY128" i="88"/>
  <c r="AQ192" i="88"/>
  <c r="AQ191" i="88"/>
  <c r="AQ198" i="88"/>
  <c r="AQ197" i="88"/>
  <c r="I131" i="75"/>
  <c r="I131" i="74"/>
  <c r="I131" i="73"/>
  <c r="J130" i="72"/>
  <c r="J132" i="72" s="1"/>
  <c r="K129" i="72"/>
  <c r="I131" i="70"/>
  <c r="I131" i="69"/>
  <c r="L129" i="68"/>
  <c r="K130" i="68"/>
  <c r="K132" i="68" s="1"/>
  <c r="I131" i="67"/>
  <c r="S84" i="88" l="1"/>
  <c r="T84" i="88" s="1"/>
  <c r="U84" i="88" s="1"/>
  <c r="V84" i="88" s="1"/>
  <c r="W84" i="88" s="1"/>
  <c r="X84" i="88" s="1"/>
  <c r="Y84" i="88" s="1"/>
  <c r="Z84" i="88" s="1"/>
  <c r="AA84" i="88" s="1"/>
  <c r="AB84" i="88" s="1"/>
  <c r="P84" i="67"/>
  <c r="Q84" i="67" s="1"/>
  <c r="R84" i="67" s="1"/>
  <c r="N128" i="67"/>
  <c r="S87" i="88"/>
  <c r="P128" i="68"/>
  <c r="Q84" i="68"/>
  <c r="O128" i="67"/>
  <c r="P85" i="67"/>
  <c r="M135" i="71"/>
  <c r="M190" i="71"/>
  <c r="H135" i="69"/>
  <c r="H190" i="69"/>
  <c r="O129" i="71"/>
  <c r="O131" i="71" s="1"/>
  <c r="N130" i="71"/>
  <c r="N132" i="71" s="1"/>
  <c r="N133" i="71" s="1"/>
  <c r="H135" i="73"/>
  <c r="H135" i="75"/>
  <c r="H135" i="67"/>
  <c r="H135" i="70"/>
  <c r="K133" i="68"/>
  <c r="J133" i="72"/>
  <c r="J190" i="72" s="1"/>
  <c r="AZ128" i="88"/>
  <c r="O128" i="88"/>
  <c r="AR192" i="88"/>
  <c r="AR191" i="88"/>
  <c r="AR198" i="88"/>
  <c r="AR197" i="88"/>
  <c r="I130" i="75"/>
  <c r="I132" i="75" s="1"/>
  <c r="J129" i="75"/>
  <c r="I130" i="74"/>
  <c r="I132" i="74" s="1"/>
  <c r="J129" i="74"/>
  <c r="I130" i="73"/>
  <c r="I132" i="73" s="1"/>
  <c r="J129" i="73"/>
  <c r="K131" i="72"/>
  <c r="J129" i="70"/>
  <c r="I130" i="70"/>
  <c r="I132" i="70" s="1"/>
  <c r="I130" i="69"/>
  <c r="I132" i="69" s="1"/>
  <c r="J129" i="69"/>
  <c r="L131" i="68"/>
  <c r="J129" i="67"/>
  <c r="I130" i="67"/>
  <c r="I132" i="67" s="1"/>
  <c r="S84" i="67" l="1"/>
  <c r="T84" i="67" s="1"/>
  <c r="T87" i="88"/>
  <c r="Q128" i="68"/>
  <c r="R84" i="68"/>
  <c r="Q85" i="67"/>
  <c r="P128" i="67"/>
  <c r="K135" i="68"/>
  <c r="K190" i="68"/>
  <c r="N135" i="71"/>
  <c r="N190" i="71"/>
  <c r="P129" i="71"/>
  <c r="P131" i="71" s="1"/>
  <c r="O130" i="71"/>
  <c r="O132" i="71" s="1"/>
  <c r="O133" i="71" s="1"/>
  <c r="J135" i="72"/>
  <c r="I133" i="74"/>
  <c r="I190" i="74" s="1"/>
  <c r="I133" i="67"/>
  <c r="I133" i="75"/>
  <c r="I133" i="69"/>
  <c r="I133" i="73"/>
  <c r="I190" i="73" s="1"/>
  <c r="I133" i="70"/>
  <c r="BA128" i="88"/>
  <c r="BB128" i="88"/>
  <c r="P128" i="88"/>
  <c r="AS192" i="88"/>
  <c r="AS191" i="88"/>
  <c r="AS197" i="88"/>
  <c r="AS198" i="88"/>
  <c r="J131" i="75"/>
  <c r="J131" i="74"/>
  <c r="J131" i="73"/>
  <c r="L129" i="72"/>
  <c r="K130" i="72"/>
  <c r="K132" i="72" s="1"/>
  <c r="J131" i="70"/>
  <c r="J131" i="69"/>
  <c r="L130" i="68"/>
  <c r="L132" i="68" s="1"/>
  <c r="M129" i="68"/>
  <c r="J131" i="67"/>
  <c r="U87" i="88" l="1"/>
  <c r="V87" i="88" s="1"/>
  <c r="W87" i="88" s="1"/>
  <c r="R128" i="68"/>
  <c r="S84" i="68"/>
  <c r="U84" i="67"/>
  <c r="R85" i="67"/>
  <c r="Q128" i="67"/>
  <c r="I135" i="69"/>
  <c r="I190" i="69"/>
  <c r="I135" i="75"/>
  <c r="I190" i="75"/>
  <c r="O135" i="71"/>
  <c r="O190" i="71"/>
  <c r="I135" i="67"/>
  <c r="I190" i="67"/>
  <c r="I135" i="70"/>
  <c r="I190" i="70"/>
  <c r="Q129" i="71"/>
  <c r="Q131" i="71" s="1"/>
  <c r="P130" i="71"/>
  <c r="P132" i="71" s="1"/>
  <c r="P133" i="71" s="1"/>
  <c r="K133" i="72"/>
  <c r="K190" i="72" s="1"/>
  <c r="I135" i="73"/>
  <c r="L133" i="68"/>
  <c r="Q128" i="88"/>
  <c r="AT192" i="88"/>
  <c r="AT191" i="88"/>
  <c r="AT197" i="88"/>
  <c r="AT198" i="88"/>
  <c r="J130" i="75"/>
  <c r="J132" i="75" s="1"/>
  <c r="K129" i="75"/>
  <c r="J130" i="74"/>
  <c r="J132" i="74" s="1"/>
  <c r="K129" i="74"/>
  <c r="J130" i="73"/>
  <c r="J132" i="73" s="1"/>
  <c r="K129" i="73"/>
  <c r="L131" i="72"/>
  <c r="J130" i="70"/>
  <c r="J132" i="70" s="1"/>
  <c r="K129" i="70"/>
  <c r="J130" i="69"/>
  <c r="J132" i="69" s="1"/>
  <c r="K129" i="69"/>
  <c r="M131" i="68"/>
  <c r="J130" i="67"/>
  <c r="J132" i="67" s="1"/>
  <c r="K129" i="67"/>
  <c r="X87" i="88" l="1"/>
  <c r="Y87" i="88" s="1"/>
  <c r="Z87" i="88" s="1"/>
  <c r="AA87" i="88" s="1"/>
  <c r="AB87" i="88" s="1"/>
  <c r="S128" i="68"/>
  <c r="T84" i="68"/>
  <c r="S85" i="67"/>
  <c r="R128" i="67"/>
  <c r="V84" i="67"/>
  <c r="P135" i="71"/>
  <c r="P190" i="71"/>
  <c r="L135" i="68"/>
  <c r="L190" i="68"/>
  <c r="R129" i="71"/>
  <c r="R131" i="71" s="1"/>
  <c r="Q130" i="71"/>
  <c r="Q132" i="71" s="1"/>
  <c r="Q133" i="71" s="1"/>
  <c r="K135" i="72"/>
  <c r="J133" i="75"/>
  <c r="J190" i="75" s="1"/>
  <c r="J133" i="73"/>
  <c r="J190" i="73" s="1"/>
  <c r="J133" i="67"/>
  <c r="J190" i="67" s="1"/>
  <c r="J133" i="69"/>
  <c r="J190" i="69" s="1"/>
  <c r="J133" i="70"/>
  <c r="J190" i="70" s="1"/>
  <c r="J133" i="74"/>
  <c r="J190" i="74" s="1"/>
  <c r="R128" i="88"/>
  <c r="AU191" i="88"/>
  <c r="AU192" i="88"/>
  <c r="AU197" i="88"/>
  <c r="AU198" i="88"/>
  <c r="K131" i="75"/>
  <c r="K131" i="74"/>
  <c r="K131" i="73"/>
  <c r="L130" i="72"/>
  <c r="L132" i="72" s="1"/>
  <c r="M129" i="72"/>
  <c r="K131" i="70"/>
  <c r="K131" i="69"/>
  <c r="M130" i="68"/>
  <c r="M132" i="68" s="1"/>
  <c r="N129" i="68"/>
  <c r="K131" i="67"/>
  <c r="T128" i="68" l="1"/>
  <c r="U84" i="68"/>
  <c r="W84" i="67"/>
  <c r="T85" i="67"/>
  <c r="S128" i="67"/>
  <c r="Q135" i="71"/>
  <c r="Q190" i="71"/>
  <c r="J135" i="75"/>
  <c r="S129" i="71"/>
  <c r="S131" i="71" s="1"/>
  <c r="R130" i="71"/>
  <c r="R132" i="71" s="1"/>
  <c r="R133" i="71" s="1"/>
  <c r="J135" i="67"/>
  <c r="J135" i="73"/>
  <c r="J135" i="69"/>
  <c r="J135" i="70"/>
  <c r="M133" i="68"/>
  <c r="M190" i="68" s="1"/>
  <c r="L133" i="72"/>
  <c r="S128" i="88"/>
  <c r="AV191" i="88"/>
  <c r="AV192" i="88"/>
  <c r="AV197" i="88"/>
  <c r="AV198" i="88"/>
  <c r="K130" i="75"/>
  <c r="K132" i="75" s="1"/>
  <c r="L129" i="75"/>
  <c r="K130" i="74"/>
  <c r="K132" i="74" s="1"/>
  <c r="L129" i="74"/>
  <c r="K130" i="73"/>
  <c r="K132" i="73" s="1"/>
  <c r="L129" i="73"/>
  <c r="M131" i="72"/>
  <c r="L129" i="70"/>
  <c r="K130" i="70"/>
  <c r="K132" i="70" s="1"/>
  <c r="K130" i="69"/>
  <c r="K132" i="69" s="1"/>
  <c r="L129" i="69"/>
  <c r="N131" i="68"/>
  <c r="K130" i="67"/>
  <c r="K132" i="67" s="1"/>
  <c r="L129" i="67"/>
  <c r="U128" i="68" l="1"/>
  <c r="V84" i="68"/>
  <c r="U85" i="67"/>
  <c r="T128" i="67"/>
  <c r="X84" i="67"/>
  <c r="L135" i="72"/>
  <c r="L190" i="72"/>
  <c r="R135" i="71"/>
  <c r="R190" i="71"/>
  <c r="T129" i="71"/>
  <c r="T131" i="71" s="1"/>
  <c r="S130" i="71"/>
  <c r="S132" i="71" s="1"/>
  <c r="S133" i="71" s="1"/>
  <c r="M135" i="68"/>
  <c r="K133" i="73"/>
  <c r="K190" i="73" s="1"/>
  <c r="K133" i="70"/>
  <c r="K190" i="70" s="1"/>
  <c r="K133" i="69"/>
  <c r="K190" i="69" s="1"/>
  <c r="K133" i="74"/>
  <c r="K190" i="74" s="1"/>
  <c r="K133" i="67"/>
  <c r="K190" i="67" s="1"/>
  <c r="K133" i="75"/>
  <c r="T128" i="88"/>
  <c r="AW191" i="88"/>
  <c r="AW192" i="88"/>
  <c r="AW198" i="88"/>
  <c r="AW197" i="88"/>
  <c r="L131" i="75"/>
  <c r="L131" i="74"/>
  <c r="L131" i="73"/>
  <c r="M130" i="72"/>
  <c r="M132" i="72" s="1"/>
  <c r="N129" i="72"/>
  <c r="L131" i="70"/>
  <c r="L131" i="69"/>
  <c r="N130" i="68"/>
  <c r="N132" i="68" s="1"/>
  <c r="O129" i="68"/>
  <c r="L131" i="67"/>
  <c r="V128" i="68" l="1"/>
  <c r="W84" i="68"/>
  <c r="Y84" i="67"/>
  <c r="V85" i="67"/>
  <c r="U128" i="67"/>
  <c r="S135" i="71"/>
  <c r="S190" i="71"/>
  <c r="K135" i="75"/>
  <c r="K190" i="75"/>
  <c r="U129" i="71"/>
  <c r="U131" i="71" s="1"/>
  <c r="T130" i="71"/>
  <c r="T132" i="71" s="1"/>
  <c r="T133" i="71" s="1"/>
  <c r="K135" i="73"/>
  <c r="K135" i="70"/>
  <c r="K135" i="67"/>
  <c r="M133" i="72"/>
  <c r="M190" i="72" s="1"/>
  <c r="N133" i="68"/>
  <c r="K135" i="69"/>
  <c r="U128" i="88"/>
  <c r="AX191" i="88"/>
  <c r="AX192" i="88"/>
  <c r="AX198" i="88"/>
  <c r="AX197" i="88"/>
  <c r="L130" i="75"/>
  <c r="L132" i="75" s="1"/>
  <c r="M129" i="75"/>
  <c r="L130" i="74"/>
  <c r="L132" i="74" s="1"/>
  <c r="M129" i="74"/>
  <c r="L130" i="73"/>
  <c r="L132" i="73" s="1"/>
  <c r="M129" i="73"/>
  <c r="N131" i="72"/>
  <c r="L130" i="70"/>
  <c r="L132" i="70" s="1"/>
  <c r="M129" i="70"/>
  <c r="L130" i="69"/>
  <c r="L132" i="69" s="1"/>
  <c r="M129" i="69"/>
  <c r="O131" i="68"/>
  <c r="L130" i="67"/>
  <c r="L132" i="67" s="1"/>
  <c r="M129" i="67"/>
  <c r="W128" i="68" l="1"/>
  <c r="X84" i="68"/>
  <c r="W85" i="67"/>
  <c r="V128" i="67"/>
  <c r="Z84" i="67"/>
  <c r="N135" i="68"/>
  <c r="N190" i="68"/>
  <c r="T135" i="71"/>
  <c r="T190" i="71"/>
  <c r="V129" i="71"/>
  <c r="V131" i="71" s="1"/>
  <c r="U130" i="71"/>
  <c r="U132" i="71" s="1"/>
  <c r="U133" i="71" s="1"/>
  <c r="M135" i="72"/>
  <c r="L133" i="74"/>
  <c r="L190" i="74" s="1"/>
  <c r="L133" i="70"/>
  <c r="L190" i="70" s="1"/>
  <c r="L133" i="67"/>
  <c r="L190" i="67" s="1"/>
  <c r="L133" i="75"/>
  <c r="L190" i="75" s="1"/>
  <c r="L133" i="69"/>
  <c r="L133" i="73"/>
  <c r="V128" i="88"/>
  <c r="AY191" i="88"/>
  <c r="AY192" i="88"/>
  <c r="AY198" i="88"/>
  <c r="AY197" i="88"/>
  <c r="M131" i="75"/>
  <c r="M131" i="74"/>
  <c r="M131" i="73"/>
  <c r="N130" i="72"/>
  <c r="N132" i="72" s="1"/>
  <c r="O129" i="72"/>
  <c r="M131" i="70"/>
  <c r="M131" i="69"/>
  <c r="O130" i="68"/>
  <c r="O132" i="68" s="1"/>
  <c r="P129" i="68"/>
  <c r="M131" i="67"/>
  <c r="X128" i="68" l="1"/>
  <c r="Y84" i="68"/>
  <c r="AA84" i="67"/>
  <c r="X85" i="67"/>
  <c r="W128" i="67"/>
  <c r="L135" i="69"/>
  <c r="L190" i="69"/>
  <c r="L135" i="75"/>
  <c r="U135" i="71"/>
  <c r="U190" i="71"/>
  <c r="L135" i="73"/>
  <c r="L190" i="73"/>
  <c r="V130" i="71"/>
  <c r="V132" i="71" s="1"/>
  <c r="V133" i="71" s="1"/>
  <c r="W129" i="71"/>
  <c r="W131" i="71" s="1"/>
  <c r="L135" i="70"/>
  <c r="O133" i="68"/>
  <c r="O190" i="68" s="1"/>
  <c r="L135" i="67"/>
  <c r="N133" i="72"/>
  <c r="W128" i="88"/>
  <c r="AZ192" i="88"/>
  <c r="AZ191" i="88"/>
  <c r="AZ198" i="88"/>
  <c r="AZ197" i="88"/>
  <c r="N129" i="75"/>
  <c r="M130" i="75"/>
  <c r="M132" i="75" s="1"/>
  <c r="N129" i="74"/>
  <c r="M130" i="74"/>
  <c r="M132" i="74" s="1"/>
  <c r="M130" i="73"/>
  <c r="M132" i="73" s="1"/>
  <c r="N129" i="73"/>
  <c r="O131" i="72"/>
  <c r="M130" i="70"/>
  <c r="M132" i="70" s="1"/>
  <c r="N129" i="70"/>
  <c r="N129" i="69"/>
  <c r="M130" i="69"/>
  <c r="M132" i="69" s="1"/>
  <c r="P131" i="68"/>
  <c r="M130" i="67"/>
  <c r="M132" i="67" s="1"/>
  <c r="N129" i="67"/>
  <c r="Y128" i="68" l="1"/>
  <c r="Z84" i="68"/>
  <c r="AB84" i="67"/>
  <c r="Y85" i="67"/>
  <c r="X128" i="67"/>
  <c r="V135" i="71"/>
  <c r="V190" i="71"/>
  <c r="N135" i="72"/>
  <c r="N190" i="72"/>
  <c r="W130" i="71"/>
  <c r="W132" i="71" s="1"/>
  <c r="W133" i="71" s="1"/>
  <c r="X129" i="71"/>
  <c r="X131" i="71" s="1"/>
  <c r="O135" i="68"/>
  <c r="M133" i="75"/>
  <c r="M190" i="75" s="1"/>
  <c r="M133" i="67"/>
  <c r="M133" i="69"/>
  <c r="M133" i="70"/>
  <c r="M190" i="70" s="1"/>
  <c r="M133" i="73"/>
  <c r="M133" i="74"/>
  <c r="M190" i="74" s="1"/>
  <c r="X128" i="88"/>
  <c r="BA192" i="88"/>
  <c r="BA191" i="88"/>
  <c r="BA197" i="88"/>
  <c r="BA198" i="88"/>
  <c r="N131" i="75"/>
  <c r="N131" i="74"/>
  <c r="N131" i="73"/>
  <c r="P129" i="72"/>
  <c r="O130" i="72"/>
  <c r="O132" i="72" s="1"/>
  <c r="N131" i="70"/>
  <c r="N131" i="69"/>
  <c r="Q129" i="68"/>
  <c r="P130" i="68"/>
  <c r="P132" i="68" s="1"/>
  <c r="N131" i="67"/>
  <c r="Z128" i="68" l="1"/>
  <c r="AA84" i="68"/>
  <c r="Z85" i="67"/>
  <c r="Y128" i="67"/>
  <c r="M135" i="69"/>
  <c r="M190" i="69"/>
  <c r="M135" i="73"/>
  <c r="M190" i="73"/>
  <c r="M135" i="67"/>
  <c r="M190" i="67"/>
  <c r="W135" i="71"/>
  <c r="W190" i="71"/>
  <c r="Y129" i="71"/>
  <c r="Y131" i="71" s="1"/>
  <c r="X130" i="71"/>
  <c r="X132" i="71" s="1"/>
  <c r="X133" i="71" s="1"/>
  <c r="M135" i="75"/>
  <c r="M135" i="70"/>
  <c r="P133" i="68"/>
  <c r="P190" i="68" s="1"/>
  <c r="O133" i="72"/>
  <c r="Y128" i="88"/>
  <c r="BB192" i="88"/>
  <c r="BB191" i="88"/>
  <c r="BB197" i="88"/>
  <c r="BB198" i="88"/>
  <c r="N130" i="75"/>
  <c r="N132" i="75" s="1"/>
  <c r="O129" i="75"/>
  <c r="O129" i="74"/>
  <c r="N130" i="74"/>
  <c r="N132" i="74" s="1"/>
  <c r="N130" i="73"/>
  <c r="N132" i="73" s="1"/>
  <c r="O129" i="73"/>
  <c r="P131" i="72"/>
  <c r="N130" i="70"/>
  <c r="N132" i="70" s="1"/>
  <c r="O129" i="70"/>
  <c r="N130" i="69"/>
  <c r="N132" i="69" s="1"/>
  <c r="O129" i="69"/>
  <c r="Q131" i="68"/>
  <c r="N130" i="67"/>
  <c r="N132" i="67" s="1"/>
  <c r="O129" i="67"/>
  <c r="AA128" i="68" l="1"/>
  <c r="AB84" i="68"/>
  <c r="AB128" i="68" s="1"/>
  <c r="AA85" i="67"/>
  <c r="Z128" i="67"/>
  <c r="X135" i="71"/>
  <c r="X190" i="71"/>
  <c r="O135" i="72"/>
  <c r="O190" i="72"/>
  <c r="Z129" i="71"/>
  <c r="Z131" i="71" s="1"/>
  <c r="Y130" i="71"/>
  <c r="Y132" i="71" s="1"/>
  <c r="Y133" i="71" s="1"/>
  <c r="N133" i="73"/>
  <c r="N190" i="73" s="1"/>
  <c r="N133" i="74"/>
  <c r="N190" i="74" s="1"/>
  <c r="N133" i="69"/>
  <c r="N190" i="69" s="1"/>
  <c r="N133" i="67"/>
  <c r="N133" i="70"/>
  <c r="N190" i="70" s="1"/>
  <c r="N133" i="75"/>
  <c r="P135" i="68"/>
  <c r="Z128" i="88"/>
  <c r="O131" i="75"/>
  <c r="O131" i="74"/>
  <c r="O131" i="73"/>
  <c r="Q129" i="72"/>
  <c r="P130" i="72"/>
  <c r="P132" i="72" s="1"/>
  <c r="O131" i="70"/>
  <c r="O131" i="69"/>
  <c r="N135" i="69"/>
  <c r="Q130" i="68"/>
  <c r="Q132" i="68" s="1"/>
  <c r="R129" i="68"/>
  <c r="O131" i="67"/>
  <c r="AB85" i="67" l="1"/>
  <c r="AB128" i="67" s="1"/>
  <c r="AA128" i="67"/>
  <c r="N135" i="67"/>
  <c r="N190" i="67"/>
  <c r="N135" i="75"/>
  <c r="N190" i="75"/>
  <c r="Y135" i="71"/>
  <c r="Y190" i="71"/>
  <c r="N135" i="73"/>
  <c r="Z130" i="71"/>
  <c r="Z132" i="71" s="1"/>
  <c r="Z133" i="71" s="1"/>
  <c r="AA129" i="71"/>
  <c r="AA131" i="71" s="1"/>
  <c r="N135" i="70"/>
  <c r="Q133" i="68"/>
  <c r="Q190" i="68" s="1"/>
  <c r="P133" i="72"/>
  <c r="AA128" i="88"/>
  <c r="O130" i="75"/>
  <c r="O132" i="75" s="1"/>
  <c r="P129" i="75"/>
  <c r="O130" i="74"/>
  <c r="O132" i="74" s="1"/>
  <c r="P129" i="74"/>
  <c r="P129" i="73"/>
  <c r="O130" i="73"/>
  <c r="O132" i="73" s="1"/>
  <c r="Q131" i="72"/>
  <c r="O130" i="70"/>
  <c r="O132" i="70" s="1"/>
  <c r="P129" i="70"/>
  <c r="P129" i="69"/>
  <c r="O130" i="69"/>
  <c r="O132" i="69" s="1"/>
  <c r="R131" i="68"/>
  <c r="P129" i="67"/>
  <c r="O130" i="67"/>
  <c r="O132" i="67" s="1"/>
  <c r="Z135" i="71" l="1"/>
  <c r="Z190" i="71"/>
  <c r="P135" i="72"/>
  <c r="P190" i="72"/>
  <c r="AB129" i="71"/>
  <c r="AB131" i="71" s="1"/>
  <c r="AA130" i="71"/>
  <c r="AA132" i="71" s="1"/>
  <c r="AA133" i="71" s="1"/>
  <c r="Q135" i="68"/>
  <c r="O133" i="75"/>
  <c r="O190" i="75" s="1"/>
  <c r="O133" i="69"/>
  <c r="O190" i="69" s="1"/>
  <c r="O133" i="70"/>
  <c r="O133" i="74"/>
  <c r="O190" i="74" s="1"/>
  <c r="O133" i="73"/>
  <c r="O190" i="73" s="1"/>
  <c r="O133" i="67"/>
  <c r="O190" i="67" s="1"/>
  <c r="AB128" i="88"/>
  <c r="P131" i="75"/>
  <c r="P131" i="74"/>
  <c r="P131" i="73"/>
  <c r="R129" i="72"/>
  <c r="Q130" i="72"/>
  <c r="Q132" i="72" s="1"/>
  <c r="P131" i="70"/>
  <c r="P131" i="69"/>
  <c r="R130" i="68"/>
  <c r="R132" i="68" s="1"/>
  <c r="S129" i="68"/>
  <c r="P131" i="67"/>
  <c r="O135" i="70" l="1"/>
  <c r="O190" i="70"/>
  <c r="AA135" i="71"/>
  <c r="AA190" i="71"/>
  <c r="O135" i="75"/>
  <c r="AC129" i="71"/>
  <c r="AC131" i="71" s="1"/>
  <c r="AB130" i="71"/>
  <c r="AB132" i="71" s="1"/>
  <c r="AB133" i="71" s="1"/>
  <c r="O135" i="73"/>
  <c r="O135" i="69"/>
  <c r="O135" i="67"/>
  <c r="Q133" i="72"/>
  <c r="Q190" i="72" s="1"/>
  <c r="R133" i="68"/>
  <c r="R190" i="68" s="1"/>
  <c r="AC128" i="88"/>
  <c r="P130" i="75"/>
  <c r="P132" i="75" s="1"/>
  <c r="Q129" i="75"/>
  <c r="P130" i="74"/>
  <c r="P132" i="74" s="1"/>
  <c r="Q129" i="74"/>
  <c r="P130" i="73"/>
  <c r="P132" i="73" s="1"/>
  <c r="Q129" i="73"/>
  <c r="R131" i="72"/>
  <c r="P130" i="70"/>
  <c r="P132" i="70" s="1"/>
  <c r="Q129" i="70"/>
  <c r="P130" i="69"/>
  <c r="P132" i="69" s="1"/>
  <c r="Q129" i="69"/>
  <c r="S131" i="68"/>
  <c r="P130" i="67"/>
  <c r="P132" i="67" s="1"/>
  <c r="Q129" i="67"/>
  <c r="AB135" i="71" l="1"/>
  <c r="AB190" i="71"/>
  <c r="R135" i="68"/>
  <c r="Q135" i="72"/>
  <c r="AD129" i="71"/>
  <c r="AD131" i="71" s="1"/>
  <c r="AC130" i="71"/>
  <c r="AC132" i="71" s="1"/>
  <c r="AC133" i="71" s="1"/>
  <c r="P133" i="75"/>
  <c r="P133" i="67"/>
  <c r="P133" i="73"/>
  <c r="P190" i="73" s="1"/>
  <c r="P133" i="69"/>
  <c r="P190" i="69" s="1"/>
  <c r="P133" i="74"/>
  <c r="P190" i="74" s="1"/>
  <c r="P133" i="70"/>
  <c r="AD128" i="88"/>
  <c r="Q131" i="75"/>
  <c r="Q131" i="74"/>
  <c r="Q131" i="73"/>
  <c r="R130" i="72"/>
  <c r="R132" i="72" s="1"/>
  <c r="S129" i="72"/>
  <c r="Q131" i="70"/>
  <c r="Q131" i="69"/>
  <c r="T129" i="68"/>
  <c r="S130" i="68"/>
  <c r="S132" i="68" s="1"/>
  <c r="Q131" i="67"/>
  <c r="P135" i="67" l="1"/>
  <c r="P190" i="67"/>
  <c r="P135" i="75"/>
  <c r="P190" i="75"/>
  <c r="AC135" i="71"/>
  <c r="AC190" i="71"/>
  <c r="P135" i="70"/>
  <c r="P190" i="70"/>
  <c r="AE129" i="71"/>
  <c r="AE131" i="71" s="1"/>
  <c r="AD130" i="71"/>
  <c r="AD132" i="71" s="1"/>
  <c r="AD133" i="71" s="1"/>
  <c r="P135" i="73"/>
  <c r="P135" i="69"/>
  <c r="S133" i="68"/>
  <c r="S190" i="68" s="1"/>
  <c r="R133" i="72"/>
  <c r="R190" i="72" s="1"/>
  <c r="AE128" i="88"/>
  <c r="Q130" i="75"/>
  <c r="Q132" i="75" s="1"/>
  <c r="R129" i="75"/>
  <c r="Q130" i="74"/>
  <c r="Q132" i="74" s="1"/>
  <c r="R129" i="74"/>
  <c r="Q130" i="73"/>
  <c r="Q132" i="73" s="1"/>
  <c r="R129" i="73"/>
  <c r="S131" i="72"/>
  <c r="R129" i="70"/>
  <c r="Q130" i="70"/>
  <c r="Q132" i="70" s="1"/>
  <c r="Q130" i="69"/>
  <c r="Q132" i="69" s="1"/>
  <c r="R129" i="69"/>
  <c r="T131" i="68"/>
  <c r="R129" i="67"/>
  <c r="Q130" i="67"/>
  <c r="Q132" i="67" s="1"/>
  <c r="AD135" i="71" l="1"/>
  <c r="AD190" i="71"/>
  <c r="AF129" i="71"/>
  <c r="AF131" i="71" s="1"/>
  <c r="AE130" i="71"/>
  <c r="AE132" i="71" s="1"/>
  <c r="AE133" i="71" s="1"/>
  <c r="S135" i="68"/>
  <c r="R135" i="72"/>
  <c r="Q133" i="73"/>
  <c r="Q190" i="73" s="1"/>
  <c r="Q133" i="70"/>
  <c r="Q133" i="74"/>
  <c r="Q190" i="74" s="1"/>
  <c r="Q133" i="67"/>
  <c r="Q190" i="67" s="1"/>
  <c r="Q133" i="69"/>
  <c r="Q190" i="69" s="1"/>
  <c r="Q133" i="75"/>
  <c r="AF128" i="88"/>
  <c r="R131" i="75"/>
  <c r="R131" i="74"/>
  <c r="R131" i="73"/>
  <c r="T129" i="72"/>
  <c r="S130" i="72"/>
  <c r="S132" i="72" s="1"/>
  <c r="R131" i="70"/>
  <c r="R131" i="69"/>
  <c r="T130" i="68"/>
  <c r="T132" i="68" s="1"/>
  <c r="U129" i="68"/>
  <c r="R131" i="67"/>
  <c r="Q135" i="70" l="1"/>
  <c r="Q190" i="70"/>
  <c r="Q135" i="75"/>
  <c r="Q190" i="75"/>
  <c r="AE135" i="71"/>
  <c r="AE190" i="71"/>
  <c r="Q135" i="73"/>
  <c r="AG129" i="71"/>
  <c r="AG131" i="71" s="1"/>
  <c r="AF130" i="71"/>
  <c r="AF132" i="71" s="1"/>
  <c r="AF133" i="71" s="1"/>
  <c r="Q135" i="67"/>
  <c r="Q135" i="69"/>
  <c r="T133" i="68"/>
  <c r="T190" i="68" s="1"/>
  <c r="S133" i="72"/>
  <c r="AG128" i="88"/>
  <c r="R130" i="75"/>
  <c r="R132" i="75" s="1"/>
  <c r="S129" i="75"/>
  <c r="R130" i="74"/>
  <c r="R132" i="74" s="1"/>
  <c r="S129" i="74"/>
  <c r="R130" i="73"/>
  <c r="R132" i="73" s="1"/>
  <c r="S129" i="73"/>
  <c r="T131" i="72"/>
  <c r="R130" i="70"/>
  <c r="R132" i="70" s="1"/>
  <c r="S129" i="70"/>
  <c r="R130" i="69"/>
  <c r="R132" i="69" s="1"/>
  <c r="S129" i="69"/>
  <c r="U131" i="68"/>
  <c r="R130" i="67"/>
  <c r="R132" i="67" s="1"/>
  <c r="S129" i="67"/>
  <c r="AF135" i="71" l="1"/>
  <c r="AF190" i="71"/>
  <c r="T135" i="68"/>
  <c r="S135" i="72"/>
  <c r="S190" i="72"/>
  <c r="AH129" i="71"/>
  <c r="AH131" i="71" s="1"/>
  <c r="AG130" i="71"/>
  <c r="AG132" i="71" s="1"/>
  <c r="AG133" i="71" s="1"/>
  <c r="R133" i="73"/>
  <c r="R133" i="70"/>
  <c r="R133" i="74"/>
  <c r="R190" i="74" s="1"/>
  <c r="R133" i="67"/>
  <c r="R133" i="75"/>
  <c r="R133" i="69"/>
  <c r="R190" i="69" s="1"/>
  <c r="AH128" i="88"/>
  <c r="S131" i="75"/>
  <c r="S131" i="74"/>
  <c r="S131" i="73"/>
  <c r="T130" i="72"/>
  <c r="T132" i="72" s="1"/>
  <c r="U129" i="72"/>
  <c r="S131" i="70"/>
  <c r="S131" i="69"/>
  <c r="U130" i="68"/>
  <c r="U132" i="68" s="1"/>
  <c r="V129" i="68"/>
  <c r="S131" i="67"/>
  <c r="R135" i="75" l="1"/>
  <c r="R190" i="75"/>
  <c r="AG135" i="71"/>
  <c r="AG190" i="71"/>
  <c r="R135" i="70"/>
  <c r="R190" i="70"/>
  <c r="R135" i="67"/>
  <c r="R190" i="67"/>
  <c r="R135" i="73"/>
  <c r="R190" i="73"/>
  <c r="AI129" i="71"/>
  <c r="AI131" i="71" s="1"/>
  <c r="AH130" i="71"/>
  <c r="AH132" i="71" s="1"/>
  <c r="AH133" i="71" s="1"/>
  <c r="R135" i="69"/>
  <c r="T133" i="72"/>
  <c r="T190" i="72" s="1"/>
  <c r="U133" i="68"/>
  <c r="U190" i="68" s="1"/>
  <c r="AI128" i="88"/>
  <c r="S130" i="75"/>
  <c r="S132" i="75" s="1"/>
  <c r="T129" i="75"/>
  <c r="S130" i="74"/>
  <c r="S132" i="74" s="1"/>
  <c r="T129" i="74"/>
  <c r="S130" i="73"/>
  <c r="S132" i="73" s="1"/>
  <c r="T129" i="73"/>
  <c r="U131" i="72"/>
  <c r="T129" i="70"/>
  <c r="S130" i="70"/>
  <c r="S132" i="70" s="1"/>
  <c r="S130" i="69"/>
  <c r="S132" i="69" s="1"/>
  <c r="T129" i="69"/>
  <c r="V131" i="68"/>
  <c r="S130" i="67"/>
  <c r="S132" i="67" s="1"/>
  <c r="T129" i="67"/>
  <c r="AH135" i="71" l="1"/>
  <c r="AH190" i="71"/>
  <c r="AJ129" i="71"/>
  <c r="AJ131" i="71" s="1"/>
  <c r="AI130" i="71"/>
  <c r="AI132" i="71" s="1"/>
  <c r="AI133" i="71" s="1"/>
  <c r="U135" i="68"/>
  <c r="T135" i="72"/>
  <c r="S133" i="67"/>
  <c r="S133" i="75"/>
  <c r="S133" i="73"/>
  <c r="S190" i="73" s="1"/>
  <c r="S133" i="69"/>
  <c r="S190" i="69" s="1"/>
  <c r="S133" i="70"/>
  <c r="S133" i="74"/>
  <c r="S190" i="74" s="1"/>
  <c r="AJ128" i="88"/>
  <c r="T131" i="75"/>
  <c r="T131" i="74"/>
  <c r="T131" i="73"/>
  <c r="U130" i="72"/>
  <c r="U132" i="72" s="1"/>
  <c r="V129" i="72"/>
  <c r="T131" i="70"/>
  <c r="T131" i="69"/>
  <c r="V130" i="68"/>
  <c r="V132" i="68" s="1"/>
  <c r="W129" i="68"/>
  <c r="T131" i="67"/>
  <c r="S135" i="70" l="1"/>
  <c r="S190" i="70"/>
  <c r="S135" i="75"/>
  <c r="S190" i="75"/>
  <c r="S135" i="67"/>
  <c r="S190" i="67"/>
  <c r="AI135" i="71"/>
  <c r="AI190" i="71"/>
  <c r="AK129" i="71"/>
  <c r="AK131" i="71" s="1"/>
  <c r="AJ130" i="71"/>
  <c r="AJ132" i="71" s="1"/>
  <c r="AJ133" i="71" s="1"/>
  <c r="S135" i="73"/>
  <c r="S135" i="69"/>
  <c r="U133" i="72"/>
  <c r="U190" i="72" s="1"/>
  <c r="V133" i="68"/>
  <c r="V190" i="68" s="1"/>
  <c r="AK128" i="88"/>
  <c r="T130" i="75"/>
  <c r="T132" i="75" s="1"/>
  <c r="U129" i="75"/>
  <c r="T130" i="74"/>
  <c r="T132" i="74" s="1"/>
  <c r="U129" i="74"/>
  <c r="T130" i="73"/>
  <c r="T132" i="73" s="1"/>
  <c r="U129" i="73"/>
  <c r="V131" i="72"/>
  <c r="T130" i="70"/>
  <c r="T132" i="70" s="1"/>
  <c r="U129" i="70"/>
  <c r="T130" i="69"/>
  <c r="T132" i="69" s="1"/>
  <c r="U129" i="69"/>
  <c r="W131" i="68"/>
  <c r="T130" i="67"/>
  <c r="T132" i="67" s="1"/>
  <c r="U129" i="67"/>
  <c r="AJ135" i="71" l="1"/>
  <c r="AJ190" i="71"/>
  <c r="U135" i="72"/>
  <c r="AL129" i="71"/>
  <c r="AL131" i="71" s="1"/>
  <c r="AK130" i="71"/>
  <c r="AK132" i="71" s="1"/>
  <c r="AK133" i="71" s="1"/>
  <c r="T133" i="75"/>
  <c r="T190" i="75" s="1"/>
  <c r="T133" i="67"/>
  <c r="T133" i="69"/>
  <c r="T190" i="69" s="1"/>
  <c r="T133" i="70"/>
  <c r="T190" i="70" s="1"/>
  <c r="V135" i="68"/>
  <c r="T133" i="73"/>
  <c r="T190" i="73" s="1"/>
  <c r="T133" i="74"/>
  <c r="T190" i="74" s="1"/>
  <c r="AL128" i="88"/>
  <c r="U131" i="75"/>
  <c r="U131" i="74"/>
  <c r="U131" i="73"/>
  <c r="V130" i="72"/>
  <c r="V132" i="72" s="1"/>
  <c r="W129" i="72"/>
  <c r="U131" i="70"/>
  <c r="U131" i="69"/>
  <c r="W130" i="68"/>
  <c r="W132" i="68" s="1"/>
  <c r="X129" i="68"/>
  <c r="U131" i="67"/>
  <c r="T135" i="67" l="1"/>
  <c r="T190" i="67"/>
  <c r="AK135" i="71"/>
  <c r="AK190" i="71"/>
  <c r="T135" i="75"/>
  <c r="AM129" i="71"/>
  <c r="AM131" i="71" s="1"/>
  <c r="AL130" i="71"/>
  <c r="AL132" i="71" s="1"/>
  <c r="AL133" i="71" s="1"/>
  <c r="T135" i="69"/>
  <c r="T135" i="73"/>
  <c r="T135" i="70"/>
  <c r="V133" i="72"/>
  <c r="V190" i="72" s="1"/>
  <c r="W133" i="68"/>
  <c r="W190" i="68" s="1"/>
  <c r="AM128" i="88"/>
  <c r="V129" i="75"/>
  <c r="U130" i="75"/>
  <c r="U132" i="75" s="1"/>
  <c r="V129" i="74"/>
  <c r="U130" i="74"/>
  <c r="U132" i="74" s="1"/>
  <c r="U130" i="73"/>
  <c r="U132" i="73" s="1"/>
  <c r="V129" i="73"/>
  <c r="W131" i="72"/>
  <c r="U130" i="70"/>
  <c r="U132" i="70" s="1"/>
  <c r="V129" i="70"/>
  <c r="V129" i="69"/>
  <c r="U130" i="69"/>
  <c r="U132" i="69" s="1"/>
  <c r="X131" i="68"/>
  <c r="U130" i="67"/>
  <c r="U132" i="67" s="1"/>
  <c r="V129" i="67"/>
  <c r="AL135" i="71" l="1"/>
  <c r="AL190" i="71"/>
  <c r="V135" i="72"/>
  <c r="AN129" i="71"/>
  <c r="AN131" i="71" s="1"/>
  <c r="AM130" i="71"/>
  <c r="AM132" i="71" s="1"/>
  <c r="AM133" i="71" s="1"/>
  <c r="W135" i="68"/>
  <c r="U133" i="74"/>
  <c r="U190" i="74" s="1"/>
  <c r="U133" i="73"/>
  <c r="U190" i="73" s="1"/>
  <c r="U133" i="70"/>
  <c r="U133" i="69"/>
  <c r="U133" i="75"/>
  <c r="U133" i="67"/>
  <c r="AN128" i="88"/>
  <c r="V131" i="75"/>
  <c r="V131" i="74"/>
  <c r="V131" i="73"/>
  <c r="X129" i="72"/>
  <c r="W130" i="72"/>
  <c r="W132" i="72" s="1"/>
  <c r="V131" i="70"/>
  <c r="V131" i="69"/>
  <c r="Y129" i="68"/>
  <c r="X130" i="68"/>
  <c r="X132" i="68" s="1"/>
  <c r="V131" i="67"/>
  <c r="U135" i="67" l="1"/>
  <c r="U190" i="67"/>
  <c r="U135" i="69"/>
  <c r="U190" i="69"/>
  <c r="U135" i="75"/>
  <c r="U190" i="75"/>
  <c r="AM135" i="71"/>
  <c r="AM190" i="71"/>
  <c r="U135" i="70"/>
  <c r="U190" i="70"/>
  <c r="U135" i="73"/>
  <c r="AO129" i="71"/>
  <c r="AO131" i="71" s="1"/>
  <c r="AN130" i="71"/>
  <c r="AN132" i="71" s="1"/>
  <c r="AN133" i="71" s="1"/>
  <c r="W133" i="72"/>
  <c r="W190" i="72" s="1"/>
  <c r="X133" i="68"/>
  <c r="X190" i="68" s="1"/>
  <c r="AO128" i="88"/>
  <c r="W129" i="75"/>
  <c r="V130" i="75"/>
  <c r="V132" i="75" s="1"/>
  <c r="V130" i="74"/>
  <c r="V132" i="74" s="1"/>
  <c r="W129" i="74"/>
  <c r="V130" i="73"/>
  <c r="V132" i="73" s="1"/>
  <c r="W129" i="73"/>
  <c r="X131" i="72"/>
  <c r="V130" i="70"/>
  <c r="V132" i="70" s="1"/>
  <c r="W129" i="70"/>
  <c r="V130" i="69"/>
  <c r="V132" i="69" s="1"/>
  <c r="W129" i="69"/>
  <c r="Y131" i="68"/>
  <c r="V130" i="67"/>
  <c r="V132" i="67" s="1"/>
  <c r="W129" i="67"/>
  <c r="AN135" i="71" l="1"/>
  <c r="AN190" i="71"/>
  <c r="W135" i="72"/>
  <c r="AP129" i="71"/>
  <c r="AP131" i="71" s="1"/>
  <c r="AO130" i="71"/>
  <c r="AO132" i="71" s="1"/>
  <c r="AO133" i="71" s="1"/>
  <c r="X135" i="68"/>
  <c r="V133" i="73"/>
  <c r="V190" i="73" s="1"/>
  <c r="V133" i="74"/>
  <c r="V190" i="74" s="1"/>
  <c r="V133" i="69"/>
  <c r="V133" i="70"/>
  <c r="V133" i="75"/>
  <c r="V190" i="75" s="1"/>
  <c r="V133" i="67"/>
  <c r="AP128" i="88"/>
  <c r="W131" i="75"/>
  <c r="W131" i="74"/>
  <c r="W131" i="73"/>
  <c r="Y129" i="72"/>
  <c r="X130" i="72"/>
  <c r="X132" i="72" s="1"/>
  <c r="W131" i="70"/>
  <c r="W131" i="69"/>
  <c r="Y130" i="68"/>
  <c r="Y132" i="68" s="1"/>
  <c r="Z129" i="68"/>
  <c r="W131" i="67"/>
  <c r="V135" i="73" l="1"/>
  <c r="V135" i="69"/>
  <c r="V190" i="69"/>
  <c r="V135" i="70"/>
  <c r="V190" i="70"/>
  <c r="AO135" i="71"/>
  <c r="AO190" i="71"/>
  <c r="V135" i="67"/>
  <c r="V190" i="67"/>
  <c r="AQ129" i="71"/>
  <c r="AQ131" i="71" s="1"/>
  <c r="AP130" i="71"/>
  <c r="AP132" i="71" s="1"/>
  <c r="AP133" i="71" s="1"/>
  <c r="Y133" i="68"/>
  <c r="Y190" i="68" s="1"/>
  <c r="X133" i="72"/>
  <c r="X190" i="72" s="1"/>
  <c r="V135" i="75"/>
  <c r="AQ128" i="88"/>
  <c r="W130" i="75"/>
  <c r="W132" i="75" s="1"/>
  <c r="X129" i="75"/>
  <c r="W130" i="74"/>
  <c r="W132" i="74" s="1"/>
  <c r="X129" i="74"/>
  <c r="X129" i="73"/>
  <c r="W130" i="73"/>
  <c r="W132" i="73" s="1"/>
  <c r="Y131" i="72"/>
  <c r="W130" i="70"/>
  <c r="W132" i="70" s="1"/>
  <c r="X129" i="70"/>
  <c r="X129" i="69"/>
  <c r="W130" i="69"/>
  <c r="W132" i="69" s="1"/>
  <c r="Z131" i="68"/>
  <c r="X129" i="67"/>
  <c r="W130" i="67"/>
  <c r="W132" i="67" s="1"/>
  <c r="AP135" i="71" l="1"/>
  <c r="AP190" i="71"/>
  <c r="X135" i="72"/>
  <c r="AR129" i="71"/>
  <c r="AR131" i="71" s="1"/>
  <c r="AQ130" i="71"/>
  <c r="AQ132" i="71" s="1"/>
  <c r="AQ133" i="71" s="1"/>
  <c r="Y135" i="68"/>
  <c r="W133" i="70"/>
  <c r="W190" i="70" s="1"/>
  <c r="W133" i="74"/>
  <c r="W190" i="74" s="1"/>
  <c r="W133" i="73"/>
  <c r="W133" i="69"/>
  <c r="W190" i="69" s="1"/>
  <c r="W133" i="67"/>
  <c r="W190" i="67" s="1"/>
  <c r="W133" i="75"/>
  <c r="AR128" i="88"/>
  <c r="X131" i="75"/>
  <c r="X131" i="74"/>
  <c r="X131" i="73"/>
  <c r="Z129" i="72"/>
  <c r="Y130" i="72"/>
  <c r="Y132" i="72" s="1"/>
  <c r="X131" i="70"/>
  <c r="X131" i="69"/>
  <c r="Z130" i="68"/>
  <c r="Z132" i="68" s="1"/>
  <c r="AA129" i="68"/>
  <c r="X131" i="67"/>
  <c r="W135" i="73" l="1"/>
  <c r="W190" i="73"/>
  <c r="W135" i="75"/>
  <c r="W190" i="75"/>
  <c r="AQ135" i="71"/>
  <c r="AQ190" i="71"/>
  <c r="AS129" i="71"/>
  <c r="AS131" i="71" s="1"/>
  <c r="AR130" i="71"/>
  <c r="AR132" i="71" s="1"/>
  <c r="AR133" i="71" s="1"/>
  <c r="W135" i="70"/>
  <c r="W135" i="69"/>
  <c r="W135" i="67"/>
  <c r="Y133" i="72"/>
  <c r="Y190" i="72" s="1"/>
  <c r="Z133" i="68"/>
  <c r="AS128" i="88"/>
  <c r="X130" i="75"/>
  <c r="X132" i="75" s="1"/>
  <c r="Y129" i="75"/>
  <c r="X130" i="74"/>
  <c r="X132" i="74" s="1"/>
  <c r="Y129" i="74"/>
  <c r="X130" i="73"/>
  <c r="X132" i="73" s="1"/>
  <c r="Y129" i="73"/>
  <c r="Z131" i="72"/>
  <c r="X130" i="70"/>
  <c r="X132" i="70" s="1"/>
  <c r="Y129" i="70"/>
  <c r="X130" i="69"/>
  <c r="X132" i="69" s="1"/>
  <c r="Y129" i="69"/>
  <c r="AA131" i="68"/>
  <c r="X130" i="67"/>
  <c r="X132" i="67" s="1"/>
  <c r="Y129" i="67"/>
  <c r="AR135" i="71" l="1"/>
  <c r="AR190" i="71"/>
  <c r="Z135" i="68"/>
  <c r="Z190" i="68"/>
  <c r="Y135" i="72"/>
  <c r="AT129" i="71"/>
  <c r="AT131" i="71" s="1"/>
  <c r="AS130" i="71"/>
  <c r="AS132" i="71" s="1"/>
  <c r="AS133" i="71" s="1"/>
  <c r="X133" i="69"/>
  <c r="X190" i="69" s="1"/>
  <c r="X133" i="73"/>
  <c r="X190" i="73" s="1"/>
  <c r="X133" i="70"/>
  <c r="X190" i="70" s="1"/>
  <c r="X133" i="74"/>
  <c r="X190" i="74" s="1"/>
  <c r="X133" i="67"/>
  <c r="X190" i="67" s="1"/>
  <c r="X133" i="75"/>
  <c r="AT128" i="88"/>
  <c r="Y131" i="75"/>
  <c r="Y131" i="74"/>
  <c r="Y131" i="73"/>
  <c r="Z130" i="72"/>
  <c r="Z132" i="72" s="1"/>
  <c r="AA129" i="72"/>
  <c r="Y131" i="70"/>
  <c r="Y131" i="69"/>
  <c r="AB129" i="68"/>
  <c r="AA130" i="68"/>
  <c r="AA132" i="68" s="1"/>
  <c r="Y131" i="67"/>
  <c r="AS135" i="71" l="1"/>
  <c r="AS190" i="71"/>
  <c r="X135" i="75"/>
  <c r="X190" i="75"/>
  <c r="AU129" i="71"/>
  <c r="AU131" i="71" s="1"/>
  <c r="AT130" i="71"/>
  <c r="AT132" i="71" s="1"/>
  <c r="AT133" i="71" s="1"/>
  <c r="X135" i="73"/>
  <c r="X135" i="69"/>
  <c r="Z133" i="72"/>
  <c r="X135" i="70"/>
  <c r="AA133" i="68"/>
  <c r="AA190" i="68" s="1"/>
  <c r="X135" i="67"/>
  <c r="AU128" i="88"/>
  <c r="Y130" i="75"/>
  <c r="Y132" i="75" s="1"/>
  <c r="Z129" i="75"/>
  <c r="Y130" i="74"/>
  <c r="Y132" i="74" s="1"/>
  <c r="Z129" i="74"/>
  <c r="Y130" i="73"/>
  <c r="Y132" i="73" s="1"/>
  <c r="Z129" i="73"/>
  <c r="AA131" i="72"/>
  <c r="Z129" i="70"/>
  <c r="Y130" i="70"/>
  <c r="Y132" i="70" s="1"/>
  <c r="Y130" i="69"/>
  <c r="Y132" i="69" s="1"/>
  <c r="Z129" i="69"/>
  <c r="AB131" i="68"/>
  <c r="Z129" i="67"/>
  <c r="Y130" i="67"/>
  <c r="Y132" i="67" s="1"/>
  <c r="Z135" i="72" l="1"/>
  <c r="Z190" i="72"/>
  <c r="AT135" i="71"/>
  <c r="AT190" i="71"/>
  <c r="AV129" i="71"/>
  <c r="AV131" i="71" s="1"/>
  <c r="AU130" i="71"/>
  <c r="AU132" i="71" s="1"/>
  <c r="AU133" i="71" s="1"/>
  <c r="AA135" i="68"/>
  <c r="Y133" i="73"/>
  <c r="Y190" i="73" s="1"/>
  <c r="Y133" i="69"/>
  <c r="Y190" i="69" s="1"/>
  <c r="Y133" i="74"/>
  <c r="Y190" i="74" s="1"/>
  <c r="Y133" i="70"/>
  <c r="Y133" i="67"/>
  <c r="Y190" i="67" s="1"/>
  <c r="Y133" i="75"/>
  <c r="Y190" i="75" s="1"/>
  <c r="AV128" i="88"/>
  <c r="Z131" i="75"/>
  <c r="Z131" i="74"/>
  <c r="Z131" i="73"/>
  <c r="AB129" i="72"/>
  <c r="AA130" i="72"/>
  <c r="AA132" i="72" s="1"/>
  <c r="Z131" i="70"/>
  <c r="Z131" i="69"/>
  <c r="AB130" i="68"/>
  <c r="AB132" i="68" s="1"/>
  <c r="AC129" i="68"/>
  <c r="Z131" i="67"/>
  <c r="Y135" i="70" l="1"/>
  <c r="Y190" i="70"/>
  <c r="Y135" i="73"/>
  <c r="AU135" i="71"/>
  <c r="AU190" i="71"/>
  <c r="AW129" i="71"/>
  <c r="AW131" i="71" s="1"/>
  <c r="AV130" i="71"/>
  <c r="AV132" i="71" s="1"/>
  <c r="AV133" i="71" s="1"/>
  <c r="Y135" i="67"/>
  <c r="Y135" i="69"/>
  <c r="AB133" i="68"/>
  <c r="AB190" i="68" s="1"/>
  <c r="AA133" i="72"/>
  <c r="AA190" i="72" s="1"/>
  <c r="Y135" i="75"/>
  <c r="AX128" i="88"/>
  <c r="AW128" i="88"/>
  <c r="Z130" i="75"/>
  <c r="Z132" i="75" s="1"/>
  <c r="AA129" i="75"/>
  <c r="Z130" i="74"/>
  <c r="Z132" i="74" s="1"/>
  <c r="AA129" i="74"/>
  <c r="Z130" i="73"/>
  <c r="Z132" i="73" s="1"/>
  <c r="AA129" i="73"/>
  <c r="AB131" i="72"/>
  <c r="Z130" i="70"/>
  <c r="Z132" i="70" s="1"/>
  <c r="AA129" i="70"/>
  <c r="Z130" i="69"/>
  <c r="Z132" i="69" s="1"/>
  <c r="AA129" i="69"/>
  <c r="AC131" i="68"/>
  <c r="Z130" i="67"/>
  <c r="Z132" i="67" s="1"/>
  <c r="AA129" i="67"/>
  <c r="AV135" i="71" l="1"/>
  <c r="AV190" i="71"/>
  <c r="AB135" i="68"/>
  <c r="AW130" i="71"/>
  <c r="AW132" i="71" s="1"/>
  <c r="AW133" i="71" s="1"/>
  <c r="AX129" i="71"/>
  <c r="AX131" i="71" s="1"/>
  <c r="AA135" i="72"/>
  <c r="Z133" i="69"/>
  <c r="Z190" i="69" s="1"/>
  <c r="Z133" i="74"/>
  <c r="Z190" i="74" s="1"/>
  <c r="Z133" i="70"/>
  <c r="Z133" i="73"/>
  <c r="Z133" i="67"/>
  <c r="Z190" i="67" s="1"/>
  <c r="Z133" i="75"/>
  <c r="AA131" i="75"/>
  <c r="AA131" i="74"/>
  <c r="AA131" i="73"/>
  <c r="AB130" i="72"/>
  <c r="AB132" i="72" s="1"/>
  <c r="AC129" i="72"/>
  <c r="AA131" i="70"/>
  <c r="AA131" i="69"/>
  <c r="AC130" i="68"/>
  <c r="AC132" i="68" s="1"/>
  <c r="AD129" i="68"/>
  <c r="AA131" i="67"/>
  <c r="Z135" i="75" l="1"/>
  <c r="Z190" i="75"/>
  <c r="Z135" i="73"/>
  <c r="Z190" i="73"/>
  <c r="AW135" i="71"/>
  <c r="AW190" i="71"/>
  <c r="Z135" i="70"/>
  <c r="Z190" i="70"/>
  <c r="Z135" i="69"/>
  <c r="AY129" i="71"/>
  <c r="AY131" i="71" s="1"/>
  <c r="AX130" i="71"/>
  <c r="AX132" i="71" s="1"/>
  <c r="AX133" i="71" s="1"/>
  <c r="AC133" i="68"/>
  <c r="AC190" i="68" s="1"/>
  <c r="AB133" i="72"/>
  <c r="AB190" i="72" s="1"/>
  <c r="Z135" i="67"/>
  <c r="AA130" i="75"/>
  <c r="AA132" i="75" s="1"/>
  <c r="AB129" i="75"/>
  <c r="AA130" i="74"/>
  <c r="AA132" i="74" s="1"/>
  <c r="AB129" i="74"/>
  <c r="AA130" i="73"/>
  <c r="AA132" i="73" s="1"/>
  <c r="AB129" i="73"/>
  <c r="AC131" i="72"/>
  <c r="AB129" i="70"/>
  <c r="AA130" i="70"/>
  <c r="AA132" i="70" s="1"/>
  <c r="AA130" i="69"/>
  <c r="AA132" i="69" s="1"/>
  <c r="AB129" i="69"/>
  <c r="AD131" i="68"/>
  <c r="AA130" i="67"/>
  <c r="AA132" i="67" s="1"/>
  <c r="AB129" i="67"/>
  <c r="AX135" i="71" l="1"/>
  <c r="AX190" i="71"/>
  <c r="AC135" i="68"/>
  <c r="AZ129" i="71"/>
  <c r="AZ131" i="71" s="1"/>
  <c r="AY130" i="71"/>
  <c r="AY132" i="71" s="1"/>
  <c r="AY133" i="71" s="1"/>
  <c r="AB135" i="72"/>
  <c r="AA133" i="69"/>
  <c r="AA190" i="69" s="1"/>
  <c r="AA133" i="74"/>
  <c r="AA190" i="74" s="1"/>
  <c r="AA133" i="73"/>
  <c r="AA133" i="70"/>
  <c r="AA190" i="70" s="1"/>
  <c r="AA133" i="67"/>
  <c r="AA133" i="75"/>
  <c r="AA190" i="75" s="1"/>
  <c r="AB131" i="75"/>
  <c r="AB131" i="74"/>
  <c r="AB131" i="73"/>
  <c r="AC130" i="72"/>
  <c r="AC132" i="72" s="1"/>
  <c r="AD129" i="72"/>
  <c r="AB131" i="70"/>
  <c r="AB131" i="69"/>
  <c r="AD130" i="68"/>
  <c r="AD132" i="68" s="1"/>
  <c r="AE129" i="68"/>
  <c r="AB131" i="67"/>
  <c r="AA135" i="73" l="1"/>
  <c r="AA190" i="73"/>
  <c r="AA135" i="67"/>
  <c r="AA190" i="67"/>
  <c r="AY135" i="71"/>
  <c r="AY190" i="71"/>
  <c r="BA129" i="71"/>
  <c r="BA131" i="71" s="1"/>
  <c r="AZ130" i="71"/>
  <c r="AZ132" i="71" s="1"/>
  <c r="AZ133" i="71" s="1"/>
  <c r="AA135" i="69"/>
  <c r="AA135" i="70"/>
  <c r="AD133" i="68"/>
  <c r="AD190" i="68" s="1"/>
  <c r="AC133" i="72"/>
  <c r="AC190" i="72" s="1"/>
  <c r="AA135" i="75"/>
  <c r="AB130" i="75"/>
  <c r="AB132" i="75" s="1"/>
  <c r="AC129" i="75"/>
  <c r="AB130" i="74"/>
  <c r="AB132" i="74" s="1"/>
  <c r="AC129" i="74"/>
  <c r="AB130" i="73"/>
  <c r="AB132" i="73" s="1"/>
  <c r="AC129" i="73"/>
  <c r="AD131" i="72"/>
  <c r="AB130" i="70"/>
  <c r="AB132" i="70" s="1"/>
  <c r="AC129" i="70"/>
  <c r="AB130" i="69"/>
  <c r="AB132" i="69" s="1"/>
  <c r="AC129" i="69"/>
  <c r="AE131" i="68"/>
  <c r="AB130" i="67"/>
  <c r="AB132" i="67" s="1"/>
  <c r="AC129" i="67"/>
  <c r="AZ135" i="71" l="1"/>
  <c r="AZ190" i="71"/>
  <c r="BB129" i="71"/>
  <c r="BA130" i="71"/>
  <c r="BA132" i="71" s="1"/>
  <c r="BA133" i="71" s="1"/>
  <c r="AD135" i="68"/>
  <c r="AC135" i="72"/>
  <c r="AB133" i="75"/>
  <c r="AB190" i="75" s="1"/>
  <c r="AB133" i="70"/>
  <c r="AB133" i="74"/>
  <c r="AB190" i="74" s="1"/>
  <c r="AB133" i="69"/>
  <c r="AB190" i="69" s="1"/>
  <c r="AB133" i="73"/>
  <c r="AB190" i="73" s="1"/>
  <c r="AB133" i="67"/>
  <c r="AB190" i="67" s="1"/>
  <c r="AC131" i="75"/>
  <c r="AC131" i="74"/>
  <c r="AC131" i="73"/>
  <c r="AD130" i="72"/>
  <c r="AD132" i="72" s="1"/>
  <c r="AE129" i="72"/>
  <c r="AC131" i="70"/>
  <c r="AC131" i="69"/>
  <c r="AE130" i="68"/>
  <c r="AE132" i="68" s="1"/>
  <c r="AF129" i="68"/>
  <c r="AC131" i="67"/>
  <c r="AB135" i="70" l="1"/>
  <c r="AB190" i="70"/>
  <c r="BA135" i="71"/>
  <c r="BA190" i="71"/>
  <c r="BB131" i="71"/>
  <c r="BB130" i="71" s="1"/>
  <c r="BB132" i="71" s="1"/>
  <c r="BB133" i="71" s="1"/>
  <c r="AB135" i="75"/>
  <c r="AB135" i="69"/>
  <c r="AB135" i="67"/>
  <c r="AE133" i="68"/>
  <c r="AE190" i="68" s="1"/>
  <c r="AB135" i="73"/>
  <c r="AD133" i="72"/>
  <c r="AD190" i="72" s="1"/>
  <c r="AD129" i="75"/>
  <c r="AC130" i="75"/>
  <c r="AC132" i="75" s="1"/>
  <c r="AD129" i="74"/>
  <c r="AC130" i="74"/>
  <c r="AC132" i="74" s="1"/>
  <c r="AC130" i="73"/>
  <c r="AC132" i="73" s="1"/>
  <c r="AD129" i="73"/>
  <c r="AE131" i="72"/>
  <c r="AC130" i="70"/>
  <c r="AC132" i="70" s="1"/>
  <c r="AD129" i="70"/>
  <c r="AD129" i="69"/>
  <c r="AC130" i="69"/>
  <c r="AC132" i="69" s="1"/>
  <c r="AF131" i="68"/>
  <c r="AC130" i="67"/>
  <c r="AC132" i="67" s="1"/>
  <c r="AD129" i="67"/>
  <c r="BB135" i="71" l="1"/>
  <c r="BB190" i="71"/>
  <c r="AE135" i="68"/>
  <c r="AC133" i="67"/>
  <c r="AC190" i="67" s="1"/>
  <c r="AC133" i="69"/>
  <c r="AC133" i="75"/>
  <c r="AC133" i="74"/>
  <c r="AC190" i="74" s="1"/>
  <c r="AD135" i="72"/>
  <c r="AC133" i="73"/>
  <c r="AC133" i="70"/>
  <c r="AD131" i="75"/>
  <c r="AD131" i="74"/>
  <c r="AD131" i="73"/>
  <c r="AF129" i="72"/>
  <c r="AE130" i="72"/>
  <c r="AE132" i="72" s="1"/>
  <c r="AD131" i="70"/>
  <c r="AD131" i="69"/>
  <c r="AG129" i="68"/>
  <c r="AF130" i="68"/>
  <c r="AF132" i="68" s="1"/>
  <c r="AD131" i="67"/>
  <c r="AC135" i="67" l="1"/>
  <c r="AC135" i="70"/>
  <c r="AC190" i="70"/>
  <c r="AC135" i="73"/>
  <c r="AC190" i="73"/>
  <c r="AC135" i="75"/>
  <c r="AC190" i="75"/>
  <c r="AC135" i="69"/>
  <c r="AC190" i="69"/>
  <c r="AE133" i="72"/>
  <c r="AE190" i="72" s="1"/>
  <c r="AF133" i="68"/>
  <c r="AE129" i="75"/>
  <c r="AD130" i="75"/>
  <c r="AD132" i="75" s="1"/>
  <c r="AE129" i="74"/>
  <c r="AD130" i="74"/>
  <c r="AD132" i="74" s="1"/>
  <c r="AD130" i="73"/>
  <c r="AD132" i="73" s="1"/>
  <c r="AE129" i="73"/>
  <c r="AF131" i="72"/>
  <c r="AD130" i="70"/>
  <c r="AD132" i="70" s="1"/>
  <c r="AE129" i="70"/>
  <c r="AD130" i="69"/>
  <c r="AD132" i="69" s="1"/>
  <c r="AE129" i="69"/>
  <c r="AG131" i="68"/>
  <c r="AD130" i="67"/>
  <c r="AD132" i="67" s="1"/>
  <c r="AE129" i="67"/>
  <c r="AF135" i="68" l="1"/>
  <c r="AF190" i="68"/>
  <c r="AE135" i="72"/>
  <c r="AD133" i="73"/>
  <c r="AD190" i="73" s="1"/>
  <c r="AD133" i="69"/>
  <c r="AD190" i="69" s="1"/>
  <c r="AD133" i="70"/>
  <c r="AD133" i="75"/>
  <c r="AD133" i="74"/>
  <c r="AD190" i="74" s="1"/>
  <c r="AD133" i="67"/>
  <c r="AD190" i="67" s="1"/>
  <c r="AE131" i="75"/>
  <c r="AE131" i="74"/>
  <c r="AE131" i="73"/>
  <c r="AF130" i="72"/>
  <c r="AF132" i="72" s="1"/>
  <c r="AG129" i="72"/>
  <c r="AE131" i="70"/>
  <c r="AE131" i="69"/>
  <c r="AG130" i="68"/>
  <c r="AG132" i="68" s="1"/>
  <c r="AH129" i="68"/>
  <c r="AE131" i="67"/>
  <c r="AD135" i="75" l="1"/>
  <c r="AD190" i="75"/>
  <c r="AD135" i="70"/>
  <c r="AD190" i="70"/>
  <c r="AD135" i="73"/>
  <c r="AD135" i="67"/>
  <c r="AD135" i="69"/>
  <c r="AG133" i="68"/>
  <c r="AG190" i="68" s="1"/>
  <c r="AF133" i="72"/>
  <c r="AE130" i="75"/>
  <c r="AE132" i="75" s="1"/>
  <c r="AF129" i="75"/>
  <c r="AE130" i="74"/>
  <c r="AE132" i="74" s="1"/>
  <c r="AF129" i="74"/>
  <c r="AF129" i="73"/>
  <c r="AE130" i="73"/>
  <c r="AE132" i="73" s="1"/>
  <c r="AG131" i="72"/>
  <c r="AE130" i="70"/>
  <c r="AE132" i="70" s="1"/>
  <c r="AF129" i="70"/>
  <c r="AF129" i="69"/>
  <c r="AE130" i="69"/>
  <c r="AE132" i="69" s="1"/>
  <c r="AH131" i="68"/>
  <c r="AF129" i="67"/>
  <c r="AE130" i="67"/>
  <c r="AE132" i="67" s="1"/>
  <c r="AF135" i="72" l="1"/>
  <c r="AF190" i="72"/>
  <c r="AG135" i="68"/>
  <c r="AE133" i="74"/>
  <c r="AE190" i="74" s="1"/>
  <c r="AE133" i="70"/>
  <c r="AE133" i="73"/>
  <c r="AE133" i="67"/>
  <c r="AE190" i="67" s="1"/>
  <c r="AE133" i="75"/>
  <c r="AE133" i="69"/>
  <c r="AE190" i="69" s="1"/>
  <c r="AF131" i="75"/>
  <c r="AF131" i="74"/>
  <c r="AF131" i="73"/>
  <c r="AG130" i="72"/>
  <c r="AG132" i="72" s="1"/>
  <c r="AH129" i="72"/>
  <c r="AF131" i="70"/>
  <c r="AF131" i="69"/>
  <c r="AH130" i="68"/>
  <c r="AH132" i="68" s="1"/>
  <c r="AI129" i="68"/>
  <c r="AF131" i="67"/>
  <c r="AE135" i="75" l="1"/>
  <c r="AE190" i="75"/>
  <c r="AE135" i="73"/>
  <c r="AE190" i="73"/>
  <c r="AE135" i="70"/>
  <c r="AE190" i="70"/>
  <c r="AE135" i="69"/>
  <c r="AE135" i="67"/>
  <c r="AG133" i="72"/>
  <c r="AG190" i="72" s="1"/>
  <c r="AH133" i="68"/>
  <c r="AH190" i="68" s="1"/>
  <c r="AF130" i="75"/>
  <c r="AF132" i="75" s="1"/>
  <c r="AG129" i="75"/>
  <c r="AF130" i="74"/>
  <c r="AF132" i="74" s="1"/>
  <c r="AG129" i="74"/>
  <c r="AF130" i="73"/>
  <c r="AF132" i="73" s="1"/>
  <c r="AG129" i="73"/>
  <c r="AH131" i="72"/>
  <c r="AF130" i="70"/>
  <c r="AF132" i="70" s="1"/>
  <c r="AG129" i="70"/>
  <c r="AF130" i="69"/>
  <c r="AF132" i="69" s="1"/>
  <c r="AG129" i="69"/>
  <c r="AI131" i="68"/>
  <c r="AF130" i="67"/>
  <c r="AF132" i="67" s="1"/>
  <c r="AG129" i="67"/>
  <c r="AH135" i="68" l="1"/>
  <c r="AG135" i="72"/>
  <c r="AF133" i="75"/>
  <c r="AF190" i="75" s="1"/>
  <c r="AF133" i="67"/>
  <c r="AF133" i="69"/>
  <c r="AF133" i="73"/>
  <c r="AF190" i="73" s="1"/>
  <c r="AF133" i="70"/>
  <c r="AF133" i="74"/>
  <c r="AF190" i="74" s="1"/>
  <c r="AG131" i="75"/>
  <c r="AG131" i="74"/>
  <c r="AG131" i="73"/>
  <c r="AH130" i="72"/>
  <c r="AH132" i="72" s="1"/>
  <c r="AI129" i="72"/>
  <c r="AG131" i="70"/>
  <c r="AG131" i="69"/>
  <c r="AJ129" i="68"/>
  <c r="AI130" i="68"/>
  <c r="AI132" i="68" s="1"/>
  <c r="AG131" i="67"/>
  <c r="AF135" i="70" l="1"/>
  <c r="AF190" i="70"/>
  <c r="AF135" i="69"/>
  <c r="AF190" i="69"/>
  <c r="AF135" i="67"/>
  <c r="AF190" i="67"/>
  <c r="AF135" i="75"/>
  <c r="AF135" i="73"/>
  <c r="AI133" i="68"/>
  <c r="AI190" i="68" s="1"/>
  <c r="AH133" i="72"/>
  <c r="AH190" i="72" s="1"/>
  <c r="AG130" i="75"/>
  <c r="AG132" i="75" s="1"/>
  <c r="AH129" i="75"/>
  <c r="AG130" i="74"/>
  <c r="AG132" i="74" s="1"/>
  <c r="AH129" i="74"/>
  <c r="AG130" i="73"/>
  <c r="AG132" i="73" s="1"/>
  <c r="AH129" i="73"/>
  <c r="AI131" i="72"/>
  <c r="AH129" i="70"/>
  <c r="AG130" i="70"/>
  <c r="AG132" i="70" s="1"/>
  <c r="AG130" i="69"/>
  <c r="AG132" i="69" s="1"/>
  <c r="AH129" i="69"/>
  <c r="AJ131" i="68"/>
  <c r="AH129" i="67"/>
  <c r="AG130" i="67"/>
  <c r="AG132" i="67" s="1"/>
  <c r="AI135" i="68" l="1"/>
  <c r="AH135" i="72"/>
  <c r="AG133" i="69"/>
  <c r="AG190" i="69" s="1"/>
  <c r="AG133" i="73"/>
  <c r="AG133" i="74"/>
  <c r="AG190" i="74" s="1"/>
  <c r="AG133" i="75"/>
  <c r="AG190" i="75" s="1"/>
  <c r="AG133" i="70"/>
  <c r="AG190" i="70" s="1"/>
  <c r="AG133" i="67"/>
  <c r="AH131" i="75"/>
  <c r="AH131" i="74"/>
  <c r="AH131" i="73"/>
  <c r="AJ129" i="72"/>
  <c r="AI130" i="72"/>
  <c r="AI132" i="72" s="1"/>
  <c r="AH131" i="70"/>
  <c r="AH131" i="69"/>
  <c r="AJ130" i="68"/>
  <c r="AJ132" i="68" s="1"/>
  <c r="AK129" i="68"/>
  <c r="AH131" i="67"/>
  <c r="AG135" i="67" l="1"/>
  <c r="AG190" i="67"/>
  <c r="AG135" i="73"/>
  <c r="AG190" i="73"/>
  <c r="AG135" i="69"/>
  <c r="AG135" i="75"/>
  <c r="AG135" i="70"/>
  <c r="AI133" i="72"/>
  <c r="AI190" i="72" s="1"/>
  <c r="AJ133" i="68"/>
  <c r="AJ190" i="68" s="1"/>
  <c r="AH130" i="75"/>
  <c r="AH132" i="75" s="1"/>
  <c r="AI129" i="75"/>
  <c r="AH130" i="74"/>
  <c r="AH132" i="74" s="1"/>
  <c r="AI129" i="74"/>
  <c r="AH130" i="73"/>
  <c r="AH132" i="73" s="1"/>
  <c r="AI129" i="73"/>
  <c r="AJ131" i="72"/>
  <c r="AH130" i="70"/>
  <c r="AH132" i="70" s="1"/>
  <c r="AI129" i="70"/>
  <c r="AH130" i="69"/>
  <c r="AH132" i="69" s="1"/>
  <c r="AI129" i="69"/>
  <c r="AK131" i="68"/>
  <c r="AH130" i="67"/>
  <c r="AH132" i="67" s="1"/>
  <c r="AI129" i="67"/>
  <c r="AI135" i="72" l="1"/>
  <c r="AJ135" i="68"/>
  <c r="AH133" i="74"/>
  <c r="AH190" i="74" s="1"/>
  <c r="AH133" i="67"/>
  <c r="AH190" i="67" s="1"/>
  <c r="AH133" i="75"/>
  <c r="AH190" i="75" s="1"/>
  <c r="AH133" i="70"/>
  <c r="AH133" i="69"/>
  <c r="AH190" i="69" s="1"/>
  <c r="AH133" i="73"/>
  <c r="AI131" i="75"/>
  <c r="AI131" i="74"/>
  <c r="AI131" i="73"/>
  <c r="AJ130" i="72"/>
  <c r="AJ132" i="72" s="1"/>
  <c r="AK129" i="72"/>
  <c r="AI131" i="70"/>
  <c r="AI131" i="69"/>
  <c r="AK130" i="68"/>
  <c r="AK132" i="68" s="1"/>
  <c r="AL129" i="68"/>
  <c r="AI131" i="67"/>
  <c r="AH135" i="73" l="1"/>
  <c r="AH190" i="73"/>
  <c r="AH135" i="70"/>
  <c r="AH190" i="70"/>
  <c r="AH135" i="67"/>
  <c r="AH135" i="75"/>
  <c r="AH135" i="69"/>
  <c r="AK133" i="68"/>
  <c r="AK190" i="68" s="1"/>
  <c r="AJ133" i="72"/>
  <c r="AJ190" i="72" s="1"/>
  <c r="AI130" i="75"/>
  <c r="AI132" i="75" s="1"/>
  <c r="AJ129" i="75"/>
  <c r="AI130" i="74"/>
  <c r="AI132" i="74" s="1"/>
  <c r="AJ129" i="74"/>
  <c r="AI130" i="73"/>
  <c r="AI132" i="73" s="1"/>
  <c r="AJ129" i="73"/>
  <c r="AK131" i="72"/>
  <c r="AJ129" i="70"/>
  <c r="AI130" i="70"/>
  <c r="AI132" i="70" s="1"/>
  <c r="AI130" i="69"/>
  <c r="AI132" i="69" s="1"/>
  <c r="AJ129" i="69"/>
  <c r="AL131" i="68"/>
  <c r="AI130" i="67"/>
  <c r="AI132" i="67" s="1"/>
  <c r="AJ129" i="67"/>
  <c r="AK135" i="68" l="1"/>
  <c r="AI133" i="75"/>
  <c r="AI190" i="75" s="1"/>
  <c r="AI133" i="67"/>
  <c r="AI190" i="67" s="1"/>
  <c r="AJ135" i="72"/>
  <c r="AI133" i="73"/>
  <c r="AI133" i="69"/>
  <c r="AI190" i="69" s="1"/>
  <c r="AI133" i="70"/>
  <c r="AI133" i="74"/>
  <c r="AI190" i="74" s="1"/>
  <c r="AJ131" i="75"/>
  <c r="AJ131" i="74"/>
  <c r="AJ131" i="73"/>
  <c r="AK130" i="72"/>
  <c r="AK132" i="72" s="1"/>
  <c r="AL129" i="72"/>
  <c r="AJ131" i="70"/>
  <c r="AJ131" i="69"/>
  <c r="AL130" i="68"/>
  <c r="AL132" i="68" s="1"/>
  <c r="AM129" i="68"/>
  <c r="AJ131" i="67"/>
  <c r="AI135" i="75" l="1"/>
  <c r="AI135" i="70"/>
  <c r="AI190" i="70"/>
  <c r="AI135" i="73"/>
  <c r="AI190" i="73"/>
  <c r="AI135" i="67"/>
  <c r="AL133" i="68"/>
  <c r="AL190" i="68" s="1"/>
  <c r="AK133" i="72"/>
  <c r="AI135" i="69"/>
  <c r="AJ130" i="75"/>
  <c r="AJ132" i="75" s="1"/>
  <c r="AK129" i="75"/>
  <c r="AJ130" i="74"/>
  <c r="AJ132" i="74" s="1"/>
  <c r="AK129" i="74"/>
  <c r="AJ130" i="73"/>
  <c r="AJ132" i="73" s="1"/>
  <c r="AK129" i="73"/>
  <c r="AL131" i="72"/>
  <c r="AJ130" i="70"/>
  <c r="AJ132" i="70" s="1"/>
  <c r="AK129" i="70"/>
  <c r="AJ130" i="69"/>
  <c r="AJ132" i="69" s="1"/>
  <c r="AK129" i="69"/>
  <c r="AM131" i="68"/>
  <c r="AJ130" i="67"/>
  <c r="AJ132" i="67" s="1"/>
  <c r="AK129" i="67"/>
  <c r="AL135" i="68" l="1"/>
  <c r="AK135" i="72"/>
  <c r="AK190" i="72"/>
  <c r="AJ133" i="69"/>
  <c r="AJ133" i="75"/>
  <c r="AJ133" i="74"/>
  <c r="AJ190" i="74" s="1"/>
  <c r="AJ133" i="67"/>
  <c r="AJ190" i="67" s="1"/>
  <c r="AJ133" i="73"/>
  <c r="AJ133" i="70"/>
  <c r="AK131" i="75"/>
  <c r="AK131" i="74"/>
  <c r="AK131" i="73"/>
  <c r="AL130" i="72"/>
  <c r="AL132" i="72" s="1"/>
  <c r="AM129" i="72"/>
  <c r="AK131" i="70"/>
  <c r="AK131" i="69"/>
  <c r="AM130" i="68"/>
  <c r="AM132" i="68" s="1"/>
  <c r="AN129" i="68"/>
  <c r="AK131" i="67"/>
  <c r="AJ135" i="69" l="1"/>
  <c r="AJ190" i="69"/>
  <c r="AJ135" i="73"/>
  <c r="AJ190" i="73"/>
  <c r="AJ135" i="70"/>
  <c r="AJ190" i="70"/>
  <c r="AJ135" i="75"/>
  <c r="AJ190" i="75"/>
  <c r="AJ135" i="67"/>
  <c r="AL133" i="72"/>
  <c r="AL190" i="72" s="1"/>
  <c r="AM133" i="68"/>
  <c r="AL129" i="75"/>
  <c r="AK130" i="75"/>
  <c r="AK132" i="75" s="1"/>
  <c r="AL129" i="74"/>
  <c r="AK130" i="74"/>
  <c r="AK132" i="74" s="1"/>
  <c r="AK130" i="73"/>
  <c r="AK132" i="73" s="1"/>
  <c r="AL129" i="73"/>
  <c r="AM131" i="72"/>
  <c r="AK130" i="70"/>
  <c r="AK132" i="70" s="1"/>
  <c r="AL129" i="70"/>
  <c r="AL129" i="69"/>
  <c r="AK130" i="69"/>
  <c r="AK132" i="69" s="1"/>
  <c r="AN131" i="68"/>
  <c r="AK130" i="67"/>
  <c r="AK132" i="67" s="1"/>
  <c r="AL129" i="67"/>
  <c r="AM135" i="68" l="1"/>
  <c r="AM190" i="68"/>
  <c r="AL135" i="72"/>
  <c r="AK133" i="75"/>
  <c r="AK190" i="75" s="1"/>
  <c r="AK133" i="67"/>
  <c r="AK190" i="67" s="1"/>
  <c r="AK133" i="73"/>
  <c r="AK133" i="74"/>
  <c r="AK190" i="74" s="1"/>
  <c r="AK133" i="69"/>
  <c r="AK133" i="70"/>
  <c r="AL131" i="75"/>
  <c r="AL131" i="74"/>
  <c r="AL131" i="73"/>
  <c r="AN129" i="72"/>
  <c r="AM130" i="72"/>
  <c r="AM132" i="72" s="1"/>
  <c r="AL131" i="70"/>
  <c r="AL131" i="69"/>
  <c r="AO129" i="68"/>
  <c r="AN130" i="68"/>
  <c r="AN132" i="68" s="1"/>
  <c r="AL131" i="67"/>
  <c r="AK135" i="69" l="1"/>
  <c r="AK190" i="69"/>
  <c r="AK135" i="70"/>
  <c r="AK190" i="70"/>
  <c r="AK135" i="73"/>
  <c r="AK190" i="73"/>
  <c r="AK135" i="67"/>
  <c r="AK135" i="75"/>
  <c r="AM133" i="72"/>
  <c r="AM190" i="72" s="1"/>
  <c r="AN133" i="68"/>
  <c r="AN190" i="68" s="1"/>
  <c r="AM129" i="75"/>
  <c r="AL130" i="75"/>
  <c r="AL132" i="75" s="1"/>
  <c r="AM129" i="74"/>
  <c r="AL130" i="74"/>
  <c r="AL132" i="74" s="1"/>
  <c r="AL130" i="73"/>
  <c r="AL132" i="73" s="1"/>
  <c r="AM129" i="73"/>
  <c r="AN131" i="72"/>
  <c r="AL130" i="70"/>
  <c r="AL132" i="70" s="1"/>
  <c r="AM129" i="70"/>
  <c r="AL130" i="69"/>
  <c r="AL132" i="69" s="1"/>
  <c r="AM129" i="69"/>
  <c r="AO131" i="68"/>
  <c r="AL130" i="67"/>
  <c r="AL132" i="67" s="1"/>
  <c r="AM129" i="67"/>
  <c r="AM135" i="72" l="1"/>
  <c r="AN135" i="68"/>
  <c r="AL133" i="75"/>
  <c r="AL190" i="75" s="1"/>
  <c r="AL133" i="67"/>
  <c r="AL190" i="67" s="1"/>
  <c r="AL133" i="69"/>
  <c r="AL133" i="73"/>
  <c r="AL190" i="73" s="1"/>
  <c r="AL133" i="74"/>
  <c r="AL190" i="74" s="1"/>
  <c r="AL133" i="70"/>
  <c r="AM131" i="75"/>
  <c r="AM131" i="74"/>
  <c r="AM131" i="73"/>
  <c r="AO129" i="72"/>
  <c r="AN130" i="72"/>
  <c r="AN132" i="72" s="1"/>
  <c r="AM131" i="70"/>
  <c r="AM131" i="69"/>
  <c r="AO130" i="68"/>
  <c r="AO132" i="68" s="1"/>
  <c r="AP129" i="68"/>
  <c r="AM131" i="67"/>
  <c r="AL135" i="70" l="1"/>
  <c r="AL190" i="70"/>
  <c r="AL135" i="69"/>
  <c r="AL190" i="69"/>
  <c r="AL135" i="67"/>
  <c r="AL135" i="75"/>
  <c r="AL135" i="73"/>
  <c r="AN133" i="72"/>
  <c r="AN190" i="72" s="1"/>
  <c r="AO133" i="68"/>
  <c r="AO190" i="68" s="1"/>
  <c r="AM130" i="75"/>
  <c r="AM132" i="75" s="1"/>
  <c r="AN129" i="75"/>
  <c r="AM130" i="74"/>
  <c r="AM132" i="74" s="1"/>
  <c r="AN129" i="74"/>
  <c r="AN129" i="73"/>
  <c r="AM130" i="73"/>
  <c r="AM132" i="73" s="1"/>
  <c r="AO131" i="72"/>
  <c r="AM130" i="70"/>
  <c r="AM132" i="70" s="1"/>
  <c r="AN129" i="70"/>
  <c r="AN129" i="69"/>
  <c r="AM130" i="69"/>
  <c r="AM132" i="69" s="1"/>
  <c r="AP131" i="68"/>
  <c r="AN129" i="67"/>
  <c r="AM130" i="67"/>
  <c r="AM132" i="67" s="1"/>
  <c r="AN135" i="72" l="1"/>
  <c r="AO135" i="68"/>
  <c r="AM133" i="67"/>
  <c r="AM190" i="67" s="1"/>
  <c r="AM133" i="70"/>
  <c r="AM133" i="75"/>
  <c r="AM190" i="75" s="1"/>
  <c r="AM133" i="69"/>
  <c r="AM190" i="69" s="1"/>
  <c r="AM133" i="74"/>
  <c r="AM190" i="74" s="1"/>
  <c r="AM133" i="73"/>
  <c r="AN131" i="75"/>
  <c r="AN131" i="74"/>
  <c r="AN131" i="73"/>
  <c r="AP129" i="72"/>
  <c r="AO130" i="72"/>
  <c r="AO132" i="72" s="1"/>
  <c r="AN131" i="70"/>
  <c r="AN131" i="69"/>
  <c r="AP130" i="68"/>
  <c r="AP132" i="68" s="1"/>
  <c r="AQ129" i="68"/>
  <c r="AN131" i="67"/>
  <c r="AM135" i="73" l="1"/>
  <c r="AM190" i="73"/>
  <c r="AM135" i="70"/>
  <c r="AM190" i="70"/>
  <c r="AM135" i="67"/>
  <c r="AM135" i="69"/>
  <c r="AM135" i="75"/>
  <c r="AO133" i="72"/>
  <c r="AO190" i="72" s="1"/>
  <c r="AP133" i="68"/>
  <c r="AP190" i="68" s="1"/>
  <c r="AN130" i="75"/>
  <c r="AN132" i="75" s="1"/>
  <c r="AO129" i="75"/>
  <c r="AN130" i="74"/>
  <c r="AN132" i="74" s="1"/>
  <c r="AO129" i="74"/>
  <c r="AN130" i="73"/>
  <c r="AN132" i="73" s="1"/>
  <c r="AO129" i="73"/>
  <c r="AP131" i="72"/>
  <c r="AN130" i="70"/>
  <c r="AN132" i="70" s="1"/>
  <c r="AO129" i="70"/>
  <c r="AN130" i="69"/>
  <c r="AN132" i="69" s="1"/>
  <c r="AO129" i="69"/>
  <c r="AQ131" i="68"/>
  <c r="AN130" i="67"/>
  <c r="AN132" i="67" s="1"/>
  <c r="AO129" i="67"/>
  <c r="AO135" i="72" l="1"/>
  <c r="AN133" i="73"/>
  <c r="AN190" i="73" s="1"/>
  <c r="AN133" i="75"/>
  <c r="AP135" i="68"/>
  <c r="AN133" i="70"/>
  <c r="AN133" i="67"/>
  <c r="AN190" i="67" s="1"/>
  <c r="AN133" i="69"/>
  <c r="AN133" i="74"/>
  <c r="AN190" i="74" s="1"/>
  <c r="AO131" i="75"/>
  <c r="AO131" i="74"/>
  <c r="AO131" i="73"/>
  <c r="AN135" i="73"/>
  <c r="AP130" i="72"/>
  <c r="AP132" i="72" s="1"/>
  <c r="AQ129" i="72"/>
  <c r="AO131" i="70"/>
  <c r="AO131" i="69"/>
  <c r="AR129" i="68"/>
  <c r="AQ130" i="68"/>
  <c r="AQ132" i="68" s="1"/>
  <c r="AO131" i="67"/>
  <c r="AN135" i="70" l="1"/>
  <c r="AN190" i="70"/>
  <c r="AN135" i="75"/>
  <c r="AN190" i="75"/>
  <c r="AN135" i="69"/>
  <c r="AN190" i="69"/>
  <c r="AN135" i="67"/>
  <c r="AQ133" i="68"/>
  <c r="AQ190" i="68" s="1"/>
  <c r="AP133" i="72"/>
  <c r="AP190" i="72" s="1"/>
  <c r="AO130" i="75"/>
  <c r="AO132" i="75" s="1"/>
  <c r="AP129" i="75"/>
  <c r="AO130" i="74"/>
  <c r="AO132" i="74" s="1"/>
  <c r="AP129" i="74"/>
  <c r="AO130" i="73"/>
  <c r="AO132" i="73" s="1"/>
  <c r="AP129" i="73"/>
  <c r="AQ131" i="72"/>
  <c r="AP129" i="70"/>
  <c r="AO130" i="70"/>
  <c r="AO132" i="70" s="1"/>
  <c r="AO130" i="69"/>
  <c r="AO132" i="69" s="1"/>
  <c r="AP129" i="69"/>
  <c r="AR131" i="68"/>
  <c r="AP129" i="67"/>
  <c r="AO130" i="67"/>
  <c r="AO132" i="67" s="1"/>
  <c r="AP135" i="72" l="1"/>
  <c r="AQ135" i="68"/>
  <c r="AO133" i="74"/>
  <c r="AO190" i="74" s="1"/>
  <c r="AO133" i="67"/>
  <c r="AO190" i="67" s="1"/>
  <c r="AO133" i="75"/>
  <c r="AO133" i="73"/>
  <c r="AO190" i="73" s="1"/>
  <c r="AO133" i="69"/>
  <c r="AO133" i="70"/>
  <c r="AO190" i="70" s="1"/>
  <c r="AP131" i="75"/>
  <c r="AP131" i="74"/>
  <c r="AP131" i="73"/>
  <c r="AR129" i="72"/>
  <c r="AQ130" i="72"/>
  <c r="AQ132" i="72" s="1"/>
  <c r="AP131" i="70"/>
  <c r="AP131" i="69"/>
  <c r="AR130" i="68"/>
  <c r="AR132" i="68" s="1"/>
  <c r="AS129" i="68"/>
  <c r="AP131" i="67"/>
  <c r="AO135" i="69" l="1"/>
  <c r="AO190" i="69"/>
  <c r="AO135" i="75"/>
  <c r="AO190" i="75"/>
  <c r="AO135" i="67"/>
  <c r="AO135" i="73"/>
  <c r="AO135" i="70"/>
  <c r="AR133" i="68"/>
  <c r="AR190" i="68" s="1"/>
  <c r="AQ133" i="72"/>
  <c r="AQ190" i="72" s="1"/>
  <c r="AP130" i="75"/>
  <c r="AP132" i="75" s="1"/>
  <c r="AQ129" i="75"/>
  <c r="AP130" i="74"/>
  <c r="AP132" i="74" s="1"/>
  <c r="AQ129" i="74"/>
  <c r="AP130" i="73"/>
  <c r="AP132" i="73" s="1"/>
  <c r="AQ129" i="73"/>
  <c r="AR131" i="72"/>
  <c r="AP130" i="70"/>
  <c r="AP132" i="70" s="1"/>
  <c r="AQ129" i="70"/>
  <c r="AP130" i="69"/>
  <c r="AP132" i="69" s="1"/>
  <c r="AQ129" i="69"/>
  <c r="AS131" i="68"/>
  <c r="AP130" i="67"/>
  <c r="AP132" i="67" s="1"/>
  <c r="AQ129" i="67"/>
  <c r="AR135" i="68" l="1"/>
  <c r="AQ135" i="72"/>
  <c r="AP133" i="75"/>
  <c r="AP190" i="75" s="1"/>
  <c r="AP133" i="73"/>
  <c r="AP190" i="73" s="1"/>
  <c r="AP133" i="67"/>
  <c r="AP190" i="67" s="1"/>
  <c r="AP133" i="69"/>
  <c r="AP133" i="70"/>
  <c r="AP133" i="74"/>
  <c r="AP190" i="74" s="1"/>
  <c r="AQ131" i="75"/>
  <c r="AQ131" i="74"/>
  <c r="AQ131" i="73"/>
  <c r="AR130" i="72"/>
  <c r="AR132" i="72" s="1"/>
  <c r="AS129" i="72"/>
  <c r="AQ131" i="70"/>
  <c r="AQ131" i="69"/>
  <c r="AS130" i="68"/>
  <c r="AS132" i="68" s="1"/>
  <c r="AT129" i="68"/>
  <c r="AQ131" i="67"/>
  <c r="AP135" i="70" l="1"/>
  <c r="AP190" i="70"/>
  <c r="AP135" i="69"/>
  <c r="AP190" i="69"/>
  <c r="AP135" i="67"/>
  <c r="AP135" i="75"/>
  <c r="AS133" i="68"/>
  <c r="AS190" i="68" s="1"/>
  <c r="AP135" i="73"/>
  <c r="AR133" i="72"/>
  <c r="AR190" i="72" s="1"/>
  <c r="AQ130" i="75"/>
  <c r="AQ132" i="75" s="1"/>
  <c r="AR129" i="75"/>
  <c r="AQ130" i="74"/>
  <c r="AQ132" i="74" s="1"/>
  <c r="AR129" i="74"/>
  <c r="AQ130" i="73"/>
  <c r="AQ132" i="73" s="1"/>
  <c r="AR129" i="73"/>
  <c r="AS131" i="72"/>
  <c r="AR129" i="70"/>
  <c r="AQ130" i="70"/>
  <c r="AQ132" i="70" s="1"/>
  <c r="AQ130" i="69"/>
  <c r="AQ132" i="69" s="1"/>
  <c r="AR129" i="69"/>
  <c r="AT131" i="68"/>
  <c r="AQ130" i="67"/>
  <c r="AQ132" i="67" s="1"/>
  <c r="AR129" i="67"/>
  <c r="AS135" i="68" l="1"/>
  <c r="AR135" i="72"/>
  <c r="AQ133" i="67"/>
  <c r="AQ190" i="67" s="1"/>
  <c r="AQ133" i="69"/>
  <c r="AQ133" i="75"/>
  <c r="AQ190" i="75" s="1"/>
  <c r="AQ133" i="73"/>
  <c r="AQ190" i="73" s="1"/>
  <c r="AQ133" i="74"/>
  <c r="AQ190" i="74" s="1"/>
  <c r="AQ133" i="70"/>
  <c r="AR131" i="75"/>
  <c r="AR131" i="74"/>
  <c r="AR131" i="73"/>
  <c r="AS130" i="72"/>
  <c r="AS132" i="72" s="1"/>
  <c r="AT129" i="72"/>
  <c r="AR131" i="70"/>
  <c r="AR131" i="69"/>
  <c r="AT130" i="68"/>
  <c r="AT132" i="68" s="1"/>
  <c r="AU129" i="68"/>
  <c r="AR131" i="67"/>
  <c r="AQ135" i="69" l="1"/>
  <c r="AQ190" i="69"/>
  <c r="AQ135" i="70"/>
  <c r="AQ190" i="70"/>
  <c r="AQ135" i="75"/>
  <c r="AQ135" i="73"/>
  <c r="AQ135" i="67"/>
  <c r="AT133" i="68"/>
  <c r="AT190" i="68" s="1"/>
  <c r="AS133" i="72"/>
  <c r="AS190" i="72" s="1"/>
  <c r="AR130" i="75"/>
  <c r="AR132" i="75" s="1"/>
  <c r="AS129" i="75"/>
  <c r="AR130" i="74"/>
  <c r="AR132" i="74" s="1"/>
  <c r="AS129" i="74"/>
  <c r="AR130" i="73"/>
  <c r="AR132" i="73" s="1"/>
  <c r="AS129" i="73"/>
  <c r="AT131" i="72"/>
  <c r="AR130" i="70"/>
  <c r="AR132" i="70" s="1"/>
  <c r="AS129" i="70"/>
  <c r="AR130" i="69"/>
  <c r="AR132" i="69" s="1"/>
  <c r="AS129" i="69"/>
  <c r="AU131" i="68"/>
  <c r="AR130" i="67"/>
  <c r="AR132" i="67" s="1"/>
  <c r="AS129" i="67"/>
  <c r="AT135" i="68" l="1"/>
  <c r="AR133" i="74"/>
  <c r="AR190" i="74" s="1"/>
  <c r="AR133" i="70"/>
  <c r="AR190" i="70" s="1"/>
  <c r="AR133" i="75"/>
  <c r="AS135" i="72"/>
  <c r="AR133" i="67"/>
  <c r="AR190" i="67" s="1"/>
  <c r="AR133" i="69"/>
  <c r="AR190" i="69" s="1"/>
  <c r="AR133" i="73"/>
  <c r="AS131" i="75"/>
  <c r="AS131" i="74"/>
  <c r="AS131" i="73"/>
  <c r="AT130" i="72"/>
  <c r="AT132" i="72" s="1"/>
  <c r="AU129" i="72"/>
  <c r="AS131" i="70"/>
  <c r="AS131" i="69"/>
  <c r="AU130" i="68"/>
  <c r="AU132" i="68" s="1"/>
  <c r="AV129" i="68"/>
  <c r="AS131" i="67"/>
  <c r="AR135" i="73" l="1"/>
  <c r="AR190" i="73"/>
  <c r="AR135" i="75"/>
  <c r="AR190" i="75"/>
  <c r="AR135" i="67"/>
  <c r="AR135" i="70"/>
  <c r="AR135" i="69"/>
  <c r="AT133" i="72"/>
  <c r="AT190" i="72" s="1"/>
  <c r="AU133" i="68"/>
  <c r="AU190" i="68" s="1"/>
  <c r="AT129" i="75"/>
  <c r="AS130" i="75"/>
  <c r="AS132" i="75" s="1"/>
  <c r="AT129" i="74"/>
  <c r="AS130" i="74"/>
  <c r="AS132" i="74" s="1"/>
  <c r="AS130" i="73"/>
  <c r="AS132" i="73" s="1"/>
  <c r="AT129" i="73"/>
  <c r="AU131" i="72"/>
  <c r="AS130" i="70"/>
  <c r="AS132" i="70" s="1"/>
  <c r="AT129" i="70"/>
  <c r="AT129" i="69"/>
  <c r="AS130" i="69"/>
  <c r="AS132" i="69" s="1"/>
  <c r="AV131" i="68"/>
  <c r="AS130" i="67"/>
  <c r="AS132" i="67" s="1"/>
  <c r="AT129" i="67"/>
  <c r="AT135" i="72" l="1"/>
  <c r="AU135" i="68"/>
  <c r="AS133" i="75"/>
  <c r="AS190" i="75" s="1"/>
  <c r="AS133" i="69"/>
  <c r="AS190" i="69" s="1"/>
  <c r="AS133" i="73"/>
  <c r="AS133" i="67"/>
  <c r="AS190" i="67" s="1"/>
  <c r="AS133" i="74"/>
  <c r="AS190" i="74" s="1"/>
  <c r="AS133" i="70"/>
  <c r="AT131" i="75"/>
  <c r="AT131" i="74"/>
  <c r="AT131" i="73"/>
  <c r="AV129" i="72"/>
  <c r="AU130" i="72"/>
  <c r="AU132" i="72" s="1"/>
  <c r="AT131" i="70"/>
  <c r="AT131" i="69"/>
  <c r="AW129" i="68"/>
  <c r="AV130" i="68"/>
  <c r="AV132" i="68" s="1"/>
  <c r="AT131" i="67"/>
  <c r="AS135" i="73" l="1"/>
  <c r="AS190" i="73"/>
  <c r="AS135" i="70"/>
  <c r="AS190" i="70"/>
  <c r="AS135" i="75"/>
  <c r="AS135" i="69"/>
  <c r="AS135" i="67"/>
  <c r="AV133" i="68"/>
  <c r="AV190" i="68" s="1"/>
  <c r="AU133" i="72"/>
  <c r="AT130" i="75"/>
  <c r="AT132" i="75" s="1"/>
  <c r="AU129" i="75"/>
  <c r="AU129" i="74"/>
  <c r="AT130" i="74"/>
  <c r="AT132" i="74" s="1"/>
  <c r="AT130" i="73"/>
  <c r="AT132" i="73" s="1"/>
  <c r="AU129" i="73"/>
  <c r="AV131" i="72"/>
  <c r="AT130" i="70"/>
  <c r="AT132" i="70" s="1"/>
  <c r="AU129" i="70"/>
  <c r="AT130" i="69"/>
  <c r="AT132" i="69" s="1"/>
  <c r="AU129" i="69"/>
  <c r="AW131" i="68"/>
  <c r="AT130" i="67"/>
  <c r="AT132" i="67" s="1"/>
  <c r="AU129" i="67"/>
  <c r="AU135" i="72" l="1"/>
  <c r="AU190" i="72"/>
  <c r="AV135" i="68"/>
  <c r="AT133" i="75"/>
  <c r="AT190" i="75" s="1"/>
  <c r="AT133" i="67"/>
  <c r="AT190" i="67" s="1"/>
  <c r="AT133" i="69"/>
  <c r="AT190" i="69" s="1"/>
  <c r="AT133" i="73"/>
  <c r="AT190" i="73" s="1"/>
  <c r="AT133" i="74"/>
  <c r="AT190" i="74" s="1"/>
  <c r="AT133" i="70"/>
  <c r="AU131" i="75"/>
  <c r="AU131" i="74"/>
  <c r="AU131" i="73"/>
  <c r="AV130" i="72"/>
  <c r="AV132" i="72" s="1"/>
  <c r="AW129" i="72"/>
  <c r="AU131" i="70"/>
  <c r="AU131" i="69"/>
  <c r="AW130" i="68"/>
  <c r="AW132" i="68" s="1"/>
  <c r="AX129" i="68"/>
  <c r="AU131" i="67"/>
  <c r="AT135" i="67" l="1"/>
  <c r="AT135" i="70"/>
  <c r="AT190" i="70"/>
  <c r="AT135" i="75"/>
  <c r="AT135" i="69"/>
  <c r="AT135" i="73"/>
  <c r="AW133" i="68"/>
  <c r="AW190" i="68" s="1"/>
  <c r="AV133" i="72"/>
  <c r="AV190" i="72" s="1"/>
  <c r="AU130" i="75"/>
  <c r="AU132" i="75" s="1"/>
  <c r="AV129" i="75"/>
  <c r="AU130" i="74"/>
  <c r="AU132" i="74" s="1"/>
  <c r="AV129" i="74"/>
  <c r="AV129" i="73"/>
  <c r="AU130" i="73"/>
  <c r="AU132" i="73" s="1"/>
  <c r="AW131" i="72"/>
  <c r="AU130" i="70"/>
  <c r="AU132" i="70" s="1"/>
  <c r="AV129" i="70"/>
  <c r="AV129" i="69"/>
  <c r="AU130" i="69"/>
  <c r="AU132" i="69" s="1"/>
  <c r="AX131" i="68"/>
  <c r="AV129" i="67"/>
  <c r="AU130" i="67"/>
  <c r="AU132" i="67" s="1"/>
  <c r="AW135" i="68" l="1"/>
  <c r="AU133" i="74"/>
  <c r="AU190" i="74" s="1"/>
  <c r="AU133" i="75"/>
  <c r="AU133" i="67"/>
  <c r="AU190" i="67" s="1"/>
  <c r="AV135" i="72"/>
  <c r="AU133" i="70"/>
  <c r="AU190" i="70" s="1"/>
  <c r="AU133" i="69"/>
  <c r="AU190" i="69" s="1"/>
  <c r="AU133" i="73"/>
  <c r="AU190" i="73" s="1"/>
  <c r="AV131" i="75"/>
  <c r="AV131" i="74"/>
  <c r="AV131" i="73"/>
  <c r="AW130" i="72"/>
  <c r="AW132" i="72" s="1"/>
  <c r="AX129" i="72"/>
  <c r="AV131" i="70"/>
  <c r="AV131" i="69"/>
  <c r="AX130" i="68"/>
  <c r="AX132" i="68" s="1"/>
  <c r="AY129" i="68"/>
  <c r="AV131" i="67"/>
  <c r="AU135" i="75" l="1"/>
  <c r="AU190" i="75"/>
  <c r="AU135" i="67"/>
  <c r="AX133" i="68"/>
  <c r="AX190" i="68" s="1"/>
  <c r="AU135" i="73"/>
  <c r="AW133" i="72"/>
  <c r="AW190" i="72" s="1"/>
  <c r="AU135" i="69"/>
  <c r="AU135" i="70"/>
  <c r="AV130" i="75"/>
  <c r="AV132" i="75" s="1"/>
  <c r="AW129" i="75"/>
  <c r="AV130" i="74"/>
  <c r="AV132" i="74" s="1"/>
  <c r="AW129" i="74"/>
  <c r="AV130" i="73"/>
  <c r="AV132" i="73" s="1"/>
  <c r="AW129" i="73"/>
  <c r="AX131" i="72"/>
  <c r="AV130" i="70"/>
  <c r="AV132" i="70" s="1"/>
  <c r="AW129" i="70"/>
  <c r="AV130" i="69"/>
  <c r="AV132" i="69" s="1"/>
  <c r="AW129" i="69"/>
  <c r="AY131" i="68"/>
  <c r="AV130" i="67"/>
  <c r="AV132" i="67" s="1"/>
  <c r="AW129" i="67"/>
  <c r="AX135" i="68" l="1"/>
  <c r="AW135" i="72"/>
  <c r="AV133" i="73"/>
  <c r="AV190" i="73" s="1"/>
  <c r="AV133" i="70"/>
  <c r="AV133" i="74"/>
  <c r="AV190" i="74" s="1"/>
  <c r="AV133" i="69"/>
  <c r="AV133" i="67"/>
  <c r="AV190" i="67" s="1"/>
  <c r="AV133" i="75"/>
  <c r="AV190" i="75" s="1"/>
  <c r="AW131" i="75"/>
  <c r="AW131" i="74"/>
  <c r="AW131" i="73"/>
  <c r="AX130" i="72"/>
  <c r="AX132" i="72" s="1"/>
  <c r="AY129" i="72"/>
  <c r="AW131" i="70"/>
  <c r="AW131" i="69"/>
  <c r="AZ129" i="68"/>
  <c r="AY130" i="68"/>
  <c r="AY132" i="68" s="1"/>
  <c r="AW131" i="67"/>
  <c r="AV135" i="69" l="1"/>
  <c r="AV190" i="69"/>
  <c r="AV135" i="70"/>
  <c r="AV190" i="70"/>
  <c r="AV135" i="73"/>
  <c r="AV135" i="67"/>
  <c r="AV135" i="75"/>
  <c r="AY133" i="68"/>
  <c r="AY190" i="68" s="1"/>
  <c r="AX133" i="72"/>
  <c r="AX190" i="72" s="1"/>
  <c r="AW130" i="75"/>
  <c r="AW132" i="75" s="1"/>
  <c r="AX129" i="75"/>
  <c r="AW130" i="74"/>
  <c r="AW132" i="74" s="1"/>
  <c r="AX129" i="74"/>
  <c r="AW130" i="73"/>
  <c r="AW132" i="73" s="1"/>
  <c r="AX129" i="73"/>
  <c r="AY131" i="72"/>
  <c r="AX129" i="70"/>
  <c r="AW130" i="70"/>
  <c r="AW132" i="70" s="1"/>
  <c r="AW130" i="69"/>
  <c r="AW132" i="69" s="1"/>
  <c r="AX129" i="69"/>
  <c r="AZ131" i="68"/>
  <c r="AX129" i="67"/>
  <c r="AW130" i="67"/>
  <c r="AW132" i="67" s="1"/>
  <c r="AY135" i="68" l="1"/>
  <c r="AX135" i="72"/>
  <c r="AW133" i="75"/>
  <c r="AW190" i="75" s="1"/>
  <c r="AW133" i="67"/>
  <c r="AW190" i="67" s="1"/>
  <c r="AW133" i="73"/>
  <c r="AW133" i="69"/>
  <c r="AW190" i="69" s="1"/>
  <c r="AW133" i="70"/>
  <c r="AW133" i="74"/>
  <c r="AW190" i="74" s="1"/>
  <c r="AX131" i="75"/>
  <c r="AX131" i="74"/>
  <c r="AX131" i="73"/>
  <c r="AY130" i="72"/>
  <c r="AY132" i="72" s="1"/>
  <c r="AZ129" i="72"/>
  <c r="AX131" i="70"/>
  <c r="AX131" i="69"/>
  <c r="AZ130" i="68"/>
  <c r="AZ132" i="68" s="1"/>
  <c r="BA129" i="68"/>
  <c r="AX131" i="67"/>
  <c r="AW135" i="70" l="1"/>
  <c r="AW190" i="70"/>
  <c r="AW135" i="73"/>
  <c r="AW190" i="73"/>
  <c r="AW135" i="67"/>
  <c r="AW135" i="75"/>
  <c r="AW135" i="69"/>
  <c r="AZ133" i="68"/>
  <c r="AZ190" i="68" s="1"/>
  <c r="AY133" i="72"/>
  <c r="AY190" i="72" s="1"/>
  <c r="AX130" i="75"/>
  <c r="AX132" i="75" s="1"/>
  <c r="AY129" i="75"/>
  <c r="AX130" i="74"/>
  <c r="AX132" i="74" s="1"/>
  <c r="AY129" i="74"/>
  <c r="AX130" i="73"/>
  <c r="AX132" i="73" s="1"/>
  <c r="AY129" i="73"/>
  <c r="AZ131" i="72"/>
  <c r="AX130" i="70"/>
  <c r="AX132" i="70" s="1"/>
  <c r="AY129" i="70"/>
  <c r="AX130" i="69"/>
  <c r="AX132" i="69" s="1"/>
  <c r="AY129" i="69"/>
  <c r="BA131" i="68"/>
  <c r="AX130" i="67"/>
  <c r="AX132" i="67" s="1"/>
  <c r="AY129" i="67"/>
  <c r="AY135" i="72" l="1"/>
  <c r="AZ135" i="68"/>
  <c r="AX133" i="67"/>
  <c r="AX190" i="67" s="1"/>
  <c r="AX133" i="75"/>
  <c r="AX190" i="75" s="1"/>
  <c r="AX133" i="69"/>
  <c r="AX190" i="69" s="1"/>
  <c r="AX133" i="73"/>
  <c r="AX190" i="73" s="1"/>
  <c r="AX133" i="70"/>
  <c r="AX133" i="74"/>
  <c r="AX190" i="74" s="1"/>
  <c r="AY131" i="75"/>
  <c r="AY131" i="74"/>
  <c r="AY131" i="73"/>
  <c r="AZ130" i="72"/>
  <c r="AZ132" i="72" s="1"/>
  <c r="BA129" i="72"/>
  <c r="AY131" i="70"/>
  <c r="AY131" i="69"/>
  <c r="BA130" i="68"/>
  <c r="BA132" i="68" s="1"/>
  <c r="BB129" i="68"/>
  <c r="AY131" i="67"/>
  <c r="AX135" i="70" l="1"/>
  <c r="AX190" i="70"/>
  <c r="AX135" i="67"/>
  <c r="AX135" i="69"/>
  <c r="AX135" i="75"/>
  <c r="AX135" i="73"/>
  <c r="AZ133" i="72"/>
  <c r="AZ190" i="72" s="1"/>
  <c r="BA133" i="68"/>
  <c r="BA190" i="68" s="1"/>
  <c r="AY130" i="75"/>
  <c r="AY132" i="75" s="1"/>
  <c r="AZ129" i="75"/>
  <c r="AY130" i="74"/>
  <c r="AY132" i="74" s="1"/>
  <c r="AZ129" i="74"/>
  <c r="AY130" i="73"/>
  <c r="AY132" i="73" s="1"/>
  <c r="AZ129" i="73"/>
  <c r="BA131" i="72"/>
  <c r="AZ129" i="70"/>
  <c r="AY130" i="70"/>
  <c r="AY132" i="70" s="1"/>
  <c r="AY130" i="69"/>
  <c r="AY132" i="69" s="1"/>
  <c r="AZ129" i="69"/>
  <c r="BB131" i="68"/>
  <c r="BB130" i="68" s="1"/>
  <c r="BB132" i="68" s="1"/>
  <c r="AY130" i="67"/>
  <c r="AY132" i="67" s="1"/>
  <c r="AZ129" i="67"/>
  <c r="BA135" i="68" l="1"/>
  <c r="AZ135" i="72"/>
  <c r="AY133" i="67"/>
  <c r="AY190" i="67" s="1"/>
  <c r="AY133" i="75"/>
  <c r="BB133" i="68"/>
  <c r="BB190" i="68" s="1"/>
  <c r="AY133" i="73"/>
  <c r="AY190" i="73" s="1"/>
  <c r="AY133" i="74"/>
  <c r="AY190" i="74" s="1"/>
  <c r="AY133" i="69"/>
  <c r="AY190" i="69" s="1"/>
  <c r="AY133" i="70"/>
  <c r="AZ131" i="75"/>
  <c r="AZ131" i="74"/>
  <c r="AZ131" i="73"/>
  <c r="BA130" i="72"/>
  <c r="BA132" i="72" s="1"/>
  <c r="BB129" i="72"/>
  <c r="AZ131" i="70"/>
  <c r="AZ131" i="69"/>
  <c r="AZ131" i="67"/>
  <c r="AY135" i="70" l="1"/>
  <c r="AY190" i="70"/>
  <c r="AY135" i="75"/>
  <c r="AY190" i="75"/>
  <c r="AY135" i="67"/>
  <c r="AY135" i="73"/>
  <c r="BB135" i="68"/>
  <c r="BA133" i="72"/>
  <c r="BA190" i="72" s="1"/>
  <c r="AY135" i="69"/>
  <c r="AZ130" i="75"/>
  <c r="AZ132" i="75" s="1"/>
  <c r="BA129" i="75"/>
  <c r="AZ130" i="74"/>
  <c r="AZ132" i="74" s="1"/>
  <c r="BA129" i="74"/>
  <c r="AZ130" i="73"/>
  <c r="AZ132" i="73" s="1"/>
  <c r="BA129" i="73"/>
  <c r="BB131" i="72"/>
  <c r="BB130" i="72" s="1"/>
  <c r="BB132" i="72" s="1"/>
  <c r="AZ130" i="70"/>
  <c r="AZ132" i="70" s="1"/>
  <c r="BA129" i="70"/>
  <c r="AZ130" i="69"/>
  <c r="AZ132" i="69" s="1"/>
  <c r="BA129" i="69"/>
  <c r="AZ130" i="67"/>
  <c r="AZ132" i="67" s="1"/>
  <c r="BA129" i="67"/>
  <c r="BA135" i="72" l="1"/>
  <c r="AZ133" i="75"/>
  <c r="AZ190" i="75" s="1"/>
  <c r="AZ133" i="67"/>
  <c r="AZ190" i="67" s="1"/>
  <c r="BB133" i="72"/>
  <c r="BB190" i="72" s="1"/>
  <c r="AZ133" i="69"/>
  <c r="AZ190" i="69" s="1"/>
  <c r="AZ133" i="73"/>
  <c r="AZ190" i="73" s="1"/>
  <c r="AZ133" i="70"/>
  <c r="AZ133" i="74"/>
  <c r="AZ190" i="74" s="1"/>
  <c r="BA131" i="75"/>
  <c r="BA131" i="74"/>
  <c r="BA131" i="73"/>
  <c r="BA131" i="70"/>
  <c r="BA131" i="69"/>
  <c r="BA131" i="67"/>
  <c r="AZ135" i="70" l="1"/>
  <c r="AZ190" i="70"/>
  <c r="BB135" i="72"/>
  <c r="AZ135" i="75"/>
  <c r="AZ135" i="67"/>
  <c r="AZ135" i="73"/>
  <c r="AZ135" i="69"/>
  <c r="BB129" i="75"/>
  <c r="BA130" i="75"/>
  <c r="BA132" i="75" s="1"/>
  <c r="BB129" i="74"/>
  <c r="BA130" i="74"/>
  <c r="BA132" i="74" s="1"/>
  <c r="BA130" i="73"/>
  <c r="BA132" i="73" s="1"/>
  <c r="BB129" i="73"/>
  <c r="BA130" i="70"/>
  <c r="BA132" i="70" s="1"/>
  <c r="BB129" i="70"/>
  <c r="BB129" i="69"/>
  <c r="BA130" i="69"/>
  <c r="BA132" i="69" s="1"/>
  <c r="BA130" i="67"/>
  <c r="BA132" i="67" s="1"/>
  <c r="BB129" i="67"/>
  <c r="BA133" i="67" l="1"/>
  <c r="BA190" i="67" s="1"/>
  <c r="BA133" i="69"/>
  <c r="BA133" i="74"/>
  <c r="BA190" i="74" s="1"/>
  <c r="BA133" i="73"/>
  <c r="BA133" i="75"/>
  <c r="BA190" i="75" s="1"/>
  <c r="BA133" i="70"/>
  <c r="BB131" i="75"/>
  <c r="BB130" i="75" s="1"/>
  <c r="BB132" i="75" s="1"/>
  <c r="BB131" i="74"/>
  <c r="BB130" i="74" s="1"/>
  <c r="BB132" i="74" s="1"/>
  <c r="BB131" i="73"/>
  <c r="BB130" i="73" s="1"/>
  <c r="BB132" i="73" s="1"/>
  <c r="BB131" i="70"/>
  <c r="BB130" i="70" s="1"/>
  <c r="BB132" i="70" s="1"/>
  <c r="BB131" i="69"/>
  <c r="BB130" i="69" s="1"/>
  <c r="BB132" i="69" s="1"/>
  <c r="BB131" i="67"/>
  <c r="BB130" i="67" s="1"/>
  <c r="BB132" i="67" s="1"/>
  <c r="BA135" i="75" l="1"/>
  <c r="BA135" i="70"/>
  <c r="BA190" i="70"/>
  <c r="BA135" i="73"/>
  <c r="BA190" i="73"/>
  <c r="BA135" i="69"/>
  <c r="BA190" i="69"/>
  <c r="BA135" i="67"/>
  <c r="BB133" i="74"/>
  <c r="BB190" i="74" s="1"/>
  <c r="BB133" i="67"/>
  <c r="BB133" i="75"/>
  <c r="BB190" i="75" s="1"/>
  <c r="BB133" i="73"/>
  <c r="BB133" i="69"/>
  <c r="BB133" i="70"/>
  <c r="BB135" i="73" l="1"/>
  <c r="BB190" i="73"/>
  <c r="BB135" i="69"/>
  <c r="BB190" i="69"/>
  <c r="BB135" i="67"/>
  <c r="BB190" i="67"/>
  <c r="BB135" i="70"/>
  <c r="BB190" i="70"/>
  <c r="BB135" i="75"/>
  <c r="BF40" i="81"/>
  <c r="BF39" i="81" s="1"/>
  <c r="BG40" i="81"/>
  <c r="BH40" i="81"/>
  <c r="BH39" i="81" s="1"/>
  <c r="AJ45" i="81"/>
  <c r="AJ43" i="81"/>
  <c r="AK43" i="81" s="1"/>
  <c r="AL43" i="81" s="1"/>
  <c r="BG39" i="81" l="1"/>
  <c r="AK45" i="81"/>
  <c r="AL45" i="81" s="1"/>
  <c r="AM45" i="81" s="1"/>
  <c r="AM43" i="81"/>
  <c r="AN43" i="81" l="1"/>
  <c r="AN45" i="81"/>
  <c r="AO43" i="81" l="1"/>
  <c r="AO45" i="81"/>
  <c r="AP43" i="81" l="1"/>
  <c r="AP45" i="81"/>
  <c r="AQ43" i="81" l="1"/>
  <c r="AQ45" i="81"/>
  <c r="AR43" i="81" l="1"/>
  <c r="AR45" i="81"/>
  <c r="AS43" i="81" l="1"/>
  <c r="AS45" i="81"/>
  <c r="AT43" i="81" l="1"/>
  <c r="AT45" i="81"/>
  <c r="AU43" i="81" l="1"/>
  <c r="AU45" i="81"/>
  <c r="AV43" i="81" l="1"/>
  <c r="AV45" i="81"/>
  <c r="AW43" i="81" l="1"/>
  <c r="AW45" i="81"/>
  <c r="AX43" i="81" l="1"/>
  <c r="AX45" i="81"/>
  <c r="AY43" i="81" l="1"/>
  <c r="AY45" i="81"/>
  <c r="AZ43" i="81" l="1"/>
  <c r="AZ45" i="81"/>
  <c r="BA43" i="81" l="1"/>
  <c r="BA45" i="81"/>
  <c r="BB43" i="81" l="1"/>
  <c r="BB45" i="81"/>
  <c r="BC43" i="81" l="1"/>
  <c r="BC45" i="81"/>
  <c r="BD43" i="81" l="1"/>
  <c r="BD45" i="81"/>
  <c r="BE43" i="81" l="1"/>
  <c r="BE45" i="81"/>
  <c r="BF43" i="81" l="1"/>
  <c r="BF45" i="81"/>
  <c r="BG43" i="81" l="1"/>
  <c r="BF44" i="81"/>
  <c r="BG45" i="81"/>
  <c r="AY172" i="74" l="1"/>
  <c r="AY194" i="74" s="1"/>
  <c r="AY172" i="73"/>
  <c r="AY194" i="73" s="1"/>
  <c r="AY172" i="71"/>
  <c r="AY194" i="71" s="1"/>
  <c r="AY172" i="69"/>
  <c r="AY194" i="69" s="1"/>
  <c r="AY172" i="67"/>
  <c r="AY194" i="67" s="1"/>
  <c r="AY172" i="88"/>
  <c r="AY194" i="88" s="1"/>
  <c r="AY172" i="75"/>
  <c r="AY194" i="75" s="1"/>
  <c r="AY172" i="72"/>
  <c r="AY194" i="72" s="1"/>
  <c r="AY172" i="70"/>
  <c r="AY194" i="70" s="1"/>
  <c r="AY172" i="68"/>
  <c r="AY194" i="68" s="1"/>
  <c r="AY172" i="63"/>
  <c r="BH43" i="81"/>
  <c r="BG44" i="81"/>
  <c r="BH45" i="81"/>
  <c r="BI45" i="81" s="1"/>
  <c r="BI46" i="81" s="1"/>
  <c r="BH44" i="81" l="1"/>
  <c r="BI43" i="81"/>
  <c r="BI44" i="81" s="1"/>
  <c r="AZ172" i="74"/>
  <c r="AZ194" i="74" s="1"/>
  <c r="AZ172" i="73"/>
  <c r="AZ194" i="73" s="1"/>
  <c r="AZ172" i="71"/>
  <c r="AZ194" i="71" s="1"/>
  <c r="AZ172" i="69"/>
  <c r="AZ194" i="69" s="1"/>
  <c r="AZ172" i="68"/>
  <c r="AZ194" i="68" s="1"/>
  <c r="AZ172" i="88"/>
  <c r="AZ194" i="88" s="1"/>
  <c r="AZ172" i="70"/>
  <c r="AZ194" i="70" s="1"/>
  <c r="AZ172" i="75"/>
  <c r="AZ194" i="75" s="1"/>
  <c r="AZ172" i="72"/>
  <c r="AZ194" i="72" s="1"/>
  <c r="AZ172" i="67"/>
  <c r="AZ194" i="67" s="1"/>
  <c r="AZ172" i="63"/>
  <c r="BB176" i="74"/>
  <c r="BB176" i="73"/>
  <c r="BB176" i="67"/>
  <c r="BB195" i="67" s="1"/>
  <c r="BB176" i="68"/>
  <c r="BB195" i="68" s="1"/>
  <c r="BB176" i="71"/>
  <c r="BB176" i="70"/>
  <c r="BB176" i="88"/>
  <c r="BB195" i="88" s="1"/>
  <c r="BB176" i="69"/>
  <c r="BB176" i="72"/>
  <c r="BB176" i="75"/>
  <c r="BB176" i="63"/>
  <c r="BB71" i="63"/>
  <c r="BA71" i="63"/>
  <c r="AZ71" i="63"/>
  <c r="AY71" i="63"/>
  <c r="AX71" i="63"/>
  <c r="AW71" i="63"/>
  <c r="AV71" i="63"/>
  <c r="AU71" i="63"/>
  <c r="AT71" i="63"/>
  <c r="AS71" i="63"/>
  <c r="AR71" i="63"/>
  <c r="AQ71" i="63"/>
  <c r="AP71" i="63"/>
  <c r="AO71" i="63"/>
  <c r="AN71" i="63"/>
  <c r="AM71" i="63"/>
  <c r="AL71" i="63"/>
  <c r="AK71" i="63"/>
  <c r="AJ71" i="63"/>
  <c r="AI71" i="63"/>
  <c r="AH71" i="63"/>
  <c r="AG71" i="63"/>
  <c r="AF71" i="63"/>
  <c r="AE71" i="63"/>
  <c r="AD71" i="63"/>
  <c r="AC71" i="63"/>
  <c r="AB71" i="63"/>
  <c r="AA71" i="63"/>
  <c r="Z71" i="63"/>
  <c r="Y71" i="63"/>
  <c r="X71" i="63"/>
  <c r="W71" i="63"/>
  <c r="V71" i="63"/>
  <c r="U71" i="63"/>
  <c r="T71" i="63"/>
  <c r="S71" i="63"/>
  <c r="R71" i="63"/>
  <c r="Q71" i="63"/>
  <c r="P71" i="63"/>
  <c r="O71" i="63"/>
  <c r="N71" i="63"/>
  <c r="M71" i="63"/>
  <c r="L71" i="63"/>
  <c r="K71" i="63"/>
  <c r="J71" i="63"/>
  <c r="I71" i="63"/>
  <c r="H71" i="63"/>
  <c r="G71" i="63"/>
  <c r="F71" i="63"/>
  <c r="BB64" i="63"/>
  <c r="BA64" i="63"/>
  <c r="AZ64" i="63"/>
  <c r="AY64" i="63"/>
  <c r="AX64" i="63"/>
  <c r="AW64" i="63"/>
  <c r="AV64" i="63"/>
  <c r="AU64" i="63"/>
  <c r="AT64" i="63"/>
  <c r="AS64" i="63"/>
  <c r="AR64" i="63"/>
  <c r="AQ64" i="63"/>
  <c r="AP64" i="63"/>
  <c r="AO64" i="63"/>
  <c r="AN64" i="63"/>
  <c r="AM64" i="63"/>
  <c r="AL64" i="63"/>
  <c r="AK64" i="63"/>
  <c r="AJ64" i="63"/>
  <c r="AI64" i="63"/>
  <c r="AH64" i="63"/>
  <c r="AG64" i="63"/>
  <c r="AF64" i="63"/>
  <c r="AE64" i="63"/>
  <c r="AD64" i="63"/>
  <c r="AC64" i="63"/>
  <c r="AB64" i="63"/>
  <c r="AA64" i="63"/>
  <c r="Z64" i="63"/>
  <c r="Y64" i="63"/>
  <c r="X64" i="63"/>
  <c r="W64" i="63"/>
  <c r="V64" i="63"/>
  <c r="U64" i="63"/>
  <c r="T64" i="63"/>
  <c r="S64" i="63"/>
  <c r="R64" i="63"/>
  <c r="Q64" i="63"/>
  <c r="P64" i="63"/>
  <c r="O64" i="63"/>
  <c r="N64" i="63"/>
  <c r="M64" i="63"/>
  <c r="L64" i="63"/>
  <c r="K64" i="63"/>
  <c r="J64" i="63"/>
  <c r="I64" i="63"/>
  <c r="H64" i="63"/>
  <c r="G64" i="63"/>
  <c r="F64" i="63"/>
  <c r="E128" i="63"/>
  <c r="AA81" i="63"/>
  <c r="Z81" i="63"/>
  <c r="Y81" i="63"/>
  <c r="X81" i="63"/>
  <c r="W81" i="63"/>
  <c r="V81" i="63"/>
  <c r="U81" i="63"/>
  <c r="T81" i="63"/>
  <c r="S81" i="63"/>
  <c r="R81" i="63"/>
  <c r="Q81" i="63"/>
  <c r="P81" i="63"/>
  <c r="O81" i="63"/>
  <c r="N81" i="63"/>
  <c r="M81" i="63"/>
  <c r="L81" i="63"/>
  <c r="K81" i="63"/>
  <c r="J81" i="63"/>
  <c r="I81" i="63"/>
  <c r="H81" i="63"/>
  <c r="G81" i="63"/>
  <c r="F81" i="63"/>
  <c r="E81" i="63"/>
  <c r="BB82" i="63"/>
  <c r="BB83" i="63" s="1"/>
  <c r="AY82" i="63"/>
  <c r="AY83" i="63" s="1"/>
  <c r="BB172" i="74" l="1"/>
  <c r="BB194" i="74" s="1"/>
  <c r="BB172" i="88"/>
  <c r="BB194" i="88" s="1"/>
  <c r="BB172" i="75"/>
  <c r="BB194" i="75" s="1"/>
  <c r="BB172" i="72"/>
  <c r="BB194" i="72" s="1"/>
  <c r="BB172" i="70"/>
  <c r="BB194" i="70" s="1"/>
  <c r="BB172" i="68"/>
  <c r="BB194" i="68" s="1"/>
  <c r="BB172" i="69"/>
  <c r="BB194" i="69" s="1"/>
  <c r="BB172" i="67"/>
  <c r="BB194" i="67" s="1"/>
  <c r="BB172" i="73"/>
  <c r="BB194" i="73" s="1"/>
  <c r="BB172" i="71"/>
  <c r="BB194" i="71" s="1"/>
  <c r="BB172" i="63"/>
  <c r="BA172" i="74"/>
  <c r="BA194" i="74" s="1"/>
  <c r="BA172" i="88"/>
  <c r="BA194" i="88" s="1"/>
  <c r="BA172" i="75"/>
  <c r="BA194" i="75" s="1"/>
  <c r="BA172" i="72"/>
  <c r="BA194" i="72" s="1"/>
  <c r="BA172" i="70"/>
  <c r="BA194" i="70" s="1"/>
  <c r="BA172" i="68"/>
  <c r="BA194" i="68" s="1"/>
  <c r="BA172" i="67"/>
  <c r="BA194" i="67" s="1"/>
  <c r="BA172" i="69"/>
  <c r="BA194" i="69" s="1"/>
  <c r="BA172" i="73"/>
  <c r="BA194" i="73" s="1"/>
  <c r="BA172" i="71"/>
  <c r="BA194" i="71" s="1"/>
  <c r="BA172" i="63"/>
  <c r="AW82" i="63"/>
  <c r="AW83" i="63" s="1"/>
  <c r="AG82" i="63"/>
  <c r="AG83" i="63" s="1"/>
  <c r="Q82" i="63"/>
  <c r="Y82" i="63"/>
  <c r="AO82" i="63"/>
  <c r="AX82" i="63"/>
  <c r="AX83" i="63" s="1"/>
  <c r="AF82" i="63"/>
  <c r="AF83" i="63" s="1"/>
  <c r="AV82" i="63"/>
  <c r="P82" i="63"/>
  <c r="AN82" i="63"/>
  <c r="AN83" i="63" s="1"/>
  <c r="X82" i="63"/>
  <c r="X83" i="63" s="1"/>
  <c r="J82" i="63"/>
  <c r="AP82" i="63"/>
  <c r="R82" i="63"/>
  <c r="Z82" i="63"/>
  <c r="AH82" i="63"/>
  <c r="AB82" i="63"/>
  <c r="AB83" i="63" s="1"/>
  <c r="AC82" i="63"/>
  <c r="AK82" i="63"/>
  <c r="N82" i="63"/>
  <c r="N83" i="63" s="1"/>
  <c r="V82" i="63"/>
  <c r="AD82" i="63"/>
  <c r="AT82" i="63"/>
  <c r="AT83" i="63" s="1"/>
  <c r="F82" i="63"/>
  <c r="AL82" i="63"/>
  <c r="K82" i="63"/>
  <c r="S82" i="63"/>
  <c r="AA82" i="63"/>
  <c r="AI82" i="63"/>
  <c r="AQ82" i="63"/>
  <c r="L82" i="63"/>
  <c r="T82" i="63"/>
  <c r="AJ82" i="63"/>
  <c r="AR82" i="63"/>
  <c r="AR83" i="63" s="1"/>
  <c r="AZ82" i="63"/>
  <c r="AZ83" i="63" s="1"/>
  <c r="M82" i="63"/>
  <c r="U82" i="63"/>
  <c r="AS82" i="63"/>
  <c r="BA82" i="63"/>
  <c r="BA83" i="63" s="1"/>
  <c r="G26" i="63"/>
  <c r="G82" i="63"/>
  <c r="AE82" i="63"/>
  <c r="AM82" i="63"/>
  <c r="AU82" i="63"/>
  <c r="H82" i="63"/>
  <c r="I82" i="63"/>
  <c r="AO83" i="63"/>
  <c r="Q83" i="63"/>
  <c r="Y83" i="63"/>
  <c r="O82" i="63"/>
  <c r="W82" i="63"/>
  <c r="X97" i="63" l="1"/>
  <c r="AJ97" i="63"/>
  <c r="AV97" i="63"/>
  <c r="Y97" i="63"/>
  <c r="AK97" i="63"/>
  <c r="AW97" i="63"/>
  <c r="AA97" i="63"/>
  <c r="AM97" i="63"/>
  <c r="AY97" i="63"/>
  <c r="AB97" i="63"/>
  <c r="AN97" i="63"/>
  <c r="AZ97" i="63"/>
  <c r="AC97" i="63"/>
  <c r="AO97" i="63"/>
  <c r="BA97" i="63"/>
  <c r="AD97" i="63"/>
  <c r="AP97" i="63"/>
  <c r="BB97" i="63"/>
  <c r="V97" i="63"/>
  <c r="AH97" i="63"/>
  <c r="AT97" i="63"/>
  <c r="W97" i="63"/>
  <c r="AI97" i="63"/>
  <c r="AU97" i="63"/>
  <c r="AE97" i="63"/>
  <c r="AF97" i="63"/>
  <c r="AG97" i="63"/>
  <c r="AS97" i="63"/>
  <c r="AX97" i="63"/>
  <c r="S97" i="63"/>
  <c r="AL97" i="63"/>
  <c r="AQ97" i="63"/>
  <c r="AR97" i="63"/>
  <c r="U97" i="63"/>
  <c r="Z97" i="63"/>
  <c r="T97" i="63"/>
  <c r="P85" i="63"/>
  <c r="AB85" i="63"/>
  <c r="AN85" i="63"/>
  <c r="AZ85" i="63"/>
  <c r="Q85" i="63"/>
  <c r="AC85" i="63"/>
  <c r="AO85" i="63"/>
  <c r="BA85" i="63"/>
  <c r="S85" i="63"/>
  <c r="AE85" i="63"/>
  <c r="AQ85" i="63"/>
  <c r="G85" i="63"/>
  <c r="H85" i="63"/>
  <c r="T85" i="63"/>
  <c r="AF85" i="63"/>
  <c r="AR85" i="63"/>
  <c r="I85" i="63"/>
  <c r="U85" i="63"/>
  <c r="AG85" i="63"/>
  <c r="AS85" i="63"/>
  <c r="J85" i="63"/>
  <c r="V85" i="63"/>
  <c r="AH85" i="63"/>
  <c r="AT85" i="63"/>
  <c r="N85" i="63"/>
  <c r="Z85" i="63"/>
  <c r="AL85" i="63"/>
  <c r="AX85" i="63"/>
  <c r="O85" i="63"/>
  <c r="AA85" i="63"/>
  <c r="AM85" i="63"/>
  <c r="AY85" i="63"/>
  <c r="AI85" i="63"/>
  <c r="AJ85" i="63"/>
  <c r="AK85" i="63"/>
  <c r="M85" i="63"/>
  <c r="AW85" i="63"/>
  <c r="R85" i="63"/>
  <c r="AP85" i="63"/>
  <c r="K85" i="63"/>
  <c r="AU85" i="63"/>
  <c r="L85" i="63"/>
  <c r="AV85" i="63"/>
  <c r="BB85" i="63"/>
  <c r="W85" i="63"/>
  <c r="Y85" i="63"/>
  <c r="AD85" i="63"/>
  <c r="X85" i="63"/>
  <c r="U95" i="63"/>
  <c r="AG95" i="63"/>
  <c r="AS95" i="63"/>
  <c r="V95" i="63"/>
  <c r="AH95" i="63"/>
  <c r="AT95" i="63"/>
  <c r="X95" i="63"/>
  <c r="AJ95" i="63"/>
  <c r="AV95" i="63"/>
  <c r="Y95" i="63"/>
  <c r="AK95" i="63"/>
  <c r="AW95" i="63"/>
  <c r="Z95" i="63"/>
  <c r="AL95" i="63"/>
  <c r="AX95" i="63"/>
  <c r="AA95" i="63"/>
  <c r="AM95" i="63"/>
  <c r="AY95" i="63"/>
  <c r="S95" i="63"/>
  <c r="AE95" i="63"/>
  <c r="AQ95" i="63"/>
  <c r="Q95" i="63"/>
  <c r="T95" i="63"/>
  <c r="AF95" i="63"/>
  <c r="AR95" i="63"/>
  <c r="AB95" i="63"/>
  <c r="AC95" i="63"/>
  <c r="AD95" i="63"/>
  <c r="AP95" i="63"/>
  <c r="AU95" i="63"/>
  <c r="AZ95" i="63"/>
  <c r="AI95" i="63"/>
  <c r="AN95" i="63"/>
  <c r="AO95" i="63"/>
  <c r="R95" i="63"/>
  <c r="BB95" i="63"/>
  <c r="W95" i="63"/>
  <c r="BA95" i="63"/>
  <c r="Z93" i="63"/>
  <c r="AL93" i="63"/>
  <c r="AX93" i="63"/>
  <c r="AA93" i="63"/>
  <c r="AM93" i="63"/>
  <c r="AY93" i="63"/>
  <c r="Q93" i="63"/>
  <c r="AC93" i="63"/>
  <c r="AO93" i="63"/>
  <c r="BA93" i="63"/>
  <c r="R93" i="63"/>
  <c r="AD93" i="63"/>
  <c r="AP93" i="63"/>
  <c r="BB93" i="63"/>
  <c r="S93" i="63"/>
  <c r="AE93" i="63"/>
  <c r="AQ93" i="63"/>
  <c r="O93" i="63"/>
  <c r="T93" i="63"/>
  <c r="AF93" i="63"/>
  <c r="AR93" i="63"/>
  <c r="X93" i="63"/>
  <c r="AJ93" i="63"/>
  <c r="AV93" i="63"/>
  <c r="Y93" i="63"/>
  <c r="AK93" i="63"/>
  <c r="AW93" i="63"/>
  <c r="U93" i="63"/>
  <c r="V93" i="63"/>
  <c r="W93" i="63"/>
  <c r="AN93" i="63"/>
  <c r="AB93" i="63"/>
  <c r="AG93" i="63"/>
  <c r="AH93" i="63"/>
  <c r="AI93" i="63"/>
  <c r="AS93" i="63"/>
  <c r="AU93" i="63"/>
  <c r="P93" i="63"/>
  <c r="AZ93" i="63"/>
  <c r="AT93" i="63"/>
  <c r="T90" i="63"/>
  <c r="AF90" i="63"/>
  <c r="AR90" i="63"/>
  <c r="U90" i="63"/>
  <c r="AG90" i="63"/>
  <c r="AS90" i="63"/>
  <c r="W90" i="63"/>
  <c r="AI90" i="63"/>
  <c r="AU90" i="63"/>
  <c r="X90" i="63"/>
  <c r="AJ90" i="63"/>
  <c r="AV90" i="63"/>
  <c r="M90" i="63"/>
  <c r="Y90" i="63"/>
  <c r="AK90" i="63"/>
  <c r="AW90" i="63"/>
  <c r="N90" i="63"/>
  <c r="Z90" i="63"/>
  <c r="AL90" i="63"/>
  <c r="AX90" i="63"/>
  <c r="R90" i="63"/>
  <c r="AD90" i="63"/>
  <c r="AP90" i="63"/>
  <c r="BB90" i="63"/>
  <c r="S90" i="63"/>
  <c r="AE90" i="63"/>
  <c r="AQ90" i="63"/>
  <c r="L90" i="63"/>
  <c r="AM90" i="63"/>
  <c r="AN90" i="63"/>
  <c r="AO90" i="63"/>
  <c r="P90" i="63"/>
  <c r="BA90" i="63"/>
  <c r="AA90" i="63"/>
  <c r="AT90" i="63"/>
  <c r="O90" i="63"/>
  <c r="AY90" i="63"/>
  <c r="AZ90" i="63"/>
  <c r="V90" i="63"/>
  <c r="Q90" i="63"/>
  <c r="AC90" i="63"/>
  <c r="AH90" i="63"/>
  <c r="AB90" i="63"/>
  <c r="L89" i="63"/>
  <c r="X89" i="63"/>
  <c r="AJ89" i="63"/>
  <c r="AV89" i="63"/>
  <c r="M89" i="63"/>
  <c r="Y89" i="63"/>
  <c r="AK89" i="63"/>
  <c r="AW89" i="63"/>
  <c r="O89" i="63"/>
  <c r="AA89" i="63"/>
  <c r="AM89" i="63"/>
  <c r="AY89" i="63"/>
  <c r="P89" i="63"/>
  <c r="AB89" i="63"/>
  <c r="AN89" i="63"/>
  <c r="AZ89" i="63"/>
  <c r="Q89" i="63"/>
  <c r="AC89" i="63"/>
  <c r="AO89" i="63"/>
  <c r="BA89" i="63"/>
  <c r="R89" i="63"/>
  <c r="AD89" i="63"/>
  <c r="AP89" i="63"/>
  <c r="BB89" i="63"/>
  <c r="V89" i="63"/>
  <c r="AH89" i="63"/>
  <c r="AT89" i="63"/>
  <c r="W89" i="63"/>
  <c r="AI89" i="63"/>
  <c r="AU89" i="63"/>
  <c r="AE89" i="63"/>
  <c r="AF89" i="63"/>
  <c r="AG89" i="63"/>
  <c r="AS89" i="63"/>
  <c r="N89" i="63"/>
  <c r="K89" i="63"/>
  <c r="AL89" i="63"/>
  <c r="AQ89" i="63"/>
  <c r="AR89" i="63"/>
  <c r="AX89" i="63"/>
  <c r="S89" i="63"/>
  <c r="U89" i="63"/>
  <c r="Z89" i="63"/>
  <c r="T89" i="63"/>
  <c r="W99" i="63"/>
  <c r="AI99" i="63"/>
  <c r="AU99" i="63"/>
  <c r="X99" i="63"/>
  <c r="AJ99" i="63"/>
  <c r="AV99" i="63"/>
  <c r="Z99" i="63"/>
  <c r="AL99" i="63"/>
  <c r="AX99" i="63"/>
  <c r="AA99" i="63"/>
  <c r="AM99" i="63"/>
  <c r="AY99" i="63"/>
  <c r="AB99" i="63"/>
  <c r="AN99" i="63"/>
  <c r="AZ99" i="63"/>
  <c r="AC99" i="63"/>
  <c r="AO99" i="63"/>
  <c r="BA99" i="63"/>
  <c r="AG99" i="63"/>
  <c r="AS99" i="63"/>
  <c r="V99" i="63"/>
  <c r="AH99" i="63"/>
  <c r="AT99" i="63"/>
  <c r="AD99" i="63"/>
  <c r="AE99" i="63"/>
  <c r="AF99" i="63"/>
  <c r="AR99" i="63"/>
  <c r="BB99" i="63"/>
  <c r="AK99" i="63"/>
  <c r="AP99" i="63"/>
  <c r="AQ99" i="63"/>
  <c r="AW99" i="63"/>
  <c r="Y99" i="63"/>
  <c r="U99" i="63"/>
  <c r="O91" i="63"/>
  <c r="AA91" i="63"/>
  <c r="AM91" i="63"/>
  <c r="AY91" i="63"/>
  <c r="P91" i="63"/>
  <c r="AB91" i="63"/>
  <c r="AN91" i="63"/>
  <c r="AZ91" i="63"/>
  <c r="R91" i="63"/>
  <c r="AD91" i="63"/>
  <c r="AP91" i="63"/>
  <c r="BB91" i="63"/>
  <c r="S91" i="63"/>
  <c r="AE91" i="63"/>
  <c r="AQ91" i="63"/>
  <c r="M91" i="63"/>
  <c r="T91" i="63"/>
  <c r="AF91" i="63"/>
  <c r="AR91" i="63"/>
  <c r="U91" i="63"/>
  <c r="AG91" i="63"/>
  <c r="AS91" i="63"/>
  <c r="Y91" i="63"/>
  <c r="AK91" i="63"/>
  <c r="AW91" i="63"/>
  <c r="N91" i="63"/>
  <c r="Z91" i="63"/>
  <c r="AL91" i="63"/>
  <c r="AX91" i="63"/>
  <c r="AT91" i="63"/>
  <c r="AU91" i="63"/>
  <c r="X91" i="63"/>
  <c r="AC91" i="63"/>
  <c r="AV91" i="63"/>
  <c r="Q91" i="63"/>
  <c r="BA91" i="63"/>
  <c r="V91" i="63"/>
  <c r="W91" i="63"/>
  <c r="AH91" i="63"/>
  <c r="AJ91" i="63"/>
  <c r="AO91" i="63"/>
  <c r="AI91" i="63"/>
  <c r="O88" i="63"/>
  <c r="AA88" i="63"/>
  <c r="AM88" i="63"/>
  <c r="AY88" i="63"/>
  <c r="P88" i="63"/>
  <c r="AB88" i="63"/>
  <c r="AN88" i="63"/>
  <c r="AZ88" i="63"/>
  <c r="R88" i="63"/>
  <c r="AD88" i="63"/>
  <c r="AP88" i="63"/>
  <c r="BB88" i="63"/>
  <c r="S88" i="63"/>
  <c r="AE88" i="63"/>
  <c r="AQ88" i="63"/>
  <c r="J88" i="63"/>
  <c r="T88" i="63"/>
  <c r="AF88" i="63"/>
  <c r="AR88" i="63"/>
  <c r="U88" i="63"/>
  <c r="AG88" i="63"/>
  <c r="AS88" i="63"/>
  <c r="M88" i="63"/>
  <c r="Y88" i="63"/>
  <c r="AK88" i="63"/>
  <c r="AW88" i="63"/>
  <c r="N88" i="63"/>
  <c r="Z88" i="63"/>
  <c r="AL88" i="63"/>
  <c r="AX88" i="63"/>
  <c r="V88" i="63"/>
  <c r="W88" i="63"/>
  <c r="X88" i="63"/>
  <c r="AJ88" i="63"/>
  <c r="AO88" i="63"/>
  <c r="AC88" i="63"/>
  <c r="AH88" i="63"/>
  <c r="AI88" i="63"/>
  <c r="AT88" i="63"/>
  <c r="L88" i="63"/>
  <c r="AV88" i="63"/>
  <c r="Q88" i="63"/>
  <c r="BA88" i="63"/>
  <c r="K88" i="63"/>
  <c r="AU88" i="63"/>
  <c r="AD101" i="63"/>
  <c r="AP101" i="63"/>
  <c r="BB101" i="63"/>
  <c r="AE101" i="63"/>
  <c r="AQ101" i="63"/>
  <c r="W101" i="63"/>
  <c r="AG101" i="63"/>
  <c r="AS101" i="63"/>
  <c r="AH101" i="63"/>
  <c r="AT101" i="63"/>
  <c r="AI101" i="63"/>
  <c r="AU101" i="63"/>
  <c r="Y101" i="63"/>
  <c r="AK101" i="63"/>
  <c r="AW101" i="63"/>
  <c r="X101" i="63"/>
  <c r="AJ101" i="63"/>
  <c r="AV101" i="63"/>
  <c r="AB101" i="63"/>
  <c r="AN101" i="63"/>
  <c r="AZ101" i="63"/>
  <c r="AC101" i="63"/>
  <c r="AO101" i="63"/>
  <c r="BA101" i="63"/>
  <c r="AX101" i="63"/>
  <c r="AY101" i="63"/>
  <c r="Z101" i="63"/>
  <c r="AF101" i="63"/>
  <c r="AA101" i="63"/>
  <c r="AM101" i="63"/>
  <c r="AR101" i="63"/>
  <c r="AL101" i="63"/>
  <c r="R94" i="63"/>
  <c r="AD94" i="63"/>
  <c r="AP94" i="63"/>
  <c r="BB94" i="63"/>
  <c r="S94" i="63"/>
  <c r="AE94" i="63"/>
  <c r="AQ94" i="63"/>
  <c r="P94" i="63"/>
  <c r="U94" i="63"/>
  <c r="AG94" i="63"/>
  <c r="AS94" i="63"/>
  <c r="V94" i="63"/>
  <c r="AH94" i="63"/>
  <c r="AT94" i="63"/>
  <c r="W94" i="63"/>
  <c r="AI94" i="63"/>
  <c r="AU94" i="63"/>
  <c r="X94" i="63"/>
  <c r="AJ94" i="63"/>
  <c r="AV94" i="63"/>
  <c r="AB94" i="63"/>
  <c r="AN94" i="63"/>
  <c r="AZ94" i="63"/>
  <c r="Q94" i="63"/>
  <c r="AC94" i="63"/>
  <c r="AO94" i="63"/>
  <c r="BA94" i="63"/>
  <c r="Y94" i="63"/>
  <c r="AA94" i="63"/>
  <c r="Z94" i="63"/>
  <c r="AM94" i="63"/>
  <c r="AW94" i="63"/>
  <c r="AF94" i="63"/>
  <c r="AK94" i="63"/>
  <c r="AL94" i="63"/>
  <c r="AR94" i="63"/>
  <c r="AY94" i="63"/>
  <c r="T94" i="63"/>
  <c r="AX94" i="63"/>
  <c r="U92" i="63"/>
  <c r="AG92" i="63"/>
  <c r="AS92" i="63"/>
  <c r="V92" i="63"/>
  <c r="AH92" i="63"/>
  <c r="AT92" i="63"/>
  <c r="X92" i="63"/>
  <c r="AJ92" i="63"/>
  <c r="AV92" i="63"/>
  <c r="Y92" i="63"/>
  <c r="AK92" i="63"/>
  <c r="AW92" i="63"/>
  <c r="Z92" i="63"/>
  <c r="AL92" i="63"/>
  <c r="AX92" i="63"/>
  <c r="O92" i="63"/>
  <c r="AA92" i="63"/>
  <c r="AM92" i="63"/>
  <c r="AY92" i="63"/>
  <c r="S92" i="63"/>
  <c r="AE92" i="63"/>
  <c r="AQ92" i="63"/>
  <c r="N92" i="63"/>
  <c r="T92" i="63"/>
  <c r="AF92" i="63"/>
  <c r="AR92" i="63"/>
  <c r="P92" i="63"/>
  <c r="AZ92" i="63"/>
  <c r="Q92" i="63"/>
  <c r="BA92" i="63"/>
  <c r="R92" i="63"/>
  <c r="BB92" i="63"/>
  <c r="AD92" i="63"/>
  <c r="AN92" i="63"/>
  <c r="W92" i="63"/>
  <c r="AB92" i="63"/>
  <c r="AC92" i="63"/>
  <c r="AI92" i="63"/>
  <c r="AP92" i="63"/>
  <c r="AU92" i="63"/>
  <c r="AO92" i="63"/>
  <c r="P86" i="63"/>
  <c r="AB86" i="63"/>
  <c r="AN86" i="63"/>
  <c r="AZ86" i="63"/>
  <c r="Q86" i="63"/>
  <c r="AC86" i="63"/>
  <c r="AO86" i="63"/>
  <c r="BA86" i="63"/>
  <c r="S86" i="63"/>
  <c r="AE86" i="63"/>
  <c r="AQ86" i="63"/>
  <c r="H86" i="63"/>
  <c r="T86" i="63"/>
  <c r="AF86" i="63"/>
  <c r="AR86" i="63"/>
  <c r="I86" i="63"/>
  <c r="U86" i="63"/>
  <c r="AG86" i="63"/>
  <c r="AS86" i="63"/>
  <c r="J86" i="63"/>
  <c r="V86" i="63"/>
  <c r="AH86" i="63"/>
  <c r="AT86" i="63"/>
  <c r="N86" i="63"/>
  <c r="Z86" i="63"/>
  <c r="AL86" i="63"/>
  <c r="AX86" i="63"/>
  <c r="O86" i="63"/>
  <c r="AA86" i="63"/>
  <c r="AM86" i="63"/>
  <c r="AY86" i="63"/>
  <c r="K86" i="63"/>
  <c r="AU86" i="63"/>
  <c r="L86" i="63"/>
  <c r="AV86" i="63"/>
  <c r="M86" i="63"/>
  <c r="AW86" i="63"/>
  <c r="X86" i="63"/>
  <c r="AI86" i="63"/>
  <c r="R86" i="63"/>
  <c r="BB86" i="63"/>
  <c r="W86" i="63"/>
  <c r="Y86" i="63"/>
  <c r="AD86" i="63"/>
  <c r="AK86" i="63"/>
  <c r="AP86" i="63"/>
  <c r="AJ86" i="63"/>
  <c r="AG100" i="63"/>
  <c r="AS100" i="63"/>
  <c r="AH100" i="63"/>
  <c r="AT100" i="63"/>
  <c r="X100" i="63"/>
  <c r="AJ100" i="63"/>
  <c r="AV100" i="63"/>
  <c r="Y100" i="63"/>
  <c r="AK100" i="63"/>
  <c r="AW100" i="63"/>
  <c r="Z100" i="63"/>
  <c r="AL100" i="63"/>
  <c r="AX100" i="63"/>
  <c r="AB100" i="63"/>
  <c r="AN100" i="63"/>
  <c r="AZ100" i="63"/>
  <c r="AA100" i="63"/>
  <c r="AM100" i="63"/>
  <c r="AY100" i="63"/>
  <c r="AE100" i="63"/>
  <c r="AQ100" i="63"/>
  <c r="V100" i="63"/>
  <c r="AF100" i="63"/>
  <c r="AR100" i="63"/>
  <c r="W100" i="63"/>
  <c r="AO100" i="63"/>
  <c r="AP100" i="63"/>
  <c r="AC100" i="63"/>
  <c r="AD100" i="63"/>
  <c r="AI100" i="63"/>
  <c r="AU100" i="63"/>
  <c r="BB100" i="63"/>
  <c r="BA100" i="63"/>
  <c r="AA104" i="63"/>
  <c r="AM104" i="63"/>
  <c r="AY104" i="63"/>
  <c r="AB104" i="63"/>
  <c r="AN104" i="63"/>
  <c r="AZ104" i="63"/>
  <c r="AD104" i="63"/>
  <c r="AP104" i="63"/>
  <c r="BB104" i="63"/>
  <c r="AE104" i="63"/>
  <c r="AQ104" i="63"/>
  <c r="Z104" i="63"/>
  <c r="AF104" i="63"/>
  <c r="AR104" i="63"/>
  <c r="AH104" i="63"/>
  <c r="AT104" i="63"/>
  <c r="AG104" i="63"/>
  <c r="AS104" i="63"/>
  <c r="AK104" i="63"/>
  <c r="AW104" i="63"/>
  <c r="AL104" i="63"/>
  <c r="AX104" i="63"/>
  <c r="AU104" i="63"/>
  <c r="AV104" i="63"/>
  <c r="BA104" i="63"/>
  <c r="AC104" i="63"/>
  <c r="AI104" i="63"/>
  <c r="AJ104" i="63"/>
  <c r="AO104" i="63"/>
  <c r="AG103" i="63"/>
  <c r="AS103" i="63"/>
  <c r="AH103" i="63"/>
  <c r="AT103" i="63"/>
  <c r="AJ103" i="63"/>
  <c r="AV103" i="63"/>
  <c r="AK103" i="63"/>
  <c r="AW103" i="63"/>
  <c r="Z103" i="63"/>
  <c r="AL103" i="63"/>
  <c r="AX103" i="63"/>
  <c r="AB103" i="63"/>
  <c r="AN103" i="63"/>
  <c r="AZ103" i="63"/>
  <c r="AA103" i="63"/>
  <c r="AM103" i="63"/>
  <c r="AY103" i="63"/>
  <c r="AE103" i="63"/>
  <c r="AQ103" i="63"/>
  <c r="Y103" i="63"/>
  <c r="AF103" i="63"/>
  <c r="AR103" i="63"/>
  <c r="AO103" i="63"/>
  <c r="AP103" i="63"/>
  <c r="AU103" i="63"/>
  <c r="AC103" i="63"/>
  <c r="AD103" i="63"/>
  <c r="AI103" i="63"/>
  <c r="BB103" i="63"/>
  <c r="BA103" i="63"/>
  <c r="J83" i="63"/>
  <c r="AI106" i="63"/>
  <c r="AU106" i="63"/>
  <c r="AJ106" i="63"/>
  <c r="AV106" i="63"/>
  <c r="AL106" i="63"/>
  <c r="AX106" i="63"/>
  <c r="AM106" i="63"/>
  <c r="AY106" i="63"/>
  <c r="BB106" i="63"/>
  <c r="AN106" i="63"/>
  <c r="AZ106" i="63"/>
  <c r="AD106" i="63"/>
  <c r="AP106" i="63"/>
  <c r="AB106" i="63"/>
  <c r="AC106" i="63"/>
  <c r="AO106" i="63"/>
  <c r="BA106" i="63"/>
  <c r="AG106" i="63"/>
  <c r="AS106" i="63"/>
  <c r="AH106" i="63"/>
  <c r="AT106" i="63"/>
  <c r="AK106" i="63"/>
  <c r="AW106" i="63"/>
  <c r="AE106" i="63"/>
  <c r="AF106" i="63"/>
  <c r="AQ106" i="63"/>
  <c r="AR106" i="63"/>
  <c r="Z102" i="63"/>
  <c r="AL102" i="63"/>
  <c r="AX102" i="63"/>
  <c r="AA102" i="63"/>
  <c r="AM102" i="63"/>
  <c r="AY102" i="63"/>
  <c r="AC102" i="63"/>
  <c r="AO102" i="63"/>
  <c r="BA102" i="63"/>
  <c r="AD102" i="63"/>
  <c r="AP102" i="63"/>
  <c r="BB102" i="63"/>
  <c r="AE102" i="63"/>
  <c r="AQ102" i="63"/>
  <c r="X102" i="63"/>
  <c r="AG102" i="63"/>
  <c r="AS102" i="63"/>
  <c r="AF102" i="63"/>
  <c r="AR102" i="63"/>
  <c r="AJ102" i="63"/>
  <c r="AV102" i="63"/>
  <c r="Y102" i="63"/>
  <c r="AK102" i="63"/>
  <c r="AW102" i="63"/>
  <c r="AH102" i="63"/>
  <c r="AI102" i="63"/>
  <c r="AN102" i="63"/>
  <c r="AT102" i="63"/>
  <c r="AU102" i="63"/>
  <c r="AZ102" i="63"/>
  <c r="AB102" i="63"/>
  <c r="X98" i="63"/>
  <c r="AJ98" i="63"/>
  <c r="AV98" i="63"/>
  <c r="Y98" i="63"/>
  <c r="AK98" i="63"/>
  <c r="AW98" i="63"/>
  <c r="AA98" i="63"/>
  <c r="AM98" i="63"/>
  <c r="AY98" i="63"/>
  <c r="AB98" i="63"/>
  <c r="AN98" i="63"/>
  <c r="AZ98" i="63"/>
  <c r="AC98" i="63"/>
  <c r="AO98" i="63"/>
  <c r="BA98" i="63"/>
  <c r="AD98" i="63"/>
  <c r="AP98" i="63"/>
  <c r="BB98" i="63"/>
  <c r="V98" i="63"/>
  <c r="AH98" i="63"/>
  <c r="AT98" i="63"/>
  <c r="W98" i="63"/>
  <c r="AI98" i="63"/>
  <c r="AU98" i="63"/>
  <c r="AE98" i="63"/>
  <c r="AS98" i="63"/>
  <c r="AF98" i="63"/>
  <c r="AG98" i="63"/>
  <c r="T98" i="63"/>
  <c r="AL98" i="63"/>
  <c r="AQ98" i="63"/>
  <c r="AR98" i="63"/>
  <c r="AX98" i="63"/>
  <c r="U98" i="63"/>
  <c r="Z98" i="63"/>
  <c r="AF105" i="63"/>
  <c r="AR105" i="63"/>
  <c r="AG105" i="63"/>
  <c r="AS105" i="63"/>
  <c r="AI105" i="63"/>
  <c r="AU105" i="63"/>
  <c r="AJ105" i="63"/>
  <c r="AV105" i="63"/>
  <c r="AK105" i="63"/>
  <c r="AW105" i="63"/>
  <c r="AL105" i="63"/>
  <c r="AX105" i="63"/>
  <c r="AD105" i="63"/>
  <c r="AP105" i="63"/>
  <c r="BB105" i="63"/>
  <c r="AE105" i="63"/>
  <c r="AQ105" i="63"/>
  <c r="AA105" i="63"/>
  <c r="AH105" i="63"/>
  <c r="AM105" i="63"/>
  <c r="AY105" i="63"/>
  <c r="BA105" i="63"/>
  <c r="AN105" i="63"/>
  <c r="AO105" i="63"/>
  <c r="AT105" i="63"/>
  <c r="AZ105" i="63"/>
  <c r="AB105" i="63"/>
  <c r="AC105" i="63"/>
  <c r="W96" i="63"/>
  <c r="AI96" i="63"/>
  <c r="AU96" i="63"/>
  <c r="X96" i="63"/>
  <c r="AJ96" i="63"/>
  <c r="AV96" i="63"/>
  <c r="Z96" i="63"/>
  <c r="AL96" i="63"/>
  <c r="AX96" i="63"/>
  <c r="AA96" i="63"/>
  <c r="AM96" i="63"/>
  <c r="AY96" i="63"/>
  <c r="AB96" i="63"/>
  <c r="AN96" i="63"/>
  <c r="AZ96" i="63"/>
  <c r="AC96" i="63"/>
  <c r="AO96" i="63"/>
  <c r="BA96" i="63"/>
  <c r="U96" i="63"/>
  <c r="AG96" i="63"/>
  <c r="AS96" i="63"/>
  <c r="V96" i="63"/>
  <c r="AH96" i="63"/>
  <c r="AT96" i="63"/>
  <c r="AD96" i="63"/>
  <c r="AE96" i="63"/>
  <c r="AF96" i="63"/>
  <c r="AR96" i="63"/>
  <c r="AK96" i="63"/>
  <c r="AP96" i="63"/>
  <c r="AQ96" i="63"/>
  <c r="AW96" i="63"/>
  <c r="BB96" i="63"/>
  <c r="T96" i="63"/>
  <c r="Y96" i="63"/>
  <c r="S96" i="63"/>
  <c r="R96" i="63"/>
  <c r="J87" i="63"/>
  <c r="R87" i="63"/>
  <c r="Z87" i="63"/>
  <c r="AH87" i="63"/>
  <c r="AP87" i="63"/>
  <c r="AX87" i="63"/>
  <c r="K87" i="63"/>
  <c r="S87" i="63"/>
  <c r="AA87" i="63"/>
  <c r="AI87" i="63"/>
  <c r="AQ87" i="63"/>
  <c r="AY87" i="63"/>
  <c r="N87" i="63"/>
  <c r="AL87" i="63"/>
  <c r="BB87" i="63"/>
  <c r="O87" i="63"/>
  <c r="W87" i="63"/>
  <c r="AE87" i="63"/>
  <c r="AM87" i="63"/>
  <c r="AU87" i="63"/>
  <c r="I87" i="63"/>
  <c r="P87" i="63"/>
  <c r="X87" i="63"/>
  <c r="AF87" i="63"/>
  <c r="AN87" i="63"/>
  <c r="AV87" i="63"/>
  <c r="Q87" i="63"/>
  <c r="AG87" i="63"/>
  <c r="AO87" i="63"/>
  <c r="AW87" i="63"/>
  <c r="L87" i="63"/>
  <c r="T87" i="63"/>
  <c r="AB87" i="63"/>
  <c r="AJ87" i="63"/>
  <c r="AR87" i="63"/>
  <c r="AZ87" i="63"/>
  <c r="V87" i="63"/>
  <c r="AD87" i="63"/>
  <c r="AT87" i="63"/>
  <c r="M87" i="63"/>
  <c r="U87" i="63"/>
  <c r="AC87" i="63"/>
  <c r="AK87" i="63"/>
  <c r="AS87" i="63"/>
  <c r="BA87" i="63"/>
  <c r="Y87" i="63"/>
  <c r="P83" i="63"/>
  <c r="Z83" i="63"/>
  <c r="W83" i="63"/>
  <c r="O83" i="63"/>
  <c r="AS83" i="63"/>
  <c r="F83" i="63"/>
  <c r="T83" i="63"/>
  <c r="AV83" i="63"/>
  <c r="AH83" i="63"/>
  <c r="AM83" i="63"/>
  <c r="AP83" i="63"/>
  <c r="R83" i="63"/>
  <c r="K83" i="63"/>
  <c r="AJ83" i="63"/>
  <c r="AC83" i="63"/>
  <c r="AK83" i="63"/>
  <c r="S83" i="63"/>
  <c r="V83" i="63"/>
  <c r="AU83" i="63"/>
  <c r="AE83" i="63"/>
  <c r="AD83" i="63"/>
  <c r="AQ83" i="63"/>
  <c r="AA83" i="63"/>
  <c r="U83" i="63"/>
  <c r="M83" i="63"/>
  <c r="AI83" i="63"/>
  <c r="AL83" i="63"/>
  <c r="L83" i="63"/>
  <c r="G83" i="63"/>
  <c r="I83" i="63"/>
  <c r="H83" i="63"/>
  <c r="S191" i="63" l="1"/>
  <c r="L191" i="63"/>
  <c r="T191" i="63"/>
  <c r="AB191" i="63"/>
  <c r="K191" i="63"/>
  <c r="M191" i="63"/>
  <c r="U191" i="63"/>
  <c r="AC191" i="63"/>
  <c r="F191" i="63"/>
  <c r="N191" i="63"/>
  <c r="V191" i="63"/>
  <c r="AD191" i="63"/>
  <c r="G191" i="63"/>
  <c r="O191" i="63"/>
  <c r="W191" i="63"/>
  <c r="AE191" i="63"/>
  <c r="AI191" i="63"/>
  <c r="H191" i="63"/>
  <c r="P191" i="63"/>
  <c r="X191" i="63"/>
  <c r="AF191" i="63"/>
  <c r="I191" i="63"/>
  <c r="Q191" i="63"/>
  <c r="Y191" i="63"/>
  <c r="AG191" i="63"/>
  <c r="AA191" i="63"/>
  <c r="J191" i="63"/>
  <c r="R191" i="63"/>
  <c r="Z191" i="63"/>
  <c r="AH191" i="63"/>
  <c r="S197" i="63"/>
  <c r="S198" i="63"/>
  <c r="L198" i="63"/>
  <c r="L197" i="63"/>
  <c r="AI197" i="63"/>
  <c r="AI198" i="63"/>
  <c r="AB198" i="63"/>
  <c r="AB197" i="63"/>
  <c r="M197" i="63"/>
  <c r="M198" i="63"/>
  <c r="AD197" i="63"/>
  <c r="AD198" i="63"/>
  <c r="E198" i="63"/>
  <c r="E197" i="63"/>
  <c r="F198" i="63"/>
  <c r="F197" i="63"/>
  <c r="G197" i="63"/>
  <c r="G198" i="63"/>
  <c r="AE197" i="63"/>
  <c r="AE198" i="63"/>
  <c r="K197" i="63"/>
  <c r="K198" i="63"/>
  <c r="H197" i="63"/>
  <c r="H198" i="63"/>
  <c r="P197" i="63"/>
  <c r="P198" i="63"/>
  <c r="X197" i="63"/>
  <c r="X198" i="63"/>
  <c r="AF197" i="63"/>
  <c r="AF198" i="63"/>
  <c r="AA197" i="63"/>
  <c r="AA198" i="63"/>
  <c r="AC197" i="63"/>
  <c r="AC198" i="63"/>
  <c r="V197" i="63"/>
  <c r="V198" i="63"/>
  <c r="W197" i="63"/>
  <c r="W198" i="63"/>
  <c r="I198" i="63"/>
  <c r="I197" i="63"/>
  <c r="Q197" i="63"/>
  <c r="Q198" i="63"/>
  <c r="Y197" i="63"/>
  <c r="Y198" i="63"/>
  <c r="AG197" i="63"/>
  <c r="AG198" i="63"/>
  <c r="T198" i="63"/>
  <c r="T197" i="63"/>
  <c r="U197" i="63"/>
  <c r="U198" i="63"/>
  <c r="N197" i="63"/>
  <c r="N198" i="63"/>
  <c r="O197" i="63"/>
  <c r="O198" i="63"/>
  <c r="J197" i="63"/>
  <c r="J198" i="63"/>
  <c r="R197" i="63"/>
  <c r="R198" i="63"/>
  <c r="Z197" i="63"/>
  <c r="Z198" i="63"/>
  <c r="AH197" i="63"/>
  <c r="AH198" i="63"/>
  <c r="U218" i="68" l="1"/>
  <c r="U218" i="72"/>
  <c r="U218" i="74"/>
  <c r="U218" i="67"/>
  <c r="U218" i="70"/>
  <c r="U218" i="73"/>
  <c r="U218" i="75"/>
  <c r="U218" i="69"/>
  <c r="U218" i="71"/>
  <c r="Q218" i="71"/>
  <c r="Q218" i="69"/>
  <c r="Q218" i="67"/>
  <c r="Q218" i="70"/>
  <c r="Q218" i="68"/>
  <c r="Q218" i="74"/>
  <c r="Q218" i="75"/>
  <c r="Q218" i="73"/>
  <c r="Q218" i="72"/>
  <c r="AC218" i="68"/>
  <c r="AC218" i="70"/>
  <c r="AC218" i="67"/>
  <c r="AC218" i="74"/>
  <c r="AC218" i="72"/>
  <c r="AC218" i="73"/>
  <c r="AC218" i="69"/>
  <c r="AC218" i="71"/>
  <c r="AC218" i="75"/>
  <c r="P218" i="75"/>
  <c r="P218" i="69"/>
  <c r="P218" i="70"/>
  <c r="P218" i="71"/>
  <c r="P218" i="67"/>
  <c r="P218" i="74"/>
  <c r="P218" i="73"/>
  <c r="P218" i="68"/>
  <c r="P218" i="72"/>
  <c r="G218" i="69"/>
  <c r="G218" i="75"/>
  <c r="G218" i="72"/>
  <c r="G218" i="68"/>
  <c r="G218" i="73"/>
  <c r="G218" i="71"/>
  <c r="G218" i="74"/>
  <c r="G218" i="67"/>
  <c r="G218" i="70"/>
  <c r="M218" i="74"/>
  <c r="M218" i="69"/>
  <c r="M218" i="70"/>
  <c r="M218" i="73"/>
  <c r="M218" i="71"/>
  <c r="M218" i="72"/>
  <c r="M218" i="67"/>
  <c r="M218" i="75"/>
  <c r="M218" i="68"/>
  <c r="S218" i="67"/>
  <c r="S218" i="72"/>
  <c r="S218" i="70"/>
  <c r="S218" i="69"/>
  <c r="S218" i="71"/>
  <c r="S218" i="68"/>
  <c r="S218" i="75"/>
  <c r="S218" i="74"/>
  <c r="S218" i="73"/>
  <c r="Y211" i="72"/>
  <c r="Y211" i="71"/>
  <c r="Y211" i="73"/>
  <c r="Y211" i="74"/>
  <c r="Y211" i="68"/>
  <c r="Y211" i="70"/>
  <c r="Y211" i="67"/>
  <c r="Y211" i="69"/>
  <c r="Y211" i="75"/>
  <c r="AE211" i="71"/>
  <c r="AE211" i="69"/>
  <c r="AE211" i="67"/>
  <c r="AE211" i="75"/>
  <c r="AE211" i="72"/>
  <c r="AE211" i="74"/>
  <c r="AE211" i="68"/>
  <c r="AE211" i="73"/>
  <c r="AE211" i="70"/>
  <c r="AC211" i="72"/>
  <c r="AC211" i="69"/>
  <c r="AC211" i="75"/>
  <c r="AC211" i="67"/>
  <c r="AC211" i="73"/>
  <c r="AC211" i="74"/>
  <c r="AC211" i="68"/>
  <c r="AC211" i="70"/>
  <c r="AC211" i="71"/>
  <c r="Q217" i="71"/>
  <c r="Q217" i="68"/>
  <c r="Q217" i="72"/>
  <c r="Q217" i="75"/>
  <c r="Q217" i="69"/>
  <c r="Q217" i="70"/>
  <c r="Q217" i="73"/>
  <c r="Q217" i="67"/>
  <c r="Q217" i="74"/>
  <c r="AC217" i="68"/>
  <c r="AC217" i="69"/>
  <c r="AC217" i="73"/>
  <c r="AC217" i="71"/>
  <c r="AC217" i="74"/>
  <c r="AC217" i="70"/>
  <c r="AC217" i="72"/>
  <c r="AC217" i="75"/>
  <c r="AC217" i="67"/>
  <c r="P217" i="74"/>
  <c r="P217" i="73"/>
  <c r="P217" i="70"/>
  <c r="P217" i="72"/>
  <c r="P217" i="71"/>
  <c r="P217" i="68"/>
  <c r="P217" i="69"/>
  <c r="P217" i="75"/>
  <c r="P217" i="67"/>
  <c r="G217" i="68"/>
  <c r="G217" i="74"/>
  <c r="G217" i="67"/>
  <c r="G217" i="71"/>
  <c r="G217" i="75"/>
  <c r="G217" i="70"/>
  <c r="G217" i="72"/>
  <c r="G217" i="73"/>
  <c r="G217" i="69"/>
  <c r="M217" i="72"/>
  <c r="M217" i="73"/>
  <c r="M217" i="70"/>
  <c r="M217" i="69"/>
  <c r="M217" i="67"/>
  <c r="M217" i="71"/>
  <c r="M217" i="68"/>
  <c r="M217" i="74"/>
  <c r="M217" i="75"/>
  <c r="S217" i="75"/>
  <c r="S217" i="68"/>
  <c r="S217" i="67"/>
  <c r="S217" i="69"/>
  <c r="S217" i="73"/>
  <c r="S217" i="74"/>
  <c r="S217" i="70"/>
  <c r="S217" i="72"/>
  <c r="S217" i="71"/>
  <c r="Q211" i="72"/>
  <c r="Q211" i="71"/>
  <c r="Q211" i="74"/>
  <c r="Q211" i="75"/>
  <c r="Q211" i="67"/>
  <c r="Q211" i="70"/>
  <c r="Q211" i="68"/>
  <c r="Q211" i="69"/>
  <c r="Q211" i="73"/>
  <c r="W211" i="75"/>
  <c r="W211" i="68"/>
  <c r="W211" i="72"/>
  <c r="W211" i="74"/>
  <c r="W211" i="67"/>
  <c r="W211" i="70"/>
  <c r="W211" i="73"/>
  <c r="W211" i="71"/>
  <c r="W211" i="69"/>
  <c r="U211" i="69"/>
  <c r="U211" i="75"/>
  <c r="U211" i="72"/>
  <c r="U211" i="71"/>
  <c r="U211" i="73"/>
  <c r="U211" i="70"/>
  <c r="U211" i="74"/>
  <c r="U211" i="67"/>
  <c r="U211" i="68"/>
  <c r="R217" i="71"/>
  <c r="R217" i="70"/>
  <c r="R217" i="67"/>
  <c r="R217" i="74"/>
  <c r="R217" i="69"/>
  <c r="R217" i="75"/>
  <c r="R217" i="68"/>
  <c r="R217" i="72"/>
  <c r="R217" i="73"/>
  <c r="T217" i="70"/>
  <c r="T217" i="68"/>
  <c r="T217" i="69"/>
  <c r="T217" i="71"/>
  <c r="T217" i="74"/>
  <c r="T217" i="75"/>
  <c r="T217" i="73"/>
  <c r="T217" i="72"/>
  <c r="T217" i="67"/>
  <c r="I217" i="71"/>
  <c r="I217" i="73"/>
  <c r="I217" i="72"/>
  <c r="I217" i="68"/>
  <c r="I217" i="74"/>
  <c r="I217" i="67"/>
  <c r="I217" i="69"/>
  <c r="I217" i="75"/>
  <c r="I217" i="70"/>
  <c r="AA218" i="71"/>
  <c r="AA218" i="73"/>
  <c r="AA218" i="70"/>
  <c r="AA218" i="74"/>
  <c r="AA218" i="67"/>
  <c r="AA218" i="69"/>
  <c r="AA218" i="68"/>
  <c r="AA218" i="75"/>
  <c r="AA218" i="72"/>
  <c r="H218" i="68"/>
  <c r="H218" i="75"/>
  <c r="H218" i="71"/>
  <c r="H218" i="73"/>
  <c r="H218" i="72"/>
  <c r="H218" i="70"/>
  <c r="H218" i="67"/>
  <c r="H218" i="69"/>
  <c r="H218" i="74"/>
  <c r="F217" i="71"/>
  <c r="F217" i="68"/>
  <c r="F217" i="70"/>
  <c r="F217" i="67"/>
  <c r="F217" i="75"/>
  <c r="F217" i="69"/>
  <c r="F217" i="72"/>
  <c r="F217" i="74"/>
  <c r="F217" i="73"/>
  <c r="AB217" i="70"/>
  <c r="AB217" i="73"/>
  <c r="AB217" i="72"/>
  <c r="AB217" i="75"/>
  <c r="AB217" i="69"/>
  <c r="AB217" i="74"/>
  <c r="AB217" i="68"/>
  <c r="AB217" i="71"/>
  <c r="AB217" i="67"/>
  <c r="AH211" i="69"/>
  <c r="AH211" i="72"/>
  <c r="AH211" i="71"/>
  <c r="AH211" i="67"/>
  <c r="AH211" i="70"/>
  <c r="AH211" i="74"/>
  <c r="AH211" i="68"/>
  <c r="AH211" i="75"/>
  <c r="AH211" i="73"/>
  <c r="I211" i="72"/>
  <c r="I211" i="69"/>
  <c r="I211" i="75"/>
  <c r="I211" i="68"/>
  <c r="I211" i="67"/>
  <c r="I211" i="70"/>
  <c r="I211" i="74"/>
  <c r="I211" i="71"/>
  <c r="I211" i="73"/>
  <c r="O211" i="69"/>
  <c r="O211" i="70"/>
  <c r="O211" i="74"/>
  <c r="O211" i="73"/>
  <c r="O211" i="75"/>
  <c r="O211" i="67"/>
  <c r="O211" i="71"/>
  <c r="O211" i="68"/>
  <c r="O211" i="72"/>
  <c r="M211" i="67"/>
  <c r="M211" i="69"/>
  <c r="M211" i="72"/>
  <c r="M211" i="75"/>
  <c r="M211" i="70"/>
  <c r="M211" i="71"/>
  <c r="M211" i="68"/>
  <c r="M211" i="73"/>
  <c r="M211" i="74"/>
  <c r="J217" i="71"/>
  <c r="J217" i="68"/>
  <c r="J217" i="74"/>
  <c r="J217" i="67"/>
  <c r="J217" i="73"/>
  <c r="J217" i="72"/>
  <c r="J217" i="69"/>
  <c r="J217" i="70"/>
  <c r="J217" i="75"/>
  <c r="T218" i="72"/>
  <c r="T218" i="68"/>
  <c r="T218" i="71"/>
  <c r="T218" i="73"/>
  <c r="T218" i="69"/>
  <c r="T218" i="75"/>
  <c r="T218" i="70"/>
  <c r="T218" i="74"/>
  <c r="T218" i="67"/>
  <c r="I218" i="71"/>
  <c r="I218" i="67"/>
  <c r="I218" i="75"/>
  <c r="I218" i="70"/>
  <c r="I218" i="72"/>
  <c r="I218" i="73"/>
  <c r="I218" i="69"/>
  <c r="I218" i="74"/>
  <c r="I218" i="68"/>
  <c r="AA217" i="74"/>
  <c r="AA217" i="70"/>
  <c r="AA217" i="72"/>
  <c r="AA217" i="67"/>
  <c r="AA217" i="69"/>
  <c r="AA217" i="68"/>
  <c r="AA217" i="73"/>
  <c r="AA217" i="71"/>
  <c r="AA217" i="75"/>
  <c r="H217" i="67"/>
  <c r="H217" i="70"/>
  <c r="H217" i="69"/>
  <c r="H217" i="73"/>
  <c r="H217" i="74"/>
  <c r="H217" i="68"/>
  <c r="H217" i="72"/>
  <c r="H217" i="75"/>
  <c r="H217" i="71"/>
  <c r="F218" i="73"/>
  <c r="F218" i="71"/>
  <c r="F218" i="67"/>
  <c r="F218" i="72"/>
  <c r="F218" i="75"/>
  <c r="F218" i="69"/>
  <c r="F218" i="68"/>
  <c r="F218" i="70"/>
  <c r="F218" i="74"/>
  <c r="AB218" i="75"/>
  <c r="AB218" i="67"/>
  <c r="AB218" i="68"/>
  <c r="AB218" i="71"/>
  <c r="AB218" i="70"/>
  <c r="AB218" i="74"/>
  <c r="AB218" i="73"/>
  <c r="AB218" i="69"/>
  <c r="AB218" i="72"/>
  <c r="Z211" i="69"/>
  <c r="Z211" i="67"/>
  <c r="Z211" i="70"/>
  <c r="Z211" i="75"/>
  <c r="Z211" i="72"/>
  <c r="Z211" i="73"/>
  <c r="Z211" i="71"/>
  <c r="Z211" i="68"/>
  <c r="Z211" i="74"/>
  <c r="AF211" i="69"/>
  <c r="AF211" i="68"/>
  <c r="AF211" i="72"/>
  <c r="AF211" i="71"/>
  <c r="AF211" i="75"/>
  <c r="AF211" i="73"/>
  <c r="AF211" i="74"/>
  <c r="AF211" i="70"/>
  <c r="AF211" i="67"/>
  <c r="G211" i="69"/>
  <c r="G211" i="74"/>
  <c r="G211" i="70"/>
  <c r="G211" i="71"/>
  <c r="G211" i="68"/>
  <c r="G211" i="67"/>
  <c r="G211" i="72"/>
  <c r="G211" i="73"/>
  <c r="G211" i="75"/>
  <c r="K211" i="72"/>
  <c r="K211" i="67"/>
  <c r="K211" i="69"/>
  <c r="K211" i="73"/>
  <c r="K211" i="71"/>
  <c r="K211" i="75"/>
  <c r="K211" i="70"/>
  <c r="K211" i="74"/>
  <c r="K211" i="68"/>
  <c r="U217" i="74"/>
  <c r="U217" i="70"/>
  <c r="U217" i="68"/>
  <c r="U217" i="67"/>
  <c r="U217" i="73"/>
  <c r="U217" i="72"/>
  <c r="U217" i="75"/>
  <c r="U217" i="71"/>
  <c r="U217" i="69"/>
  <c r="O218" i="67"/>
  <c r="O218" i="75"/>
  <c r="O218" i="69"/>
  <c r="O218" i="72"/>
  <c r="O218" i="70"/>
  <c r="O218" i="73"/>
  <c r="O218" i="68"/>
  <c r="O218" i="71"/>
  <c r="O218" i="74"/>
  <c r="AG218" i="67"/>
  <c r="AG218" i="68"/>
  <c r="AG218" i="70"/>
  <c r="AG218" i="75"/>
  <c r="AG218" i="69"/>
  <c r="AG218" i="72"/>
  <c r="AG218" i="74"/>
  <c r="AG218" i="71"/>
  <c r="AG218" i="73"/>
  <c r="W218" i="71"/>
  <c r="W218" i="73"/>
  <c r="W218" i="68"/>
  <c r="W218" i="69"/>
  <c r="W218" i="72"/>
  <c r="W218" i="75"/>
  <c r="W218" i="67"/>
  <c r="W218" i="74"/>
  <c r="W218" i="70"/>
  <c r="AF218" i="71"/>
  <c r="AF218" i="67"/>
  <c r="AF218" i="73"/>
  <c r="AF218" i="75"/>
  <c r="AF218" i="69"/>
  <c r="AF218" i="72"/>
  <c r="AF218" i="74"/>
  <c r="AF218" i="68"/>
  <c r="AF218" i="70"/>
  <c r="K218" i="71"/>
  <c r="K218" i="69"/>
  <c r="K218" i="74"/>
  <c r="K218" i="67"/>
  <c r="K218" i="70"/>
  <c r="K218" i="68"/>
  <c r="K218" i="72"/>
  <c r="K218" i="75"/>
  <c r="K218" i="73"/>
  <c r="E217" i="69"/>
  <c r="E217" i="71"/>
  <c r="E217" i="73"/>
  <c r="E217" i="72"/>
  <c r="E217" i="74"/>
  <c r="E217" i="75"/>
  <c r="E217" i="68"/>
  <c r="E217" i="67"/>
  <c r="E217" i="70"/>
  <c r="AI218" i="74"/>
  <c r="AI218" i="68"/>
  <c r="AI218" i="72"/>
  <c r="AI218" i="69"/>
  <c r="AI218" i="71"/>
  <c r="AI218" i="70"/>
  <c r="AI218" i="73"/>
  <c r="AI218" i="67"/>
  <c r="AI218" i="75"/>
  <c r="R211" i="69"/>
  <c r="R211" i="72"/>
  <c r="R211" i="73"/>
  <c r="R211" i="70"/>
  <c r="R211" i="75"/>
  <c r="R211" i="71"/>
  <c r="R211" i="67"/>
  <c r="R211" i="68"/>
  <c r="R211" i="74"/>
  <c r="X211" i="68"/>
  <c r="X211" i="69"/>
  <c r="X211" i="71"/>
  <c r="X211" i="72"/>
  <c r="X211" i="75"/>
  <c r="X211" i="67"/>
  <c r="X211" i="70"/>
  <c r="X211" i="73"/>
  <c r="X211" i="74"/>
  <c r="AD211" i="71"/>
  <c r="AD211" i="75"/>
  <c r="AD211" i="72"/>
  <c r="AD211" i="67"/>
  <c r="AD211" i="74"/>
  <c r="AD211" i="69"/>
  <c r="AD211" i="70"/>
  <c r="AD211" i="73"/>
  <c r="AD211" i="68"/>
  <c r="AB211" i="70"/>
  <c r="AB211" i="72"/>
  <c r="AB211" i="73"/>
  <c r="AB211" i="67"/>
  <c r="AB211" i="75"/>
  <c r="AB211" i="69"/>
  <c r="AB211" i="74"/>
  <c r="AB211" i="68"/>
  <c r="AB211" i="71"/>
  <c r="AH217" i="71"/>
  <c r="AH217" i="67"/>
  <c r="AH217" i="73"/>
  <c r="AH217" i="68"/>
  <c r="AH217" i="74"/>
  <c r="AH217" i="69"/>
  <c r="AH217" i="75"/>
  <c r="AH217" i="72"/>
  <c r="AH217" i="70"/>
  <c r="O217" i="70"/>
  <c r="O217" i="74"/>
  <c r="O217" i="68"/>
  <c r="O217" i="73"/>
  <c r="O217" i="71"/>
  <c r="O217" i="69"/>
  <c r="O217" i="67"/>
  <c r="O217" i="72"/>
  <c r="O217" i="75"/>
  <c r="AG217" i="74"/>
  <c r="AG217" i="69"/>
  <c r="AG217" i="68"/>
  <c r="AG217" i="71"/>
  <c r="AG217" i="70"/>
  <c r="AG217" i="67"/>
  <c r="AG217" i="72"/>
  <c r="AG217" i="73"/>
  <c r="AG217" i="75"/>
  <c r="W217" i="70"/>
  <c r="W217" i="74"/>
  <c r="W217" i="75"/>
  <c r="W217" i="69"/>
  <c r="W217" i="68"/>
  <c r="W217" i="67"/>
  <c r="W217" i="72"/>
  <c r="W217" i="71"/>
  <c r="W217" i="73"/>
  <c r="AF217" i="68"/>
  <c r="AF217" i="75"/>
  <c r="AF217" i="74"/>
  <c r="AF217" i="72"/>
  <c r="AF217" i="71"/>
  <c r="AF217" i="69"/>
  <c r="AF217" i="67"/>
  <c r="AF217" i="70"/>
  <c r="AF217" i="73"/>
  <c r="K217" i="71"/>
  <c r="K217" i="67"/>
  <c r="K217" i="70"/>
  <c r="K217" i="68"/>
  <c r="K217" i="73"/>
  <c r="K217" i="75"/>
  <c r="K217" i="72"/>
  <c r="K217" i="74"/>
  <c r="K217" i="69"/>
  <c r="E218" i="70"/>
  <c r="E218" i="74"/>
  <c r="E218" i="71"/>
  <c r="E218" i="72"/>
  <c r="E218" i="67"/>
  <c r="E218" i="75"/>
  <c r="E218" i="69"/>
  <c r="E218" i="73"/>
  <c r="E218" i="68"/>
  <c r="AI217" i="67"/>
  <c r="AI217" i="68"/>
  <c r="AI217" i="70"/>
  <c r="AI217" i="72"/>
  <c r="AI217" i="71"/>
  <c r="AI217" i="73"/>
  <c r="AI217" i="74"/>
  <c r="AI217" i="75"/>
  <c r="AI217" i="69"/>
  <c r="J211" i="69"/>
  <c r="J211" i="72"/>
  <c r="J211" i="70"/>
  <c r="J211" i="68"/>
  <c r="J211" i="75"/>
  <c r="J211" i="71"/>
  <c r="J211" i="73"/>
  <c r="J211" i="67"/>
  <c r="J211" i="74"/>
  <c r="P211" i="72"/>
  <c r="P211" i="69"/>
  <c r="P211" i="70"/>
  <c r="P211" i="75"/>
  <c r="P211" i="67"/>
  <c r="P211" i="73"/>
  <c r="P211" i="74"/>
  <c r="P211" i="68"/>
  <c r="P211" i="71"/>
  <c r="V211" i="69"/>
  <c r="V211" i="75"/>
  <c r="V211" i="72"/>
  <c r="V211" i="67"/>
  <c r="V211" i="68"/>
  <c r="V211" i="70"/>
  <c r="V211" i="71"/>
  <c r="V211" i="73"/>
  <c r="V211" i="74"/>
  <c r="T211" i="75"/>
  <c r="T211" i="67"/>
  <c r="T211" i="72"/>
  <c r="T211" i="70"/>
  <c r="T211" i="71"/>
  <c r="T211" i="68"/>
  <c r="T211" i="73"/>
  <c r="T211" i="69"/>
  <c r="T211" i="74"/>
  <c r="R218" i="75"/>
  <c r="R218" i="68"/>
  <c r="R218" i="74"/>
  <c r="R218" i="72"/>
  <c r="R218" i="69"/>
  <c r="R218" i="70"/>
  <c r="R218" i="73"/>
  <c r="R218" i="71"/>
  <c r="R218" i="67"/>
  <c r="AH218" i="71"/>
  <c r="AH218" i="69"/>
  <c r="AH218" i="73"/>
  <c r="AH218" i="74"/>
  <c r="AH218" i="68"/>
  <c r="AH218" i="70"/>
  <c r="AH218" i="72"/>
  <c r="AH218" i="75"/>
  <c r="AH218" i="67"/>
  <c r="Z218" i="71"/>
  <c r="Z218" i="73"/>
  <c r="Z218" i="74"/>
  <c r="Z218" i="69"/>
  <c r="Z218" i="75"/>
  <c r="Z218" i="67"/>
  <c r="Z218" i="70"/>
  <c r="Z218" i="72"/>
  <c r="Z218" i="68"/>
  <c r="N218" i="68"/>
  <c r="N218" i="69"/>
  <c r="N218" i="72"/>
  <c r="N218" i="73"/>
  <c r="N218" i="70"/>
  <c r="N218" i="74"/>
  <c r="N218" i="67"/>
  <c r="N218" i="75"/>
  <c r="N218" i="71"/>
  <c r="Y218" i="71"/>
  <c r="Y218" i="72"/>
  <c r="Y218" i="73"/>
  <c r="Y218" i="67"/>
  <c r="Y218" i="68"/>
  <c r="Y218" i="75"/>
  <c r="Y218" i="69"/>
  <c r="Y218" i="74"/>
  <c r="Y218" i="70"/>
  <c r="V218" i="73"/>
  <c r="V218" i="67"/>
  <c r="V218" i="69"/>
  <c r="V218" i="70"/>
  <c r="V218" i="68"/>
  <c r="V218" i="72"/>
  <c r="V218" i="74"/>
  <c r="V218" i="75"/>
  <c r="V218" i="71"/>
  <c r="X218" i="67"/>
  <c r="X218" i="68"/>
  <c r="X218" i="71"/>
  <c r="X218" i="69"/>
  <c r="X218" i="73"/>
  <c r="X218" i="72"/>
  <c r="X218" i="75"/>
  <c r="X218" i="74"/>
  <c r="X218" i="70"/>
  <c r="AE218" i="72"/>
  <c r="AE218" i="73"/>
  <c r="AE218" i="71"/>
  <c r="AE218" i="75"/>
  <c r="AE218" i="67"/>
  <c r="AE218" i="68"/>
  <c r="AE218" i="69"/>
  <c r="AE218" i="70"/>
  <c r="AE218" i="74"/>
  <c r="AD218" i="67"/>
  <c r="AD218" i="71"/>
  <c r="AD218" i="70"/>
  <c r="AD218" i="72"/>
  <c r="AD218" i="74"/>
  <c r="AD218" i="73"/>
  <c r="AD218" i="68"/>
  <c r="AD218" i="69"/>
  <c r="AD218" i="75"/>
  <c r="L217" i="67"/>
  <c r="L217" i="70"/>
  <c r="L217" i="75"/>
  <c r="L217" i="73"/>
  <c r="L217" i="72"/>
  <c r="L217" i="68"/>
  <c r="L217" i="69"/>
  <c r="L217" i="74"/>
  <c r="L217" i="71"/>
  <c r="AA211" i="72"/>
  <c r="AA211" i="73"/>
  <c r="AA211" i="69"/>
  <c r="AA211" i="68"/>
  <c r="AA211" i="70"/>
  <c r="AA211" i="67"/>
  <c r="AA211" i="74"/>
  <c r="AA211" i="71"/>
  <c r="AA211" i="75"/>
  <c r="H211" i="68"/>
  <c r="H211" i="71"/>
  <c r="H211" i="69"/>
  <c r="H211" i="72"/>
  <c r="H211" i="75"/>
  <c r="H211" i="73"/>
  <c r="H211" i="67"/>
  <c r="H211" i="74"/>
  <c r="H211" i="70"/>
  <c r="N211" i="75"/>
  <c r="N211" i="72"/>
  <c r="N211" i="70"/>
  <c r="N211" i="73"/>
  <c r="N211" i="71"/>
  <c r="N211" i="74"/>
  <c r="N211" i="68"/>
  <c r="N211" i="69"/>
  <c r="N211" i="67"/>
  <c r="L211" i="74"/>
  <c r="L211" i="70"/>
  <c r="L211" i="72"/>
  <c r="L211" i="75"/>
  <c r="L211" i="73"/>
  <c r="L211" i="69"/>
  <c r="L211" i="71"/>
  <c r="L211" i="67"/>
  <c r="L211" i="68"/>
  <c r="J218" i="67"/>
  <c r="J218" i="72"/>
  <c r="J218" i="71"/>
  <c r="J218" i="74"/>
  <c r="J218" i="68"/>
  <c r="J218" i="69"/>
  <c r="J218" i="75"/>
  <c r="J218" i="73"/>
  <c r="J218" i="70"/>
  <c r="Z217" i="67"/>
  <c r="Z217" i="68"/>
  <c r="Z217" i="72"/>
  <c r="Z217" i="75"/>
  <c r="Z217" i="70"/>
  <c r="Z217" i="74"/>
  <c r="Z217" i="69"/>
  <c r="Z217" i="73"/>
  <c r="Z217" i="71"/>
  <c r="N217" i="69"/>
  <c r="N217" i="75"/>
  <c r="N217" i="72"/>
  <c r="N217" i="73"/>
  <c r="N217" i="70"/>
  <c r="N217" i="68"/>
  <c r="N217" i="67"/>
  <c r="N217" i="71"/>
  <c r="N217" i="74"/>
  <c r="Y217" i="75"/>
  <c r="Y217" i="70"/>
  <c r="Y217" i="68"/>
  <c r="Y217" i="73"/>
  <c r="Y217" i="74"/>
  <c r="Y217" i="71"/>
  <c r="Y217" i="72"/>
  <c r="Y217" i="69"/>
  <c r="Y217" i="67"/>
  <c r="V217" i="68"/>
  <c r="V217" i="70"/>
  <c r="V217" i="73"/>
  <c r="V217" i="71"/>
  <c r="V217" i="67"/>
  <c r="V217" i="72"/>
  <c r="V217" i="74"/>
  <c r="V217" i="75"/>
  <c r="V217" i="69"/>
  <c r="X217" i="68"/>
  <c r="X217" i="73"/>
  <c r="X217" i="70"/>
  <c r="X217" i="69"/>
  <c r="X217" i="71"/>
  <c r="X217" i="75"/>
  <c r="X217" i="67"/>
  <c r="X217" i="74"/>
  <c r="X217" i="72"/>
  <c r="AE217" i="68"/>
  <c r="AE217" i="70"/>
  <c r="AE217" i="74"/>
  <c r="AE217" i="71"/>
  <c r="AE217" i="67"/>
  <c r="AE217" i="69"/>
  <c r="AE217" i="75"/>
  <c r="AE217" i="72"/>
  <c r="AE217" i="73"/>
  <c r="AD217" i="71"/>
  <c r="AD217" i="70"/>
  <c r="AD217" i="69"/>
  <c r="AD217" i="67"/>
  <c r="AD217" i="72"/>
  <c r="AD217" i="68"/>
  <c r="AD217" i="73"/>
  <c r="AD217" i="75"/>
  <c r="AD217" i="74"/>
  <c r="L218" i="72"/>
  <c r="L218" i="75"/>
  <c r="L218" i="67"/>
  <c r="L218" i="68"/>
  <c r="L218" i="70"/>
  <c r="L218" i="73"/>
  <c r="L218" i="74"/>
  <c r="L218" i="71"/>
  <c r="L218" i="69"/>
  <c r="AG211" i="72"/>
  <c r="AG211" i="68"/>
  <c r="AG211" i="74"/>
  <c r="AG211" i="71"/>
  <c r="AG211" i="75"/>
  <c r="AG211" i="67"/>
  <c r="AG211" i="70"/>
  <c r="AG211" i="73"/>
  <c r="AG211" i="69"/>
  <c r="AI211" i="72"/>
  <c r="AI211" i="71"/>
  <c r="AI211" i="70"/>
  <c r="AI211" i="68"/>
  <c r="AI211" i="74"/>
  <c r="AI211" i="69"/>
  <c r="AI211" i="67"/>
  <c r="AI211" i="75"/>
  <c r="AI211" i="73"/>
  <c r="F211" i="71"/>
  <c r="F211" i="74"/>
  <c r="F211" i="67"/>
  <c r="F211" i="70"/>
  <c r="F211" i="72"/>
  <c r="F211" i="69"/>
  <c r="F211" i="73"/>
  <c r="F211" i="75"/>
  <c r="F211" i="68"/>
  <c r="S211" i="69"/>
  <c r="S211" i="73"/>
  <c r="S211" i="75"/>
  <c r="S211" i="74"/>
  <c r="S211" i="72"/>
  <c r="S211" i="67"/>
  <c r="S211" i="71"/>
  <c r="S211" i="70"/>
  <c r="S211" i="68"/>
  <c r="AJ191" i="63"/>
  <c r="J218" i="88"/>
  <c r="T217" i="88"/>
  <c r="I217" i="88"/>
  <c r="AA218" i="88"/>
  <c r="H218" i="88"/>
  <c r="F217" i="88"/>
  <c r="AB217" i="88"/>
  <c r="AJ198" i="63"/>
  <c r="AJ197" i="63"/>
  <c r="T218" i="88"/>
  <c r="I218" i="88"/>
  <c r="AA217" i="88"/>
  <c r="H217" i="88"/>
  <c r="F218" i="88"/>
  <c r="AB218" i="88"/>
  <c r="AH218" i="88"/>
  <c r="O218" i="88"/>
  <c r="AG218" i="88"/>
  <c r="W218" i="88"/>
  <c r="AF218" i="88"/>
  <c r="K218" i="88"/>
  <c r="E217" i="88"/>
  <c r="AI218" i="88"/>
  <c r="AH217" i="88"/>
  <c r="O217" i="88"/>
  <c r="AG217" i="88"/>
  <c r="W217" i="88"/>
  <c r="AF217" i="88"/>
  <c r="K217" i="88"/>
  <c r="E218" i="88"/>
  <c r="AI217" i="88"/>
  <c r="J217" i="88"/>
  <c r="Z218" i="88"/>
  <c r="N218" i="88"/>
  <c r="Y218" i="88"/>
  <c r="V218" i="88"/>
  <c r="X218" i="88"/>
  <c r="AE218" i="88"/>
  <c r="AD218" i="88"/>
  <c r="L217" i="88"/>
  <c r="Z217" i="88"/>
  <c r="N217" i="88"/>
  <c r="Y217" i="88"/>
  <c r="V217" i="88"/>
  <c r="X217" i="88"/>
  <c r="AE217" i="88"/>
  <c r="AD217" i="88"/>
  <c r="L218" i="88"/>
  <c r="R218" i="88"/>
  <c r="U218" i="88"/>
  <c r="Q218" i="88"/>
  <c r="AC218" i="88"/>
  <c r="P218" i="88"/>
  <c r="G218" i="88"/>
  <c r="M218" i="88"/>
  <c r="S218" i="88"/>
  <c r="R217" i="88"/>
  <c r="U217" i="88"/>
  <c r="Q217" i="88"/>
  <c r="AC217" i="88"/>
  <c r="P217" i="88"/>
  <c r="G217" i="88"/>
  <c r="M217" i="88"/>
  <c r="S217" i="88"/>
  <c r="AJ217" i="71" l="1"/>
  <c r="AJ217" i="72"/>
  <c r="AJ217" i="69"/>
  <c r="AJ217" i="73"/>
  <c r="AJ217" i="75"/>
  <c r="AJ217" i="68"/>
  <c r="AJ217" i="67"/>
  <c r="AJ217" i="70"/>
  <c r="AJ217" i="74"/>
  <c r="AJ218" i="71"/>
  <c r="AJ218" i="73"/>
  <c r="AJ218" i="70"/>
  <c r="AJ218" i="72"/>
  <c r="AJ218" i="75"/>
  <c r="AJ218" i="67"/>
  <c r="AJ218" i="69"/>
  <c r="AJ218" i="74"/>
  <c r="AJ218" i="68"/>
  <c r="AJ211" i="71"/>
  <c r="AJ211" i="68"/>
  <c r="AJ211" i="69"/>
  <c r="AJ211" i="70"/>
  <c r="AJ211" i="72"/>
  <c r="AJ211" i="75"/>
  <c r="AJ211" i="74"/>
  <c r="AJ211" i="67"/>
  <c r="AJ211" i="73"/>
  <c r="AK191" i="63"/>
  <c r="AJ217" i="88"/>
  <c r="AJ218" i="88"/>
  <c r="AK197" i="63"/>
  <c r="AK198" i="63"/>
  <c r="AK218" i="71" l="1"/>
  <c r="AK218" i="73"/>
  <c r="AK218" i="69"/>
  <c r="AK218" i="72"/>
  <c r="AK218" i="68"/>
  <c r="AK218" i="67"/>
  <c r="AK218" i="74"/>
  <c r="AK218" i="75"/>
  <c r="AK218" i="70"/>
  <c r="AK217" i="71"/>
  <c r="AK217" i="67"/>
  <c r="AK217" i="74"/>
  <c r="AK217" i="70"/>
  <c r="AK217" i="72"/>
  <c r="AK217" i="68"/>
  <c r="AK217" i="75"/>
  <c r="AK217" i="69"/>
  <c r="AK217" i="73"/>
  <c r="AK211" i="71"/>
  <c r="AK211" i="72"/>
  <c r="AK211" i="68"/>
  <c r="AK211" i="74"/>
  <c r="AK211" i="69"/>
  <c r="AK211" i="73"/>
  <c r="AK211" i="70"/>
  <c r="AK211" i="75"/>
  <c r="AK211" i="67"/>
  <c r="AL191" i="63"/>
  <c r="AK217" i="88"/>
  <c r="AL197" i="63"/>
  <c r="AL198" i="63"/>
  <c r="AK218" i="88"/>
  <c r="H40" i="81"/>
  <c r="H39" i="81" s="1"/>
  <c r="I40" i="81"/>
  <c r="I39" i="81" s="1"/>
  <c r="J40" i="81"/>
  <c r="J39" i="81" s="1"/>
  <c r="K40" i="81"/>
  <c r="K39" i="81" s="1"/>
  <c r="L40" i="81"/>
  <c r="M40" i="81"/>
  <c r="N40" i="81"/>
  <c r="O40" i="81"/>
  <c r="P40" i="81"/>
  <c r="Q40" i="81"/>
  <c r="R40" i="81"/>
  <c r="S40" i="81"/>
  <c r="T40" i="81"/>
  <c r="U40" i="81"/>
  <c r="V40" i="81"/>
  <c r="W40" i="81"/>
  <c r="X40" i="81"/>
  <c r="Y40" i="81"/>
  <c r="Z40" i="81"/>
  <c r="AA40" i="81"/>
  <c r="AB40" i="81"/>
  <c r="AC40" i="81"/>
  <c r="AD40" i="81"/>
  <c r="AE40" i="81"/>
  <c r="AF40" i="81"/>
  <c r="AG40" i="81"/>
  <c r="AH40" i="81"/>
  <c r="AI40" i="81"/>
  <c r="AJ40" i="81"/>
  <c r="AK40" i="81"/>
  <c r="AL40" i="81"/>
  <c r="AM40" i="81"/>
  <c r="AN40" i="81"/>
  <c r="AO40" i="81"/>
  <c r="AP40" i="81"/>
  <c r="AQ40" i="81"/>
  <c r="AR40" i="81"/>
  <c r="AS40" i="81"/>
  <c r="AT40" i="81"/>
  <c r="AU40" i="81"/>
  <c r="AV40" i="81"/>
  <c r="AW40" i="81"/>
  <c r="AX40" i="81"/>
  <c r="AY40" i="81"/>
  <c r="AZ40" i="81"/>
  <c r="BA40" i="81"/>
  <c r="BB40" i="81"/>
  <c r="BC40" i="81"/>
  <c r="BD40" i="81"/>
  <c r="BE40" i="81"/>
  <c r="G40" i="81"/>
  <c r="G39" i="81" s="1"/>
  <c r="AL218" i="71" l="1"/>
  <c r="AL218" i="72"/>
  <c r="AL218" i="73"/>
  <c r="AL218" i="70"/>
  <c r="AL218" i="67"/>
  <c r="AL218" i="75"/>
  <c r="AL218" i="68"/>
  <c r="AL218" i="74"/>
  <c r="AL218" i="69"/>
  <c r="AL217" i="71"/>
  <c r="AL217" i="70"/>
  <c r="AL217" i="67"/>
  <c r="AL217" i="69"/>
  <c r="AL217" i="74"/>
  <c r="AL217" i="75"/>
  <c r="AL217" i="72"/>
  <c r="AL217" i="68"/>
  <c r="AL217" i="73"/>
  <c r="AL211" i="71"/>
  <c r="AL211" i="73"/>
  <c r="AL211" i="72"/>
  <c r="AL211" i="67"/>
  <c r="AL211" i="74"/>
  <c r="AL211" i="70"/>
  <c r="AL211" i="75"/>
  <c r="AL211" i="68"/>
  <c r="AL211" i="69"/>
  <c r="AM191" i="63"/>
  <c r="AM197" i="63"/>
  <c r="AM198" i="63"/>
  <c r="AL217" i="88"/>
  <c r="AL218" i="88"/>
  <c r="AO39" i="81"/>
  <c r="AF39" i="81"/>
  <c r="AT39" i="81"/>
  <c r="AL39" i="81"/>
  <c r="V39" i="81"/>
  <c r="AK39" i="81"/>
  <c r="U39" i="81"/>
  <c r="M39" i="81"/>
  <c r="BE39" i="81"/>
  <c r="Y39" i="81"/>
  <c r="BD39" i="81"/>
  <c r="P39" i="81"/>
  <c r="AU39" i="81"/>
  <c r="AJ39" i="81"/>
  <c r="AW39" i="81"/>
  <c r="AN39" i="81"/>
  <c r="X39" i="81"/>
  <c r="BC39" i="81"/>
  <c r="AM39" i="81"/>
  <c r="W39" i="81"/>
  <c r="O39" i="81"/>
  <c r="BB39" i="81"/>
  <c r="AD39" i="81"/>
  <c r="N39" i="81"/>
  <c r="BA39" i="81"/>
  <c r="AC39" i="81"/>
  <c r="AR39" i="81"/>
  <c r="AY39" i="81"/>
  <c r="AG39" i="81"/>
  <c r="Q39" i="81"/>
  <c r="AV39" i="81"/>
  <c r="AE39" i="81"/>
  <c r="AS39" i="81"/>
  <c r="AZ39" i="81"/>
  <c r="AB39" i="81"/>
  <c r="T39" i="81"/>
  <c r="L39" i="81"/>
  <c r="AQ39" i="81"/>
  <c r="AI39" i="81"/>
  <c r="AA39" i="81"/>
  <c r="S39" i="81"/>
  <c r="AX39" i="81"/>
  <c r="AP39" i="81"/>
  <c r="AH39" i="81"/>
  <c r="Z39" i="81"/>
  <c r="R39" i="81"/>
  <c r="AM218" i="71" l="1"/>
  <c r="AM218" i="68"/>
  <c r="AM218" i="70"/>
  <c r="AM218" i="73"/>
  <c r="AM218" i="72"/>
  <c r="AM218" i="67"/>
  <c r="AM218" i="74"/>
  <c r="AM218" i="69"/>
  <c r="AM218" i="75"/>
  <c r="AM211" i="71"/>
  <c r="AM211" i="70"/>
  <c r="AM211" i="69"/>
  <c r="AM211" i="68"/>
  <c r="AM211" i="74"/>
  <c r="AM211" i="72"/>
  <c r="AM211" i="73"/>
  <c r="AM211" i="75"/>
  <c r="AM211" i="67"/>
  <c r="AM217" i="71"/>
  <c r="AM217" i="69"/>
  <c r="AM217" i="70"/>
  <c r="AM217" i="72"/>
  <c r="AM217" i="67"/>
  <c r="AM217" i="75"/>
  <c r="AM217" i="74"/>
  <c r="AM217" i="73"/>
  <c r="AM217" i="68"/>
  <c r="AN191" i="63"/>
  <c r="AN197" i="63"/>
  <c r="AN198" i="63"/>
  <c r="AM218" i="88"/>
  <c r="AM217" i="88"/>
  <c r="E71" i="63"/>
  <c r="E191" i="63" s="1"/>
  <c r="AN217" i="71" l="1"/>
  <c r="AN217" i="68"/>
  <c r="AN217" i="69"/>
  <c r="AN217" i="70"/>
  <c r="AN217" i="75"/>
  <c r="AN217" i="67"/>
  <c r="AN217" i="74"/>
  <c r="AN217" i="72"/>
  <c r="AN217" i="73"/>
  <c r="AN211" i="71"/>
  <c r="AN211" i="73"/>
  <c r="AN211" i="75"/>
  <c r="AN211" i="72"/>
  <c r="AN211" i="74"/>
  <c r="AN211" i="68"/>
  <c r="AN211" i="67"/>
  <c r="AN211" i="70"/>
  <c r="AN211" i="69"/>
  <c r="AN218" i="71"/>
  <c r="AN218" i="73"/>
  <c r="AN218" i="74"/>
  <c r="AN218" i="75"/>
  <c r="AN218" i="67"/>
  <c r="AN218" i="68"/>
  <c r="AN218" i="69"/>
  <c r="AN218" i="72"/>
  <c r="AN218" i="70"/>
  <c r="E211" i="67"/>
  <c r="E211" i="69"/>
  <c r="E211" i="75"/>
  <c r="E211" i="73"/>
  <c r="E211" i="68"/>
  <c r="E211" i="72"/>
  <c r="E211" i="71"/>
  <c r="E211" i="74"/>
  <c r="E211" i="70"/>
  <c r="AO191" i="63"/>
  <c r="AO197" i="63"/>
  <c r="AO198" i="63"/>
  <c r="AN218" i="88"/>
  <c r="AN217" i="88"/>
  <c r="C26" i="63"/>
  <c r="D26" i="63"/>
  <c r="E26" i="63"/>
  <c r="F26" i="63"/>
  <c r="F9" i="2"/>
  <c r="AO217" i="71" l="1"/>
  <c r="AO217" i="73"/>
  <c r="AO217" i="72"/>
  <c r="AO217" i="69"/>
  <c r="AO217" i="75"/>
  <c r="AO217" i="74"/>
  <c r="AO217" i="68"/>
  <c r="AO217" i="67"/>
  <c r="AO217" i="70"/>
  <c r="AO218" i="71"/>
  <c r="AO218" i="70"/>
  <c r="AO218" i="67"/>
  <c r="AO218" i="72"/>
  <c r="AO218" i="75"/>
  <c r="AO218" i="74"/>
  <c r="AO218" i="73"/>
  <c r="AO218" i="69"/>
  <c r="AO218" i="68"/>
  <c r="AO211" i="71"/>
  <c r="AO211" i="69"/>
  <c r="AO211" i="72"/>
  <c r="AO211" i="74"/>
  <c r="AO211" i="75"/>
  <c r="AO211" i="73"/>
  <c r="AO211" i="67"/>
  <c r="AO211" i="70"/>
  <c r="AO211" i="68"/>
  <c r="AP191" i="63"/>
  <c r="AP197" i="63"/>
  <c r="AP198" i="63"/>
  <c r="AO218" i="88"/>
  <c r="AO217" i="88"/>
  <c r="AP218" i="71" l="1"/>
  <c r="AP218" i="75"/>
  <c r="AP218" i="74"/>
  <c r="AP218" i="68"/>
  <c r="AP218" i="69"/>
  <c r="AP218" i="70"/>
  <c r="AP218" i="72"/>
  <c r="AP218" i="73"/>
  <c r="AP218" i="67"/>
  <c r="AP217" i="71"/>
  <c r="AP217" i="74"/>
  <c r="AP217" i="73"/>
  <c r="AP217" i="68"/>
  <c r="AP217" i="75"/>
  <c r="AP217" i="69"/>
  <c r="AP217" i="70"/>
  <c r="AP217" i="67"/>
  <c r="AP217" i="72"/>
  <c r="AP211" i="71"/>
  <c r="AP211" i="67"/>
  <c r="AP211" i="69"/>
  <c r="AP211" i="75"/>
  <c r="AP211" i="74"/>
  <c r="AP211" i="72"/>
  <c r="AP211" i="70"/>
  <c r="AP211" i="73"/>
  <c r="AP211" i="68"/>
  <c r="AQ191" i="63"/>
  <c r="AQ197" i="63"/>
  <c r="AQ198" i="63"/>
  <c r="AP218" i="88"/>
  <c r="AP217" i="88"/>
  <c r="E64" i="63"/>
  <c r="AQ217" i="71" l="1"/>
  <c r="AQ217" i="74"/>
  <c r="AQ217" i="73"/>
  <c r="AQ217" i="72"/>
  <c r="AQ217" i="75"/>
  <c r="AQ217" i="67"/>
  <c r="AQ217" i="70"/>
  <c r="AQ217" i="69"/>
  <c r="AQ217" i="68"/>
  <c r="AQ218" i="71"/>
  <c r="AQ218" i="69"/>
  <c r="AQ218" i="70"/>
  <c r="AQ218" i="72"/>
  <c r="AQ218" i="74"/>
  <c r="AQ218" i="75"/>
  <c r="AQ218" i="73"/>
  <c r="AQ218" i="68"/>
  <c r="AQ218" i="67"/>
  <c r="AQ211" i="71"/>
  <c r="AQ211" i="69"/>
  <c r="AQ211" i="70"/>
  <c r="AQ211" i="72"/>
  <c r="AQ211" i="74"/>
  <c r="AQ211" i="73"/>
  <c r="AQ211" i="75"/>
  <c r="AQ211" i="67"/>
  <c r="AQ211" i="68"/>
  <c r="AR191" i="63"/>
  <c r="AR197" i="63"/>
  <c r="AR198" i="63"/>
  <c r="AQ218" i="88"/>
  <c r="AQ217" i="88"/>
  <c r="E82" i="63"/>
  <c r="B26" i="63"/>
  <c r="AJ41" i="81"/>
  <c r="AK41" i="81" s="1"/>
  <c r="F40" i="81"/>
  <c r="E40" i="81"/>
  <c r="U33" i="81"/>
  <c r="T33" i="81"/>
  <c r="S33" i="81"/>
  <c r="R33" i="81"/>
  <c r="Q33" i="81"/>
  <c r="P33" i="81"/>
  <c r="O33" i="81"/>
  <c r="N33" i="81"/>
  <c r="M33" i="81"/>
  <c r="L33" i="81"/>
  <c r="K33" i="81"/>
  <c r="J33" i="81"/>
  <c r="I33" i="81"/>
  <c r="H33" i="81"/>
  <c r="G33" i="81"/>
  <c r="F33" i="81"/>
  <c r="E33" i="81"/>
  <c r="D33" i="81"/>
  <c r="C33" i="81"/>
  <c r="B33" i="81"/>
  <c r="F84" i="63" l="1"/>
  <c r="O84" i="63"/>
  <c r="AA84" i="63"/>
  <c r="AM84" i="63"/>
  <c r="AY84" i="63"/>
  <c r="P84" i="63"/>
  <c r="AB84" i="63"/>
  <c r="AN84" i="63"/>
  <c r="AZ84" i="63"/>
  <c r="R84" i="63"/>
  <c r="AD84" i="63"/>
  <c r="AP84" i="63"/>
  <c r="BB84" i="63"/>
  <c r="G84" i="63"/>
  <c r="S84" i="63"/>
  <c r="AE84" i="63"/>
  <c r="AQ84" i="63"/>
  <c r="H84" i="63"/>
  <c r="T84" i="63"/>
  <c r="AF84" i="63"/>
  <c r="AR84" i="63"/>
  <c r="I84" i="63"/>
  <c r="U84" i="63"/>
  <c r="AG84" i="63"/>
  <c r="AS84" i="63"/>
  <c r="M84" i="63"/>
  <c r="Y84" i="63"/>
  <c r="AK84" i="63"/>
  <c r="AW84" i="63"/>
  <c r="N84" i="63"/>
  <c r="Z84" i="63"/>
  <c r="AL84" i="63"/>
  <c r="AX84" i="63"/>
  <c r="V84" i="63"/>
  <c r="W84" i="63"/>
  <c r="X84" i="63"/>
  <c r="AI84" i="63"/>
  <c r="AJ84" i="63"/>
  <c r="AO84" i="63"/>
  <c r="J84" i="63"/>
  <c r="AC84" i="63"/>
  <c r="AH84" i="63"/>
  <c r="AT84" i="63"/>
  <c r="L84" i="63"/>
  <c r="AV84" i="63"/>
  <c r="Q84" i="63"/>
  <c r="BA84" i="63"/>
  <c r="K84" i="63"/>
  <c r="AU84" i="63"/>
  <c r="G128" i="63"/>
  <c r="E83" i="63"/>
  <c r="AR218" i="71"/>
  <c r="AR218" i="68"/>
  <c r="AR218" i="72"/>
  <c r="AR218" i="73"/>
  <c r="AR218" i="70"/>
  <c r="AR218" i="75"/>
  <c r="AR218" i="69"/>
  <c r="AR218" i="74"/>
  <c r="AR218" i="67"/>
  <c r="AR211" i="71"/>
  <c r="AR211" i="72"/>
  <c r="AR211" i="73"/>
  <c r="AR211" i="74"/>
  <c r="AR211" i="70"/>
  <c r="AR211" i="75"/>
  <c r="AR211" i="67"/>
  <c r="AR211" i="69"/>
  <c r="AR211" i="68"/>
  <c r="AR217" i="71"/>
  <c r="AR217" i="67"/>
  <c r="AR217" i="69"/>
  <c r="AR217" i="70"/>
  <c r="AR217" i="75"/>
  <c r="AR217" i="68"/>
  <c r="AR217" i="74"/>
  <c r="AR217" i="72"/>
  <c r="AR217" i="73"/>
  <c r="AS191" i="63"/>
  <c r="AS197" i="63"/>
  <c r="AS198" i="63"/>
  <c r="AR218" i="88"/>
  <c r="AR217" i="88"/>
  <c r="F28" i="2"/>
  <c r="F26" i="2"/>
  <c r="F30" i="2"/>
  <c r="F31" i="2"/>
  <c r="F34" i="2"/>
  <c r="F25" i="2"/>
  <c r="F33" i="2"/>
  <c r="F29" i="2"/>
  <c r="F27" i="2"/>
  <c r="F32" i="2"/>
  <c r="U77" i="63"/>
  <c r="AC77" i="63"/>
  <c r="AK77" i="63"/>
  <c r="AS77" i="63"/>
  <c r="BA77" i="63"/>
  <c r="E77" i="63"/>
  <c r="E192" i="63" s="1"/>
  <c r="Y77" i="63"/>
  <c r="AW77" i="63"/>
  <c r="J77" i="63"/>
  <c r="AH77" i="63"/>
  <c r="S77" i="63"/>
  <c r="AQ77" i="63"/>
  <c r="AB77" i="63"/>
  <c r="F77" i="63"/>
  <c r="N77" i="63"/>
  <c r="V77" i="63"/>
  <c r="AD77" i="63"/>
  <c r="AL77" i="63"/>
  <c r="AT77" i="63"/>
  <c r="BB77" i="63"/>
  <c r="BB212" i="88" s="1"/>
  <c r="O77" i="63"/>
  <c r="AM77" i="63"/>
  <c r="AU77" i="63"/>
  <c r="I77" i="63"/>
  <c r="AG77" i="63"/>
  <c r="R77" i="63"/>
  <c r="AX77" i="63"/>
  <c r="AY77" i="63"/>
  <c r="T77" i="63"/>
  <c r="AR77" i="63"/>
  <c r="G77" i="63"/>
  <c r="Q77" i="63"/>
  <c r="AO77" i="63"/>
  <c r="Z77" i="63"/>
  <c r="AP77" i="63"/>
  <c r="K77" i="63"/>
  <c r="AI77" i="63"/>
  <c r="L77" i="63"/>
  <c r="AJ77" i="63"/>
  <c r="AZ77" i="63"/>
  <c r="H77" i="63"/>
  <c r="P77" i="63"/>
  <c r="X77" i="63"/>
  <c r="AF77" i="63"/>
  <c r="AN77" i="63"/>
  <c r="AV77" i="63"/>
  <c r="W77" i="63"/>
  <c r="AE77" i="63"/>
  <c r="AA77" i="63"/>
  <c r="M77" i="63"/>
  <c r="E131" i="63"/>
  <c r="AL41" i="81"/>
  <c r="F128" i="63" l="1"/>
  <c r="AF192" i="63"/>
  <c r="AF212" i="70"/>
  <c r="AF212" i="73"/>
  <c r="AF212" i="71"/>
  <c r="AF212" i="69"/>
  <c r="AF212" i="68"/>
  <c r="AF212" i="75"/>
  <c r="AF212" i="67"/>
  <c r="AF212" i="72"/>
  <c r="K192" i="63"/>
  <c r="K212" i="70"/>
  <c r="K212" i="71"/>
  <c r="K212" i="67"/>
  <c r="K212" i="72"/>
  <c r="K212" i="68"/>
  <c r="K212" i="69"/>
  <c r="K212" i="73"/>
  <c r="K212" i="75"/>
  <c r="AQ192" i="63"/>
  <c r="AQ212" i="75"/>
  <c r="AQ212" i="67"/>
  <c r="AQ212" i="71"/>
  <c r="AQ212" i="72"/>
  <c r="AQ212" i="70"/>
  <c r="AQ212" i="68"/>
  <c r="AQ212" i="73"/>
  <c r="AQ212" i="69"/>
  <c r="AS192" i="63"/>
  <c r="AS212" i="70"/>
  <c r="AS212" i="69"/>
  <c r="AS212" i="75"/>
  <c r="AS212" i="68"/>
  <c r="AS212" i="72"/>
  <c r="AS212" i="67"/>
  <c r="AS212" i="73"/>
  <c r="AS212" i="71"/>
  <c r="X192" i="63"/>
  <c r="X212" i="73"/>
  <c r="X212" i="72"/>
  <c r="X212" i="70"/>
  <c r="X212" i="71"/>
  <c r="X212" i="68"/>
  <c r="X212" i="75"/>
  <c r="X212" i="67"/>
  <c r="X212" i="69"/>
  <c r="AP192" i="63"/>
  <c r="AP212" i="73"/>
  <c r="AP212" i="75"/>
  <c r="AP212" i="70"/>
  <c r="AP212" i="71"/>
  <c r="AP212" i="68"/>
  <c r="AP212" i="67"/>
  <c r="AP212" i="69"/>
  <c r="AP212" i="72"/>
  <c r="AT212" i="70"/>
  <c r="AT212" i="73"/>
  <c r="AT212" i="69"/>
  <c r="AT212" i="71"/>
  <c r="AT212" i="67"/>
  <c r="AT212" i="72"/>
  <c r="AT212" i="75"/>
  <c r="AT212" i="68"/>
  <c r="S192" i="63"/>
  <c r="S212" i="68"/>
  <c r="S212" i="69"/>
  <c r="S212" i="72"/>
  <c r="S212" i="67"/>
  <c r="S212" i="75"/>
  <c r="S212" i="73"/>
  <c r="S212" i="71"/>
  <c r="S212" i="70"/>
  <c r="AK192" i="63"/>
  <c r="AK212" i="70"/>
  <c r="AK212" i="75"/>
  <c r="AK212" i="69"/>
  <c r="AK212" i="67"/>
  <c r="AK212" i="71"/>
  <c r="AK212" i="72"/>
  <c r="AK212" i="73"/>
  <c r="AK212" i="68"/>
  <c r="M192" i="63"/>
  <c r="M212" i="71"/>
  <c r="M212" i="70"/>
  <c r="M212" i="67"/>
  <c r="M212" i="75"/>
  <c r="M212" i="73"/>
  <c r="M212" i="68"/>
  <c r="M212" i="69"/>
  <c r="M212" i="72"/>
  <c r="P192" i="63"/>
  <c r="P212" i="69"/>
  <c r="P212" i="73"/>
  <c r="P212" i="67"/>
  <c r="P212" i="72"/>
  <c r="P212" i="71"/>
  <c r="P212" i="70"/>
  <c r="P212" i="68"/>
  <c r="P212" i="75"/>
  <c r="Z192" i="63"/>
  <c r="Z212" i="70"/>
  <c r="Z212" i="67"/>
  <c r="Z212" i="71"/>
  <c r="Z212" i="69"/>
  <c r="Z212" i="72"/>
  <c r="Z212" i="75"/>
  <c r="Z212" i="73"/>
  <c r="Z212" i="68"/>
  <c r="R192" i="63"/>
  <c r="R212" i="68"/>
  <c r="R212" i="69"/>
  <c r="R212" i="73"/>
  <c r="R212" i="67"/>
  <c r="R212" i="70"/>
  <c r="R212" i="75"/>
  <c r="R212" i="71"/>
  <c r="R212" i="72"/>
  <c r="AL192" i="63"/>
  <c r="AL212" i="71"/>
  <c r="AL212" i="67"/>
  <c r="AL212" i="68"/>
  <c r="AL212" i="69"/>
  <c r="AL212" i="70"/>
  <c r="AL212" i="73"/>
  <c r="AL212" i="72"/>
  <c r="AL212" i="75"/>
  <c r="AH192" i="63"/>
  <c r="AH212" i="71"/>
  <c r="AH212" i="75"/>
  <c r="AH212" i="72"/>
  <c r="AH212" i="68"/>
  <c r="AH212" i="73"/>
  <c r="AH212" i="69"/>
  <c r="AH212" i="70"/>
  <c r="AH212" i="67"/>
  <c r="AC192" i="63"/>
  <c r="AC212" i="72"/>
  <c r="AC212" i="68"/>
  <c r="AC212" i="67"/>
  <c r="AC212" i="70"/>
  <c r="AC212" i="75"/>
  <c r="AC212" i="71"/>
  <c r="AC212" i="69"/>
  <c r="AC212" i="73"/>
  <c r="AS218" i="71"/>
  <c r="AS218" i="70"/>
  <c r="AS218" i="68"/>
  <c r="AS218" i="73"/>
  <c r="AS218" i="72"/>
  <c r="AS218" i="74"/>
  <c r="AS218" i="67"/>
  <c r="AS218" i="75"/>
  <c r="AS218" i="69"/>
  <c r="AA192" i="63"/>
  <c r="AA212" i="69"/>
  <c r="AA212" i="67"/>
  <c r="AA212" i="72"/>
  <c r="AA212" i="73"/>
  <c r="AA212" i="75"/>
  <c r="AA212" i="71"/>
  <c r="AA212" i="70"/>
  <c r="AA212" i="68"/>
  <c r="H192" i="63"/>
  <c r="H212" i="75"/>
  <c r="H212" i="69"/>
  <c r="H212" i="70"/>
  <c r="H212" i="73"/>
  <c r="H212" i="67"/>
  <c r="H212" i="71"/>
  <c r="H212" i="72"/>
  <c r="H212" i="68"/>
  <c r="AO192" i="63"/>
  <c r="AO212" i="73"/>
  <c r="AO212" i="67"/>
  <c r="AO212" i="71"/>
  <c r="AO212" i="72"/>
  <c r="AO212" i="68"/>
  <c r="AO212" i="69"/>
  <c r="AO212" i="70"/>
  <c r="AO212" i="75"/>
  <c r="AG192" i="63"/>
  <c r="AG212" i="68"/>
  <c r="AG212" i="69"/>
  <c r="AG212" i="70"/>
  <c r="AG212" i="73"/>
  <c r="AG212" i="67"/>
  <c r="AG212" i="75"/>
  <c r="AG212" i="72"/>
  <c r="AG212" i="71"/>
  <c r="AD192" i="63"/>
  <c r="AD212" i="68"/>
  <c r="AD212" i="75"/>
  <c r="AD212" i="72"/>
  <c r="AD212" i="67"/>
  <c r="AD212" i="71"/>
  <c r="AD212" i="69"/>
  <c r="AD212" i="70"/>
  <c r="AD212" i="73"/>
  <c r="J192" i="63"/>
  <c r="J212" i="72"/>
  <c r="J212" i="75"/>
  <c r="J212" i="70"/>
  <c r="J212" i="67"/>
  <c r="J212" i="68"/>
  <c r="J212" i="69"/>
  <c r="J212" i="71"/>
  <c r="J212" i="73"/>
  <c r="U192" i="63"/>
  <c r="U212" i="75"/>
  <c r="U212" i="68"/>
  <c r="U212" i="69"/>
  <c r="U212" i="72"/>
  <c r="U212" i="73"/>
  <c r="U212" i="70"/>
  <c r="U212" i="71"/>
  <c r="U212" i="67"/>
  <c r="AS217" i="71"/>
  <c r="AS217" i="73"/>
  <c r="AS217" i="70"/>
  <c r="AS217" i="72"/>
  <c r="AS217" i="69"/>
  <c r="AS217" i="74"/>
  <c r="AS217" i="75"/>
  <c r="AS217" i="68"/>
  <c r="AS217" i="67"/>
  <c r="AE192" i="63"/>
  <c r="AE212" i="68"/>
  <c r="AE212" i="73"/>
  <c r="AE212" i="71"/>
  <c r="AE212" i="69"/>
  <c r="AE212" i="75"/>
  <c r="AE212" i="70"/>
  <c r="AE212" i="72"/>
  <c r="AE212" i="67"/>
  <c r="Q192" i="63"/>
  <c r="Q212" i="67"/>
  <c r="Q212" i="72"/>
  <c r="Q212" i="75"/>
  <c r="Q212" i="73"/>
  <c r="Q212" i="69"/>
  <c r="Q212" i="68"/>
  <c r="Q212" i="70"/>
  <c r="Q212" i="71"/>
  <c r="I192" i="63"/>
  <c r="I212" i="67"/>
  <c r="I212" i="68"/>
  <c r="I212" i="71"/>
  <c r="I212" i="72"/>
  <c r="I212" i="69"/>
  <c r="I212" i="70"/>
  <c r="I212" i="73"/>
  <c r="I212" i="75"/>
  <c r="V192" i="63"/>
  <c r="V212" i="69"/>
  <c r="V212" i="72"/>
  <c r="V212" i="71"/>
  <c r="V212" i="67"/>
  <c r="V212" i="70"/>
  <c r="V212" i="73"/>
  <c r="V212" i="75"/>
  <c r="V212" i="68"/>
  <c r="AS211" i="71"/>
  <c r="AS211" i="73"/>
  <c r="AS211" i="69"/>
  <c r="AS211" i="74"/>
  <c r="AS211" i="75"/>
  <c r="AS211" i="68"/>
  <c r="AS211" i="70"/>
  <c r="AS211" i="67"/>
  <c r="AS211" i="72"/>
  <c r="W192" i="63"/>
  <c r="W212" i="67"/>
  <c r="W212" i="73"/>
  <c r="W212" i="75"/>
  <c r="W212" i="68"/>
  <c r="W212" i="72"/>
  <c r="W212" i="71"/>
  <c r="W212" i="70"/>
  <c r="W212" i="69"/>
  <c r="AJ192" i="63"/>
  <c r="AJ212" i="72"/>
  <c r="AJ212" i="71"/>
  <c r="AJ212" i="75"/>
  <c r="AJ212" i="69"/>
  <c r="AJ212" i="67"/>
  <c r="AJ212" i="68"/>
  <c r="AJ212" i="73"/>
  <c r="AJ212" i="70"/>
  <c r="G192" i="63"/>
  <c r="G212" i="69"/>
  <c r="G212" i="70"/>
  <c r="G212" i="75"/>
  <c r="G212" i="68"/>
  <c r="G212" i="72"/>
  <c r="G212" i="73"/>
  <c r="G212" i="67"/>
  <c r="G212" i="71"/>
  <c r="N192" i="63"/>
  <c r="N212" i="71"/>
  <c r="N212" i="68"/>
  <c r="N212" i="69"/>
  <c r="N212" i="72"/>
  <c r="N212" i="67"/>
  <c r="N212" i="75"/>
  <c r="N212" i="70"/>
  <c r="N212" i="73"/>
  <c r="Y192" i="63"/>
  <c r="Y212" i="69"/>
  <c r="Y212" i="67"/>
  <c r="Y212" i="70"/>
  <c r="Y212" i="68"/>
  <c r="Y212" i="71"/>
  <c r="Y212" i="72"/>
  <c r="Y212" i="75"/>
  <c r="Y212" i="73"/>
  <c r="L192" i="63"/>
  <c r="L212" i="70"/>
  <c r="L212" i="73"/>
  <c r="L212" i="67"/>
  <c r="L212" i="68"/>
  <c r="L212" i="69"/>
  <c r="L212" i="72"/>
  <c r="L212" i="71"/>
  <c r="L212" i="75"/>
  <c r="AR192" i="63"/>
  <c r="AR212" i="69"/>
  <c r="AR212" i="75"/>
  <c r="AR212" i="67"/>
  <c r="AR212" i="70"/>
  <c r="AR212" i="73"/>
  <c r="AR212" i="72"/>
  <c r="AR212" i="68"/>
  <c r="AR212" i="71"/>
  <c r="AM192" i="63"/>
  <c r="AM212" i="72"/>
  <c r="AM212" i="69"/>
  <c r="AM212" i="70"/>
  <c r="AM212" i="67"/>
  <c r="AM212" i="75"/>
  <c r="AM212" i="68"/>
  <c r="AM212" i="73"/>
  <c r="AM212" i="71"/>
  <c r="F192" i="63"/>
  <c r="F212" i="75"/>
  <c r="F212" i="70"/>
  <c r="F212" i="71"/>
  <c r="F212" i="73"/>
  <c r="F212" i="67"/>
  <c r="F212" i="72"/>
  <c r="F212" i="68"/>
  <c r="F212" i="69"/>
  <c r="E212" i="75"/>
  <c r="E212" i="69"/>
  <c r="E212" i="72"/>
  <c r="E212" i="68"/>
  <c r="E212" i="70"/>
  <c r="E212" i="71"/>
  <c r="E212" i="67"/>
  <c r="E212" i="73"/>
  <c r="AN192" i="63"/>
  <c r="AN212" i="73"/>
  <c r="AN212" i="69"/>
  <c r="AN212" i="72"/>
  <c r="AN212" i="71"/>
  <c r="AN212" i="70"/>
  <c r="AN212" i="75"/>
  <c r="AN212" i="67"/>
  <c r="AN212" i="68"/>
  <c r="AI192" i="63"/>
  <c r="AI212" i="68"/>
  <c r="AI212" i="73"/>
  <c r="AI212" i="70"/>
  <c r="AI212" i="69"/>
  <c r="AI212" i="75"/>
  <c r="AI212" i="71"/>
  <c r="AI212" i="67"/>
  <c r="AI212" i="72"/>
  <c r="T192" i="63"/>
  <c r="T212" i="70"/>
  <c r="T212" i="68"/>
  <c r="T212" i="71"/>
  <c r="T212" i="67"/>
  <c r="T212" i="75"/>
  <c r="T212" i="72"/>
  <c r="T212" i="69"/>
  <c r="T212" i="73"/>
  <c r="O192" i="63"/>
  <c r="O212" i="73"/>
  <c r="O212" i="67"/>
  <c r="O212" i="71"/>
  <c r="O212" i="72"/>
  <c r="O212" i="70"/>
  <c r="O212" i="68"/>
  <c r="O212" i="69"/>
  <c r="O212" i="75"/>
  <c r="AB192" i="63"/>
  <c r="AB212" i="75"/>
  <c r="AB212" i="72"/>
  <c r="AB212" i="73"/>
  <c r="AB212" i="71"/>
  <c r="AB212" i="70"/>
  <c r="AB212" i="69"/>
  <c r="AB212" i="67"/>
  <c r="AB212" i="68"/>
  <c r="E212" i="88"/>
  <c r="AT191" i="63"/>
  <c r="AT192" i="63"/>
  <c r="G212" i="88"/>
  <c r="F212" i="88"/>
  <c r="I212" i="88"/>
  <c r="H212" i="88"/>
  <c r="J212" i="88"/>
  <c r="AA134" i="63"/>
  <c r="AA212" i="88"/>
  <c r="AO134" i="63"/>
  <c r="AO212" i="88"/>
  <c r="AG134" i="63"/>
  <c r="AG212" i="88"/>
  <c r="AD134" i="63"/>
  <c r="AD212" i="88"/>
  <c r="U134" i="63"/>
  <c r="U212" i="88"/>
  <c r="AE134" i="63"/>
  <c r="AE212" i="88"/>
  <c r="AZ134" i="63"/>
  <c r="Q134" i="63"/>
  <c r="Q212" i="88"/>
  <c r="V134" i="63"/>
  <c r="V212" i="88"/>
  <c r="AW134" i="63"/>
  <c r="W134" i="63"/>
  <c r="W212" i="88"/>
  <c r="AJ134" i="63"/>
  <c r="AJ212" i="88"/>
  <c r="AU134" i="63"/>
  <c r="N134" i="63"/>
  <c r="N212" i="88"/>
  <c r="Y134" i="63"/>
  <c r="Y212" i="88"/>
  <c r="AT197" i="63"/>
  <c r="AT198" i="63"/>
  <c r="AV134" i="63"/>
  <c r="L134" i="63"/>
  <c r="L212" i="88"/>
  <c r="AR134" i="63"/>
  <c r="AR212" i="88"/>
  <c r="AM134" i="63"/>
  <c r="AM212" i="88"/>
  <c r="B27" i="63"/>
  <c r="AN134" i="63"/>
  <c r="AN212" i="88"/>
  <c r="AI134" i="63"/>
  <c r="AI212" i="88"/>
  <c r="T134" i="63"/>
  <c r="T212" i="88"/>
  <c r="O134" i="63"/>
  <c r="O212" i="88"/>
  <c r="AB134" i="63"/>
  <c r="AB212" i="88"/>
  <c r="BA134" i="63"/>
  <c r="AF134" i="63"/>
  <c r="AF212" i="88"/>
  <c r="K134" i="63"/>
  <c r="K212" i="88"/>
  <c r="AY134" i="63"/>
  <c r="BB134" i="63"/>
  <c r="AQ134" i="63"/>
  <c r="AQ212" i="88"/>
  <c r="AS134" i="63"/>
  <c r="AS212" i="88"/>
  <c r="X134" i="63"/>
  <c r="X212" i="88"/>
  <c r="AP134" i="63"/>
  <c r="AP212" i="88"/>
  <c r="AX134" i="63"/>
  <c r="AT134" i="63"/>
  <c r="AT212" i="88"/>
  <c r="S134" i="63"/>
  <c r="S212" i="88"/>
  <c r="AK134" i="63"/>
  <c r="AK212" i="88"/>
  <c r="AS218" i="88"/>
  <c r="M134" i="63"/>
  <c r="M212" i="88"/>
  <c r="P134" i="63"/>
  <c r="P212" i="88"/>
  <c r="Z134" i="63"/>
  <c r="Z212" i="88"/>
  <c r="R134" i="63"/>
  <c r="R212" i="88"/>
  <c r="AL134" i="63"/>
  <c r="AL212" i="88"/>
  <c r="AH134" i="63"/>
  <c r="AH212" i="88"/>
  <c r="AC134" i="63"/>
  <c r="AC212" i="88"/>
  <c r="AS217" i="88"/>
  <c r="AY128" i="63"/>
  <c r="AZ128" i="63"/>
  <c r="BA128" i="63"/>
  <c r="BB128" i="63"/>
  <c r="E134" i="63"/>
  <c r="G27" i="63"/>
  <c r="J134" i="63"/>
  <c r="H134" i="63"/>
  <c r="E27" i="63"/>
  <c r="F134" i="63"/>
  <c r="C27" i="63"/>
  <c r="G134" i="63"/>
  <c r="D27" i="63"/>
  <c r="I134" i="63"/>
  <c r="F27" i="63"/>
  <c r="E130" i="63"/>
  <c r="E132" i="63" s="1"/>
  <c r="E133" i="63" s="1"/>
  <c r="E190" i="63" s="1"/>
  <c r="F129" i="63"/>
  <c r="AM41" i="81"/>
  <c r="G9" i="2"/>
  <c r="AU212" i="70" l="1"/>
  <c r="F131" i="63"/>
  <c r="G129" i="63" s="1"/>
  <c r="G131" i="63" s="1"/>
  <c r="H128" i="63"/>
  <c r="AT218" i="71"/>
  <c r="AT218" i="70"/>
  <c r="AT218" i="74"/>
  <c r="AT218" i="68"/>
  <c r="AT218" i="73"/>
  <c r="AT218" i="72"/>
  <c r="AT218" i="75"/>
  <c r="AT218" i="67"/>
  <c r="AT218" i="69"/>
  <c r="AU212" i="69"/>
  <c r="AT217" i="71"/>
  <c r="AT217" i="70"/>
  <c r="AT217" i="72"/>
  <c r="AT217" i="73"/>
  <c r="AT217" i="75"/>
  <c r="AT217" i="74"/>
  <c r="AT217" i="67"/>
  <c r="AT217" i="69"/>
  <c r="AT217" i="68"/>
  <c r="AU212" i="68"/>
  <c r="AT211" i="71"/>
  <c r="AT211" i="67"/>
  <c r="AT211" i="70"/>
  <c r="AT211" i="74"/>
  <c r="AT211" i="72"/>
  <c r="AT211" i="73"/>
  <c r="AT211" i="69"/>
  <c r="AT211" i="75"/>
  <c r="AT211" i="68"/>
  <c r="AU212" i="72"/>
  <c r="AU212" i="73"/>
  <c r="AU212" i="71"/>
  <c r="AU212" i="75"/>
  <c r="AU212" i="67"/>
  <c r="AU192" i="63"/>
  <c r="AU191" i="63"/>
  <c r="J211" i="88"/>
  <c r="AL211" i="88"/>
  <c r="M211" i="88"/>
  <c r="AT218" i="88"/>
  <c r="I211" i="88"/>
  <c r="AQ211" i="88"/>
  <c r="AF211" i="88"/>
  <c r="T211" i="88"/>
  <c r="AM211" i="88"/>
  <c r="AT217" i="88"/>
  <c r="AJ211" i="88"/>
  <c r="Q211" i="88"/>
  <c r="AD211" i="88"/>
  <c r="R211" i="88"/>
  <c r="G211" i="88"/>
  <c r="AU197" i="63"/>
  <c r="AU198" i="63"/>
  <c r="AT211" i="88"/>
  <c r="AK211" i="88"/>
  <c r="AP211" i="88"/>
  <c r="AI211" i="88"/>
  <c r="AR211" i="88"/>
  <c r="Y211" i="88"/>
  <c r="W211" i="88"/>
  <c r="AG211" i="88"/>
  <c r="AC211" i="88"/>
  <c r="Z211" i="88"/>
  <c r="F211" i="88"/>
  <c r="S211" i="88"/>
  <c r="X211" i="88"/>
  <c r="AB211" i="88"/>
  <c r="AN211" i="88"/>
  <c r="L211" i="88"/>
  <c r="N211" i="88"/>
  <c r="AE211" i="88"/>
  <c r="AO211" i="88"/>
  <c r="AH211" i="88"/>
  <c r="P211" i="88"/>
  <c r="AU212" i="88"/>
  <c r="H211" i="88"/>
  <c r="AS211" i="88"/>
  <c r="K211" i="88"/>
  <c r="O211" i="88"/>
  <c r="V211" i="88"/>
  <c r="U211" i="88"/>
  <c r="AA211" i="88"/>
  <c r="G29" i="2"/>
  <c r="G28" i="2"/>
  <c r="G25" i="2"/>
  <c r="G30" i="2"/>
  <c r="G33" i="2"/>
  <c r="G34" i="2"/>
  <c r="G31" i="2"/>
  <c r="G26" i="2"/>
  <c r="G27" i="2"/>
  <c r="G32" i="2"/>
  <c r="E135" i="63"/>
  <c r="AN41" i="81"/>
  <c r="J128" i="63" l="1"/>
  <c r="F130" i="63"/>
  <c r="F132" i="63" s="1"/>
  <c r="F133" i="63" s="1"/>
  <c r="I128" i="63"/>
  <c r="K128" i="63"/>
  <c r="AV212" i="70"/>
  <c r="AV212" i="71"/>
  <c r="AV212" i="73"/>
  <c r="AV212" i="68"/>
  <c r="AV212" i="69"/>
  <c r="AV212" i="75"/>
  <c r="AV212" i="72"/>
  <c r="AV212" i="67"/>
  <c r="AU218" i="71"/>
  <c r="AU218" i="69"/>
  <c r="AU218" i="70"/>
  <c r="AU218" i="67"/>
  <c r="AU218" i="75"/>
  <c r="AU218" i="68"/>
  <c r="AU218" i="73"/>
  <c r="AU218" i="72"/>
  <c r="AU218" i="74"/>
  <c r="AU217" i="71"/>
  <c r="AU217" i="72"/>
  <c r="AU217" i="69"/>
  <c r="AU217" i="70"/>
  <c r="AU217" i="73"/>
  <c r="AU217" i="74"/>
  <c r="AU217" i="75"/>
  <c r="AU217" i="67"/>
  <c r="AU217" i="68"/>
  <c r="AU211" i="71"/>
  <c r="AU211" i="70"/>
  <c r="AU211" i="68"/>
  <c r="AU211" i="72"/>
  <c r="AU211" i="69"/>
  <c r="AU211" i="73"/>
  <c r="AU211" i="74"/>
  <c r="AU211" i="75"/>
  <c r="AU211" i="67"/>
  <c r="AV192" i="63"/>
  <c r="AV191" i="63"/>
  <c r="AU217" i="88"/>
  <c r="AU211" i="88"/>
  <c r="AV197" i="63"/>
  <c r="AV198" i="63"/>
  <c r="AV212" i="88"/>
  <c r="AU218" i="88"/>
  <c r="G130" i="63"/>
  <c r="G132" i="63" s="1"/>
  <c r="G133" i="63" s="1"/>
  <c r="G190" i="63" s="1"/>
  <c r="H129" i="63"/>
  <c r="H131" i="63" s="1"/>
  <c r="AO41" i="81"/>
  <c r="F135" i="63" l="1"/>
  <c r="F190" i="63"/>
  <c r="F210" i="70" s="1"/>
  <c r="L128" i="63"/>
  <c r="AW212" i="67"/>
  <c r="AW212" i="68"/>
  <c r="AW212" i="73"/>
  <c r="AW212" i="75"/>
  <c r="AW212" i="72"/>
  <c r="AW212" i="70"/>
  <c r="AW212" i="71"/>
  <c r="AW212" i="69"/>
  <c r="AV217" i="71"/>
  <c r="AV217" i="69"/>
  <c r="AV217" i="68"/>
  <c r="AV217" i="70"/>
  <c r="AV217" i="73"/>
  <c r="AV217" i="75"/>
  <c r="AV217" i="67"/>
  <c r="AV217" i="72"/>
  <c r="AV217" i="74"/>
  <c r="AV211" i="71"/>
  <c r="AV211" i="75"/>
  <c r="AV211" i="72"/>
  <c r="AV211" i="67"/>
  <c r="AV211" i="74"/>
  <c r="AV211" i="68"/>
  <c r="AV211" i="73"/>
  <c r="AV211" i="70"/>
  <c r="AV211" i="69"/>
  <c r="AV218" i="71"/>
  <c r="AV218" i="73"/>
  <c r="AV218" i="74"/>
  <c r="AV218" i="68"/>
  <c r="AV218" i="75"/>
  <c r="AV218" i="72"/>
  <c r="AV218" i="67"/>
  <c r="AV218" i="69"/>
  <c r="AV218" i="70"/>
  <c r="F210" i="73"/>
  <c r="F210" i="74"/>
  <c r="F210" i="75"/>
  <c r="F210" i="69"/>
  <c r="F210" i="71"/>
  <c r="F210" i="68"/>
  <c r="F210" i="72"/>
  <c r="F210" i="67"/>
  <c r="AW192" i="63"/>
  <c r="AW191" i="63"/>
  <c r="AV211" i="88"/>
  <c r="AV218" i="88"/>
  <c r="AW197" i="63"/>
  <c r="AW198" i="63"/>
  <c r="AW212" i="88"/>
  <c r="AV217" i="88"/>
  <c r="G135" i="63"/>
  <c r="H130" i="63"/>
  <c r="H132" i="63" s="1"/>
  <c r="H133" i="63" s="1"/>
  <c r="H190" i="63" s="1"/>
  <c r="I129" i="63"/>
  <c r="I131" i="63" s="1"/>
  <c r="AP41" i="81"/>
  <c r="N128" i="63" l="1"/>
  <c r="AX212" i="68"/>
  <c r="AX212" i="72"/>
  <c r="AX212" i="70"/>
  <c r="AX212" i="71"/>
  <c r="AX212" i="75"/>
  <c r="AX212" i="67"/>
  <c r="AX212" i="73"/>
  <c r="AX212" i="69"/>
  <c r="AW218" i="71"/>
  <c r="AW218" i="67"/>
  <c r="AW218" i="69"/>
  <c r="AW218" i="68"/>
  <c r="AW218" i="75"/>
  <c r="AW218" i="72"/>
  <c r="AW218" i="70"/>
  <c r="AW218" i="73"/>
  <c r="AW218" i="74"/>
  <c r="AW211" i="71"/>
  <c r="AW211" i="75"/>
  <c r="AW211" i="69"/>
  <c r="AW211" i="68"/>
  <c r="AW211" i="72"/>
  <c r="AW211" i="73"/>
  <c r="AW211" i="70"/>
  <c r="AW211" i="67"/>
  <c r="AW211" i="74"/>
  <c r="AW217" i="71"/>
  <c r="AW217" i="69"/>
  <c r="AW217" i="67"/>
  <c r="AW217" i="72"/>
  <c r="AW217" i="73"/>
  <c r="AW217" i="75"/>
  <c r="AW217" i="74"/>
  <c r="AW217" i="70"/>
  <c r="AW217" i="68"/>
  <c r="G210" i="75"/>
  <c r="G210" i="67"/>
  <c r="G210" i="72"/>
  <c r="G210" i="73"/>
  <c r="G210" i="71"/>
  <c r="G210" i="70"/>
  <c r="G210" i="69"/>
  <c r="G210" i="74"/>
  <c r="G210" i="68"/>
  <c r="AX192" i="63"/>
  <c r="AX191" i="63"/>
  <c r="AW218" i="88"/>
  <c r="AW217" i="88"/>
  <c r="AW211" i="88"/>
  <c r="AX197" i="63"/>
  <c r="AX198" i="63"/>
  <c r="AX212" i="88"/>
  <c r="H135" i="63"/>
  <c r="I130" i="63"/>
  <c r="I132" i="63" s="1"/>
  <c r="I133" i="63" s="1"/>
  <c r="I190" i="63" s="1"/>
  <c r="J129" i="63"/>
  <c r="J131" i="63" s="1"/>
  <c r="AQ41" i="81"/>
  <c r="M128" i="63" l="1"/>
  <c r="O128" i="63"/>
  <c r="AY212" i="75"/>
  <c r="AY212" i="67"/>
  <c r="AY212" i="70"/>
  <c r="AY212" i="71"/>
  <c r="AY212" i="72"/>
  <c r="AY212" i="73"/>
  <c r="AY212" i="69"/>
  <c r="AY212" i="68"/>
  <c r="AX211" i="71"/>
  <c r="AX211" i="67"/>
  <c r="AX211" i="69"/>
  <c r="AX211" i="68"/>
  <c r="AX211" i="72"/>
  <c r="AX211" i="70"/>
  <c r="AX211" i="73"/>
  <c r="AX211" i="74"/>
  <c r="AX211" i="75"/>
  <c r="AX218" i="71"/>
  <c r="AX218" i="73"/>
  <c r="AX218" i="69"/>
  <c r="AX218" i="68"/>
  <c r="AX218" i="70"/>
  <c r="AX218" i="75"/>
  <c r="AX218" i="74"/>
  <c r="AX218" i="72"/>
  <c r="AX218" i="67"/>
  <c r="AX217" i="71"/>
  <c r="AX217" i="70"/>
  <c r="AX217" i="72"/>
  <c r="AX217" i="74"/>
  <c r="AX217" i="73"/>
  <c r="AX217" i="68"/>
  <c r="AX217" i="75"/>
  <c r="AX217" i="67"/>
  <c r="AX217" i="69"/>
  <c r="H210" i="69"/>
  <c r="H210" i="71"/>
  <c r="H210" i="67"/>
  <c r="H210" i="70"/>
  <c r="H210" i="68"/>
  <c r="H210" i="74"/>
  <c r="H210" i="72"/>
  <c r="H210" i="75"/>
  <c r="H210" i="73"/>
  <c r="AY192" i="63"/>
  <c r="AY191" i="63"/>
  <c r="AX218" i="88"/>
  <c r="AX217" i="88"/>
  <c r="AX211" i="88"/>
  <c r="AY197" i="63"/>
  <c r="AY198" i="63"/>
  <c r="AY212" i="88"/>
  <c r="I135" i="63"/>
  <c r="AY194" i="63"/>
  <c r="J130" i="63"/>
  <c r="J132" i="63" s="1"/>
  <c r="J133" i="63" s="1"/>
  <c r="J190" i="63" s="1"/>
  <c r="K129" i="63"/>
  <c r="K131" i="63" s="1"/>
  <c r="AR41" i="81"/>
  <c r="P128" i="63" l="1"/>
  <c r="AY211" i="71"/>
  <c r="AY211" i="67"/>
  <c r="AY211" i="70"/>
  <c r="AY211" i="69"/>
  <c r="AY211" i="72"/>
  <c r="AY211" i="74"/>
  <c r="AY211" i="75"/>
  <c r="AY211" i="68"/>
  <c r="AY211" i="73"/>
  <c r="AZ212" i="68"/>
  <c r="AZ212" i="72"/>
  <c r="AZ212" i="70"/>
  <c r="AZ212" i="71"/>
  <c r="AZ212" i="75"/>
  <c r="AZ212" i="73"/>
  <c r="AZ212" i="69"/>
  <c r="AZ212" i="67"/>
  <c r="AY218" i="71"/>
  <c r="AY218" i="69"/>
  <c r="AY218" i="73"/>
  <c r="AY218" i="70"/>
  <c r="AY218" i="67"/>
  <c r="AY218" i="75"/>
  <c r="AY218" i="74"/>
  <c r="AY218" i="72"/>
  <c r="AY218" i="68"/>
  <c r="AY217" i="71"/>
  <c r="AY217" i="72"/>
  <c r="AY217" i="67"/>
  <c r="AY217" i="69"/>
  <c r="AY217" i="73"/>
  <c r="AY217" i="70"/>
  <c r="AY217" i="75"/>
  <c r="AY217" i="74"/>
  <c r="AY217" i="68"/>
  <c r="AY214" i="72"/>
  <c r="AY214" i="69"/>
  <c r="AY214" i="74"/>
  <c r="AY214" i="75"/>
  <c r="AY214" i="68"/>
  <c r="AY214" i="67"/>
  <c r="AY214" i="73"/>
  <c r="AY214" i="71"/>
  <c r="AY214" i="70"/>
  <c r="I210" i="71"/>
  <c r="I210" i="67"/>
  <c r="I210" i="75"/>
  <c r="I210" i="72"/>
  <c r="I210" i="70"/>
  <c r="I210" i="69"/>
  <c r="I210" i="73"/>
  <c r="I210" i="68"/>
  <c r="I210" i="74"/>
  <c r="AZ191" i="63"/>
  <c r="AZ192" i="63"/>
  <c r="AZ197" i="63"/>
  <c r="AZ198" i="63"/>
  <c r="AZ212" i="88"/>
  <c r="AY217" i="88"/>
  <c r="AY211" i="88"/>
  <c r="AY214" i="88"/>
  <c r="AY218" i="88"/>
  <c r="AZ194" i="63"/>
  <c r="J135" i="63"/>
  <c r="K130" i="63"/>
  <c r="K132" i="63" s="1"/>
  <c r="K133" i="63" s="1"/>
  <c r="K190" i="63" s="1"/>
  <c r="L129" i="63"/>
  <c r="L131" i="63" s="1"/>
  <c r="AS41" i="81"/>
  <c r="Q128" i="63" l="1"/>
  <c r="AZ211" i="71"/>
  <c r="AZ211" i="69"/>
  <c r="AZ211" i="72"/>
  <c r="AZ211" i="73"/>
  <c r="AZ211" i="75"/>
  <c r="AZ211" i="67"/>
  <c r="AZ211" i="70"/>
  <c r="AZ211" i="74"/>
  <c r="AZ211" i="68"/>
  <c r="AZ217" i="71"/>
  <c r="AZ217" i="74"/>
  <c r="AZ217" i="69"/>
  <c r="AZ217" i="73"/>
  <c r="AZ217" i="67"/>
  <c r="AZ217" i="75"/>
  <c r="AZ217" i="70"/>
  <c r="AZ217" i="68"/>
  <c r="AZ217" i="72"/>
  <c r="AZ214" i="73"/>
  <c r="AZ214" i="70"/>
  <c r="AZ214" i="68"/>
  <c r="AZ214" i="71"/>
  <c r="AZ214" i="75"/>
  <c r="AZ214" i="72"/>
  <c r="AZ214" i="69"/>
  <c r="AZ214" i="67"/>
  <c r="AZ214" i="74"/>
  <c r="BA212" i="70"/>
  <c r="BA212" i="69"/>
  <c r="BA212" i="67"/>
  <c r="BA212" i="71"/>
  <c r="BA212" i="73"/>
  <c r="BA212" i="75"/>
  <c r="BA212" i="68"/>
  <c r="BA212" i="72"/>
  <c r="AZ218" i="71"/>
  <c r="AZ218" i="72"/>
  <c r="AZ218" i="75"/>
  <c r="AZ218" i="74"/>
  <c r="AZ218" i="70"/>
  <c r="AZ218" i="67"/>
  <c r="AZ218" i="73"/>
  <c r="AZ218" i="69"/>
  <c r="AZ218" i="68"/>
  <c r="J210" i="71"/>
  <c r="J210" i="69"/>
  <c r="J210" i="72"/>
  <c r="J210" i="67"/>
  <c r="J210" i="75"/>
  <c r="J210" i="68"/>
  <c r="J210" i="70"/>
  <c r="J210" i="73"/>
  <c r="J210" i="74"/>
  <c r="BA191" i="63"/>
  <c r="BA192" i="63"/>
  <c r="AZ214" i="88"/>
  <c r="AZ211" i="88"/>
  <c r="BA197" i="63"/>
  <c r="BA198" i="63"/>
  <c r="BA212" i="88"/>
  <c r="AZ218" i="88"/>
  <c r="AZ217" i="88"/>
  <c r="K135" i="63"/>
  <c r="BA194" i="63"/>
  <c r="L130" i="63"/>
  <c r="L132" i="63" s="1"/>
  <c r="L133" i="63" s="1"/>
  <c r="L190" i="63" s="1"/>
  <c r="M129" i="63"/>
  <c r="M131" i="63" s="1"/>
  <c r="AT41" i="81"/>
  <c r="R128" i="63" l="1"/>
  <c r="BA214" i="70"/>
  <c r="BA214" i="75"/>
  <c r="BA214" i="69"/>
  <c r="BA214" i="68"/>
  <c r="BA214" i="73"/>
  <c r="BA214" i="72"/>
  <c r="BA214" i="71"/>
  <c r="BA214" i="74"/>
  <c r="BA214" i="67"/>
  <c r="BA218" i="71"/>
  <c r="BA218" i="74"/>
  <c r="BA218" i="68"/>
  <c r="BA218" i="75"/>
  <c r="BA218" i="69"/>
  <c r="BA218" i="73"/>
  <c r="BA218" i="70"/>
  <c r="BA218" i="67"/>
  <c r="BA218" i="72"/>
  <c r="BA211" i="71"/>
  <c r="BA211" i="67"/>
  <c r="BA211" i="75"/>
  <c r="BA211" i="73"/>
  <c r="BA211" i="74"/>
  <c r="BA211" i="72"/>
  <c r="BA211" i="68"/>
  <c r="BA211" i="70"/>
  <c r="BA211" i="69"/>
  <c r="BB212" i="67"/>
  <c r="BB212" i="68"/>
  <c r="BB212" i="72"/>
  <c r="BB212" i="71"/>
  <c r="BB212" i="73"/>
  <c r="BB212" i="70"/>
  <c r="BB212" i="75"/>
  <c r="BB212" i="69"/>
  <c r="BA217" i="71"/>
  <c r="BA217" i="68"/>
  <c r="BA217" i="69"/>
  <c r="BA217" i="73"/>
  <c r="BA217" i="72"/>
  <c r="BA217" i="67"/>
  <c r="BA217" i="70"/>
  <c r="BA217" i="74"/>
  <c r="BA217" i="75"/>
  <c r="K210" i="68"/>
  <c r="K210" i="73"/>
  <c r="K210" i="71"/>
  <c r="K210" i="70"/>
  <c r="K210" i="69"/>
  <c r="K210" i="75"/>
  <c r="K210" i="72"/>
  <c r="K210" i="67"/>
  <c r="K210" i="74"/>
  <c r="BB192" i="63"/>
  <c r="BB191" i="63"/>
  <c r="BA218" i="88"/>
  <c r="BA217" i="88"/>
  <c r="BA214" i="88"/>
  <c r="BA211" i="88"/>
  <c r="BB197" i="63"/>
  <c r="BB198" i="63"/>
  <c r="L135" i="63"/>
  <c r="BB195" i="63"/>
  <c r="BB194" i="63"/>
  <c r="M130" i="63"/>
  <c r="M132" i="63" s="1"/>
  <c r="M133" i="63" s="1"/>
  <c r="M190" i="63" s="1"/>
  <c r="N129" i="63"/>
  <c r="N131" i="63" s="1"/>
  <c r="AU41" i="81"/>
  <c r="S128" i="63" l="1"/>
  <c r="BB211" i="71"/>
  <c r="BB211" i="72"/>
  <c r="BB211" i="74"/>
  <c r="BB211" i="75"/>
  <c r="BB211" i="67"/>
  <c r="BB211" i="69"/>
  <c r="BB211" i="70"/>
  <c r="BB211" i="68"/>
  <c r="BB211" i="73"/>
  <c r="BB218" i="71"/>
  <c r="BB218" i="73"/>
  <c r="BB218" i="72"/>
  <c r="BB218" i="74"/>
  <c r="BB218" i="75"/>
  <c r="BB218" i="68"/>
  <c r="BB218" i="69"/>
  <c r="BB218" i="70"/>
  <c r="BB218" i="67"/>
  <c r="BB217" i="71"/>
  <c r="BB217" i="68"/>
  <c r="BB217" i="70"/>
  <c r="BB217" i="69"/>
  <c r="BB217" i="73"/>
  <c r="BB217" i="75"/>
  <c r="BB217" i="67"/>
  <c r="BB217" i="74"/>
  <c r="BB217" i="72"/>
  <c r="BB214" i="74"/>
  <c r="BB214" i="72"/>
  <c r="BB214" i="71"/>
  <c r="BB214" i="69"/>
  <c r="BB214" i="70"/>
  <c r="BB214" i="75"/>
  <c r="BB214" i="73"/>
  <c r="BB214" i="67"/>
  <c r="BB214" i="68"/>
  <c r="BB215" i="72"/>
  <c r="BB215" i="70"/>
  <c r="BB215" i="67"/>
  <c r="BB215" i="74"/>
  <c r="BB215" i="68"/>
  <c r="BB215" i="71"/>
  <c r="BB215" i="75"/>
  <c r="BB215" i="73"/>
  <c r="BB215" i="69"/>
  <c r="L210" i="67"/>
  <c r="L210" i="74"/>
  <c r="L210" i="70"/>
  <c r="L210" i="71"/>
  <c r="L210" i="72"/>
  <c r="L210" i="69"/>
  <c r="L210" i="75"/>
  <c r="L210" i="73"/>
  <c r="L210" i="68"/>
  <c r="BB214" i="88"/>
  <c r="BB218" i="88"/>
  <c r="BB215" i="88"/>
  <c r="BB217" i="88"/>
  <c r="BB211" i="88"/>
  <c r="M135" i="63"/>
  <c r="N130" i="63"/>
  <c r="N132" i="63" s="1"/>
  <c r="N133" i="63" s="1"/>
  <c r="N190" i="63" s="1"/>
  <c r="O129" i="63"/>
  <c r="O131" i="63" s="1"/>
  <c r="AV41" i="81"/>
  <c r="T128" i="63" l="1"/>
  <c r="M210" i="73"/>
  <c r="M210" i="68"/>
  <c r="M210" i="69"/>
  <c r="M210" i="74"/>
  <c r="M210" i="71"/>
  <c r="M210" i="75"/>
  <c r="M210" i="72"/>
  <c r="M210" i="70"/>
  <c r="M210" i="67"/>
  <c r="N135" i="63"/>
  <c r="O130" i="63"/>
  <c r="O132" i="63" s="1"/>
  <c r="O133" i="63" s="1"/>
  <c r="O190" i="63" s="1"/>
  <c r="P129" i="63"/>
  <c r="P131" i="63" s="1"/>
  <c r="AW41" i="81"/>
  <c r="U128" i="63" l="1"/>
  <c r="N210" i="74"/>
  <c r="N210" i="70"/>
  <c r="N210" i="73"/>
  <c r="N210" i="75"/>
  <c r="N210" i="68"/>
  <c r="N210" i="71"/>
  <c r="N210" i="67"/>
  <c r="N210" i="69"/>
  <c r="N210" i="72"/>
  <c r="O135" i="63"/>
  <c r="P130" i="63"/>
  <c r="P132" i="63" s="1"/>
  <c r="P133" i="63" s="1"/>
  <c r="P190" i="63" s="1"/>
  <c r="Q129" i="63"/>
  <c r="Q131" i="63" s="1"/>
  <c r="AX41" i="81"/>
  <c r="V128" i="63" l="1"/>
  <c r="O210" i="75"/>
  <c r="O210" i="67"/>
  <c r="O210" i="72"/>
  <c r="O210" i="70"/>
  <c r="O210" i="74"/>
  <c r="O210" i="73"/>
  <c r="O210" i="71"/>
  <c r="O210" i="68"/>
  <c r="O210" i="69"/>
  <c r="P135" i="63"/>
  <c r="Q130" i="63"/>
  <c r="Q132" i="63" s="1"/>
  <c r="Q133" i="63" s="1"/>
  <c r="Q190" i="63" s="1"/>
  <c r="R129" i="63"/>
  <c r="R131" i="63" s="1"/>
  <c r="AY41" i="81"/>
  <c r="W128" i="63" l="1"/>
  <c r="P210" i="69"/>
  <c r="P210" i="71"/>
  <c r="P210" i="72"/>
  <c r="P210" i="75"/>
  <c r="P210" i="68"/>
  <c r="P210" i="67"/>
  <c r="P210" i="70"/>
  <c r="P210" i="73"/>
  <c r="P210" i="74"/>
  <c r="Q135" i="63"/>
  <c r="R130" i="63"/>
  <c r="R132" i="63" s="1"/>
  <c r="R133" i="63" s="1"/>
  <c r="R190" i="63" s="1"/>
  <c r="S129" i="63"/>
  <c r="S131" i="63" s="1"/>
  <c r="AZ41" i="81"/>
  <c r="X128" i="63" l="1"/>
  <c r="Q210" i="71"/>
  <c r="Q210" i="74"/>
  <c r="Q210" i="70"/>
  <c r="Q210" i="69"/>
  <c r="Q210" i="67"/>
  <c r="Q210" i="75"/>
  <c r="Q210" i="73"/>
  <c r="Q210" i="72"/>
  <c r="Q210" i="68"/>
  <c r="R135" i="63"/>
  <c r="S130" i="63"/>
  <c r="S132" i="63" s="1"/>
  <c r="S133" i="63" s="1"/>
  <c r="S190" i="63" s="1"/>
  <c r="T129" i="63"/>
  <c r="T131" i="63" s="1"/>
  <c r="BA41" i="81"/>
  <c r="Y128" i="63" l="1"/>
  <c r="R210" i="69"/>
  <c r="R210" i="67"/>
  <c r="R210" i="72"/>
  <c r="R210" i="71"/>
  <c r="R210" i="73"/>
  <c r="R210" i="75"/>
  <c r="R210" i="70"/>
  <c r="R210" i="68"/>
  <c r="R210" i="74"/>
  <c r="S135" i="63"/>
  <c r="T130" i="63"/>
  <c r="T132" i="63" s="1"/>
  <c r="T133" i="63" s="1"/>
  <c r="T190" i="63" s="1"/>
  <c r="U129" i="63"/>
  <c r="U131" i="63" s="1"/>
  <c r="BB41" i="81"/>
  <c r="Z128" i="63" l="1"/>
  <c r="S210" i="68"/>
  <c r="S210" i="70"/>
  <c r="S210" i="67"/>
  <c r="S210" i="69"/>
  <c r="S210" i="75"/>
  <c r="S210" i="71"/>
  <c r="S210" i="73"/>
  <c r="S210" i="72"/>
  <c r="S210" i="74"/>
  <c r="T135" i="63"/>
  <c r="U130" i="63"/>
  <c r="U132" i="63" s="1"/>
  <c r="U133" i="63" s="1"/>
  <c r="U190" i="63" s="1"/>
  <c r="V129" i="63"/>
  <c r="V131" i="63" s="1"/>
  <c r="BC41" i="81"/>
  <c r="AA128" i="63" l="1"/>
  <c r="T210" i="71"/>
  <c r="T210" i="67"/>
  <c r="T210" i="73"/>
  <c r="T210" i="75"/>
  <c r="T210" i="74"/>
  <c r="T210" i="69"/>
  <c r="T210" i="70"/>
  <c r="T210" i="68"/>
  <c r="T210" i="72"/>
  <c r="U135" i="63"/>
  <c r="V130" i="63"/>
  <c r="V132" i="63" s="1"/>
  <c r="V133" i="63" s="1"/>
  <c r="V190" i="63" s="1"/>
  <c r="W129" i="63"/>
  <c r="W131" i="63" s="1"/>
  <c r="BD41" i="81"/>
  <c r="AB128" i="63" l="1"/>
  <c r="U210" i="73"/>
  <c r="U210" i="68"/>
  <c r="U210" i="69"/>
  <c r="U210" i="75"/>
  <c r="U210" i="74"/>
  <c r="U210" i="72"/>
  <c r="U210" i="71"/>
  <c r="U210" i="70"/>
  <c r="U210" i="67"/>
  <c r="V135" i="63"/>
  <c r="W130" i="63"/>
  <c r="W132" i="63" s="1"/>
  <c r="W133" i="63" s="1"/>
  <c r="W190" i="63" s="1"/>
  <c r="X129" i="63"/>
  <c r="X131" i="63" s="1"/>
  <c r="BE41" i="81"/>
  <c r="AC128" i="63" l="1"/>
  <c r="V210" i="70"/>
  <c r="V210" i="72"/>
  <c r="V210" i="73"/>
  <c r="V210" i="75"/>
  <c r="V210" i="74"/>
  <c r="V210" i="67"/>
  <c r="V210" i="69"/>
  <c r="V210" i="71"/>
  <c r="V210" i="68"/>
  <c r="W135" i="63"/>
  <c r="BF41" i="81"/>
  <c r="X130" i="63"/>
  <c r="X132" i="63" s="1"/>
  <c r="X133" i="63" s="1"/>
  <c r="X190" i="63" s="1"/>
  <c r="Y129" i="63"/>
  <c r="Y131" i="63" s="1"/>
  <c r="AD128" i="63" l="1"/>
  <c r="W210" i="67"/>
  <c r="W210" i="75"/>
  <c r="W210" i="68"/>
  <c r="W210" i="74"/>
  <c r="W210" i="72"/>
  <c r="W210" i="69"/>
  <c r="W210" i="71"/>
  <c r="W210" i="70"/>
  <c r="W210" i="73"/>
  <c r="BG41" i="81"/>
  <c r="BH41" i="81" s="1"/>
  <c r="BI41" i="81" s="1"/>
  <c r="BI42" i="81" s="1"/>
  <c r="X135" i="63"/>
  <c r="Y130" i="63"/>
  <c r="Y132" i="63" s="1"/>
  <c r="Y133" i="63" s="1"/>
  <c r="Y190" i="63" s="1"/>
  <c r="Z129" i="63"/>
  <c r="Z131" i="63" s="1"/>
  <c r="AE128" i="63" l="1"/>
  <c r="BB143" i="74"/>
  <c r="BB193" i="74" s="1"/>
  <c r="BB143" i="70"/>
  <c r="BB193" i="70" s="1"/>
  <c r="BB143" i="75"/>
  <c r="BB193" i="75" s="1"/>
  <c r="BB143" i="69"/>
  <c r="BB193" i="69" s="1"/>
  <c r="BB143" i="67"/>
  <c r="BB193" i="67" s="1"/>
  <c r="BB193" i="71"/>
  <c r="BB143" i="88"/>
  <c r="BB193" i="88" s="1"/>
  <c r="BB143" i="73"/>
  <c r="BB193" i="73" s="1"/>
  <c r="BB143" i="72"/>
  <c r="BB193" i="72" s="1"/>
  <c r="BB143" i="68"/>
  <c r="BB193" i="68" s="1"/>
  <c r="BB143" i="63"/>
  <c r="BB193" i="63" s="1"/>
  <c r="X210" i="69"/>
  <c r="X210" i="68"/>
  <c r="X210" i="74"/>
  <c r="X210" i="75"/>
  <c r="X210" i="73"/>
  <c r="X210" i="72"/>
  <c r="X210" i="70"/>
  <c r="X210" i="67"/>
  <c r="X210" i="71"/>
  <c r="Y135" i="63"/>
  <c r="Z130" i="63"/>
  <c r="Z132" i="63" s="1"/>
  <c r="Z133" i="63" s="1"/>
  <c r="Z190" i="63" s="1"/>
  <c r="AA129" i="63"/>
  <c r="AA131" i="63" s="1"/>
  <c r="BB213" i="88" l="1"/>
  <c r="AF128" i="63"/>
  <c r="BB213" i="71"/>
  <c r="BB213" i="73"/>
  <c r="BB213" i="67"/>
  <c r="BB213" i="69"/>
  <c r="BB213" i="75"/>
  <c r="BB213" i="68"/>
  <c r="BB213" i="70"/>
  <c r="BB213" i="72"/>
  <c r="BB213" i="74"/>
  <c r="Y210" i="71"/>
  <c r="Y210" i="69"/>
  <c r="Y210" i="75"/>
  <c r="Y210" i="73"/>
  <c r="Y210" i="68"/>
  <c r="Y210" i="70"/>
  <c r="Y210" i="74"/>
  <c r="Y210" i="72"/>
  <c r="Y210" i="67"/>
  <c r="Z135" i="63"/>
  <c r="AA130" i="63"/>
  <c r="AA132" i="63" s="1"/>
  <c r="AA133" i="63" s="1"/>
  <c r="AA190" i="63" s="1"/>
  <c r="AB129" i="63"/>
  <c r="AB131" i="63" s="1"/>
  <c r="AG128" i="63" l="1"/>
  <c r="Z210" i="71"/>
  <c r="Z210" i="72"/>
  <c r="Z210" i="69"/>
  <c r="Z210" i="68"/>
  <c r="Z210" i="67"/>
  <c r="Z210" i="73"/>
  <c r="Z210" i="70"/>
  <c r="Z210" i="74"/>
  <c r="Z210" i="75"/>
  <c r="AA135" i="63"/>
  <c r="AB130" i="63"/>
  <c r="AB132" i="63" s="1"/>
  <c r="AB133" i="63" s="1"/>
  <c r="AB190" i="63" s="1"/>
  <c r="AC129" i="63"/>
  <c r="AC131" i="63" s="1"/>
  <c r="AH128" i="63" l="1"/>
  <c r="AA210" i="68"/>
  <c r="AA210" i="71"/>
  <c r="AA210" i="74"/>
  <c r="AA210" i="69"/>
  <c r="AA210" i="75"/>
  <c r="AA210" i="72"/>
  <c r="AA210" i="67"/>
  <c r="AA210" i="73"/>
  <c r="AA210" i="70"/>
  <c r="AB135" i="63"/>
  <c r="AC130" i="63"/>
  <c r="AC132" i="63" s="1"/>
  <c r="AC133" i="63" s="1"/>
  <c r="AC190" i="63" s="1"/>
  <c r="AD129" i="63"/>
  <c r="AD131" i="63" s="1"/>
  <c r="AI128" i="63" l="1"/>
  <c r="AB210" i="73"/>
  <c r="AB210" i="67"/>
  <c r="AB210" i="70"/>
  <c r="AB210" i="68"/>
  <c r="AB210" i="69"/>
  <c r="AB210" i="71"/>
  <c r="AB210" i="75"/>
  <c r="AB210" i="72"/>
  <c r="AB210" i="74"/>
  <c r="AC135" i="63"/>
  <c r="AD130" i="63"/>
  <c r="AD132" i="63" s="1"/>
  <c r="AD133" i="63" s="1"/>
  <c r="AD190" i="63" s="1"/>
  <c r="AE129" i="63"/>
  <c r="AE131" i="63" s="1"/>
  <c r="AJ128" i="63" l="1"/>
  <c r="AC210" i="68"/>
  <c r="AC210" i="73"/>
  <c r="AC210" i="69"/>
  <c r="AC210" i="75"/>
  <c r="AC210" i="67"/>
  <c r="AC210" i="72"/>
  <c r="AC210" i="71"/>
  <c r="AC210" i="70"/>
  <c r="AC210" i="74"/>
  <c r="AD135" i="63"/>
  <c r="AE130" i="63"/>
  <c r="AE132" i="63" s="1"/>
  <c r="AE133" i="63" s="1"/>
  <c r="AE190" i="63" s="1"/>
  <c r="AF129" i="63"/>
  <c r="AF131" i="63" s="1"/>
  <c r="AK128" i="63" l="1"/>
  <c r="AD210" i="75"/>
  <c r="AD210" i="68"/>
  <c r="AD210" i="70"/>
  <c r="AD210" i="73"/>
  <c r="AD210" i="74"/>
  <c r="AD210" i="69"/>
  <c r="AD210" i="67"/>
  <c r="AD210" i="71"/>
  <c r="AD210" i="72"/>
  <c r="AE135" i="63"/>
  <c r="AF130" i="63"/>
  <c r="AF132" i="63" s="1"/>
  <c r="AF133" i="63" s="1"/>
  <c r="AF190" i="63" s="1"/>
  <c r="AG129" i="63"/>
  <c r="AG131" i="63" s="1"/>
  <c r="AL128" i="63" l="1"/>
  <c r="AE210" i="75"/>
  <c r="AE210" i="67"/>
  <c r="AE210" i="73"/>
  <c r="AE210" i="70"/>
  <c r="AE210" i="74"/>
  <c r="AE210" i="72"/>
  <c r="AE210" i="69"/>
  <c r="AE210" i="71"/>
  <c r="AE210" i="68"/>
  <c r="AF135" i="63"/>
  <c r="AG130" i="63"/>
  <c r="AG132" i="63" s="1"/>
  <c r="AG133" i="63" s="1"/>
  <c r="AG190" i="63" s="1"/>
  <c r="AH129" i="63"/>
  <c r="AH131" i="63" s="1"/>
  <c r="AM128" i="63" l="1"/>
  <c r="AF210" i="71"/>
  <c r="AF210" i="69"/>
  <c r="AF210" i="68"/>
  <c r="AF210" i="67"/>
  <c r="AF210" i="70"/>
  <c r="AF210" i="72"/>
  <c r="AF210" i="75"/>
  <c r="AF210" i="74"/>
  <c r="AF210" i="73"/>
  <c r="AG135" i="63"/>
  <c r="AH130" i="63"/>
  <c r="AH132" i="63" s="1"/>
  <c r="AH133" i="63" s="1"/>
  <c r="AH190" i="63" s="1"/>
  <c r="AI129" i="63"/>
  <c r="AI131" i="63" s="1"/>
  <c r="AN128" i="63" l="1"/>
  <c r="AG210" i="71"/>
  <c r="AG210" i="70"/>
  <c r="AG210" i="69"/>
  <c r="AG210" i="73"/>
  <c r="AG210" i="75"/>
  <c r="AG210" i="68"/>
  <c r="AG210" i="74"/>
  <c r="AG210" i="67"/>
  <c r="AG210" i="72"/>
  <c r="AH135" i="63"/>
  <c r="AI130" i="63"/>
  <c r="AI132" i="63" s="1"/>
  <c r="AI133" i="63" s="1"/>
  <c r="AI190" i="63" s="1"/>
  <c r="AJ129" i="63"/>
  <c r="AJ131" i="63" s="1"/>
  <c r="AO128" i="63" l="1"/>
  <c r="AH210" i="72"/>
  <c r="AH210" i="71"/>
  <c r="AH210" i="69"/>
  <c r="AH210" i="67"/>
  <c r="AH210" i="68"/>
  <c r="AH210" i="70"/>
  <c r="AH210" i="74"/>
  <c r="AH210" i="73"/>
  <c r="AH210" i="75"/>
  <c r="AI135" i="63"/>
  <c r="AJ130" i="63"/>
  <c r="AJ132" i="63" s="1"/>
  <c r="AJ133" i="63" s="1"/>
  <c r="AJ190" i="63" s="1"/>
  <c r="AK129" i="63"/>
  <c r="AK131" i="63" s="1"/>
  <c r="AP128" i="63" l="1"/>
  <c r="AI210" i="68"/>
  <c r="AI210" i="72"/>
  <c r="AI210" i="71"/>
  <c r="AI210" i="70"/>
  <c r="AI210" i="73"/>
  <c r="AI210" i="75"/>
  <c r="AI210" i="69"/>
  <c r="AI210" i="74"/>
  <c r="AI210" i="67"/>
  <c r="AJ135" i="63"/>
  <c r="AK130" i="63"/>
  <c r="AK132" i="63" s="1"/>
  <c r="AK133" i="63" s="1"/>
  <c r="AK190" i="63" s="1"/>
  <c r="AL129" i="63"/>
  <c r="AL131" i="63" s="1"/>
  <c r="AQ128" i="63" l="1"/>
  <c r="AJ210" i="71"/>
  <c r="AJ210" i="72"/>
  <c r="AJ210" i="70"/>
  <c r="AJ210" i="74"/>
  <c r="AJ210" i="73"/>
  <c r="AJ210" i="68"/>
  <c r="AJ210" i="75"/>
  <c r="AJ210" i="67"/>
  <c r="AJ210" i="69"/>
  <c r="AK135" i="63"/>
  <c r="AL130" i="63"/>
  <c r="AL132" i="63" s="1"/>
  <c r="AL133" i="63" s="1"/>
  <c r="AL190" i="63" s="1"/>
  <c r="AM129" i="63"/>
  <c r="AM131" i="63" s="1"/>
  <c r="AR128" i="63" l="1"/>
  <c r="AK210" i="71"/>
  <c r="AK210" i="67"/>
  <c r="AK210" i="70"/>
  <c r="AK210" i="73"/>
  <c r="AK210" i="75"/>
  <c r="AK210" i="69"/>
  <c r="AK210" i="74"/>
  <c r="AK210" i="68"/>
  <c r="AK210" i="72"/>
  <c r="AL135" i="63"/>
  <c r="AM130" i="63"/>
  <c r="AM132" i="63" s="1"/>
  <c r="AM133" i="63" s="1"/>
  <c r="AM190" i="63" s="1"/>
  <c r="AN129" i="63"/>
  <c r="AN131" i="63" s="1"/>
  <c r="AS128" i="63" l="1"/>
  <c r="AL210" i="71"/>
  <c r="AL210" i="67"/>
  <c r="AL210" i="70"/>
  <c r="AL210" i="69"/>
  <c r="AL210" i="74"/>
  <c r="AL210" i="73"/>
  <c r="AL210" i="75"/>
  <c r="AL210" i="72"/>
  <c r="AL210" i="68"/>
  <c r="AM135" i="63"/>
  <c r="AN130" i="63"/>
  <c r="AN132" i="63" s="1"/>
  <c r="AN133" i="63" s="1"/>
  <c r="AN190" i="63" s="1"/>
  <c r="AO129" i="63"/>
  <c r="AO131" i="63" s="1"/>
  <c r="AT128" i="63" l="1"/>
  <c r="AM210" i="71"/>
  <c r="AM210" i="74"/>
  <c r="AM210" i="73"/>
  <c r="AM210" i="69"/>
  <c r="AM210" i="68"/>
  <c r="AM210" i="72"/>
  <c r="AM210" i="70"/>
  <c r="AM210" i="75"/>
  <c r="AM210" i="67"/>
  <c r="AN135" i="63"/>
  <c r="AO130" i="63"/>
  <c r="AO132" i="63" s="1"/>
  <c r="AO133" i="63" s="1"/>
  <c r="AO190" i="63" s="1"/>
  <c r="AP129" i="63"/>
  <c r="AP131" i="63" s="1"/>
  <c r="AU128" i="63" l="1"/>
  <c r="AN210" i="71"/>
  <c r="AN210" i="70"/>
  <c r="AN210" i="69"/>
  <c r="AN210" i="75"/>
  <c r="AN210" i="74"/>
  <c r="AN210" i="73"/>
  <c r="AN210" i="72"/>
  <c r="AN210" i="68"/>
  <c r="AN210" i="67"/>
  <c r="AO135" i="63"/>
  <c r="AP130" i="63"/>
  <c r="AP132" i="63" s="1"/>
  <c r="AP133" i="63" s="1"/>
  <c r="AP190" i="63" s="1"/>
  <c r="AQ129" i="63"/>
  <c r="AQ131" i="63" s="1"/>
  <c r="AV128" i="63" l="1"/>
  <c r="AO210" i="71"/>
  <c r="AO210" i="69"/>
  <c r="AO210" i="73"/>
  <c r="AO210" i="68"/>
  <c r="AO210" i="70"/>
  <c r="AO210" i="67"/>
  <c r="AO210" i="72"/>
  <c r="AO210" i="74"/>
  <c r="AO210" i="75"/>
  <c r="AP135" i="63"/>
  <c r="AQ130" i="63"/>
  <c r="AQ132" i="63" s="1"/>
  <c r="AQ133" i="63" s="1"/>
  <c r="AQ190" i="63" s="1"/>
  <c r="AR129" i="63"/>
  <c r="AR131" i="63" s="1"/>
  <c r="AW128" i="63" l="1"/>
  <c r="AX128" i="63"/>
  <c r="AP210" i="71"/>
  <c r="AP210" i="70"/>
  <c r="AP210" i="67"/>
  <c r="AP210" i="69"/>
  <c r="AP210" i="68"/>
  <c r="AP210" i="74"/>
  <c r="AP210" i="72"/>
  <c r="AP210" i="75"/>
  <c r="AP210" i="73"/>
  <c r="AQ135" i="63"/>
  <c r="AR130" i="63"/>
  <c r="AR132" i="63" s="1"/>
  <c r="AR133" i="63" s="1"/>
  <c r="AR190" i="63" s="1"/>
  <c r="AS129" i="63"/>
  <c r="AS131" i="63" s="1"/>
  <c r="AQ210" i="71" l="1"/>
  <c r="AQ210" i="68"/>
  <c r="AQ210" i="67"/>
  <c r="AQ210" i="72"/>
  <c r="AQ210" i="69"/>
  <c r="AQ210" i="75"/>
  <c r="AQ210" i="74"/>
  <c r="AQ210" i="70"/>
  <c r="AQ210" i="73"/>
  <c r="AR135" i="63"/>
  <c r="AS130" i="63"/>
  <c r="AS132" i="63" s="1"/>
  <c r="AS133" i="63" s="1"/>
  <c r="AS190" i="63" s="1"/>
  <c r="AT129" i="63"/>
  <c r="AT131" i="63" s="1"/>
  <c r="AR210" i="71" l="1"/>
  <c r="AR210" i="73"/>
  <c r="AR210" i="72"/>
  <c r="AR210" i="70"/>
  <c r="AR210" i="68"/>
  <c r="AR210" i="67"/>
  <c r="AR210" i="74"/>
  <c r="AR210" i="69"/>
  <c r="AR210" i="75"/>
  <c r="AS135" i="63"/>
  <c r="AT130" i="63"/>
  <c r="AT132" i="63" s="1"/>
  <c r="AT133" i="63" s="1"/>
  <c r="AT190" i="63" s="1"/>
  <c r="AU129" i="63"/>
  <c r="AU131" i="63" s="1"/>
  <c r="AS210" i="71" l="1"/>
  <c r="AS210" i="72"/>
  <c r="AS210" i="68"/>
  <c r="AS210" i="67"/>
  <c r="AS210" i="73"/>
  <c r="AS210" i="70"/>
  <c r="AS210" i="69"/>
  <c r="AS210" i="75"/>
  <c r="AS210" i="74"/>
  <c r="AT135" i="63"/>
  <c r="AU130" i="63"/>
  <c r="AU132" i="63" s="1"/>
  <c r="AU133" i="63" s="1"/>
  <c r="AU190" i="63" s="1"/>
  <c r="AV129" i="63"/>
  <c r="AV131" i="63" s="1"/>
  <c r="AT210" i="71" l="1"/>
  <c r="AT210" i="74"/>
  <c r="AT210" i="73"/>
  <c r="AT210" i="69"/>
  <c r="AT210" i="68"/>
  <c r="AT210" i="70"/>
  <c r="AT210" i="67"/>
  <c r="AT210" i="75"/>
  <c r="AT210" i="72"/>
  <c r="AU135" i="63"/>
  <c r="AV130" i="63"/>
  <c r="AV132" i="63" s="1"/>
  <c r="AV133" i="63" s="1"/>
  <c r="AV190" i="63" s="1"/>
  <c r="AW129" i="63"/>
  <c r="AW131" i="63" s="1"/>
  <c r="AW130" i="63" s="1"/>
  <c r="AW132" i="63" s="1"/>
  <c r="AW133" i="63" s="1"/>
  <c r="AW190" i="63" s="1"/>
  <c r="AU210" i="71" l="1"/>
  <c r="AU210" i="69"/>
  <c r="AU210" i="75"/>
  <c r="AU210" i="72"/>
  <c r="AU210" i="67"/>
  <c r="AU210" i="73"/>
  <c r="AU210" i="70"/>
  <c r="AU210" i="68"/>
  <c r="AU210" i="74"/>
  <c r="AV135" i="63"/>
  <c r="AW135" i="63"/>
  <c r="AW210" i="71" l="1"/>
  <c r="AW210" i="74"/>
  <c r="AW210" i="68"/>
  <c r="AW210" i="69"/>
  <c r="AW210" i="73"/>
  <c r="AW210" i="67"/>
  <c r="AW210" i="75"/>
  <c r="AW210" i="72"/>
  <c r="AW210" i="70"/>
  <c r="AV210" i="71"/>
  <c r="AV210" i="68"/>
  <c r="AV210" i="70"/>
  <c r="AV210" i="67"/>
  <c r="AV210" i="74"/>
  <c r="AV210" i="72"/>
  <c r="AV210" i="73"/>
  <c r="AV210" i="69"/>
  <c r="AV210" i="75"/>
  <c r="AX129" i="63" l="1"/>
  <c r="AX131" i="63" l="1"/>
  <c r="AX130" i="63" l="1"/>
  <c r="AX132" i="63" s="1"/>
  <c r="AX133" i="63" s="1"/>
  <c r="AX190" i="63" s="1"/>
  <c r="AY129" i="63"/>
  <c r="AX135" i="63" l="1"/>
  <c r="AY131" i="63"/>
  <c r="AX210" i="71" l="1"/>
  <c r="AX210" i="73"/>
  <c r="AX210" i="69"/>
  <c r="AX210" i="67"/>
  <c r="AX210" i="74"/>
  <c r="AX210" i="72"/>
  <c r="AX210" i="68"/>
  <c r="AX210" i="75"/>
  <c r="AX210" i="70"/>
  <c r="AY130" i="63"/>
  <c r="AY132" i="63" s="1"/>
  <c r="AY133" i="63" s="1"/>
  <c r="AY190" i="63" s="1"/>
  <c r="AZ129" i="63"/>
  <c r="AY135" i="63" l="1"/>
  <c r="AZ131" i="63"/>
  <c r="AY210" i="71" l="1"/>
  <c r="AY210" i="68"/>
  <c r="AY210" i="75"/>
  <c r="AY210" i="70"/>
  <c r="AY210" i="74"/>
  <c r="AY210" i="69"/>
  <c r="AY210" i="72"/>
  <c r="AY210" i="73"/>
  <c r="AY210" i="67"/>
  <c r="AZ130" i="63"/>
  <c r="AZ132" i="63" s="1"/>
  <c r="AZ133" i="63" s="1"/>
  <c r="AZ190" i="63" s="1"/>
  <c r="BA129" i="63"/>
  <c r="AZ135" i="63" l="1"/>
  <c r="BA131" i="63"/>
  <c r="AZ210" i="71" l="1"/>
  <c r="AZ210" i="68"/>
  <c r="AZ210" i="73"/>
  <c r="AZ210" i="70"/>
  <c r="AZ210" i="67"/>
  <c r="AZ210" i="75"/>
  <c r="AZ210" i="69"/>
  <c r="AZ210" i="74"/>
  <c r="AZ210" i="72"/>
  <c r="BA130" i="63"/>
  <c r="BA132" i="63" s="1"/>
  <c r="BA133" i="63" s="1"/>
  <c r="BA190" i="63" s="1"/>
  <c r="BB129" i="63"/>
  <c r="BA135" i="63" l="1"/>
  <c r="BB131" i="63"/>
  <c r="BB130" i="63" s="1"/>
  <c r="BB132" i="63" s="1"/>
  <c r="BB133" i="63" s="1"/>
  <c r="BB190" i="63" s="1"/>
  <c r="BA210" i="71" l="1"/>
  <c r="BA210" i="74"/>
  <c r="BA210" i="69"/>
  <c r="BA210" i="73"/>
  <c r="BA210" i="67"/>
  <c r="BA210" i="72"/>
  <c r="BA210" i="75"/>
  <c r="BA210" i="70"/>
  <c r="BA210" i="68"/>
  <c r="BB135" i="63"/>
  <c r="BB210" i="71" l="1"/>
  <c r="BB210" i="68"/>
  <c r="BB210" i="72"/>
  <c r="BB210" i="69"/>
  <c r="BB210" i="67"/>
  <c r="BB210" i="70"/>
  <c r="BB210" i="73"/>
  <c r="BB210" i="74"/>
  <c r="BB210" i="75"/>
  <c r="E211" i="88" l="1"/>
  <c r="E210" i="73" l="1"/>
  <c r="E210" i="69"/>
  <c r="E210" i="68"/>
  <c r="E210" i="67"/>
  <c r="E210" i="74"/>
  <c r="E210" i="71"/>
  <c r="E210" i="72"/>
  <c r="E210" i="75"/>
  <c r="E210" i="70"/>
  <c r="E210" i="88"/>
  <c r="L44" i="81" l="1"/>
  <c r="E172" i="74" s="1"/>
  <c r="E194" i="74" s="1"/>
  <c r="E172" i="69" l="1"/>
  <c r="E194" i="69" s="1"/>
  <c r="E172" i="88"/>
  <c r="E194" i="88" s="1"/>
  <c r="E172" i="63"/>
  <c r="E194" i="63" s="1"/>
  <c r="E172" i="71"/>
  <c r="E194" i="71" s="1"/>
  <c r="E172" i="68"/>
  <c r="E194" i="68" s="1"/>
  <c r="E172" i="67"/>
  <c r="E194" i="67" s="1"/>
  <c r="E172" i="73"/>
  <c r="E194" i="73" s="1"/>
  <c r="E172" i="72"/>
  <c r="E194" i="72" s="1"/>
  <c r="E172" i="75"/>
  <c r="E194" i="75" s="1"/>
  <c r="E172" i="70"/>
  <c r="E194" i="70" s="1"/>
  <c r="E214" i="74" l="1"/>
  <c r="E214" i="68"/>
  <c r="E214" i="69"/>
  <c r="E214" i="71"/>
  <c r="E214" i="72"/>
  <c r="E214" i="67"/>
  <c r="E214" i="70"/>
  <c r="E214" i="75"/>
  <c r="E214" i="73"/>
  <c r="E214" i="88"/>
  <c r="BC44" i="81"/>
  <c r="AZ44" i="81"/>
  <c r="AS172" i="75"/>
  <c r="AS194" i="75" s="1"/>
  <c r="BE44" i="81"/>
  <c r="AX172" i="74" s="1"/>
  <c r="AX194" i="74" s="1"/>
  <c r="BA44" i="81"/>
  <c r="AT172" i="74" s="1"/>
  <c r="AT194" i="74" s="1"/>
  <c r="BD44" i="81"/>
  <c r="AW172" i="74" s="1"/>
  <c r="AW194" i="74" s="1"/>
  <c r="AS46" i="81"/>
  <c r="AL176" i="74" s="1"/>
  <c r="AX44" i="81"/>
  <c r="AQ172" i="74" s="1"/>
  <c r="AQ194" i="74" s="1"/>
  <c r="AQ172" i="63"/>
  <c r="AQ194" i="63" s="1"/>
  <c r="BC42" i="81"/>
  <c r="AV143" i="74" s="1"/>
  <c r="AV193" i="74" s="1"/>
  <c r="AV143" i="73"/>
  <c r="AV193" i="73" s="1"/>
  <c r="AL44" i="81"/>
  <c r="AE172" i="71" s="1"/>
  <c r="AE194" i="71" s="1"/>
  <c r="AT172" i="71" l="1"/>
  <c r="AT194" i="71" s="1"/>
  <c r="AQ172" i="88"/>
  <c r="AQ194" i="88" s="1"/>
  <c r="AQ214" i="88" s="1"/>
  <c r="AS172" i="68"/>
  <c r="AS194" i="68" s="1"/>
  <c r="AS172" i="74"/>
  <c r="AS194" i="74" s="1"/>
  <c r="AQ214" i="74"/>
  <c r="AQ172" i="72"/>
  <c r="AQ194" i="72" s="1"/>
  <c r="AE172" i="75"/>
  <c r="AE194" i="75" s="1"/>
  <c r="AV172" i="73"/>
  <c r="AV194" i="73" s="1"/>
  <c r="AV172" i="74"/>
  <c r="AV194" i="74" s="1"/>
  <c r="AE172" i="68"/>
  <c r="AE194" i="68" s="1"/>
  <c r="AE172" i="74"/>
  <c r="AE194" i="74" s="1"/>
  <c r="AW172" i="70"/>
  <c r="AW194" i="70" s="1"/>
  <c r="AW172" i="73"/>
  <c r="AW194" i="73" s="1"/>
  <c r="AW172" i="67"/>
  <c r="AW194" i="67" s="1"/>
  <c r="AW172" i="69"/>
  <c r="AW194" i="69" s="1"/>
  <c r="AW172" i="75"/>
  <c r="AW194" i="75" s="1"/>
  <c r="AW172" i="68"/>
  <c r="AW194" i="68" s="1"/>
  <c r="AW172" i="72"/>
  <c r="AW194" i="72" s="1"/>
  <c r="AW172" i="63"/>
  <c r="AW194" i="63" s="1"/>
  <c r="AW172" i="71"/>
  <c r="AW194" i="71" s="1"/>
  <c r="AW172" i="88"/>
  <c r="AW194" i="88" s="1"/>
  <c r="AV143" i="69"/>
  <c r="AV193" i="69" s="1"/>
  <c r="AV143" i="67"/>
  <c r="AV193" i="67" s="1"/>
  <c r="AV193" i="71"/>
  <c r="AV143" i="88"/>
  <c r="AV193" i="88" s="1"/>
  <c r="AV143" i="63"/>
  <c r="AV193" i="63" s="1"/>
  <c r="AV143" i="68"/>
  <c r="AV193" i="68" s="1"/>
  <c r="AV143" i="70"/>
  <c r="AV193" i="70" s="1"/>
  <c r="AV143" i="72"/>
  <c r="AV193" i="72" s="1"/>
  <c r="AQ172" i="75"/>
  <c r="AQ194" i="75" s="1"/>
  <c r="AQ172" i="68"/>
  <c r="AQ194" i="68" s="1"/>
  <c r="AQ172" i="67"/>
  <c r="AQ194" i="67" s="1"/>
  <c r="AQ172" i="71"/>
  <c r="AQ194" i="71" s="1"/>
  <c r="AQ172" i="70"/>
  <c r="AQ194" i="70" s="1"/>
  <c r="AQ172" i="73"/>
  <c r="AQ194" i="73" s="1"/>
  <c r="AQ172" i="69"/>
  <c r="AQ194" i="69" s="1"/>
  <c r="AL176" i="70"/>
  <c r="AL176" i="71"/>
  <c r="AL176" i="68"/>
  <c r="AL195" i="68" s="1"/>
  <c r="AL176" i="67"/>
  <c r="AL195" i="67" s="1"/>
  <c r="AL176" i="69"/>
  <c r="AL176" i="75"/>
  <c r="AL176" i="72"/>
  <c r="AL176" i="63"/>
  <c r="AL195" i="63" s="1"/>
  <c r="AL176" i="88"/>
  <c r="AL195" i="88" s="1"/>
  <c r="AL176" i="73"/>
  <c r="AV143" i="75"/>
  <c r="AV193" i="75" s="1"/>
  <c r="AE172" i="70"/>
  <c r="AE194" i="70" s="1"/>
  <c r="AE172" i="69"/>
  <c r="AE194" i="69" s="1"/>
  <c r="AE172" i="67"/>
  <c r="AE194" i="67" s="1"/>
  <c r="AE172" i="63"/>
  <c r="AE194" i="63" s="1"/>
  <c r="AE172" i="72"/>
  <c r="AE194" i="72" s="1"/>
  <c r="AE172" i="88"/>
  <c r="AE194" i="88" s="1"/>
  <c r="AE172" i="73"/>
  <c r="AE194" i="73" s="1"/>
  <c r="AX172" i="73"/>
  <c r="AX194" i="73" s="1"/>
  <c r="AX172" i="63"/>
  <c r="AX194" i="63" s="1"/>
  <c r="AX172" i="70"/>
  <c r="AX194" i="70" s="1"/>
  <c r="AX172" i="67"/>
  <c r="AX194" i="67" s="1"/>
  <c r="AX172" i="88"/>
  <c r="AX194" i="88" s="1"/>
  <c r="AX172" i="68"/>
  <c r="AX194" i="68" s="1"/>
  <c r="AX172" i="71"/>
  <c r="AX194" i="71" s="1"/>
  <c r="AX172" i="75"/>
  <c r="AX194" i="75" s="1"/>
  <c r="AX172" i="69"/>
  <c r="AX194" i="69" s="1"/>
  <c r="AX172" i="72"/>
  <c r="AX194" i="72" s="1"/>
  <c r="AT172" i="70"/>
  <c r="AT194" i="70" s="1"/>
  <c r="AT172" i="69"/>
  <c r="AT194" i="69" s="1"/>
  <c r="AT172" i="63"/>
  <c r="AT194" i="63" s="1"/>
  <c r="AT172" i="75"/>
  <c r="AT194" i="75" s="1"/>
  <c r="AT172" i="73"/>
  <c r="AT194" i="73" s="1"/>
  <c r="AT172" i="68"/>
  <c r="AT194" i="68" s="1"/>
  <c r="AT172" i="72"/>
  <c r="AT194" i="72" s="1"/>
  <c r="AT172" i="67"/>
  <c r="AT194" i="67" s="1"/>
  <c r="AT172" i="88"/>
  <c r="AT194" i="88" s="1"/>
  <c r="AS172" i="71"/>
  <c r="AS194" i="71" s="1"/>
  <c r="AS172" i="69"/>
  <c r="AS194" i="69" s="1"/>
  <c r="AS172" i="73"/>
  <c r="AS194" i="73" s="1"/>
  <c r="AS172" i="88"/>
  <c r="AS194" i="88" s="1"/>
  <c r="AS172" i="63"/>
  <c r="AS194" i="63" s="1"/>
  <c r="AS172" i="72"/>
  <c r="AS194" i="72" s="1"/>
  <c r="AV172" i="75"/>
  <c r="AV194" i="75" s="1"/>
  <c r="AV172" i="68"/>
  <c r="AV194" i="68" s="1"/>
  <c r="AV172" i="88"/>
  <c r="AV194" i="88" s="1"/>
  <c r="AV172" i="72"/>
  <c r="AV194" i="72" s="1"/>
  <c r="AV172" i="67"/>
  <c r="AV194" i="67" s="1"/>
  <c r="AV172" i="63"/>
  <c r="AV194" i="63" s="1"/>
  <c r="AV172" i="70"/>
  <c r="AV194" i="70" s="1"/>
  <c r="AV172" i="69"/>
  <c r="AV194" i="69" s="1"/>
  <c r="AV172" i="71"/>
  <c r="AV194" i="71" s="1"/>
  <c r="AS172" i="67"/>
  <c r="AS194" i="67" s="1"/>
  <c r="AS172" i="70"/>
  <c r="AS194" i="70" s="1"/>
  <c r="AO44" i="81"/>
  <c r="AH172" i="74" s="1"/>
  <c r="AH194" i="74" s="1"/>
  <c r="AH172" i="69"/>
  <c r="AH194" i="69" s="1"/>
  <c r="AU44" i="81"/>
  <c r="AN172" i="74" s="1"/>
  <c r="AN194" i="74" s="1"/>
  <c r="AM44" i="81"/>
  <c r="AF172" i="74" s="1"/>
  <c r="AF194" i="74" s="1"/>
  <c r="AR44" i="81"/>
  <c r="AK172" i="74" s="1"/>
  <c r="AK194" i="74" s="1"/>
  <c r="BC46" i="81"/>
  <c r="AV176" i="74" s="1"/>
  <c r="AV176" i="69"/>
  <c r="AS44" i="81"/>
  <c r="BB44" i="81"/>
  <c r="AU172" i="74" s="1"/>
  <c r="AU194" i="74" s="1"/>
  <c r="AU172" i="67"/>
  <c r="AU194" i="67" s="1"/>
  <c r="AT44" i="81"/>
  <c r="AS214" i="75" l="1"/>
  <c r="AL215" i="74"/>
  <c r="AT214" i="74"/>
  <c r="AE214" i="71"/>
  <c r="AW214" i="74"/>
  <c r="AV213" i="73"/>
  <c r="AX214" i="74"/>
  <c r="AF172" i="67"/>
  <c r="AF194" i="67" s="1"/>
  <c r="AK172" i="88"/>
  <c r="AK194" i="88" s="1"/>
  <c r="AV214" i="69"/>
  <c r="AS214" i="72"/>
  <c r="AT214" i="72"/>
  <c r="AX214" i="69"/>
  <c r="AX214" i="73"/>
  <c r="AV213" i="75"/>
  <c r="AL215" i="68"/>
  <c r="AQ214" i="68"/>
  <c r="AV213" i="67"/>
  <c r="AW214" i="69"/>
  <c r="AE214" i="68"/>
  <c r="AS214" i="74"/>
  <c r="AT214" i="68"/>
  <c r="AX214" i="75"/>
  <c r="AE214" i="73"/>
  <c r="AL215" i="73"/>
  <c r="AL215" i="71"/>
  <c r="AQ214" i="75"/>
  <c r="AV213" i="69"/>
  <c r="AW214" i="67"/>
  <c r="AV213" i="74"/>
  <c r="AS214" i="68"/>
  <c r="AT214" i="73"/>
  <c r="AX214" i="71"/>
  <c r="AL215" i="70"/>
  <c r="AV213" i="72"/>
  <c r="AW214" i="73"/>
  <c r="AV214" i="74"/>
  <c r="AV214" i="67"/>
  <c r="AT214" i="75"/>
  <c r="AX214" i="68"/>
  <c r="AE214" i="72"/>
  <c r="AQ214" i="69"/>
  <c r="AV213" i="70"/>
  <c r="AW214" i="71"/>
  <c r="AW214" i="70"/>
  <c r="AV214" i="73"/>
  <c r="AV214" i="72"/>
  <c r="AS214" i="69"/>
  <c r="AL215" i="72"/>
  <c r="AQ214" i="73"/>
  <c r="AV213" i="68"/>
  <c r="AE214" i="75"/>
  <c r="AS214" i="73"/>
  <c r="AS214" i="70"/>
  <c r="AS214" i="71"/>
  <c r="AT214" i="69"/>
  <c r="AX214" i="67"/>
  <c r="AE214" i="67"/>
  <c r="AL215" i="75"/>
  <c r="AQ214" i="70"/>
  <c r="AW214" i="72"/>
  <c r="AQ214" i="72"/>
  <c r="AT214" i="71"/>
  <c r="AL172" i="70"/>
  <c r="AL194" i="70" s="1"/>
  <c r="AL172" i="74"/>
  <c r="AL194" i="74" s="1"/>
  <c r="AS214" i="67"/>
  <c r="AT214" i="70"/>
  <c r="AX214" i="70"/>
  <c r="AE214" i="69"/>
  <c r="AL215" i="69"/>
  <c r="AQ214" i="71"/>
  <c r="AW214" i="68"/>
  <c r="AV214" i="70"/>
  <c r="AV214" i="68"/>
  <c r="AM172" i="75"/>
  <c r="AM194" i="75" s="1"/>
  <c r="AM172" i="74"/>
  <c r="AM194" i="74" s="1"/>
  <c r="AV214" i="71"/>
  <c r="AV214" i="75"/>
  <c r="AT214" i="67"/>
  <c r="AX214" i="72"/>
  <c r="AE214" i="70"/>
  <c r="AL215" i="67"/>
  <c r="AQ214" i="67"/>
  <c r="AV213" i="71"/>
  <c r="AW214" i="75"/>
  <c r="AE214" i="74"/>
  <c r="AU172" i="72"/>
  <c r="AU194" i="72" s="1"/>
  <c r="AU172" i="88"/>
  <c r="AU194" i="88" s="1"/>
  <c r="AU172" i="68"/>
  <c r="AU194" i="68" s="1"/>
  <c r="AU172" i="69"/>
  <c r="AU194" i="69" s="1"/>
  <c r="AU172" i="75"/>
  <c r="AU194" i="75" s="1"/>
  <c r="AU172" i="71"/>
  <c r="AU194" i="71" s="1"/>
  <c r="AU172" i="73"/>
  <c r="AU194" i="73" s="1"/>
  <c r="AU172" i="63"/>
  <c r="AU194" i="63" s="1"/>
  <c r="AU172" i="70"/>
  <c r="AU194" i="70" s="1"/>
  <c r="AF172" i="68"/>
  <c r="AF194" i="68" s="1"/>
  <c r="AF172" i="72"/>
  <c r="AF194" i="72" s="1"/>
  <c r="AF172" i="71"/>
  <c r="AF194" i="71" s="1"/>
  <c r="AF172" i="70"/>
  <c r="AF194" i="70" s="1"/>
  <c r="AF172" i="73"/>
  <c r="AF194" i="73" s="1"/>
  <c r="AF172" i="88"/>
  <c r="AF194" i="88" s="1"/>
  <c r="AF172" i="75"/>
  <c r="AF194" i="75" s="1"/>
  <c r="AF172" i="63"/>
  <c r="AF194" i="63" s="1"/>
  <c r="AN172" i="68"/>
  <c r="AN194" i="68" s="1"/>
  <c r="AN172" i="67"/>
  <c r="AN194" i="67" s="1"/>
  <c r="AN172" i="69"/>
  <c r="AN194" i="69" s="1"/>
  <c r="AN172" i="71"/>
  <c r="AN194" i="71" s="1"/>
  <c r="AN172" i="63"/>
  <c r="AN194" i="63" s="1"/>
  <c r="AN172" i="75"/>
  <c r="AN194" i="75" s="1"/>
  <c r="AN172" i="72"/>
  <c r="AN194" i="72" s="1"/>
  <c r="AN172" i="70"/>
  <c r="AN194" i="70" s="1"/>
  <c r="AN172" i="73"/>
  <c r="AN194" i="73" s="1"/>
  <c r="AV213" i="88"/>
  <c r="AM172" i="72"/>
  <c r="AM194" i="72" s="1"/>
  <c r="AM172" i="68"/>
  <c r="AM194" i="68" s="1"/>
  <c r="AM172" i="67"/>
  <c r="AM194" i="67" s="1"/>
  <c r="AM172" i="88"/>
  <c r="AM194" i="88" s="1"/>
  <c r="AM172" i="71"/>
  <c r="AM194" i="71" s="1"/>
  <c r="AM172" i="63"/>
  <c r="AM194" i="63" s="1"/>
  <c r="AM172" i="69"/>
  <c r="AM194" i="69" s="1"/>
  <c r="AM172" i="70"/>
  <c r="AM194" i="70" s="1"/>
  <c r="AM172" i="73"/>
  <c r="AM194" i="73" s="1"/>
  <c r="AL172" i="69"/>
  <c r="AL194" i="69" s="1"/>
  <c r="AL172" i="75"/>
  <c r="AL194" i="75" s="1"/>
  <c r="AL172" i="72"/>
  <c r="AL194" i="72" s="1"/>
  <c r="AL172" i="88"/>
  <c r="AL194" i="88" s="1"/>
  <c r="AL172" i="63"/>
  <c r="AL194" i="63" s="1"/>
  <c r="AL172" i="67"/>
  <c r="AL194" i="67" s="1"/>
  <c r="AL172" i="71"/>
  <c r="AL194" i="71" s="1"/>
  <c r="AL172" i="73"/>
  <c r="AL194" i="73" s="1"/>
  <c r="AL172" i="68"/>
  <c r="AL194" i="68" s="1"/>
  <c r="AF172" i="69"/>
  <c r="AF194" i="69" s="1"/>
  <c r="AV214" i="88"/>
  <c r="AX214" i="88"/>
  <c r="AL215" i="88"/>
  <c r="AT214" i="88"/>
  <c r="AV176" i="71"/>
  <c r="AV176" i="72"/>
  <c r="AV176" i="75"/>
  <c r="AV176" i="73"/>
  <c r="AV176" i="88"/>
  <c r="AV195" i="88" s="1"/>
  <c r="AV176" i="68"/>
  <c r="AV195" i="68" s="1"/>
  <c r="AV176" i="63"/>
  <c r="AV195" i="63" s="1"/>
  <c r="AV176" i="70"/>
  <c r="AV176" i="67"/>
  <c r="AV195" i="67" s="1"/>
  <c r="AK172" i="63"/>
  <c r="AK194" i="63" s="1"/>
  <c r="AK172" i="71"/>
  <c r="AK194" i="71" s="1"/>
  <c r="AK172" i="73"/>
  <c r="AK194" i="73" s="1"/>
  <c r="AK172" i="72"/>
  <c r="AK194" i="72" s="1"/>
  <c r="AK172" i="68"/>
  <c r="AK194" i="68" s="1"/>
  <c r="AK172" i="67"/>
  <c r="AK194" i="67" s="1"/>
  <c r="AK172" i="70"/>
  <c r="AK194" i="70" s="1"/>
  <c r="AK172" i="75"/>
  <c r="AK194" i="75" s="1"/>
  <c r="AK172" i="69"/>
  <c r="AK194" i="69" s="1"/>
  <c r="AH172" i="63"/>
  <c r="AH194" i="63" s="1"/>
  <c r="AH172" i="88"/>
  <c r="AH194" i="88" s="1"/>
  <c r="AH172" i="72"/>
  <c r="AH194" i="72" s="1"/>
  <c r="AH172" i="73"/>
  <c r="AH194" i="73" s="1"/>
  <c r="AH172" i="68"/>
  <c r="AH194" i="68" s="1"/>
  <c r="AH172" i="70"/>
  <c r="AH194" i="70" s="1"/>
  <c r="AH172" i="75"/>
  <c r="AH194" i="75" s="1"/>
  <c r="AH172" i="71"/>
  <c r="AH194" i="71" s="1"/>
  <c r="AH172" i="67"/>
  <c r="AH194" i="67" s="1"/>
  <c r="AE214" i="88"/>
  <c r="AW214" i="88"/>
  <c r="AN172" i="88"/>
  <c r="AN194" i="88" s="1"/>
  <c r="AS214" i="88"/>
  <c r="AW44" i="81"/>
  <c r="AP172" i="74" s="1"/>
  <c r="AP194" i="74" s="1"/>
  <c r="AV44" i="81"/>
  <c r="AO172" i="74" s="1"/>
  <c r="AO194" i="74" s="1"/>
  <c r="AO172" i="88"/>
  <c r="AO194" i="88" s="1"/>
  <c r="AS42" i="81"/>
  <c r="AP44" i="81"/>
  <c r="AI172" i="74" s="1"/>
  <c r="AI194" i="74" s="1"/>
  <c r="AH214" i="74" l="1"/>
  <c r="AF214" i="74"/>
  <c r="AU214" i="67"/>
  <c r="AV215" i="69"/>
  <c r="AN214" i="74"/>
  <c r="AK214" i="74"/>
  <c r="AK214" i="70"/>
  <c r="AH214" i="68"/>
  <c r="AN214" i="70"/>
  <c r="AH214" i="72"/>
  <c r="AL214" i="72"/>
  <c r="AN214" i="75"/>
  <c r="AU214" i="73"/>
  <c r="AU214" i="74"/>
  <c r="AV215" i="74"/>
  <c r="AV215" i="70"/>
  <c r="AL214" i="67"/>
  <c r="AU214" i="70"/>
  <c r="AM214" i="75"/>
  <c r="AK214" i="72"/>
  <c r="AL193" i="71"/>
  <c r="AL143" i="74"/>
  <c r="AL193" i="74" s="1"/>
  <c r="AK214" i="73"/>
  <c r="AV215" i="73"/>
  <c r="AF214" i="69"/>
  <c r="AL214" i="75"/>
  <c r="AM214" i="67"/>
  <c r="AF214" i="73"/>
  <c r="AU214" i="71"/>
  <c r="AN214" i="73"/>
  <c r="AF214" i="68"/>
  <c r="AV215" i="75"/>
  <c r="AL214" i="68"/>
  <c r="AM214" i="68"/>
  <c r="AN214" i="71"/>
  <c r="AF214" i="70"/>
  <c r="AU214" i="75"/>
  <c r="AH214" i="67"/>
  <c r="AK214" i="71"/>
  <c r="AL214" i="69"/>
  <c r="AH214" i="71"/>
  <c r="AK214" i="69"/>
  <c r="AV215" i="72"/>
  <c r="AL214" i="73"/>
  <c r="AM214" i="73"/>
  <c r="AM214" i="72"/>
  <c r="AN214" i="69"/>
  <c r="AF214" i="71"/>
  <c r="AU214" i="69"/>
  <c r="AL214" i="74"/>
  <c r="AM214" i="69"/>
  <c r="AK214" i="67"/>
  <c r="AP172" i="63"/>
  <c r="AP194" i="63" s="1"/>
  <c r="AP214" i="74" s="1"/>
  <c r="AH214" i="75"/>
  <c r="AK214" i="75"/>
  <c r="AV215" i="67"/>
  <c r="AV215" i="71"/>
  <c r="AL214" i="71"/>
  <c r="AM214" i="70"/>
  <c r="AN214" i="67"/>
  <c r="AF214" i="72"/>
  <c r="AU214" i="68"/>
  <c r="AL214" i="70"/>
  <c r="AH214" i="70"/>
  <c r="AM214" i="74"/>
  <c r="AU214" i="72"/>
  <c r="AF214" i="67"/>
  <c r="AH214" i="69"/>
  <c r="AN214" i="68"/>
  <c r="AH214" i="73"/>
  <c r="AK214" i="68"/>
  <c r="AV215" i="68"/>
  <c r="AM214" i="71"/>
  <c r="AN214" i="72"/>
  <c r="AF214" i="75"/>
  <c r="AI172" i="68"/>
  <c r="AI194" i="68" s="1"/>
  <c r="AI172" i="67"/>
  <c r="AI194" i="67" s="1"/>
  <c r="AI172" i="69"/>
  <c r="AI194" i="69" s="1"/>
  <c r="AI172" i="75"/>
  <c r="AI194" i="75" s="1"/>
  <c r="AI172" i="70"/>
  <c r="AI194" i="70" s="1"/>
  <c r="AI172" i="73"/>
  <c r="AI194" i="73" s="1"/>
  <c r="AI172" i="71"/>
  <c r="AI194" i="71" s="1"/>
  <c r="AI172" i="72"/>
  <c r="AI194" i="72" s="1"/>
  <c r="AV215" i="88"/>
  <c r="AL214" i="88"/>
  <c r="AN214" i="88"/>
  <c r="AL143" i="68"/>
  <c r="AL193" i="68" s="1"/>
  <c r="AL143" i="63"/>
  <c r="AL193" i="63" s="1"/>
  <c r="AL143" i="70"/>
  <c r="AL193" i="70" s="1"/>
  <c r="AL143" i="88"/>
  <c r="AL193" i="88" s="1"/>
  <c r="AL143" i="75"/>
  <c r="AL193" i="75" s="1"/>
  <c r="AL143" i="72"/>
  <c r="AL193" i="72" s="1"/>
  <c r="AL143" i="67"/>
  <c r="AL193" i="67" s="1"/>
  <c r="AL143" i="69"/>
  <c r="AL193" i="69" s="1"/>
  <c r="AL143" i="73"/>
  <c r="AL193" i="73" s="1"/>
  <c r="AO172" i="67"/>
  <c r="AO194" i="67" s="1"/>
  <c r="AO172" i="70"/>
  <c r="AO194" i="70" s="1"/>
  <c r="AO172" i="69"/>
  <c r="AO194" i="69" s="1"/>
  <c r="AO172" i="71"/>
  <c r="AO194" i="71" s="1"/>
  <c r="AO172" i="68"/>
  <c r="AO194" i="68" s="1"/>
  <c r="AO172" i="73"/>
  <c r="AO194" i="73" s="1"/>
  <c r="AO172" i="72"/>
  <c r="AO194" i="72" s="1"/>
  <c r="AO172" i="63"/>
  <c r="AO194" i="63" s="1"/>
  <c r="AO172" i="75"/>
  <c r="AO194" i="75" s="1"/>
  <c r="AP172" i="67"/>
  <c r="AP194" i="67" s="1"/>
  <c r="AP172" i="73"/>
  <c r="AP194" i="73" s="1"/>
  <c r="AP172" i="68"/>
  <c r="AP194" i="68" s="1"/>
  <c r="AP172" i="72"/>
  <c r="AP194" i="72" s="1"/>
  <c r="AP172" i="75"/>
  <c r="AP194" i="75" s="1"/>
  <c r="AP172" i="71"/>
  <c r="AP194" i="71" s="1"/>
  <c r="AP172" i="70"/>
  <c r="AP194" i="70" s="1"/>
  <c r="AP172" i="69"/>
  <c r="AP194" i="69" s="1"/>
  <c r="AP172" i="88"/>
  <c r="AP194" i="88" s="1"/>
  <c r="AM214" i="88"/>
  <c r="AU214" i="88"/>
  <c r="AI172" i="88"/>
  <c r="AI194" i="88" s="1"/>
  <c r="AI172" i="63"/>
  <c r="AI194" i="63" s="1"/>
  <c r="AH214" i="88"/>
  <c r="AK214" i="88"/>
  <c r="AF214" i="88"/>
  <c r="AN44" i="81"/>
  <c r="AG172" i="74" s="1"/>
  <c r="AG194" i="74" s="1"/>
  <c r="AG172" i="73"/>
  <c r="AG194" i="73" s="1"/>
  <c r="AK44" i="81"/>
  <c r="AI214" i="74" l="1"/>
  <c r="AO214" i="88"/>
  <c r="AO214" i="74"/>
  <c r="AP214" i="75"/>
  <c r="AO214" i="69"/>
  <c r="AI214" i="71"/>
  <c r="AP214" i="67"/>
  <c r="AO214" i="70"/>
  <c r="AL213" i="70"/>
  <c r="AI214" i="73"/>
  <c r="AI214" i="67"/>
  <c r="AP214" i="73"/>
  <c r="AO214" i="67"/>
  <c r="AI214" i="70"/>
  <c r="AL213" i="74"/>
  <c r="AL213" i="73"/>
  <c r="AI214" i="75"/>
  <c r="AL213" i="71"/>
  <c r="AL213" i="67"/>
  <c r="AP214" i="69"/>
  <c r="AO214" i="75"/>
  <c r="AP214" i="70"/>
  <c r="AL213" i="68"/>
  <c r="AP214" i="71"/>
  <c r="AO214" i="72"/>
  <c r="AL213" i="69"/>
  <c r="AI214" i="69"/>
  <c r="AO214" i="73"/>
  <c r="AP214" i="72"/>
  <c r="AO214" i="68"/>
  <c r="AL213" i="72"/>
  <c r="AI214" i="68"/>
  <c r="AD172" i="63"/>
  <c r="AD194" i="63" s="1"/>
  <c r="AD172" i="74"/>
  <c r="AD194" i="74" s="1"/>
  <c r="AP214" i="68"/>
  <c r="AO214" i="71"/>
  <c r="AL213" i="75"/>
  <c r="AI214" i="72"/>
  <c r="AI214" i="88"/>
  <c r="AG172" i="68"/>
  <c r="AG194" i="68" s="1"/>
  <c r="AG172" i="63"/>
  <c r="AG194" i="63" s="1"/>
  <c r="AG172" i="67"/>
  <c r="AG194" i="67" s="1"/>
  <c r="AG172" i="72"/>
  <c r="AG194" i="72" s="1"/>
  <c r="AG172" i="70"/>
  <c r="AG194" i="70" s="1"/>
  <c r="AG172" i="88"/>
  <c r="AG194" i="88" s="1"/>
  <c r="AG172" i="75"/>
  <c r="AG194" i="75" s="1"/>
  <c r="AG172" i="71"/>
  <c r="AG194" i="71" s="1"/>
  <c r="AG172" i="69"/>
  <c r="AG194" i="69" s="1"/>
  <c r="AD172" i="75"/>
  <c r="AD194" i="75" s="1"/>
  <c r="AD172" i="73"/>
  <c r="AD194" i="73" s="1"/>
  <c r="AD172" i="68"/>
  <c r="AD194" i="68" s="1"/>
  <c r="AD172" i="70"/>
  <c r="AD194" i="70" s="1"/>
  <c r="AD172" i="71"/>
  <c r="AD194" i="71" s="1"/>
  <c r="AD172" i="88"/>
  <c r="AD194" i="88" s="1"/>
  <c r="AD172" i="69"/>
  <c r="AD194" i="69" s="1"/>
  <c r="AD172" i="72"/>
  <c r="AD194" i="72" s="1"/>
  <c r="AD172" i="67"/>
  <c r="AD194" i="67" s="1"/>
  <c r="AP214" i="88"/>
  <c r="AL213" i="88"/>
  <c r="AG214" i="73" l="1"/>
  <c r="AD214" i="68"/>
  <c r="AD214" i="69"/>
  <c r="AG214" i="71"/>
  <c r="AG214" i="74"/>
  <c r="AD214" i="70"/>
  <c r="AG214" i="70"/>
  <c r="AD214" i="71"/>
  <c r="AD214" i="73"/>
  <c r="AG214" i="67"/>
  <c r="AG214" i="75"/>
  <c r="AD214" i="74"/>
  <c r="AG214" i="72"/>
  <c r="AD214" i="67"/>
  <c r="AD214" i="75"/>
  <c r="AD214" i="72"/>
  <c r="AG214" i="69"/>
  <c r="AG214" i="68"/>
  <c r="AG214" i="88"/>
  <c r="AD214" i="88"/>
  <c r="AY44" i="81"/>
  <c r="AR172" i="74" s="1"/>
  <c r="AR194" i="74" s="1"/>
  <c r="AR172" i="67" l="1"/>
  <c r="AR194" i="67" s="1"/>
  <c r="AR172" i="69"/>
  <c r="AR194" i="69" s="1"/>
  <c r="AR172" i="75"/>
  <c r="AR194" i="75" s="1"/>
  <c r="AR172" i="88"/>
  <c r="AR194" i="88" s="1"/>
  <c r="AR172" i="72"/>
  <c r="AR194" i="72" s="1"/>
  <c r="AR172" i="71"/>
  <c r="AR194" i="71" s="1"/>
  <c r="AR172" i="68"/>
  <c r="AR194" i="68" s="1"/>
  <c r="AR172" i="63"/>
  <c r="AR194" i="63" s="1"/>
  <c r="AR172" i="70"/>
  <c r="AR194" i="70" s="1"/>
  <c r="AR172" i="73"/>
  <c r="AR194" i="73" s="1"/>
  <c r="AQ44" i="81"/>
  <c r="AJ172" i="74" s="1"/>
  <c r="AJ194" i="74" s="1"/>
  <c r="AJ172" i="71"/>
  <c r="AJ194" i="71" s="1"/>
  <c r="AG44" i="81"/>
  <c r="Z172" i="74" s="1"/>
  <c r="Z194" i="74" s="1"/>
  <c r="Z172" i="75"/>
  <c r="Z194" i="75" s="1"/>
  <c r="AR214" i="74" l="1"/>
  <c r="AR214" i="73"/>
  <c r="AR214" i="71"/>
  <c r="AR214" i="69"/>
  <c r="AR214" i="72"/>
  <c r="AR214" i="75"/>
  <c r="AR214" i="70"/>
  <c r="AR214" i="68"/>
  <c r="AR214" i="67"/>
  <c r="AJ172" i="63"/>
  <c r="AJ194" i="63" s="1"/>
  <c r="AJ172" i="88"/>
  <c r="AJ194" i="88" s="1"/>
  <c r="AJ172" i="72"/>
  <c r="AJ194" i="72" s="1"/>
  <c r="AJ172" i="75"/>
  <c r="AJ194" i="75" s="1"/>
  <c r="AJ172" i="67"/>
  <c r="AJ194" i="67" s="1"/>
  <c r="AJ172" i="70"/>
  <c r="AJ194" i="70" s="1"/>
  <c r="AJ172" i="73"/>
  <c r="AJ194" i="73" s="1"/>
  <c r="AJ172" i="68"/>
  <c r="AJ194" i="68" s="1"/>
  <c r="AJ172" i="69"/>
  <c r="AJ194" i="69" s="1"/>
  <c r="Z172" i="73"/>
  <c r="Z194" i="73" s="1"/>
  <c r="Z172" i="70"/>
  <c r="Z194" i="70" s="1"/>
  <c r="Z172" i="71"/>
  <c r="Z194" i="71" s="1"/>
  <c r="Z172" i="69"/>
  <c r="Z194" i="69" s="1"/>
  <c r="Z172" i="63"/>
  <c r="Z194" i="63" s="1"/>
  <c r="Z172" i="67"/>
  <c r="Z194" i="67" s="1"/>
  <c r="Z172" i="68"/>
  <c r="Z194" i="68" s="1"/>
  <c r="Z172" i="72"/>
  <c r="Z194" i="72" s="1"/>
  <c r="Z172" i="88"/>
  <c r="Z194" i="88" s="1"/>
  <c r="AR214" i="88"/>
  <c r="AF44" i="81"/>
  <c r="AJ214" i="71" l="1"/>
  <c r="Z214" i="75"/>
  <c r="AJ214" i="74"/>
  <c r="Z214" i="68"/>
  <c r="Z214" i="67"/>
  <c r="AJ214" i="70"/>
  <c r="AJ214" i="67"/>
  <c r="AJ214" i="68"/>
  <c r="Z214" i="71"/>
  <c r="AJ214" i="75"/>
  <c r="AJ214" i="73"/>
  <c r="Z214" i="69"/>
  <c r="Z214" i="74"/>
  <c r="Y172" i="69"/>
  <c r="Y194" i="69" s="1"/>
  <c r="Y172" i="74"/>
  <c r="Y194" i="74" s="1"/>
  <c r="Z214" i="73"/>
  <c r="Z214" i="70"/>
  <c r="AJ214" i="72"/>
  <c r="Z214" i="72"/>
  <c r="AJ214" i="69"/>
  <c r="AJ214" i="88"/>
  <c r="Z214" i="88"/>
  <c r="Y172" i="67"/>
  <c r="Y194" i="67" s="1"/>
  <c r="Y172" i="73"/>
  <c r="Y194" i="73" s="1"/>
  <c r="Y172" i="68"/>
  <c r="Y194" i="68" s="1"/>
  <c r="Y172" i="71"/>
  <c r="Y194" i="71" s="1"/>
  <c r="Y172" i="70"/>
  <c r="Y194" i="70" s="1"/>
  <c r="Y172" i="63"/>
  <c r="Y194" i="63" s="1"/>
  <c r="Y172" i="88"/>
  <c r="Y194" i="88" s="1"/>
  <c r="Y172" i="72"/>
  <c r="Y194" i="72" s="1"/>
  <c r="Y172" i="75"/>
  <c r="Y194" i="75" s="1"/>
  <c r="AD42" i="81"/>
  <c r="W143" i="74" s="1"/>
  <c r="W193" i="74" s="1"/>
  <c r="W143" i="68"/>
  <c r="W193" i="68" s="1"/>
  <c r="AC44" i="81"/>
  <c r="AH44" i="81"/>
  <c r="AA172" i="74" s="1"/>
  <c r="AA194" i="74" s="1"/>
  <c r="AI44" i="81"/>
  <c r="AB172" i="75" l="1"/>
  <c r="AB194" i="75" s="1"/>
  <c r="AB172" i="74"/>
  <c r="AB194" i="74" s="1"/>
  <c r="Y214" i="70"/>
  <c r="V172" i="72"/>
  <c r="V194" i="72" s="1"/>
  <c r="V172" i="74"/>
  <c r="V194" i="74" s="1"/>
  <c r="Y214" i="71"/>
  <c r="Y214" i="74"/>
  <c r="Y214" i="69"/>
  <c r="Y214" i="73"/>
  <c r="Y214" i="75"/>
  <c r="Y214" i="68"/>
  <c r="Y214" i="67"/>
  <c r="Y214" i="72"/>
  <c r="AA172" i="88"/>
  <c r="AA194" i="88" s="1"/>
  <c r="AA172" i="68"/>
  <c r="AA194" i="68" s="1"/>
  <c r="AA172" i="72"/>
  <c r="AA194" i="72" s="1"/>
  <c r="AA172" i="63"/>
  <c r="AA194" i="63" s="1"/>
  <c r="AA172" i="71"/>
  <c r="AA194" i="71" s="1"/>
  <c r="AA172" i="70"/>
  <c r="AA194" i="70" s="1"/>
  <c r="AA172" i="67"/>
  <c r="AA194" i="67" s="1"/>
  <c r="AA172" i="75"/>
  <c r="AA194" i="75" s="1"/>
  <c r="AA172" i="73"/>
  <c r="AA194" i="73" s="1"/>
  <c r="W143" i="72"/>
  <c r="W193" i="72" s="1"/>
  <c r="W143" i="75"/>
  <c r="W193" i="75" s="1"/>
  <c r="W143" i="88"/>
  <c r="W193" i="88" s="1"/>
  <c r="W143" i="69"/>
  <c r="W193" i="69" s="1"/>
  <c r="W143" i="63"/>
  <c r="W193" i="63" s="1"/>
  <c r="W143" i="73"/>
  <c r="W193" i="73" s="1"/>
  <c r="W143" i="67"/>
  <c r="W193" i="67" s="1"/>
  <c r="W143" i="70"/>
  <c r="W193" i="70" s="1"/>
  <c r="W193" i="71"/>
  <c r="AA172" i="69"/>
  <c r="AA194" i="69" s="1"/>
  <c r="V172" i="71"/>
  <c r="V194" i="71" s="1"/>
  <c r="V172" i="69"/>
  <c r="V194" i="69" s="1"/>
  <c r="V172" i="73"/>
  <c r="V194" i="73" s="1"/>
  <c r="V172" i="68"/>
  <c r="V194" i="68" s="1"/>
  <c r="V172" i="75"/>
  <c r="V194" i="75" s="1"/>
  <c r="V172" i="88"/>
  <c r="V194" i="88" s="1"/>
  <c r="V172" i="63"/>
  <c r="V194" i="63" s="1"/>
  <c r="V172" i="67"/>
  <c r="V194" i="67" s="1"/>
  <c r="V172" i="70"/>
  <c r="V194" i="70" s="1"/>
  <c r="Y214" i="88"/>
  <c r="AB172" i="67"/>
  <c r="AB194" i="67" s="1"/>
  <c r="AB172" i="63"/>
  <c r="AB194" i="63" s="1"/>
  <c r="AB172" i="69"/>
  <c r="AB194" i="69" s="1"/>
  <c r="AB172" i="71"/>
  <c r="AB194" i="71" s="1"/>
  <c r="AB172" i="68"/>
  <c r="AB194" i="68" s="1"/>
  <c r="AB172" i="88"/>
  <c r="AB194" i="88" s="1"/>
  <c r="AB172" i="70"/>
  <c r="AB194" i="70" s="1"/>
  <c r="AB172" i="73"/>
  <c r="AB194" i="73" s="1"/>
  <c r="AB172" i="72"/>
  <c r="AB194" i="72" s="1"/>
  <c r="AD44" i="81"/>
  <c r="W172" i="74" s="1"/>
  <c r="W194" i="74" s="1"/>
  <c r="W172" i="69"/>
  <c r="W194" i="69" s="1"/>
  <c r="AI46" i="81"/>
  <c r="AZ42" i="81"/>
  <c r="AL42" i="81"/>
  <c r="AA214" i="74" l="1"/>
  <c r="W213" i="74"/>
  <c r="AB214" i="73"/>
  <c r="V214" i="69"/>
  <c r="W213" i="69"/>
  <c r="AA214" i="71"/>
  <c r="V214" i="71"/>
  <c r="AE143" i="67"/>
  <c r="AE193" i="67" s="1"/>
  <c r="AE143" i="74"/>
  <c r="AE193" i="74" s="1"/>
  <c r="V214" i="67"/>
  <c r="AA214" i="69"/>
  <c r="W213" i="75"/>
  <c r="AA214" i="72"/>
  <c r="V214" i="74"/>
  <c r="AS143" i="67"/>
  <c r="AS193" i="67" s="1"/>
  <c r="AS143" i="74"/>
  <c r="AS193" i="74" s="1"/>
  <c r="AB214" i="68"/>
  <c r="W213" i="71"/>
  <c r="W213" i="72"/>
  <c r="AA214" i="68"/>
  <c r="W213" i="68"/>
  <c r="V214" i="72"/>
  <c r="V214" i="70"/>
  <c r="W213" i="70"/>
  <c r="AA214" i="73"/>
  <c r="AB214" i="70"/>
  <c r="AB176" i="88"/>
  <c r="AB195" i="88" s="1"/>
  <c r="AB176" i="74"/>
  <c r="V214" i="75"/>
  <c r="W213" i="67"/>
  <c r="AA214" i="75"/>
  <c r="AB214" i="71"/>
  <c r="AB214" i="69"/>
  <c r="V214" i="68"/>
  <c r="W213" i="73"/>
  <c r="AA214" i="67"/>
  <c r="AB214" i="74"/>
  <c r="AB214" i="72"/>
  <c r="AB214" i="67"/>
  <c r="V214" i="73"/>
  <c r="AA214" i="70"/>
  <c r="AB214" i="75"/>
  <c r="V214" i="88"/>
  <c r="W213" i="88"/>
  <c r="AE143" i="88"/>
  <c r="AE193" i="88" s="1"/>
  <c r="AE143" i="68"/>
  <c r="AE193" i="68" s="1"/>
  <c r="AE143" i="69"/>
  <c r="AE193" i="69" s="1"/>
  <c r="AE143" i="63"/>
  <c r="AE193" i="63" s="1"/>
  <c r="AE143" i="70"/>
  <c r="AE193" i="70" s="1"/>
  <c r="AE193" i="71"/>
  <c r="AE143" i="73"/>
  <c r="AE193" i="73" s="1"/>
  <c r="AE143" i="72"/>
  <c r="AE193" i="72" s="1"/>
  <c r="AE143" i="75"/>
  <c r="AE193" i="75" s="1"/>
  <c r="W172" i="68"/>
  <c r="W194" i="68" s="1"/>
  <c r="W172" i="75"/>
  <c r="W194" i="75" s="1"/>
  <c r="W172" i="70"/>
  <c r="W194" i="70" s="1"/>
  <c r="W172" i="71"/>
  <c r="W194" i="71" s="1"/>
  <c r="W172" i="72"/>
  <c r="W194" i="72" s="1"/>
  <c r="W172" i="88"/>
  <c r="W194" i="88" s="1"/>
  <c r="W172" i="67"/>
  <c r="W194" i="67" s="1"/>
  <c r="W172" i="63"/>
  <c r="W194" i="63" s="1"/>
  <c r="W172" i="73"/>
  <c r="W194" i="73" s="1"/>
  <c r="AB214" i="88"/>
  <c r="AB176" i="67"/>
  <c r="AB195" i="67" s="1"/>
  <c r="AB176" i="68"/>
  <c r="AB195" i="68" s="1"/>
  <c r="AB176" i="73"/>
  <c r="AB176" i="71"/>
  <c r="AB176" i="63"/>
  <c r="AB195" i="63" s="1"/>
  <c r="AB176" i="70"/>
  <c r="AB176" i="75"/>
  <c r="AB176" i="69"/>
  <c r="AB176" i="72"/>
  <c r="AA214" i="88"/>
  <c r="AS143" i="69"/>
  <c r="AS193" i="69" s="1"/>
  <c r="AS143" i="72"/>
  <c r="AS193" i="72" s="1"/>
  <c r="AS143" i="68"/>
  <c r="AS193" i="68" s="1"/>
  <c r="AS143" i="63"/>
  <c r="AS193" i="63" s="1"/>
  <c r="AS143" i="88"/>
  <c r="AS193" i="88" s="1"/>
  <c r="AS143" i="73"/>
  <c r="AS193" i="73" s="1"/>
  <c r="AS143" i="75"/>
  <c r="AS193" i="75" s="1"/>
  <c r="AS193" i="71"/>
  <c r="AS143" i="70"/>
  <c r="AS193" i="70" s="1"/>
  <c r="AI42" i="81"/>
  <c r="AB143" i="74" s="1"/>
  <c r="AB193" i="74" s="1"/>
  <c r="AB193" i="71"/>
  <c r="AB44" i="81"/>
  <c r="BE42" i="81"/>
  <c r="AN46" i="81"/>
  <c r="AG176" i="74" s="1"/>
  <c r="AR42" i="81"/>
  <c r="W214" i="74" l="1"/>
  <c r="AS213" i="74"/>
  <c r="AS213" i="68"/>
  <c r="W214" i="67"/>
  <c r="AE213" i="72"/>
  <c r="AS213" i="67"/>
  <c r="AB215" i="70"/>
  <c r="AS213" i="72"/>
  <c r="AB215" i="71"/>
  <c r="AE213" i="73"/>
  <c r="W214" i="69"/>
  <c r="AE213" i="75"/>
  <c r="AS213" i="70"/>
  <c r="AS213" i="69"/>
  <c r="AB215" i="73"/>
  <c r="W214" i="72"/>
  <c r="AE213" i="71"/>
  <c r="AB215" i="74"/>
  <c r="AE213" i="74"/>
  <c r="AE213" i="70"/>
  <c r="AG176" i="68"/>
  <c r="AG195" i="68" s="1"/>
  <c r="AS213" i="75"/>
  <c r="AB215" i="72"/>
  <c r="AB215" i="67"/>
  <c r="W214" i="70"/>
  <c r="AE213" i="67"/>
  <c r="U172" i="75"/>
  <c r="U194" i="75" s="1"/>
  <c r="U172" i="74"/>
  <c r="U194" i="74" s="1"/>
  <c r="AS213" i="71"/>
  <c r="AB215" i="68"/>
  <c r="AB215" i="69"/>
  <c r="AE213" i="69"/>
  <c r="AK143" i="67"/>
  <c r="AK193" i="67" s="1"/>
  <c r="AK143" i="74"/>
  <c r="AK193" i="74" s="1"/>
  <c r="W214" i="71"/>
  <c r="AS213" i="73"/>
  <c r="W214" i="75"/>
  <c r="AX143" i="67"/>
  <c r="AX193" i="67" s="1"/>
  <c r="AX143" i="74"/>
  <c r="AX193" i="74" s="1"/>
  <c r="AB215" i="75"/>
  <c r="W214" i="73"/>
  <c r="W214" i="68"/>
  <c r="AE213" i="68"/>
  <c r="AG176" i="63"/>
  <c r="AG195" i="63" s="1"/>
  <c r="AG176" i="69"/>
  <c r="AG176" i="88"/>
  <c r="AG195" i="88" s="1"/>
  <c r="AG176" i="70"/>
  <c r="AG176" i="67"/>
  <c r="AG195" i="67" s="1"/>
  <c r="AG176" i="75"/>
  <c r="AG176" i="71"/>
  <c r="AG176" i="73"/>
  <c r="AG176" i="72"/>
  <c r="W214" i="88"/>
  <c r="AK143" i="69"/>
  <c r="AK193" i="69" s="1"/>
  <c r="AK143" i="73"/>
  <c r="AK193" i="73" s="1"/>
  <c r="AK143" i="68"/>
  <c r="AK193" i="68" s="1"/>
  <c r="AK193" i="71"/>
  <c r="AK143" i="70"/>
  <c r="AK193" i="70" s="1"/>
  <c r="AK143" i="88"/>
  <c r="AK193" i="88" s="1"/>
  <c r="AK143" i="72"/>
  <c r="AK193" i="72" s="1"/>
  <c r="AK143" i="75"/>
  <c r="AK193" i="75" s="1"/>
  <c r="AK143" i="63"/>
  <c r="AK193" i="63" s="1"/>
  <c r="U172" i="71"/>
  <c r="U194" i="71" s="1"/>
  <c r="U172" i="73"/>
  <c r="U194" i="73" s="1"/>
  <c r="U172" i="67"/>
  <c r="U194" i="67" s="1"/>
  <c r="U172" i="72"/>
  <c r="U194" i="72" s="1"/>
  <c r="U172" i="70"/>
  <c r="U194" i="70" s="1"/>
  <c r="U172" i="88"/>
  <c r="U194" i="88" s="1"/>
  <c r="U172" i="63"/>
  <c r="U194" i="63" s="1"/>
  <c r="U172" i="68"/>
  <c r="U194" i="68" s="1"/>
  <c r="U172" i="69"/>
  <c r="U194" i="69" s="1"/>
  <c r="AS213" i="88"/>
  <c r="AE213" i="88"/>
  <c r="AB143" i="63"/>
  <c r="AB193" i="63" s="1"/>
  <c r="AB143" i="75"/>
  <c r="AB193" i="75" s="1"/>
  <c r="AB143" i="72"/>
  <c r="AB193" i="72" s="1"/>
  <c r="AB143" i="70"/>
  <c r="AB193" i="70" s="1"/>
  <c r="AB143" i="88"/>
  <c r="AB193" i="88" s="1"/>
  <c r="AB143" i="69"/>
  <c r="AB193" i="69" s="1"/>
  <c r="AB143" i="67"/>
  <c r="AB193" i="67" s="1"/>
  <c r="AB143" i="73"/>
  <c r="AB193" i="73" s="1"/>
  <c r="AB143" i="68"/>
  <c r="AB193" i="68" s="1"/>
  <c r="AX143" i="63"/>
  <c r="AX193" i="63" s="1"/>
  <c r="AX143" i="69"/>
  <c r="AX193" i="69" s="1"/>
  <c r="AX143" i="70"/>
  <c r="AX193" i="70" s="1"/>
  <c r="AX143" i="72"/>
  <c r="AX193" i="72" s="1"/>
  <c r="AX143" i="88"/>
  <c r="AX193" i="88" s="1"/>
  <c r="AX143" i="75"/>
  <c r="AX193" i="75" s="1"/>
  <c r="AX193" i="71"/>
  <c r="AX143" i="73"/>
  <c r="AX193" i="73" s="1"/>
  <c r="AX143" i="68"/>
  <c r="AX193" i="68" s="1"/>
  <c r="AB215" i="88"/>
  <c r="Y42" i="81"/>
  <c r="R143" i="74" s="1"/>
  <c r="R193" i="74" s="1"/>
  <c r="AA44" i="81"/>
  <c r="BH42" i="81"/>
  <c r="BA143" i="74" s="1"/>
  <c r="BA193" i="74" s="1"/>
  <c r="AW42" i="81"/>
  <c r="AP143" i="74" s="1"/>
  <c r="AP193" i="74" s="1"/>
  <c r="Y46" i="81"/>
  <c r="AP42" i="81"/>
  <c r="BF42" i="81"/>
  <c r="AB42" i="81"/>
  <c r="AJ42" i="81"/>
  <c r="AU42" i="81"/>
  <c r="AN143" i="74" s="1"/>
  <c r="AN193" i="74" s="1"/>
  <c r="Y44" i="81"/>
  <c r="R172" i="74" s="1"/>
  <c r="R194" i="74" s="1"/>
  <c r="AJ44" i="81"/>
  <c r="T46" i="81"/>
  <c r="X44" i="81"/>
  <c r="Z44" i="81"/>
  <c r="S172" i="74" s="1"/>
  <c r="S194" i="74" s="1"/>
  <c r="T44" i="81"/>
  <c r="M172" i="74" s="1"/>
  <c r="M194" i="74" s="1"/>
  <c r="R44" i="81"/>
  <c r="K172" i="67" s="1"/>
  <c r="K194" i="67" s="1"/>
  <c r="BB42" i="81"/>
  <c r="AU143" i="74" s="1"/>
  <c r="AU193" i="74" s="1"/>
  <c r="W44" i="81"/>
  <c r="P172" i="75" s="1"/>
  <c r="P194" i="75" s="1"/>
  <c r="AD46" i="81"/>
  <c r="W176" i="74" s="1"/>
  <c r="V42" i="81"/>
  <c r="O143" i="75" s="1"/>
  <c r="O193" i="75" s="1"/>
  <c r="AK46" i="81"/>
  <c r="AD176" i="74" s="1"/>
  <c r="AE44" i="81"/>
  <c r="X172" i="74" s="1"/>
  <c r="X194" i="74" s="1"/>
  <c r="X172" i="69"/>
  <c r="X194" i="69" s="1"/>
  <c r="AG42" i="81"/>
  <c r="Z143" i="74" s="1"/>
  <c r="Z193" i="74" s="1"/>
  <c r="Z143" i="67"/>
  <c r="Z193" i="67" s="1"/>
  <c r="AV46" i="81"/>
  <c r="AO176" i="74" s="1"/>
  <c r="AO176" i="68"/>
  <c r="AO195" i="68" s="1"/>
  <c r="I46" i="81"/>
  <c r="E44" i="81"/>
  <c r="E46" i="81"/>
  <c r="J46" i="81"/>
  <c r="G44" i="81"/>
  <c r="G42" i="81"/>
  <c r="H46" i="81"/>
  <c r="G46" i="81"/>
  <c r="H42" i="81"/>
  <c r="J42" i="81"/>
  <c r="K44" i="81"/>
  <c r="J44" i="81"/>
  <c r="F42" i="81"/>
  <c r="H44" i="81"/>
  <c r="I42" i="81"/>
  <c r="F44" i="81"/>
  <c r="K42" i="81"/>
  <c r="I44" i="81"/>
  <c r="E42" i="81"/>
  <c r="K46" i="81"/>
  <c r="F46" i="81"/>
  <c r="L46" i="81"/>
  <c r="E176" i="71" s="1"/>
  <c r="AQ46" i="81"/>
  <c r="AA46" i="81"/>
  <c r="T176" i="74" s="1"/>
  <c r="AN42" i="81"/>
  <c r="AG143" i="74" s="1"/>
  <c r="AG193" i="74" s="1"/>
  <c r="L42" i="81"/>
  <c r="E143" i="74" s="1"/>
  <c r="E193" i="74" s="1"/>
  <c r="W42" i="81"/>
  <c r="P143" i="74" s="1"/>
  <c r="P193" i="74" s="1"/>
  <c r="BF46" i="81"/>
  <c r="AG46" i="81"/>
  <c r="BG46" i="81"/>
  <c r="AZ176" i="74" s="1"/>
  <c r="AQ42" i="81"/>
  <c r="AJ143" i="74" s="1"/>
  <c r="AJ193" i="74" s="1"/>
  <c r="B21" i="81"/>
  <c r="AI147" i="75" s="1"/>
  <c r="AO46" i="81"/>
  <c r="AH176" i="74" s="1"/>
  <c r="BE46" i="81"/>
  <c r="AX176" i="74" s="1"/>
  <c r="AA42" i="81"/>
  <c r="T143" i="74" s="1"/>
  <c r="T193" i="74" s="1"/>
  <c r="BD42" i="81"/>
  <c r="AW143" i="74" s="1"/>
  <c r="AW193" i="74" s="1"/>
  <c r="V44" i="81"/>
  <c r="AF46" i="81"/>
  <c r="Y176" i="74" s="1"/>
  <c r="AF42" i="81"/>
  <c r="Y143" i="74" s="1"/>
  <c r="Y193" i="74" s="1"/>
  <c r="X46" i="81"/>
  <c r="AX42" i="81"/>
  <c r="AR46" i="81"/>
  <c r="AK176" i="74" s="1"/>
  <c r="AK176" i="68"/>
  <c r="AK195" i="68" s="1"/>
  <c r="N44" i="81"/>
  <c r="G172" i="74" s="1"/>
  <c r="G194" i="74" s="1"/>
  <c r="AY42" i="81"/>
  <c r="AK42" i="81"/>
  <c r="AD143" i="74" s="1"/>
  <c r="AD193" i="74" s="1"/>
  <c r="AD143" i="67"/>
  <c r="AD193" i="67" s="1"/>
  <c r="S42" i="81"/>
  <c r="AL46" i="81"/>
  <c r="AE176" i="74" s="1"/>
  <c r="M42" i="81"/>
  <c r="AM46" i="81"/>
  <c r="AF176" i="74" s="1"/>
  <c r="U44" i="81"/>
  <c r="S46" i="81"/>
  <c r="Q44" i="81"/>
  <c r="J172" i="74" s="1"/>
  <c r="J194" i="74" s="1"/>
  <c r="BA42" i="81"/>
  <c r="AT143" i="74" s="1"/>
  <c r="AT193" i="74" s="1"/>
  <c r="Z42" i="81"/>
  <c r="S143" i="74" s="1"/>
  <c r="S193" i="74" s="1"/>
  <c r="AH42" i="81"/>
  <c r="AM42" i="81"/>
  <c r="AF143" i="74" s="1"/>
  <c r="AF193" i="74" s="1"/>
  <c r="P44" i="81"/>
  <c r="I172" i="74" s="1"/>
  <c r="I194" i="74" s="1"/>
  <c r="AH46" i="81"/>
  <c r="AA176" i="74" s="1"/>
  <c r="Q42" i="81"/>
  <c r="T42" i="81"/>
  <c r="M143" i="74" s="1"/>
  <c r="M193" i="74" s="1"/>
  <c r="O46" i="81"/>
  <c r="H176" i="70" s="1"/>
  <c r="AE42" i="81"/>
  <c r="X143" i="74" s="1"/>
  <c r="X193" i="74" s="1"/>
  <c r="BG42" i="81"/>
  <c r="AZ143" i="74" s="1"/>
  <c r="AZ193" i="74" s="1"/>
  <c r="AE46" i="81"/>
  <c r="AT46" i="81"/>
  <c r="AM176" i="74" s="1"/>
  <c r="AU46" i="81"/>
  <c r="AC46" i="81"/>
  <c r="V176" i="74" s="1"/>
  <c r="AP46" i="81"/>
  <c r="AI176" i="74" s="1"/>
  <c r="W46" i="81"/>
  <c r="P176" i="74" s="1"/>
  <c r="BD46" i="81"/>
  <c r="AW176" i="74" s="1"/>
  <c r="N46" i="81"/>
  <c r="G176" i="74" s="1"/>
  <c r="O44" i="81"/>
  <c r="H172" i="74" s="1"/>
  <c r="H194" i="74" s="1"/>
  <c r="R42" i="81"/>
  <c r="K143" i="74" s="1"/>
  <c r="K193" i="74" s="1"/>
  <c r="AB46" i="81"/>
  <c r="U176" i="74" s="1"/>
  <c r="P46" i="81"/>
  <c r="I176" i="74" s="1"/>
  <c r="BB46" i="81"/>
  <c r="AU176" i="74" s="1"/>
  <c r="M46" i="81"/>
  <c r="F176" i="74" s="1"/>
  <c r="F176" i="69"/>
  <c r="AY46" i="81"/>
  <c r="BA46" i="81"/>
  <c r="AT176" i="74" s="1"/>
  <c r="AT176" i="68"/>
  <c r="AT195" i="68" s="1"/>
  <c r="Z46" i="81"/>
  <c r="AW46" i="81"/>
  <c r="X42" i="81"/>
  <c r="U46" i="81"/>
  <c r="N176" i="74" s="1"/>
  <c r="N176" i="69"/>
  <c r="P42" i="81"/>
  <c r="M44" i="81"/>
  <c r="F172" i="74" s="1"/>
  <c r="F194" i="74" s="1"/>
  <c r="F172" i="70"/>
  <c r="F194" i="70" s="1"/>
  <c r="AZ46" i="81"/>
  <c r="AS176" i="74" s="1"/>
  <c r="AT42" i="81"/>
  <c r="N42" i="81"/>
  <c r="G143" i="74" s="1"/>
  <c r="G193" i="74" s="1"/>
  <c r="G143" i="69"/>
  <c r="G193" i="69" s="1"/>
  <c r="AO42" i="81"/>
  <c r="R46" i="81"/>
  <c r="K176" i="74" s="1"/>
  <c r="Q46" i="81"/>
  <c r="O42" i="81"/>
  <c r="S44" i="81"/>
  <c r="L172" i="74" s="1"/>
  <c r="L194" i="74" s="1"/>
  <c r="AC42" i="81"/>
  <c r="U42" i="81"/>
  <c r="AJ46" i="81"/>
  <c r="AC176" i="74" s="1"/>
  <c r="BH46" i="81"/>
  <c r="AX46" i="81"/>
  <c r="AV42" i="81"/>
  <c r="AO143" i="74" s="1"/>
  <c r="AO193" i="74" s="1"/>
  <c r="B20" i="81"/>
  <c r="V46" i="81"/>
  <c r="O176" i="74" s="1"/>
  <c r="AG215" i="74" l="1"/>
  <c r="AB213" i="71"/>
  <c r="AZ143" i="67"/>
  <c r="AZ193" i="67" s="1"/>
  <c r="AF176" i="68"/>
  <c r="AF195" i="68" s="1"/>
  <c r="E176" i="69"/>
  <c r="E176" i="67"/>
  <c r="E195" i="67" s="1"/>
  <c r="AO143" i="67"/>
  <c r="AO193" i="67" s="1"/>
  <c r="AS176" i="68"/>
  <c r="AS195" i="68" s="1"/>
  <c r="I176" i="72"/>
  <c r="AI176" i="68"/>
  <c r="AI195" i="68" s="1"/>
  <c r="X143" i="67"/>
  <c r="X193" i="67" s="1"/>
  <c r="P172" i="88"/>
  <c r="P194" i="88" s="1"/>
  <c r="AC176" i="68"/>
  <c r="AC195" i="68" s="1"/>
  <c r="AZ176" i="68"/>
  <c r="AZ195" i="68" s="1"/>
  <c r="AH143" i="67"/>
  <c r="AH193" i="67" s="1"/>
  <c r="AH143" i="74"/>
  <c r="AH193" i="74" s="1"/>
  <c r="N147" i="73"/>
  <c r="BA147" i="68"/>
  <c r="AG147" i="68"/>
  <c r="AB213" i="72"/>
  <c r="AG215" i="72"/>
  <c r="N172" i="70"/>
  <c r="N194" i="70" s="1"/>
  <c r="N172" i="74"/>
  <c r="N194" i="74" s="1"/>
  <c r="T143" i="67"/>
  <c r="T193" i="67" s="1"/>
  <c r="AX147" i="68"/>
  <c r="AB147" i="88"/>
  <c r="F147" i="63"/>
  <c r="AI147" i="69"/>
  <c r="AZ147" i="69"/>
  <c r="AG143" i="67"/>
  <c r="AG193" i="67" s="1"/>
  <c r="E176" i="75"/>
  <c r="W176" i="70"/>
  <c r="U143" i="67"/>
  <c r="U193" i="67" s="1"/>
  <c r="U143" i="74"/>
  <c r="U193" i="74" s="1"/>
  <c r="BA143" i="67"/>
  <c r="BA193" i="67" s="1"/>
  <c r="AX213" i="68"/>
  <c r="AB213" i="75"/>
  <c r="U214" i="70"/>
  <c r="AG215" i="73"/>
  <c r="AX213" i="74"/>
  <c r="AK213" i="74"/>
  <c r="AG215" i="68"/>
  <c r="X146" i="73"/>
  <c r="X176" i="68"/>
  <c r="X195" i="68" s="1"/>
  <c r="X176" i="74"/>
  <c r="L143" i="67"/>
  <c r="L193" i="67" s="1"/>
  <c r="L143" i="74"/>
  <c r="L193" i="74" s="1"/>
  <c r="L176" i="63"/>
  <c r="L195" i="63" s="1"/>
  <c r="L176" i="74"/>
  <c r="AT147" i="88"/>
  <c r="T146" i="88"/>
  <c r="AA143" i="67"/>
  <c r="AA193" i="67" s="1"/>
  <c r="AA143" i="74"/>
  <c r="AA193" i="74" s="1"/>
  <c r="AR143" i="67"/>
  <c r="AR193" i="67" s="1"/>
  <c r="AR143" i="74"/>
  <c r="AR193" i="74" s="1"/>
  <c r="L143" i="73"/>
  <c r="L193" i="73" s="1"/>
  <c r="S147" i="70"/>
  <c r="Q147" i="75"/>
  <c r="AK147" i="68"/>
  <c r="Q172" i="67"/>
  <c r="Q194" i="67" s="1"/>
  <c r="Q172" i="74"/>
  <c r="Q194" i="74" s="1"/>
  <c r="AX213" i="73"/>
  <c r="AB213" i="68"/>
  <c r="U214" i="72"/>
  <c r="AK213" i="70"/>
  <c r="AG215" i="71"/>
  <c r="AX213" i="67"/>
  <c r="AK213" i="67"/>
  <c r="AB213" i="74"/>
  <c r="K146" i="69"/>
  <c r="AP176" i="68"/>
  <c r="AP195" i="68" s="1"/>
  <c r="AP176" i="74"/>
  <c r="V146" i="73"/>
  <c r="AC143" i="67"/>
  <c r="AC193" i="67" s="1"/>
  <c r="AC143" i="74"/>
  <c r="AC193" i="74" s="1"/>
  <c r="N143" i="67"/>
  <c r="N193" i="67" s="1"/>
  <c r="N143" i="74"/>
  <c r="N193" i="74" s="1"/>
  <c r="Z146" i="73"/>
  <c r="O176" i="71"/>
  <c r="AN146" i="68"/>
  <c r="AW146" i="75"/>
  <c r="H143" i="67"/>
  <c r="H193" i="67" s="1"/>
  <c r="H143" i="74"/>
  <c r="H193" i="74" s="1"/>
  <c r="H146" i="67"/>
  <c r="J146" i="69"/>
  <c r="I143" i="69"/>
  <c r="I193" i="69" s="1"/>
  <c r="I143" i="74"/>
  <c r="I193" i="74" s="1"/>
  <c r="AR176" i="68"/>
  <c r="AR195" i="68" s="1"/>
  <c r="AR176" i="74"/>
  <c r="K143" i="67"/>
  <c r="K193" i="67" s="1"/>
  <c r="S143" i="67"/>
  <c r="S193" i="67" s="1"/>
  <c r="AQ143" i="67"/>
  <c r="AQ193" i="67" s="1"/>
  <c r="AQ143" i="74"/>
  <c r="AQ193" i="74" s="1"/>
  <c r="AX176" i="68"/>
  <c r="AX195" i="68" s="1"/>
  <c r="R147" i="75"/>
  <c r="J147" i="67"/>
  <c r="H147" i="73"/>
  <c r="W147" i="68"/>
  <c r="U147" i="75"/>
  <c r="Z176" i="68"/>
  <c r="Z195" i="68" s="1"/>
  <c r="Z176" i="74"/>
  <c r="T176" i="68"/>
  <c r="T195" i="68" s="1"/>
  <c r="O143" i="73"/>
  <c r="O193" i="73" s="1"/>
  <c r="M176" i="70"/>
  <c r="M176" i="74"/>
  <c r="T172" i="67"/>
  <c r="T194" i="67" s="1"/>
  <c r="T172" i="74"/>
  <c r="T194" i="74" s="1"/>
  <c r="AX213" i="71"/>
  <c r="AB213" i="73"/>
  <c r="U214" i="67"/>
  <c r="AK213" i="71"/>
  <c r="AG215" i="75"/>
  <c r="AQ147" i="68"/>
  <c r="O143" i="70"/>
  <c r="O193" i="70" s="1"/>
  <c r="O143" i="74"/>
  <c r="O193" i="74" s="1"/>
  <c r="AK213" i="72"/>
  <c r="V143" i="67"/>
  <c r="V193" i="67" s="1"/>
  <c r="V143" i="74"/>
  <c r="V193" i="74" s="1"/>
  <c r="AQ176" i="68"/>
  <c r="AQ195" i="68" s="1"/>
  <c r="AQ176" i="74"/>
  <c r="H176" i="72"/>
  <c r="H176" i="74"/>
  <c r="F143" i="73"/>
  <c r="F193" i="73" s="1"/>
  <c r="F143" i="74"/>
  <c r="F193" i="74" s="1"/>
  <c r="L193" i="71"/>
  <c r="Q176" i="68"/>
  <c r="Q195" i="68" s="1"/>
  <c r="Q176" i="74"/>
  <c r="AO147" i="88"/>
  <c r="AY147" i="73"/>
  <c r="AZ147" i="88"/>
  <c r="AJ147" i="88"/>
  <c r="AY176" i="68"/>
  <c r="AY195" i="68" s="1"/>
  <c r="AY176" i="74"/>
  <c r="P172" i="72"/>
  <c r="P194" i="72" s="1"/>
  <c r="AC172" i="72"/>
  <c r="AC194" i="72" s="1"/>
  <c r="AC172" i="74"/>
  <c r="AC194" i="74" s="1"/>
  <c r="R143" i="67"/>
  <c r="R193" i="67" s="1"/>
  <c r="AX213" i="75"/>
  <c r="AB213" i="67"/>
  <c r="U214" i="73"/>
  <c r="AK213" i="68"/>
  <c r="AG215" i="67"/>
  <c r="O172" i="71"/>
  <c r="O194" i="71" s="1"/>
  <c r="O172" i="74"/>
  <c r="O194" i="74" s="1"/>
  <c r="S176" i="68"/>
  <c r="S195" i="68" s="1"/>
  <c r="S176" i="74"/>
  <c r="AX213" i="69"/>
  <c r="G146" i="72"/>
  <c r="AM143" i="67"/>
  <c r="AM193" i="67" s="1"/>
  <c r="AM143" i="74"/>
  <c r="AM193" i="74" s="1"/>
  <c r="AD146" i="72"/>
  <c r="F146" i="69"/>
  <c r="T146" i="68"/>
  <c r="AN146" i="69"/>
  <c r="W146" i="67"/>
  <c r="J176" i="68"/>
  <c r="J195" i="68" s="1"/>
  <c r="J176" i="74"/>
  <c r="AR146" i="69"/>
  <c r="H172" i="71"/>
  <c r="H194" i="71" s="1"/>
  <c r="AN176" i="68"/>
  <c r="AN195" i="68" s="1"/>
  <c r="AN176" i="74"/>
  <c r="AE176" i="68"/>
  <c r="AE195" i="68" s="1"/>
  <c r="AM147" i="67"/>
  <c r="AV147" i="67"/>
  <c r="AS147" i="68"/>
  <c r="AU147" i="75"/>
  <c r="AL147" i="72"/>
  <c r="P143" i="67"/>
  <c r="P193" i="67" s="1"/>
  <c r="AJ176" i="68"/>
  <c r="AJ195" i="68" s="1"/>
  <c r="AJ176" i="74"/>
  <c r="P172" i="70"/>
  <c r="P194" i="70" s="1"/>
  <c r="P172" i="74"/>
  <c r="P194" i="74" s="1"/>
  <c r="AY143" i="67"/>
  <c r="AY193" i="67" s="1"/>
  <c r="AY143" i="74"/>
  <c r="AY193" i="74" s="1"/>
  <c r="AB213" i="69"/>
  <c r="U214" i="69"/>
  <c r="U214" i="71"/>
  <c r="AK213" i="73"/>
  <c r="AG215" i="70"/>
  <c r="U214" i="74"/>
  <c r="AG146" i="73"/>
  <c r="F128" i="88"/>
  <c r="H146" i="74"/>
  <c r="P146" i="74"/>
  <c r="X146" i="74"/>
  <c r="AF146" i="74"/>
  <c r="AN146" i="74"/>
  <c r="AV146" i="74"/>
  <c r="J146" i="74"/>
  <c r="R146" i="74"/>
  <c r="Z146" i="74"/>
  <c r="AH146" i="74"/>
  <c r="AP146" i="74"/>
  <c r="AX146" i="74"/>
  <c r="K146" i="74"/>
  <c r="S146" i="74"/>
  <c r="AA146" i="74"/>
  <c r="AI146" i="74"/>
  <c r="AQ146" i="74"/>
  <c r="AY146" i="74"/>
  <c r="L146" i="74"/>
  <c r="T146" i="74"/>
  <c r="AB146" i="74"/>
  <c r="AJ146" i="74"/>
  <c r="AR146" i="74"/>
  <c r="AZ146" i="74"/>
  <c r="E146" i="74"/>
  <c r="M146" i="74"/>
  <c r="U146" i="74"/>
  <c r="AC146" i="74"/>
  <c r="AK146" i="74"/>
  <c r="AS146" i="74"/>
  <c r="BA146" i="74"/>
  <c r="F146" i="74"/>
  <c r="N146" i="74"/>
  <c r="V146" i="74"/>
  <c r="AD146" i="74"/>
  <c r="AL146" i="74"/>
  <c r="AT146" i="74"/>
  <c r="BB146" i="74"/>
  <c r="AG146" i="74"/>
  <c r="G146" i="74"/>
  <c r="AM146" i="74"/>
  <c r="I146" i="74"/>
  <c r="I196" i="74" s="1"/>
  <c r="AO146" i="74"/>
  <c r="O146" i="74"/>
  <c r="AU146" i="74"/>
  <c r="Q146" i="74"/>
  <c r="AW146" i="74"/>
  <c r="W146" i="74"/>
  <c r="Y146" i="74"/>
  <c r="AE146" i="74"/>
  <c r="BA176" i="68"/>
  <c r="BA195" i="68" s="1"/>
  <c r="BA176" i="74"/>
  <c r="L172" i="67"/>
  <c r="L194" i="67" s="1"/>
  <c r="K176" i="68"/>
  <c r="K195" i="68" s="1"/>
  <c r="F146" i="67"/>
  <c r="AR146" i="72"/>
  <c r="Q143" i="67"/>
  <c r="Q193" i="67" s="1"/>
  <c r="Q143" i="74"/>
  <c r="Q193" i="74" s="1"/>
  <c r="AU176" i="68"/>
  <c r="AU195" i="68" s="1"/>
  <c r="J143" i="72"/>
  <c r="J193" i="72" s="1"/>
  <c r="J143" i="74"/>
  <c r="J193" i="74" s="1"/>
  <c r="J172" i="68"/>
  <c r="J194" i="68" s="1"/>
  <c r="G172" i="88"/>
  <c r="G194" i="88" s="1"/>
  <c r="AJ147" i="67"/>
  <c r="AH147" i="68"/>
  <c r="AM147" i="70"/>
  <c r="BB147" i="69"/>
  <c r="AO147" i="70"/>
  <c r="AN143" i="67"/>
  <c r="AN193" i="67" s="1"/>
  <c r="AI143" i="67"/>
  <c r="AI193" i="67" s="1"/>
  <c r="AI143" i="74"/>
  <c r="AI193" i="74" s="1"/>
  <c r="O143" i="69"/>
  <c r="O193" i="69" s="1"/>
  <c r="AX213" i="72"/>
  <c r="U214" i="68"/>
  <c r="AK213" i="69"/>
  <c r="U214" i="75"/>
  <c r="F147" i="74"/>
  <c r="N147" i="74"/>
  <c r="V147" i="74"/>
  <c r="AD147" i="74"/>
  <c r="AL147" i="74"/>
  <c r="AT147" i="74"/>
  <c r="BB147" i="74"/>
  <c r="H147" i="74"/>
  <c r="P147" i="74"/>
  <c r="X147" i="74"/>
  <c r="AF147" i="74"/>
  <c r="AN147" i="74"/>
  <c r="AV147" i="74"/>
  <c r="I147" i="74"/>
  <c r="Q147" i="74"/>
  <c r="Y147" i="74"/>
  <c r="AG147" i="74"/>
  <c r="AO147" i="74"/>
  <c r="AW147" i="74"/>
  <c r="J147" i="74"/>
  <c r="R147" i="74"/>
  <c r="Z147" i="74"/>
  <c r="AH147" i="74"/>
  <c r="AP147" i="74"/>
  <c r="AX147" i="74"/>
  <c r="K147" i="74"/>
  <c r="S147" i="74"/>
  <c r="AA147" i="74"/>
  <c r="AI147" i="74"/>
  <c r="AQ147" i="74"/>
  <c r="AY147" i="74"/>
  <c r="L147" i="74"/>
  <c r="T147" i="74"/>
  <c r="AB147" i="74"/>
  <c r="AJ147" i="74"/>
  <c r="AR147" i="74"/>
  <c r="AZ147" i="74"/>
  <c r="O147" i="74"/>
  <c r="AU147" i="74"/>
  <c r="U147" i="74"/>
  <c r="BA147" i="74"/>
  <c r="W147" i="74"/>
  <c r="AC147" i="74"/>
  <c r="AE147" i="74"/>
  <c r="E147" i="74"/>
  <c r="AK147" i="74"/>
  <c r="G147" i="74"/>
  <c r="AM147" i="74"/>
  <c r="M147" i="74"/>
  <c r="AS147" i="74"/>
  <c r="H147" i="70"/>
  <c r="AI147" i="70"/>
  <c r="AJ143" i="67"/>
  <c r="AJ193" i="67" s="1"/>
  <c r="E143" i="67"/>
  <c r="E176" i="72"/>
  <c r="E176" i="74"/>
  <c r="O193" i="71"/>
  <c r="K172" i="68"/>
  <c r="K194" i="68" s="1"/>
  <c r="K172" i="74"/>
  <c r="K194" i="74" s="1"/>
  <c r="R176" i="67"/>
  <c r="R195" i="67" s="1"/>
  <c r="R176" i="74"/>
  <c r="AX213" i="70"/>
  <c r="AB213" i="70"/>
  <c r="AK213" i="75"/>
  <c r="AG215" i="69"/>
  <c r="L172" i="75"/>
  <c r="L194" i="75" s="1"/>
  <c r="L172" i="73"/>
  <c r="L194" i="73" s="1"/>
  <c r="L172" i="71"/>
  <c r="L194" i="71" s="1"/>
  <c r="L172" i="69"/>
  <c r="L194" i="69" s="1"/>
  <c r="L172" i="63"/>
  <c r="L194" i="63" s="1"/>
  <c r="L172" i="70"/>
  <c r="L194" i="70" s="1"/>
  <c r="L172" i="72"/>
  <c r="L194" i="72" s="1"/>
  <c r="L172" i="88"/>
  <c r="L194" i="88" s="1"/>
  <c r="L172" i="68"/>
  <c r="L194" i="68" s="1"/>
  <c r="AU146" i="69"/>
  <c r="AN146" i="75"/>
  <c r="AE146" i="73"/>
  <c r="S146" i="70"/>
  <c r="S196" i="70" s="1"/>
  <c r="S202" i="70" s="1"/>
  <c r="I146" i="68"/>
  <c r="AF146" i="70"/>
  <c r="AU146" i="75"/>
  <c r="AU196" i="75" s="1"/>
  <c r="R146" i="73"/>
  <c r="Z146" i="70"/>
  <c r="X146" i="67"/>
  <c r="Y146" i="75"/>
  <c r="O146" i="75"/>
  <c r="N146" i="72"/>
  <c r="AO146" i="69"/>
  <c r="J146" i="70"/>
  <c r="N176" i="70"/>
  <c r="N176" i="63"/>
  <c r="N195" i="63" s="1"/>
  <c r="N176" i="88"/>
  <c r="N195" i="88" s="1"/>
  <c r="N176" i="75"/>
  <c r="N176" i="67"/>
  <c r="N195" i="67" s="1"/>
  <c r="N176" i="73"/>
  <c r="N176" i="68"/>
  <c r="N195" i="68" s="1"/>
  <c r="N176" i="72"/>
  <c r="N176" i="71"/>
  <c r="AE146" i="68"/>
  <c r="F176" i="71"/>
  <c r="F176" i="88"/>
  <c r="F195" i="88" s="1"/>
  <c r="F176" i="70"/>
  <c r="F176" i="72"/>
  <c r="F176" i="73"/>
  <c r="F176" i="68"/>
  <c r="F195" i="68" s="1"/>
  <c r="F176" i="63"/>
  <c r="F195" i="63" s="1"/>
  <c r="F176" i="75"/>
  <c r="F176" i="67"/>
  <c r="F195" i="67" s="1"/>
  <c r="R146" i="70"/>
  <c r="H172" i="68"/>
  <c r="H194" i="68" s="1"/>
  <c r="H172" i="88"/>
  <c r="H194" i="88" s="1"/>
  <c r="H172" i="67"/>
  <c r="H194" i="67" s="1"/>
  <c r="H172" i="72"/>
  <c r="H194" i="72" s="1"/>
  <c r="H172" i="69"/>
  <c r="H194" i="69" s="1"/>
  <c r="H172" i="70"/>
  <c r="H194" i="70" s="1"/>
  <c r="H172" i="73"/>
  <c r="H194" i="73" s="1"/>
  <c r="AM146" i="73"/>
  <c r="Q146" i="72"/>
  <c r="V146" i="68"/>
  <c r="AM176" i="88"/>
  <c r="AM195" i="88" s="1"/>
  <c r="AM176" i="73"/>
  <c r="AM176" i="75"/>
  <c r="AM176" i="70"/>
  <c r="AM176" i="69"/>
  <c r="AM176" i="63"/>
  <c r="AM195" i="63" s="1"/>
  <c r="AM176" i="71"/>
  <c r="AM176" i="67"/>
  <c r="AM195" i="67" s="1"/>
  <c r="AM176" i="72"/>
  <c r="AM176" i="68"/>
  <c r="AM195" i="68" s="1"/>
  <c r="AP146" i="75"/>
  <c r="AF146" i="72"/>
  <c r="W146" i="70"/>
  <c r="M143" i="75"/>
  <c r="M193" i="75" s="1"/>
  <c r="M143" i="67"/>
  <c r="M193" i="67" s="1"/>
  <c r="M193" i="71"/>
  <c r="M143" i="63"/>
  <c r="M193" i="63" s="1"/>
  <c r="M143" i="72"/>
  <c r="M193" i="72" s="1"/>
  <c r="M143" i="88"/>
  <c r="M193" i="88" s="1"/>
  <c r="M143" i="68"/>
  <c r="M193" i="68" s="1"/>
  <c r="M143" i="73"/>
  <c r="M193" i="73" s="1"/>
  <c r="M143" i="69"/>
  <c r="M193" i="69" s="1"/>
  <c r="AG146" i="68"/>
  <c r="AT143" i="73"/>
  <c r="AT193" i="73" s="1"/>
  <c r="AT143" i="68"/>
  <c r="AT193" i="68" s="1"/>
  <c r="AT143" i="70"/>
  <c r="AT193" i="70" s="1"/>
  <c r="AT143" i="69"/>
  <c r="AT193" i="69" s="1"/>
  <c r="AT193" i="71"/>
  <c r="AT143" i="63"/>
  <c r="AT193" i="63" s="1"/>
  <c r="AT143" i="75"/>
  <c r="AT193" i="75" s="1"/>
  <c r="AT143" i="88"/>
  <c r="AT193" i="88" s="1"/>
  <c r="AT143" i="72"/>
  <c r="AT193" i="72" s="1"/>
  <c r="AT143" i="67"/>
  <c r="AT193" i="67" s="1"/>
  <c r="S146" i="67"/>
  <c r="AU146" i="72"/>
  <c r="BA176" i="69"/>
  <c r="BA176" i="63"/>
  <c r="BA195" i="63" s="1"/>
  <c r="BA176" i="88"/>
  <c r="BA195" i="88" s="1"/>
  <c r="BA176" i="71"/>
  <c r="BA176" i="72"/>
  <c r="BA176" i="67"/>
  <c r="BA195" i="67" s="1"/>
  <c r="BA176" i="73"/>
  <c r="BA176" i="70"/>
  <c r="BA176" i="75"/>
  <c r="V146" i="69"/>
  <c r="AQ146" i="67"/>
  <c r="G146" i="69"/>
  <c r="O146" i="67"/>
  <c r="N146" i="70"/>
  <c r="V146" i="70"/>
  <c r="O146" i="69"/>
  <c r="AH143" i="73"/>
  <c r="AH193" i="73" s="1"/>
  <c r="AH143" i="69"/>
  <c r="AH193" i="69" s="1"/>
  <c r="AH143" i="70"/>
  <c r="AH193" i="70" s="1"/>
  <c r="AH143" i="88"/>
  <c r="AH193" i="88" s="1"/>
  <c r="AH143" i="72"/>
  <c r="AH193" i="72" s="1"/>
  <c r="AH143" i="75"/>
  <c r="AH193" i="75" s="1"/>
  <c r="AH143" i="68"/>
  <c r="AH193" i="68" s="1"/>
  <c r="AH143" i="63"/>
  <c r="AH193" i="63" s="1"/>
  <c r="AH193" i="71"/>
  <c r="I146" i="70"/>
  <c r="AW146" i="72"/>
  <c r="AF146" i="75"/>
  <c r="AL146" i="67"/>
  <c r="AI146" i="67"/>
  <c r="F146" i="75"/>
  <c r="I193" i="71"/>
  <c r="I143" i="70"/>
  <c r="I193" i="70" s="1"/>
  <c r="I143" i="68"/>
  <c r="I193" i="68" s="1"/>
  <c r="I143" i="72"/>
  <c r="I193" i="72" s="1"/>
  <c r="I143" i="88"/>
  <c r="I193" i="88" s="1"/>
  <c r="I143" i="63"/>
  <c r="I193" i="63" s="1"/>
  <c r="I143" i="73"/>
  <c r="I193" i="73" s="1"/>
  <c r="I143" i="67"/>
  <c r="I193" i="67" s="1"/>
  <c r="G146" i="75"/>
  <c r="Q143" i="63"/>
  <c r="Q193" i="63" s="1"/>
  <c r="Q143" i="69"/>
  <c r="Q193" i="69" s="1"/>
  <c r="Q143" i="73"/>
  <c r="Q193" i="73" s="1"/>
  <c r="Q193" i="71"/>
  <c r="Q143" i="75"/>
  <c r="Q193" i="75" s="1"/>
  <c r="Q143" i="70"/>
  <c r="Q193" i="70" s="1"/>
  <c r="Q143" i="88"/>
  <c r="Q193" i="88" s="1"/>
  <c r="Q143" i="72"/>
  <c r="Q193" i="72" s="1"/>
  <c r="Q143" i="68"/>
  <c r="Q193" i="68" s="1"/>
  <c r="AP176" i="70"/>
  <c r="AP176" i="69"/>
  <c r="AP176" i="67"/>
  <c r="AP195" i="67" s="1"/>
  <c r="AP176" i="88"/>
  <c r="AP195" i="88" s="1"/>
  <c r="AP176" i="63"/>
  <c r="AP195" i="63" s="1"/>
  <c r="AP176" i="72"/>
  <c r="AP176" i="71"/>
  <c r="AP176" i="75"/>
  <c r="AP176" i="73"/>
  <c r="P176" i="75"/>
  <c r="P176" i="63"/>
  <c r="P195" i="63" s="1"/>
  <c r="P176" i="67"/>
  <c r="P195" i="67" s="1"/>
  <c r="P176" i="71"/>
  <c r="P176" i="69"/>
  <c r="P176" i="73"/>
  <c r="P176" i="88"/>
  <c r="P195" i="88" s="1"/>
  <c r="P176" i="70"/>
  <c r="P176" i="72"/>
  <c r="P176" i="68"/>
  <c r="P195" i="68" s="1"/>
  <c r="K146" i="72"/>
  <c r="K146" i="75"/>
  <c r="N143" i="88"/>
  <c r="N193" i="88" s="1"/>
  <c r="M143" i="70"/>
  <c r="M193" i="70" s="1"/>
  <c r="P146" i="72"/>
  <c r="AR176" i="71"/>
  <c r="AR176" i="73"/>
  <c r="AR176" i="72"/>
  <c r="AR176" i="67"/>
  <c r="AR195" i="67" s="1"/>
  <c r="AR176" i="69"/>
  <c r="AR176" i="63"/>
  <c r="AR195" i="63" s="1"/>
  <c r="AR176" i="88"/>
  <c r="AR195" i="88" s="1"/>
  <c r="AR176" i="70"/>
  <c r="AR176" i="75"/>
  <c r="U176" i="72"/>
  <c r="U176" i="75"/>
  <c r="U176" i="70"/>
  <c r="U176" i="67"/>
  <c r="U195" i="67" s="1"/>
  <c r="U176" i="63"/>
  <c r="U195" i="63" s="1"/>
  <c r="U176" i="88"/>
  <c r="U195" i="88" s="1"/>
  <c r="U176" i="73"/>
  <c r="U176" i="69"/>
  <c r="U176" i="71"/>
  <c r="U176" i="68"/>
  <c r="U195" i="68" s="1"/>
  <c r="AN146" i="67"/>
  <c r="AU146" i="68"/>
  <c r="AF146" i="68"/>
  <c r="AB146" i="68"/>
  <c r="AD146" i="67"/>
  <c r="X146" i="70"/>
  <c r="M146" i="70"/>
  <c r="L146" i="75"/>
  <c r="V143" i="88"/>
  <c r="V193" i="88" s="1"/>
  <c r="V143" i="72"/>
  <c r="V193" i="72" s="1"/>
  <c r="V143" i="69"/>
  <c r="V193" i="69" s="1"/>
  <c r="V143" i="63"/>
  <c r="V193" i="63" s="1"/>
  <c r="V143" i="70"/>
  <c r="V193" i="70" s="1"/>
  <c r="V193" i="71"/>
  <c r="V143" i="75"/>
  <c r="V193" i="75" s="1"/>
  <c r="V143" i="73"/>
  <c r="V193" i="73" s="1"/>
  <c r="V143" i="68"/>
  <c r="V193" i="68" s="1"/>
  <c r="AG146" i="75"/>
  <c r="I146" i="73"/>
  <c r="AJ146" i="67"/>
  <c r="AL146" i="69"/>
  <c r="AR146" i="75"/>
  <c r="I146" i="67"/>
  <c r="V146" i="72"/>
  <c r="Z146" i="72"/>
  <c r="AV146" i="67"/>
  <c r="T146" i="70"/>
  <c r="AX146" i="72"/>
  <c r="AV146" i="75"/>
  <c r="AJ146" i="69"/>
  <c r="AD146" i="69"/>
  <c r="AP146" i="73"/>
  <c r="Q146" i="73"/>
  <c r="AT146" i="70"/>
  <c r="AT176" i="69"/>
  <c r="AT176" i="71"/>
  <c r="AT176" i="67"/>
  <c r="AT195" i="67" s="1"/>
  <c r="AT176" i="88"/>
  <c r="AT195" i="88" s="1"/>
  <c r="AT176" i="63"/>
  <c r="AT195" i="63" s="1"/>
  <c r="AT176" i="70"/>
  <c r="AT176" i="73"/>
  <c r="AT176" i="72"/>
  <c r="AT176" i="75"/>
  <c r="I176" i="71"/>
  <c r="I176" i="73"/>
  <c r="I176" i="88"/>
  <c r="I195" i="88" s="1"/>
  <c r="I176" i="70"/>
  <c r="I176" i="75"/>
  <c r="I176" i="63"/>
  <c r="I195" i="63" s="1"/>
  <c r="I176" i="69"/>
  <c r="I176" i="68"/>
  <c r="I195" i="68" s="1"/>
  <c r="I176" i="67"/>
  <c r="I195" i="67" s="1"/>
  <c r="R146" i="72"/>
  <c r="AP146" i="67"/>
  <c r="V176" i="73"/>
  <c r="V176" i="63"/>
  <c r="V195" i="63" s="1"/>
  <c r="V176" i="71"/>
  <c r="V176" i="72"/>
  <c r="V176" i="75"/>
  <c r="V176" i="70"/>
  <c r="V176" i="67"/>
  <c r="V195" i="67" s="1"/>
  <c r="V176" i="88"/>
  <c r="V195" i="88" s="1"/>
  <c r="V176" i="69"/>
  <c r="V176" i="68"/>
  <c r="V195" i="68" s="1"/>
  <c r="L146" i="72"/>
  <c r="AO146" i="67"/>
  <c r="P146" i="67"/>
  <c r="M146" i="72"/>
  <c r="E146" i="63"/>
  <c r="AF143" i="88"/>
  <c r="AF193" i="88" s="1"/>
  <c r="AF143" i="72"/>
  <c r="AF193" i="72" s="1"/>
  <c r="AF193" i="71"/>
  <c r="AF143" i="73"/>
  <c r="AF193" i="73" s="1"/>
  <c r="AF143" i="69"/>
  <c r="AF193" i="69" s="1"/>
  <c r="AF143" i="68"/>
  <c r="AF193" i="68" s="1"/>
  <c r="AF143" i="70"/>
  <c r="AF193" i="70" s="1"/>
  <c r="AF143" i="63"/>
  <c r="AF193" i="63" s="1"/>
  <c r="AF143" i="75"/>
  <c r="AF193" i="75" s="1"/>
  <c r="AF143" i="67"/>
  <c r="AF193" i="67" s="1"/>
  <c r="AD146" i="75"/>
  <c r="AB146" i="70"/>
  <c r="AC176" i="75"/>
  <c r="AC176" i="72"/>
  <c r="AC176" i="73"/>
  <c r="AC176" i="69"/>
  <c r="AC176" i="71"/>
  <c r="AC176" i="67"/>
  <c r="AC195" i="67" s="1"/>
  <c r="AC176" i="70"/>
  <c r="AC176" i="88"/>
  <c r="AC195" i="88" s="1"/>
  <c r="AC176" i="63"/>
  <c r="AC195" i="63" s="1"/>
  <c r="N146" i="67"/>
  <c r="Q146" i="69"/>
  <c r="AJ146" i="75"/>
  <c r="M146" i="69"/>
  <c r="AR146" i="73"/>
  <c r="M146" i="75"/>
  <c r="G143" i="70"/>
  <c r="G193" i="70" s="1"/>
  <c r="G143" i="63"/>
  <c r="G193" i="63" s="1"/>
  <c r="G143" i="88"/>
  <c r="G193" i="88" s="1"/>
  <c r="G143" i="72"/>
  <c r="G193" i="72" s="1"/>
  <c r="G193" i="71"/>
  <c r="G143" i="68"/>
  <c r="G193" i="68" s="1"/>
  <c r="G143" i="75"/>
  <c r="G193" i="75" s="1"/>
  <c r="G143" i="67"/>
  <c r="G193" i="67" s="1"/>
  <c r="AD146" i="68"/>
  <c r="O146" i="68"/>
  <c r="V146" i="75"/>
  <c r="F146" i="72"/>
  <c r="AR146" i="70"/>
  <c r="H146" i="75"/>
  <c r="F172" i="67"/>
  <c r="F194" i="67" s="1"/>
  <c r="F172" i="63"/>
  <c r="F194" i="63" s="1"/>
  <c r="F172" i="69"/>
  <c r="F194" i="69" s="1"/>
  <c r="F172" i="72"/>
  <c r="F194" i="72" s="1"/>
  <c r="F172" i="88"/>
  <c r="F194" i="88" s="1"/>
  <c r="F172" i="73"/>
  <c r="F194" i="73" s="1"/>
  <c r="F172" i="68"/>
  <c r="F194" i="68" s="1"/>
  <c r="I146" i="69"/>
  <c r="AL146" i="68"/>
  <c r="AV146" i="72"/>
  <c r="AW176" i="70"/>
  <c r="AW176" i="73"/>
  <c r="AW176" i="67"/>
  <c r="AW195" i="67" s="1"/>
  <c r="AW176" i="88"/>
  <c r="AW195" i="88" s="1"/>
  <c r="AW176" i="75"/>
  <c r="AW176" i="63"/>
  <c r="AW195" i="63" s="1"/>
  <c r="AW176" i="69"/>
  <c r="AW176" i="72"/>
  <c r="AW176" i="71"/>
  <c r="AW176" i="68"/>
  <c r="AW195" i="68" s="1"/>
  <c r="I146" i="88"/>
  <c r="AI176" i="88"/>
  <c r="AI195" i="88" s="1"/>
  <c r="AI176" i="71"/>
  <c r="AI176" i="73"/>
  <c r="AI176" i="67"/>
  <c r="AI195" i="67" s="1"/>
  <c r="AI176" i="70"/>
  <c r="AI176" i="75"/>
  <c r="AI176" i="72"/>
  <c r="AI176" i="63"/>
  <c r="AI195" i="63" s="1"/>
  <c r="AI176" i="69"/>
  <c r="AK146" i="72"/>
  <c r="AK146" i="75"/>
  <c r="X176" i="72"/>
  <c r="X176" i="63"/>
  <c r="X195" i="63" s="1"/>
  <c r="X176" i="73"/>
  <c r="X176" i="67"/>
  <c r="X195" i="67" s="1"/>
  <c r="X176" i="69"/>
  <c r="X176" i="88"/>
  <c r="X195" i="88" s="1"/>
  <c r="X176" i="71"/>
  <c r="X176" i="75"/>
  <c r="X176" i="70"/>
  <c r="AE146" i="67"/>
  <c r="AB146" i="72"/>
  <c r="AC146" i="70"/>
  <c r="H193" i="71"/>
  <c r="H143" i="73"/>
  <c r="H193" i="73" s="1"/>
  <c r="H143" i="68"/>
  <c r="H193" i="68" s="1"/>
  <c r="H143" i="72"/>
  <c r="H193" i="72" s="1"/>
  <c r="H143" i="75"/>
  <c r="H193" i="75" s="1"/>
  <c r="H143" i="70"/>
  <c r="H193" i="70" s="1"/>
  <c r="H143" i="63"/>
  <c r="H193" i="63" s="1"/>
  <c r="H143" i="88"/>
  <c r="H193" i="88" s="1"/>
  <c r="H143" i="69"/>
  <c r="H193" i="69" s="1"/>
  <c r="J176" i="67"/>
  <c r="J195" i="67" s="1"/>
  <c r="J176" i="88"/>
  <c r="J195" i="88" s="1"/>
  <c r="J176" i="71"/>
  <c r="J176" i="72"/>
  <c r="J176" i="73"/>
  <c r="J176" i="69"/>
  <c r="J176" i="75"/>
  <c r="J176" i="63"/>
  <c r="J195" i="63" s="1"/>
  <c r="J176" i="70"/>
  <c r="T146" i="67"/>
  <c r="AC146" i="68"/>
  <c r="T146" i="72"/>
  <c r="AT146" i="72"/>
  <c r="AL146" i="73"/>
  <c r="U146" i="72"/>
  <c r="Y146" i="69"/>
  <c r="AS146" i="69"/>
  <c r="V146" i="67"/>
  <c r="U146" i="73"/>
  <c r="AG146" i="72"/>
  <c r="AP146" i="72"/>
  <c r="AF146" i="69"/>
  <c r="AW146" i="69"/>
  <c r="O146" i="73"/>
  <c r="AG146" i="69"/>
  <c r="K176" i="69"/>
  <c r="K176" i="88"/>
  <c r="K195" i="88" s="1"/>
  <c r="K176" i="63"/>
  <c r="K195" i="63" s="1"/>
  <c r="K176" i="67"/>
  <c r="K195" i="67" s="1"/>
  <c r="K176" i="71"/>
  <c r="K176" i="70"/>
  <c r="K176" i="72"/>
  <c r="K176" i="73"/>
  <c r="K176" i="75"/>
  <c r="AS146" i="70"/>
  <c r="K146" i="70"/>
  <c r="Y146" i="72"/>
  <c r="AB146" i="75"/>
  <c r="J146" i="75"/>
  <c r="N146" i="68"/>
  <c r="AK146" i="67"/>
  <c r="J146" i="72"/>
  <c r="AT146" i="73"/>
  <c r="AX146" i="68"/>
  <c r="AX196" i="68" s="1"/>
  <c r="X146" i="75"/>
  <c r="AM146" i="68"/>
  <c r="AE146" i="75"/>
  <c r="AX146" i="75"/>
  <c r="AJ146" i="70"/>
  <c r="AA146" i="72"/>
  <c r="K143" i="88"/>
  <c r="K193" i="88" s="1"/>
  <c r="K143" i="69"/>
  <c r="K193" i="69" s="1"/>
  <c r="K143" i="63"/>
  <c r="K193" i="63" s="1"/>
  <c r="K143" i="73"/>
  <c r="K193" i="73" s="1"/>
  <c r="K143" i="68"/>
  <c r="K193" i="68" s="1"/>
  <c r="K193" i="71"/>
  <c r="K143" i="70"/>
  <c r="K193" i="70" s="1"/>
  <c r="K143" i="72"/>
  <c r="K193" i="72" s="1"/>
  <c r="K143" i="75"/>
  <c r="K193" i="75" s="1"/>
  <c r="J146" i="73"/>
  <c r="AA146" i="67"/>
  <c r="M146" i="67"/>
  <c r="AV146" i="73"/>
  <c r="F172" i="75"/>
  <c r="F194" i="75" s="1"/>
  <c r="AA146" i="75"/>
  <c r="AJ146" i="73"/>
  <c r="M146" i="68"/>
  <c r="F146" i="73"/>
  <c r="J172" i="69"/>
  <c r="J194" i="69" s="1"/>
  <c r="J172" i="88"/>
  <c r="J194" i="88" s="1"/>
  <c r="J172" i="72"/>
  <c r="J194" i="72" s="1"/>
  <c r="J172" i="71"/>
  <c r="J194" i="71" s="1"/>
  <c r="J172" i="67"/>
  <c r="J194" i="67" s="1"/>
  <c r="J172" i="75"/>
  <c r="J194" i="75" s="1"/>
  <c r="J172" i="73"/>
  <c r="J194" i="73" s="1"/>
  <c r="J172" i="63"/>
  <c r="J194" i="63" s="1"/>
  <c r="J172" i="70"/>
  <c r="J194" i="70" s="1"/>
  <c r="I143" i="75"/>
  <c r="I193" i="75" s="1"/>
  <c r="AZ146" i="68"/>
  <c r="AZ146" i="69"/>
  <c r="AZ196" i="69" s="1"/>
  <c r="AY146" i="68"/>
  <c r="E146" i="73"/>
  <c r="BA146" i="88"/>
  <c r="BA146" i="75"/>
  <c r="AY146" i="70"/>
  <c r="AY146" i="88"/>
  <c r="BB146" i="68"/>
  <c r="AZ146" i="88"/>
  <c r="AY146" i="73"/>
  <c r="AY196" i="73" s="1"/>
  <c r="E146" i="68"/>
  <c r="AY146" i="75"/>
  <c r="E146" i="69"/>
  <c r="BA146" i="73"/>
  <c r="BA146" i="67"/>
  <c r="AZ146" i="70"/>
  <c r="E146" i="67"/>
  <c r="AZ146" i="73"/>
  <c r="AY146" i="69"/>
  <c r="AY146" i="72"/>
  <c r="BA146" i="70"/>
  <c r="BB146" i="69"/>
  <c r="BB196" i="69" s="1"/>
  <c r="AY146" i="67"/>
  <c r="E146" i="71"/>
  <c r="E146" i="70"/>
  <c r="E146" i="72"/>
  <c r="E146" i="88"/>
  <c r="AZ146" i="67"/>
  <c r="BB146" i="75"/>
  <c r="BB146" i="70"/>
  <c r="BA146" i="69"/>
  <c r="BA146" i="68"/>
  <c r="BA196" i="68" s="1"/>
  <c r="BB146" i="88"/>
  <c r="BB146" i="72"/>
  <c r="AZ146" i="72"/>
  <c r="BB146" i="73"/>
  <c r="AZ146" i="75"/>
  <c r="BA146" i="72"/>
  <c r="E146" i="75"/>
  <c r="AX146" i="88"/>
  <c r="AE146" i="88"/>
  <c r="AS146" i="88"/>
  <c r="AP146" i="88"/>
  <c r="AR146" i="88"/>
  <c r="AI146" i="88"/>
  <c r="AK146" i="88"/>
  <c r="Y146" i="73"/>
  <c r="R146" i="69"/>
  <c r="AV146" i="88"/>
  <c r="AA146" i="88"/>
  <c r="U146" i="88"/>
  <c r="S146" i="88"/>
  <c r="AR146" i="67"/>
  <c r="F146" i="88"/>
  <c r="AU146" i="88"/>
  <c r="X146" i="88"/>
  <c r="K146" i="88"/>
  <c r="AX146" i="70"/>
  <c r="J146" i="68"/>
  <c r="Z146" i="88"/>
  <c r="AE146" i="69"/>
  <c r="AS146" i="68"/>
  <c r="P146" i="88"/>
  <c r="F146" i="63"/>
  <c r="F196" i="63" s="1"/>
  <c r="U146" i="70"/>
  <c r="AI146" i="75"/>
  <c r="AI196" i="75" s="1"/>
  <c r="O146" i="88"/>
  <c r="AC146" i="73"/>
  <c r="AB146" i="67"/>
  <c r="J146" i="88"/>
  <c r="AJ146" i="88"/>
  <c r="AJ196" i="88" s="1"/>
  <c r="G146" i="67"/>
  <c r="N146" i="69"/>
  <c r="Z146" i="67"/>
  <c r="W146" i="75"/>
  <c r="AX146" i="69"/>
  <c r="AI146" i="70"/>
  <c r="AI196" i="70" s="1"/>
  <c r="AL146" i="88"/>
  <c r="T146" i="69"/>
  <c r="AW146" i="88"/>
  <c r="Y146" i="88"/>
  <c r="H146" i="88"/>
  <c r="H146" i="68"/>
  <c r="G146" i="70"/>
  <c r="AC146" i="72"/>
  <c r="L146" i="70"/>
  <c r="AO146" i="88"/>
  <c r="Q146" i="68"/>
  <c r="W146" i="68"/>
  <c r="W196" i="68" s="1"/>
  <c r="AM146" i="88"/>
  <c r="AH146" i="70"/>
  <c r="AF196" i="63"/>
  <c r="AF201" i="63" s="1"/>
  <c r="L146" i="67"/>
  <c r="AJ146" i="72"/>
  <c r="BB146" i="67"/>
  <c r="AT146" i="88"/>
  <c r="AT196" i="88" s="1"/>
  <c r="S146" i="68"/>
  <c r="AQ146" i="75"/>
  <c r="Q146" i="67"/>
  <c r="AB146" i="73"/>
  <c r="AG146" i="70"/>
  <c r="AQ146" i="73"/>
  <c r="AO146" i="75"/>
  <c r="AN196" i="63"/>
  <c r="AN201" i="63" s="1"/>
  <c r="Q146" i="88"/>
  <c r="X146" i="68"/>
  <c r="AQ146" i="88"/>
  <c r="S146" i="73"/>
  <c r="AS146" i="73"/>
  <c r="AN146" i="73"/>
  <c r="S146" i="72"/>
  <c r="AK146" i="69"/>
  <c r="Z146" i="69"/>
  <c r="AA146" i="73"/>
  <c r="AT146" i="75"/>
  <c r="M146" i="88"/>
  <c r="AA146" i="69"/>
  <c r="R146" i="67"/>
  <c r="AD146" i="73"/>
  <c r="AX146" i="67"/>
  <c r="K146" i="73"/>
  <c r="N146" i="88"/>
  <c r="Z196" i="63"/>
  <c r="Z201" i="63" s="1"/>
  <c r="Q146" i="70"/>
  <c r="X146" i="69"/>
  <c r="Q146" i="75"/>
  <c r="Q196" i="75" s="1"/>
  <c r="AA146" i="68"/>
  <c r="AK146" i="68"/>
  <c r="AK196" i="68" s="1"/>
  <c r="AK200" i="68" s="1"/>
  <c r="AM146" i="75"/>
  <c r="AD146" i="88"/>
  <c r="U146" i="75"/>
  <c r="U196" i="75" s="1"/>
  <c r="U201" i="75" s="1"/>
  <c r="N146" i="75"/>
  <c r="AH146" i="75"/>
  <c r="AL146" i="70"/>
  <c r="G146" i="73"/>
  <c r="AS146" i="75"/>
  <c r="AQ146" i="72"/>
  <c r="AO146" i="73"/>
  <c r="AH146" i="73"/>
  <c r="AU146" i="73"/>
  <c r="AB146" i="88"/>
  <c r="AB196" i="88" s="1"/>
  <c r="AI146" i="72"/>
  <c r="L146" i="68"/>
  <c r="AV146" i="68"/>
  <c r="AU146" i="67"/>
  <c r="U146" i="67"/>
  <c r="L196" i="71"/>
  <c r="L202" i="71" s="1"/>
  <c r="Y146" i="70"/>
  <c r="W146" i="88"/>
  <c r="AN146" i="70"/>
  <c r="T146" i="73"/>
  <c r="AQ146" i="69"/>
  <c r="AH146" i="69"/>
  <c r="W146" i="72"/>
  <c r="AL146" i="72"/>
  <c r="AL196" i="72" s="1"/>
  <c r="Y146" i="67"/>
  <c r="AM146" i="70"/>
  <c r="AM196" i="70" s="1"/>
  <c r="AP146" i="68"/>
  <c r="O146" i="70"/>
  <c r="H146" i="73"/>
  <c r="H196" i="73" s="1"/>
  <c r="H202" i="73" s="1"/>
  <c r="G146" i="68"/>
  <c r="AE146" i="70"/>
  <c r="G146" i="88"/>
  <c r="P146" i="68"/>
  <c r="R146" i="88"/>
  <c r="AT146" i="69"/>
  <c r="AF146" i="88"/>
  <c r="L146" i="69"/>
  <c r="H146" i="72"/>
  <c r="AH146" i="67"/>
  <c r="L146" i="88"/>
  <c r="W196" i="63"/>
  <c r="AI146" i="68"/>
  <c r="F146" i="68"/>
  <c r="AS146" i="67"/>
  <c r="AM146" i="67"/>
  <c r="AM196" i="67" s="1"/>
  <c r="AW146" i="67"/>
  <c r="AH146" i="68"/>
  <c r="AV146" i="70"/>
  <c r="AI146" i="73"/>
  <c r="AA146" i="70"/>
  <c r="AQ146" i="70"/>
  <c r="AM146" i="69"/>
  <c r="AQ146" i="68"/>
  <c r="AQ196" i="68" s="1"/>
  <c r="AK146" i="70"/>
  <c r="AN146" i="72"/>
  <c r="AO146" i="70"/>
  <c r="AO196" i="70" s="1"/>
  <c r="AK146" i="73"/>
  <c r="AN146" i="88"/>
  <c r="AB146" i="69"/>
  <c r="X146" i="72"/>
  <c r="AI146" i="69"/>
  <c r="AI196" i="69" s="1"/>
  <c r="AH146" i="88"/>
  <c r="AR146" i="68"/>
  <c r="AT146" i="68"/>
  <c r="AE146" i="72"/>
  <c r="AV146" i="69"/>
  <c r="U146" i="68"/>
  <c r="W146" i="69"/>
  <c r="AC146" i="69"/>
  <c r="AT146" i="67"/>
  <c r="L146" i="73"/>
  <c r="Z146" i="68"/>
  <c r="AW146" i="68"/>
  <c r="R146" i="68"/>
  <c r="K146" i="67"/>
  <c r="AF146" i="67"/>
  <c r="K146" i="68"/>
  <c r="N143" i="69"/>
  <c r="N193" i="69" s="1"/>
  <c r="N143" i="72"/>
  <c r="N193" i="72" s="1"/>
  <c r="N143" i="70"/>
  <c r="N193" i="70" s="1"/>
  <c r="N143" i="63"/>
  <c r="N193" i="63" s="1"/>
  <c r="N143" i="75"/>
  <c r="N193" i="75" s="1"/>
  <c r="N143" i="73"/>
  <c r="N193" i="73" s="1"/>
  <c r="N143" i="68"/>
  <c r="N193" i="68" s="1"/>
  <c r="N193" i="71"/>
  <c r="W146" i="73"/>
  <c r="J146" i="67"/>
  <c r="S146" i="69"/>
  <c r="P146" i="73"/>
  <c r="AU146" i="70"/>
  <c r="I146" i="75"/>
  <c r="Y146" i="68"/>
  <c r="F146" i="70"/>
  <c r="AC146" i="75"/>
  <c r="AG146" i="67"/>
  <c r="AW146" i="70"/>
  <c r="AH146" i="72"/>
  <c r="M146" i="73"/>
  <c r="S176" i="69"/>
  <c r="S176" i="72"/>
  <c r="S176" i="88"/>
  <c r="S195" i="88" s="1"/>
  <c r="S176" i="63"/>
  <c r="S195" i="63" s="1"/>
  <c r="S176" i="70"/>
  <c r="S176" i="73"/>
  <c r="S176" i="71"/>
  <c r="S176" i="75"/>
  <c r="S176" i="67"/>
  <c r="S195" i="67" s="1"/>
  <c r="H172" i="63"/>
  <c r="H194" i="63" s="1"/>
  <c r="G143" i="73"/>
  <c r="G193" i="73" s="1"/>
  <c r="AG146" i="88"/>
  <c r="V146" i="88"/>
  <c r="AM143" i="73"/>
  <c r="AM193" i="73" s="1"/>
  <c r="AM143" i="63"/>
  <c r="AM193" i="63" s="1"/>
  <c r="AM143" i="69"/>
  <c r="AM193" i="69" s="1"/>
  <c r="AM143" i="88"/>
  <c r="AM193" i="88" s="1"/>
  <c r="AM143" i="68"/>
  <c r="AM193" i="68" s="1"/>
  <c r="AM143" i="70"/>
  <c r="AM193" i="70" s="1"/>
  <c r="AM193" i="71"/>
  <c r="AM143" i="72"/>
  <c r="AM193" i="72" s="1"/>
  <c r="AM143" i="75"/>
  <c r="AM193" i="75" s="1"/>
  <c r="AO146" i="68"/>
  <c r="AS146" i="72"/>
  <c r="AO143" i="73"/>
  <c r="AO193" i="73" s="1"/>
  <c r="AO143" i="70"/>
  <c r="AO193" i="70" s="1"/>
  <c r="AO143" i="75"/>
  <c r="AO193" i="75" s="1"/>
  <c r="AO143" i="88"/>
  <c r="AO193" i="88" s="1"/>
  <c r="AO143" i="68"/>
  <c r="AO193" i="68" s="1"/>
  <c r="AO143" i="72"/>
  <c r="AO193" i="72" s="1"/>
  <c r="AO143" i="69"/>
  <c r="AO193" i="69" s="1"/>
  <c r="AO193" i="71"/>
  <c r="AO143" i="63"/>
  <c r="AO193" i="63" s="1"/>
  <c r="AQ176" i="72"/>
  <c r="AQ176" i="67"/>
  <c r="AQ195" i="67" s="1"/>
  <c r="AQ176" i="75"/>
  <c r="AQ176" i="70"/>
  <c r="AQ176" i="69"/>
  <c r="AQ176" i="63"/>
  <c r="AQ195" i="63" s="1"/>
  <c r="AQ176" i="73"/>
  <c r="AQ176" i="88"/>
  <c r="AQ195" i="88" s="1"/>
  <c r="AQ176" i="71"/>
  <c r="O176" i="88"/>
  <c r="O195" i="88" s="1"/>
  <c r="O176" i="70"/>
  <c r="O176" i="73"/>
  <c r="O176" i="72"/>
  <c r="O176" i="67"/>
  <c r="O195" i="67" s="1"/>
  <c r="O176" i="69"/>
  <c r="O176" i="68"/>
  <c r="O195" i="68" s="1"/>
  <c r="O176" i="75"/>
  <c r="O176" i="63"/>
  <c r="O195" i="63" s="1"/>
  <c r="O146" i="72"/>
  <c r="AJ146" i="68"/>
  <c r="H146" i="70"/>
  <c r="H196" i="70" s="1"/>
  <c r="H202" i="70" s="1"/>
  <c r="P146" i="75"/>
  <c r="I146" i="72"/>
  <c r="AW146" i="73"/>
  <c r="AC146" i="88"/>
  <c r="P146" i="69"/>
  <c r="AP146" i="70"/>
  <c r="AO146" i="72"/>
  <c r="S146" i="75"/>
  <c r="T146" i="75"/>
  <c r="AF146" i="73"/>
  <c r="N146" i="73"/>
  <c r="N196" i="73" s="1"/>
  <c r="N202" i="73" s="1"/>
  <c r="AD146" i="70"/>
  <c r="R146" i="75"/>
  <c r="R196" i="75" s="1"/>
  <c r="AS176" i="63"/>
  <c r="AS195" i="63" s="1"/>
  <c r="AS176" i="72"/>
  <c r="AS176" i="71"/>
  <c r="AS176" i="88"/>
  <c r="AS195" i="88" s="1"/>
  <c r="AS176" i="69"/>
  <c r="AS176" i="70"/>
  <c r="AS176" i="75"/>
  <c r="AS176" i="73"/>
  <c r="AS176" i="67"/>
  <c r="AS195" i="67" s="1"/>
  <c r="AM146" i="72"/>
  <c r="H146" i="69"/>
  <c r="Z146" i="75"/>
  <c r="G176" i="88"/>
  <c r="G195" i="88" s="1"/>
  <c r="G176" i="63"/>
  <c r="G195" i="63" s="1"/>
  <c r="G176" i="75"/>
  <c r="G176" i="72"/>
  <c r="G176" i="67"/>
  <c r="G195" i="67" s="1"/>
  <c r="G176" i="73"/>
  <c r="G176" i="69"/>
  <c r="G176" i="71"/>
  <c r="G176" i="68"/>
  <c r="G195" i="68" s="1"/>
  <c r="G176" i="70"/>
  <c r="P146" i="70"/>
  <c r="U146" i="69"/>
  <c r="AX146" i="73"/>
  <c r="AP146" i="69"/>
  <c r="AC146" i="67"/>
  <c r="J143" i="63"/>
  <c r="J143" i="88"/>
  <c r="J143" i="67"/>
  <c r="J193" i="71"/>
  <c r="J143" i="70"/>
  <c r="J193" i="70" s="1"/>
  <c r="J143" i="73"/>
  <c r="J193" i="73" s="1"/>
  <c r="J143" i="68"/>
  <c r="J143" i="69"/>
  <c r="J193" i="69" s="1"/>
  <c r="J143" i="75"/>
  <c r="J193" i="75" s="1"/>
  <c r="AA176" i="69"/>
  <c r="AA176" i="73"/>
  <c r="AA176" i="75"/>
  <c r="AA176" i="63"/>
  <c r="AA195" i="63" s="1"/>
  <c r="AA176" i="88"/>
  <c r="AA195" i="88" s="1"/>
  <c r="AA176" i="72"/>
  <c r="AA176" i="67"/>
  <c r="AA195" i="67" s="1"/>
  <c r="AA176" i="70"/>
  <c r="AA176" i="71"/>
  <c r="AA176" i="68"/>
  <c r="AA195" i="68" s="1"/>
  <c r="F172" i="71"/>
  <c r="F194" i="71" s="1"/>
  <c r="H172" i="75"/>
  <c r="H194" i="75" s="1"/>
  <c r="AL146" i="75"/>
  <c r="Y176" i="73"/>
  <c r="Y176" i="69"/>
  <c r="Y176" i="72"/>
  <c r="Y176" i="75"/>
  <c r="Y176" i="63"/>
  <c r="Y195" i="63" s="1"/>
  <c r="Y176" i="88"/>
  <c r="Y195" i="88" s="1"/>
  <c r="Y176" i="71"/>
  <c r="Y176" i="67"/>
  <c r="Y195" i="67" s="1"/>
  <c r="Y176" i="70"/>
  <c r="AH176" i="75"/>
  <c r="AH176" i="88"/>
  <c r="AH195" i="88" s="1"/>
  <c r="AH176" i="71"/>
  <c r="AH176" i="67"/>
  <c r="AH195" i="67" s="1"/>
  <c r="AH176" i="72"/>
  <c r="AH176" i="63"/>
  <c r="AH195" i="63" s="1"/>
  <c r="AH176" i="73"/>
  <c r="AH176" i="69"/>
  <c r="AH176" i="70"/>
  <c r="X143" i="63"/>
  <c r="X193" i="63" s="1"/>
  <c r="X143" i="69"/>
  <c r="X193" i="69" s="1"/>
  <c r="X143" i="73"/>
  <c r="X193" i="73" s="1"/>
  <c r="X143" i="75"/>
  <c r="X193" i="75" s="1"/>
  <c r="X143" i="70"/>
  <c r="X193" i="70" s="1"/>
  <c r="X143" i="68"/>
  <c r="X193" i="68" s="1"/>
  <c r="X143" i="72"/>
  <c r="X193" i="72" s="1"/>
  <c r="X143" i="88"/>
  <c r="X193" i="88" s="1"/>
  <c r="X193" i="71"/>
  <c r="I172" i="72"/>
  <c r="I194" i="72" s="1"/>
  <c r="I172" i="63"/>
  <c r="I194" i="63" s="1"/>
  <c r="I172" i="68"/>
  <c r="I194" i="68" s="1"/>
  <c r="I172" i="73"/>
  <c r="I194" i="73" s="1"/>
  <c r="I172" i="71"/>
  <c r="I194" i="71" s="1"/>
  <c r="I172" i="69"/>
  <c r="I194" i="69" s="1"/>
  <c r="AD193" i="71"/>
  <c r="AD143" i="68"/>
  <c r="AD193" i="68" s="1"/>
  <c r="AD143" i="88"/>
  <c r="AD193" i="88" s="1"/>
  <c r="AD143" i="75"/>
  <c r="AD193" i="75" s="1"/>
  <c r="AD143" i="69"/>
  <c r="AD193" i="69" s="1"/>
  <c r="AD143" i="73"/>
  <c r="AD193" i="73" s="1"/>
  <c r="AD143" i="70"/>
  <c r="AD193" i="70" s="1"/>
  <c r="AD143" i="63"/>
  <c r="AD193" i="63" s="1"/>
  <c r="AD143" i="72"/>
  <c r="AD193" i="72" s="1"/>
  <c r="AT147" i="73"/>
  <c r="N147" i="68"/>
  <c r="AH147" i="70"/>
  <c r="X147" i="68"/>
  <c r="K147" i="67"/>
  <c r="L147" i="75"/>
  <c r="AE147" i="70"/>
  <c r="AN147" i="70"/>
  <c r="T147" i="69"/>
  <c r="AW147" i="73"/>
  <c r="AY147" i="70"/>
  <c r="M147" i="88"/>
  <c r="N147" i="70"/>
  <c r="V147" i="72"/>
  <c r="K147" i="75"/>
  <c r="F147" i="70"/>
  <c r="AI147" i="88"/>
  <c r="Z147" i="88"/>
  <c r="AU147" i="88"/>
  <c r="T147" i="67"/>
  <c r="J147" i="88"/>
  <c r="I172" i="88"/>
  <c r="I194" i="88" s="1"/>
  <c r="I172" i="75"/>
  <c r="I194" i="75" s="1"/>
  <c r="I172" i="67"/>
  <c r="I194" i="67" s="1"/>
  <c r="G172" i="72"/>
  <c r="G194" i="72" s="1"/>
  <c r="G172" i="73"/>
  <c r="G194" i="73" s="1"/>
  <c r="G172" i="69"/>
  <c r="G194" i="69" s="1"/>
  <c r="G172" i="68"/>
  <c r="G194" i="68" s="1"/>
  <c r="G172" i="75"/>
  <c r="G194" i="75" s="1"/>
  <c r="G172" i="70"/>
  <c r="G194" i="70" s="1"/>
  <c r="G172" i="67"/>
  <c r="G194" i="67" s="1"/>
  <c r="G172" i="71"/>
  <c r="G194" i="71" s="1"/>
  <c r="R147" i="68"/>
  <c r="AP147" i="75"/>
  <c r="Z147" i="68"/>
  <c r="AZ147" i="73"/>
  <c r="E147" i="88"/>
  <c r="G147" i="73"/>
  <c r="AC147" i="75"/>
  <c r="BA147" i="69"/>
  <c r="AF147" i="69"/>
  <c r="F147" i="72"/>
  <c r="L147" i="72"/>
  <c r="V147" i="73"/>
  <c r="AA147" i="75"/>
  <c r="AP147" i="73"/>
  <c r="Q147" i="73"/>
  <c r="AY147" i="67"/>
  <c r="AU147" i="70"/>
  <c r="J147" i="75"/>
  <c r="AP147" i="69"/>
  <c r="AE147" i="68"/>
  <c r="AR147" i="75"/>
  <c r="AR143" i="75"/>
  <c r="AR193" i="75" s="1"/>
  <c r="AR143" i="72"/>
  <c r="AR193" i="72" s="1"/>
  <c r="AR143" i="73"/>
  <c r="AR193" i="73" s="1"/>
  <c r="AR143" i="70"/>
  <c r="AR193" i="70" s="1"/>
  <c r="AR143" i="63"/>
  <c r="AR193" i="63" s="1"/>
  <c r="AR193" i="71"/>
  <c r="AR143" i="69"/>
  <c r="AR193" i="69" s="1"/>
  <c r="AR143" i="68"/>
  <c r="AR193" i="68" s="1"/>
  <c r="AR143" i="88"/>
  <c r="AR193" i="88" s="1"/>
  <c r="Q176" i="67"/>
  <c r="Q195" i="67" s="1"/>
  <c r="Q176" i="63"/>
  <c r="Q195" i="63" s="1"/>
  <c r="Q176" i="75"/>
  <c r="Q176" i="71"/>
  <c r="Q176" i="72"/>
  <c r="Q176" i="69"/>
  <c r="Q176" i="88"/>
  <c r="Q195" i="88" s="1"/>
  <c r="Q176" i="73"/>
  <c r="Q176" i="70"/>
  <c r="O172" i="88"/>
  <c r="O194" i="88" s="1"/>
  <c r="O172" i="73"/>
  <c r="O194" i="73" s="1"/>
  <c r="O172" i="70"/>
  <c r="O194" i="70" s="1"/>
  <c r="O172" i="75"/>
  <c r="O194" i="75" s="1"/>
  <c r="O172" i="69"/>
  <c r="O194" i="69" s="1"/>
  <c r="O172" i="68"/>
  <c r="O194" i="68" s="1"/>
  <c r="O172" i="63"/>
  <c r="O194" i="63" s="1"/>
  <c r="O172" i="72"/>
  <c r="O194" i="72" s="1"/>
  <c r="O172" i="67"/>
  <c r="O194" i="67" s="1"/>
  <c r="AB147" i="70"/>
  <c r="AY147" i="69"/>
  <c r="BA147" i="75"/>
  <c r="AC147" i="68"/>
  <c r="AV147" i="69"/>
  <c r="AZ143" i="73"/>
  <c r="AZ193" i="73" s="1"/>
  <c r="AZ143" i="72"/>
  <c r="AZ193" i="72" s="1"/>
  <c r="AZ143" i="70"/>
  <c r="AZ193" i="70" s="1"/>
  <c r="AZ143" i="88"/>
  <c r="AZ193" i="88" s="1"/>
  <c r="AZ143" i="68"/>
  <c r="AZ193" i="68" s="1"/>
  <c r="AZ143" i="75"/>
  <c r="AZ193" i="75" s="1"/>
  <c r="AZ143" i="63"/>
  <c r="AZ193" i="63" s="1"/>
  <c r="AZ143" i="69"/>
  <c r="AZ193" i="69" s="1"/>
  <c r="AZ200" i="69" s="1"/>
  <c r="AZ193" i="71"/>
  <c r="S143" i="73"/>
  <c r="S193" i="73" s="1"/>
  <c r="S143" i="88"/>
  <c r="S193" i="88" s="1"/>
  <c r="S143" i="75"/>
  <c r="S193" i="75" s="1"/>
  <c r="S143" i="69"/>
  <c r="S193" i="69" s="1"/>
  <c r="S143" i="70"/>
  <c r="S193" i="70" s="1"/>
  <c r="S200" i="70" s="1"/>
  <c r="S143" i="68"/>
  <c r="S193" i="68" s="1"/>
  <c r="S143" i="72"/>
  <c r="S193" i="72" s="1"/>
  <c r="S143" i="63"/>
  <c r="S193" i="63" s="1"/>
  <c r="S193" i="71"/>
  <c r="AF176" i="69"/>
  <c r="AF176" i="71"/>
  <c r="AF176" i="67"/>
  <c r="AF195" i="67" s="1"/>
  <c r="AF176" i="63"/>
  <c r="AF195" i="63" s="1"/>
  <c r="AF176" i="70"/>
  <c r="AF176" i="75"/>
  <c r="AF176" i="73"/>
  <c r="AF176" i="88"/>
  <c r="AF195" i="88" s="1"/>
  <c r="AF176" i="72"/>
  <c r="L143" i="69"/>
  <c r="L193" i="69" s="1"/>
  <c r="L176" i="68"/>
  <c r="L195" i="68" s="1"/>
  <c r="Y143" i="68"/>
  <c r="Y193" i="68" s="1"/>
  <c r="Y143" i="69"/>
  <c r="Y193" i="69" s="1"/>
  <c r="Y143" i="72"/>
  <c r="Y193" i="72" s="1"/>
  <c r="Y143" i="75"/>
  <c r="Y193" i="75" s="1"/>
  <c r="Y143" i="73"/>
  <c r="Y193" i="73" s="1"/>
  <c r="Y143" i="70"/>
  <c r="Y193" i="70" s="1"/>
  <c r="Y193" i="71"/>
  <c r="Y143" i="63"/>
  <c r="Y193" i="63" s="1"/>
  <c r="Y143" i="88"/>
  <c r="Y193" i="88" s="1"/>
  <c r="Y143" i="67"/>
  <c r="Y193" i="67" s="1"/>
  <c r="AW143" i="69"/>
  <c r="AW193" i="69" s="1"/>
  <c r="AW143" i="68"/>
  <c r="AW193" i="68" s="1"/>
  <c r="AW143" i="63"/>
  <c r="AW193" i="63" s="1"/>
  <c r="AW143" i="70"/>
  <c r="AW193" i="70" s="1"/>
  <c r="AW143" i="72"/>
  <c r="AW193" i="72" s="1"/>
  <c r="AW193" i="71"/>
  <c r="AW143" i="88"/>
  <c r="AW193" i="88" s="1"/>
  <c r="AW143" i="75"/>
  <c r="AW193" i="75" s="1"/>
  <c r="AW143" i="73"/>
  <c r="AW193" i="73" s="1"/>
  <c r="AW143" i="67"/>
  <c r="AW193" i="67" s="1"/>
  <c r="T143" i="63"/>
  <c r="T193" i="63" s="1"/>
  <c r="T143" i="72"/>
  <c r="T193" i="72" s="1"/>
  <c r="T143" i="69"/>
  <c r="T193" i="69" s="1"/>
  <c r="T143" i="68"/>
  <c r="T193" i="68" s="1"/>
  <c r="T193" i="71"/>
  <c r="T143" i="88"/>
  <c r="T193" i="88" s="1"/>
  <c r="T143" i="75"/>
  <c r="T193" i="75" s="1"/>
  <c r="T143" i="70"/>
  <c r="T193" i="70" s="1"/>
  <c r="T143" i="73"/>
  <c r="T193" i="73" s="1"/>
  <c r="AW147" i="69"/>
  <c r="AH147" i="67"/>
  <c r="AX147" i="73"/>
  <c r="AW147" i="67"/>
  <c r="AP147" i="68"/>
  <c r="Z147" i="75"/>
  <c r="AP147" i="72"/>
  <c r="P147" i="69"/>
  <c r="F147" i="69"/>
  <c r="N147" i="72"/>
  <c r="AZ147" i="75"/>
  <c r="R147" i="73"/>
  <c r="Q147" i="68"/>
  <c r="AT147" i="72"/>
  <c r="AD147" i="73"/>
  <c r="AG147" i="73"/>
  <c r="AA147" i="68"/>
  <c r="O147" i="67"/>
  <c r="F147" i="75"/>
  <c r="BA147" i="88"/>
  <c r="AT147" i="67"/>
  <c r="G147" i="88"/>
  <c r="P147" i="70"/>
  <c r="W147" i="88"/>
  <c r="AN147" i="73"/>
  <c r="AK147" i="73"/>
  <c r="AM147" i="69"/>
  <c r="Y147" i="72"/>
  <c r="W147" i="69"/>
  <c r="AA147" i="67"/>
  <c r="T147" i="68"/>
  <c r="G147" i="69"/>
  <c r="AX147" i="75"/>
  <c r="Y147" i="69"/>
  <c r="AV147" i="70"/>
  <c r="AH147" i="69"/>
  <c r="AJ147" i="70"/>
  <c r="AN147" i="72"/>
  <c r="AK147" i="75"/>
  <c r="AL147" i="70"/>
  <c r="AF147" i="73"/>
  <c r="P147" i="75"/>
  <c r="AU147" i="72"/>
  <c r="AN147" i="67"/>
  <c r="AT147" i="68"/>
  <c r="T147" i="70"/>
  <c r="AS147" i="88"/>
  <c r="X147" i="75"/>
  <c r="S147" i="68"/>
  <c r="M147" i="72"/>
  <c r="V147" i="88"/>
  <c r="AE147" i="72"/>
  <c r="I147" i="67"/>
  <c r="AS147" i="67"/>
  <c r="V147" i="69"/>
  <c r="L147" i="70"/>
  <c r="M147" i="73"/>
  <c r="AB147" i="75"/>
  <c r="S147" i="72"/>
  <c r="BA147" i="73"/>
  <c r="AB147" i="73"/>
  <c r="AF147" i="70"/>
  <c r="L147" i="73"/>
  <c r="E147" i="68"/>
  <c r="AX147" i="88"/>
  <c r="AL147" i="88"/>
  <c r="AR147" i="67"/>
  <c r="M147" i="68"/>
  <c r="AT147" i="70"/>
  <c r="AK147" i="70"/>
  <c r="AG147" i="72"/>
  <c r="AR147" i="88"/>
  <c r="Z147" i="67"/>
  <c r="AY147" i="72"/>
  <c r="AJ147" i="72"/>
  <c r="K147" i="69"/>
  <c r="AR147" i="68"/>
  <c r="O147" i="75"/>
  <c r="AB147" i="69"/>
  <c r="AO147" i="72"/>
  <c r="AV147" i="72"/>
  <c r="G147" i="67"/>
  <c r="AR147" i="69"/>
  <c r="AX147" i="72"/>
  <c r="AE147" i="88"/>
  <c r="AL147" i="69"/>
  <c r="AG147" i="75"/>
  <c r="P147" i="67"/>
  <c r="AI147" i="68"/>
  <c r="AD147" i="75"/>
  <c r="X147" i="73"/>
  <c r="AX147" i="70"/>
  <c r="Y147" i="73"/>
  <c r="M147" i="75"/>
  <c r="Z196" i="71"/>
  <c r="AT147" i="69"/>
  <c r="O147" i="73"/>
  <c r="N147" i="67"/>
  <c r="R147" i="70"/>
  <c r="AQ147" i="70"/>
  <c r="Q147" i="69"/>
  <c r="AF147" i="75"/>
  <c r="T147" i="75"/>
  <c r="AS147" i="72"/>
  <c r="AN147" i="68"/>
  <c r="X147" i="69"/>
  <c r="AF147" i="67"/>
  <c r="AK147" i="72"/>
  <c r="E147" i="71"/>
  <c r="AV147" i="88"/>
  <c r="V147" i="68"/>
  <c r="V147" i="75"/>
  <c r="Y147" i="67"/>
  <c r="AC147" i="70"/>
  <c r="O147" i="68"/>
  <c r="AG147" i="69"/>
  <c r="BB147" i="75"/>
  <c r="M147" i="69"/>
  <c r="AM147" i="68"/>
  <c r="AQ147" i="72"/>
  <c r="I147" i="73"/>
  <c r="J147" i="73"/>
  <c r="W147" i="70"/>
  <c r="AW147" i="68"/>
  <c r="I147" i="70"/>
  <c r="AN147" i="75"/>
  <c r="AG147" i="88"/>
  <c r="AR147" i="70"/>
  <c r="F147" i="67"/>
  <c r="AO147" i="75"/>
  <c r="Q147" i="72"/>
  <c r="AU147" i="68"/>
  <c r="I147" i="72"/>
  <c r="AP147" i="67"/>
  <c r="O147" i="70"/>
  <c r="U147" i="72"/>
  <c r="AE147" i="75"/>
  <c r="AA147" i="73"/>
  <c r="AN147" i="88"/>
  <c r="H147" i="68"/>
  <c r="AC147" i="72"/>
  <c r="AZ147" i="68"/>
  <c r="AY147" i="68"/>
  <c r="U147" i="88"/>
  <c r="BA147" i="72"/>
  <c r="AQ147" i="69"/>
  <c r="E147" i="73"/>
  <c r="F147" i="88"/>
  <c r="AP147" i="70"/>
  <c r="AN147" i="69"/>
  <c r="S147" i="69"/>
  <c r="L147" i="69"/>
  <c r="Z147" i="72"/>
  <c r="F147" i="68"/>
  <c r="T147" i="72"/>
  <c r="J147" i="72"/>
  <c r="U147" i="70"/>
  <c r="AB147" i="67"/>
  <c r="AY147" i="88"/>
  <c r="AR147" i="72"/>
  <c r="AC147" i="69"/>
  <c r="BA147" i="70"/>
  <c r="AY147" i="75"/>
  <c r="W147" i="67"/>
  <c r="AA147" i="70"/>
  <c r="AC147" i="73"/>
  <c r="Y147" i="68"/>
  <c r="F147" i="73"/>
  <c r="J147" i="70"/>
  <c r="J147" i="68"/>
  <c r="AU147" i="67"/>
  <c r="AF147" i="68"/>
  <c r="U147" i="67"/>
  <c r="AI147" i="67"/>
  <c r="M147" i="70"/>
  <c r="AI147" i="73"/>
  <c r="AS147" i="73"/>
  <c r="AX147" i="67"/>
  <c r="AD147" i="88"/>
  <c r="Z147" i="73"/>
  <c r="AU147" i="69"/>
  <c r="AJ147" i="75"/>
  <c r="E147" i="63"/>
  <c r="AG147" i="70"/>
  <c r="H147" i="69"/>
  <c r="K147" i="73"/>
  <c r="AE147" i="69"/>
  <c r="K147" i="68"/>
  <c r="G147" i="72"/>
  <c r="AB147" i="72"/>
  <c r="S147" i="75"/>
  <c r="G147" i="75"/>
  <c r="H147" i="67"/>
  <c r="L147" i="68"/>
  <c r="AH147" i="73"/>
  <c r="S147" i="88"/>
  <c r="AC147" i="88"/>
  <c r="AG147" i="67"/>
  <c r="AO147" i="69"/>
  <c r="X147" i="88"/>
  <c r="AH147" i="75"/>
  <c r="Y147" i="88"/>
  <c r="BB147" i="72"/>
  <c r="I147" i="69"/>
  <c r="AH147" i="72"/>
  <c r="AF147" i="72"/>
  <c r="AF147" i="88"/>
  <c r="AJ147" i="68"/>
  <c r="X147" i="70"/>
  <c r="V147" i="70"/>
  <c r="L147" i="88"/>
  <c r="AZ147" i="72"/>
  <c r="AB147" i="68"/>
  <c r="AQ147" i="88"/>
  <c r="R147" i="69"/>
  <c r="AA147" i="88"/>
  <c r="M147" i="67"/>
  <c r="E147" i="70"/>
  <c r="AW147" i="88"/>
  <c r="AQ147" i="75"/>
  <c r="AW147" i="75"/>
  <c r="AJ147" i="69"/>
  <c r="AS147" i="70"/>
  <c r="O147" i="72"/>
  <c r="AJ147" i="73"/>
  <c r="G147" i="70"/>
  <c r="AU147" i="73"/>
  <c r="AM147" i="73"/>
  <c r="U147" i="73"/>
  <c r="AM147" i="88"/>
  <c r="AS147" i="75"/>
  <c r="BA147" i="67"/>
  <c r="Z147" i="70"/>
  <c r="I147" i="75"/>
  <c r="I147" i="68"/>
  <c r="AR147" i="73"/>
  <c r="R147" i="88"/>
  <c r="AD147" i="67"/>
  <c r="N147" i="75"/>
  <c r="N147" i="69"/>
  <c r="AV147" i="68"/>
  <c r="H147" i="72"/>
  <c r="L147" i="67"/>
  <c r="AP147" i="88"/>
  <c r="P147" i="88"/>
  <c r="AO147" i="67"/>
  <c r="Y147" i="75"/>
  <c r="E147" i="75"/>
  <c r="AK147" i="69"/>
  <c r="Y147" i="70"/>
  <c r="E147" i="67"/>
  <c r="K147" i="70"/>
  <c r="X147" i="72"/>
  <c r="P147" i="68"/>
  <c r="AM147" i="75"/>
  <c r="AV147" i="73"/>
  <c r="S147" i="67"/>
  <c r="O147" i="69"/>
  <c r="W147" i="73"/>
  <c r="W147" i="72"/>
  <c r="AI147" i="72"/>
  <c r="I147" i="88"/>
  <c r="BB147" i="67"/>
  <c r="AC147" i="67"/>
  <c r="BB147" i="88"/>
  <c r="AQ147" i="67"/>
  <c r="AH147" i="88"/>
  <c r="AN176" i="71"/>
  <c r="AN176" i="73"/>
  <c r="AN176" i="67"/>
  <c r="AN195" i="67" s="1"/>
  <c r="AN176" i="70"/>
  <c r="AN176" i="75"/>
  <c r="AN176" i="63"/>
  <c r="AN195" i="63" s="1"/>
  <c r="AN176" i="69"/>
  <c r="AN176" i="72"/>
  <c r="AN176" i="88"/>
  <c r="AN195" i="88" s="1"/>
  <c r="H176" i="63"/>
  <c r="H195" i="63" s="1"/>
  <c r="H176" i="75"/>
  <c r="H176" i="69"/>
  <c r="H176" i="67"/>
  <c r="H195" i="67" s="1"/>
  <c r="AA193" i="71"/>
  <c r="AA143" i="68"/>
  <c r="AA193" i="68" s="1"/>
  <c r="AA143" i="75"/>
  <c r="AA193" i="75" s="1"/>
  <c r="AA143" i="72"/>
  <c r="AA193" i="72" s="1"/>
  <c r="AA143" i="88"/>
  <c r="AA193" i="88" s="1"/>
  <c r="AA143" i="63"/>
  <c r="AA193" i="63" s="1"/>
  <c r="AA143" i="69"/>
  <c r="AA193" i="69" s="1"/>
  <c r="AA143" i="70"/>
  <c r="AA193" i="70" s="1"/>
  <c r="AA143" i="73"/>
  <c r="AA193" i="73" s="1"/>
  <c r="L143" i="72"/>
  <c r="L193" i="72" s="1"/>
  <c r="L143" i="63"/>
  <c r="L193" i="63" s="1"/>
  <c r="L143" i="70"/>
  <c r="L193" i="70" s="1"/>
  <c r="L143" i="68"/>
  <c r="L193" i="68" s="1"/>
  <c r="L143" i="88"/>
  <c r="L193" i="88" s="1"/>
  <c r="L143" i="75"/>
  <c r="L193" i="75" s="1"/>
  <c r="AK176" i="88"/>
  <c r="AK195" i="88" s="1"/>
  <c r="AK176" i="73"/>
  <c r="AK176" i="63"/>
  <c r="AK195" i="63" s="1"/>
  <c r="AK176" i="70"/>
  <c r="AK176" i="69"/>
  <c r="AK176" i="67"/>
  <c r="AK195" i="67" s="1"/>
  <c r="AK176" i="71"/>
  <c r="AK176" i="75"/>
  <c r="AK176" i="72"/>
  <c r="AX176" i="88"/>
  <c r="AX195" i="88" s="1"/>
  <c r="AX176" i="69"/>
  <c r="AX176" i="70"/>
  <c r="AX176" i="73"/>
  <c r="AX176" i="72"/>
  <c r="AX176" i="75"/>
  <c r="AX176" i="67"/>
  <c r="AX195" i="67" s="1"/>
  <c r="AX176" i="63"/>
  <c r="AX195" i="63" s="1"/>
  <c r="AX176" i="71"/>
  <c r="AE147" i="67"/>
  <c r="AD147" i="68"/>
  <c r="K147" i="72"/>
  <c r="E147" i="69"/>
  <c r="Z147" i="69"/>
  <c r="AO147" i="68"/>
  <c r="AO147" i="73"/>
  <c r="BB147" i="73"/>
  <c r="W147" i="75"/>
  <c r="AZ147" i="67"/>
  <c r="BB147" i="70"/>
  <c r="H147" i="88"/>
  <c r="BB147" i="68"/>
  <c r="AW147" i="72"/>
  <c r="AK147" i="88"/>
  <c r="AL147" i="67"/>
  <c r="R147" i="67"/>
  <c r="AA147" i="72"/>
  <c r="AU176" i="69"/>
  <c r="AU176" i="88"/>
  <c r="AU195" i="88" s="1"/>
  <c r="AU176" i="75"/>
  <c r="AU176" i="71"/>
  <c r="AU176" i="70"/>
  <c r="AU176" i="63"/>
  <c r="AU195" i="63" s="1"/>
  <c r="AU176" i="67"/>
  <c r="AU195" i="67" s="1"/>
  <c r="AU176" i="73"/>
  <c r="AU176" i="72"/>
  <c r="L176" i="73"/>
  <c r="H176" i="68"/>
  <c r="H195" i="68" s="1"/>
  <c r="F143" i="70"/>
  <c r="F193" i="70" s="1"/>
  <c r="F143" i="75"/>
  <c r="F193" i="75" s="1"/>
  <c r="F143" i="72"/>
  <c r="F193" i="72" s="1"/>
  <c r="F143" i="63"/>
  <c r="F193" i="63" s="1"/>
  <c r="F193" i="71"/>
  <c r="F143" i="88"/>
  <c r="F193" i="88" s="1"/>
  <c r="F143" i="69"/>
  <c r="F193" i="69" s="1"/>
  <c r="F143" i="68"/>
  <c r="F193" i="68" s="1"/>
  <c r="H176" i="88"/>
  <c r="H195" i="88" s="1"/>
  <c r="F143" i="67"/>
  <c r="F193" i="67" s="1"/>
  <c r="AE176" i="63"/>
  <c r="AE195" i="63" s="1"/>
  <c r="AE176" i="75"/>
  <c r="AE176" i="72"/>
  <c r="AE176" i="88"/>
  <c r="AE195" i="88" s="1"/>
  <c r="AE176" i="71"/>
  <c r="AE176" i="69"/>
  <c r="AE176" i="73"/>
  <c r="AE176" i="67"/>
  <c r="AE195" i="67" s="1"/>
  <c r="AE176" i="70"/>
  <c r="H176" i="73"/>
  <c r="G172" i="63"/>
  <c r="G194" i="63" s="1"/>
  <c r="I172" i="70"/>
  <c r="I194" i="70" s="1"/>
  <c r="Q147" i="70"/>
  <c r="AM147" i="72"/>
  <c r="U147" i="69"/>
  <c r="AT147" i="75"/>
  <c r="R147" i="72"/>
  <c r="AL147" i="73"/>
  <c r="T147" i="73"/>
  <c r="U147" i="68"/>
  <c r="P147" i="73"/>
  <c r="AA147" i="69"/>
  <c r="J147" i="69"/>
  <c r="P147" i="72"/>
  <c r="AS147" i="69"/>
  <c r="AL147" i="75"/>
  <c r="E147" i="72"/>
  <c r="AV147" i="75"/>
  <c r="V147" i="67"/>
  <c r="L176" i="69"/>
  <c r="L176" i="71"/>
  <c r="L176" i="75"/>
  <c r="L176" i="88"/>
  <c r="L195" i="88" s="1"/>
  <c r="L176" i="67"/>
  <c r="L195" i="67" s="1"/>
  <c r="L176" i="70"/>
  <c r="L176" i="72"/>
  <c r="N172" i="72"/>
  <c r="N194" i="72" s="1"/>
  <c r="N172" i="73"/>
  <c r="N194" i="73" s="1"/>
  <c r="N172" i="63"/>
  <c r="N194" i="63" s="1"/>
  <c r="N172" i="88"/>
  <c r="N194" i="88" s="1"/>
  <c r="N172" i="71"/>
  <c r="N194" i="71" s="1"/>
  <c r="N172" i="67"/>
  <c r="N194" i="67" s="1"/>
  <c r="N172" i="69"/>
  <c r="N194" i="69" s="1"/>
  <c r="N172" i="75"/>
  <c r="N194" i="75" s="1"/>
  <c r="N172" i="68"/>
  <c r="N194" i="68" s="1"/>
  <c r="H176" i="71"/>
  <c r="AQ143" i="88"/>
  <c r="AQ193" i="88" s="1"/>
  <c r="AQ143" i="63"/>
  <c r="AQ193" i="63" s="1"/>
  <c r="AQ143" i="72"/>
  <c r="AQ193" i="72" s="1"/>
  <c r="AQ143" i="75"/>
  <c r="AQ193" i="75" s="1"/>
  <c r="AQ143" i="73"/>
  <c r="AQ193" i="73" s="1"/>
  <c r="AQ143" i="69"/>
  <c r="AQ193" i="69" s="1"/>
  <c r="AQ143" i="68"/>
  <c r="AQ193" i="68" s="1"/>
  <c r="AQ143" i="70"/>
  <c r="AQ193" i="70" s="1"/>
  <c r="AQ193" i="71"/>
  <c r="Y176" i="68"/>
  <c r="Y195" i="68" s="1"/>
  <c r="AH176" i="68"/>
  <c r="AH195" i="68" s="1"/>
  <c r="AZ147" i="70"/>
  <c r="AW147" i="70"/>
  <c r="AD147" i="72"/>
  <c r="S147" i="73"/>
  <c r="K147" i="88"/>
  <c r="X147" i="67"/>
  <c r="T147" i="88"/>
  <c r="T196" i="88" s="1"/>
  <c r="AE147" i="73"/>
  <c r="AD147" i="69"/>
  <c r="AK147" i="67"/>
  <c r="G147" i="68"/>
  <c r="AL147" i="68"/>
  <c r="N147" i="88"/>
  <c r="AQ147" i="73"/>
  <c r="Q147" i="67"/>
  <c r="AX147" i="69"/>
  <c r="H147" i="75"/>
  <c r="Q147" i="88"/>
  <c r="AD147" i="70"/>
  <c r="O147" i="88"/>
  <c r="E176" i="68"/>
  <c r="E195" i="68" s="1"/>
  <c r="Z176" i="88"/>
  <c r="Z195" i="88" s="1"/>
  <c r="Z176" i="71"/>
  <c r="Z176" i="73"/>
  <c r="Z176" i="70"/>
  <c r="Z176" i="72"/>
  <c r="Z176" i="63"/>
  <c r="Z195" i="63" s="1"/>
  <c r="Z176" i="69"/>
  <c r="Z176" i="67"/>
  <c r="Z195" i="67" s="1"/>
  <c r="Z176" i="75"/>
  <c r="AU143" i="72"/>
  <c r="AU193" i="72" s="1"/>
  <c r="AU143" i="68"/>
  <c r="AU193" i="68" s="1"/>
  <c r="AU143" i="73"/>
  <c r="AU193" i="73" s="1"/>
  <c r="AU143" i="63"/>
  <c r="AU193" i="63" s="1"/>
  <c r="AU193" i="71"/>
  <c r="AU143" i="69"/>
  <c r="AU193" i="69" s="1"/>
  <c r="AU143" i="88"/>
  <c r="AU193" i="88" s="1"/>
  <c r="AU143" i="75"/>
  <c r="AU193" i="75" s="1"/>
  <c r="AU143" i="70"/>
  <c r="AU193" i="70" s="1"/>
  <c r="AU143" i="67"/>
  <c r="AU193" i="67" s="1"/>
  <c r="E143" i="68"/>
  <c r="E143" i="70"/>
  <c r="E193" i="70" s="1"/>
  <c r="E143" i="88"/>
  <c r="E143" i="75"/>
  <c r="E193" i="75" s="1"/>
  <c r="E143" i="69"/>
  <c r="E193" i="69" s="1"/>
  <c r="E143" i="73"/>
  <c r="E193" i="73" s="1"/>
  <c r="E143" i="71"/>
  <c r="E193" i="71" s="1"/>
  <c r="E143" i="72"/>
  <c r="E193" i="72" s="1"/>
  <c r="E143" i="63"/>
  <c r="T176" i="72"/>
  <c r="T176" i="67"/>
  <c r="T195" i="67" s="1"/>
  <c r="T176" i="63"/>
  <c r="T195" i="63" s="1"/>
  <c r="T176" i="75"/>
  <c r="T176" i="88"/>
  <c r="T195" i="88" s="1"/>
  <c r="T176" i="69"/>
  <c r="T176" i="73"/>
  <c r="T176" i="70"/>
  <c r="T176" i="71"/>
  <c r="E176" i="70"/>
  <c r="AD176" i="73"/>
  <c r="AD176" i="88"/>
  <c r="AD195" i="88" s="1"/>
  <c r="AD176" i="67"/>
  <c r="AD195" i="67" s="1"/>
  <c r="AD176" i="69"/>
  <c r="AD176" i="70"/>
  <c r="AD176" i="71"/>
  <c r="AD176" i="63"/>
  <c r="AD195" i="63" s="1"/>
  <c r="AD176" i="72"/>
  <c r="AD176" i="75"/>
  <c r="AD176" i="68"/>
  <c r="AD195" i="68" s="1"/>
  <c r="W176" i="88"/>
  <c r="W195" i="88" s="1"/>
  <c r="W176" i="63"/>
  <c r="W195" i="63" s="1"/>
  <c r="W176" i="69"/>
  <c r="W176" i="67"/>
  <c r="W195" i="67" s="1"/>
  <c r="W176" i="73"/>
  <c r="W176" i="68"/>
  <c r="W195" i="68" s="1"/>
  <c r="W176" i="71"/>
  <c r="W176" i="75"/>
  <c r="W176" i="72"/>
  <c r="AZ176" i="71"/>
  <c r="AZ176" i="67"/>
  <c r="AZ195" i="67" s="1"/>
  <c r="AZ176" i="73"/>
  <c r="AZ176" i="88"/>
  <c r="AZ195" i="88" s="1"/>
  <c r="AZ176" i="63"/>
  <c r="AZ195" i="63" s="1"/>
  <c r="AZ176" i="72"/>
  <c r="AZ176" i="69"/>
  <c r="AZ176" i="75"/>
  <c r="AZ176" i="70"/>
  <c r="AG143" i="69"/>
  <c r="AG193" i="69" s="1"/>
  <c r="AG143" i="72"/>
  <c r="AG193" i="72" s="1"/>
  <c r="AG143" i="68"/>
  <c r="AG193" i="68" s="1"/>
  <c r="AG143" i="73"/>
  <c r="AG193" i="73" s="1"/>
  <c r="AG143" i="63"/>
  <c r="AG193" i="63" s="1"/>
  <c r="AG193" i="71"/>
  <c r="AG143" i="88"/>
  <c r="AG193" i="88" s="1"/>
  <c r="AG143" i="70"/>
  <c r="AG193" i="70" s="1"/>
  <c r="AG143" i="75"/>
  <c r="AG193" i="75" s="1"/>
  <c r="E176" i="73"/>
  <c r="M172" i="73"/>
  <c r="M194" i="73" s="1"/>
  <c r="M172" i="68"/>
  <c r="M194" i="68" s="1"/>
  <c r="M172" i="72"/>
  <c r="M194" i="72" s="1"/>
  <c r="M172" i="75"/>
  <c r="M194" i="75" s="1"/>
  <c r="M172" i="71"/>
  <c r="M194" i="71" s="1"/>
  <c r="M172" i="70"/>
  <c r="M194" i="70" s="1"/>
  <c r="M172" i="67"/>
  <c r="M194" i="67" s="1"/>
  <c r="M172" i="69"/>
  <c r="M194" i="69" s="1"/>
  <c r="M172" i="88"/>
  <c r="M194" i="88" s="1"/>
  <c r="M176" i="67"/>
  <c r="M195" i="67" s="1"/>
  <c r="M176" i="73"/>
  <c r="M176" i="72"/>
  <c r="M176" i="69"/>
  <c r="M176" i="63"/>
  <c r="M195" i="63" s="1"/>
  <c r="M176" i="68"/>
  <c r="M195" i="68" s="1"/>
  <c r="M176" i="75"/>
  <c r="M176" i="88"/>
  <c r="M195" i="88" s="1"/>
  <c r="M176" i="71"/>
  <c r="AY176" i="72"/>
  <c r="AY176" i="88"/>
  <c r="AY195" i="88" s="1"/>
  <c r="AY176" i="71"/>
  <c r="AY176" i="70"/>
  <c r="AY176" i="75"/>
  <c r="AY176" i="67"/>
  <c r="AY195" i="67" s="1"/>
  <c r="AY176" i="63"/>
  <c r="AY195" i="63" s="1"/>
  <c r="AY176" i="73"/>
  <c r="AY176" i="69"/>
  <c r="AP143" i="88"/>
  <c r="AP193" i="88" s="1"/>
  <c r="AP143" i="72"/>
  <c r="AP193" i="72" s="1"/>
  <c r="AP143" i="63"/>
  <c r="AP193" i="63" s="1"/>
  <c r="AP143" i="68"/>
  <c r="AP193" i="68" s="1"/>
  <c r="AP193" i="71"/>
  <c r="AP143" i="69"/>
  <c r="AP193" i="69" s="1"/>
  <c r="AP143" i="70"/>
  <c r="AP193" i="70" s="1"/>
  <c r="AP143" i="73"/>
  <c r="AP193" i="73" s="1"/>
  <c r="AP143" i="75"/>
  <c r="AP193" i="75" s="1"/>
  <c r="AP143" i="67"/>
  <c r="AP193" i="67" s="1"/>
  <c r="AJ193" i="71"/>
  <c r="AJ143" i="73"/>
  <c r="AJ193" i="73" s="1"/>
  <c r="AJ143" i="70"/>
  <c r="AJ193" i="70" s="1"/>
  <c r="AJ143" i="75"/>
  <c r="AJ193" i="75" s="1"/>
  <c r="AJ143" i="72"/>
  <c r="AJ193" i="72" s="1"/>
  <c r="AJ143" i="63"/>
  <c r="AJ193" i="63" s="1"/>
  <c r="AJ143" i="69"/>
  <c r="AJ193" i="69" s="1"/>
  <c r="AJ143" i="68"/>
  <c r="AJ193" i="68" s="1"/>
  <c r="AJ143" i="88"/>
  <c r="AJ193" i="88" s="1"/>
  <c r="P143" i="70"/>
  <c r="P193" i="70" s="1"/>
  <c r="P143" i="68"/>
  <c r="P193" i="68" s="1"/>
  <c r="P143" i="72"/>
  <c r="P193" i="72" s="1"/>
  <c r="P193" i="71"/>
  <c r="P143" i="88"/>
  <c r="P193" i="88" s="1"/>
  <c r="P143" i="73"/>
  <c r="P193" i="73" s="1"/>
  <c r="P143" i="63"/>
  <c r="P193" i="63" s="1"/>
  <c r="P143" i="69"/>
  <c r="P193" i="69" s="1"/>
  <c r="P143" i="75"/>
  <c r="P193" i="75" s="1"/>
  <c r="E176" i="88"/>
  <c r="E195" i="88" s="1"/>
  <c r="E176" i="63"/>
  <c r="E195" i="63" s="1"/>
  <c r="AJ176" i="63"/>
  <c r="AJ195" i="63" s="1"/>
  <c r="AJ176" i="72"/>
  <c r="AJ176" i="73"/>
  <c r="AJ176" i="67"/>
  <c r="AJ195" i="67" s="1"/>
  <c r="AJ176" i="69"/>
  <c r="AJ176" i="70"/>
  <c r="AJ176" i="71"/>
  <c r="AJ176" i="88"/>
  <c r="AJ195" i="88" s="1"/>
  <c r="AJ176" i="75"/>
  <c r="R172" i="69"/>
  <c r="R194" i="69" s="1"/>
  <c r="R172" i="73"/>
  <c r="R194" i="73" s="1"/>
  <c r="R172" i="71"/>
  <c r="R194" i="71" s="1"/>
  <c r="R172" i="70"/>
  <c r="R194" i="70" s="1"/>
  <c r="R172" i="67"/>
  <c r="R194" i="67" s="1"/>
  <c r="R172" i="75"/>
  <c r="R194" i="75" s="1"/>
  <c r="R172" i="88"/>
  <c r="R194" i="88" s="1"/>
  <c r="R172" i="72"/>
  <c r="R194" i="72" s="1"/>
  <c r="R172" i="68"/>
  <c r="R194" i="68" s="1"/>
  <c r="R172" i="63"/>
  <c r="R194" i="63" s="1"/>
  <c r="M172" i="63"/>
  <c r="M194" i="63" s="1"/>
  <c r="K172" i="72"/>
  <c r="K194" i="72" s="1"/>
  <c r="AB213" i="88"/>
  <c r="AO176" i="72"/>
  <c r="AO176" i="67"/>
  <c r="AO195" i="67" s="1"/>
  <c r="AO176" i="70"/>
  <c r="AO176" i="69"/>
  <c r="AO176" i="73"/>
  <c r="AO176" i="63"/>
  <c r="AO195" i="63" s="1"/>
  <c r="AO176" i="88"/>
  <c r="AO195" i="88" s="1"/>
  <c r="AO176" i="75"/>
  <c r="AO176" i="71"/>
  <c r="X172" i="75"/>
  <c r="X194" i="75" s="1"/>
  <c r="X172" i="73"/>
  <c r="X194" i="73" s="1"/>
  <c r="X172" i="67"/>
  <c r="X194" i="67" s="1"/>
  <c r="X172" i="88"/>
  <c r="X194" i="88" s="1"/>
  <c r="X172" i="68"/>
  <c r="X194" i="68" s="1"/>
  <c r="X172" i="72"/>
  <c r="X194" i="72" s="1"/>
  <c r="X172" i="71"/>
  <c r="X194" i="71" s="1"/>
  <c r="X172" i="70"/>
  <c r="X194" i="70" s="1"/>
  <c r="BA143" i="68"/>
  <c r="BA193" i="68" s="1"/>
  <c r="BA143" i="73"/>
  <c r="BA193" i="73" s="1"/>
  <c r="BA143" i="63"/>
  <c r="BA193" i="63" s="1"/>
  <c r="BA143" i="69"/>
  <c r="BA193" i="69" s="1"/>
  <c r="BA143" i="70"/>
  <c r="BA193" i="70" s="1"/>
  <c r="BA143" i="72"/>
  <c r="BA193" i="72" s="1"/>
  <c r="BA143" i="75"/>
  <c r="BA193" i="75" s="1"/>
  <c r="BA193" i="71"/>
  <c r="BA143" i="88"/>
  <c r="BA193" i="88" s="1"/>
  <c r="K172" i="75"/>
  <c r="K194" i="75" s="1"/>
  <c r="K172" i="70"/>
  <c r="K194" i="70" s="1"/>
  <c r="K172" i="88"/>
  <c r="K194" i="88" s="1"/>
  <c r="K172" i="69"/>
  <c r="K194" i="69" s="1"/>
  <c r="K172" i="73"/>
  <c r="K194" i="73" s="1"/>
  <c r="K172" i="63"/>
  <c r="K194" i="63" s="1"/>
  <c r="Q172" i="72"/>
  <c r="Q194" i="72" s="1"/>
  <c r="AC172" i="68"/>
  <c r="AC194" i="68" s="1"/>
  <c r="AC172" i="88"/>
  <c r="AC194" i="88" s="1"/>
  <c r="AC172" i="73"/>
  <c r="AC194" i="73" s="1"/>
  <c r="AC172" i="67"/>
  <c r="AC194" i="67" s="1"/>
  <c r="AC172" i="63"/>
  <c r="AC194" i="63" s="1"/>
  <c r="AC172" i="69"/>
  <c r="AC194" i="69" s="1"/>
  <c r="AC172" i="71"/>
  <c r="AC194" i="71" s="1"/>
  <c r="AC172" i="75"/>
  <c r="AC194" i="75" s="1"/>
  <c r="AC172" i="70"/>
  <c r="AC194" i="70" s="1"/>
  <c r="U143" i="70"/>
  <c r="U193" i="70" s="1"/>
  <c r="U143" i="72"/>
  <c r="U193" i="72" s="1"/>
  <c r="U143" i="63"/>
  <c r="U193" i="63" s="1"/>
  <c r="U193" i="71"/>
  <c r="U143" i="75"/>
  <c r="U193" i="75" s="1"/>
  <c r="U143" i="88"/>
  <c r="U193" i="88" s="1"/>
  <c r="U143" i="68"/>
  <c r="U193" i="68" s="1"/>
  <c r="U143" i="73"/>
  <c r="U193" i="73" s="1"/>
  <c r="U143" i="69"/>
  <c r="U193" i="69" s="1"/>
  <c r="AY143" i="68"/>
  <c r="AY193" i="68" s="1"/>
  <c r="AY143" i="88"/>
  <c r="AY193" i="88" s="1"/>
  <c r="AY193" i="71"/>
  <c r="AY143" i="70"/>
  <c r="AY193" i="70" s="1"/>
  <c r="AY143" i="69"/>
  <c r="AY193" i="69" s="1"/>
  <c r="AY143" i="75"/>
  <c r="AY193" i="75" s="1"/>
  <c r="AY143" i="63"/>
  <c r="AY193" i="63" s="1"/>
  <c r="AY143" i="73"/>
  <c r="AY193" i="73" s="1"/>
  <c r="AY200" i="73" s="1"/>
  <c r="AY143" i="72"/>
  <c r="AY193" i="72" s="1"/>
  <c r="AI143" i="69"/>
  <c r="AI193" i="69" s="1"/>
  <c r="AI143" i="88"/>
  <c r="AI193" i="88" s="1"/>
  <c r="AI193" i="71"/>
  <c r="AI143" i="72"/>
  <c r="AI193" i="72" s="1"/>
  <c r="AI143" i="63"/>
  <c r="AI193" i="63" s="1"/>
  <c r="AI143" i="68"/>
  <c r="AI193" i="68" s="1"/>
  <c r="AI143" i="73"/>
  <c r="AI193" i="73" s="1"/>
  <c r="AI143" i="70"/>
  <c r="AI193" i="70" s="1"/>
  <c r="AI143" i="75"/>
  <c r="AI193" i="75" s="1"/>
  <c r="R176" i="75"/>
  <c r="R176" i="69"/>
  <c r="R176" i="73"/>
  <c r="R176" i="68"/>
  <c r="R195" i="68" s="1"/>
  <c r="R176" i="72"/>
  <c r="R176" i="63"/>
  <c r="R195" i="63" s="1"/>
  <c r="R176" i="70"/>
  <c r="R176" i="88"/>
  <c r="R195" i="88" s="1"/>
  <c r="Q172" i="71"/>
  <c r="Q194" i="71" s="1"/>
  <c r="Q172" i="68"/>
  <c r="Q194" i="68" s="1"/>
  <c r="Q172" i="75"/>
  <c r="Q194" i="75" s="1"/>
  <c r="Q172" i="70"/>
  <c r="Q194" i="70" s="1"/>
  <c r="Q172" i="63"/>
  <c r="Q194" i="63" s="1"/>
  <c r="Q172" i="88"/>
  <c r="Q194" i="88" s="1"/>
  <c r="Q172" i="69"/>
  <c r="Q194" i="69" s="1"/>
  <c r="Q172" i="73"/>
  <c r="Q194" i="73" s="1"/>
  <c r="T172" i="69"/>
  <c r="T194" i="69" s="1"/>
  <c r="T172" i="68"/>
  <c r="T194" i="68" s="1"/>
  <c r="T172" i="71"/>
  <c r="T194" i="71" s="1"/>
  <c r="T172" i="70"/>
  <c r="T194" i="70" s="1"/>
  <c r="T172" i="73"/>
  <c r="T194" i="73" s="1"/>
  <c r="T172" i="72"/>
  <c r="T194" i="72" s="1"/>
  <c r="T172" i="75"/>
  <c r="T194" i="75" s="1"/>
  <c r="T172" i="63"/>
  <c r="T194" i="63" s="1"/>
  <c r="T172" i="88"/>
  <c r="T194" i="88" s="1"/>
  <c r="O143" i="68"/>
  <c r="O193" i="68" s="1"/>
  <c r="AX213" i="88"/>
  <c r="AG215" i="88"/>
  <c r="S172" i="68"/>
  <c r="S194" i="68" s="1"/>
  <c r="S172" i="73"/>
  <c r="S194" i="73" s="1"/>
  <c r="S172" i="72"/>
  <c r="S194" i="72" s="1"/>
  <c r="S172" i="75"/>
  <c r="S194" i="75" s="1"/>
  <c r="S172" i="71"/>
  <c r="S194" i="71" s="1"/>
  <c r="S172" i="70"/>
  <c r="S194" i="70" s="1"/>
  <c r="S201" i="70" s="1"/>
  <c r="S172" i="69"/>
  <c r="S194" i="69" s="1"/>
  <c r="S172" i="63"/>
  <c r="S194" i="63" s="1"/>
  <c r="S172" i="88"/>
  <c r="S194" i="88" s="1"/>
  <c r="S172" i="67"/>
  <c r="S194" i="67" s="1"/>
  <c r="AC143" i="88"/>
  <c r="AC193" i="88" s="1"/>
  <c r="AC143" i="75"/>
  <c r="AC193" i="75" s="1"/>
  <c r="AC143" i="63"/>
  <c r="AC193" i="63" s="1"/>
  <c r="AC193" i="71"/>
  <c r="AC143" i="68"/>
  <c r="AC193" i="68" s="1"/>
  <c r="AC143" i="70"/>
  <c r="AC193" i="70" s="1"/>
  <c r="AC143" i="72"/>
  <c r="AC193" i="72" s="1"/>
  <c r="AC143" i="73"/>
  <c r="AC193" i="73" s="1"/>
  <c r="AC143" i="69"/>
  <c r="AC193" i="69" s="1"/>
  <c r="K172" i="71"/>
  <c r="K194" i="71" s="1"/>
  <c r="R176" i="71"/>
  <c r="U214" i="88"/>
  <c r="Z143" i="75"/>
  <c r="Z193" i="75" s="1"/>
  <c r="Z143" i="88"/>
  <c r="Z193" i="88" s="1"/>
  <c r="Z143" i="69"/>
  <c r="Z193" i="69" s="1"/>
  <c r="Z143" i="72"/>
  <c r="Z193" i="72" s="1"/>
  <c r="Z143" i="68"/>
  <c r="Z193" i="68" s="1"/>
  <c r="Z143" i="70"/>
  <c r="Z193" i="70" s="1"/>
  <c r="Z193" i="71"/>
  <c r="Z143" i="63"/>
  <c r="Z193" i="63" s="1"/>
  <c r="Z143" i="73"/>
  <c r="Z193" i="73" s="1"/>
  <c r="O143" i="88"/>
  <c r="O193" i="88" s="1"/>
  <c r="O143" i="72"/>
  <c r="O193" i="72" s="1"/>
  <c r="O143" i="63"/>
  <c r="O193" i="63" s="1"/>
  <c r="O143" i="67"/>
  <c r="O193" i="67" s="1"/>
  <c r="AN143" i="75"/>
  <c r="AN193" i="75" s="1"/>
  <c r="AN143" i="68"/>
  <c r="AN193" i="68" s="1"/>
  <c r="AN143" i="63"/>
  <c r="AN193" i="63" s="1"/>
  <c r="AN143" i="70"/>
  <c r="AN193" i="70" s="1"/>
  <c r="AN143" i="69"/>
  <c r="AN193" i="69" s="1"/>
  <c r="AN193" i="71"/>
  <c r="AN143" i="72"/>
  <c r="AN193" i="72" s="1"/>
  <c r="AN143" i="73"/>
  <c r="AN193" i="73" s="1"/>
  <c r="AN143" i="88"/>
  <c r="AN193" i="88" s="1"/>
  <c r="X172" i="63"/>
  <c r="X194" i="63" s="1"/>
  <c r="P172" i="63"/>
  <c r="P194" i="63" s="1"/>
  <c r="P172" i="73"/>
  <c r="P194" i="73" s="1"/>
  <c r="P172" i="67"/>
  <c r="P194" i="67" s="1"/>
  <c r="P172" i="69"/>
  <c r="P194" i="69" s="1"/>
  <c r="P172" i="68"/>
  <c r="P194" i="68" s="1"/>
  <c r="P172" i="71"/>
  <c r="P194" i="71" s="1"/>
  <c r="R143" i="70"/>
  <c r="R193" i="70" s="1"/>
  <c r="R143" i="73"/>
  <c r="R193" i="73" s="1"/>
  <c r="R143" i="72"/>
  <c r="R193" i="72" s="1"/>
  <c r="R143" i="63"/>
  <c r="R193" i="63" s="1"/>
  <c r="R193" i="71"/>
  <c r="R143" i="75"/>
  <c r="R193" i="75" s="1"/>
  <c r="R143" i="68"/>
  <c r="R193" i="68" s="1"/>
  <c r="R143" i="69"/>
  <c r="R193" i="69" s="1"/>
  <c r="R143" i="88"/>
  <c r="R193" i="88" s="1"/>
  <c r="AK213" i="88"/>
  <c r="AG196" i="68" l="1"/>
  <c r="J193" i="67"/>
  <c r="J193" i="88"/>
  <c r="E193" i="63"/>
  <c r="E193" i="68"/>
  <c r="E213" i="68" s="1"/>
  <c r="J193" i="63"/>
  <c r="E193" i="88"/>
  <c r="E193" i="67"/>
  <c r="J193" i="68"/>
  <c r="BA200" i="68"/>
  <c r="AN202" i="63"/>
  <c r="AH196" i="68"/>
  <c r="AH202" i="68" s="1"/>
  <c r="AV196" i="67"/>
  <c r="J196" i="67"/>
  <c r="J202" i="67" s="1"/>
  <c r="AS196" i="68"/>
  <c r="AS202" i="68" s="1"/>
  <c r="AJ196" i="67"/>
  <c r="AJ202" i="67" s="1"/>
  <c r="AG200" i="68"/>
  <c r="AO196" i="88"/>
  <c r="AZ196" i="88"/>
  <c r="AQ200" i="68"/>
  <c r="W202" i="63"/>
  <c r="F200" i="63"/>
  <c r="N200" i="73"/>
  <c r="N201" i="73"/>
  <c r="AM200" i="70"/>
  <c r="H200" i="73"/>
  <c r="H201" i="73"/>
  <c r="AY202" i="73"/>
  <c r="AY201" i="73"/>
  <c r="AL202" i="72"/>
  <c r="AL201" i="72"/>
  <c r="AL200" i="72"/>
  <c r="Z202" i="71"/>
  <c r="Z201" i="71"/>
  <c r="Z221" i="71" s="1"/>
  <c r="L201" i="71"/>
  <c r="L200" i="71"/>
  <c r="Z200" i="71"/>
  <c r="AI202" i="70"/>
  <c r="AI201" i="70"/>
  <c r="H201" i="70"/>
  <c r="AO200" i="70"/>
  <c r="AO202" i="70"/>
  <c r="AO201" i="70"/>
  <c r="H200" i="70"/>
  <c r="AI200" i="70"/>
  <c r="AM202" i="70"/>
  <c r="AM201" i="70"/>
  <c r="BB202" i="69"/>
  <c r="BB201" i="69"/>
  <c r="BB200" i="69"/>
  <c r="AI200" i="69"/>
  <c r="AI202" i="69"/>
  <c r="AI201" i="69"/>
  <c r="AZ202" i="69"/>
  <c r="AZ201" i="69"/>
  <c r="BA202" i="68"/>
  <c r="BA201" i="68"/>
  <c r="AG202" i="68"/>
  <c r="AG201" i="68"/>
  <c r="AQ202" i="68"/>
  <c r="AQ201" i="68"/>
  <c r="W202" i="68"/>
  <c r="W200" i="68"/>
  <c r="W201" i="68"/>
  <c r="AK202" i="68"/>
  <c r="AK201" i="68"/>
  <c r="AX202" i="68"/>
  <c r="AX201" i="68"/>
  <c r="AX200" i="68"/>
  <c r="AM202" i="67"/>
  <c r="AM201" i="67"/>
  <c r="AM200" i="67"/>
  <c r="AV202" i="67"/>
  <c r="AV200" i="67"/>
  <c r="AV201" i="67"/>
  <c r="J201" i="67"/>
  <c r="Z202" i="63"/>
  <c r="AO215" i="68"/>
  <c r="M214" i="74"/>
  <c r="P213" i="74"/>
  <c r="AO213" i="67"/>
  <c r="U215" i="74"/>
  <c r="P214" i="75"/>
  <c r="X214" i="74"/>
  <c r="R214" i="74"/>
  <c r="X213" i="67"/>
  <c r="K213" i="74"/>
  <c r="F214" i="74"/>
  <c r="F201" i="63"/>
  <c r="M213" i="74"/>
  <c r="BA213" i="74"/>
  <c r="AJ213" i="74"/>
  <c r="AG213" i="74"/>
  <c r="T215" i="74"/>
  <c r="H215" i="70"/>
  <c r="T213" i="74"/>
  <c r="AW213" i="74"/>
  <c r="J214" i="74"/>
  <c r="K215" i="74"/>
  <c r="I215" i="74"/>
  <c r="O213" i="75"/>
  <c r="AZ215" i="74"/>
  <c r="G214" i="74"/>
  <c r="S213" i="74"/>
  <c r="AD213" i="74"/>
  <c r="W200" i="63"/>
  <c r="W201" i="63"/>
  <c r="AW215" i="74"/>
  <c r="V215" i="74"/>
  <c r="P215" i="74"/>
  <c r="L214" i="74"/>
  <c r="AD215" i="74"/>
  <c r="AU213" i="74"/>
  <c r="AS215" i="74"/>
  <c r="AT215" i="68"/>
  <c r="AM215" i="74"/>
  <c r="S214" i="74"/>
  <c r="E213" i="74"/>
  <c r="AE215" i="74"/>
  <c r="AU215" i="74"/>
  <c r="AK215" i="68"/>
  <c r="AZ213" i="74"/>
  <c r="AH215" i="74"/>
  <c r="AA215" i="74"/>
  <c r="O215" i="74"/>
  <c r="AF213" i="74"/>
  <c r="AF200" i="63"/>
  <c r="AT213" i="74"/>
  <c r="R213" i="74"/>
  <c r="K214" i="67"/>
  <c r="AF215" i="74"/>
  <c r="AF202" i="63"/>
  <c r="AI215" i="74"/>
  <c r="N215" i="74"/>
  <c r="AN213" i="74"/>
  <c r="AN200" i="63"/>
  <c r="Z213" i="67"/>
  <c r="Z200" i="63"/>
  <c r="AP213" i="74"/>
  <c r="AX215" i="74"/>
  <c r="Y213" i="74"/>
  <c r="I214" i="74"/>
  <c r="Y215" i="74"/>
  <c r="G215" i="74"/>
  <c r="H214" i="74"/>
  <c r="G213" i="74"/>
  <c r="AC215" i="74"/>
  <c r="F215" i="74"/>
  <c r="F202" i="63"/>
  <c r="F131" i="88"/>
  <c r="AE196" i="74"/>
  <c r="V196" i="74"/>
  <c r="AY196" i="74"/>
  <c r="AH196" i="74"/>
  <c r="Y196" i="74"/>
  <c r="AM196" i="74"/>
  <c r="P196" i="69"/>
  <c r="P202" i="69" s="1"/>
  <c r="Q196" i="74"/>
  <c r="BB196" i="74"/>
  <c r="AS196" i="74"/>
  <c r="AJ196" i="74"/>
  <c r="S196" i="74"/>
  <c r="AV196" i="74"/>
  <c r="Z216" i="71"/>
  <c r="S214" i="73"/>
  <c r="U213" i="70"/>
  <c r="R214" i="69"/>
  <c r="AA213" i="71"/>
  <c r="T213" i="72"/>
  <c r="AW213" i="70"/>
  <c r="Y213" i="70"/>
  <c r="AF215" i="72"/>
  <c r="AF215" i="69"/>
  <c r="AZ213" i="70"/>
  <c r="O214" i="70"/>
  <c r="Q215" i="71"/>
  <c r="G214" i="68"/>
  <c r="AD213" i="70"/>
  <c r="I214" i="71"/>
  <c r="X213" i="68"/>
  <c r="AH215" i="73"/>
  <c r="Y215" i="67"/>
  <c r="AL196" i="75"/>
  <c r="J213" i="73"/>
  <c r="AX196" i="73"/>
  <c r="G215" i="67"/>
  <c r="AM196" i="72"/>
  <c r="AM200" i="72" s="1"/>
  <c r="AS215" i="72"/>
  <c r="AO196" i="72"/>
  <c r="AJ196" i="68"/>
  <c r="AJ200" i="68" s="1"/>
  <c r="O215" i="72"/>
  <c r="AQ215" i="69"/>
  <c r="AO213" i="69"/>
  <c r="AO196" i="68"/>
  <c r="AO200" i="68" s="1"/>
  <c r="AO196" i="71"/>
  <c r="AO200" i="71" s="1"/>
  <c r="S215" i="72"/>
  <c r="F196" i="70"/>
  <c r="F200" i="70" s="1"/>
  <c r="N213" i="72"/>
  <c r="Z196" i="68"/>
  <c r="I196" i="71"/>
  <c r="I202" i="71" s="1"/>
  <c r="AB196" i="69"/>
  <c r="AQ196" i="70"/>
  <c r="F196" i="68"/>
  <c r="F200" i="68" s="1"/>
  <c r="L196" i="69"/>
  <c r="L202" i="69" s="1"/>
  <c r="G196" i="68"/>
  <c r="G202" i="68" s="1"/>
  <c r="W196" i="72"/>
  <c r="W196" i="71"/>
  <c r="S196" i="71"/>
  <c r="S202" i="71" s="1"/>
  <c r="AM196" i="75"/>
  <c r="AT196" i="75"/>
  <c r="AT200" i="75" s="1"/>
  <c r="AG196" i="70"/>
  <c r="AG200" i="70" s="1"/>
  <c r="AJ196" i="72"/>
  <c r="AI201" i="75"/>
  <c r="E196" i="75"/>
  <c r="E200" i="75" s="1"/>
  <c r="E204" i="75" s="1"/>
  <c r="BA196" i="69"/>
  <c r="E196" i="71"/>
  <c r="E196" i="67"/>
  <c r="E200" i="67" s="1"/>
  <c r="E204" i="67" s="1"/>
  <c r="I213" i="75"/>
  <c r="M196" i="67"/>
  <c r="M202" i="67" s="1"/>
  <c r="K213" i="73"/>
  <c r="AE196" i="75"/>
  <c r="AE202" i="75" s="1"/>
  <c r="N196" i="68"/>
  <c r="N202" i="68" s="1"/>
  <c r="K215" i="72"/>
  <c r="O196" i="73"/>
  <c r="O202" i="73" s="1"/>
  <c r="Y196" i="69"/>
  <c r="T196" i="67"/>
  <c r="T202" i="67" s="1"/>
  <c r="H213" i="68"/>
  <c r="X215" i="75"/>
  <c r="AK196" i="75"/>
  <c r="AI215" i="73"/>
  <c r="I196" i="69"/>
  <c r="I202" i="69" s="1"/>
  <c r="H196" i="75"/>
  <c r="H201" i="75" s="1"/>
  <c r="G213" i="68"/>
  <c r="M196" i="69"/>
  <c r="M202" i="69" s="1"/>
  <c r="AC215" i="70"/>
  <c r="AD196" i="75"/>
  <c r="AD202" i="75" s="1"/>
  <c r="AF213" i="69"/>
  <c r="V215" i="75"/>
  <c r="I215" i="67"/>
  <c r="I215" i="71"/>
  <c r="AT215" i="67"/>
  <c r="AV196" i="75"/>
  <c r="AR196" i="75"/>
  <c r="V213" i="71"/>
  <c r="X196" i="70"/>
  <c r="X202" i="70" s="1"/>
  <c r="U215" i="69"/>
  <c r="AR215" i="75"/>
  <c r="AR215" i="71"/>
  <c r="K196" i="72"/>
  <c r="K202" i="72" s="1"/>
  <c r="P215" i="67"/>
  <c r="Q213" i="75"/>
  <c r="Q200" i="75"/>
  <c r="AL196" i="67"/>
  <c r="AH213" i="72"/>
  <c r="O196" i="67"/>
  <c r="O202" i="67" s="1"/>
  <c r="BA215" i="72"/>
  <c r="AT213" i="72"/>
  <c r="AT213" i="73"/>
  <c r="M213" i="71"/>
  <c r="AM215" i="67"/>
  <c r="V196" i="68"/>
  <c r="F215" i="72"/>
  <c r="N215" i="73"/>
  <c r="N196" i="72"/>
  <c r="N202" i="72" s="1"/>
  <c r="AF196" i="70"/>
  <c r="L214" i="72"/>
  <c r="R215" i="67"/>
  <c r="AJ213" i="67"/>
  <c r="O213" i="69"/>
  <c r="BA215" i="74"/>
  <c r="O196" i="74"/>
  <c r="AL196" i="74"/>
  <c r="AC196" i="74"/>
  <c r="T196" i="74"/>
  <c r="AX196" i="74"/>
  <c r="AF196" i="74"/>
  <c r="P214" i="70"/>
  <c r="AR196" i="69"/>
  <c r="AM213" i="67"/>
  <c r="AZ213" i="67"/>
  <c r="X214" i="69"/>
  <c r="F213" i="73"/>
  <c r="AQ215" i="74"/>
  <c r="M215" i="70"/>
  <c r="S213" i="67"/>
  <c r="I213" i="69"/>
  <c r="G213" i="69"/>
  <c r="L215" i="74"/>
  <c r="Q196" i="71"/>
  <c r="Q202" i="71" s="1"/>
  <c r="U213" i="67"/>
  <c r="S214" i="67"/>
  <c r="AO215" i="70"/>
  <c r="W215" i="71"/>
  <c r="Z215" i="69"/>
  <c r="AU215" i="69"/>
  <c r="AX215" i="71"/>
  <c r="R213" i="75"/>
  <c r="R200" i="75"/>
  <c r="P214" i="69"/>
  <c r="AN213" i="71"/>
  <c r="O213" i="72"/>
  <c r="Z213" i="69"/>
  <c r="AC213" i="72"/>
  <c r="S214" i="68"/>
  <c r="T214" i="73"/>
  <c r="R215" i="72"/>
  <c r="AI213" i="68"/>
  <c r="U213" i="73"/>
  <c r="AC214" i="70"/>
  <c r="AC214" i="68"/>
  <c r="BA213" i="68"/>
  <c r="X214" i="75"/>
  <c r="AO215" i="67"/>
  <c r="R214" i="72"/>
  <c r="AJ215" i="75"/>
  <c r="P213" i="71"/>
  <c r="AJ213" i="72"/>
  <c r="AP213" i="70"/>
  <c r="AY215" i="73"/>
  <c r="M215" i="71"/>
  <c r="M215" i="67"/>
  <c r="M214" i="68"/>
  <c r="AG213" i="73"/>
  <c r="W215" i="68"/>
  <c r="AD215" i="72"/>
  <c r="T215" i="67"/>
  <c r="AU213" i="71"/>
  <c r="AQ213" i="71"/>
  <c r="L215" i="71"/>
  <c r="AE215" i="72"/>
  <c r="F213" i="71"/>
  <c r="AU215" i="73"/>
  <c r="AK215" i="72"/>
  <c r="AA213" i="70"/>
  <c r="H215" i="67"/>
  <c r="AN215" i="75"/>
  <c r="T213" i="73"/>
  <c r="Y213" i="73"/>
  <c r="S213" i="71"/>
  <c r="S213" i="73"/>
  <c r="AZ213" i="72"/>
  <c r="O214" i="73"/>
  <c r="Q215" i="75"/>
  <c r="Q202" i="75"/>
  <c r="AR213" i="70"/>
  <c r="G214" i="69"/>
  <c r="AD213" i="73"/>
  <c r="I214" i="73"/>
  <c r="X213" i="70"/>
  <c r="Y215" i="71"/>
  <c r="H214" i="75"/>
  <c r="J213" i="70"/>
  <c r="U196" i="69"/>
  <c r="U200" i="69" s="1"/>
  <c r="G215" i="72"/>
  <c r="AS215" i="67"/>
  <c r="AP196" i="70"/>
  <c r="AP200" i="70" s="1"/>
  <c r="AJ196" i="71"/>
  <c r="O215" i="73"/>
  <c r="AQ215" i="70"/>
  <c r="AO213" i="72"/>
  <c r="AM213" i="75"/>
  <c r="AM213" i="73"/>
  <c r="S215" i="67"/>
  <c r="S215" i="69"/>
  <c r="Y196" i="68"/>
  <c r="W196" i="73"/>
  <c r="N213" i="69"/>
  <c r="L196" i="73"/>
  <c r="L202" i="73" s="1"/>
  <c r="AA196" i="70"/>
  <c r="AI196" i="68"/>
  <c r="AH196" i="69"/>
  <c r="AH200" i="69" s="1"/>
  <c r="AL196" i="70"/>
  <c r="AA196" i="73"/>
  <c r="AB196" i="73"/>
  <c r="L196" i="67"/>
  <c r="L202" i="67" s="1"/>
  <c r="W196" i="75"/>
  <c r="G196" i="67"/>
  <c r="G202" i="67" s="1"/>
  <c r="AE196" i="69"/>
  <c r="AK196" i="71"/>
  <c r="BA196" i="72"/>
  <c r="BA200" i="72" s="1"/>
  <c r="BB196" i="71"/>
  <c r="AY196" i="67"/>
  <c r="AY200" i="67" s="1"/>
  <c r="AZ196" i="71"/>
  <c r="E196" i="73"/>
  <c r="J214" i="70"/>
  <c r="J214" i="69"/>
  <c r="AA196" i="67"/>
  <c r="AM196" i="68"/>
  <c r="J196" i="75"/>
  <c r="K215" i="70"/>
  <c r="AW196" i="69"/>
  <c r="K196" i="71"/>
  <c r="K202" i="71" s="1"/>
  <c r="J215" i="70"/>
  <c r="J215" i="67"/>
  <c r="H213" i="73"/>
  <c r="X215" i="71"/>
  <c r="AK196" i="72"/>
  <c r="AI215" i="71"/>
  <c r="AW215" i="75"/>
  <c r="F214" i="68"/>
  <c r="AR196" i="70"/>
  <c r="G213" i="71"/>
  <c r="AJ196" i="75"/>
  <c r="AJ202" i="75" s="1"/>
  <c r="AC215" i="67"/>
  <c r="AW196" i="71"/>
  <c r="AF213" i="73"/>
  <c r="AO196" i="67"/>
  <c r="AO200" i="67" s="1"/>
  <c r="V215" i="72"/>
  <c r="I215" i="68"/>
  <c r="N196" i="71"/>
  <c r="N202" i="71" s="1"/>
  <c r="AT215" i="71"/>
  <c r="AX196" i="72"/>
  <c r="AL196" i="69"/>
  <c r="V213" i="70"/>
  <c r="AD196" i="67"/>
  <c r="U215" i="73"/>
  <c r="AR215" i="70"/>
  <c r="P196" i="72"/>
  <c r="P202" i="72" s="1"/>
  <c r="P215" i="68"/>
  <c r="AP215" i="67"/>
  <c r="Q213" i="71"/>
  <c r="AF196" i="75"/>
  <c r="AF202" i="75" s="1"/>
  <c r="G196" i="69"/>
  <c r="BA215" i="71"/>
  <c r="M213" i="67"/>
  <c r="AM215" i="71"/>
  <c r="Q196" i="72"/>
  <c r="Q202" i="72" s="1"/>
  <c r="H214" i="68"/>
  <c r="F215" i="70"/>
  <c r="N215" i="67"/>
  <c r="O196" i="75"/>
  <c r="O202" i="75" s="1"/>
  <c r="I196" i="68"/>
  <c r="I202" i="68" s="1"/>
  <c r="L214" i="70"/>
  <c r="AI213" i="74"/>
  <c r="AU215" i="68"/>
  <c r="BA215" i="68"/>
  <c r="AO196" i="74"/>
  <c r="AD196" i="74"/>
  <c r="U196" i="74"/>
  <c r="L196" i="74"/>
  <c r="AP196" i="74"/>
  <c r="X196" i="74"/>
  <c r="AN215" i="74"/>
  <c r="J215" i="74"/>
  <c r="F215" i="69"/>
  <c r="G196" i="72"/>
  <c r="G202" i="72" s="1"/>
  <c r="S215" i="74"/>
  <c r="AQ215" i="68"/>
  <c r="O213" i="73"/>
  <c r="X213" i="74"/>
  <c r="J196" i="69"/>
  <c r="J202" i="69" s="1"/>
  <c r="AI215" i="68"/>
  <c r="N213" i="74"/>
  <c r="AD213" i="67"/>
  <c r="K196" i="69"/>
  <c r="K202" i="69" s="1"/>
  <c r="L213" i="73"/>
  <c r="L213" i="74"/>
  <c r="AC215" i="68"/>
  <c r="AZ215" i="68"/>
  <c r="AK215" i="74"/>
  <c r="AH213" i="74"/>
  <c r="P214" i="68"/>
  <c r="AY213" i="73"/>
  <c r="R214" i="68"/>
  <c r="AJ215" i="72"/>
  <c r="AY215" i="72"/>
  <c r="AD215" i="73"/>
  <c r="AK215" i="73"/>
  <c r="R213" i="71"/>
  <c r="Q214" i="70"/>
  <c r="R215" i="68"/>
  <c r="U213" i="68"/>
  <c r="P213" i="72"/>
  <c r="E213" i="70"/>
  <c r="Z215" i="72"/>
  <c r="N214" i="73"/>
  <c r="L215" i="69"/>
  <c r="H215" i="73"/>
  <c r="AE215" i="75"/>
  <c r="AU215" i="67"/>
  <c r="AX215" i="67"/>
  <c r="AK215" i="75"/>
  <c r="AK202" i="75"/>
  <c r="L213" i="75"/>
  <c r="AA213" i="69"/>
  <c r="H215" i="69"/>
  <c r="AN215" i="70"/>
  <c r="T213" i="70"/>
  <c r="AW213" i="67"/>
  <c r="AW213" i="68"/>
  <c r="Y213" i="75"/>
  <c r="AF215" i="73"/>
  <c r="AZ213" i="71"/>
  <c r="AZ213" i="73"/>
  <c r="O214" i="67"/>
  <c r="AR213" i="73"/>
  <c r="G214" i="73"/>
  <c r="AD213" i="69"/>
  <c r="I214" i="68"/>
  <c r="X213" i="75"/>
  <c r="AH215" i="72"/>
  <c r="F214" i="71"/>
  <c r="AA215" i="75"/>
  <c r="J213" i="71"/>
  <c r="P196" i="70"/>
  <c r="P202" i="70" s="1"/>
  <c r="G215" i="75"/>
  <c r="AS215" i="73"/>
  <c r="O196" i="72"/>
  <c r="O202" i="72" s="1"/>
  <c r="O215" i="70"/>
  <c r="AQ215" i="75"/>
  <c r="AO213" i="68"/>
  <c r="AM213" i="72"/>
  <c r="S215" i="75"/>
  <c r="M196" i="73"/>
  <c r="M202" i="73" s="1"/>
  <c r="F196" i="71"/>
  <c r="F201" i="71" s="1"/>
  <c r="N213" i="71"/>
  <c r="K196" i="68"/>
  <c r="K202" i="68" s="1"/>
  <c r="AT196" i="67"/>
  <c r="AT200" i="67" s="1"/>
  <c r="AE196" i="72"/>
  <c r="AK196" i="73"/>
  <c r="AI196" i="73"/>
  <c r="AI200" i="73" s="1"/>
  <c r="AT196" i="69"/>
  <c r="AT200" i="69" s="1"/>
  <c r="AF196" i="71"/>
  <c r="AF200" i="71" s="1"/>
  <c r="J196" i="71"/>
  <c r="J202" i="71" s="1"/>
  <c r="AR196" i="71"/>
  <c r="AR200" i="71" s="1"/>
  <c r="AU196" i="73"/>
  <c r="AU200" i="73" s="1"/>
  <c r="AH196" i="75"/>
  <c r="AH202" i="75" s="1"/>
  <c r="AA196" i="68"/>
  <c r="AA200" i="68" s="1"/>
  <c r="K196" i="73"/>
  <c r="K202" i="73" s="1"/>
  <c r="Z196" i="69"/>
  <c r="Z200" i="69" s="1"/>
  <c r="Q196" i="67"/>
  <c r="Q202" i="67" s="1"/>
  <c r="AB196" i="71"/>
  <c r="L196" i="70"/>
  <c r="L202" i="70" s="1"/>
  <c r="U196" i="70"/>
  <c r="R196" i="71"/>
  <c r="R202" i="71" s="1"/>
  <c r="R196" i="69"/>
  <c r="R202" i="69" s="1"/>
  <c r="AZ196" i="75"/>
  <c r="AZ202" i="75" s="1"/>
  <c r="BB196" i="70"/>
  <c r="AZ196" i="70"/>
  <c r="AZ200" i="70" s="1"/>
  <c r="BB196" i="68"/>
  <c r="AY196" i="68"/>
  <c r="F196" i="73"/>
  <c r="F201" i="73" s="1"/>
  <c r="J196" i="73"/>
  <c r="J202" i="73" s="1"/>
  <c r="K213" i="69"/>
  <c r="X196" i="75"/>
  <c r="X202" i="75" s="1"/>
  <c r="AB196" i="75"/>
  <c r="K215" i="71"/>
  <c r="AF196" i="69"/>
  <c r="U196" i="72"/>
  <c r="U200" i="72" s="1"/>
  <c r="H213" i="69"/>
  <c r="H213" i="71"/>
  <c r="AI215" i="69"/>
  <c r="F214" i="73"/>
  <c r="F196" i="72"/>
  <c r="G213" i="72"/>
  <c r="G196" i="71"/>
  <c r="G202" i="71" s="1"/>
  <c r="AC215" i="71"/>
  <c r="AF213" i="71"/>
  <c r="L196" i="72"/>
  <c r="L202" i="72" s="1"/>
  <c r="V215" i="71"/>
  <c r="I215" i="69"/>
  <c r="AT215" i="75"/>
  <c r="AT215" i="69"/>
  <c r="T196" i="70"/>
  <c r="T202" i="70" s="1"/>
  <c r="AB196" i="68"/>
  <c r="U196" i="71"/>
  <c r="P215" i="72"/>
  <c r="P215" i="75"/>
  <c r="AP215" i="69"/>
  <c r="Q213" i="73"/>
  <c r="I213" i="72"/>
  <c r="AW196" i="72"/>
  <c r="AH213" i="70"/>
  <c r="AQ196" i="67"/>
  <c r="AT213" i="75"/>
  <c r="M213" i="69"/>
  <c r="M213" i="75"/>
  <c r="AM196" i="73"/>
  <c r="R196" i="70"/>
  <c r="R202" i="70" s="1"/>
  <c r="N215" i="75"/>
  <c r="Y196" i="75"/>
  <c r="Y202" i="75" s="1"/>
  <c r="K214" i="74"/>
  <c r="AI213" i="67"/>
  <c r="J214" i="68"/>
  <c r="Q213" i="74"/>
  <c r="M196" i="74"/>
  <c r="P196" i="74"/>
  <c r="AN215" i="68"/>
  <c r="J215" i="68"/>
  <c r="Y196" i="71"/>
  <c r="Y200" i="71" s="1"/>
  <c r="AO213" i="74"/>
  <c r="S215" i="68"/>
  <c r="H215" i="74"/>
  <c r="O213" i="74"/>
  <c r="Z213" i="74"/>
  <c r="H196" i="67"/>
  <c r="H202" i="67" s="1"/>
  <c r="N213" i="67"/>
  <c r="V196" i="73"/>
  <c r="Q214" i="74"/>
  <c r="AR213" i="74"/>
  <c r="L213" i="67"/>
  <c r="F214" i="70"/>
  <c r="AH213" i="67"/>
  <c r="K214" i="75"/>
  <c r="AP213" i="73"/>
  <c r="E213" i="75"/>
  <c r="I214" i="70"/>
  <c r="P214" i="67"/>
  <c r="BA213" i="71"/>
  <c r="AO215" i="72"/>
  <c r="AJ213" i="75"/>
  <c r="T215" i="72"/>
  <c r="H215" i="71"/>
  <c r="P214" i="73"/>
  <c r="Z213" i="73"/>
  <c r="S214" i="69"/>
  <c r="T214" i="71"/>
  <c r="AI213" i="72"/>
  <c r="X214" i="71"/>
  <c r="AO215" i="75"/>
  <c r="R214" i="75"/>
  <c r="R201" i="75"/>
  <c r="AJ213" i="70"/>
  <c r="AY215" i="67"/>
  <c r="M215" i="75"/>
  <c r="AG213" i="72"/>
  <c r="W215" i="67"/>
  <c r="AD215" i="71"/>
  <c r="T215" i="70"/>
  <c r="AU213" i="73"/>
  <c r="Z215" i="70"/>
  <c r="AQ213" i="68"/>
  <c r="N214" i="68"/>
  <c r="N214" i="72"/>
  <c r="AE215" i="70"/>
  <c r="F213" i="72"/>
  <c r="AX215" i="75"/>
  <c r="AK215" i="71"/>
  <c r="H215" i="75"/>
  <c r="AN215" i="67"/>
  <c r="T213" i="75"/>
  <c r="AW213" i="73"/>
  <c r="AW213" i="69"/>
  <c r="Y213" i="72"/>
  <c r="AF215" i="75"/>
  <c r="S213" i="72"/>
  <c r="AZ213" i="69"/>
  <c r="O214" i="72"/>
  <c r="Q215" i="70"/>
  <c r="Q215" i="67"/>
  <c r="AR213" i="72"/>
  <c r="G214" i="72"/>
  <c r="AD213" i="75"/>
  <c r="X213" i="73"/>
  <c r="AH215" i="67"/>
  <c r="AA215" i="68"/>
  <c r="AA215" i="73"/>
  <c r="J213" i="67"/>
  <c r="G215" i="70"/>
  <c r="AS215" i="75"/>
  <c r="AD196" i="70"/>
  <c r="AQ215" i="67"/>
  <c r="AM213" i="71"/>
  <c r="S215" i="71"/>
  <c r="AH196" i="72"/>
  <c r="AH200" i="72" s="1"/>
  <c r="I196" i="75"/>
  <c r="I201" i="75" s="1"/>
  <c r="N213" i="68"/>
  <c r="AF196" i="67"/>
  <c r="AC196" i="69"/>
  <c r="AC202" i="69" s="1"/>
  <c r="AT196" i="68"/>
  <c r="AV196" i="70"/>
  <c r="AE196" i="71"/>
  <c r="O196" i="70"/>
  <c r="O202" i="70" s="1"/>
  <c r="AQ196" i="69"/>
  <c r="U196" i="67"/>
  <c r="U200" i="67" s="1"/>
  <c r="AH196" i="73"/>
  <c r="AH200" i="73" s="1"/>
  <c r="X196" i="71"/>
  <c r="X202" i="71" s="1"/>
  <c r="AX196" i="67"/>
  <c r="AK196" i="69"/>
  <c r="X196" i="68"/>
  <c r="X202" i="68" s="1"/>
  <c r="AQ196" i="75"/>
  <c r="AQ202" i="75" s="1"/>
  <c r="AC196" i="72"/>
  <c r="AC202" i="72" s="1"/>
  <c r="T196" i="69"/>
  <c r="T202" i="69" s="1"/>
  <c r="Z196" i="67"/>
  <c r="BB196" i="73"/>
  <c r="BB196" i="75"/>
  <c r="BA196" i="70"/>
  <c r="BA200" i="70" s="1"/>
  <c r="BA196" i="67"/>
  <c r="BA200" i="67" s="1"/>
  <c r="BA196" i="71"/>
  <c r="J214" i="73"/>
  <c r="M196" i="68"/>
  <c r="M202" i="68" s="1"/>
  <c r="K213" i="75"/>
  <c r="AV196" i="71"/>
  <c r="Y196" i="72"/>
  <c r="K215" i="67"/>
  <c r="AP196" i="72"/>
  <c r="AC196" i="71"/>
  <c r="AC202" i="71" s="1"/>
  <c r="J215" i="75"/>
  <c r="J202" i="75"/>
  <c r="AC196" i="70"/>
  <c r="AC202" i="70" s="1"/>
  <c r="X215" i="69"/>
  <c r="AW215" i="67"/>
  <c r="V196" i="75"/>
  <c r="V200" i="75" s="1"/>
  <c r="Q196" i="69"/>
  <c r="Q202" i="69" s="1"/>
  <c r="AC215" i="69"/>
  <c r="AF213" i="67"/>
  <c r="AF213" i="72"/>
  <c r="V215" i="68"/>
  <c r="AT215" i="72"/>
  <c r="AT196" i="70"/>
  <c r="I196" i="73"/>
  <c r="I202" i="73" s="1"/>
  <c r="V213" i="69"/>
  <c r="AF196" i="68"/>
  <c r="AF200" i="68" s="1"/>
  <c r="AU196" i="71"/>
  <c r="AU200" i="71" s="1"/>
  <c r="P215" i="70"/>
  <c r="AP215" i="73"/>
  <c r="AP215" i="70"/>
  <c r="Q213" i="69"/>
  <c r="I213" i="68"/>
  <c r="I196" i="70"/>
  <c r="I202" i="70" s="1"/>
  <c r="AH213" i="69"/>
  <c r="V196" i="69"/>
  <c r="M213" i="73"/>
  <c r="W196" i="70"/>
  <c r="AM215" i="69"/>
  <c r="H214" i="73"/>
  <c r="F215" i="67"/>
  <c r="F215" i="71"/>
  <c r="X196" i="67"/>
  <c r="X202" i="67" s="1"/>
  <c r="AE196" i="73"/>
  <c r="L214" i="69"/>
  <c r="K214" i="68"/>
  <c r="AN213" i="67"/>
  <c r="J213" i="74"/>
  <c r="Q213" i="67"/>
  <c r="N196" i="74"/>
  <c r="E196" i="74"/>
  <c r="AQ196" i="74"/>
  <c r="Z196" i="74"/>
  <c r="H196" i="74"/>
  <c r="AY213" i="74"/>
  <c r="AJ215" i="74"/>
  <c r="H214" i="71"/>
  <c r="AH196" i="71"/>
  <c r="T196" i="68"/>
  <c r="T202" i="68" s="1"/>
  <c r="O214" i="74"/>
  <c r="R213" i="67"/>
  <c r="AY215" i="74"/>
  <c r="H215" i="72"/>
  <c r="O213" i="70"/>
  <c r="T215" i="68"/>
  <c r="AX215" i="68"/>
  <c r="H213" i="74"/>
  <c r="AT215" i="74"/>
  <c r="AC213" i="74"/>
  <c r="Q214" i="67"/>
  <c r="AR213" i="67"/>
  <c r="X215" i="74"/>
  <c r="W215" i="70"/>
  <c r="N214" i="74"/>
  <c r="Z213" i="72"/>
  <c r="AI213" i="73"/>
  <c r="X214" i="73"/>
  <c r="M214" i="72"/>
  <c r="Y215" i="68"/>
  <c r="AU215" i="72"/>
  <c r="AN213" i="69"/>
  <c r="AC213" i="70"/>
  <c r="T214" i="70"/>
  <c r="AY213" i="75"/>
  <c r="Q214" i="72"/>
  <c r="AO215" i="71"/>
  <c r="E215" i="73"/>
  <c r="E215" i="69"/>
  <c r="E215" i="72"/>
  <c r="E215" i="74"/>
  <c r="E215" i="70"/>
  <c r="E215" i="71"/>
  <c r="E215" i="75"/>
  <c r="E215" i="68"/>
  <c r="E215" i="67"/>
  <c r="AP213" i="69"/>
  <c r="M214" i="73"/>
  <c r="AG213" i="68"/>
  <c r="W215" i="73"/>
  <c r="T215" i="71"/>
  <c r="AQ213" i="70"/>
  <c r="AN213" i="70"/>
  <c r="Z213" i="75"/>
  <c r="AC213" i="68"/>
  <c r="Q214" i="75"/>
  <c r="Q201" i="75"/>
  <c r="R215" i="73"/>
  <c r="AY213" i="69"/>
  <c r="AC214" i="71"/>
  <c r="BA213" i="75"/>
  <c r="AJ215" i="71"/>
  <c r="P213" i="68"/>
  <c r="AP213" i="71"/>
  <c r="M214" i="69"/>
  <c r="AZ215" i="73"/>
  <c r="R213" i="72"/>
  <c r="AC213" i="71"/>
  <c r="S214" i="70"/>
  <c r="O213" i="68"/>
  <c r="T214" i="68"/>
  <c r="Q214" i="68"/>
  <c r="R215" i="69"/>
  <c r="AI213" i="71"/>
  <c r="AY213" i="70"/>
  <c r="U213" i="75"/>
  <c r="U200" i="75"/>
  <c r="AC214" i="69"/>
  <c r="K214" i="73"/>
  <c r="BA213" i="72"/>
  <c r="X214" i="72"/>
  <c r="R214" i="67"/>
  <c r="AJ215" i="70"/>
  <c r="P213" i="75"/>
  <c r="P213" i="70"/>
  <c r="AJ213" i="73"/>
  <c r="AP213" i="68"/>
  <c r="AY215" i="75"/>
  <c r="M215" i="68"/>
  <c r="M214" i="67"/>
  <c r="AG213" i="75"/>
  <c r="AG213" i="69"/>
  <c r="AZ215" i="67"/>
  <c r="W215" i="69"/>
  <c r="AD215" i="70"/>
  <c r="T215" i="73"/>
  <c r="E213" i="72"/>
  <c r="AU213" i="67"/>
  <c r="AU213" i="68"/>
  <c r="Z215" i="73"/>
  <c r="AQ213" i="69"/>
  <c r="N214" i="75"/>
  <c r="L215" i="72"/>
  <c r="AE215" i="67"/>
  <c r="F213" i="67"/>
  <c r="F213" i="75"/>
  <c r="AU215" i="70"/>
  <c r="AX215" i="72"/>
  <c r="AK215" i="67"/>
  <c r="L213" i="68"/>
  <c r="AN215" i="73"/>
  <c r="AW213" i="75"/>
  <c r="Y213" i="67"/>
  <c r="Y213" i="69"/>
  <c r="AF215" i="70"/>
  <c r="S213" i="68"/>
  <c r="Q215" i="73"/>
  <c r="AR213" i="75"/>
  <c r="AR200" i="75"/>
  <c r="G214" i="71"/>
  <c r="I214" i="67"/>
  <c r="I214" i="72"/>
  <c r="X213" i="69"/>
  <c r="AH215" i="71"/>
  <c r="Y215" i="75"/>
  <c r="AA215" i="71"/>
  <c r="AA215" i="69"/>
  <c r="G215" i="68"/>
  <c r="AS215" i="70"/>
  <c r="AW196" i="73"/>
  <c r="O215" i="75"/>
  <c r="AQ215" i="71"/>
  <c r="AQ215" i="72"/>
  <c r="AO213" i="75"/>
  <c r="AM213" i="70"/>
  <c r="G213" i="73"/>
  <c r="S215" i="73"/>
  <c r="AW196" i="70"/>
  <c r="AW200" i="70" s="1"/>
  <c r="AU196" i="70"/>
  <c r="AU200" i="70" s="1"/>
  <c r="N213" i="73"/>
  <c r="K196" i="67"/>
  <c r="K200" i="67" s="1"/>
  <c r="AL196" i="71"/>
  <c r="AR196" i="68"/>
  <c r="AN196" i="72"/>
  <c r="AN200" i="72" s="1"/>
  <c r="P196" i="68"/>
  <c r="P202" i="68" s="1"/>
  <c r="AP196" i="68"/>
  <c r="T196" i="73"/>
  <c r="T202" i="73" s="1"/>
  <c r="AU196" i="67"/>
  <c r="AO196" i="73"/>
  <c r="N196" i="75"/>
  <c r="N201" i="75" s="1"/>
  <c r="AD196" i="73"/>
  <c r="AD200" i="73" s="1"/>
  <c r="S196" i="72"/>
  <c r="S202" i="72" s="1"/>
  <c r="S196" i="68"/>
  <c r="S202" i="68" s="1"/>
  <c r="AH196" i="70"/>
  <c r="AH200" i="70" s="1"/>
  <c r="G196" i="70"/>
  <c r="G202" i="70" s="1"/>
  <c r="AB196" i="67"/>
  <c r="J196" i="68"/>
  <c r="J202" i="68" s="1"/>
  <c r="AZ196" i="72"/>
  <c r="AZ196" i="67"/>
  <c r="AZ200" i="67" s="1"/>
  <c r="AY196" i="72"/>
  <c r="AY200" i="72" s="1"/>
  <c r="BA196" i="73"/>
  <c r="J214" i="75"/>
  <c r="J201" i="75"/>
  <c r="AJ196" i="73"/>
  <c r="K213" i="72"/>
  <c r="AA196" i="72"/>
  <c r="AA200" i="72" s="1"/>
  <c r="K196" i="70"/>
  <c r="K202" i="70" s="1"/>
  <c r="AG196" i="72"/>
  <c r="AG200" i="72" s="1"/>
  <c r="AL196" i="73"/>
  <c r="J215" i="69"/>
  <c r="AP196" i="71"/>
  <c r="X215" i="67"/>
  <c r="AI215" i="72"/>
  <c r="AW215" i="68"/>
  <c r="AW215" i="73"/>
  <c r="F214" i="72"/>
  <c r="O196" i="68"/>
  <c r="O202" i="68" s="1"/>
  <c r="N196" i="67"/>
  <c r="N202" i="67" s="1"/>
  <c r="AC215" i="73"/>
  <c r="AF213" i="75"/>
  <c r="V215" i="69"/>
  <c r="V215" i="73"/>
  <c r="I215" i="75"/>
  <c r="AT215" i="73"/>
  <c r="Q196" i="73"/>
  <c r="Q202" i="73" s="1"/>
  <c r="Z196" i="72"/>
  <c r="AG196" i="75"/>
  <c r="V213" i="72"/>
  <c r="AU196" i="68"/>
  <c r="U215" i="67"/>
  <c r="AR215" i="69"/>
  <c r="T196" i="71"/>
  <c r="T202" i="71" s="1"/>
  <c r="AP215" i="75"/>
  <c r="Q213" i="68"/>
  <c r="I213" i="70"/>
  <c r="AH213" i="71"/>
  <c r="AH213" i="73"/>
  <c r="BA215" i="75"/>
  <c r="BA215" i="69"/>
  <c r="AT213" i="71"/>
  <c r="M213" i="68"/>
  <c r="AF196" i="72"/>
  <c r="AF200" i="72" s="1"/>
  <c r="AM215" i="70"/>
  <c r="H214" i="70"/>
  <c r="F215" i="75"/>
  <c r="AE196" i="68"/>
  <c r="AX196" i="71"/>
  <c r="AN196" i="75"/>
  <c r="L214" i="71"/>
  <c r="O213" i="71"/>
  <c r="J213" i="72"/>
  <c r="AR196" i="72"/>
  <c r="W196" i="74"/>
  <c r="G196" i="74"/>
  <c r="F196" i="74"/>
  <c r="AZ196" i="74"/>
  <c r="AI196" i="74"/>
  <c r="R196" i="74"/>
  <c r="G129" i="88"/>
  <c r="G131" i="88" s="1"/>
  <c r="F130" i="88"/>
  <c r="F132" i="88" s="1"/>
  <c r="F133" i="88" s="1"/>
  <c r="F190" i="88" s="1"/>
  <c r="AY213" i="67"/>
  <c r="AJ215" i="68"/>
  <c r="W196" i="67"/>
  <c r="F196" i="69"/>
  <c r="F202" i="69" s="1"/>
  <c r="O214" i="71"/>
  <c r="AC214" i="74"/>
  <c r="AY215" i="68"/>
  <c r="Q215" i="74"/>
  <c r="V213" i="74"/>
  <c r="Z215" i="74"/>
  <c r="AQ213" i="74"/>
  <c r="K213" i="67"/>
  <c r="H213" i="67"/>
  <c r="AC213" i="67"/>
  <c r="X215" i="68"/>
  <c r="N214" i="70"/>
  <c r="AN213" i="72"/>
  <c r="BA213" i="73"/>
  <c r="AZ215" i="72"/>
  <c r="AC214" i="75"/>
  <c r="X214" i="70"/>
  <c r="R213" i="73"/>
  <c r="AN213" i="68"/>
  <c r="Z213" i="71"/>
  <c r="R215" i="71"/>
  <c r="S214" i="71"/>
  <c r="T214" i="69"/>
  <c r="Q214" i="71"/>
  <c r="R215" i="75"/>
  <c r="R202" i="75"/>
  <c r="AY213" i="71"/>
  <c r="U213" i="71"/>
  <c r="K214" i="69"/>
  <c r="BA213" i="70"/>
  <c r="X214" i="68"/>
  <c r="K214" i="72"/>
  <c r="R214" i="70"/>
  <c r="AJ215" i="69"/>
  <c r="P213" i="69"/>
  <c r="AJ213" i="71"/>
  <c r="AY215" i="70"/>
  <c r="M214" i="70"/>
  <c r="AG213" i="70"/>
  <c r="AZ215" i="70"/>
  <c r="AZ215" i="71"/>
  <c r="AD215" i="69"/>
  <c r="T215" i="69"/>
  <c r="E213" i="71"/>
  <c r="AU213" i="70"/>
  <c r="AU213" i="72"/>
  <c r="Z215" i="71"/>
  <c r="AQ213" i="73"/>
  <c r="N214" i="69"/>
  <c r="L215" i="70"/>
  <c r="AE215" i="73"/>
  <c r="F213" i="70"/>
  <c r="AU215" i="71"/>
  <c r="AX215" i="73"/>
  <c r="AK215" i="69"/>
  <c r="L213" i="70"/>
  <c r="AA213" i="72"/>
  <c r="AN215" i="71"/>
  <c r="T213" i="71"/>
  <c r="Y213" i="68"/>
  <c r="S213" i="70"/>
  <c r="AZ213" i="75"/>
  <c r="O214" i="68"/>
  <c r="AR213" i="68"/>
  <c r="G214" i="67"/>
  <c r="I214" i="75"/>
  <c r="AD213" i="68"/>
  <c r="X213" i="71"/>
  <c r="Y215" i="72"/>
  <c r="AA215" i="70"/>
  <c r="J213" i="75"/>
  <c r="J200" i="75"/>
  <c r="G215" i="71"/>
  <c r="AG196" i="71"/>
  <c r="AS215" i="69"/>
  <c r="AF196" i="73"/>
  <c r="AF200" i="73" s="1"/>
  <c r="I196" i="72"/>
  <c r="I202" i="72" s="1"/>
  <c r="O215" i="68"/>
  <c r="AO213" i="70"/>
  <c r="AM213" i="68"/>
  <c r="AM196" i="71"/>
  <c r="S215" i="70"/>
  <c r="AG196" i="67"/>
  <c r="AG200" i="67" s="1"/>
  <c r="P196" i="71"/>
  <c r="P202" i="71" s="1"/>
  <c r="N213" i="75"/>
  <c r="O196" i="71"/>
  <c r="O202" i="71" s="1"/>
  <c r="W196" i="69"/>
  <c r="AK196" i="70"/>
  <c r="AW196" i="67"/>
  <c r="AN196" i="70"/>
  <c r="AV196" i="68"/>
  <c r="AQ196" i="72"/>
  <c r="X196" i="69"/>
  <c r="R196" i="67"/>
  <c r="R202" i="67" s="1"/>
  <c r="AN196" i="73"/>
  <c r="H196" i="68"/>
  <c r="H202" i="68" s="1"/>
  <c r="AC196" i="73"/>
  <c r="AC202" i="73" s="1"/>
  <c r="Y196" i="73"/>
  <c r="BB196" i="72"/>
  <c r="AY196" i="71"/>
  <c r="AY200" i="71" s="1"/>
  <c r="E196" i="69"/>
  <c r="E200" i="69" s="1"/>
  <c r="AZ196" i="68"/>
  <c r="J214" i="67"/>
  <c r="AA196" i="75"/>
  <c r="AA200" i="75" s="1"/>
  <c r="K213" i="70"/>
  <c r="AJ196" i="70"/>
  <c r="AJ200" i="70" s="1"/>
  <c r="AT196" i="73"/>
  <c r="AT200" i="73" s="1"/>
  <c r="AS196" i="70"/>
  <c r="U196" i="73"/>
  <c r="U200" i="73" s="1"/>
  <c r="AT196" i="72"/>
  <c r="AT200" i="72" s="1"/>
  <c r="J215" i="73"/>
  <c r="H213" i="70"/>
  <c r="AB196" i="72"/>
  <c r="X215" i="73"/>
  <c r="AI215" i="75"/>
  <c r="AI202" i="75"/>
  <c r="AW215" i="71"/>
  <c r="AW215" i="70"/>
  <c r="F214" i="69"/>
  <c r="AD196" i="68"/>
  <c r="G213" i="70"/>
  <c r="AQ196" i="71"/>
  <c r="AC215" i="72"/>
  <c r="AP196" i="67"/>
  <c r="AP200" i="67" s="1"/>
  <c r="I215" i="70"/>
  <c r="AT215" i="70"/>
  <c r="AP196" i="73"/>
  <c r="V196" i="72"/>
  <c r="V213" i="68"/>
  <c r="AN196" i="67"/>
  <c r="AN200" i="67" s="1"/>
  <c r="U215" i="70"/>
  <c r="AR215" i="67"/>
  <c r="M213" i="70"/>
  <c r="P215" i="73"/>
  <c r="AP215" i="71"/>
  <c r="Q213" i="72"/>
  <c r="G196" i="75"/>
  <c r="G202" i="75" s="1"/>
  <c r="I213" i="71"/>
  <c r="O196" i="69"/>
  <c r="O202" i="69" s="1"/>
  <c r="BA215" i="70"/>
  <c r="AU196" i="72"/>
  <c r="AU200" i="72" s="1"/>
  <c r="AT213" i="69"/>
  <c r="AP196" i="75"/>
  <c r="AM215" i="75"/>
  <c r="AM202" i="75"/>
  <c r="H214" i="69"/>
  <c r="N215" i="71"/>
  <c r="N215" i="70"/>
  <c r="Z196" i="70"/>
  <c r="AU196" i="69"/>
  <c r="AU200" i="69" s="1"/>
  <c r="L214" i="73"/>
  <c r="F196" i="67"/>
  <c r="AW196" i="74"/>
  <c r="AG196" i="74"/>
  <c r="BA196" i="74"/>
  <c r="AR196" i="74"/>
  <c r="AA196" i="74"/>
  <c r="J196" i="74"/>
  <c r="AG196" i="73"/>
  <c r="P213" i="67"/>
  <c r="AN196" i="69"/>
  <c r="AD196" i="72"/>
  <c r="AC214" i="72"/>
  <c r="Q215" i="68"/>
  <c r="V213" i="67"/>
  <c r="T214" i="74"/>
  <c r="Z215" i="68"/>
  <c r="AQ213" i="67"/>
  <c r="AR215" i="74"/>
  <c r="AW196" i="75"/>
  <c r="AW200" i="75" s="1"/>
  <c r="AP215" i="74"/>
  <c r="W215" i="74"/>
  <c r="AF215" i="68"/>
  <c r="I215" i="72"/>
  <c r="AO215" i="74"/>
  <c r="R213" i="68"/>
  <c r="T214" i="72"/>
  <c r="AY215" i="69"/>
  <c r="AD215" i="75"/>
  <c r="AA213" i="73"/>
  <c r="Z213" i="70"/>
  <c r="AC213" i="75"/>
  <c r="Q214" i="73"/>
  <c r="AI213" i="75"/>
  <c r="AI200" i="75"/>
  <c r="AJ215" i="67"/>
  <c r="AJ213" i="68"/>
  <c r="AP213" i="67"/>
  <c r="AY215" i="71"/>
  <c r="M215" i="69"/>
  <c r="AZ215" i="75"/>
  <c r="W215" i="72"/>
  <c r="AD215" i="67"/>
  <c r="E213" i="73"/>
  <c r="AU213" i="75"/>
  <c r="AU200" i="75"/>
  <c r="Z215" i="75"/>
  <c r="AQ213" i="75"/>
  <c r="N214" i="67"/>
  <c r="L215" i="67"/>
  <c r="AE215" i="69"/>
  <c r="F213" i="68"/>
  <c r="H215" i="68"/>
  <c r="AU215" i="75"/>
  <c r="AU202" i="75"/>
  <c r="AX215" i="70"/>
  <c r="AK215" i="70"/>
  <c r="AA213" i="75"/>
  <c r="AN215" i="72"/>
  <c r="T213" i="68"/>
  <c r="AW213" i="71"/>
  <c r="L215" i="68"/>
  <c r="AF215" i="67"/>
  <c r="S213" i="69"/>
  <c r="AZ213" i="68"/>
  <c r="O214" i="69"/>
  <c r="Q215" i="69"/>
  <c r="AR213" i="69"/>
  <c r="G214" i="70"/>
  <c r="AD213" i="72"/>
  <c r="AD213" i="71"/>
  <c r="AH215" i="70"/>
  <c r="AH215" i="75"/>
  <c r="Y215" i="69"/>
  <c r="AA215" i="67"/>
  <c r="J213" i="69"/>
  <c r="AC196" i="67"/>
  <c r="AC202" i="67" s="1"/>
  <c r="G215" i="69"/>
  <c r="Z196" i="75"/>
  <c r="Z202" i="75" s="1"/>
  <c r="T196" i="75"/>
  <c r="T200" i="75" s="1"/>
  <c r="P196" i="75"/>
  <c r="O215" i="69"/>
  <c r="AQ215" i="73"/>
  <c r="AO213" i="73"/>
  <c r="AC196" i="75"/>
  <c r="AC200" i="75" s="1"/>
  <c r="P196" i="73"/>
  <c r="P202" i="73" s="1"/>
  <c r="R196" i="68"/>
  <c r="R202" i="68" s="1"/>
  <c r="U196" i="68"/>
  <c r="AH196" i="67"/>
  <c r="AH200" i="67" s="1"/>
  <c r="AT196" i="71"/>
  <c r="AT200" i="71" s="1"/>
  <c r="Y196" i="67"/>
  <c r="L196" i="68"/>
  <c r="L202" i="68" s="1"/>
  <c r="AS196" i="75"/>
  <c r="AA196" i="69"/>
  <c r="AS196" i="73"/>
  <c r="AO196" i="75"/>
  <c r="AS196" i="71"/>
  <c r="W216" i="68"/>
  <c r="AX196" i="69"/>
  <c r="N196" i="69"/>
  <c r="N202" i="69" s="1"/>
  <c r="AR196" i="67"/>
  <c r="AR200" i="67" s="1"/>
  <c r="E196" i="72"/>
  <c r="AY196" i="69"/>
  <c r="AY196" i="75"/>
  <c r="AY202" i="75" s="1"/>
  <c r="AY196" i="70"/>
  <c r="AY200" i="70" s="1"/>
  <c r="J214" i="71"/>
  <c r="F214" i="75"/>
  <c r="K213" i="71"/>
  <c r="AX196" i="75"/>
  <c r="AX202" i="75" s="1"/>
  <c r="J196" i="72"/>
  <c r="J202" i="72" s="1"/>
  <c r="K215" i="75"/>
  <c r="K215" i="69"/>
  <c r="V196" i="67"/>
  <c r="T196" i="72"/>
  <c r="T202" i="72" s="1"/>
  <c r="J215" i="72"/>
  <c r="H213" i="75"/>
  <c r="AE196" i="67"/>
  <c r="AI215" i="70"/>
  <c r="AW215" i="72"/>
  <c r="AV196" i="72"/>
  <c r="G213" i="67"/>
  <c r="M196" i="75"/>
  <c r="M202" i="75" s="1"/>
  <c r="AC215" i="75"/>
  <c r="AF213" i="70"/>
  <c r="M196" i="72"/>
  <c r="M202" i="72" s="1"/>
  <c r="V215" i="67"/>
  <c r="R196" i="72"/>
  <c r="R202" i="72" s="1"/>
  <c r="AD196" i="69"/>
  <c r="AD200" i="69" s="1"/>
  <c r="AN196" i="71"/>
  <c r="V213" i="73"/>
  <c r="L196" i="75"/>
  <c r="L200" i="75" s="1"/>
  <c r="U215" i="68"/>
  <c r="U215" i="75"/>
  <c r="U202" i="75"/>
  <c r="AR215" i="72"/>
  <c r="P215" i="69"/>
  <c r="AP215" i="72"/>
  <c r="I213" i="67"/>
  <c r="F196" i="75"/>
  <c r="F201" i="75" s="1"/>
  <c r="AH213" i="68"/>
  <c r="V196" i="70"/>
  <c r="V200" i="70" s="1"/>
  <c r="BA215" i="73"/>
  <c r="S196" i="67"/>
  <c r="S202" i="67" s="1"/>
  <c r="AT213" i="70"/>
  <c r="M213" i="72"/>
  <c r="AM215" i="68"/>
  <c r="AM215" i="73"/>
  <c r="H214" i="72"/>
  <c r="F215" i="68"/>
  <c r="N215" i="72"/>
  <c r="J196" i="70"/>
  <c r="J202" i="70" s="1"/>
  <c r="R196" i="73"/>
  <c r="R202" i="73" s="1"/>
  <c r="L214" i="68"/>
  <c r="L214" i="75"/>
  <c r="L201" i="75"/>
  <c r="K215" i="68"/>
  <c r="AE215" i="68"/>
  <c r="P214" i="72"/>
  <c r="L213" i="71"/>
  <c r="N215" i="69"/>
  <c r="T214" i="67"/>
  <c r="AR215" i="68"/>
  <c r="AN196" i="68"/>
  <c r="Z196" i="73"/>
  <c r="AP215" i="68"/>
  <c r="AA213" i="74"/>
  <c r="BA213" i="67"/>
  <c r="AS215" i="68"/>
  <c r="AC213" i="73"/>
  <c r="U213" i="69"/>
  <c r="M215" i="73"/>
  <c r="AU213" i="69"/>
  <c r="L215" i="75"/>
  <c r="R213" i="70"/>
  <c r="AN213" i="75"/>
  <c r="K214" i="71"/>
  <c r="S214" i="75"/>
  <c r="AI213" i="69"/>
  <c r="AC214" i="67"/>
  <c r="BA213" i="69"/>
  <c r="AO215" i="73"/>
  <c r="R214" i="71"/>
  <c r="AP213" i="72"/>
  <c r="M214" i="71"/>
  <c r="R213" i="69"/>
  <c r="P214" i="71"/>
  <c r="AN213" i="73"/>
  <c r="O213" i="67"/>
  <c r="Z213" i="68"/>
  <c r="AC213" i="69"/>
  <c r="S214" i="72"/>
  <c r="T214" i="75"/>
  <c r="Q214" i="69"/>
  <c r="R215" i="70"/>
  <c r="AI213" i="70"/>
  <c r="AY213" i="72"/>
  <c r="AY213" i="68"/>
  <c r="U213" i="72"/>
  <c r="AC214" i="73"/>
  <c r="K214" i="70"/>
  <c r="X214" i="67"/>
  <c r="AO215" i="69"/>
  <c r="R214" i="73"/>
  <c r="AJ215" i="73"/>
  <c r="P213" i="73"/>
  <c r="AJ213" i="69"/>
  <c r="AP213" i="75"/>
  <c r="M215" i="72"/>
  <c r="M214" i="75"/>
  <c r="AG213" i="71"/>
  <c r="AZ215" i="69"/>
  <c r="W215" i="75"/>
  <c r="W202" i="75"/>
  <c r="AD215" i="68"/>
  <c r="T215" i="75"/>
  <c r="E213" i="69"/>
  <c r="Z215" i="67"/>
  <c r="AH215" i="68"/>
  <c r="AQ213" i="72"/>
  <c r="N214" i="71"/>
  <c r="AE215" i="71"/>
  <c r="F213" i="69"/>
  <c r="L215" i="73"/>
  <c r="AX215" i="69"/>
  <c r="L213" i="72"/>
  <c r="AA213" i="68"/>
  <c r="AN215" i="69"/>
  <c r="T213" i="69"/>
  <c r="AW213" i="72"/>
  <c r="Y213" i="71"/>
  <c r="L213" i="69"/>
  <c r="AF215" i="71"/>
  <c r="S213" i="75"/>
  <c r="O214" i="75"/>
  <c r="Q215" i="72"/>
  <c r="AR213" i="71"/>
  <c r="G214" i="75"/>
  <c r="I214" i="69"/>
  <c r="X213" i="72"/>
  <c r="AH215" i="69"/>
  <c r="Y215" i="70"/>
  <c r="Y215" i="73"/>
  <c r="AA215" i="72"/>
  <c r="J213" i="68"/>
  <c r="AP196" i="69"/>
  <c r="G215" i="73"/>
  <c r="H196" i="69"/>
  <c r="H202" i="69" s="1"/>
  <c r="AS215" i="71"/>
  <c r="S196" i="75"/>
  <c r="S201" i="75" s="1"/>
  <c r="O215" i="67"/>
  <c r="AO213" i="71"/>
  <c r="AS196" i="72"/>
  <c r="AM213" i="69"/>
  <c r="H196" i="71"/>
  <c r="H202" i="71" s="1"/>
  <c r="AA196" i="71"/>
  <c r="S196" i="69"/>
  <c r="S202" i="69" s="1"/>
  <c r="N213" i="70"/>
  <c r="AW196" i="68"/>
  <c r="AW200" i="68" s="1"/>
  <c r="AV196" i="69"/>
  <c r="X196" i="72"/>
  <c r="X202" i="72" s="1"/>
  <c r="AM196" i="69"/>
  <c r="AM200" i="69" s="1"/>
  <c r="AS196" i="67"/>
  <c r="H196" i="72"/>
  <c r="H202" i="72" s="1"/>
  <c r="AE196" i="70"/>
  <c r="Y196" i="70"/>
  <c r="Y200" i="70" s="1"/>
  <c r="AI196" i="72"/>
  <c r="AI200" i="72" s="1"/>
  <c r="G196" i="73"/>
  <c r="G202" i="73" s="1"/>
  <c r="Q196" i="70"/>
  <c r="Q202" i="70" s="1"/>
  <c r="S196" i="73"/>
  <c r="S202" i="73" s="1"/>
  <c r="AQ196" i="73"/>
  <c r="BB196" i="67"/>
  <c r="Q196" i="68"/>
  <c r="Q202" i="68" s="1"/>
  <c r="M196" i="71"/>
  <c r="M202" i="71" s="1"/>
  <c r="AX196" i="70"/>
  <c r="E196" i="70"/>
  <c r="E200" i="70" s="1"/>
  <c r="AZ196" i="73"/>
  <c r="AZ200" i="73" s="1"/>
  <c r="E196" i="68"/>
  <c r="BA196" i="75"/>
  <c r="J214" i="72"/>
  <c r="AV196" i="73"/>
  <c r="K213" i="68"/>
  <c r="AD196" i="71"/>
  <c r="AK196" i="67"/>
  <c r="K215" i="73"/>
  <c r="AG196" i="69"/>
  <c r="AG200" i="69" s="1"/>
  <c r="AS196" i="69"/>
  <c r="AC196" i="68"/>
  <c r="AC202" i="68" s="1"/>
  <c r="J215" i="71"/>
  <c r="H213" i="72"/>
  <c r="X215" i="70"/>
  <c r="X215" i="72"/>
  <c r="AI215" i="67"/>
  <c r="AW215" i="69"/>
  <c r="AL196" i="68"/>
  <c r="F214" i="67"/>
  <c r="G213" i="75"/>
  <c r="AR196" i="73"/>
  <c r="AR200" i="73" s="1"/>
  <c r="AB196" i="70"/>
  <c r="AF213" i="68"/>
  <c r="P196" i="67"/>
  <c r="P202" i="67" s="1"/>
  <c r="V215" i="70"/>
  <c r="AI196" i="71"/>
  <c r="AI200" i="71" s="1"/>
  <c r="I215" i="73"/>
  <c r="AJ196" i="69"/>
  <c r="I196" i="67"/>
  <c r="I202" i="67" s="1"/>
  <c r="V213" i="75"/>
  <c r="M196" i="70"/>
  <c r="M202" i="70" s="1"/>
  <c r="U215" i="71"/>
  <c r="U215" i="72"/>
  <c r="AR215" i="73"/>
  <c r="K196" i="75"/>
  <c r="K201" i="75" s="1"/>
  <c r="P215" i="71"/>
  <c r="Q213" i="70"/>
  <c r="I213" i="73"/>
  <c r="AI196" i="67"/>
  <c r="AI200" i="67" s="1"/>
  <c r="AH213" i="75"/>
  <c r="AH200" i="75"/>
  <c r="N196" i="70"/>
  <c r="N202" i="70" s="1"/>
  <c r="BA215" i="67"/>
  <c r="AT213" i="67"/>
  <c r="AT213" i="68"/>
  <c r="AM215" i="72"/>
  <c r="H214" i="67"/>
  <c r="F215" i="73"/>
  <c r="N215" i="68"/>
  <c r="AO196" i="69"/>
  <c r="AU201" i="75"/>
  <c r="R215" i="74"/>
  <c r="E213" i="67"/>
  <c r="L214" i="67"/>
  <c r="AU196" i="74"/>
  <c r="AT196" i="74"/>
  <c r="AK196" i="74"/>
  <c r="AB196" i="74"/>
  <c r="K196" i="74"/>
  <c r="AN196" i="74"/>
  <c r="P214" i="74"/>
  <c r="AM213" i="74"/>
  <c r="F213" i="74"/>
  <c r="V196" i="71"/>
  <c r="M215" i="74"/>
  <c r="I213" i="74"/>
  <c r="O215" i="71"/>
  <c r="AA213" i="67"/>
  <c r="X196" i="73"/>
  <c r="X202" i="73" s="1"/>
  <c r="U213" i="74"/>
  <c r="AG213" i="67"/>
  <c r="T213" i="67"/>
  <c r="N196" i="88"/>
  <c r="J196" i="88"/>
  <c r="Z196" i="88"/>
  <c r="Z216" i="88" s="1"/>
  <c r="X196" i="88"/>
  <c r="Q196" i="63"/>
  <c r="Q216" i="75" s="1"/>
  <c r="AM196" i="63"/>
  <c r="AM201" i="63" s="1"/>
  <c r="AX196" i="63"/>
  <c r="K215" i="88"/>
  <c r="AC215" i="88"/>
  <c r="L196" i="63"/>
  <c r="L202" i="63" s="1"/>
  <c r="AM215" i="88"/>
  <c r="O213" i="88"/>
  <c r="K214" i="88"/>
  <c r="AJ213" i="88"/>
  <c r="AY215" i="88"/>
  <c r="T215" i="88"/>
  <c r="L213" i="88"/>
  <c r="AR213" i="88"/>
  <c r="AD213" i="88"/>
  <c r="Y215" i="88"/>
  <c r="AH196" i="88"/>
  <c r="S196" i="63"/>
  <c r="S201" i="63" s="1"/>
  <c r="AM196" i="88"/>
  <c r="AL196" i="88"/>
  <c r="AI196" i="63"/>
  <c r="AI201" i="63" s="1"/>
  <c r="AU196" i="88"/>
  <c r="S196" i="88"/>
  <c r="AV196" i="63"/>
  <c r="P196" i="63"/>
  <c r="P200" i="63" s="1"/>
  <c r="BA196" i="63"/>
  <c r="BA201" i="63" s="1"/>
  <c r="F214" i="88"/>
  <c r="V213" i="88"/>
  <c r="W196" i="88"/>
  <c r="Q214" i="88"/>
  <c r="AG213" i="88"/>
  <c r="AU215" i="88"/>
  <c r="AA213" i="88"/>
  <c r="T213" i="88"/>
  <c r="AF215" i="88"/>
  <c r="AZ213" i="88"/>
  <c r="Q215" i="88"/>
  <c r="AC196" i="88"/>
  <c r="AM213" i="88"/>
  <c r="AF196" i="88"/>
  <c r="AT196" i="63"/>
  <c r="AT201" i="63" s="1"/>
  <c r="V196" i="63"/>
  <c r="V201" i="63" s="1"/>
  <c r="AU196" i="63"/>
  <c r="AU201" i="63" s="1"/>
  <c r="AK196" i="63"/>
  <c r="F196" i="88"/>
  <c r="F216" i="88" s="1"/>
  <c r="U196" i="88"/>
  <c r="AP196" i="63"/>
  <c r="AP201" i="63" s="1"/>
  <c r="AS196" i="88"/>
  <c r="BA196" i="88"/>
  <c r="AY196" i="63"/>
  <c r="AY201" i="63" s="1"/>
  <c r="X215" i="88"/>
  <c r="G213" i="88"/>
  <c r="AF213" i="88"/>
  <c r="AT215" i="88"/>
  <c r="U215" i="88"/>
  <c r="AR215" i="88"/>
  <c r="Q213" i="88"/>
  <c r="H214" i="88"/>
  <c r="L214" i="88"/>
  <c r="M214" i="88"/>
  <c r="P214" i="88"/>
  <c r="H215" i="88"/>
  <c r="Z213" i="88"/>
  <c r="AC214" i="88"/>
  <c r="R214" i="88"/>
  <c r="W215" i="88"/>
  <c r="N214" i="88"/>
  <c r="AE215" i="88"/>
  <c r="F213" i="88"/>
  <c r="S213" i="88"/>
  <c r="I214" i="88"/>
  <c r="X213" i="88"/>
  <c r="O215" i="88"/>
  <c r="O196" i="63"/>
  <c r="O201" i="63" s="1"/>
  <c r="AD196" i="88"/>
  <c r="K196" i="63"/>
  <c r="K202" i="63" s="1"/>
  <c r="H196" i="88"/>
  <c r="O196" i="88"/>
  <c r="G196" i="63"/>
  <c r="G201" i="63" s="1"/>
  <c r="AC196" i="63"/>
  <c r="AC200" i="63" s="1"/>
  <c r="AA196" i="88"/>
  <c r="AE196" i="88"/>
  <c r="K213" i="88"/>
  <c r="J215" i="88"/>
  <c r="N213" i="88"/>
  <c r="AP215" i="88"/>
  <c r="BA215" i="88"/>
  <c r="R215" i="88"/>
  <c r="AO215" i="88"/>
  <c r="P213" i="88"/>
  <c r="AQ213" i="88"/>
  <c r="L215" i="88"/>
  <c r="AX215" i="88"/>
  <c r="AW213" i="88"/>
  <c r="AH215" i="88"/>
  <c r="J213" i="88"/>
  <c r="AS215" i="88"/>
  <c r="AO213" i="88"/>
  <c r="S215" i="88"/>
  <c r="AJ196" i="63"/>
  <c r="AJ201" i="63" s="1"/>
  <c r="AQ196" i="88"/>
  <c r="AO196" i="63"/>
  <c r="AO201" i="63" s="1"/>
  <c r="Y196" i="88"/>
  <c r="T196" i="63"/>
  <c r="T200" i="63" s="1"/>
  <c r="N196" i="63"/>
  <c r="N202" i="63" s="1"/>
  <c r="P196" i="88"/>
  <c r="Y196" i="63"/>
  <c r="Y201" i="63" s="1"/>
  <c r="AW196" i="63"/>
  <c r="AW201" i="63" s="1"/>
  <c r="AK196" i="88"/>
  <c r="AA196" i="63"/>
  <c r="AA201" i="63" s="1"/>
  <c r="BB196" i="88"/>
  <c r="E196" i="88"/>
  <c r="AI215" i="88"/>
  <c r="E196" i="63"/>
  <c r="E201" i="63" s="1"/>
  <c r="P215" i="88"/>
  <c r="F215" i="88"/>
  <c r="R213" i="88"/>
  <c r="BA213" i="88"/>
  <c r="AU213" i="88"/>
  <c r="G215" i="88"/>
  <c r="AC213" i="88"/>
  <c r="T214" i="88"/>
  <c r="AI213" i="88"/>
  <c r="U213" i="88"/>
  <c r="E215" i="88"/>
  <c r="E213" i="88"/>
  <c r="Z215" i="88"/>
  <c r="AN215" i="88"/>
  <c r="Y213" i="88"/>
  <c r="O214" i="88"/>
  <c r="AQ215" i="88"/>
  <c r="V196" i="88"/>
  <c r="R196" i="63"/>
  <c r="R200" i="63" s="1"/>
  <c r="AN196" i="88"/>
  <c r="L196" i="88"/>
  <c r="R196" i="88"/>
  <c r="I196" i="63"/>
  <c r="I201" i="63" s="1"/>
  <c r="AL196" i="63"/>
  <c r="M196" i="63"/>
  <c r="M202" i="63" s="1"/>
  <c r="H196" i="63"/>
  <c r="H202" i="63" s="1"/>
  <c r="AG196" i="63"/>
  <c r="AD196" i="63"/>
  <c r="AD201" i="63" s="1"/>
  <c r="AI196" i="88"/>
  <c r="AX196" i="88"/>
  <c r="AY196" i="88"/>
  <c r="AZ196" i="63"/>
  <c r="AZ201" i="63" s="1"/>
  <c r="AW215" i="88"/>
  <c r="V215" i="88"/>
  <c r="M213" i="88"/>
  <c r="AN213" i="88"/>
  <c r="X214" i="88"/>
  <c r="AJ215" i="88"/>
  <c r="AA215" i="88"/>
  <c r="AS196" i="63"/>
  <c r="AG196" i="88"/>
  <c r="AR196" i="63"/>
  <c r="AR201" i="63" s="1"/>
  <c r="Q196" i="88"/>
  <c r="AB196" i="63"/>
  <c r="U196" i="63"/>
  <c r="U201" i="63" s="1"/>
  <c r="K196" i="88"/>
  <c r="AV196" i="88"/>
  <c r="AR196" i="88"/>
  <c r="I196" i="88"/>
  <c r="G214" i="88"/>
  <c r="I213" i="88"/>
  <c r="AT213" i="88"/>
  <c r="S214" i="88"/>
  <c r="AY213" i="88"/>
  <c r="AP213" i="88"/>
  <c r="M215" i="88"/>
  <c r="AZ215" i="88"/>
  <c r="AD215" i="88"/>
  <c r="AK215" i="88"/>
  <c r="G196" i="88"/>
  <c r="X196" i="63"/>
  <c r="X200" i="63" s="1"/>
  <c r="M196" i="88"/>
  <c r="AW196" i="88"/>
  <c r="AE196" i="63"/>
  <c r="AE202" i="63" s="1"/>
  <c r="AH196" i="63"/>
  <c r="AH201" i="63" s="1"/>
  <c r="AQ196" i="63"/>
  <c r="AQ201" i="63" s="1"/>
  <c r="AP196" i="88"/>
  <c r="BB196" i="63"/>
  <c r="J214" i="88"/>
  <c r="H213" i="88"/>
  <c r="J196" i="63"/>
  <c r="J216" i="67" s="1"/>
  <c r="I215" i="88"/>
  <c r="AH213" i="88"/>
  <c r="N215" i="88"/>
  <c r="AH200" i="68" l="1"/>
  <c r="AH201" i="68"/>
  <c r="AS201" i="68"/>
  <c r="AJ200" i="67"/>
  <c r="AS200" i="68"/>
  <c r="AJ201" i="67"/>
  <c r="W222" i="68"/>
  <c r="J200" i="67"/>
  <c r="AQ200" i="75"/>
  <c r="AJ200" i="75"/>
  <c r="AD200" i="75"/>
  <c r="M201" i="75"/>
  <c r="G200" i="75"/>
  <c r="AT202" i="75"/>
  <c r="T201" i="75"/>
  <c r="G201" i="75"/>
  <c r="L200" i="73"/>
  <c r="F200" i="71"/>
  <c r="F201" i="69"/>
  <c r="AC202" i="75"/>
  <c r="T202" i="75"/>
  <c r="L201" i="73"/>
  <c r="X201" i="73"/>
  <c r="R201" i="73"/>
  <c r="O201" i="71"/>
  <c r="O221" i="71" s="1"/>
  <c r="J200" i="71"/>
  <c r="S200" i="71"/>
  <c r="S201" i="71"/>
  <c r="P200" i="70"/>
  <c r="X201" i="70"/>
  <c r="O200" i="69"/>
  <c r="T201" i="68"/>
  <c r="M201" i="68"/>
  <c r="F201" i="68"/>
  <c r="F221" i="68" s="1"/>
  <c r="K200" i="68"/>
  <c r="H201" i="68"/>
  <c r="H200" i="67"/>
  <c r="S201" i="67"/>
  <c r="X201" i="67"/>
  <c r="L202" i="75"/>
  <c r="AF200" i="75"/>
  <c r="H200" i="75"/>
  <c r="AV202" i="73"/>
  <c r="AV200" i="73"/>
  <c r="AV201" i="73"/>
  <c r="W202" i="73"/>
  <c r="W222" i="73" s="1"/>
  <c r="W200" i="73"/>
  <c r="W220" i="73" s="1"/>
  <c r="W201" i="73"/>
  <c r="AS202" i="73"/>
  <c r="AS201" i="73"/>
  <c r="AS200" i="73"/>
  <c r="AT202" i="73"/>
  <c r="AT201" i="73"/>
  <c r="AT221" i="73" s="1"/>
  <c r="AO202" i="73"/>
  <c r="AO201" i="73"/>
  <c r="AM202" i="73"/>
  <c r="AM201" i="73"/>
  <c r="AA202" i="73"/>
  <c r="AA201" i="73"/>
  <c r="AC200" i="73"/>
  <c r="Q201" i="73"/>
  <c r="X200" i="73"/>
  <c r="M200" i="73"/>
  <c r="AQ202" i="73"/>
  <c r="AQ201" i="73"/>
  <c r="Z202" i="73"/>
  <c r="Z222" i="73" s="1"/>
  <c r="Z201" i="73"/>
  <c r="Y202" i="73"/>
  <c r="Y201" i="73"/>
  <c r="Y221" i="73" s="1"/>
  <c r="AJ202" i="73"/>
  <c r="AJ201" i="73"/>
  <c r="AJ221" i="73" s="1"/>
  <c r="BB202" i="73"/>
  <c r="BB201" i="73"/>
  <c r="BB200" i="73"/>
  <c r="S200" i="73"/>
  <c r="I200" i="73"/>
  <c r="S201" i="73"/>
  <c r="AQ200" i="73"/>
  <c r="G200" i="73"/>
  <c r="Q200" i="73"/>
  <c r="AH202" i="73"/>
  <c r="AH201" i="73"/>
  <c r="Y200" i="73"/>
  <c r="K200" i="73"/>
  <c r="K201" i="73"/>
  <c r="AA200" i="73"/>
  <c r="J200" i="73"/>
  <c r="AF202" i="73"/>
  <c r="AF222" i="73" s="1"/>
  <c r="AF201" i="73"/>
  <c r="AB202" i="73"/>
  <c r="AB201" i="73"/>
  <c r="AB200" i="73"/>
  <c r="AZ202" i="73"/>
  <c r="AZ201" i="73"/>
  <c r="AW202" i="73"/>
  <c r="AW201" i="73"/>
  <c r="AW221" i="73" s="1"/>
  <c r="AI202" i="73"/>
  <c r="AI201" i="73"/>
  <c r="T200" i="73"/>
  <c r="AO200" i="73"/>
  <c r="Z200" i="73"/>
  <c r="Z220" i="73" s="1"/>
  <c r="AJ200" i="73"/>
  <c r="I201" i="73"/>
  <c r="AW200" i="73"/>
  <c r="AG202" i="73"/>
  <c r="AG201" i="73"/>
  <c r="AP202" i="73"/>
  <c r="AP201" i="73"/>
  <c r="AN202" i="73"/>
  <c r="AN222" i="73" s="1"/>
  <c r="AN201" i="73"/>
  <c r="AL202" i="73"/>
  <c r="AL201" i="73"/>
  <c r="AL200" i="73"/>
  <c r="BA202" i="73"/>
  <c r="BA201" i="73"/>
  <c r="AE202" i="73"/>
  <c r="AE201" i="73"/>
  <c r="AE200" i="73"/>
  <c r="V202" i="73"/>
  <c r="V201" i="73"/>
  <c r="V221" i="73" s="1"/>
  <c r="AK202" i="73"/>
  <c r="AK201" i="73"/>
  <c r="AK200" i="73"/>
  <c r="AP200" i="73"/>
  <c r="G201" i="73"/>
  <c r="AM200" i="73"/>
  <c r="P201" i="73"/>
  <c r="M201" i="73"/>
  <c r="AR202" i="73"/>
  <c r="AR201" i="73"/>
  <c r="AR221" i="73" s="1"/>
  <c r="E202" i="73"/>
  <c r="E206" i="73" s="1"/>
  <c r="E201" i="73"/>
  <c r="AX202" i="73"/>
  <c r="AX201" i="73"/>
  <c r="AX200" i="73"/>
  <c r="AC201" i="73"/>
  <c r="O201" i="73"/>
  <c r="E200" i="73"/>
  <c r="E204" i="73" s="1"/>
  <c r="BA200" i="73"/>
  <c r="J201" i="73"/>
  <c r="U202" i="73"/>
  <c r="U201" i="73"/>
  <c r="AD202" i="73"/>
  <c r="AD201" i="73"/>
  <c r="F216" i="73"/>
  <c r="F202" i="73"/>
  <c r="F222" i="73" s="1"/>
  <c r="AU202" i="73"/>
  <c r="AU201" i="73"/>
  <c r="F200" i="73"/>
  <c r="F220" i="73" s="1"/>
  <c r="AN200" i="73"/>
  <c r="P200" i="73"/>
  <c r="R200" i="73"/>
  <c r="O200" i="73"/>
  <c r="AG200" i="73"/>
  <c r="T201" i="73"/>
  <c r="V200" i="73"/>
  <c r="E202" i="72"/>
  <c r="E201" i="72"/>
  <c r="BB202" i="72"/>
  <c r="BB201" i="72"/>
  <c r="BB200" i="72"/>
  <c r="AR202" i="72"/>
  <c r="AR201" i="72"/>
  <c r="Y202" i="72"/>
  <c r="Y201" i="72"/>
  <c r="Y221" i="72" s="1"/>
  <c r="AK202" i="72"/>
  <c r="AK201" i="72"/>
  <c r="AK200" i="72"/>
  <c r="W202" i="72"/>
  <c r="W222" i="72" s="1"/>
  <c r="W200" i="72"/>
  <c r="W201" i="72"/>
  <c r="R200" i="72"/>
  <c r="AR200" i="72"/>
  <c r="N201" i="72"/>
  <c r="AZ202" i="72"/>
  <c r="AZ201" i="72"/>
  <c r="AD202" i="72"/>
  <c r="AD201" i="72"/>
  <c r="AX202" i="72"/>
  <c r="AX201" i="72"/>
  <c r="AX200" i="72"/>
  <c r="BA202" i="72"/>
  <c r="BA201" i="72"/>
  <c r="AO202" i="72"/>
  <c r="AO201" i="72"/>
  <c r="AO200" i="72"/>
  <c r="K201" i="72"/>
  <c r="R201" i="72"/>
  <c r="S200" i="72"/>
  <c r="AS202" i="72"/>
  <c r="AS201" i="72"/>
  <c r="AS200" i="72"/>
  <c r="AB202" i="72"/>
  <c r="AB201" i="72"/>
  <c r="AB200" i="72"/>
  <c r="AF202" i="72"/>
  <c r="AF201" i="72"/>
  <c r="Z202" i="72"/>
  <c r="Z201" i="72"/>
  <c r="F216" i="72"/>
  <c r="F202" i="72"/>
  <c r="AJ202" i="72"/>
  <c r="AJ201" i="72"/>
  <c r="S201" i="72"/>
  <c r="O201" i="72"/>
  <c r="X201" i="72"/>
  <c r="G200" i="72"/>
  <c r="Q201" i="72"/>
  <c r="Y200" i="72"/>
  <c r="V202" i="72"/>
  <c r="V201" i="72"/>
  <c r="AM202" i="72"/>
  <c r="AM201" i="72"/>
  <c r="L201" i="72"/>
  <c r="H201" i="72"/>
  <c r="AJ200" i="72"/>
  <c r="J200" i="72"/>
  <c r="P200" i="72"/>
  <c r="U202" i="72"/>
  <c r="U201" i="72"/>
  <c r="AI202" i="72"/>
  <c r="AI201" i="72"/>
  <c r="V200" i="72"/>
  <c r="M200" i="72"/>
  <c r="P201" i="72"/>
  <c r="X200" i="72"/>
  <c r="AC200" i="72"/>
  <c r="AA202" i="72"/>
  <c r="AA201" i="72"/>
  <c r="AV202" i="72"/>
  <c r="AV200" i="72"/>
  <c r="AV201" i="72"/>
  <c r="AT202" i="72"/>
  <c r="AT201" i="72"/>
  <c r="AG202" i="72"/>
  <c r="AG201" i="72"/>
  <c r="AY202" i="72"/>
  <c r="AY201" i="72"/>
  <c r="AY221" i="72" s="1"/>
  <c r="AN202" i="72"/>
  <c r="AN222" i="72" s="1"/>
  <c r="AN201" i="72"/>
  <c r="AH202" i="72"/>
  <c r="AH201" i="72"/>
  <c r="AE202" i="72"/>
  <c r="AE201" i="72"/>
  <c r="AE200" i="72"/>
  <c r="AD200" i="72"/>
  <c r="G201" i="72"/>
  <c r="I201" i="72"/>
  <c r="Q200" i="72"/>
  <c r="T201" i="72"/>
  <c r="I200" i="72"/>
  <c r="O200" i="72"/>
  <c r="AQ202" i="72"/>
  <c r="AQ201" i="72"/>
  <c r="AW202" i="72"/>
  <c r="AW201" i="72"/>
  <c r="AU202" i="72"/>
  <c r="AU201" i="72"/>
  <c r="AP202" i="72"/>
  <c r="AP201" i="72"/>
  <c r="AP221" i="72" s="1"/>
  <c r="AZ200" i="72"/>
  <c r="T200" i="72"/>
  <c r="AW200" i="72"/>
  <c r="F201" i="72"/>
  <c r="AC201" i="72"/>
  <c r="L200" i="72"/>
  <c r="K200" i="72"/>
  <c r="H200" i="72"/>
  <c r="M201" i="72"/>
  <c r="AQ200" i="72"/>
  <c r="AP200" i="72"/>
  <c r="J201" i="72"/>
  <c r="E200" i="72"/>
  <c r="E204" i="72" s="1"/>
  <c r="F200" i="72"/>
  <c r="N200" i="72"/>
  <c r="Z200" i="72"/>
  <c r="W202" i="71"/>
  <c r="W222" i="71" s="1"/>
  <c r="W200" i="71"/>
  <c r="W201" i="71"/>
  <c r="W221" i="71" s="1"/>
  <c r="AX202" i="71"/>
  <c r="AX201" i="71"/>
  <c r="AX200" i="71"/>
  <c r="BA202" i="71"/>
  <c r="BA201" i="71"/>
  <c r="U202" i="71"/>
  <c r="U201" i="71"/>
  <c r="K201" i="71"/>
  <c r="R201" i="71"/>
  <c r="J201" i="71"/>
  <c r="T201" i="71"/>
  <c r="R200" i="71"/>
  <c r="Q200" i="71"/>
  <c r="AI202" i="71"/>
  <c r="AI201" i="71"/>
  <c r="AA202" i="71"/>
  <c r="AA201" i="71"/>
  <c r="AA221" i="71" s="1"/>
  <c r="AY202" i="71"/>
  <c r="AY201" i="71"/>
  <c r="AH202" i="71"/>
  <c r="AH201" i="71"/>
  <c r="AE202" i="71"/>
  <c r="AE201" i="71"/>
  <c r="AE200" i="71"/>
  <c r="AZ202" i="71"/>
  <c r="AZ201" i="71"/>
  <c r="E202" i="71"/>
  <c r="E201" i="71"/>
  <c r="Q201" i="71"/>
  <c r="U200" i="71"/>
  <c r="AC200" i="71"/>
  <c r="N200" i="71"/>
  <c r="M200" i="71"/>
  <c r="AZ200" i="71"/>
  <c r="V202" i="71"/>
  <c r="V201" i="71"/>
  <c r="AQ202" i="71"/>
  <c r="AQ201" i="71"/>
  <c r="AG202" i="71"/>
  <c r="AG201" i="71"/>
  <c r="AB202" i="71"/>
  <c r="AB201" i="71"/>
  <c r="AB200" i="71"/>
  <c r="AW202" i="71"/>
  <c r="AW201" i="71"/>
  <c r="BB202" i="71"/>
  <c r="BB201" i="71"/>
  <c r="BB200" i="71"/>
  <c r="AJ202" i="71"/>
  <c r="AJ201" i="71"/>
  <c r="AJ221" i="71" s="1"/>
  <c r="I200" i="71"/>
  <c r="H201" i="71"/>
  <c r="AQ200" i="71"/>
  <c r="AL202" i="71"/>
  <c r="AL201" i="71"/>
  <c r="AL200" i="71"/>
  <c r="AM202" i="71"/>
  <c r="AM201" i="71"/>
  <c r="AV202" i="71"/>
  <c r="AV201" i="71"/>
  <c r="AV200" i="71"/>
  <c r="AF202" i="71"/>
  <c r="AF201" i="71"/>
  <c r="F216" i="71"/>
  <c r="F202" i="71"/>
  <c r="F222" i="71" s="1"/>
  <c r="T200" i="71"/>
  <c r="V200" i="71"/>
  <c r="G200" i="71"/>
  <c r="AN202" i="71"/>
  <c r="AN222" i="71" s="1"/>
  <c r="AN201" i="71"/>
  <c r="AP202" i="71"/>
  <c r="AP201" i="71"/>
  <c r="AP221" i="71" s="1"/>
  <c r="AK202" i="71"/>
  <c r="AK201" i="71"/>
  <c r="AK200" i="71"/>
  <c r="X200" i="71"/>
  <c r="O200" i="71"/>
  <c r="AW200" i="71"/>
  <c r="AH200" i="71"/>
  <c r="AA200" i="71"/>
  <c r="AM200" i="71"/>
  <c r="I201" i="71"/>
  <c r="P200" i="71"/>
  <c r="AD202" i="71"/>
  <c r="AD201" i="71"/>
  <c r="AD221" i="71" s="1"/>
  <c r="AT202" i="71"/>
  <c r="AT201" i="71"/>
  <c r="AO202" i="71"/>
  <c r="AO201" i="71"/>
  <c r="N201" i="71"/>
  <c r="E200" i="71"/>
  <c r="E204" i="71" s="1"/>
  <c r="H200" i="71"/>
  <c r="X201" i="71"/>
  <c r="AP200" i="71"/>
  <c r="AN200" i="71"/>
  <c r="G201" i="71"/>
  <c r="AR202" i="71"/>
  <c r="AR201" i="71"/>
  <c r="AS202" i="71"/>
  <c r="AS201" i="71"/>
  <c r="AS200" i="71"/>
  <c r="AU202" i="71"/>
  <c r="AU201" i="71"/>
  <c r="Y202" i="71"/>
  <c r="Y201" i="71"/>
  <c r="Y221" i="71" s="1"/>
  <c r="AG200" i="71"/>
  <c r="M201" i="71"/>
  <c r="AJ200" i="71"/>
  <c r="K200" i="71"/>
  <c r="AC201" i="71"/>
  <c r="BA200" i="71"/>
  <c r="AD200" i="71"/>
  <c r="P201" i="71"/>
  <c r="AE202" i="70"/>
  <c r="AE201" i="70"/>
  <c r="AE200" i="70"/>
  <c r="Z202" i="70"/>
  <c r="Z201" i="70"/>
  <c r="AR202" i="70"/>
  <c r="AR201" i="70"/>
  <c r="AA202" i="70"/>
  <c r="AA201" i="70"/>
  <c r="AQ202" i="70"/>
  <c r="AQ201" i="70"/>
  <c r="T200" i="70"/>
  <c r="K201" i="70"/>
  <c r="G200" i="70"/>
  <c r="AA200" i="70"/>
  <c r="X200" i="70"/>
  <c r="U202" i="70"/>
  <c r="U201" i="70"/>
  <c r="V202" i="70"/>
  <c r="V201" i="70"/>
  <c r="AS202" i="70"/>
  <c r="AS201" i="70"/>
  <c r="AS200" i="70"/>
  <c r="AF202" i="70"/>
  <c r="AF222" i="70" s="1"/>
  <c r="AF201" i="70"/>
  <c r="L200" i="70"/>
  <c r="O201" i="70"/>
  <c r="O221" i="70" s="1"/>
  <c r="AF200" i="70"/>
  <c r="AJ202" i="70"/>
  <c r="AJ201" i="70"/>
  <c r="AN202" i="70"/>
  <c r="AN201" i="70"/>
  <c r="BA202" i="70"/>
  <c r="BA201" i="70"/>
  <c r="BA221" i="70" s="1"/>
  <c r="AV202" i="70"/>
  <c r="AV201" i="70"/>
  <c r="AV200" i="70"/>
  <c r="U200" i="70"/>
  <c r="N201" i="70"/>
  <c r="Z200" i="70"/>
  <c r="Z220" i="70" s="1"/>
  <c r="M201" i="70"/>
  <c r="AN200" i="70"/>
  <c r="AN220" i="70" s="1"/>
  <c r="Q201" i="70"/>
  <c r="AT202" i="70"/>
  <c r="AT201" i="70"/>
  <c r="O200" i="70"/>
  <c r="Q200" i="70"/>
  <c r="R200" i="70"/>
  <c r="R201" i="70"/>
  <c r="G201" i="70"/>
  <c r="T201" i="70"/>
  <c r="AB202" i="70"/>
  <c r="AB201" i="70"/>
  <c r="AB200" i="70"/>
  <c r="E202" i="70"/>
  <c r="E201" i="70"/>
  <c r="E205" i="70" s="1"/>
  <c r="AK202" i="70"/>
  <c r="AK201" i="70"/>
  <c r="AK200" i="70"/>
  <c r="AU202" i="70"/>
  <c r="AU201" i="70"/>
  <c r="AD202" i="70"/>
  <c r="AD201" i="70"/>
  <c r="AZ202" i="70"/>
  <c r="AZ201" i="70"/>
  <c r="AL202" i="70"/>
  <c r="AL201" i="70"/>
  <c r="AL200" i="70"/>
  <c r="AP202" i="70"/>
  <c r="AP201" i="70"/>
  <c r="F202" i="70"/>
  <c r="F201" i="70"/>
  <c r="P201" i="70"/>
  <c r="AQ200" i="70"/>
  <c r="AD200" i="70"/>
  <c r="AC201" i="70"/>
  <c r="AC200" i="70"/>
  <c r="AX202" i="70"/>
  <c r="AX201" i="70"/>
  <c r="AX200" i="70"/>
  <c r="AH202" i="70"/>
  <c r="AH201" i="70"/>
  <c r="AW202" i="70"/>
  <c r="AW201" i="70"/>
  <c r="AW221" i="70" s="1"/>
  <c r="W202" i="70"/>
  <c r="W222" i="70" s="1"/>
  <c r="W200" i="70"/>
  <c r="W201" i="70"/>
  <c r="W221" i="70" s="1"/>
  <c r="BB202" i="70"/>
  <c r="BB201" i="70"/>
  <c r="BB200" i="70"/>
  <c r="L201" i="70"/>
  <c r="J201" i="70"/>
  <c r="M200" i="70"/>
  <c r="K200" i="70"/>
  <c r="Y202" i="70"/>
  <c r="Y201" i="70"/>
  <c r="Y221" i="70" s="1"/>
  <c r="AY202" i="70"/>
  <c r="AY201" i="70"/>
  <c r="AY221" i="70" s="1"/>
  <c r="AG202" i="70"/>
  <c r="AG201" i="70"/>
  <c r="N200" i="70"/>
  <c r="I201" i="70"/>
  <c r="AR200" i="70"/>
  <c r="AT200" i="70"/>
  <c r="I200" i="70"/>
  <c r="J200" i="70"/>
  <c r="AO202" i="69"/>
  <c r="AO201" i="69"/>
  <c r="X202" i="69"/>
  <c r="X201" i="69"/>
  <c r="AY202" i="69"/>
  <c r="AY201" i="69"/>
  <c r="Y202" i="69"/>
  <c r="Y201" i="69"/>
  <c r="Y221" i="69" s="1"/>
  <c r="AB202" i="69"/>
  <c r="AB201" i="69"/>
  <c r="AB200" i="69"/>
  <c r="J200" i="69"/>
  <c r="J201" i="69"/>
  <c r="X200" i="69"/>
  <c r="H201" i="69"/>
  <c r="AO200" i="69"/>
  <c r="AA202" i="69"/>
  <c r="AA201" i="69"/>
  <c r="G202" i="69"/>
  <c r="G200" i="69"/>
  <c r="AW202" i="69"/>
  <c r="AW201" i="69"/>
  <c r="L201" i="69"/>
  <c r="I201" i="69"/>
  <c r="L200" i="69"/>
  <c r="AY200" i="69"/>
  <c r="N200" i="69"/>
  <c r="V202" i="69"/>
  <c r="V201" i="69"/>
  <c r="AG202" i="69"/>
  <c r="AG201" i="69"/>
  <c r="AM202" i="69"/>
  <c r="AM201" i="69"/>
  <c r="AP202" i="69"/>
  <c r="AP201" i="69"/>
  <c r="AK202" i="69"/>
  <c r="AK201" i="69"/>
  <c r="AK200" i="69"/>
  <c r="BA202" i="69"/>
  <c r="BA201" i="69"/>
  <c r="M200" i="69"/>
  <c r="R201" i="69"/>
  <c r="F200" i="69"/>
  <c r="T200" i="69"/>
  <c r="AC201" i="69"/>
  <c r="S201" i="69"/>
  <c r="Y200" i="69"/>
  <c r="AQ202" i="69"/>
  <c r="AQ201" i="69"/>
  <c r="AQ200" i="69"/>
  <c r="AN202" i="69"/>
  <c r="AN201" i="69"/>
  <c r="AF202" i="69"/>
  <c r="AF201" i="69"/>
  <c r="AL202" i="69"/>
  <c r="AL201" i="69"/>
  <c r="AL200" i="69"/>
  <c r="AR202" i="69"/>
  <c r="AR201" i="69"/>
  <c r="Q201" i="69"/>
  <c r="BA200" i="69"/>
  <c r="AA200" i="69"/>
  <c r="H200" i="69"/>
  <c r="M201" i="69"/>
  <c r="U202" i="69"/>
  <c r="U201" i="69"/>
  <c r="AV202" i="69"/>
  <c r="AV200" i="69"/>
  <c r="AV201" i="69"/>
  <c r="AX202" i="69"/>
  <c r="AX201" i="69"/>
  <c r="AX200" i="69"/>
  <c r="AC200" i="69"/>
  <c r="N201" i="69"/>
  <c r="K201" i="69"/>
  <c r="AN200" i="69"/>
  <c r="AN220" i="69" s="1"/>
  <c r="E202" i="69"/>
  <c r="E206" i="69" s="1"/>
  <c r="E201" i="69"/>
  <c r="AS202" i="69"/>
  <c r="AS201" i="69"/>
  <c r="AS200" i="69"/>
  <c r="AD202" i="69"/>
  <c r="AD201" i="69"/>
  <c r="W202" i="69"/>
  <c r="W222" i="69" s="1"/>
  <c r="W200" i="69"/>
  <c r="W201" i="69"/>
  <c r="W221" i="69" s="1"/>
  <c r="Z202" i="69"/>
  <c r="Z222" i="69" s="1"/>
  <c r="Z201" i="69"/>
  <c r="AT202" i="69"/>
  <c r="AT201" i="69"/>
  <c r="AH202" i="69"/>
  <c r="AH201" i="69"/>
  <c r="AW200" i="69"/>
  <c r="P200" i="69"/>
  <c r="R200" i="69"/>
  <c r="V200" i="69"/>
  <c r="T201" i="69"/>
  <c r="AR200" i="69"/>
  <c r="Q200" i="69"/>
  <c r="AP200" i="69"/>
  <c r="S200" i="69"/>
  <c r="AJ202" i="69"/>
  <c r="AJ201" i="69"/>
  <c r="AU202" i="69"/>
  <c r="AU201" i="69"/>
  <c r="AE202" i="69"/>
  <c r="AE201" i="69"/>
  <c r="AE200" i="69"/>
  <c r="P201" i="69"/>
  <c r="K200" i="69"/>
  <c r="AJ200" i="69"/>
  <c r="AF200" i="69"/>
  <c r="I200" i="69"/>
  <c r="O201" i="69"/>
  <c r="G201" i="69"/>
  <c r="AL202" i="68"/>
  <c r="AL201" i="68"/>
  <c r="AL200" i="68"/>
  <c r="AV202" i="68"/>
  <c r="AV200" i="68"/>
  <c r="AV201" i="68"/>
  <c r="AU202" i="68"/>
  <c r="AU201" i="68"/>
  <c r="AU221" i="68" s="1"/>
  <c r="AB202" i="68"/>
  <c r="AB201" i="68"/>
  <c r="AB200" i="68"/>
  <c r="L201" i="68"/>
  <c r="T200" i="68"/>
  <c r="AC200" i="68"/>
  <c r="S201" i="68"/>
  <c r="J200" i="68"/>
  <c r="E202" i="68"/>
  <c r="E206" i="68" s="1"/>
  <c r="E201" i="68"/>
  <c r="E205" i="68" s="1"/>
  <c r="AN202" i="68"/>
  <c r="AN222" i="68" s="1"/>
  <c r="AN201" i="68"/>
  <c r="AY202" i="68"/>
  <c r="AY201" i="68"/>
  <c r="AY221" i="68" s="1"/>
  <c r="Z202" i="68"/>
  <c r="Z222" i="68" s="1"/>
  <c r="Z201" i="68"/>
  <c r="J201" i="68"/>
  <c r="Q201" i="68"/>
  <c r="I200" i="68"/>
  <c r="E200" i="68"/>
  <c r="E204" i="68" s="1"/>
  <c r="F204" i="68" s="1"/>
  <c r="AJ202" i="68"/>
  <c r="AJ201" i="68"/>
  <c r="AJ221" i="68" s="1"/>
  <c r="AD202" i="68"/>
  <c r="AD201" i="68"/>
  <c r="AD221" i="68" s="1"/>
  <c r="AM202" i="68"/>
  <c r="AM201" i="68"/>
  <c r="V202" i="68"/>
  <c r="V201" i="68"/>
  <c r="V221" i="68" s="1"/>
  <c r="AD200" i="68"/>
  <c r="O200" i="68"/>
  <c r="I201" i="68"/>
  <c r="H200" i="68"/>
  <c r="P201" i="68"/>
  <c r="Y202" i="68"/>
  <c r="Y201" i="68"/>
  <c r="Y221" i="68" s="1"/>
  <c r="AW202" i="68"/>
  <c r="AW201" i="68"/>
  <c r="AW221" i="68" s="1"/>
  <c r="AP202" i="68"/>
  <c r="AP201" i="68"/>
  <c r="AP221" i="68" s="1"/>
  <c r="L200" i="68"/>
  <c r="X201" i="68"/>
  <c r="O201" i="68"/>
  <c r="O221" i="68" s="1"/>
  <c r="G201" i="68"/>
  <c r="R200" i="68"/>
  <c r="AT202" i="68"/>
  <c r="AT201" i="68"/>
  <c r="AT221" i="68" s="1"/>
  <c r="AZ202" i="68"/>
  <c r="AZ201" i="68"/>
  <c r="AI202" i="68"/>
  <c r="AI201" i="68"/>
  <c r="F216" i="68"/>
  <c r="F202" i="68"/>
  <c r="F222" i="68" s="1"/>
  <c r="R201" i="68"/>
  <c r="AN200" i="68"/>
  <c r="AN220" i="68" s="1"/>
  <c r="N200" i="68"/>
  <c r="N201" i="68"/>
  <c r="Y200" i="68"/>
  <c r="X200" i="68"/>
  <c r="G200" i="68"/>
  <c r="AT200" i="68"/>
  <c r="U202" i="68"/>
  <c r="U201" i="68"/>
  <c r="U221" i="68" s="1"/>
  <c r="AA202" i="68"/>
  <c r="AA201" i="68"/>
  <c r="AA221" i="68" s="1"/>
  <c r="AO202" i="68"/>
  <c r="AO201" i="68"/>
  <c r="AY200" i="68"/>
  <c r="S200" i="68"/>
  <c r="P200" i="68"/>
  <c r="AM200" i="68"/>
  <c r="M200" i="68"/>
  <c r="AU200" i="68"/>
  <c r="AC201" i="68"/>
  <c r="BB202" i="68"/>
  <c r="BB201" i="68"/>
  <c r="BB200" i="68"/>
  <c r="AE202" i="68"/>
  <c r="AE201" i="68"/>
  <c r="AE200" i="68"/>
  <c r="AR202" i="68"/>
  <c r="AR201" i="68"/>
  <c r="AR221" i="68" s="1"/>
  <c r="AF202" i="68"/>
  <c r="AF201" i="68"/>
  <c r="V200" i="68"/>
  <c r="Z200" i="68"/>
  <c r="Z220" i="68" s="1"/>
  <c r="U200" i="68"/>
  <c r="K201" i="68"/>
  <c r="AZ200" i="68"/>
  <c r="Q200" i="68"/>
  <c r="AP200" i="68"/>
  <c r="AI200" i="68"/>
  <c r="AR200" i="68"/>
  <c r="AU202" i="67"/>
  <c r="AU201" i="67"/>
  <c r="AU221" i="67" s="1"/>
  <c r="AK202" i="67"/>
  <c r="AK201" i="67"/>
  <c r="AK200" i="67"/>
  <c r="Y202" i="67"/>
  <c r="Y201" i="67"/>
  <c r="Y221" i="67" s="1"/>
  <c r="F216" i="67"/>
  <c r="F202" i="67"/>
  <c r="F222" i="67" s="1"/>
  <c r="AL202" i="67"/>
  <c r="AL201" i="67"/>
  <c r="AL200" i="67"/>
  <c r="X200" i="67"/>
  <c r="F200" i="67"/>
  <c r="O200" i="67"/>
  <c r="H201" i="67"/>
  <c r="T200" i="67"/>
  <c r="AB202" i="67"/>
  <c r="AB201" i="67"/>
  <c r="AB200" i="67"/>
  <c r="Z202" i="67"/>
  <c r="Z222" i="67" s="1"/>
  <c r="Z201" i="67"/>
  <c r="Z200" i="67"/>
  <c r="AF202" i="67"/>
  <c r="AF222" i="67" s="1"/>
  <c r="AF201" i="67"/>
  <c r="AA202" i="67"/>
  <c r="AA201" i="67"/>
  <c r="AA221" i="67" s="1"/>
  <c r="T201" i="67"/>
  <c r="S200" i="67"/>
  <c r="AX202" i="67"/>
  <c r="AX201" i="67"/>
  <c r="AX200" i="67"/>
  <c r="V202" i="67"/>
  <c r="V201" i="67"/>
  <c r="V221" i="67" s="1"/>
  <c r="AH202" i="67"/>
  <c r="AH201" i="67"/>
  <c r="U202" i="67"/>
  <c r="U201" i="67"/>
  <c r="P200" i="67"/>
  <c r="R200" i="67"/>
  <c r="L201" i="67"/>
  <c r="L200" i="67"/>
  <c r="V200" i="67"/>
  <c r="W202" i="67"/>
  <c r="W200" i="67"/>
  <c r="W220" i="67" s="1"/>
  <c r="W201" i="67"/>
  <c r="W221" i="67" s="1"/>
  <c r="M200" i="67"/>
  <c r="BB202" i="67"/>
  <c r="BB201" i="67"/>
  <c r="BB200" i="67"/>
  <c r="AP202" i="67"/>
  <c r="AP201" i="67"/>
  <c r="AP221" i="67" s="1"/>
  <c r="AZ202" i="67"/>
  <c r="AZ201" i="67"/>
  <c r="AQ202" i="67"/>
  <c r="AQ201" i="67"/>
  <c r="E202" i="67"/>
  <c r="E206" i="67" s="1"/>
  <c r="E201" i="67"/>
  <c r="E205" i="67" s="1"/>
  <c r="Y200" i="67"/>
  <c r="AU200" i="67"/>
  <c r="AF200" i="67"/>
  <c r="AF220" i="67" s="1"/>
  <c r="F201" i="67"/>
  <c r="F221" i="67" s="1"/>
  <c r="Q201" i="67"/>
  <c r="AS202" i="67"/>
  <c r="AS201" i="67"/>
  <c r="AS200" i="67"/>
  <c r="AE202" i="67"/>
  <c r="AE201" i="67"/>
  <c r="AE200" i="67"/>
  <c r="AG202" i="67"/>
  <c r="AG201" i="67"/>
  <c r="BA202" i="67"/>
  <c r="BA201" i="67"/>
  <c r="BA221" i="67" s="1"/>
  <c r="AT202" i="67"/>
  <c r="AT201" i="67"/>
  <c r="AT221" i="67" s="1"/>
  <c r="AD202" i="67"/>
  <c r="AD201" i="67"/>
  <c r="AD221" i="67" s="1"/>
  <c r="AD200" i="67"/>
  <c r="AO202" i="67"/>
  <c r="AO201" i="67"/>
  <c r="P201" i="67"/>
  <c r="AA200" i="67"/>
  <c r="G201" i="67"/>
  <c r="I201" i="67"/>
  <c r="N200" i="67"/>
  <c r="G200" i="67"/>
  <c r="I200" i="67"/>
  <c r="Q200" i="67"/>
  <c r="AW202" i="67"/>
  <c r="AW201" i="67"/>
  <c r="AW221" i="67" s="1"/>
  <c r="AI202" i="67"/>
  <c r="AI201" i="67"/>
  <c r="AR202" i="67"/>
  <c r="AR201" i="67"/>
  <c r="AR221" i="67" s="1"/>
  <c r="AN202" i="67"/>
  <c r="AN222" i="67" s="1"/>
  <c r="AN201" i="67"/>
  <c r="K202" i="67"/>
  <c r="K222" i="67" s="1"/>
  <c r="K201" i="67"/>
  <c r="AY202" i="67"/>
  <c r="AY201" i="67"/>
  <c r="AY221" i="67" s="1"/>
  <c r="M201" i="67"/>
  <c r="AC200" i="67"/>
  <c r="AW200" i="67"/>
  <c r="O201" i="67"/>
  <c r="O221" i="67" s="1"/>
  <c r="AQ200" i="67"/>
  <c r="AC201" i="67"/>
  <c r="N201" i="67"/>
  <c r="R201" i="67"/>
  <c r="E202" i="88"/>
  <c r="E206" i="88" s="1"/>
  <c r="E201" i="88"/>
  <c r="E200" i="88"/>
  <c r="Q216" i="88"/>
  <c r="E200" i="63"/>
  <c r="E202" i="63"/>
  <c r="AK201" i="63"/>
  <c r="AK200" i="63"/>
  <c r="Q220" i="75"/>
  <c r="H201" i="63"/>
  <c r="Y200" i="63"/>
  <c r="J202" i="63"/>
  <c r="AT200" i="63"/>
  <c r="AA202" i="63"/>
  <c r="AU202" i="63"/>
  <c r="AU222" i="72" s="1"/>
  <c r="L200" i="63"/>
  <c r="L201" i="63"/>
  <c r="N201" i="63"/>
  <c r="N200" i="63"/>
  <c r="BA200" i="63"/>
  <c r="X202" i="63"/>
  <c r="X222" i="72" s="1"/>
  <c r="R201" i="63"/>
  <c r="AR202" i="63"/>
  <c r="AG216" i="68"/>
  <c r="AG201" i="63"/>
  <c r="AG202" i="63"/>
  <c r="AX201" i="63"/>
  <c r="AX200" i="63"/>
  <c r="AX220" i="68" s="1"/>
  <c r="AM202" i="63"/>
  <c r="AU200" i="63"/>
  <c r="AZ202" i="63"/>
  <c r="I200" i="63"/>
  <c r="AM200" i="63"/>
  <c r="AM220" i="69" s="1"/>
  <c r="AQ200" i="63"/>
  <c r="K200" i="63"/>
  <c r="U202" i="63"/>
  <c r="M201" i="63"/>
  <c r="AH200" i="63"/>
  <c r="G202" i="63"/>
  <c r="G222" i="72" s="1"/>
  <c r="AX202" i="63"/>
  <c r="AX222" i="71" s="1"/>
  <c r="BA202" i="63"/>
  <c r="AH202" i="63"/>
  <c r="P202" i="63"/>
  <c r="P222" i="68" s="1"/>
  <c r="AD200" i="63"/>
  <c r="I202" i="63"/>
  <c r="I222" i="69" s="1"/>
  <c r="Q202" i="63"/>
  <c r="Q222" i="71" s="1"/>
  <c r="T202" i="63"/>
  <c r="T222" i="68" s="1"/>
  <c r="U200" i="63"/>
  <c r="Q221" i="75"/>
  <c r="Q222" i="75"/>
  <c r="V200" i="63"/>
  <c r="K201" i="63"/>
  <c r="AT202" i="63"/>
  <c r="AD202" i="63"/>
  <c r="AJ202" i="63"/>
  <c r="AW200" i="63"/>
  <c r="M200" i="63"/>
  <c r="AQ202" i="63"/>
  <c r="T201" i="63"/>
  <c r="H200" i="63"/>
  <c r="AO202" i="63"/>
  <c r="AE216" i="74"/>
  <c r="AE201" i="63"/>
  <c r="AE200" i="63"/>
  <c r="AS216" i="68"/>
  <c r="AS201" i="63"/>
  <c r="AS200" i="63"/>
  <c r="AV216" i="67"/>
  <c r="AV201" i="63"/>
  <c r="AV200" i="63"/>
  <c r="AV202" i="63"/>
  <c r="AC202" i="63"/>
  <c r="AC222" i="73" s="1"/>
  <c r="Y202" i="63"/>
  <c r="AZ200" i="63"/>
  <c r="V202" i="63"/>
  <c r="S200" i="63"/>
  <c r="S220" i="72" s="1"/>
  <c r="R202" i="63"/>
  <c r="R222" i="69" s="1"/>
  <c r="AG200" i="63"/>
  <c r="J200" i="63"/>
  <c r="X201" i="63"/>
  <c r="AO200" i="63"/>
  <c r="AO220" i="71" s="1"/>
  <c r="AL216" i="72"/>
  <c r="AL202" i="63"/>
  <c r="AL201" i="63"/>
  <c r="AL200" i="63"/>
  <c r="AP200" i="63"/>
  <c r="Q200" i="63"/>
  <c r="Q220" i="70" s="1"/>
  <c r="S202" i="63"/>
  <c r="AS202" i="63"/>
  <c r="AY202" i="63"/>
  <c r="O200" i="63"/>
  <c r="O220" i="70" s="1"/>
  <c r="AP202" i="63"/>
  <c r="AC201" i="63"/>
  <c r="BB201" i="63"/>
  <c r="BB202" i="63"/>
  <c r="BB200" i="63"/>
  <c r="AB216" i="88"/>
  <c r="AB201" i="63"/>
  <c r="AB202" i="63"/>
  <c r="AB200" i="63"/>
  <c r="G200" i="63"/>
  <c r="AI202" i="63"/>
  <c r="O202" i="63"/>
  <c r="O222" i="69" s="1"/>
  <c r="AK202" i="63"/>
  <c r="AI200" i="63"/>
  <c r="AW202" i="63"/>
  <c r="J201" i="63"/>
  <c r="AJ200" i="63"/>
  <c r="P201" i="63"/>
  <c r="AR200" i="63"/>
  <c r="AY200" i="63"/>
  <c r="AA200" i="63"/>
  <c r="Q201" i="63"/>
  <c r="M222" i="68"/>
  <c r="AY216" i="74"/>
  <c r="BA216" i="68"/>
  <c r="AQ216" i="68"/>
  <c r="M216" i="88"/>
  <c r="AU216" i="75"/>
  <c r="AU221" i="75" s="1"/>
  <c r="O221" i="69"/>
  <c r="N202" i="75"/>
  <c r="O201" i="75"/>
  <c r="Z200" i="75"/>
  <c r="AF220" i="72"/>
  <c r="H202" i="75"/>
  <c r="AY200" i="75"/>
  <c r="K200" i="75"/>
  <c r="O221" i="72"/>
  <c r="E216" i="70"/>
  <c r="E206" i="70"/>
  <c r="F206" i="70" s="1"/>
  <c r="G206" i="70" s="1"/>
  <c r="H206" i="70" s="1"/>
  <c r="E204" i="70"/>
  <c r="F204" i="70" s="1"/>
  <c r="AN216" i="71"/>
  <c r="AN220" i="71"/>
  <c r="U216" i="75"/>
  <c r="U221" i="75" s="1"/>
  <c r="N216" i="88"/>
  <c r="N216" i="73"/>
  <c r="AK216" i="68"/>
  <c r="P216" i="69"/>
  <c r="AN216" i="74"/>
  <c r="AI216" i="67"/>
  <c r="BA216" i="75"/>
  <c r="BA221" i="75" s="1"/>
  <c r="BA201" i="75"/>
  <c r="BA200" i="75"/>
  <c r="Q216" i="68"/>
  <c r="X216" i="72"/>
  <c r="AH216" i="67"/>
  <c r="BA202" i="75"/>
  <c r="BB216" i="75"/>
  <c r="BB202" i="75"/>
  <c r="BB201" i="75"/>
  <c r="BB200" i="75"/>
  <c r="AX216" i="67"/>
  <c r="E216" i="72"/>
  <c r="E206" i="72"/>
  <c r="E205" i="72"/>
  <c r="AO216" i="75"/>
  <c r="AO221" i="75" s="1"/>
  <c r="AO201" i="75"/>
  <c r="AO200" i="75"/>
  <c r="AN216" i="69"/>
  <c r="AG216" i="74"/>
  <c r="Z216" i="70"/>
  <c r="AP216" i="75"/>
  <c r="AP221" i="75" s="1"/>
  <c r="AP201" i="75"/>
  <c r="AP200" i="75"/>
  <c r="AP202" i="75"/>
  <c r="AO216" i="70"/>
  <c r="AT216" i="88"/>
  <c r="BB216" i="74"/>
  <c r="BB216" i="69"/>
  <c r="AO216" i="88"/>
  <c r="AB216" i="74"/>
  <c r="AJ216" i="69"/>
  <c r="AD216" i="71"/>
  <c r="AZ216" i="73"/>
  <c r="AQ216" i="73"/>
  <c r="AW216" i="68"/>
  <c r="AS216" i="72"/>
  <c r="H216" i="69"/>
  <c r="V216" i="67"/>
  <c r="AR216" i="67"/>
  <c r="AS216" i="73"/>
  <c r="AW216" i="74"/>
  <c r="AW216" i="67"/>
  <c r="AN216" i="75"/>
  <c r="AN221" i="75" s="1"/>
  <c r="AN201" i="75"/>
  <c r="AN200" i="75"/>
  <c r="AN202" i="75"/>
  <c r="AN216" i="73"/>
  <c r="AN220" i="73"/>
  <c r="H216" i="70"/>
  <c r="H216" i="73"/>
  <c r="AI216" i="69"/>
  <c r="AI216" i="75"/>
  <c r="AI221" i="75" s="1"/>
  <c r="AI216" i="70"/>
  <c r="AM216" i="67"/>
  <c r="AM216" i="70"/>
  <c r="AM216" i="74"/>
  <c r="AT216" i="74"/>
  <c r="AP216" i="69"/>
  <c r="AP221" i="69"/>
  <c r="AD216" i="69"/>
  <c r="AD221" i="69"/>
  <c r="AS216" i="75"/>
  <c r="AS222" i="75" s="1"/>
  <c r="AS201" i="75"/>
  <c r="AS200" i="75"/>
  <c r="AB216" i="72"/>
  <c r="AT216" i="73"/>
  <c r="E216" i="69"/>
  <c r="E205" i="69"/>
  <c r="F205" i="69" s="1"/>
  <c r="E204" i="69"/>
  <c r="F204" i="69" s="1"/>
  <c r="W216" i="74"/>
  <c r="P216" i="68"/>
  <c r="U216" i="71"/>
  <c r="AR216" i="73"/>
  <c r="S216" i="73"/>
  <c r="AU216" i="74"/>
  <c r="N216" i="70"/>
  <c r="AI216" i="71"/>
  <c r="AY216" i="72"/>
  <c r="S216" i="72"/>
  <c r="Y216" i="74"/>
  <c r="AO202" i="75"/>
  <c r="AY216" i="68"/>
  <c r="AG216" i="69"/>
  <c r="AX216" i="70"/>
  <c r="AI216" i="72"/>
  <c r="AS216" i="67"/>
  <c r="AA216" i="71"/>
  <c r="R216" i="68"/>
  <c r="P216" i="75"/>
  <c r="P222" i="75" s="1"/>
  <c r="P201" i="75"/>
  <c r="P202" i="75"/>
  <c r="P200" i="75"/>
  <c r="H216" i="74"/>
  <c r="R216" i="75"/>
  <c r="R221" i="75" s="1"/>
  <c r="AX216" i="68"/>
  <c r="F216" i="75"/>
  <c r="F222" i="75" s="1"/>
  <c r="F202" i="75"/>
  <c r="F200" i="75"/>
  <c r="F204" i="75" s="1"/>
  <c r="G204" i="75" s="1"/>
  <c r="H204" i="75" s="1"/>
  <c r="AH216" i="68"/>
  <c r="AH216" i="74"/>
  <c r="AZ221" i="73"/>
  <c r="AZ216" i="69"/>
  <c r="I216" i="74"/>
  <c r="S216" i="74"/>
  <c r="S216" i="70"/>
  <c r="P216" i="67"/>
  <c r="S216" i="75"/>
  <c r="S220" i="75" s="1"/>
  <c r="S200" i="75"/>
  <c r="S202" i="75"/>
  <c r="P216" i="73"/>
  <c r="T216" i="68"/>
  <c r="AH216" i="72"/>
  <c r="AS202" i="75"/>
  <c r="X216" i="73"/>
  <c r="V216" i="71"/>
  <c r="AK216" i="74"/>
  <c r="AB216" i="70"/>
  <c r="AK216" i="67"/>
  <c r="E216" i="68"/>
  <c r="BB216" i="67"/>
  <c r="AV216" i="69"/>
  <c r="AS216" i="74"/>
  <c r="T216" i="72"/>
  <c r="AY216" i="69"/>
  <c r="AY221" i="69"/>
  <c r="AS216" i="71"/>
  <c r="AT216" i="71"/>
  <c r="AT221" i="71"/>
  <c r="U216" i="68"/>
  <c r="AW216" i="75"/>
  <c r="AW221" i="75" s="1"/>
  <c r="AW201" i="75"/>
  <c r="AD216" i="72"/>
  <c r="AD221" i="72"/>
  <c r="BA216" i="74"/>
  <c r="AU216" i="69"/>
  <c r="O216" i="69"/>
  <c r="AN216" i="67"/>
  <c r="U216" i="73"/>
  <c r="P216" i="71"/>
  <c r="F216" i="74"/>
  <c r="Q216" i="73"/>
  <c r="AH216" i="70"/>
  <c r="T216" i="73"/>
  <c r="K216" i="67"/>
  <c r="AF216" i="68"/>
  <c r="AT216" i="70"/>
  <c r="Y216" i="72"/>
  <c r="BA216" i="67"/>
  <c r="X216" i="68"/>
  <c r="AE216" i="71"/>
  <c r="U216" i="72"/>
  <c r="J216" i="73"/>
  <c r="Q216" i="67"/>
  <c r="AF216" i="71"/>
  <c r="K216" i="69"/>
  <c r="O216" i="75"/>
  <c r="O222" i="75" s="1"/>
  <c r="O200" i="75"/>
  <c r="G216" i="69"/>
  <c r="P216" i="72"/>
  <c r="AL216" i="69"/>
  <c r="AA216" i="67"/>
  <c r="BB216" i="71"/>
  <c r="AA216" i="73"/>
  <c r="L216" i="73"/>
  <c r="X201" i="75"/>
  <c r="AD216" i="75"/>
  <c r="AD221" i="75" s="1"/>
  <c r="AD201" i="75"/>
  <c r="Y216" i="69"/>
  <c r="M216" i="67"/>
  <c r="E216" i="75"/>
  <c r="E221" i="75" s="1"/>
  <c r="E202" i="75"/>
  <c r="E206" i="75" s="1"/>
  <c r="E201" i="75"/>
  <c r="E205" i="75" s="1"/>
  <c r="F205" i="75" s="1"/>
  <c r="G205" i="75" s="1"/>
  <c r="H205" i="75" s="1"/>
  <c r="I205" i="75" s="1"/>
  <c r="J205" i="75" s="1"/>
  <c r="K205" i="75" s="1"/>
  <c r="L205" i="75" s="1"/>
  <c r="M205" i="75" s="1"/>
  <c r="D13" i="75" s="1"/>
  <c r="AT216" i="75"/>
  <c r="AT221" i="75" s="1"/>
  <c r="AT201" i="75"/>
  <c r="F216" i="70"/>
  <c r="AP216" i="67"/>
  <c r="AS216" i="70"/>
  <c r="AZ216" i="68"/>
  <c r="H216" i="68"/>
  <c r="AG216" i="67"/>
  <c r="G216" i="74"/>
  <c r="AP216" i="71"/>
  <c r="AA216" i="72"/>
  <c r="AA221" i="72"/>
  <c r="BA216" i="73"/>
  <c r="S216" i="68"/>
  <c r="AP216" i="68"/>
  <c r="V216" i="69"/>
  <c r="AC216" i="70"/>
  <c r="AV216" i="71"/>
  <c r="BA216" i="70"/>
  <c r="AK216" i="69"/>
  <c r="AV216" i="70"/>
  <c r="I216" i="75"/>
  <c r="I220" i="75" s="1"/>
  <c r="AD216" i="70"/>
  <c r="H216" i="67"/>
  <c r="Y216" i="71"/>
  <c r="Y216" i="75"/>
  <c r="Y221" i="75" s="1"/>
  <c r="Y201" i="75"/>
  <c r="AF216" i="69"/>
  <c r="BB216" i="70"/>
  <c r="Z216" i="69"/>
  <c r="AT216" i="69"/>
  <c r="AF216" i="75"/>
  <c r="AF221" i="75" s="1"/>
  <c r="AF201" i="75"/>
  <c r="AX216" i="72"/>
  <c r="AO216" i="67"/>
  <c r="AK216" i="72"/>
  <c r="BA216" i="72"/>
  <c r="BA221" i="72"/>
  <c r="U216" i="69"/>
  <c r="AF216" i="74"/>
  <c r="AF216" i="70"/>
  <c r="X216" i="70"/>
  <c r="O216" i="73"/>
  <c r="I200" i="75"/>
  <c r="AM216" i="75"/>
  <c r="AM221" i="75" s="1"/>
  <c r="AM201" i="75"/>
  <c r="AQ216" i="70"/>
  <c r="AQ221" i="70"/>
  <c r="AZ216" i="75"/>
  <c r="AZ221" i="75" s="1"/>
  <c r="AZ201" i="75"/>
  <c r="K216" i="73"/>
  <c r="AI216" i="73"/>
  <c r="M216" i="73"/>
  <c r="X216" i="74"/>
  <c r="AR216" i="70"/>
  <c r="AR221" i="70"/>
  <c r="K216" i="71"/>
  <c r="AK216" i="71"/>
  <c r="F204" i="71"/>
  <c r="AX216" i="74"/>
  <c r="N216" i="72"/>
  <c r="O216" i="67"/>
  <c r="K216" i="72"/>
  <c r="AK216" i="75"/>
  <c r="AK222" i="75" s="1"/>
  <c r="AK201" i="75"/>
  <c r="AK200" i="75"/>
  <c r="K222" i="72"/>
  <c r="S216" i="71"/>
  <c r="AB216" i="69"/>
  <c r="AX216" i="73"/>
  <c r="K216" i="88"/>
  <c r="AO216" i="69"/>
  <c r="M216" i="70"/>
  <c r="AC216" i="68"/>
  <c r="Q216" i="70"/>
  <c r="AE216" i="70"/>
  <c r="Z216" i="73"/>
  <c r="AV216" i="74"/>
  <c r="R216" i="73"/>
  <c r="S216" i="67"/>
  <c r="R216" i="72"/>
  <c r="M216" i="75"/>
  <c r="M221" i="75" s="1"/>
  <c r="AE216" i="67"/>
  <c r="N216" i="69"/>
  <c r="AA216" i="69"/>
  <c r="AA221" i="69"/>
  <c r="AC216" i="75"/>
  <c r="AC222" i="75" s="1"/>
  <c r="T216" i="75"/>
  <c r="T220" i="75" s="1"/>
  <c r="G216" i="75"/>
  <c r="G220" i="75" s="1"/>
  <c r="V216" i="72"/>
  <c r="V221" i="72"/>
  <c r="AJ216" i="70"/>
  <c r="AJ221" i="70"/>
  <c r="AY216" i="71"/>
  <c r="AY221" i="71"/>
  <c r="R216" i="67"/>
  <c r="AK216" i="70"/>
  <c r="I216" i="72"/>
  <c r="F135" i="88"/>
  <c r="AR216" i="72"/>
  <c r="AR221" i="72"/>
  <c r="AX216" i="71"/>
  <c r="AF216" i="72"/>
  <c r="AU216" i="68"/>
  <c r="I202" i="75"/>
  <c r="AZ216" i="67"/>
  <c r="AD216" i="73"/>
  <c r="AD221" i="73"/>
  <c r="AU216" i="70"/>
  <c r="AU221" i="70"/>
  <c r="AW216" i="73"/>
  <c r="AH216" i="71"/>
  <c r="Z216" i="74"/>
  <c r="I216" i="73"/>
  <c r="Q216" i="69"/>
  <c r="BB216" i="73"/>
  <c r="X216" i="71"/>
  <c r="M216" i="74"/>
  <c r="AB216" i="68"/>
  <c r="BB216" i="68"/>
  <c r="R216" i="69"/>
  <c r="AA216" i="68"/>
  <c r="AK216" i="73"/>
  <c r="AP216" i="74"/>
  <c r="AW216" i="69"/>
  <c r="AW221" i="69"/>
  <c r="AE216" i="69"/>
  <c r="AL216" i="70"/>
  <c r="W216" i="73"/>
  <c r="W221" i="73"/>
  <c r="AM200" i="75"/>
  <c r="AJ216" i="71"/>
  <c r="T216" i="74"/>
  <c r="M216" i="69"/>
  <c r="W216" i="71"/>
  <c r="W220" i="71"/>
  <c r="I216" i="71"/>
  <c r="AO216" i="71"/>
  <c r="AJ216" i="68"/>
  <c r="K216" i="75"/>
  <c r="K221" i="75" s="1"/>
  <c r="AS216" i="69"/>
  <c r="AV216" i="73"/>
  <c r="G216" i="73"/>
  <c r="H216" i="72"/>
  <c r="S216" i="69"/>
  <c r="AN216" i="68"/>
  <c r="Q216" i="74"/>
  <c r="J216" i="70"/>
  <c r="K202" i="75"/>
  <c r="AX216" i="69"/>
  <c r="Z216" i="75"/>
  <c r="Z221" i="75" s="1"/>
  <c r="Z201" i="75"/>
  <c r="AG216" i="73"/>
  <c r="AP216" i="73"/>
  <c r="AP221" i="73"/>
  <c r="AQ216" i="71"/>
  <c r="BB216" i="72"/>
  <c r="X216" i="69"/>
  <c r="W216" i="69"/>
  <c r="W220" i="69"/>
  <c r="AM216" i="71"/>
  <c r="AF216" i="73"/>
  <c r="AZ200" i="75"/>
  <c r="H129" i="88"/>
  <c r="H131" i="88" s="1"/>
  <c r="G130" i="88"/>
  <c r="G132" i="88" s="1"/>
  <c r="G133" i="88" s="1"/>
  <c r="G190" i="88" s="1"/>
  <c r="AE216" i="68"/>
  <c r="AL216" i="73"/>
  <c r="AJ216" i="73"/>
  <c r="AZ216" i="72"/>
  <c r="AW216" i="70"/>
  <c r="Z220" i="72"/>
  <c r="AQ216" i="74"/>
  <c r="AE216" i="73"/>
  <c r="I216" i="70"/>
  <c r="V216" i="75"/>
  <c r="V221" i="75" s="1"/>
  <c r="V201" i="75"/>
  <c r="AC216" i="71"/>
  <c r="M216" i="68"/>
  <c r="Z216" i="67"/>
  <c r="AH216" i="73"/>
  <c r="AT216" i="68"/>
  <c r="R216" i="70"/>
  <c r="AQ216" i="67"/>
  <c r="G216" i="71"/>
  <c r="AB216" i="75"/>
  <c r="AB201" i="75"/>
  <c r="AB202" i="75"/>
  <c r="AB200" i="75"/>
  <c r="AZ216" i="70"/>
  <c r="R216" i="71"/>
  <c r="AH216" i="75"/>
  <c r="AH221" i="75" s="1"/>
  <c r="AH201" i="75"/>
  <c r="AE216" i="72"/>
  <c r="P216" i="70"/>
  <c r="J216" i="69"/>
  <c r="G216" i="72"/>
  <c r="L216" i="74"/>
  <c r="N216" i="71"/>
  <c r="AW216" i="71"/>
  <c r="AW221" i="71"/>
  <c r="G216" i="67"/>
  <c r="AH216" i="69"/>
  <c r="Y216" i="68"/>
  <c r="AP216" i="70"/>
  <c r="AP221" i="70"/>
  <c r="O221" i="73"/>
  <c r="Z220" i="69"/>
  <c r="Q216" i="71"/>
  <c r="M222" i="70"/>
  <c r="AC216" i="74"/>
  <c r="AR216" i="75"/>
  <c r="AR221" i="75" s="1"/>
  <c r="AR201" i="75"/>
  <c r="V202" i="75"/>
  <c r="N216" i="68"/>
  <c r="AY216" i="73"/>
  <c r="L216" i="71"/>
  <c r="Z216" i="68"/>
  <c r="AO216" i="68"/>
  <c r="AO216" i="72"/>
  <c r="J216" i="74"/>
  <c r="AU216" i="72"/>
  <c r="AU221" i="72"/>
  <c r="Y216" i="73"/>
  <c r="AQ216" i="72"/>
  <c r="O216" i="71"/>
  <c r="F216" i="69"/>
  <c r="F222" i="69"/>
  <c r="R216" i="74"/>
  <c r="N216" i="67"/>
  <c r="AG216" i="72"/>
  <c r="J216" i="68"/>
  <c r="N216" i="75"/>
  <c r="N222" i="75" s="1"/>
  <c r="AN216" i="72"/>
  <c r="E216" i="74"/>
  <c r="X216" i="67"/>
  <c r="AP216" i="72"/>
  <c r="T216" i="69"/>
  <c r="U216" i="67"/>
  <c r="AC216" i="69"/>
  <c r="V216" i="74"/>
  <c r="AM216" i="73"/>
  <c r="AJ216" i="67"/>
  <c r="X216" i="75"/>
  <c r="X222" i="75" s="1"/>
  <c r="U216" i="70"/>
  <c r="AU216" i="73"/>
  <c r="AU221" i="73"/>
  <c r="AT216" i="67"/>
  <c r="O216" i="72"/>
  <c r="X200" i="75"/>
  <c r="U216" i="74"/>
  <c r="AD216" i="67"/>
  <c r="AW202" i="75"/>
  <c r="E216" i="73"/>
  <c r="E205" i="73"/>
  <c r="W216" i="75"/>
  <c r="W222" i="75" s="1"/>
  <c r="W200" i="75"/>
  <c r="W201" i="75"/>
  <c r="AL216" i="74"/>
  <c r="AL216" i="67"/>
  <c r="AR202" i="75"/>
  <c r="AV216" i="75"/>
  <c r="AV201" i="75"/>
  <c r="AV200" i="75"/>
  <c r="AV202" i="75"/>
  <c r="AE216" i="75"/>
  <c r="AE222" i="75" s="1"/>
  <c r="AE201" i="75"/>
  <c r="AE200" i="75"/>
  <c r="E216" i="67"/>
  <c r="W216" i="72"/>
  <c r="W220" i="72"/>
  <c r="W221" i="72"/>
  <c r="AL216" i="75"/>
  <c r="AL202" i="75"/>
  <c r="AL201" i="75"/>
  <c r="AL200" i="75"/>
  <c r="K216" i="74"/>
  <c r="I216" i="67"/>
  <c r="AL216" i="68"/>
  <c r="M216" i="71"/>
  <c r="Y216" i="70"/>
  <c r="AM216" i="69"/>
  <c r="H216" i="71"/>
  <c r="AJ216" i="74"/>
  <c r="V216" i="70"/>
  <c r="V221" i="70"/>
  <c r="L216" i="75"/>
  <c r="L221" i="75" s="1"/>
  <c r="M216" i="72"/>
  <c r="AV216" i="72"/>
  <c r="J216" i="72"/>
  <c r="AY216" i="70"/>
  <c r="L216" i="68"/>
  <c r="AA216" i="74"/>
  <c r="AA216" i="75"/>
  <c r="AA221" i="75" s="1"/>
  <c r="AA201" i="75"/>
  <c r="AC216" i="73"/>
  <c r="AV216" i="68"/>
  <c r="N200" i="75"/>
  <c r="AC201" i="75"/>
  <c r="W216" i="67"/>
  <c r="AI216" i="74"/>
  <c r="T216" i="71"/>
  <c r="AG216" i="75"/>
  <c r="AG220" i="75" s="1"/>
  <c r="AG201" i="75"/>
  <c r="AG202" i="75"/>
  <c r="O216" i="68"/>
  <c r="K216" i="70"/>
  <c r="AB216" i="67"/>
  <c r="AO216" i="73"/>
  <c r="AR216" i="68"/>
  <c r="N216" i="74"/>
  <c r="W216" i="70"/>
  <c r="W220" i="70"/>
  <c r="AC216" i="72"/>
  <c r="AQ216" i="69"/>
  <c r="AQ221" i="69"/>
  <c r="AF216" i="67"/>
  <c r="V216" i="73"/>
  <c r="P216" i="74"/>
  <c r="M200" i="75"/>
  <c r="T216" i="70"/>
  <c r="L216" i="70"/>
  <c r="AR216" i="71"/>
  <c r="K216" i="68"/>
  <c r="AD216" i="74"/>
  <c r="J216" i="75"/>
  <c r="J220" i="75" s="1"/>
  <c r="AZ216" i="71"/>
  <c r="L216" i="67"/>
  <c r="AI216" i="68"/>
  <c r="AR216" i="69"/>
  <c r="O216" i="74"/>
  <c r="AF220" i="69"/>
  <c r="H216" i="75"/>
  <c r="H222" i="75" s="1"/>
  <c r="E216" i="71"/>
  <c r="E206" i="71"/>
  <c r="E205" i="71"/>
  <c r="AJ216" i="72"/>
  <c r="AJ221" i="72"/>
  <c r="G216" i="68"/>
  <c r="AX216" i="75"/>
  <c r="AX222" i="75" s="1"/>
  <c r="AX201" i="75"/>
  <c r="AX200" i="75"/>
  <c r="AY216" i="75"/>
  <c r="AY221" i="75" s="1"/>
  <c r="AY201" i="75"/>
  <c r="Y216" i="67"/>
  <c r="AC216" i="67"/>
  <c r="AR216" i="74"/>
  <c r="AD216" i="68"/>
  <c r="AT216" i="72"/>
  <c r="AT221" i="72"/>
  <c r="AN216" i="70"/>
  <c r="AG216" i="71"/>
  <c r="AZ216" i="74"/>
  <c r="Z216" i="72"/>
  <c r="G216" i="70"/>
  <c r="AU216" i="67"/>
  <c r="AL216" i="71"/>
  <c r="AG200" i="75"/>
  <c r="AU216" i="71"/>
  <c r="AU221" i="71"/>
  <c r="BA216" i="71"/>
  <c r="AQ216" i="75"/>
  <c r="AQ221" i="75" s="1"/>
  <c r="AQ201" i="75"/>
  <c r="O216" i="70"/>
  <c r="AW216" i="72"/>
  <c r="AW221" i="72"/>
  <c r="L216" i="72"/>
  <c r="AB216" i="71"/>
  <c r="J216" i="71"/>
  <c r="AA202" i="75"/>
  <c r="Y200" i="75"/>
  <c r="AN222" i="70"/>
  <c r="AO216" i="74"/>
  <c r="I216" i="68"/>
  <c r="Q216" i="72"/>
  <c r="AJ216" i="75"/>
  <c r="AJ221" i="75" s="1"/>
  <c r="AJ201" i="75"/>
  <c r="AM216" i="68"/>
  <c r="AY216" i="67"/>
  <c r="AB216" i="73"/>
  <c r="AA216" i="70"/>
  <c r="AA221" i="70"/>
  <c r="V216" i="68"/>
  <c r="I216" i="69"/>
  <c r="T216" i="67"/>
  <c r="BA216" i="69"/>
  <c r="BA221" i="69"/>
  <c r="AG216" i="70"/>
  <c r="L216" i="69"/>
  <c r="AM216" i="72"/>
  <c r="AJ221" i="67"/>
  <c r="Z220" i="71"/>
  <c r="F221" i="73"/>
  <c r="F221" i="69"/>
  <c r="F221" i="71"/>
  <c r="AF220" i="70"/>
  <c r="AF220" i="73"/>
  <c r="AF220" i="68"/>
  <c r="AF220" i="71"/>
  <c r="AN222" i="69"/>
  <c r="K222" i="68"/>
  <c r="K222" i="73"/>
  <c r="K222" i="70"/>
  <c r="K222" i="69"/>
  <c r="K222" i="71"/>
  <c r="Z222" i="71"/>
  <c r="Z222" i="70"/>
  <c r="Z222" i="72"/>
  <c r="M222" i="73"/>
  <c r="M222" i="69"/>
  <c r="M222" i="71"/>
  <c r="M222" i="72"/>
  <c r="M222" i="67"/>
  <c r="AQ221" i="68"/>
  <c r="AQ221" i="73"/>
  <c r="AQ221" i="72"/>
  <c r="AD221" i="70"/>
  <c r="F220" i="72"/>
  <c r="F220" i="69"/>
  <c r="F220" i="70"/>
  <c r="F220" i="68"/>
  <c r="BA221" i="73"/>
  <c r="BA221" i="68"/>
  <c r="L222" i="67"/>
  <c r="L222" i="71"/>
  <c r="L222" i="72"/>
  <c r="L222" i="70"/>
  <c r="L222" i="69"/>
  <c r="L222" i="68"/>
  <c r="L222" i="73"/>
  <c r="E221" i="68"/>
  <c r="E205" i="63"/>
  <c r="AT221" i="69"/>
  <c r="AT221" i="70"/>
  <c r="W221" i="68"/>
  <c r="AU221" i="69"/>
  <c r="AF222" i="71"/>
  <c r="AF222" i="69"/>
  <c r="AF222" i="72"/>
  <c r="AF222" i="68"/>
  <c r="F222" i="70"/>
  <c r="W220" i="68"/>
  <c r="AY221" i="73"/>
  <c r="V221" i="71"/>
  <c r="V221" i="69"/>
  <c r="AN220" i="67"/>
  <c r="AN220" i="72"/>
  <c r="L216" i="88"/>
  <c r="AJ216" i="88"/>
  <c r="I216" i="88"/>
  <c r="E216" i="88"/>
  <c r="AA216" i="88"/>
  <c r="W216" i="88"/>
  <c r="AW216" i="88"/>
  <c r="BB216" i="88"/>
  <c r="AS216" i="88"/>
  <c r="AH216" i="88"/>
  <c r="J216" i="88"/>
  <c r="AN216" i="88"/>
  <c r="AX216" i="88"/>
  <c r="AK216" i="88"/>
  <c r="Y216" i="88"/>
  <c r="BA216" i="88"/>
  <c r="U216" i="88"/>
  <c r="AZ216" i="88"/>
  <c r="AL216" i="88"/>
  <c r="T216" i="88"/>
  <c r="AI216" i="88"/>
  <c r="O216" i="88"/>
  <c r="AF216" i="88"/>
  <c r="G216" i="88"/>
  <c r="AG216" i="88"/>
  <c r="AY216" i="88"/>
  <c r="X216" i="88"/>
  <c r="AM216" i="88"/>
  <c r="AR216" i="88"/>
  <c r="R216" i="88"/>
  <c r="V216" i="88"/>
  <c r="AE216" i="88"/>
  <c r="S216" i="88"/>
  <c r="AP216" i="88"/>
  <c r="AV216" i="88"/>
  <c r="P216" i="88"/>
  <c r="AQ216" i="88"/>
  <c r="H216" i="88"/>
  <c r="AD216" i="88"/>
  <c r="AC216" i="88"/>
  <c r="AU216" i="88"/>
  <c r="F205" i="68" l="1"/>
  <c r="G205" i="68" s="1"/>
  <c r="H205" i="68" s="1"/>
  <c r="I205" i="68" s="1"/>
  <c r="J205" i="68" s="1"/>
  <c r="K205" i="68" s="1"/>
  <c r="L205" i="68" s="1"/>
  <c r="M205" i="68" s="1"/>
  <c r="D13" i="68" s="1"/>
  <c r="AM220" i="72"/>
  <c r="Q221" i="68"/>
  <c r="F205" i="67"/>
  <c r="G205" i="67" s="1"/>
  <c r="H205" i="67" s="1"/>
  <c r="I205" i="67" s="1"/>
  <c r="J205" i="67" s="1"/>
  <c r="K205" i="67" s="1"/>
  <c r="L205" i="67" s="1"/>
  <c r="M205" i="67" s="1"/>
  <c r="D13" i="67" s="1"/>
  <c r="T222" i="69"/>
  <c r="V220" i="67"/>
  <c r="AM220" i="70"/>
  <c r="AM220" i="73"/>
  <c r="AM220" i="67"/>
  <c r="F206" i="68"/>
  <c r="G206" i="68" s="1"/>
  <c r="H206" i="68" s="1"/>
  <c r="I206" i="68" s="1"/>
  <c r="J206" i="68" s="1"/>
  <c r="K206" i="68" s="1"/>
  <c r="L206" i="68" s="1"/>
  <c r="M206" i="68" s="1"/>
  <c r="F13" i="68" s="1"/>
  <c r="G204" i="68"/>
  <c r="H204" i="68" s="1"/>
  <c r="I204" i="68" s="1"/>
  <c r="J204" i="68" s="1"/>
  <c r="K204" i="68" s="1"/>
  <c r="L204" i="68" s="1"/>
  <c r="M204" i="68" s="1"/>
  <c r="B13" i="68" s="1"/>
  <c r="AU222" i="67"/>
  <c r="AX222" i="72"/>
  <c r="G204" i="70"/>
  <c r="H204" i="70" s="1"/>
  <c r="I204" i="70" s="1"/>
  <c r="H220" i="71"/>
  <c r="G204" i="71"/>
  <c r="H204" i="71" s="1"/>
  <c r="I204" i="71" s="1"/>
  <c r="J204" i="71" s="1"/>
  <c r="K204" i="71" s="1"/>
  <c r="L204" i="71" s="1"/>
  <c r="M204" i="71" s="1"/>
  <c r="B13" i="71" s="1"/>
  <c r="AU222" i="73"/>
  <c r="G222" i="69"/>
  <c r="G222" i="71"/>
  <c r="F204" i="72"/>
  <c r="G204" i="72" s="1"/>
  <c r="AK222" i="70"/>
  <c r="G222" i="68"/>
  <c r="T222" i="73"/>
  <c r="AU222" i="71"/>
  <c r="O222" i="72"/>
  <c r="G222" i="70"/>
  <c r="T222" i="72"/>
  <c r="AU222" i="69"/>
  <c r="T222" i="70"/>
  <c r="G222" i="73"/>
  <c r="T222" i="67"/>
  <c r="T222" i="71"/>
  <c r="G222" i="67"/>
  <c r="AM220" i="68"/>
  <c r="Q220" i="73"/>
  <c r="AM222" i="73"/>
  <c r="Y220" i="72"/>
  <c r="K221" i="67"/>
  <c r="K221" i="72"/>
  <c r="S220" i="68"/>
  <c r="H220" i="70"/>
  <c r="S220" i="69"/>
  <c r="K221" i="69"/>
  <c r="S220" i="71"/>
  <c r="H220" i="73"/>
  <c r="S220" i="73"/>
  <c r="K221" i="70"/>
  <c r="S220" i="67"/>
  <c r="H220" i="67"/>
  <c r="S220" i="70"/>
  <c r="AM220" i="71"/>
  <c r="Q221" i="72"/>
  <c r="Q222" i="67"/>
  <c r="AO222" i="71"/>
  <c r="K221" i="71"/>
  <c r="Q222" i="68"/>
  <c r="K221" i="73"/>
  <c r="AM222" i="67"/>
  <c r="Q222" i="73"/>
  <c r="Q222" i="69"/>
  <c r="F204" i="73"/>
  <c r="F205" i="72"/>
  <c r="G205" i="72" s="1"/>
  <c r="H205" i="72" s="1"/>
  <c r="F205" i="70"/>
  <c r="G205" i="70" s="1"/>
  <c r="H205" i="70" s="1"/>
  <c r="I205" i="70" s="1"/>
  <c r="J205" i="70" s="1"/>
  <c r="K205" i="70" s="1"/>
  <c r="L205" i="70" s="1"/>
  <c r="M205" i="70" s="1"/>
  <c r="D13" i="70" s="1"/>
  <c r="AX222" i="69"/>
  <c r="K221" i="68"/>
  <c r="AU222" i="68"/>
  <c r="Q220" i="71"/>
  <c r="AX222" i="70"/>
  <c r="AX222" i="67"/>
  <c r="AX222" i="68"/>
  <c r="AX222" i="73"/>
  <c r="F206" i="73"/>
  <c r="G206" i="73" s="1"/>
  <c r="H206" i="73" s="1"/>
  <c r="I206" i="73" s="1"/>
  <c r="J206" i="73" s="1"/>
  <c r="K206" i="73" s="1"/>
  <c r="L206" i="73" s="1"/>
  <c r="M206" i="73" s="1"/>
  <c r="F13" i="73" s="1"/>
  <c r="E221" i="70"/>
  <c r="Y220" i="70"/>
  <c r="O220" i="69"/>
  <c r="R222" i="75"/>
  <c r="Y220" i="71"/>
  <c r="Q221" i="69"/>
  <c r="Y220" i="73"/>
  <c r="Y220" i="68"/>
  <c r="Y220" i="69"/>
  <c r="Y220" i="67"/>
  <c r="AZ220" i="75"/>
  <c r="Q221" i="70"/>
  <c r="E222" i="75"/>
  <c r="E220" i="75"/>
  <c r="I222" i="70"/>
  <c r="AM222" i="68"/>
  <c r="P221" i="75"/>
  <c r="BA220" i="75"/>
  <c r="L220" i="75"/>
  <c r="AR220" i="75"/>
  <c r="X222" i="73"/>
  <c r="AZ222" i="75"/>
  <c r="AW220" i="75"/>
  <c r="O222" i="67"/>
  <c r="X222" i="68"/>
  <c r="O222" i="70"/>
  <c r="O222" i="73"/>
  <c r="X222" i="70"/>
  <c r="X222" i="67"/>
  <c r="O222" i="71"/>
  <c r="AF222" i="75"/>
  <c r="O222" i="68"/>
  <c r="AM222" i="70"/>
  <c r="X222" i="71"/>
  <c r="AP222" i="75"/>
  <c r="P222" i="71"/>
  <c r="Q221" i="71"/>
  <c r="AC222" i="69"/>
  <c r="Q220" i="72"/>
  <c r="Q220" i="69"/>
  <c r="AC222" i="71"/>
  <c r="AX220" i="72"/>
  <c r="AC222" i="67"/>
  <c r="Q220" i="68"/>
  <c r="AC222" i="72"/>
  <c r="AC222" i="68"/>
  <c r="Q221" i="73"/>
  <c r="AC222" i="70"/>
  <c r="Q220" i="67"/>
  <c r="Q221" i="67"/>
  <c r="R222" i="73"/>
  <c r="U220" i="75"/>
  <c r="AM222" i="75"/>
  <c r="N221" i="75"/>
  <c r="S221" i="75"/>
  <c r="T222" i="75"/>
  <c r="X221" i="75"/>
  <c r="AJ220" i="75"/>
  <c r="AD222" i="75"/>
  <c r="BA222" i="75"/>
  <c r="AO222" i="75"/>
  <c r="AY220" i="75"/>
  <c r="R222" i="71"/>
  <c r="AL222" i="75"/>
  <c r="AL221" i="75"/>
  <c r="AL220" i="75"/>
  <c r="R222" i="67"/>
  <c r="AK221" i="75"/>
  <c r="AK220" i="75"/>
  <c r="G222" i="75"/>
  <c r="P220" i="75"/>
  <c r="AU220" i="75"/>
  <c r="Y222" i="75"/>
  <c r="T221" i="75"/>
  <c r="AQ220" i="75"/>
  <c r="K222" i="75"/>
  <c r="J222" i="75"/>
  <c r="AM222" i="71"/>
  <c r="Q222" i="70"/>
  <c r="AE221" i="75"/>
  <c r="AE220" i="75"/>
  <c r="AT222" i="75"/>
  <c r="J221" i="75"/>
  <c r="F221" i="75"/>
  <c r="AF220" i="75"/>
  <c r="AP220" i="75"/>
  <c r="AR222" i="75"/>
  <c r="H221" i="75"/>
  <c r="U222" i="75"/>
  <c r="F220" i="75"/>
  <c r="AC221" i="75"/>
  <c r="AM222" i="69"/>
  <c r="BB222" i="75"/>
  <c r="BB220" i="75"/>
  <c r="BB221" i="75"/>
  <c r="V220" i="75"/>
  <c r="V222" i="75"/>
  <c r="I221" i="75"/>
  <c r="G221" i="75"/>
  <c r="M222" i="75"/>
  <c r="AW222" i="75"/>
  <c r="AY222" i="75"/>
  <c r="L222" i="75"/>
  <c r="I222" i="75"/>
  <c r="AA220" i="75"/>
  <c r="Y220" i="75"/>
  <c r="AJ222" i="75"/>
  <c r="AH222" i="75"/>
  <c r="R222" i="70"/>
  <c r="AG221" i="75"/>
  <c r="AG222" i="75"/>
  <c r="W220" i="75"/>
  <c r="W221" i="75"/>
  <c r="AB221" i="75"/>
  <c r="AB222" i="75"/>
  <c r="AB220" i="75"/>
  <c r="AD220" i="75"/>
  <c r="O220" i="75"/>
  <c r="M220" i="75"/>
  <c r="X220" i="75"/>
  <c r="H220" i="75"/>
  <c r="AI220" i="75"/>
  <c r="AQ222" i="75"/>
  <c r="AO220" i="75"/>
  <c r="R220" i="75"/>
  <c r="N220" i="75"/>
  <c r="S222" i="75"/>
  <c r="O221" i="75"/>
  <c r="AM222" i="72"/>
  <c r="Q222" i="72"/>
  <c r="R222" i="68"/>
  <c r="AV221" i="75"/>
  <c r="AV220" i="75"/>
  <c r="AV222" i="75"/>
  <c r="AC220" i="75"/>
  <c r="Z222" i="75"/>
  <c r="AH220" i="75"/>
  <c r="AN222" i="75"/>
  <c r="AM220" i="75"/>
  <c r="AS221" i="75"/>
  <c r="AS220" i="75"/>
  <c r="AX221" i="75"/>
  <c r="AX220" i="75"/>
  <c r="K220" i="75"/>
  <c r="AN220" i="75"/>
  <c r="Z220" i="75"/>
  <c r="AU222" i="75"/>
  <c r="AI222" i="75"/>
  <c r="AA222" i="75"/>
  <c r="AT220" i="75"/>
  <c r="F202" i="88"/>
  <c r="F222" i="88" s="1"/>
  <c r="F201" i="88"/>
  <c r="F221" i="88" s="1"/>
  <c r="F200" i="88"/>
  <c r="F220" i="88" s="1"/>
  <c r="F221" i="72"/>
  <c r="P222" i="67"/>
  <c r="AI222" i="70"/>
  <c r="AH221" i="68"/>
  <c r="AI222" i="72"/>
  <c r="AI222" i="73"/>
  <c r="AI222" i="71"/>
  <c r="I222" i="68"/>
  <c r="I222" i="71"/>
  <c r="H220" i="69"/>
  <c r="P222" i="70"/>
  <c r="P222" i="69"/>
  <c r="P222" i="73"/>
  <c r="P222" i="72"/>
  <c r="AZ221" i="71"/>
  <c r="AI221" i="68"/>
  <c r="G204" i="73"/>
  <c r="H204" i="73" s="1"/>
  <c r="I204" i="73" s="1"/>
  <c r="J204" i="73" s="1"/>
  <c r="K204" i="73" s="1"/>
  <c r="L204" i="73" s="1"/>
  <c r="M204" i="73" s="1"/>
  <c r="B13" i="73" s="1"/>
  <c r="H204" i="72"/>
  <c r="I204" i="72" s="1"/>
  <c r="J204" i="72" s="1"/>
  <c r="K204" i="72" s="1"/>
  <c r="L204" i="72" s="1"/>
  <c r="M204" i="72" s="1"/>
  <c r="B13" i="72" s="1"/>
  <c r="E221" i="72"/>
  <c r="F206" i="72"/>
  <c r="G206" i="72" s="1"/>
  <c r="H206" i="72" s="1"/>
  <c r="I206" i="72" s="1"/>
  <c r="J206" i="72" s="1"/>
  <c r="K206" i="72" s="1"/>
  <c r="L206" i="72" s="1"/>
  <c r="M206" i="72" s="1"/>
  <c r="F13" i="72" s="1"/>
  <c r="U221" i="69"/>
  <c r="AO221" i="68"/>
  <c r="V220" i="68"/>
  <c r="AX220" i="71"/>
  <c r="AI221" i="70"/>
  <c r="AI221" i="72"/>
  <c r="AI221" i="69"/>
  <c r="U221" i="71"/>
  <c r="AI221" i="73"/>
  <c r="AI221" i="71"/>
  <c r="AX220" i="67"/>
  <c r="U221" i="73"/>
  <c r="AX220" i="70"/>
  <c r="U221" i="72"/>
  <c r="AX220" i="69"/>
  <c r="AX221" i="71"/>
  <c r="V220" i="70"/>
  <c r="AZ221" i="72"/>
  <c r="AZ221" i="69"/>
  <c r="F221" i="70"/>
  <c r="I206" i="70"/>
  <c r="J206" i="70" s="1"/>
  <c r="K206" i="70" s="1"/>
  <c r="L206" i="70" s="1"/>
  <c r="M206" i="70" s="1"/>
  <c r="F13" i="70" s="1"/>
  <c r="S221" i="72"/>
  <c r="F220" i="71"/>
  <c r="V220" i="73"/>
  <c r="T221" i="70"/>
  <c r="T221" i="72"/>
  <c r="V220" i="72"/>
  <c r="T221" i="69"/>
  <c r="AM221" i="71"/>
  <c r="AO221" i="71"/>
  <c r="AH221" i="67"/>
  <c r="AI222" i="67"/>
  <c r="AI222" i="69"/>
  <c r="S221" i="71"/>
  <c r="AK222" i="71"/>
  <c r="AO221" i="70"/>
  <c r="AO221" i="69"/>
  <c r="AK222" i="69"/>
  <c r="AK222" i="68"/>
  <c r="AK222" i="72"/>
  <c r="R220" i="71"/>
  <c r="R220" i="72"/>
  <c r="S221" i="68"/>
  <c r="R220" i="67"/>
  <c r="R220" i="69"/>
  <c r="R220" i="70"/>
  <c r="S221" i="69"/>
  <c r="R220" i="68"/>
  <c r="S221" i="70"/>
  <c r="R220" i="73"/>
  <c r="S221" i="73"/>
  <c r="S221" i="67"/>
  <c r="T221" i="67"/>
  <c r="AM221" i="72"/>
  <c r="T221" i="73"/>
  <c r="H220" i="68"/>
  <c r="AM221" i="67"/>
  <c r="AO221" i="73"/>
  <c r="AK222" i="67"/>
  <c r="V220" i="71"/>
  <c r="T221" i="71"/>
  <c r="AM221" i="70"/>
  <c r="AM221" i="69"/>
  <c r="T221" i="68"/>
  <c r="AM221" i="73"/>
  <c r="AM221" i="68"/>
  <c r="AO221" i="72"/>
  <c r="V220" i="69"/>
  <c r="AO221" i="67"/>
  <c r="AO222" i="69"/>
  <c r="I222" i="67"/>
  <c r="AZ221" i="68"/>
  <c r="I222" i="72"/>
  <c r="AO220" i="73"/>
  <c r="I222" i="73"/>
  <c r="AX221" i="68"/>
  <c r="AO220" i="72"/>
  <c r="AX221" i="73"/>
  <c r="AX221" i="67"/>
  <c r="AO220" i="70"/>
  <c r="AO220" i="69"/>
  <c r="AX221" i="72"/>
  <c r="AO220" i="67"/>
  <c r="AX221" i="70"/>
  <c r="AO220" i="68"/>
  <c r="G205" i="69"/>
  <c r="H205" i="69" s="1"/>
  <c r="I205" i="69" s="1"/>
  <c r="J205" i="69" s="1"/>
  <c r="K205" i="69" s="1"/>
  <c r="L205" i="69" s="1"/>
  <c r="M205" i="69" s="1"/>
  <c r="D13" i="69" s="1"/>
  <c r="E221" i="69"/>
  <c r="H220" i="72"/>
  <c r="F222" i="72"/>
  <c r="E221" i="71"/>
  <c r="O220" i="71"/>
  <c r="O220" i="67"/>
  <c r="AH221" i="71"/>
  <c r="AI221" i="67"/>
  <c r="O220" i="72"/>
  <c r="AH221" i="69"/>
  <c r="AH221" i="72"/>
  <c r="AO222" i="72"/>
  <c r="O220" i="68"/>
  <c r="AO222" i="73"/>
  <c r="O220" i="73"/>
  <c r="AH221" i="70"/>
  <c r="AO222" i="70"/>
  <c r="AH221" i="73"/>
  <c r="E221" i="73"/>
  <c r="E221" i="67"/>
  <c r="N205" i="75"/>
  <c r="O205" i="75" s="1"/>
  <c r="P205" i="75" s="1"/>
  <c r="Q205" i="75" s="1"/>
  <c r="R205" i="75" s="1"/>
  <c r="D14" i="75" s="1"/>
  <c r="BA221" i="71"/>
  <c r="AU222" i="70"/>
  <c r="AO222" i="67"/>
  <c r="AI222" i="68"/>
  <c r="AR221" i="71"/>
  <c r="AJ221" i="69"/>
  <c r="AN221" i="70"/>
  <c r="AR221" i="69"/>
  <c r="X222" i="69"/>
  <c r="U221" i="67"/>
  <c r="F206" i="69"/>
  <c r="G206" i="69" s="1"/>
  <c r="H206" i="69" s="1"/>
  <c r="I206" i="69" s="1"/>
  <c r="J206" i="69" s="1"/>
  <c r="K206" i="69" s="1"/>
  <c r="L206" i="69" s="1"/>
  <c r="M206" i="69" s="1"/>
  <c r="F13" i="69" s="1"/>
  <c r="F204" i="67"/>
  <c r="G204" i="67" s="1"/>
  <c r="H204" i="67" s="1"/>
  <c r="I204" i="67" s="1"/>
  <c r="J204" i="67" s="1"/>
  <c r="K204" i="67" s="1"/>
  <c r="L204" i="67" s="1"/>
  <c r="M204" i="67" s="1"/>
  <c r="B13" i="67" s="1"/>
  <c r="F220" i="67"/>
  <c r="AA221" i="73"/>
  <c r="H130" i="88"/>
  <c r="H132" i="88" s="1"/>
  <c r="H133" i="88" s="1"/>
  <c r="H190" i="88" s="1"/>
  <c r="I129" i="88"/>
  <c r="I131" i="88" s="1"/>
  <c r="U221" i="70"/>
  <c r="AQ221" i="67"/>
  <c r="Z220" i="67"/>
  <c r="AK222" i="73"/>
  <c r="R222" i="72"/>
  <c r="AO222" i="68"/>
  <c r="AZ221" i="70"/>
  <c r="AX220" i="73"/>
  <c r="AN221" i="67"/>
  <c r="W222" i="67"/>
  <c r="AF221" i="67"/>
  <c r="F210" i="88"/>
  <c r="F205" i="71"/>
  <c r="G205" i="71" s="1"/>
  <c r="H205" i="71" s="1"/>
  <c r="I205" i="71" s="1"/>
  <c r="J205" i="71" s="1"/>
  <c r="K205" i="71" s="1"/>
  <c r="L205" i="71" s="1"/>
  <c r="M205" i="71" s="1"/>
  <c r="D13" i="71" s="1"/>
  <c r="AF221" i="72"/>
  <c r="F206" i="75"/>
  <c r="G206" i="75" s="1"/>
  <c r="H206" i="75" s="1"/>
  <c r="I206" i="75" s="1"/>
  <c r="J206" i="75" s="1"/>
  <c r="K206" i="75" s="1"/>
  <c r="L206" i="75" s="1"/>
  <c r="M206" i="75" s="1"/>
  <c r="F13" i="75" s="1"/>
  <c r="AQ221" i="71"/>
  <c r="Z221" i="72"/>
  <c r="F206" i="71"/>
  <c r="G206" i="71" s="1"/>
  <c r="H206" i="71" s="1"/>
  <c r="I206" i="71" s="1"/>
  <c r="J206" i="71" s="1"/>
  <c r="K206" i="71" s="1"/>
  <c r="L206" i="71" s="1"/>
  <c r="M206" i="71" s="1"/>
  <c r="F13" i="71" s="1"/>
  <c r="Z221" i="68"/>
  <c r="AF221" i="73"/>
  <c r="AF221" i="70"/>
  <c r="AF221" i="69"/>
  <c r="F205" i="73"/>
  <c r="G205" i="73" s="1"/>
  <c r="H205" i="73" s="1"/>
  <c r="I205" i="73" s="1"/>
  <c r="J205" i="73" s="1"/>
  <c r="K205" i="73" s="1"/>
  <c r="L205" i="73" s="1"/>
  <c r="M205" i="73" s="1"/>
  <c r="D13" i="73" s="1"/>
  <c r="AN221" i="69"/>
  <c r="AN221" i="72"/>
  <c r="I205" i="72"/>
  <c r="J205" i="72" s="1"/>
  <c r="K205" i="72" s="1"/>
  <c r="L205" i="72" s="1"/>
  <c r="M205" i="72" s="1"/>
  <c r="D13" i="72" s="1"/>
  <c r="Z221" i="73"/>
  <c r="AF221" i="68"/>
  <c r="AN221" i="73"/>
  <c r="Z221" i="70"/>
  <c r="AN221" i="71"/>
  <c r="Z221" i="69"/>
  <c r="AF221" i="71"/>
  <c r="AX221" i="69"/>
  <c r="AZ221" i="67"/>
  <c r="Z221" i="67"/>
  <c r="AN221" i="68"/>
  <c r="G204" i="69"/>
  <c r="H204" i="69" s="1"/>
  <c r="I204" i="69" s="1"/>
  <c r="J204" i="69" s="1"/>
  <c r="K204" i="69" s="1"/>
  <c r="L204" i="69" s="1"/>
  <c r="M204" i="69" s="1"/>
  <c r="B13" i="69" s="1"/>
  <c r="F206" i="67"/>
  <c r="G206" i="67" s="1"/>
  <c r="H206" i="67" s="1"/>
  <c r="I206" i="67" s="1"/>
  <c r="J206" i="67" s="1"/>
  <c r="K206" i="67" s="1"/>
  <c r="L206" i="67" s="1"/>
  <c r="M206" i="67" s="1"/>
  <c r="F13" i="67" s="1"/>
  <c r="G135" i="88"/>
  <c r="J204" i="70"/>
  <c r="K204" i="70" s="1"/>
  <c r="L204" i="70" s="1"/>
  <c r="M204" i="70" s="1"/>
  <c r="B13" i="70" s="1"/>
  <c r="I204" i="75"/>
  <c r="J204" i="75" s="1"/>
  <c r="K204" i="75" s="1"/>
  <c r="L204" i="75" s="1"/>
  <c r="M204" i="75" s="1"/>
  <c r="B13" i="75" s="1"/>
  <c r="AG221" i="73"/>
  <c r="AG221" i="71"/>
  <c r="AG221" i="69"/>
  <c r="AG221" i="72"/>
  <c r="AG221" i="70"/>
  <c r="AG221" i="68"/>
  <c r="AG221" i="67"/>
  <c r="V222" i="72"/>
  <c r="V222" i="71"/>
  <c r="V222" i="70"/>
  <c r="V222" i="69"/>
  <c r="V222" i="73"/>
  <c r="V222" i="67"/>
  <c r="V222" i="68"/>
  <c r="AG222" i="71"/>
  <c r="AG222" i="69"/>
  <c r="AG222" i="70"/>
  <c r="AG222" i="72"/>
  <c r="AG222" i="68"/>
  <c r="AG222" i="73"/>
  <c r="AG222" i="67"/>
  <c r="AT220" i="71"/>
  <c r="AT220" i="69"/>
  <c r="AT220" i="67"/>
  <c r="AT220" i="73"/>
  <c r="AT220" i="68"/>
  <c r="AT220" i="70"/>
  <c r="AT220" i="72"/>
  <c r="N220" i="68"/>
  <c r="N220" i="71"/>
  <c r="N220" i="73"/>
  <c r="N220" i="72"/>
  <c r="N220" i="69"/>
  <c r="N220" i="70"/>
  <c r="N220" i="67"/>
  <c r="AW220" i="71"/>
  <c r="AW220" i="67"/>
  <c r="AW220" i="72"/>
  <c r="AW220" i="68"/>
  <c r="AW220" i="73"/>
  <c r="AW220" i="69"/>
  <c r="AW220" i="70"/>
  <c r="K220" i="68"/>
  <c r="K220" i="71"/>
  <c r="K220" i="70"/>
  <c r="K220" i="69"/>
  <c r="K220" i="73"/>
  <c r="K220" i="72"/>
  <c r="K220" i="67"/>
  <c r="AS220" i="71"/>
  <c r="AS220" i="68"/>
  <c r="AS220" i="67"/>
  <c r="AS220" i="70"/>
  <c r="AS220" i="69"/>
  <c r="AS220" i="72"/>
  <c r="AS220" i="73"/>
  <c r="N221" i="72"/>
  <c r="N221" i="70"/>
  <c r="N221" i="71"/>
  <c r="N221" i="73"/>
  <c r="N221" i="67"/>
  <c r="N221" i="68"/>
  <c r="N221" i="69"/>
  <c r="AG220" i="69"/>
  <c r="AG220" i="73"/>
  <c r="AG220" i="70"/>
  <c r="AG220" i="71"/>
  <c r="AG220" i="72"/>
  <c r="AG220" i="68"/>
  <c r="AG220" i="67"/>
  <c r="L221" i="67"/>
  <c r="L221" i="73"/>
  <c r="L221" i="72"/>
  <c r="L221" i="70"/>
  <c r="L221" i="68"/>
  <c r="L221" i="71"/>
  <c r="L221" i="69"/>
  <c r="AT222" i="71"/>
  <c r="AT222" i="69"/>
  <c r="AT222" i="68"/>
  <c r="AT222" i="70"/>
  <c r="AT222" i="67"/>
  <c r="AT222" i="73"/>
  <c r="AT222" i="72"/>
  <c r="T220" i="67"/>
  <c r="T220" i="71"/>
  <c r="T220" i="68"/>
  <c r="T220" i="72"/>
  <c r="T220" i="73"/>
  <c r="T220" i="70"/>
  <c r="T220" i="69"/>
  <c r="AR222" i="71"/>
  <c r="AR222" i="69"/>
  <c r="AR222" i="67"/>
  <c r="AR222" i="72"/>
  <c r="AR222" i="70"/>
  <c r="AR222" i="73"/>
  <c r="AR222" i="68"/>
  <c r="AP222" i="71"/>
  <c r="AP222" i="72"/>
  <c r="AP222" i="70"/>
  <c r="AP222" i="69"/>
  <c r="AP222" i="68"/>
  <c r="AP222" i="73"/>
  <c r="AP222" i="67"/>
  <c r="AD220" i="70"/>
  <c r="AD220" i="68"/>
  <c r="AD220" i="72"/>
  <c r="AD220" i="71"/>
  <c r="AD220" i="69"/>
  <c r="AD220" i="73"/>
  <c r="AD220" i="67"/>
  <c r="AE222" i="73"/>
  <c r="AE222" i="71"/>
  <c r="AE222" i="70"/>
  <c r="AE222" i="69"/>
  <c r="AE222" i="72"/>
  <c r="AE222" i="67"/>
  <c r="AE222" i="68"/>
  <c r="Y222" i="73"/>
  <c r="Y222" i="69"/>
  <c r="Y222" i="72"/>
  <c r="Y222" i="70"/>
  <c r="Y222" i="71"/>
  <c r="Y222" i="67"/>
  <c r="Y222" i="68"/>
  <c r="AS222" i="71"/>
  <c r="AS222" i="69"/>
  <c r="AS222" i="67"/>
  <c r="AS222" i="68"/>
  <c r="AS222" i="72"/>
  <c r="AS222" i="70"/>
  <c r="AS222" i="73"/>
  <c r="AA220" i="68"/>
  <c r="AA220" i="72"/>
  <c r="AA220" i="71"/>
  <c r="AA220" i="70"/>
  <c r="AA220" i="73"/>
  <c r="AA220" i="69"/>
  <c r="AA220" i="67"/>
  <c r="AB220" i="73"/>
  <c r="AB220" i="67"/>
  <c r="AB220" i="72"/>
  <c r="AB220" i="69"/>
  <c r="AB220" i="70"/>
  <c r="AB220" i="71"/>
  <c r="AB220" i="68"/>
  <c r="AK220" i="71"/>
  <c r="AK220" i="73"/>
  <c r="AK220" i="70"/>
  <c r="AK220" i="67"/>
  <c r="AK220" i="68"/>
  <c r="AK220" i="72"/>
  <c r="AK220" i="69"/>
  <c r="J221" i="71"/>
  <c r="J221" i="69"/>
  <c r="J221" i="70"/>
  <c r="J221" i="73"/>
  <c r="J221" i="72"/>
  <c r="J221" i="67"/>
  <c r="J221" i="68"/>
  <c r="AD222" i="73"/>
  <c r="AD222" i="70"/>
  <c r="AD222" i="72"/>
  <c r="AD222" i="69"/>
  <c r="AD222" i="71"/>
  <c r="AD222" i="67"/>
  <c r="AD222" i="68"/>
  <c r="AQ222" i="71"/>
  <c r="AQ222" i="70"/>
  <c r="AQ222" i="69"/>
  <c r="AQ222" i="67"/>
  <c r="AQ222" i="68"/>
  <c r="AQ222" i="72"/>
  <c r="AQ222" i="73"/>
  <c r="AS221" i="71"/>
  <c r="AS221" i="67"/>
  <c r="AS221" i="73"/>
  <c r="AS221" i="69"/>
  <c r="AS221" i="68"/>
  <c r="AS221" i="70"/>
  <c r="AS221" i="72"/>
  <c r="E220" i="70"/>
  <c r="E220" i="69"/>
  <c r="E220" i="73"/>
  <c r="E220" i="67"/>
  <c r="E220" i="71"/>
  <c r="E220" i="68"/>
  <c r="E220" i="72"/>
  <c r="E204" i="63"/>
  <c r="I220" i="72"/>
  <c r="I220" i="71"/>
  <c r="I220" i="73"/>
  <c r="I220" i="68"/>
  <c r="I220" i="67"/>
  <c r="I220" i="70"/>
  <c r="I220" i="69"/>
  <c r="AZ220" i="71"/>
  <c r="AZ220" i="67"/>
  <c r="AZ220" i="73"/>
  <c r="AZ220" i="70"/>
  <c r="AZ220" i="68"/>
  <c r="AZ220" i="69"/>
  <c r="AZ220" i="72"/>
  <c r="AB222" i="67"/>
  <c r="AB222" i="72"/>
  <c r="AB222" i="69"/>
  <c r="AB222" i="73"/>
  <c r="AB222" i="71"/>
  <c r="AB222" i="70"/>
  <c r="AB222" i="68"/>
  <c r="AK221" i="71"/>
  <c r="AK221" i="70"/>
  <c r="AK221" i="67"/>
  <c r="AK221" i="69"/>
  <c r="AK221" i="73"/>
  <c r="AK221" i="68"/>
  <c r="AK221" i="72"/>
  <c r="AH222" i="71"/>
  <c r="AH222" i="69"/>
  <c r="AH222" i="72"/>
  <c r="AH222" i="70"/>
  <c r="AH222" i="73"/>
  <c r="AH222" i="68"/>
  <c r="AH222" i="67"/>
  <c r="H221" i="69"/>
  <c r="H221" i="71"/>
  <c r="H221" i="73"/>
  <c r="H221" i="72"/>
  <c r="H221" i="70"/>
  <c r="H221" i="68"/>
  <c r="H221" i="67"/>
  <c r="H222" i="73"/>
  <c r="H222" i="71"/>
  <c r="H222" i="69"/>
  <c r="H222" i="72"/>
  <c r="H222" i="70"/>
  <c r="H222" i="68"/>
  <c r="H222" i="67"/>
  <c r="U220" i="73"/>
  <c r="U220" i="68"/>
  <c r="U220" i="69"/>
  <c r="U220" i="70"/>
  <c r="U220" i="71"/>
  <c r="U220" i="72"/>
  <c r="U220" i="67"/>
  <c r="N222" i="68"/>
  <c r="N222" i="73"/>
  <c r="N222" i="69"/>
  <c r="N222" i="70"/>
  <c r="N222" i="72"/>
  <c r="N222" i="71"/>
  <c r="N222" i="67"/>
  <c r="X220" i="69"/>
  <c r="X220" i="71"/>
  <c r="X220" i="72"/>
  <c r="X220" i="73"/>
  <c r="X220" i="70"/>
  <c r="X220" i="67"/>
  <c r="X220" i="68"/>
  <c r="AZ222" i="71"/>
  <c r="AZ222" i="73"/>
  <c r="AZ222" i="67"/>
  <c r="AZ222" i="70"/>
  <c r="AZ222" i="68"/>
  <c r="AZ222" i="72"/>
  <c r="AZ222" i="69"/>
  <c r="AJ222" i="71"/>
  <c r="AJ222" i="68"/>
  <c r="AJ222" i="72"/>
  <c r="AJ222" i="67"/>
  <c r="AJ222" i="70"/>
  <c r="AJ222" i="69"/>
  <c r="AJ222" i="73"/>
  <c r="AU220" i="71"/>
  <c r="AU220" i="73"/>
  <c r="AU220" i="68"/>
  <c r="AU220" i="70"/>
  <c r="AU220" i="67"/>
  <c r="AU220" i="69"/>
  <c r="AU220" i="72"/>
  <c r="M220" i="69"/>
  <c r="M220" i="73"/>
  <c r="M220" i="70"/>
  <c r="M220" i="72"/>
  <c r="M220" i="71"/>
  <c r="M220" i="68"/>
  <c r="M220" i="67"/>
  <c r="AV221" i="71"/>
  <c r="AV221" i="72"/>
  <c r="AV221" i="70"/>
  <c r="AV221" i="69"/>
  <c r="AV221" i="68"/>
  <c r="AV221" i="73"/>
  <c r="AV221" i="67"/>
  <c r="AR220" i="71"/>
  <c r="AR220" i="70"/>
  <c r="AR220" i="72"/>
  <c r="AR220" i="67"/>
  <c r="AR220" i="73"/>
  <c r="AR220" i="68"/>
  <c r="AR220" i="69"/>
  <c r="AA222" i="72"/>
  <c r="AA222" i="69"/>
  <c r="AA222" i="73"/>
  <c r="AA222" i="71"/>
  <c r="AA222" i="68"/>
  <c r="AA222" i="67"/>
  <c r="AA222" i="70"/>
  <c r="AP220" i="71"/>
  <c r="AP220" i="73"/>
  <c r="AP220" i="72"/>
  <c r="AP220" i="70"/>
  <c r="AP220" i="69"/>
  <c r="AP220" i="68"/>
  <c r="AP220" i="67"/>
  <c r="E225" i="75"/>
  <c r="E225" i="69"/>
  <c r="E225" i="70"/>
  <c r="E225" i="68"/>
  <c r="E225" i="71"/>
  <c r="E225" i="73"/>
  <c r="E225" i="72"/>
  <c r="E225" i="67"/>
  <c r="AL220" i="71"/>
  <c r="AL220" i="67"/>
  <c r="AL220" i="68"/>
  <c r="AL220" i="69"/>
  <c r="AL220" i="70"/>
  <c r="AL220" i="73"/>
  <c r="AL220" i="72"/>
  <c r="AB221" i="67"/>
  <c r="AB221" i="73"/>
  <c r="AB221" i="70"/>
  <c r="AB221" i="71"/>
  <c r="AB221" i="69"/>
  <c r="AB221" i="72"/>
  <c r="AB221" i="68"/>
  <c r="BB220" i="71"/>
  <c r="BB220" i="70"/>
  <c r="BB220" i="68"/>
  <c r="BB220" i="67"/>
  <c r="BB220" i="73"/>
  <c r="BB220" i="72"/>
  <c r="BB220" i="69"/>
  <c r="AJ220" i="71"/>
  <c r="AJ220" i="70"/>
  <c r="AJ220" i="68"/>
  <c r="AJ220" i="69"/>
  <c r="AJ220" i="67"/>
  <c r="AJ220" i="73"/>
  <c r="AJ220" i="72"/>
  <c r="J220" i="72"/>
  <c r="J220" i="71"/>
  <c r="J220" i="67"/>
  <c r="J220" i="69"/>
  <c r="J220" i="73"/>
  <c r="J220" i="70"/>
  <c r="J220" i="68"/>
  <c r="AC221" i="68"/>
  <c r="AC221" i="70"/>
  <c r="AC221" i="72"/>
  <c r="AC221" i="71"/>
  <c r="AC221" i="69"/>
  <c r="AC221" i="67"/>
  <c r="AC221" i="73"/>
  <c r="L220" i="67"/>
  <c r="L220" i="73"/>
  <c r="L220" i="72"/>
  <c r="L220" i="70"/>
  <c r="L220" i="71"/>
  <c r="L220" i="69"/>
  <c r="L220" i="68"/>
  <c r="AI220" i="68"/>
  <c r="AI220" i="71"/>
  <c r="AI220" i="72"/>
  <c r="AI220" i="69"/>
  <c r="AI220" i="70"/>
  <c r="AI220" i="73"/>
  <c r="AI220" i="67"/>
  <c r="S222" i="70"/>
  <c r="S222" i="69"/>
  <c r="S222" i="73"/>
  <c r="S222" i="72"/>
  <c r="S222" i="71"/>
  <c r="S222" i="68"/>
  <c r="S222" i="67"/>
  <c r="AY220" i="71"/>
  <c r="AY220" i="69"/>
  <c r="AY220" i="68"/>
  <c r="AY220" i="70"/>
  <c r="AY220" i="67"/>
  <c r="AY220" i="72"/>
  <c r="AY220" i="73"/>
  <c r="M221" i="69"/>
  <c r="M221" i="68"/>
  <c r="M221" i="70"/>
  <c r="M221" i="73"/>
  <c r="M221" i="72"/>
  <c r="M221" i="71"/>
  <c r="M221" i="67"/>
  <c r="AW222" i="71"/>
  <c r="AW222" i="72"/>
  <c r="AW222" i="68"/>
  <c r="AW222" i="67"/>
  <c r="AW222" i="69"/>
  <c r="AW222" i="70"/>
  <c r="AW222" i="73"/>
  <c r="AE220" i="67"/>
  <c r="AE220" i="71"/>
  <c r="AE220" i="70"/>
  <c r="AE220" i="69"/>
  <c r="AE220" i="73"/>
  <c r="AE220" i="72"/>
  <c r="AE220" i="68"/>
  <c r="U222" i="69"/>
  <c r="U222" i="73"/>
  <c r="U222" i="70"/>
  <c r="U222" i="72"/>
  <c r="U222" i="71"/>
  <c r="U222" i="68"/>
  <c r="U222" i="67"/>
  <c r="AL221" i="71"/>
  <c r="AL221" i="70"/>
  <c r="AL221" i="68"/>
  <c r="AL221" i="73"/>
  <c r="AL221" i="69"/>
  <c r="AL221" i="67"/>
  <c r="AL221" i="72"/>
  <c r="AV222" i="71"/>
  <c r="AV222" i="72"/>
  <c r="AV222" i="70"/>
  <c r="AV222" i="69"/>
  <c r="AV222" i="73"/>
  <c r="AV222" i="67"/>
  <c r="AV222" i="68"/>
  <c r="AQ220" i="71"/>
  <c r="AQ220" i="69"/>
  <c r="AQ220" i="68"/>
  <c r="AQ220" i="73"/>
  <c r="AQ220" i="70"/>
  <c r="AQ220" i="67"/>
  <c r="AQ220" i="72"/>
  <c r="BB221" i="71"/>
  <c r="BB221" i="67"/>
  <c r="BB221" i="68"/>
  <c r="BB221" i="73"/>
  <c r="BB221" i="72"/>
  <c r="BB221" i="69"/>
  <c r="BB221" i="70"/>
  <c r="X221" i="70"/>
  <c r="X221" i="72"/>
  <c r="X221" i="71"/>
  <c r="X221" i="68"/>
  <c r="X221" i="73"/>
  <c r="X221" i="67"/>
  <c r="X221" i="69"/>
  <c r="I221" i="70"/>
  <c r="I221" i="69"/>
  <c r="I221" i="72"/>
  <c r="I221" i="68"/>
  <c r="I221" i="71"/>
  <c r="I221" i="67"/>
  <c r="I221" i="73"/>
  <c r="BA222" i="71"/>
  <c r="BA222" i="67"/>
  <c r="BA222" i="70"/>
  <c r="BA222" i="73"/>
  <c r="BA222" i="72"/>
  <c r="BA222" i="69"/>
  <c r="BA222" i="68"/>
  <c r="BA220" i="71"/>
  <c r="BA220" i="73"/>
  <c r="BA220" i="68"/>
  <c r="BA220" i="69"/>
  <c r="BA220" i="67"/>
  <c r="BA220" i="72"/>
  <c r="BA220" i="70"/>
  <c r="AY222" i="71"/>
  <c r="AY222" i="70"/>
  <c r="AY222" i="68"/>
  <c r="AY222" i="69"/>
  <c r="AY222" i="73"/>
  <c r="AY222" i="72"/>
  <c r="AY222" i="67"/>
  <c r="P220" i="71"/>
  <c r="P220" i="69"/>
  <c r="P220" i="72"/>
  <c r="P220" i="70"/>
  <c r="P220" i="73"/>
  <c r="P220" i="68"/>
  <c r="P220" i="67"/>
  <c r="AE221" i="67"/>
  <c r="AE221" i="72"/>
  <c r="AE221" i="70"/>
  <c r="AE221" i="69"/>
  <c r="AE221" i="68"/>
  <c r="AE221" i="71"/>
  <c r="AE221" i="73"/>
  <c r="AL222" i="71"/>
  <c r="AL222" i="67"/>
  <c r="AL222" i="70"/>
  <c r="AL222" i="68"/>
  <c r="AL222" i="72"/>
  <c r="AL222" i="69"/>
  <c r="AL222" i="73"/>
  <c r="AV220" i="71"/>
  <c r="AV220" i="73"/>
  <c r="AV220" i="69"/>
  <c r="AV220" i="72"/>
  <c r="AV220" i="67"/>
  <c r="AV220" i="70"/>
  <c r="AV220" i="68"/>
  <c r="BB222" i="71"/>
  <c r="BB222" i="70"/>
  <c r="BB222" i="73"/>
  <c r="BB222" i="72"/>
  <c r="BB222" i="68"/>
  <c r="BB222" i="67"/>
  <c r="BB222" i="69"/>
  <c r="R221" i="67"/>
  <c r="R221" i="71"/>
  <c r="R221" i="72"/>
  <c r="R221" i="70"/>
  <c r="R221" i="73"/>
  <c r="R221" i="69"/>
  <c r="R221" i="68"/>
  <c r="J222" i="71"/>
  <c r="J222" i="69"/>
  <c r="J222" i="70"/>
  <c r="J222" i="72"/>
  <c r="J222" i="73"/>
  <c r="J222" i="68"/>
  <c r="J222" i="67"/>
  <c r="AC220" i="69"/>
  <c r="AC220" i="73"/>
  <c r="AC220" i="72"/>
  <c r="AC220" i="70"/>
  <c r="AC220" i="71"/>
  <c r="AC220" i="68"/>
  <c r="AC220" i="67"/>
  <c r="AH220" i="69"/>
  <c r="AH220" i="71"/>
  <c r="AH220" i="67"/>
  <c r="AH220" i="73"/>
  <c r="AH220" i="72"/>
  <c r="AH220" i="68"/>
  <c r="AH220" i="70"/>
  <c r="E222" i="69"/>
  <c r="E222" i="73"/>
  <c r="E222" i="70"/>
  <c r="E222" i="72"/>
  <c r="E222" i="68"/>
  <c r="E222" i="67"/>
  <c r="E222" i="71"/>
  <c r="E206" i="63"/>
  <c r="E226" i="88" s="1"/>
  <c r="G221" i="73"/>
  <c r="G221" i="69"/>
  <c r="G221" i="70"/>
  <c r="G221" i="71"/>
  <c r="G221" i="72"/>
  <c r="G221" i="68"/>
  <c r="G221" i="67"/>
  <c r="G220" i="72"/>
  <c r="G220" i="69"/>
  <c r="G220" i="73"/>
  <c r="G220" i="71"/>
  <c r="G220" i="70"/>
  <c r="G220" i="68"/>
  <c r="G220" i="67"/>
  <c r="P221" i="73"/>
  <c r="P221" i="69"/>
  <c r="P221" i="68"/>
  <c r="P221" i="70"/>
  <c r="P221" i="72"/>
  <c r="P221" i="71"/>
  <c r="P221" i="67"/>
  <c r="F205" i="63"/>
  <c r="G205" i="63" s="1"/>
  <c r="E220" i="88"/>
  <c r="E204" i="88"/>
  <c r="E221" i="88"/>
  <c r="E205" i="88"/>
  <c r="E222" i="88"/>
  <c r="W12" i="2" a="1"/>
  <c r="W11" i="2" a="1"/>
  <c r="P12" i="2" a="1"/>
  <c r="I11" i="2" a="1"/>
  <c r="P11" i="2" a="1"/>
  <c r="I12" i="2" a="1"/>
  <c r="P12" i="2" l="1"/>
  <c r="I12" i="2"/>
  <c r="W12" i="2"/>
  <c r="W11" i="2"/>
  <c r="P11" i="2"/>
  <c r="I11" i="2"/>
  <c r="N204" i="72"/>
  <c r="O204" i="72" s="1"/>
  <c r="P204" i="72" s="1"/>
  <c r="Q204" i="72" s="1"/>
  <c r="R204" i="72" s="1"/>
  <c r="B14" i="72" s="1"/>
  <c r="G202" i="88"/>
  <c r="G222" i="88" s="1"/>
  <c r="G201" i="88"/>
  <c r="G221" i="88" s="1"/>
  <c r="G200" i="88"/>
  <c r="G220" i="88" s="1"/>
  <c r="N204" i="67"/>
  <c r="O204" i="67" s="1"/>
  <c r="P204" i="67" s="1"/>
  <c r="Q204" i="67" s="1"/>
  <c r="R204" i="67" s="1"/>
  <c r="B14" i="67" s="1"/>
  <c r="F206" i="88"/>
  <c r="N206" i="75"/>
  <c r="O206" i="75" s="1"/>
  <c r="P206" i="75" s="1"/>
  <c r="Q206" i="75" s="1"/>
  <c r="R206" i="75" s="1"/>
  <c r="F14" i="75" s="1"/>
  <c r="N206" i="72"/>
  <c r="O206" i="72" s="1"/>
  <c r="P206" i="72" s="1"/>
  <c r="Q206" i="72" s="1"/>
  <c r="R206" i="72" s="1"/>
  <c r="F14" i="72" s="1"/>
  <c r="N206" i="71"/>
  <c r="O206" i="71" s="1"/>
  <c r="P206" i="71" s="1"/>
  <c r="Q206" i="71" s="1"/>
  <c r="R206" i="71" s="1"/>
  <c r="F14" i="71" s="1"/>
  <c r="N205" i="70"/>
  <c r="O205" i="70" s="1"/>
  <c r="P205" i="70" s="1"/>
  <c r="Q205" i="70" s="1"/>
  <c r="R205" i="70" s="1"/>
  <c r="D14" i="70" s="1"/>
  <c r="N204" i="73"/>
  <c r="O204" i="73" s="1"/>
  <c r="P204" i="73" s="1"/>
  <c r="Q204" i="73" s="1"/>
  <c r="R204" i="73" s="1"/>
  <c r="B14" i="73" s="1"/>
  <c r="N205" i="68"/>
  <c r="O205" i="68" s="1"/>
  <c r="P205" i="68" s="1"/>
  <c r="Q205" i="68" s="1"/>
  <c r="R205" i="68" s="1"/>
  <c r="D14" i="68" s="1"/>
  <c r="N204" i="69"/>
  <c r="O204" i="69" s="1"/>
  <c r="P204" i="69" s="1"/>
  <c r="Q204" i="69" s="1"/>
  <c r="R204" i="69" s="1"/>
  <c r="B14" i="69" s="1"/>
  <c r="N206" i="67"/>
  <c r="O206" i="67" s="1"/>
  <c r="P206" i="67" s="1"/>
  <c r="Q206" i="67" s="1"/>
  <c r="R206" i="67" s="1"/>
  <c r="F14" i="67" s="1"/>
  <c r="N205" i="72"/>
  <c r="O205" i="72" s="1"/>
  <c r="P205" i="72" s="1"/>
  <c r="Q205" i="72" s="1"/>
  <c r="R205" i="72" s="1"/>
  <c r="D14" i="72" s="1"/>
  <c r="N205" i="71"/>
  <c r="O205" i="71" s="1"/>
  <c r="P205" i="71" s="1"/>
  <c r="Q205" i="71" s="1"/>
  <c r="R205" i="71" s="1"/>
  <c r="D14" i="71" s="1"/>
  <c r="N206" i="69"/>
  <c r="O206" i="69" s="1"/>
  <c r="P206" i="69" s="1"/>
  <c r="Q206" i="69" s="1"/>
  <c r="R206" i="69" s="1"/>
  <c r="F14" i="69" s="1"/>
  <c r="N206" i="68"/>
  <c r="O206" i="68" s="1"/>
  <c r="P206" i="68" s="1"/>
  <c r="Q206" i="68" s="1"/>
  <c r="R206" i="68" s="1"/>
  <c r="F14" i="68" s="1"/>
  <c r="N205" i="69"/>
  <c r="O205" i="69" s="1"/>
  <c r="P205" i="69" s="1"/>
  <c r="Q205" i="69" s="1"/>
  <c r="R205" i="69" s="1"/>
  <c r="D14" i="69" s="1"/>
  <c r="N205" i="67"/>
  <c r="O205" i="67" s="1"/>
  <c r="P205" i="67" s="1"/>
  <c r="Q205" i="67" s="1"/>
  <c r="R205" i="67" s="1"/>
  <c r="D14" i="67" s="1"/>
  <c r="N205" i="73"/>
  <c r="O205" i="73" s="1"/>
  <c r="P205" i="73" s="1"/>
  <c r="Q205" i="73" s="1"/>
  <c r="R205" i="73" s="1"/>
  <c r="D14" i="73" s="1"/>
  <c r="J129" i="88"/>
  <c r="J131" i="88" s="1"/>
  <c r="I130" i="88"/>
  <c r="I132" i="88" s="1"/>
  <c r="I133" i="88" s="1"/>
  <c r="I190" i="88" s="1"/>
  <c r="S205" i="75"/>
  <c r="T205" i="75" s="1"/>
  <c r="U205" i="75" s="1"/>
  <c r="V205" i="75" s="1"/>
  <c r="W205" i="75" s="1"/>
  <c r="D15" i="75" s="1"/>
  <c r="N204" i="75"/>
  <c r="O204" i="75" s="1"/>
  <c r="P204" i="75" s="1"/>
  <c r="Q204" i="75" s="1"/>
  <c r="R204" i="75" s="1"/>
  <c r="B14" i="75" s="1"/>
  <c r="N204" i="70"/>
  <c r="O204" i="70" s="1"/>
  <c r="P204" i="70" s="1"/>
  <c r="Q204" i="70" s="1"/>
  <c r="R204" i="70" s="1"/>
  <c r="B14" i="70" s="1"/>
  <c r="G210" i="88"/>
  <c r="N204" i="71"/>
  <c r="O204" i="71" s="1"/>
  <c r="P204" i="71" s="1"/>
  <c r="Q204" i="71" s="1"/>
  <c r="R204" i="71" s="1"/>
  <c r="B14" i="71" s="1"/>
  <c r="N204" i="68"/>
  <c r="O204" i="68" s="1"/>
  <c r="P204" i="68" s="1"/>
  <c r="Q204" i="68" s="1"/>
  <c r="R204" i="68" s="1"/>
  <c r="B14" i="68" s="1"/>
  <c r="H135" i="88"/>
  <c r="N206" i="73"/>
  <c r="O206" i="73" s="1"/>
  <c r="P206" i="73" s="1"/>
  <c r="Q206" i="73" s="1"/>
  <c r="R206" i="73" s="1"/>
  <c r="F14" i="73" s="1"/>
  <c r="N206" i="70"/>
  <c r="O206" i="70" s="1"/>
  <c r="P206" i="70" s="1"/>
  <c r="Q206" i="70" s="1"/>
  <c r="R206" i="70" s="1"/>
  <c r="F14" i="70" s="1"/>
  <c r="H205" i="63"/>
  <c r="G225" i="67"/>
  <c r="G225" i="71"/>
  <c r="G225" i="70"/>
  <c r="G225" i="72"/>
  <c r="G225" i="75"/>
  <c r="G225" i="68"/>
  <c r="G225" i="69"/>
  <c r="G225" i="73"/>
  <c r="E226" i="69"/>
  <c r="E226" i="70"/>
  <c r="E226" i="67"/>
  <c r="E226" i="72"/>
  <c r="E226" i="73"/>
  <c r="E226" i="68"/>
  <c r="E226" i="71"/>
  <c r="E226" i="75"/>
  <c r="F206" i="63"/>
  <c r="E224" i="68"/>
  <c r="E224" i="75"/>
  <c r="E224" i="69"/>
  <c r="E224" i="67"/>
  <c r="E224" i="71"/>
  <c r="E224" i="73"/>
  <c r="E224" i="72"/>
  <c r="E224" i="70"/>
  <c r="F204" i="63"/>
  <c r="F225" i="72"/>
  <c r="F225" i="71"/>
  <c r="F225" i="75"/>
  <c r="F225" i="70"/>
  <c r="F225" i="67"/>
  <c r="F225" i="69"/>
  <c r="F225" i="68"/>
  <c r="F225" i="73"/>
  <c r="F205" i="88"/>
  <c r="E225" i="88"/>
  <c r="F204" i="88"/>
  <c r="E224" i="88"/>
  <c r="J11" i="2" a="1"/>
  <c r="X11" i="2" a="1"/>
  <c r="J12" i="2" a="1"/>
  <c r="X12" i="2" a="1"/>
  <c r="Q11" i="2" a="1"/>
  <c r="Q12" i="2" a="1"/>
  <c r="X12" i="2" l="1"/>
  <c r="J12" i="2"/>
  <c r="Q12" i="2"/>
  <c r="J11" i="2"/>
  <c r="Q11" i="2"/>
  <c r="X11" i="2"/>
  <c r="S204" i="72"/>
  <c r="T204" i="72" s="1"/>
  <c r="U204" i="72" s="1"/>
  <c r="V204" i="72" s="1"/>
  <c r="W204" i="72" s="1"/>
  <c r="B15" i="72" s="1"/>
  <c r="S204" i="67"/>
  <c r="T204" i="67" s="1"/>
  <c r="U204" i="67" s="1"/>
  <c r="V204" i="67" s="1"/>
  <c r="W204" i="67" s="1"/>
  <c r="B15" i="67" s="1"/>
  <c r="F226" i="88"/>
  <c r="H201" i="88"/>
  <c r="H221" i="88" s="1"/>
  <c r="H200" i="88"/>
  <c r="H220" i="88" s="1"/>
  <c r="H202" i="88"/>
  <c r="H222" i="88" s="1"/>
  <c r="G206" i="88"/>
  <c r="S206" i="73"/>
  <c r="T206" i="73" s="1"/>
  <c r="U206" i="73" s="1"/>
  <c r="V206" i="73" s="1"/>
  <c r="W206" i="73" s="1"/>
  <c r="F15" i="73" s="1"/>
  <c r="S206" i="67"/>
  <c r="T206" i="67" s="1"/>
  <c r="U206" i="67" s="1"/>
  <c r="V206" i="67" s="1"/>
  <c r="W206" i="67" s="1"/>
  <c r="F15" i="67" s="1"/>
  <c r="S206" i="72"/>
  <c r="T206" i="72" s="1"/>
  <c r="U206" i="72" s="1"/>
  <c r="V206" i="72" s="1"/>
  <c r="W206" i="72" s="1"/>
  <c r="F15" i="72" s="1"/>
  <c r="I135" i="88"/>
  <c r="S206" i="68"/>
  <c r="T206" i="68" s="1"/>
  <c r="U206" i="68" s="1"/>
  <c r="V206" i="68" s="1"/>
  <c r="W206" i="68" s="1"/>
  <c r="F15" i="68" s="1"/>
  <c r="S204" i="73"/>
  <c r="T204" i="73" s="1"/>
  <c r="U204" i="73" s="1"/>
  <c r="V204" i="73" s="1"/>
  <c r="W204" i="73" s="1"/>
  <c r="B15" i="73" s="1"/>
  <c r="H210" i="88"/>
  <c r="K129" i="88"/>
  <c r="K131" i="88" s="1"/>
  <c r="J130" i="88"/>
  <c r="J132" i="88" s="1"/>
  <c r="J133" i="88" s="1"/>
  <c r="J190" i="88" s="1"/>
  <c r="S206" i="69"/>
  <c r="T206" i="69" s="1"/>
  <c r="U206" i="69" s="1"/>
  <c r="V206" i="69" s="1"/>
  <c r="W206" i="69" s="1"/>
  <c r="F15" i="69" s="1"/>
  <c r="S205" i="70"/>
  <c r="T205" i="70" s="1"/>
  <c r="U205" i="70" s="1"/>
  <c r="V205" i="70" s="1"/>
  <c r="W205" i="70" s="1"/>
  <c r="D15" i="70" s="1"/>
  <c r="S206" i="75"/>
  <c r="T206" i="75" s="1"/>
  <c r="U206" i="75" s="1"/>
  <c r="V206" i="75" s="1"/>
  <c r="W206" i="75" s="1"/>
  <c r="F15" i="75" s="1"/>
  <c r="S205" i="73"/>
  <c r="T205" i="73" s="1"/>
  <c r="U205" i="73" s="1"/>
  <c r="V205" i="73" s="1"/>
  <c r="W205" i="73" s="1"/>
  <c r="D15" i="73" s="1"/>
  <c r="S204" i="68"/>
  <c r="T204" i="68" s="1"/>
  <c r="U204" i="68" s="1"/>
  <c r="V204" i="68" s="1"/>
  <c r="W204" i="68" s="1"/>
  <c r="B15" i="68" s="1"/>
  <c r="S204" i="70"/>
  <c r="T204" i="70" s="1"/>
  <c r="U204" i="70" s="1"/>
  <c r="V204" i="70" s="1"/>
  <c r="W204" i="70" s="1"/>
  <c r="B15" i="70" s="1"/>
  <c r="S205" i="71"/>
  <c r="T205" i="71" s="1"/>
  <c r="U205" i="71" s="1"/>
  <c r="V205" i="71" s="1"/>
  <c r="W205" i="71" s="1"/>
  <c r="D15" i="71" s="1"/>
  <c r="S204" i="69"/>
  <c r="T204" i="69" s="1"/>
  <c r="U204" i="69" s="1"/>
  <c r="V204" i="69" s="1"/>
  <c r="W204" i="69" s="1"/>
  <c r="B15" i="69" s="1"/>
  <c r="X204" i="72"/>
  <c r="Y204" i="72" s="1"/>
  <c r="Z204" i="72" s="1"/>
  <c r="AA204" i="72" s="1"/>
  <c r="AB204" i="72" s="1"/>
  <c r="B16" i="72" s="1"/>
  <c r="S205" i="67"/>
  <c r="T205" i="67" s="1"/>
  <c r="U205" i="67" s="1"/>
  <c r="V205" i="67" s="1"/>
  <c r="W205" i="67" s="1"/>
  <c r="D15" i="67" s="1"/>
  <c r="S206" i="70"/>
  <c r="T206" i="70" s="1"/>
  <c r="U206" i="70" s="1"/>
  <c r="V206" i="70" s="1"/>
  <c r="W206" i="70" s="1"/>
  <c r="F15" i="70" s="1"/>
  <c r="S204" i="71"/>
  <c r="T204" i="71" s="1"/>
  <c r="U204" i="71" s="1"/>
  <c r="V204" i="71" s="1"/>
  <c r="W204" i="71" s="1"/>
  <c r="B15" i="71" s="1"/>
  <c r="S204" i="75"/>
  <c r="T204" i="75" s="1"/>
  <c r="U204" i="75" s="1"/>
  <c r="V204" i="75" s="1"/>
  <c r="W204" i="75" s="1"/>
  <c r="B15" i="75" s="1"/>
  <c r="S205" i="72"/>
  <c r="T205" i="72" s="1"/>
  <c r="U205" i="72" s="1"/>
  <c r="V205" i="72" s="1"/>
  <c r="W205" i="72" s="1"/>
  <c r="D15" i="72" s="1"/>
  <c r="S205" i="68"/>
  <c r="T205" i="68" s="1"/>
  <c r="U205" i="68" s="1"/>
  <c r="V205" i="68" s="1"/>
  <c r="W205" i="68" s="1"/>
  <c r="D15" i="68" s="1"/>
  <c r="S206" i="71"/>
  <c r="T206" i="71" s="1"/>
  <c r="U206" i="71" s="1"/>
  <c r="V206" i="71" s="1"/>
  <c r="W206" i="71" s="1"/>
  <c r="F15" i="71" s="1"/>
  <c r="X205" i="75"/>
  <c r="Y205" i="75" s="1"/>
  <c r="Z205" i="75" s="1"/>
  <c r="AA205" i="75" s="1"/>
  <c r="AB205" i="75" s="1"/>
  <c r="D16" i="75" s="1"/>
  <c r="S205" i="69"/>
  <c r="T205" i="69" s="1"/>
  <c r="U205" i="69" s="1"/>
  <c r="V205" i="69" s="1"/>
  <c r="W205" i="69" s="1"/>
  <c r="D15" i="69" s="1"/>
  <c r="F226" i="67"/>
  <c r="F226" i="72"/>
  <c r="F226" i="69"/>
  <c r="F226" i="73"/>
  <c r="F226" i="75"/>
  <c r="F226" i="68"/>
  <c r="F226" i="71"/>
  <c r="F226" i="70"/>
  <c r="G206" i="63"/>
  <c r="F224" i="68"/>
  <c r="F224" i="72"/>
  <c r="F224" i="73"/>
  <c r="F224" i="71"/>
  <c r="F224" i="67"/>
  <c r="F224" i="75"/>
  <c r="F224" i="69"/>
  <c r="F224" i="70"/>
  <c r="G204" i="63"/>
  <c r="I205" i="63"/>
  <c r="H225" i="67"/>
  <c r="H225" i="71"/>
  <c r="H225" i="75"/>
  <c r="H225" i="72"/>
  <c r="H225" i="70"/>
  <c r="H225" i="69"/>
  <c r="H225" i="73"/>
  <c r="H225" i="68"/>
  <c r="G205" i="88"/>
  <c r="F225" i="88"/>
  <c r="G204" i="88"/>
  <c r="F224" i="88"/>
  <c r="Y11" i="2" a="1"/>
  <c r="Y12" i="2" a="1"/>
  <c r="R12" i="2" a="1"/>
  <c r="K12" i="2" a="1"/>
  <c r="K11" i="2" a="1"/>
  <c r="R11" i="2" a="1"/>
  <c r="R12" i="2" l="1"/>
  <c r="K12" i="2"/>
  <c r="Y12" i="2"/>
  <c r="K11" i="2"/>
  <c r="Y11" i="2"/>
  <c r="R11" i="2"/>
  <c r="X204" i="67"/>
  <c r="Y204" i="67" s="1"/>
  <c r="Z204" i="67" s="1"/>
  <c r="AA204" i="67" s="1"/>
  <c r="AB204" i="67" s="1"/>
  <c r="B16" i="67" s="1"/>
  <c r="G226" i="88"/>
  <c r="I201" i="88"/>
  <c r="I221" i="88" s="1"/>
  <c r="I200" i="88"/>
  <c r="I220" i="88" s="1"/>
  <c r="I202" i="88"/>
  <c r="I222" i="88" s="1"/>
  <c r="H206" i="88"/>
  <c r="X205" i="70"/>
  <c r="Y205" i="70" s="1"/>
  <c r="Z205" i="70" s="1"/>
  <c r="AA205" i="70" s="1"/>
  <c r="AB205" i="70" s="1"/>
  <c r="D16" i="70" s="1"/>
  <c r="I210" i="88"/>
  <c r="X204" i="75"/>
  <c r="Y204" i="75" s="1"/>
  <c r="Z204" i="75" s="1"/>
  <c r="AA204" i="75" s="1"/>
  <c r="AB204" i="75" s="1"/>
  <c r="B16" i="75" s="1"/>
  <c r="X204" i="70"/>
  <c r="Y204" i="70" s="1"/>
  <c r="Z204" i="70" s="1"/>
  <c r="AA204" i="70" s="1"/>
  <c r="AB204" i="70" s="1"/>
  <c r="B16" i="70" s="1"/>
  <c r="X206" i="71"/>
  <c r="Y206" i="71" s="1"/>
  <c r="Z206" i="71" s="1"/>
  <c r="AA206" i="71" s="1"/>
  <c r="AB206" i="71" s="1"/>
  <c r="F16" i="71" s="1"/>
  <c r="X204" i="71"/>
  <c r="Y204" i="71" s="1"/>
  <c r="Z204" i="71" s="1"/>
  <c r="AA204" i="71" s="1"/>
  <c r="AB204" i="71" s="1"/>
  <c r="B16" i="71" s="1"/>
  <c r="AC204" i="72"/>
  <c r="AD204" i="72" s="1"/>
  <c r="AE204" i="72" s="1"/>
  <c r="AF204" i="72" s="1"/>
  <c r="AG204" i="72" s="1"/>
  <c r="AH204" i="72" s="1"/>
  <c r="AI204" i="72" s="1"/>
  <c r="AJ204" i="72" s="1"/>
  <c r="AK204" i="72" s="1"/>
  <c r="AL204" i="72" s="1"/>
  <c r="B17" i="72" s="1"/>
  <c r="X204" i="68"/>
  <c r="Y204" i="68" s="1"/>
  <c r="Z204" i="68" s="1"/>
  <c r="AA204" i="68" s="1"/>
  <c r="AB204" i="68" s="1"/>
  <c r="B16" i="68" s="1"/>
  <c r="X206" i="72"/>
  <c r="Y206" i="72" s="1"/>
  <c r="Z206" i="72" s="1"/>
  <c r="AA206" i="72" s="1"/>
  <c r="AB206" i="72" s="1"/>
  <c r="F16" i="72" s="1"/>
  <c r="X205" i="68"/>
  <c r="Y205" i="68" s="1"/>
  <c r="Z205" i="68" s="1"/>
  <c r="AA205" i="68" s="1"/>
  <c r="AB205" i="68" s="1"/>
  <c r="D16" i="68" s="1"/>
  <c r="X206" i="70"/>
  <c r="Y206" i="70" s="1"/>
  <c r="Z206" i="70" s="1"/>
  <c r="AA206" i="70" s="1"/>
  <c r="AB206" i="70" s="1"/>
  <c r="F16" i="70" s="1"/>
  <c r="X204" i="69"/>
  <c r="Y204" i="69" s="1"/>
  <c r="Z204" i="69" s="1"/>
  <c r="AA204" i="69" s="1"/>
  <c r="AB204" i="69" s="1"/>
  <c r="B16" i="69" s="1"/>
  <c r="X205" i="73"/>
  <c r="Y205" i="73" s="1"/>
  <c r="Z205" i="73" s="1"/>
  <c r="AA205" i="73" s="1"/>
  <c r="AB205" i="73" s="1"/>
  <c r="D16" i="73" s="1"/>
  <c r="X206" i="69"/>
  <c r="Y206" i="69" s="1"/>
  <c r="Z206" i="69" s="1"/>
  <c r="AA206" i="69" s="1"/>
  <c r="AB206" i="69" s="1"/>
  <c r="F16" i="69" s="1"/>
  <c r="X204" i="73"/>
  <c r="Y204" i="73" s="1"/>
  <c r="Z204" i="73" s="1"/>
  <c r="AA204" i="73" s="1"/>
  <c r="AB204" i="73" s="1"/>
  <c r="B16" i="73" s="1"/>
  <c r="X206" i="67"/>
  <c r="Y206" i="67" s="1"/>
  <c r="Z206" i="67" s="1"/>
  <c r="AA206" i="67" s="1"/>
  <c r="AB206" i="67" s="1"/>
  <c r="F16" i="67" s="1"/>
  <c r="AC205" i="75"/>
  <c r="AD205" i="75" s="1"/>
  <c r="AE205" i="75" s="1"/>
  <c r="AF205" i="75" s="1"/>
  <c r="AG205" i="75" s="1"/>
  <c r="AH205" i="75" s="1"/>
  <c r="AI205" i="75" s="1"/>
  <c r="AJ205" i="75" s="1"/>
  <c r="AK205" i="75" s="1"/>
  <c r="AL205" i="75" s="1"/>
  <c r="D17" i="75" s="1"/>
  <c r="X205" i="72"/>
  <c r="Y205" i="72" s="1"/>
  <c r="Z205" i="72" s="1"/>
  <c r="AA205" i="72" s="1"/>
  <c r="AB205" i="72" s="1"/>
  <c r="D16" i="72" s="1"/>
  <c r="X205" i="67"/>
  <c r="Y205" i="67" s="1"/>
  <c r="Z205" i="67" s="1"/>
  <c r="AA205" i="67" s="1"/>
  <c r="AB205" i="67" s="1"/>
  <c r="D16" i="67" s="1"/>
  <c r="X205" i="71"/>
  <c r="Y205" i="71" s="1"/>
  <c r="Z205" i="71" s="1"/>
  <c r="AA205" i="71" s="1"/>
  <c r="AB205" i="71" s="1"/>
  <c r="D16" i="71" s="1"/>
  <c r="X206" i="75"/>
  <c r="Y206" i="75" s="1"/>
  <c r="Z206" i="75" s="1"/>
  <c r="AA206" i="75" s="1"/>
  <c r="AB206" i="75" s="1"/>
  <c r="F16" i="75" s="1"/>
  <c r="J135" i="88"/>
  <c r="X206" i="68"/>
  <c r="Y206" i="68" s="1"/>
  <c r="Z206" i="68" s="1"/>
  <c r="AA206" i="68" s="1"/>
  <c r="AB206" i="68" s="1"/>
  <c r="F16" i="68" s="1"/>
  <c r="X206" i="73"/>
  <c r="Y206" i="73" s="1"/>
  <c r="Z206" i="73" s="1"/>
  <c r="AA206" i="73" s="1"/>
  <c r="AB206" i="73" s="1"/>
  <c r="F16" i="73" s="1"/>
  <c r="X205" i="69"/>
  <c r="Y205" i="69" s="1"/>
  <c r="Z205" i="69" s="1"/>
  <c r="AA205" i="69" s="1"/>
  <c r="AB205" i="69" s="1"/>
  <c r="D16" i="69" s="1"/>
  <c r="K130" i="88"/>
  <c r="K132" i="88" s="1"/>
  <c r="K133" i="88" s="1"/>
  <c r="K190" i="88" s="1"/>
  <c r="L129" i="88"/>
  <c r="L131" i="88" s="1"/>
  <c r="J205" i="63"/>
  <c r="I225" i="67"/>
  <c r="I225" i="71"/>
  <c r="I225" i="72"/>
  <c r="I225" i="70"/>
  <c r="I225" i="75"/>
  <c r="I225" i="73"/>
  <c r="I225" i="69"/>
  <c r="I225" i="68"/>
  <c r="H204" i="63"/>
  <c r="G224" i="71"/>
  <c r="G224" i="72"/>
  <c r="G224" i="68"/>
  <c r="G224" i="67"/>
  <c r="G224" i="73"/>
  <c r="G224" i="75"/>
  <c r="G224" i="69"/>
  <c r="G224" i="70"/>
  <c r="H206" i="63"/>
  <c r="G226" i="75"/>
  <c r="G226" i="73"/>
  <c r="G226" i="72"/>
  <c r="G226" i="71"/>
  <c r="G226" i="67"/>
  <c r="G226" i="68"/>
  <c r="G226" i="69"/>
  <c r="G226" i="70"/>
  <c r="H204" i="88"/>
  <c r="G224" i="88"/>
  <c r="H205" i="88"/>
  <c r="G225" i="88"/>
  <c r="S12" i="2" a="1"/>
  <c r="S11" i="2" a="1"/>
  <c r="Z12" i="2" a="1"/>
  <c r="Z11" i="2" a="1"/>
  <c r="L12" i="2" a="1"/>
  <c r="L11" i="2" a="1"/>
  <c r="S12" i="2" l="1"/>
  <c r="L12" i="2"/>
  <c r="Z12" i="2"/>
  <c r="S11" i="2"/>
  <c r="L11" i="2"/>
  <c r="Z11" i="2"/>
  <c r="AC204" i="67"/>
  <c r="AD204" i="67" s="1"/>
  <c r="AE204" i="67" s="1"/>
  <c r="AF204" i="67" s="1"/>
  <c r="AG204" i="67" s="1"/>
  <c r="AH204" i="67" s="1"/>
  <c r="AI204" i="67" s="1"/>
  <c r="AJ204" i="67" s="1"/>
  <c r="AK204" i="67" s="1"/>
  <c r="AL204" i="67" s="1"/>
  <c r="B17" i="67" s="1"/>
  <c r="H226" i="88"/>
  <c r="J200" i="88"/>
  <c r="J220" i="88" s="1"/>
  <c r="J201" i="88"/>
  <c r="J221" i="88" s="1"/>
  <c r="J202" i="88"/>
  <c r="J222" i="88" s="1"/>
  <c r="I206" i="88"/>
  <c r="AC206" i="73"/>
  <c r="AD206" i="73" s="1"/>
  <c r="AE206" i="73" s="1"/>
  <c r="AF206" i="73" s="1"/>
  <c r="AG206" i="73" s="1"/>
  <c r="AH206" i="73" s="1"/>
  <c r="AI206" i="73" s="1"/>
  <c r="AJ206" i="73" s="1"/>
  <c r="AK206" i="73" s="1"/>
  <c r="AL206" i="73" s="1"/>
  <c r="F17" i="73" s="1"/>
  <c r="AC204" i="69"/>
  <c r="AD204" i="69" s="1"/>
  <c r="AE204" i="69" s="1"/>
  <c r="AF204" i="69" s="1"/>
  <c r="AG204" i="69" s="1"/>
  <c r="AH204" i="69" s="1"/>
  <c r="AI204" i="69" s="1"/>
  <c r="AJ204" i="69" s="1"/>
  <c r="AK204" i="69" s="1"/>
  <c r="AL204" i="69" s="1"/>
  <c r="B17" i="69" s="1"/>
  <c r="AC206" i="71"/>
  <c r="AD206" i="71" s="1"/>
  <c r="AE206" i="71" s="1"/>
  <c r="AF206" i="71" s="1"/>
  <c r="AG206" i="71" s="1"/>
  <c r="AH206" i="71" s="1"/>
  <c r="AI206" i="71" s="1"/>
  <c r="AJ206" i="71" s="1"/>
  <c r="AK206" i="71" s="1"/>
  <c r="AL206" i="71" s="1"/>
  <c r="F17" i="71" s="1"/>
  <c r="AC206" i="68"/>
  <c r="AD206" i="68" s="1"/>
  <c r="AE206" i="68" s="1"/>
  <c r="AF206" i="68" s="1"/>
  <c r="AG206" i="68" s="1"/>
  <c r="AH206" i="68" s="1"/>
  <c r="AI206" i="68" s="1"/>
  <c r="AJ206" i="68" s="1"/>
  <c r="AK206" i="68" s="1"/>
  <c r="AL206" i="68" s="1"/>
  <c r="F17" i="68" s="1"/>
  <c r="AC205" i="67"/>
  <c r="AD205" i="67" s="1"/>
  <c r="AE205" i="67" s="1"/>
  <c r="AF205" i="67" s="1"/>
  <c r="AG205" i="67" s="1"/>
  <c r="AH205" i="67" s="1"/>
  <c r="AI205" i="67" s="1"/>
  <c r="AJ205" i="67" s="1"/>
  <c r="AK205" i="67" s="1"/>
  <c r="AL205" i="67" s="1"/>
  <c r="D17" i="67" s="1"/>
  <c r="AC204" i="73"/>
  <c r="AD204" i="73" s="1"/>
  <c r="AE204" i="73" s="1"/>
  <c r="AF204" i="73" s="1"/>
  <c r="AG204" i="73" s="1"/>
  <c r="AH204" i="73" s="1"/>
  <c r="AI204" i="73" s="1"/>
  <c r="AJ204" i="73" s="1"/>
  <c r="AK204" i="73" s="1"/>
  <c r="AL204" i="73" s="1"/>
  <c r="B17" i="73" s="1"/>
  <c r="AC206" i="70"/>
  <c r="AD206" i="70" s="1"/>
  <c r="AE206" i="70" s="1"/>
  <c r="AF206" i="70" s="1"/>
  <c r="AG206" i="70" s="1"/>
  <c r="AH206" i="70" s="1"/>
  <c r="AI206" i="70" s="1"/>
  <c r="AJ206" i="70" s="1"/>
  <c r="AK206" i="70" s="1"/>
  <c r="AL206" i="70" s="1"/>
  <c r="F17" i="70" s="1"/>
  <c r="AC204" i="68"/>
  <c r="AD204" i="68" s="1"/>
  <c r="AE204" i="68" s="1"/>
  <c r="AF204" i="68" s="1"/>
  <c r="AG204" i="68" s="1"/>
  <c r="AH204" i="68" s="1"/>
  <c r="AI204" i="68" s="1"/>
  <c r="AJ204" i="68" s="1"/>
  <c r="AK204" i="68" s="1"/>
  <c r="AL204" i="68" s="1"/>
  <c r="B17" i="68" s="1"/>
  <c r="AC204" i="70"/>
  <c r="AD204" i="70" s="1"/>
  <c r="AE204" i="70" s="1"/>
  <c r="AF204" i="70" s="1"/>
  <c r="AG204" i="70" s="1"/>
  <c r="AH204" i="70" s="1"/>
  <c r="AI204" i="70" s="1"/>
  <c r="AJ204" i="70" s="1"/>
  <c r="AK204" i="70" s="1"/>
  <c r="AL204" i="70" s="1"/>
  <c r="B17" i="70" s="1"/>
  <c r="AC205" i="70"/>
  <c r="AD205" i="70" s="1"/>
  <c r="AE205" i="70" s="1"/>
  <c r="AF205" i="70" s="1"/>
  <c r="AG205" i="70" s="1"/>
  <c r="AH205" i="70" s="1"/>
  <c r="AI205" i="70" s="1"/>
  <c r="AJ205" i="70" s="1"/>
  <c r="AK205" i="70" s="1"/>
  <c r="AL205" i="70" s="1"/>
  <c r="D17" i="70" s="1"/>
  <c r="AC205" i="71"/>
  <c r="AD205" i="71" s="1"/>
  <c r="AE205" i="71" s="1"/>
  <c r="AF205" i="71" s="1"/>
  <c r="AG205" i="71" s="1"/>
  <c r="AH205" i="71" s="1"/>
  <c r="AI205" i="71" s="1"/>
  <c r="AJ205" i="71" s="1"/>
  <c r="AK205" i="71" s="1"/>
  <c r="AL205" i="71" s="1"/>
  <c r="D17" i="71" s="1"/>
  <c r="AC206" i="67"/>
  <c r="AD206" i="67" s="1"/>
  <c r="AE206" i="67" s="1"/>
  <c r="AF206" i="67" s="1"/>
  <c r="AG206" i="67" s="1"/>
  <c r="AH206" i="67" s="1"/>
  <c r="AI206" i="67" s="1"/>
  <c r="AJ206" i="67" s="1"/>
  <c r="AK206" i="67" s="1"/>
  <c r="AL206" i="67" s="1"/>
  <c r="F17" i="67" s="1"/>
  <c r="L130" i="88"/>
  <c r="L132" i="88" s="1"/>
  <c r="L133" i="88" s="1"/>
  <c r="L190" i="88" s="1"/>
  <c r="M129" i="88"/>
  <c r="M131" i="88" s="1"/>
  <c r="J210" i="88"/>
  <c r="AC205" i="72"/>
  <c r="AD205" i="72" s="1"/>
  <c r="AE205" i="72" s="1"/>
  <c r="AF205" i="72" s="1"/>
  <c r="AG205" i="72" s="1"/>
  <c r="AH205" i="72" s="1"/>
  <c r="AI205" i="72" s="1"/>
  <c r="AJ205" i="72" s="1"/>
  <c r="AK205" i="72" s="1"/>
  <c r="AL205" i="72" s="1"/>
  <c r="D17" i="72" s="1"/>
  <c r="AC206" i="69"/>
  <c r="AD206" i="69" s="1"/>
  <c r="AE206" i="69" s="1"/>
  <c r="AF206" i="69" s="1"/>
  <c r="AG206" i="69" s="1"/>
  <c r="AH206" i="69" s="1"/>
  <c r="AI206" i="69" s="1"/>
  <c r="AJ206" i="69" s="1"/>
  <c r="AK206" i="69" s="1"/>
  <c r="AL206" i="69" s="1"/>
  <c r="F17" i="69" s="1"/>
  <c r="AC205" i="68"/>
  <c r="AD205" i="68" s="1"/>
  <c r="AE205" i="68" s="1"/>
  <c r="AF205" i="68" s="1"/>
  <c r="AG205" i="68" s="1"/>
  <c r="AH205" i="68" s="1"/>
  <c r="AI205" i="68" s="1"/>
  <c r="AJ205" i="68" s="1"/>
  <c r="AK205" i="68" s="1"/>
  <c r="AL205" i="68" s="1"/>
  <c r="D17" i="68" s="1"/>
  <c r="AM204" i="72"/>
  <c r="AN204" i="72" s="1"/>
  <c r="AO204" i="72" s="1"/>
  <c r="AP204" i="72" s="1"/>
  <c r="AQ204" i="72" s="1"/>
  <c r="AR204" i="72" s="1"/>
  <c r="AS204" i="72" s="1"/>
  <c r="AT204" i="72" s="1"/>
  <c r="AU204" i="72" s="1"/>
  <c r="AV204" i="72" s="1"/>
  <c r="B18" i="72" s="1"/>
  <c r="AC204" i="75"/>
  <c r="AD204" i="75" s="1"/>
  <c r="AE204" i="75" s="1"/>
  <c r="AF204" i="75" s="1"/>
  <c r="AG204" i="75" s="1"/>
  <c r="AH204" i="75" s="1"/>
  <c r="AI204" i="75" s="1"/>
  <c r="AJ204" i="75" s="1"/>
  <c r="AK204" i="75" s="1"/>
  <c r="AL204" i="75" s="1"/>
  <c r="B17" i="75" s="1"/>
  <c r="K135" i="88"/>
  <c r="AC205" i="69"/>
  <c r="AD205" i="69" s="1"/>
  <c r="AE205" i="69" s="1"/>
  <c r="AF205" i="69" s="1"/>
  <c r="AG205" i="69" s="1"/>
  <c r="AH205" i="69" s="1"/>
  <c r="AI205" i="69" s="1"/>
  <c r="AJ205" i="69" s="1"/>
  <c r="AK205" i="69" s="1"/>
  <c r="AL205" i="69" s="1"/>
  <c r="D17" i="69" s="1"/>
  <c r="AC206" i="75"/>
  <c r="AD206" i="75" s="1"/>
  <c r="AE206" i="75" s="1"/>
  <c r="AF206" i="75" s="1"/>
  <c r="AG206" i="75" s="1"/>
  <c r="AH206" i="75" s="1"/>
  <c r="AI206" i="75" s="1"/>
  <c r="AJ206" i="75" s="1"/>
  <c r="AK206" i="75" s="1"/>
  <c r="AL206" i="75" s="1"/>
  <c r="F17" i="75" s="1"/>
  <c r="AM205" i="75"/>
  <c r="AN205" i="75" s="1"/>
  <c r="AO205" i="75" s="1"/>
  <c r="AP205" i="75" s="1"/>
  <c r="AQ205" i="75" s="1"/>
  <c r="AR205" i="75" s="1"/>
  <c r="AS205" i="75" s="1"/>
  <c r="AT205" i="75" s="1"/>
  <c r="AU205" i="75" s="1"/>
  <c r="AV205" i="75" s="1"/>
  <c r="D18" i="75" s="1"/>
  <c r="AC205" i="73"/>
  <c r="AD205" i="73" s="1"/>
  <c r="AE205" i="73" s="1"/>
  <c r="AF205" i="73" s="1"/>
  <c r="AG205" i="73" s="1"/>
  <c r="AH205" i="73" s="1"/>
  <c r="AI205" i="73" s="1"/>
  <c r="AJ205" i="73" s="1"/>
  <c r="AK205" i="73" s="1"/>
  <c r="AL205" i="73" s="1"/>
  <c r="D17" i="73" s="1"/>
  <c r="AC206" i="72"/>
  <c r="AD206" i="72" s="1"/>
  <c r="AE206" i="72" s="1"/>
  <c r="AF206" i="72" s="1"/>
  <c r="AG206" i="72" s="1"/>
  <c r="AH206" i="72" s="1"/>
  <c r="AI206" i="72" s="1"/>
  <c r="AJ206" i="72" s="1"/>
  <c r="AK206" i="72" s="1"/>
  <c r="AL206" i="72" s="1"/>
  <c r="F17" i="72" s="1"/>
  <c r="AC204" i="71"/>
  <c r="AD204" i="71" s="1"/>
  <c r="AE204" i="71" s="1"/>
  <c r="AF204" i="71" s="1"/>
  <c r="AG204" i="71" s="1"/>
  <c r="AH204" i="71" s="1"/>
  <c r="AI204" i="71" s="1"/>
  <c r="AJ204" i="71" s="1"/>
  <c r="AK204" i="71" s="1"/>
  <c r="AL204" i="71" s="1"/>
  <c r="B17" i="71" s="1"/>
  <c r="I206" i="63"/>
  <c r="H226" i="72"/>
  <c r="H226" i="67"/>
  <c r="H226" i="68"/>
  <c r="H226" i="71"/>
  <c r="H226" i="75"/>
  <c r="H226" i="73"/>
  <c r="H226" i="69"/>
  <c r="H226" i="70"/>
  <c r="I204" i="63"/>
  <c r="H224" i="71"/>
  <c r="H224" i="73"/>
  <c r="H224" i="72"/>
  <c r="H224" i="67"/>
  <c r="H224" i="68"/>
  <c r="H224" i="69"/>
  <c r="H224" i="75"/>
  <c r="H224" i="70"/>
  <c r="K205" i="63"/>
  <c r="J225" i="67"/>
  <c r="J225" i="71"/>
  <c r="J225" i="72"/>
  <c r="J225" i="75"/>
  <c r="J225" i="70"/>
  <c r="J225" i="68"/>
  <c r="J225" i="73"/>
  <c r="J225" i="69"/>
  <c r="I205" i="88"/>
  <c r="H225" i="88"/>
  <c r="I204" i="88"/>
  <c r="H224" i="88"/>
  <c r="M12" i="2" a="1"/>
  <c r="M11" i="2" a="1"/>
  <c r="T12" i="2" a="1"/>
  <c r="AA11" i="2" a="1"/>
  <c r="T11" i="2" a="1"/>
  <c r="AA12" i="2" a="1"/>
  <c r="AA12" i="2" l="1"/>
  <c r="M12" i="2"/>
  <c r="T12" i="2"/>
  <c r="T11" i="2"/>
  <c r="M11" i="2"/>
  <c r="AA11" i="2"/>
  <c r="AM204" i="67"/>
  <c r="AN204" i="67" s="1"/>
  <c r="AO204" i="67" s="1"/>
  <c r="AP204" i="67" s="1"/>
  <c r="AQ204" i="67" s="1"/>
  <c r="AR204" i="67" s="1"/>
  <c r="AS204" i="67" s="1"/>
  <c r="AT204" i="67" s="1"/>
  <c r="AU204" i="67" s="1"/>
  <c r="AV204" i="67" s="1"/>
  <c r="B18" i="67" s="1"/>
  <c r="K200" i="88"/>
  <c r="K220" i="88" s="1"/>
  <c r="K202" i="88"/>
  <c r="K222" i="88" s="1"/>
  <c r="K201" i="88"/>
  <c r="K221" i="88" s="1"/>
  <c r="I226" i="88"/>
  <c r="J206" i="88"/>
  <c r="AW204" i="72"/>
  <c r="AX204" i="72" s="1"/>
  <c r="AY204" i="72" s="1"/>
  <c r="AZ204" i="72" s="1"/>
  <c r="BA204" i="72" s="1"/>
  <c r="BB204" i="72" s="1"/>
  <c r="AM205" i="68"/>
  <c r="AN205" i="68" s="1"/>
  <c r="AO205" i="68" s="1"/>
  <c r="AP205" i="68" s="1"/>
  <c r="AQ205" i="68" s="1"/>
  <c r="AR205" i="68" s="1"/>
  <c r="AS205" i="68" s="1"/>
  <c r="AT205" i="68" s="1"/>
  <c r="AU205" i="68" s="1"/>
  <c r="AV205" i="68" s="1"/>
  <c r="D18" i="68" s="1"/>
  <c r="AM205" i="71"/>
  <c r="AN205" i="71" s="1"/>
  <c r="AO205" i="71" s="1"/>
  <c r="AP205" i="71" s="1"/>
  <c r="AQ205" i="71" s="1"/>
  <c r="AR205" i="71" s="1"/>
  <c r="AS205" i="71" s="1"/>
  <c r="AT205" i="71" s="1"/>
  <c r="AU205" i="71" s="1"/>
  <c r="AV205" i="71" s="1"/>
  <c r="D18" i="71" s="1"/>
  <c r="AM206" i="70"/>
  <c r="AN206" i="70" s="1"/>
  <c r="AO206" i="70" s="1"/>
  <c r="AP206" i="70" s="1"/>
  <c r="AQ206" i="70" s="1"/>
  <c r="AR206" i="70" s="1"/>
  <c r="AS206" i="70" s="1"/>
  <c r="AT206" i="70" s="1"/>
  <c r="AU206" i="70" s="1"/>
  <c r="AV206" i="70" s="1"/>
  <c r="F18" i="70" s="1"/>
  <c r="AM206" i="71"/>
  <c r="AN206" i="71" s="1"/>
  <c r="AO206" i="71" s="1"/>
  <c r="AP206" i="71" s="1"/>
  <c r="AQ206" i="71" s="1"/>
  <c r="AR206" i="71" s="1"/>
  <c r="AS206" i="71" s="1"/>
  <c r="AT206" i="71" s="1"/>
  <c r="AU206" i="71" s="1"/>
  <c r="AV206" i="71" s="1"/>
  <c r="F18" i="71" s="1"/>
  <c r="AM206" i="68"/>
  <c r="AN206" i="68" s="1"/>
  <c r="AO206" i="68" s="1"/>
  <c r="AP206" i="68" s="1"/>
  <c r="AQ206" i="68" s="1"/>
  <c r="AR206" i="68" s="1"/>
  <c r="AS206" i="68" s="1"/>
  <c r="AT206" i="68" s="1"/>
  <c r="AU206" i="68" s="1"/>
  <c r="AV206" i="68" s="1"/>
  <c r="F18" i="68" s="1"/>
  <c r="AM206" i="67"/>
  <c r="AN206" i="67" s="1"/>
  <c r="AO206" i="67" s="1"/>
  <c r="AP206" i="67" s="1"/>
  <c r="AQ206" i="67" s="1"/>
  <c r="AR206" i="67" s="1"/>
  <c r="AS206" i="67" s="1"/>
  <c r="AT206" i="67" s="1"/>
  <c r="AU206" i="67" s="1"/>
  <c r="AV206" i="67" s="1"/>
  <c r="F18" i="67" s="1"/>
  <c r="K210" i="88"/>
  <c r="AW205" i="75"/>
  <c r="AX205" i="75" s="1"/>
  <c r="AY205" i="75" s="1"/>
  <c r="AZ205" i="75" s="1"/>
  <c r="BA205" i="75" s="1"/>
  <c r="BB205" i="75" s="1"/>
  <c r="AM206" i="69"/>
  <c r="AN206" i="69" s="1"/>
  <c r="AO206" i="69" s="1"/>
  <c r="AP206" i="69" s="1"/>
  <c r="AQ206" i="69" s="1"/>
  <c r="AR206" i="69" s="1"/>
  <c r="AS206" i="69" s="1"/>
  <c r="AT206" i="69" s="1"/>
  <c r="AU206" i="69" s="1"/>
  <c r="AV206" i="69" s="1"/>
  <c r="F18" i="69" s="1"/>
  <c r="N129" i="88"/>
  <c r="N131" i="88" s="1"/>
  <c r="M130" i="88"/>
  <c r="M132" i="88" s="1"/>
  <c r="M133" i="88" s="1"/>
  <c r="M190" i="88" s="1"/>
  <c r="AM205" i="70"/>
  <c r="AN205" i="70" s="1"/>
  <c r="AO205" i="70" s="1"/>
  <c r="AP205" i="70" s="1"/>
  <c r="AQ205" i="70" s="1"/>
  <c r="AR205" i="70" s="1"/>
  <c r="AS205" i="70" s="1"/>
  <c r="AT205" i="70" s="1"/>
  <c r="AU205" i="70" s="1"/>
  <c r="AV205" i="70" s="1"/>
  <c r="D18" i="70" s="1"/>
  <c r="AM204" i="73"/>
  <c r="AN204" i="73" s="1"/>
  <c r="AO204" i="73" s="1"/>
  <c r="AP204" i="73" s="1"/>
  <c r="AQ204" i="73" s="1"/>
  <c r="AR204" i="73" s="1"/>
  <c r="AS204" i="73" s="1"/>
  <c r="AT204" i="73" s="1"/>
  <c r="AU204" i="73" s="1"/>
  <c r="AV204" i="73" s="1"/>
  <c r="B18" i="73" s="1"/>
  <c r="AM204" i="69"/>
  <c r="AN204" i="69" s="1"/>
  <c r="AO204" i="69" s="1"/>
  <c r="AP204" i="69" s="1"/>
  <c r="AQ204" i="69" s="1"/>
  <c r="AR204" i="69" s="1"/>
  <c r="AS204" i="69" s="1"/>
  <c r="AT204" i="69" s="1"/>
  <c r="AU204" i="69" s="1"/>
  <c r="AV204" i="69" s="1"/>
  <c r="B18" i="69" s="1"/>
  <c r="L135" i="88"/>
  <c r="AM206" i="72"/>
  <c r="AN206" i="72" s="1"/>
  <c r="AO206" i="72" s="1"/>
  <c r="AP206" i="72" s="1"/>
  <c r="AQ206" i="72" s="1"/>
  <c r="AR206" i="72" s="1"/>
  <c r="AS206" i="72" s="1"/>
  <c r="AT206" i="72" s="1"/>
  <c r="AU206" i="72" s="1"/>
  <c r="AV206" i="72" s="1"/>
  <c r="F18" i="72" s="1"/>
  <c r="AM205" i="69"/>
  <c r="AN205" i="69" s="1"/>
  <c r="AO205" i="69" s="1"/>
  <c r="AP205" i="69" s="1"/>
  <c r="AQ205" i="69" s="1"/>
  <c r="AR205" i="69" s="1"/>
  <c r="AS205" i="69" s="1"/>
  <c r="AT205" i="69" s="1"/>
  <c r="AU205" i="69" s="1"/>
  <c r="AV205" i="69" s="1"/>
  <c r="D18" i="69" s="1"/>
  <c r="AM206" i="75"/>
  <c r="AN206" i="75" s="1"/>
  <c r="AO206" i="75" s="1"/>
  <c r="AP206" i="75" s="1"/>
  <c r="AQ206" i="75" s="1"/>
  <c r="AR206" i="75" s="1"/>
  <c r="AS206" i="75" s="1"/>
  <c r="AT206" i="75" s="1"/>
  <c r="AU206" i="75" s="1"/>
  <c r="AV206" i="75" s="1"/>
  <c r="F18" i="75" s="1"/>
  <c r="AM205" i="72"/>
  <c r="AN205" i="72" s="1"/>
  <c r="AO205" i="72" s="1"/>
  <c r="AP205" i="72" s="1"/>
  <c r="AQ205" i="72" s="1"/>
  <c r="AR205" i="72" s="1"/>
  <c r="AS205" i="72" s="1"/>
  <c r="AT205" i="72" s="1"/>
  <c r="AU205" i="72" s="1"/>
  <c r="AV205" i="72" s="1"/>
  <c r="D18" i="72" s="1"/>
  <c r="AM204" i="70"/>
  <c r="AN204" i="70" s="1"/>
  <c r="AO204" i="70" s="1"/>
  <c r="AP204" i="70" s="1"/>
  <c r="AQ204" i="70" s="1"/>
  <c r="AR204" i="70" s="1"/>
  <c r="AS204" i="70" s="1"/>
  <c r="AT204" i="70" s="1"/>
  <c r="AU204" i="70" s="1"/>
  <c r="AV204" i="70" s="1"/>
  <c r="B18" i="70" s="1"/>
  <c r="AM205" i="67"/>
  <c r="AN205" i="67" s="1"/>
  <c r="AO205" i="67" s="1"/>
  <c r="AP205" i="67" s="1"/>
  <c r="AQ205" i="67" s="1"/>
  <c r="AR205" i="67" s="1"/>
  <c r="AS205" i="67" s="1"/>
  <c r="AT205" i="67" s="1"/>
  <c r="AU205" i="67" s="1"/>
  <c r="AV205" i="67" s="1"/>
  <c r="D18" i="67" s="1"/>
  <c r="AM206" i="73"/>
  <c r="AN206" i="73" s="1"/>
  <c r="AO206" i="73" s="1"/>
  <c r="AP206" i="73" s="1"/>
  <c r="AQ206" i="73" s="1"/>
  <c r="AR206" i="73" s="1"/>
  <c r="AS206" i="73" s="1"/>
  <c r="AT206" i="73" s="1"/>
  <c r="AU206" i="73" s="1"/>
  <c r="AV206" i="73" s="1"/>
  <c r="F18" i="73" s="1"/>
  <c r="AM204" i="68"/>
  <c r="AN204" i="68" s="1"/>
  <c r="AO204" i="68" s="1"/>
  <c r="AP204" i="68" s="1"/>
  <c r="AQ204" i="68" s="1"/>
  <c r="AR204" i="68" s="1"/>
  <c r="AS204" i="68" s="1"/>
  <c r="AT204" i="68" s="1"/>
  <c r="AU204" i="68" s="1"/>
  <c r="AV204" i="68" s="1"/>
  <c r="B18" i="68" s="1"/>
  <c r="AM205" i="73"/>
  <c r="AN205" i="73" s="1"/>
  <c r="AO205" i="73" s="1"/>
  <c r="AP205" i="73" s="1"/>
  <c r="AQ205" i="73" s="1"/>
  <c r="AR205" i="73" s="1"/>
  <c r="AS205" i="73" s="1"/>
  <c r="AT205" i="73" s="1"/>
  <c r="AU205" i="73" s="1"/>
  <c r="AV205" i="73" s="1"/>
  <c r="D18" i="73" s="1"/>
  <c r="AM204" i="71"/>
  <c r="AN204" i="71" s="1"/>
  <c r="AO204" i="71" s="1"/>
  <c r="AP204" i="71" s="1"/>
  <c r="AQ204" i="71" s="1"/>
  <c r="AR204" i="71" s="1"/>
  <c r="AS204" i="71" s="1"/>
  <c r="AT204" i="71" s="1"/>
  <c r="AU204" i="71" s="1"/>
  <c r="AV204" i="71" s="1"/>
  <c r="B18" i="71" s="1"/>
  <c r="AM204" i="75"/>
  <c r="AN204" i="75" s="1"/>
  <c r="AO204" i="75" s="1"/>
  <c r="AP204" i="75" s="1"/>
  <c r="AQ204" i="75" s="1"/>
  <c r="AR204" i="75" s="1"/>
  <c r="AS204" i="75" s="1"/>
  <c r="AT204" i="75" s="1"/>
  <c r="AU204" i="75" s="1"/>
  <c r="AV204" i="75" s="1"/>
  <c r="B18" i="75" s="1"/>
  <c r="L205" i="63"/>
  <c r="K225" i="67"/>
  <c r="K225" i="71"/>
  <c r="K225" i="75"/>
  <c r="K225" i="70"/>
  <c r="K225" i="72"/>
  <c r="K225" i="68"/>
  <c r="K225" i="73"/>
  <c r="K225" i="69"/>
  <c r="J204" i="63"/>
  <c r="I224" i="71"/>
  <c r="I224" i="73"/>
  <c r="I224" i="68"/>
  <c r="I224" i="67"/>
  <c r="I224" i="72"/>
  <c r="I224" i="70"/>
  <c r="I224" i="69"/>
  <c r="I224" i="75"/>
  <c r="J206" i="63"/>
  <c r="I226" i="68"/>
  <c r="I226" i="67"/>
  <c r="I226" i="71"/>
  <c r="I226" i="72"/>
  <c r="I226" i="69"/>
  <c r="I226" i="73"/>
  <c r="I226" i="75"/>
  <c r="I226" i="70"/>
  <c r="J204" i="88"/>
  <c r="I224" i="88"/>
  <c r="J205" i="88"/>
  <c r="I225" i="88"/>
  <c r="U12" i="2" a="1"/>
  <c r="N11" i="2" a="1"/>
  <c r="N12" i="2" a="1"/>
  <c r="U11" i="2" a="1"/>
  <c r="AB12" i="2" a="1"/>
  <c r="AB11" i="2" a="1"/>
  <c r="U12" i="2" l="1"/>
  <c r="N12" i="2"/>
  <c r="AB12" i="2"/>
  <c r="AB11" i="2"/>
  <c r="N11" i="2"/>
  <c r="U11" i="2"/>
  <c r="AW204" i="67"/>
  <c r="AX204" i="67" s="1"/>
  <c r="AY204" i="67" s="1"/>
  <c r="AZ204" i="67" s="1"/>
  <c r="BA204" i="67" s="1"/>
  <c r="BB204" i="67" s="1"/>
  <c r="J226" i="88"/>
  <c r="L202" i="88"/>
  <c r="L222" i="88" s="1"/>
  <c r="L201" i="88"/>
  <c r="L221" i="88" s="1"/>
  <c r="L200" i="88"/>
  <c r="L220" i="88" s="1"/>
  <c r="K206" i="88"/>
  <c r="AW204" i="70"/>
  <c r="AX204" i="70" s="1"/>
  <c r="AY204" i="70" s="1"/>
  <c r="AZ204" i="70" s="1"/>
  <c r="BA204" i="70" s="1"/>
  <c r="BB204" i="70" s="1"/>
  <c r="AW205" i="69"/>
  <c r="AX205" i="69" s="1"/>
  <c r="AY205" i="69" s="1"/>
  <c r="AZ205" i="69" s="1"/>
  <c r="BA205" i="69" s="1"/>
  <c r="BB205" i="69" s="1"/>
  <c r="AW204" i="68"/>
  <c r="AX204" i="68" s="1"/>
  <c r="AY204" i="68" s="1"/>
  <c r="AZ204" i="68" s="1"/>
  <c r="BA204" i="68" s="1"/>
  <c r="BB204" i="68" s="1"/>
  <c r="AW206" i="72"/>
  <c r="AX206" i="72" s="1"/>
  <c r="AY206" i="72" s="1"/>
  <c r="AZ206" i="72" s="1"/>
  <c r="BA206" i="72" s="1"/>
  <c r="BB206" i="72" s="1"/>
  <c r="AW205" i="70"/>
  <c r="AX205" i="70" s="1"/>
  <c r="AY205" i="70" s="1"/>
  <c r="AZ205" i="70" s="1"/>
  <c r="BA205" i="70" s="1"/>
  <c r="BB205" i="70" s="1"/>
  <c r="AW206" i="67"/>
  <c r="AX206" i="67" s="1"/>
  <c r="AY206" i="67" s="1"/>
  <c r="AZ206" i="67" s="1"/>
  <c r="BA206" i="67" s="1"/>
  <c r="BB206" i="67" s="1"/>
  <c r="AW205" i="71"/>
  <c r="AX205" i="71" s="1"/>
  <c r="AY205" i="71" s="1"/>
  <c r="AZ205" i="71" s="1"/>
  <c r="BA205" i="71" s="1"/>
  <c r="BB205" i="71" s="1"/>
  <c r="AW206" i="70"/>
  <c r="AX206" i="70" s="1"/>
  <c r="AY206" i="70" s="1"/>
  <c r="AZ206" i="70" s="1"/>
  <c r="BA206" i="70" s="1"/>
  <c r="BB206" i="70" s="1"/>
  <c r="AW204" i="75"/>
  <c r="AX204" i="75" s="1"/>
  <c r="AY204" i="75" s="1"/>
  <c r="AZ204" i="75" s="1"/>
  <c r="BA204" i="75" s="1"/>
  <c r="BB204" i="75" s="1"/>
  <c r="AW206" i="73"/>
  <c r="AX206" i="73" s="1"/>
  <c r="AY206" i="73" s="1"/>
  <c r="AZ206" i="73" s="1"/>
  <c r="BA206" i="73" s="1"/>
  <c r="BB206" i="73" s="1"/>
  <c r="AW205" i="72"/>
  <c r="AX205" i="72" s="1"/>
  <c r="AY205" i="72" s="1"/>
  <c r="AZ205" i="72" s="1"/>
  <c r="BA205" i="72" s="1"/>
  <c r="BB205" i="72" s="1"/>
  <c r="M135" i="88"/>
  <c r="AW206" i="68"/>
  <c r="AX206" i="68" s="1"/>
  <c r="AY206" i="68" s="1"/>
  <c r="AZ206" i="68" s="1"/>
  <c r="BA206" i="68" s="1"/>
  <c r="BB206" i="68" s="1"/>
  <c r="AW205" i="68"/>
  <c r="AX205" i="68" s="1"/>
  <c r="AY205" i="68" s="1"/>
  <c r="AZ205" i="68" s="1"/>
  <c r="BA205" i="68" s="1"/>
  <c r="BB205" i="68" s="1"/>
  <c r="L210" i="88"/>
  <c r="O129" i="88"/>
  <c r="O131" i="88" s="1"/>
  <c r="N130" i="88"/>
  <c r="N132" i="88" s="1"/>
  <c r="N133" i="88" s="1"/>
  <c r="N190" i="88" s="1"/>
  <c r="AW204" i="73"/>
  <c r="AX204" i="73" s="1"/>
  <c r="AY204" i="73" s="1"/>
  <c r="AZ204" i="73" s="1"/>
  <c r="BA204" i="73" s="1"/>
  <c r="BB204" i="73" s="1"/>
  <c r="AW204" i="71"/>
  <c r="AX204" i="71" s="1"/>
  <c r="AY204" i="71" s="1"/>
  <c r="AZ204" i="71" s="1"/>
  <c r="BA204" i="71" s="1"/>
  <c r="BB204" i="71" s="1"/>
  <c r="AW205" i="67"/>
  <c r="AX205" i="67" s="1"/>
  <c r="AY205" i="67" s="1"/>
  <c r="AZ205" i="67" s="1"/>
  <c r="BA205" i="67" s="1"/>
  <c r="BB205" i="67" s="1"/>
  <c r="AW206" i="75"/>
  <c r="AX206" i="75" s="1"/>
  <c r="AY206" i="75" s="1"/>
  <c r="AZ206" i="75" s="1"/>
  <c r="BA206" i="75" s="1"/>
  <c r="BB206" i="75" s="1"/>
  <c r="AW204" i="69"/>
  <c r="AX204" i="69" s="1"/>
  <c r="AY204" i="69" s="1"/>
  <c r="AZ204" i="69" s="1"/>
  <c r="BA204" i="69" s="1"/>
  <c r="BB204" i="69" s="1"/>
  <c r="AW206" i="69"/>
  <c r="AX206" i="69" s="1"/>
  <c r="AY206" i="69" s="1"/>
  <c r="AZ206" i="69" s="1"/>
  <c r="BA206" i="69" s="1"/>
  <c r="BB206" i="69" s="1"/>
  <c r="AW206" i="71"/>
  <c r="AX206" i="71" s="1"/>
  <c r="AY206" i="71" s="1"/>
  <c r="AZ206" i="71" s="1"/>
  <c r="BA206" i="71" s="1"/>
  <c r="BB206" i="71" s="1"/>
  <c r="AW205" i="73"/>
  <c r="AX205" i="73" s="1"/>
  <c r="AY205" i="73" s="1"/>
  <c r="AZ205" i="73" s="1"/>
  <c r="BA205" i="73" s="1"/>
  <c r="BB205" i="73" s="1"/>
  <c r="K206" i="63"/>
  <c r="J226" i="75"/>
  <c r="J226" i="68"/>
  <c r="J226" i="71"/>
  <c r="J226" i="67"/>
  <c r="J226" i="72"/>
  <c r="J226" i="73"/>
  <c r="J226" i="69"/>
  <c r="J226" i="70"/>
  <c r="K204" i="63"/>
  <c r="J224" i="71"/>
  <c r="J224" i="72"/>
  <c r="J224" i="68"/>
  <c r="J224" i="73"/>
  <c r="J224" i="67"/>
  <c r="J224" i="69"/>
  <c r="J224" i="70"/>
  <c r="J224" i="75"/>
  <c r="M205" i="63"/>
  <c r="D13" i="63" s="1"/>
  <c r="L225" i="67"/>
  <c r="L225" i="71"/>
  <c r="L225" i="72"/>
  <c r="L225" i="75"/>
  <c r="L225" i="70"/>
  <c r="L225" i="73"/>
  <c r="L225" i="68"/>
  <c r="L225" i="69"/>
  <c r="K205" i="88"/>
  <c r="J225" i="88"/>
  <c r="K204" i="88"/>
  <c r="J224" i="88"/>
  <c r="K226" i="88" l="1"/>
  <c r="M202" i="88"/>
  <c r="M222" i="88" s="1"/>
  <c r="M201" i="88"/>
  <c r="M221" i="88" s="1"/>
  <c r="M200" i="88"/>
  <c r="M220" i="88" s="1"/>
  <c r="L206" i="88"/>
  <c r="N135" i="88"/>
  <c r="O130" i="88"/>
  <c r="O132" i="88" s="1"/>
  <c r="O133" i="88" s="1"/>
  <c r="O190" i="88" s="1"/>
  <c r="P129" i="88"/>
  <c r="P131" i="88" s="1"/>
  <c r="M210" i="88"/>
  <c r="N205" i="63"/>
  <c r="M225" i="67"/>
  <c r="M225" i="71"/>
  <c r="M225" i="70"/>
  <c r="M225" i="75"/>
  <c r="M225" i="72"/>
  <c r="M225" i="68"/>
  <c r="M225" i="73"/>
  <c r="M225" i="69"/>
  <c r="L204" i="63"/>
  <c r="K224" i="71"/>
  <c r="K224" i="68"/>
  <c r="K224" i="73"/>
  <c r="K224" i="72"/>
  <c r="K224" i="67"/>
  <c r="K224" i="70"/>
  <c r="K224" i="75"/>
  <c r="K224" i="69"/>
  <c r="L206" i="63"/>
  <c r="K226" i="75"/>
  <c r="K226" i="69"/>
  <c r="K226" i="68"/>
  <c r="K226" i="67"/>
  <c r="K226" i="73"/>
  <c r="K226" i="71"/>
  <c r="K226" i="72"/>
  <c r="K226" i="70"/>
  <c r="L204" i="88"/>
  <c r="K224" i="88"/>
  <c r="L205" i="88"/>
  <c r="K225" i="88"/>
  <c r="P9" i="2" a="1"/>
  <c r="N202" i="88" l="1"/>
  <c r="N222" i="88" s="1"/>
  <c r="N201" i="88"/>
  <c r="N221" i="88" s="1"/>
  <c r="N200" i="88"/>
  <c r="N220" i="88" s="1"/>
  <c r="M206" i="88"/>
  <c r="F13" i="88" s="1"/>
  <c r="P130" i="88"/>
  <c r="P132" i="88" s="1"/>
  <c r="P133" i="88" s="1"/>
  <c r="P190" i="88" s="1"/>
  <c r="Q129" i="88"/>
  <c r="Q131" i="88" s="1"/>
  <c r="O135" i="88"/>
  <c r="N210" i="88"/>
  <c r="P9" i="2"/>
  <c r="M206" i="63"/>
  <c r="F13" i="63" s="1"/>
  <c r="L226" i="67"/>
  <c r="L226" i="68"/>
  <c r="L226" i="69"/>
  <c r="L226" i="75"/>
  <c r="L226" i="73"/>
  <c r="L226" i="72"/>
  <c r="L226" i="71"/>
  <c r="L226" i="70"/>
  <c r="M204" i="63"/>
  <c r="B13" i="63" s="1"/>
  <c r="L224" i="71"/>
  <c r="L224" i="73"/>
  <c r="L224" i="72"/>
  <c r="L224" i="68"/>
  <c r="L224" i="67"/>
  <c r="L224" i="69"/>
  <c r="L224" i="75"/>
  <c r="L224" i="70"/>
  <c r="E13" i="63"/>
  <c r="E13" i="69"/>
  <c r="E13" i="71"/>
  <c r="E13" i="70"/>
  <c r="E13" i="73"/>
  <c r="E13" i="68"/>
  <c r="E13" i="72"/>
  <c r="E13" i="67"/>
  <c r="E13" i="75"/>
  <c r="L226" i="88"/>
  <c r="O205" i="63"/>
  <c r="N225" i="67"/>
  <c r="N225" i="71"/>
  <c r="N225" i="75"/>
  <c r="N225" i="70"/>
  <c r="N225" i="72"/>
  <c r="N225" i="69"/>
  <c r="N225" i="68"/>
  <c r="N225" i="73"/>
  <c r="M205" i="88"/>
  <c r="L225" i="88"/>
  <c r="M204" i="88"/>
  <c r="B13" i="88" s="1"/>
  <c r="L224" i="88"/>
  <c r="I10" i="2" a="1"/>
  <c r="W10" i="2" a="1"/>
  <c r="W10" i="2" l="1"/>
  <c r="I10" i="2"/>
  <c r="O202" i="88"/>
  <c r="O222" i="88" s="1"/>
  <c r="O201" i="88"/>
  <c r="O221" i="88" s="1"/>
  <c r="O200" i="88"/>
  <c r="O220" i="88" s="1"/>
  <c r="D13" i="88"/>
  <c r="M226" i="88"/>
  <c r="N206" i="88"/>
  <c r="O210" i="88"/>
  <c r="R129" i="88"/>
  <c r="R131" i="88" s="1"/>
  <c r="Q130" i="88"/>
  <c r="Q132" i="88" s="1"/>
  <c r="Q133" i="88" s="1"/>
  <c r="Q190" i="88" s="1"/>
  <c r="P135" i="88"/>
  <c r="N204" i="63"/>
  <c r="M224" i="71"/>
  <c r="M224" i="73"/>
  <c r="M224" i="72"/>
  <c r="M224" i="67"/>
  <c r="M224" i="68"/>
  <c r="M224" i="70"/>
  <c r="M224" i="69"/>
  <c r="M224" i="75"/>
  <c r="P205" i="63"/>
  <c r="O225" i="67"/>
  <c r="O225" i="71"/>
  <c r="O225" i="70"/>
  <c r="O225" i="72"/>
  <c r="O225" i="75"/>
  <c r="O225" i="68"/>
  <c r="O225" i="73"/>
  <c r="O225" i="69"/>
  <c r="N206" i="63"/>
  <c r="M226" i="71"/>
  <c r="M226" i="68"/>
  <c r="M226" i="67"/>
  <c r="M226" i="75"/>
  <c r="M226" i="73"/>
  <c r="M226" i="72"/>
  <c r="M226" i="69"/>
  <c r="M226" i="70"/>
  <c r="P33" i="2"/>
  <c r="P32" i="2"/>
  <c r="P30" i="2"/>
  <c r="P31" i="2"/>
  <c r="P26" i="2"/>
  <c r="P34" i="2"/>
  <c r="P28" i="2"/>
  <c r="P29" i="2"/>
  <c r="P27" i="2"/>
  <c r="N204" i="88"/>
  <c r="M224" i="88"/>
  <c r="N205" i="88"/>
  <c r="M225" i="88"/>
  <c r="W9" i="2" a="1"/>
  <c r="I9" i="2" a="1"/>
  <c r="P10" i="2" a="1"/>
  <c r="P10" i="2" l="1"/>
  <c r="P25" i="2" s="1"/>
  <c r="E13" i="88"/>
  <c r="P201" i="88"/>
  <c r="P221" i="88" s="1"/>
  <c r="P200" i="88"/>
  <c r="P220" i="88" s="1"/>
  <c r="P202" i="88"/>
  <c r="P222" i="88" s="1"/>
  <c r="N226" i="88"/>
  <c r="O206" i="88"/>
  <c r="P210" i="88"/>
  <c r="R130" i="88"/>
  <c r="R132" i="88" s="1"/>
  <c r="R133" i="88" s="1"/>
  <c r="R190" i="88" s="1"/>
  <c r="S129" i="88"/>
  <c r="S131" i="88" s="1"/>
  <c r="Q135" i="88"/>
  <c r="W9" i="2"/>
  <c r="I9" i="2"/>
  <c r="G13" i="63"/>
  <c r="G13" i="73"/>
  <c r="G13" i="69"/>
  <c r="G13" i="71"/>
  <c r="G13" i="70"/>
  <c r="G13" i="68"/>
  <c r="G13" i="88"/>
  <c r="G13" i="72"/>
  <c r="G13" i="67"/>
  <c r="G13" i="75"/>
  <c r="O206" i="63"/>
  <c r="N226" i="69"/>
  <c r="N226" i="67"/>
  <c r="N226" i="75"/>
  <c r="N226" i="72"/>
  <c r="N226" i="68"/>
  <c r="N226" i="73"/>
  <c r="N226" i="71"/>
  <c r="N226" i="70"/>
  <c r="Q205" i="63"/>
  <c r="P225" i="67"/>
  <c r="P225" i="71"/>
  <c r="P225" i="75"/>
  <c r="P225" i="72"/>
  <c r="P225" i="70"/>
  <c r="P225" i="69"/>
  <c r="P225" i="73"/>
  <c r="P225" i="68"/>
  <c r="C13" i="68"/>
  <c r="C13" i="63"/>
  <c r="C13" i="70"/>
  <c r="C13" i="88"/>
  <c r="C13" i="67"/>
  <c r="C13" i="72"/>
  <c r="C13" i="69"/>
  <c r="C13" i="71"/>
  <c r="C13" i="73"/>
  <c r="C13" i="75"/>
  <c r="O204" i="63"/>
  <c r="N224" i="71"/>
  <c r="N224" i="72"/>
  <c r="N224" i="67"/>
  <c r="N224" i="73"/>
  <c r="N224" i="68"/>
  <c r="N224" i="75"/>
  <c r="N224" i="69"/>
  <c r="N224" i="70"/>
  <c r="O205" i="88"/>
  <c r="N225" i="88"/>
  <c r="O204" i="88"/>
  <c r="N224" i="88"/>
  <c r="Q201" i="88" l="1"/>
  <c r="Q221" i="88" s="1"/>
  <c r="Q200" i="88"/>
  <c r="Q220" i="88" s="1"/>
  <c r="Q202" i="88"/>
  <c r="Q222" i="88" s="1"/>
  <c r="O226" i="88"/>
  <c r="P206" i="88"/>
  <c r="Q210" i="88"/>
  <c r="S130" i="88"/>
  <c r="S132" i="88" s="1"/>
  <c r="S133" i="88" s="1"/>
  <c r="S190" i="88" s="1"/>
  <c r="T129" i="88"/>
  <c r="T131" i="88" s="1"/>
  <c r="R135" i="88"/>
  <c r="R205" i="63"/>
  <c r="D14" i="63" s="1"/>
  <c r="Q225" i="67"/>
  <c r="Q225" i="71"/>
  <c r="Q225" i="70"/>
  <c r="Q225" i="75"/>
  <c r="Q225" i="72"/>
  <c r="Q225" i="68"/>
  <c r="Q225" i="73"/>
  <c r="Q225" i="69"/>
  <c r="P206" i="63"/>
  <c r="O226" i="72"/>
  <c r="O226" i="67"/>
  <c r="O226" i="75"/>
  <c r="O226" i="73"/>
  <c r="O226" i="69"/>
  <c r="O226" i="68"/>
  <c r="O226" i="71"/>
  <c r="O226" i="70"/>
  <c r="P204" i="63"/>
  <c r="O224" i="71"/>
  <c r="O224" i="72"/>
  <c r="O224" i="67"/>
  <c r="O224" i="68"/>
  <c r="O224" i="73"/>
  <c r="O224" i="70"/>
  <c r="O224" i="69"/>
  <c r="O224" i="75"/>
  <c r="I29" i="2"/>
  <c r="I34" i="2"/>
  <c r="I27" i="2"/>
  <c r="I25" i="2"/>
  <c r="I28" i="2"/>
  <c r="I31" i="2"/>
  <c r="I30" i="2"/>
  <c r="I33" i="2"/>
  <c r="I32" i="2"/>
  <c r="I26" i="2"/>
  <c r="W26" i="2"/>
  <c r="W30" i="2"/>
  <c r="W27" i="2"/>
  <c r="W31" i="2"/>
  <c r="W34" i="2"/>
  <c r="W29" i="2"/>
  <c r="W25" i="2"/>
  <c r="W28" i="2"/>
  <c r="W32" i="2"/>
  <c r="W33" i="2"/>
  <c r="P204" i="88"/>
  <c r="O224" i="88"/>
  <c r="P205" i="88"/>
  <c r="O225" i="88"/>
  <c r="P226" i="88" l="1"/>
  <c r="R200" i="88"/>
  <c r="R220" i="88" s="1"/>
  <c r="R202" i="88"/>
  <c r="R222" i="88" s="1"/>
  <c r="R201" i="88"/>
  <c r="R221" i="88" s="1"/>
  <c r="Q206" i="88"/>
  <c r="R210" i="88"/>
  <c r="U129" i="88"/>
  <c r="U131" i="88" s="1"/>
  <c r="T130" i="88"/>
  <c r="T132" i="88" s="1"/>
  <c r="T133" i="88" s="1"/>
  <c r="T190" i="88" s="1"/>
  <c r="S135" i="88"/>
  <c r="Q204" i="63"/>
  <c r="P224" i="71"/>
  <c r="P224" i="68"/>
  <c r="P224" i="72"/>
  <c r="P224" i="67"/>
  <c r="P224" i="73"/>
  <c r="P224" i="70"/>
  <c r="P224" i="69"/>
  <c r="P224" i="75"/>
  <c r="Q206" i="63"/>
  <c r="P226" i="73"/>
  <c r="P226" i="71"/>
  <c r="P226" i="69"/>
  <c r="P226" i="75"/>
  <c r="P226" i="68"/>
  <c r="P226" i="67"/>
  <c r="P226" i="72"/>
  <c r="P226" i="70"/>
  <c r="S205" i="63"/>
  <c r="R225" i="67"/>
  <c r="R225" i="71"/>
  <c r="R225" i="70"/>
  <c r="R225" i="75"/>
  <c r="R225" i="72"/>
  <c r="R225" i="73"/>
  <c r="R225" i="68"/>
  <c r="R225" i="69"/>
  <c r="Q205" i="88"/>
  <c r="P225" i="88"/>
  <c r="Q204" i="88"/>
  <c r="P224" i="88"/>
  <c r="Q9" i="2" a="1"/>
  <c r="Q226" i="88" l="1"/>
  <c r="S200" i="88"/>
  <c r="S220" i="88" s="1"/>
  <c r="S202" i="88"/>
  <c r="S222" i="88" s="1"/>
  <c r="S201" i="88"/>
  <c r="S221" i="88" s="1"/>
  <c r="R206" i="88"/>
  <c r="F14" i="88" s="1"/>
  <c r="S210" i="88"/>
  <c r="U130" i="88"/>
  <c r="U132" i="88" s="1"/>
  <c r="U133" i="88" s="1"/>
  <c r="U190" i="88" s="1"/>
  <c r="V129" i="88"/>
  <c r="V131" i="88" s="1"/>
  <c r="T135" i="88"/>
  <c r="Q9" i="2"/>
  <c r="E14" i="63"/>
  <c r="E14" i="70"/>
  <c r="E14" i="68"/>
  <c r="E14" i="69"/>
  <c r="E14" i="72"/>
  <c r="E14" i="71"/>
  <c r="E14" i="73"/>
  <c r="E14" i="67"/>
  <c r="E14" i="75"/>
  <c r="T205" i="63"/>
  <c r="S225" i="67"/>
  <c r="S225" i="71"/>
  <c r="S225" i="75"/>
  <c r="S225" i="70"/>
  <c r="S225" i="72"/>
  <c r="S225" i="69"/>
  <c r="S225" i="68"/>
  <c r="S225" i="73"/>
  <c r="R206" i="63"/>
  <c r="F14" i="63" s="1"/>
  <c r="Q226" i="67"/>
  <c r="Q226" i="75"/>
  <c r="Q226" i="73"/>
  <c r="Q226" i="69"/>
  <c r="Q226" i="71"/>
  <c r="Q226" i="68"/>
  <c r="Q226" i="72"/>
  <c r="Q226" i="70"/>
  <c r="R204" i="63"/>
  <c r="B14" i="63" s="1"/>
  <c r="Q224" i="71"/>
  <c r="Q224" i="68"/>
  <c r="Q224" i="67"/>
  <c r="Q224" i="73"/>
  <c r="Q224" i="72"/>
  <c r="Q224" i="75"/>
  <c r="Q224" i="70"/>
  <c r="Q224" i="69"/>
  <c r="R204" i="88"/>
  <c r="B14" i="88" s="1"/>
  <c r="Q224" i="88"/>
  <c r="R205" i="88"/>
  <c r="Q225" i="88"/>
  <c r="X10" i="2" a="1"/>
  <c r="J10" i="2" a="1"/>
  <c r="X10" i="2" l="1"/>
  <c r="J10" i="2"/>
  <c r="T202" i="88"/>
  <c r="T222" i="88" s="1"/>
  <c r="T201" i="88"/>
  <c r="T221" i="88" s="1"/>
  <c r="T200" i="88"/>
  <c r="T220" i="88" s="1"/>
  <c r="D14" i="88"/>
  <c r="T210" i="88"/>
  <c r="W129" i="88"/>
  <c r="W131" i="88" s="1"/>
  <c r="V130" i="88"/>
  <c r="V132" i="88" s="1"/>
  <c r="V133" i="88" s="1"/>
  <c r="V190" i="88" s="1"/>
  <c r="U135" i="88"/>
  <c r="S206" i="88"/>
  <c r="S206" i="63"/>
  <c r="R226" i="73"/>
  <c r="R226" i="68"/>
  <c r="R226" i="71"/>
  <c r="R226" i="72"/>
  <c r="R226" i="69"/>
  <c r="R226" i="75"/>
  <c r="R226" i="67"/>
  <c r="R226" i="70"/>
  <c r="U205" i="63"/>
  <c r="T225" i="67"/>
  <c r="T225" i="71"/>
  <c r="T225" i="70"/>
  <c r="T225" i="75"/>
  <c r="T225" i="72"/>
  <c r="T225" i="68"/>
  <c r="T225" i="73"/>
  <c r="T225" i="69"/>
  <c r="R226" i="88"/>
  <c r="S204" i="63"/>
  <c r="R224" i="71"/>
  <c r="R224" i="73"/>
  <c r="R224" i="68"/>
  <c r="R224" i="72"/>
  <c r="R224" i="67"/>
  <c r="R224" i="69"/>
  <c r="R224" i="75"/>
  <c r="R224" i="70"/>
  <c r="Q32" i="2"/>
  <c r="Q29" i="2"/>
  <c r="Q28" i="2"/>
  <c r="Q31" i="2"/>
  <c r="Q33" i="2"/>
  <c r="Q26" i="2"/>
  <c r="Q34" i="2"/>
  <c r="Q30" i="2"/>
  <c r="Q27" i="2"/>
  <c r="S205" i="88"/>
  <c r="R225" i="88"/>
  <c r="S204" i="88"/>
  <c r="R224" i="88"/>
  <c r="Q10" i="2" a="1"/>
  <c r="X9" i="2" a="1"/>
  <c r="J9" i="2" a="1"/>
  <c r="Q10" i="2" l="1"/>
  <c r="Q25" i="2" s="1"/>
  <c r="E14" i="88"/>
  <c r="S226" i="88"/>
  <c r="U202" i="88"/>
  <c r="U222" i="88" s="1"/>
  <c r="U201" i="88"/>
  <c r="U221" i="88" s="1"/>
  <c r="U200" i="88"/>
  <c r="U220" i="88" s="1"/>
  <c r="T206" i="88"/>
  <c r="V135" i="88"/>
  <c r="X129" i="88"/>
  <c r="X131" i="88" s="1"/>
  <c r="W130" i="88"/>
  <c r="W132" i="88" s="1"/>
  <c r="W133" i="88" s="1"/>
  <c r="W190" i="88" s="1"/>
  <c r="U210" i="88"/>
  <c r="J9" i="2"/>
  <c r="X9" i="2"/>
  <c r="C14" i="68"/>
  <c r="C14" i="72"/>
  <c r="C14" i="63"/>
  <c r="C14" i="73"/>
  <c r="C14" i="88"/>
  <c r="C14" i="70"/>
  <c r="C14" i="67"/>
  <c r="C14" i="69"/>
  <c r="C14" i="71"/>
  <c r="C14" i="75"/>
  <c r="T204" i="63"/>
  <c r="S224" i="71"/>
  <c r="S224" i="67"/>
  <c r="S224" i="72"/>
  <c r="S224" i="68"/>
  <c r="S224" i="73"/>
  <c r="S224" i="70"/>
  <c r="S224" i="69"/>
  <c r="S224" i="75"/>
  <c r="V205" i="63"/>
  <c r="U225" i="67"/>
  <c r="U225" i="71"/>
  <c r="U225" i="75"/>
  <c r="U225" i="70"/>
  <c r="U225" i="72"/>
  <c r="U225" i="68"/>
  <c r="U225" i="73"/>
  <c r="U225" i="69"/>
  <c r="G14" i="63"/>
  <c r="G14" i="70"/>
  <c r="G14" i="72"/>
  <c r="G14" i="73"/>
  <c r="G14" i="71"/>
  <c r="G14" i="69"/>
  <c r="G14" i="67"/>
  <c r="G14" i="88"/>
  <c r="G14" i="68"/>
  <c r="G14" i="75"/>
  <c r="T206" i="63"/>
  <c r="S226" i="72"/>
  <c r="S226" i="69"/>
  <c r="S226" i="73"/>
  <c r="S226" i="75"/>
  <c r="S226" i="71"/>
  <c r="S226" i="67"/>
  <c r="S226" i="68"/>
  <c r="S226" i="70"/>
  <c r="T204" i="88"/>
  <c r="S224" i="88"/>
  <c r="T205" i="88"/>
  <c r="S225" i="88"/>
  <c r="T226" i="88" l="1"/>
  <c r="V202" i="88"/>
  <c r="V201" i="88"/>
  <c r="V221" i="88" s="1"/>
  <c r="V200" i="88"/>
  <c r="V220" i="88" s="1"/>
  <c r="U206" i="88"/>
  <c r="W135" i="88"/>
  <c r="X130" i="88"/>
  <c r="X132" i="88" s="1"/>
  <c r="X133" i="88" s="1"/>
  <c r="X190" i="88" s="1"/>
  <c r="Y129" i="88"/>
  <c r="Y131" i="88" s="1"/>
  <c r="V210" i="88"/>
  <c r="V222" i="88"/>
  <c r="J32" i="2"/>
  <c r="J34" i="2"/>
  <c r="J28" i="2"/>
  <c r="J26" i="2"/>
  <c r="J30" i="2"/>
  <c r="J31" i="2"/>
  <c r="J33" i="2"/>
  <c r="J25" i="2"/>
  <c r="J29" i="2"/>
  <c r="J27" i="2"/>
  <c r="W205" i="63"/>
  <c r="D15" i="63" s="1"/>
  <c r="V225" i="67"/>
  <c r="V225" i="71"/>
  <c r="V225" i="75"/>
  <c r="V225" i="72"/>
  <c r="V225" i="70"/>
  <c r="V225" i="68"/>
  <c r="V225" i="73"/>
  <c r="V225" i="69"/>
  <c r="U204" i="63"/>
  <c r="T224" i="71"/>
  <c r="T224" i="73"/>
  <c r="T224" i="72"/>
  <c r="T224" i="67"/>
  <c r="T224" i="68"/>
  <c r="T224" i="69"/>
  <c r="T224" i="75"/>
  <c r="T224" i="70"/>
  <c r="U206" i="63"/>
  <c r="T226" i="69"/>
  <c r="T226" i="68"/>
  <c r="T226" i="72"/>
  <c r="T226" i="71"/>
  <c r="T226" i="67"/>
  <c r="T226" i="75"/>
  <c r="T226" i="73"/>
  <c r="T226" i="70"/>
  <c r="X33" i="2"/>
  <c r="X30" i="2"/>
  <c r="X32" i="2"/>
  <c r="X27" i="2"/>
  <c r="X28" i="2"/>
  <c r="X25" i="2"/>
  <c r="X34" i="2"/>
  <c r="X29" i="2"/>
  <c r="X31" i="2"/>
  <c r="X26" i="2"/>
  <c r="U205" i="88"/>
  <c r="T225" i="88"/>
  <c r="U204" i="88"/>
  <c r="T224" i="88"/>
  <c r="U226" i="88" l="1"/>
  <c r="W202" i="88"/>
  <c r="W222" i="88" s="1"/>
  <c r="W201" i="88"/>
  <c r="W221" i="88" s="1"/>
  <c r="W200" i="88"/>
  <c r="W220" i="88" s="1"/>
  <c r="V206" i="88"/>
  <c r="Z129" i="88"/>
  <c r="Z131" i="88" s="1"/>
  <c r="Y130" i="88"/>
  <c r="Y132" i="88" s="1"/>
  <c r="Y133" i="88" s="1"/>
  <c r="Y190" i="88" s="1"/>
  <c r="X135" i="88"/>
  <c r="W210" i="88"/>
  <c r="V206" i="63"/>
  <c r="U226" i="71"/>
  <c r="U226" i="67"/>
  <c r="U226" i="75"/>
  <c r="U226" i="72"/>
  <c r="U226" i="69"/>
  <c r="U226" i="73"/>
  <c r="U226" i="68"/>
  <c r="U226" i="70"/>
  <c r="V204" i="63"/>
  <c r="U224" i="71"/>
  <c r="U224" i="68"/>
  <c r="U224" i="67"/>
  <c r="U224" i="72"/>
  <c r="U224" i="73"/>
  <c r="U224" i="75"/>
  <c r="U224" i="70"/>
  <c r="U224" i="69"/>
  <c r="X205" i="63"/>
  <c r="W225" i="67"/>
  <c r="W225" i="71"/>
  <c r="W225" i="70"/>
  <c r="W225" i="72"/>
  <c r="W225" i="75"/>
  <c r="W225" i="69"/>
  <c r="W225" i="68"/>
  <c r="W225" i="73"/>
  <c r="V204" i="88"/>
  <c r="U224" i="88"/>
  <c r="V205" i="88"/>
  <c r="U225" i="88"/>
  <c r="R9" i="2" a="1"/>
  <c r="X201" i="88" l="1"/>
  <c r="X221" i="88" s="1"/>
  <c r="X202" i="88"/>
  <c r="X222" i="88" s="1"/>
  <c r="X200" i="88"/>
  <c r="X220" i="88" s="1"/>
  <c r="V226" i="88"/>
  <c r="X210" i="88"/>
  <c r="Y135" i="88"/>
  <c r="Z130" i="88"/>
  <c r="Z132" i="88" s="1"/>
  <c r="Z133" i="88" s="1"/>
  <c r="Z190" i="88" s="1"/>
  <c r="AA129" i="88"/>
  <c r="AA131" i="88" s="1"/>
  <c r="W206" i="88"/>
  <c r="F15" i="88" s="1"/>
  <c r="R9" i="2"/>
  <c r="E15" i="68"/>
  <c r="E15" i="63"/>
  <c r="E15" i="72"/>
  <c r="E15" i="70"/>
  <c r="E15" i="71"/>
  <c r="E15" i="73"/>
  <c r="E15" i="67"/>
  <c r="E15" i="69"/>
  <c r="E15" i="75"/>
  <c r="Y205" i="63"/>
  <c r="X225" i="67"/>
  <c r="X225" i="71"/>
  <c r="X225" i="72"/>
  <c r="X225" i="70"/>
  <c r="X225" i="75"/>
  <c r="X225" i="68"/>
  <c r="X225" i="69"/>
  <c r="X225" i="73"/>
  <c r="W206" i="63"/>
  <c r="F15" i="63" s="1"/>
  <c r="V226" i="71"/>
  <c r="V226" i="68"/>
  <c r="V226" i="69"/>
  <c r="V226" i="75"/>
  <c r="V226" i="72"/>
  <c r="V226" i="73"/>
  <c r="V226" i="67"/>
  <c r="V226" i="70"/>
  <c r="W204" i="63"/>
  <c r="B15" i="63" s="1"/>
  <c r="V224" i="71"/>
  <c r="V224" i="68"/>
  <c r="V224" i="73"/>
  <c r="V224" i="72"/>
  <c r="V224" i="67"/>
  <c r="V224" i="75"/>
  <c r="V224" i="70"/>
  <c r="V224" i="69"/>
  <c r="W205" i="88"/>
  <c r="V225" i="88"/>
  <c r="W204" i="88"/>
  <c r="B15" i="88" s="1"/>
  <c r="V224" i="88"/>
  <c r="Y10" i="2" a="1"/>
  <c r="K10" i="2" a="1"/>
  <c r="Y10" i="2" l="1"/>
  <c r="K10" i="2"/>
  <c r="Y201" i="88"/>
  <c r="Y221" i="88" s="1"/>
  <c r="Y200" i="88"/>
  <c r="Y220" i="88" s="1"/>
  <c r="Y202" i="88"/>
  <c r="Y222" i="88" s="1"/>
  <c r="D15" i="88"/>
  <c r="W226" i="88"/>
  <c r="X206" i="88"/>
  <c r="AA130" i="88"/>
  <c r="AA132" i="88" s="1"/>
  <c r="AA133" i="88" s="1"/>
  <c r="AA190" i="88" s="1"/>
  <c r="AB129" i="88"/>
  <c r="AB131" i="88" s="1"/>
  <c r="Z135" i="88"/>
  <c r="Y210" i="88"/>
  <c r="X206" i="63"/>
  <c r="W226" i="72"/>
  <c r="W226" i="69"/>
  <c r="W226" i="68"/>
  <c r="W226" i="75"/>
  <c r="W226" i="71"/>
  <c r="W226" i="73"/>
  <c r="W226" i="67"/>
  <c r="W226" i="70"/>
  <c r="Z205" i="63"/>
  <c r="Y225" i="67"/>
  <c r="Y225" i="71"/>
  <c r="Y225" i="75"/>
  <c r="Y225" i="70"/>
  <c r="Y225" i="72"/>
  <c r="Y225" i="69"/>
  <c r="Y225" i="68"/>
  <c r="Y225" i="73"/>
  <c r="X204" i="63"/>
  <c r="W224" i="71"/>
  <c r="W224" i="68"/>
  <c r="W224" i="73"/>
  <c r="W224" i="72"/>
  <c r="W224" i="67"/>
  <c r="W224" i="69"/>
  <c r="W224" i="70"/>
  <c r="W224" i="75"/>
  <c r="R33" i="2"/>
  <c r="R29" i="2"/>
  <c r="R28" i="2"/>
  <c r="R30" i="2"/>
  <c r="R31" i="2"/>
  <c r="R27" i="2"/>
  <c r="R26" i="2"/>
  <c r="R34" i="2"/>
  <c r="R32" i="2"/>
  <c r="X204" i="88"/>
  <c r="W224" i="88"/>
  <c r="X205" i="88"/>
  <c r="W225" i="88"/>
  <c r="Y9" i="2" a="1"/>
  <c r="K9" i="2" a="1"/>
  <c r="R10" i="2" a="1"/>
  <c r="R10" i="2" l="1"/>
  <c r="R25" i="2" s="1"/>
  <c r="E15" i="88"/>
  <c r="X226" i="88"/>
  <c r="Z200" i="88"/>
  <c r="Z220" i="88" s="1"/>
  <c r="Z201" i="88"/>
  <c r="Z221" i="88" s="1"/>
  <c r="Z202" i="88"/>
  <c r="Z222" i="88" s="1"/>
  <c r="Z210" i="88"/>
  <c r="Y206" i="88"/>
  <c r="AC129" i="88"/>
  <c r="AC131" i="88" s="1"/>
  <c r="AB130" i="88"/>
  <c r="AB132" i="88" s="1"/>
  <c r="AB133" i="88" s="1"/>
  <c r="AB190" i="88" s="1"/>
  <c r="AA135" i="88"/>
  <c r="K9" i="2"/>
  <c r="Y9" i="2"/>
  <c r="C15" i="63"/>
  <c r="C15" i="67"/>
  <c r="C15" i="73"/>
  <c r="C15" i="72"/>
  <c r="C15" i="70"/>
  <c r="C15" i="69"/>
  <c r="C15" i="88"/>
  <c r="C15" i="71"/>
  <c r="C15" i="68"/>
  <c r="C15" i="75"/>
  <c r="AA205" i="63"/>
  <c r="Z225" i="67"/>
  <c r="Z225" i="71"/>
  <c r="Z225" i="75"/>
  <c r="Z225" i="72"/>
  <c r="Z225" i="70"/>
  <c r="Z225" i="68"/>
  <c r="Z225" i="69"/>
  <c r="Z225" i="73"/>
  <c r="Y204" i="63"/>
  <c r="X224" i="71"/>
  <c r="X224" i="73"/>
  <c r="X224" i="68"/>
  <c r="X224" i="67"/>
  <c r="X224" i="72"/>
  <c r="X224" i="69"/>
  <c r="X224" i="75"/>
  <c r="X224" i="70"/>
  <c r="G15" i="68"/>
  <c r="G15" i="63"/>
  <c r="G15" i="70"/>
  <c r="G15" i="88"/>
  <c r="G15" i="67"/>
  <c r="G15" i="69"/>
  <c r="G15" i="71"/>
  <c r="G15" i="72"/>
  <c r="G15" i="73"/>
  <c r="G15" i="75"/>
  <c r="Y206" i="63"/>
  <c r="X226" i="71"/>
  <c r="X226" i="67"/>
  <c r="X226" i="72"/>
  <c r="X226" i="69"/>
  <c r="X226" i="68"/>
  <c r="X226" i="75"/>
  <c r="X226" i="73"/>
  <c r="X226" i="70"/>
  <c r="Y205" i="88"/>
  <c r="X225" i="88"/>
  <c r="Y204" i="88"/>
  <c r="X224" i="88"/>
  <c r="AA200" i="88" l="1"/>
  <c r="AA220" i="88" s="1"/>
  <c r="AA202" i="88"/>
  <c r="AA222" i="88" s="1"/>
  <c r="AA201" i="88"/>
  <c r="AA221" i="88" s="1"/>
  <c r="Y226" i="88"/>
  <c r="Z206" i="88"/>
  <c r="AB135" i="88"/>
  <c r="AD129" i="88"/>
  <c r="AD131" i="88" s="1"/>
  <c r="AC130" i="88"/>
  <c r="AC132" i="88" s="1"/>
  <c r="AC133" i="88" s="1"/>
  <c r="AC190" i="88" s="1"/>
  <c r="AA210" i="88"/>
  <c r="Z204" i="63"/>
  <c r="Y224" i="71"/>
  <c r="Y224" i="73"/>
  <c r="Y224" i="68"/>
  <c r="Y224" i="72"/>
  <c r="Y224" i="67"/>
  <c r="Y224" i="70"/>
  <c r="Y224" i="69"/>
  <c r="Y224" i="75"/>
  <c r="Z206" i="63"/>
  <c r="Y226" i="69"/>
  <c r="Y226" i="67"/>
  <c r="Y226" i="72"/>
  <c r="Y226" i="71"/>
  <c r="Y226" i="75"/>
  <c r="Y226" i="73"/>
  <c r="Y226" i="68"/>
  <c r="Y226" i="70"/>
  <c r="AB205" i="63"/>
  <c r="D16" i="63" s="1"/>
  <c r="AA225" i="67"/>
  <c r="AA225" i="71"/>
  <c r="AA225" i="75"/>
  <c r="AA225" i="72"/>
  <c r="AA225" i="70"/>
  <c r="AA225" i="69"/>
  <c r="AA225" i="68"/>
  <c r="AA225" i="73"/>
  <c r="Y28" i="2"/>
  <c r="Y25" i="2"/>
  <c r="Y26" i="2"/>
  <c r="Y27" i="2"/>
  <c r="Y34" i="2"/>
  <c r="Y29" i="2"/>
  <c r="Y32" i="2"/>
  <c r="Y31" i="2"/>
  <c r="Y33" i="2"/>
  <c r="Y30" i="2"/>
  <c r="K27" i="2"/>
  <c r="K34" i="2"/>
  <c r="K25" i="2"/>
  <c r="K33" i="2"/>
  <c r="K29" i="2"/>
  <c r="K26" i="2"/>
  <c r="K28" i="2"/>
  <c r="K30" i="2"/>
  <c r="K31" i="2"/>
  <c r="K32" i="2"/>
  <c r="Z204" i="88"/>
  <c r="Y224" i="88"/>
  <c r="Z205" i="88"/>
  <c r="Y225" i="88"/>
  <c r="Z226" i="88" l="1"/>
  <c r="AB202" i="88"/>
  <c r="AB222" i="88" s="1"/>
  <c r="AB201" i="88"/>
  <c r="AB221" i="88" s="1"/>
  <c r="AB200" i="88"/>
  <c r="AB220" i="88" s="1"/>
  <c r="AA206" i="88"/>
  <c r="AC135" i="88"/>
  <c r="AE129" i="88"/>
  <c r="AE131" i="88" s="1"/>
  <c r="AD130" i="88"/>
  <c r="AD132" i="88" s="1"/>
  <c r="AD133" i="88" s="1"/>
  <c r="AD190" i="88" s="1"/>
  <c r="AB210" i="88"/>
  <c r="AC205" i="63"/>
  <c r="AB225" i="67"/>
  <c r="AB225" i="71"/>
  <c r="AB225" i="70"/>
  <c r="AB225" i="72"/>
  <c r="AB225" i="75"/>
  <c r="AB225" i="68"/>
  <c r="AB225" i="69"/>
  <c r="AB225" i="73"/>
  <c r="AA206" i="63"/>
  <c r="Z226" i="73"/>
  <c r="Z226" i="75"/>
  <c r="Z226" i="69"/>
  <c r="Z226" i="68"/>
  <c r="Z226" i="67"/>
  <c r="Z226" i="71"/>
  <c r="Z226" i="72"/>
  <c r="Z226" i="70"/>
  <c r="AA204" i="63"/>
  <c r="Z224" i="71"/>
  <c r="Z224" i="67"/>
  <c r="Z224" i="72"/>
  <c r="Z224" i="68"/>
  <c r="Z224" i="73"/>
  <c r="Z224" i="70"/>
  <c r="Z224" i="69"/>
  <c r="Z224" i="75"/>
  <c r="AA205" i="88"/>
  <c r="Z225" i="88"/>
  <c r="AA204" i="88"/>
  <c r="Z224" i="88"/>
  <c r="S9" i="2" a="1"/>
  <c r="AC202" i="88" l="1"/>
  <c r="AC222" i="88" s="1"/>
  <c r="AC201" i="88"/>
  <c r="AC221" i="88" s="1"/>
  <c r="AC200" i="88"/>
  <c r="AC220" i="88" s="1"/>
  <c r="AA226" i="88"/>
  <c r="AB206" i="88"/>
  <c r="F16" i="88" s="1"/>
  <c r="AD135" i="88"/>
  <c r="AF129" i="88"/>
  <c r="AF131" i="88" s="1"/>
  <c r="AE130" i="88"/>
  <c r="AE132" i="88" s="1"/>
  <c r="AE133" i="88" s="1"/>
  <c r="AE190" i="88" s="1"/>
  <c r="AC210" i="88"/>
  <c r="S9" i="2"/>
  <c r="AB206" i="63"/>
  <c r="AA226" i="71"/>
  <c r="AA226" i="69"/>
  <c r="AA226" i="72"/>
  <c r="AA226" i="67"/>
  <c r="AA226" i="75"/>
  <c r="AA226" i="68"/>
  <c r="AA226" i="73"/>
  <c r="AA226" i="70"/>
  <c r="AB204" i="63"/>
  <c r="B16" i="63" s="1"/>
  <c r="AA224" i="71"/>
  <c r="AA224" i="73"/>
  <c r="AA224" i="67"/>
  <c r="AA224" i="68"/>
  <c r="AA224" i="72"/>
  <c r="AA224" i="75"/>
  <c r="AA224" i="69"/>
  <c r="AA224" i="70"/>
  <c r="E16" i="63"/>
  <c r="E16" i="70"/>
  <c r="E16" i="67"/>
  <c r="E16" i="68"/>
  <c r="E16" i="69"/>
  <c r="E16" i="71"/>
  <c r="E16" i="72"/>
  <c r="E16" i="73"/>
  <c r="E16" i="75"/>
  <c r="AD205" i="63"/>
  <c r="AC225" i="67"/>
  <c r="AC225" i="71"/>
  <c r="AC225" i="75"/>
  <c r="AC225" i="72"/>
  <c r="AC225" i="70"/>
  <c r="AC225" i="69"/>
  <c r="AC225" i="68"/>
  <c r="AC225" i="73"/>
  <c r="AB204" i="88"/>
  <c r="B16" i="88" s="1"/>
  <c r="AA224" i="88"/>
  <c r="AB205" i="88"/>
  <c r="AA225" i="88"/>
  <c r="L10" i="2" a="1"/>
  <c r="Z10" i="2" a="1"/>
  <c r="Z10" i="2" l="1"/>
  <c r="L10" i="2"/>
  <c r="AD202" i="88"/>
  <c r="AD222" i="88" s="1"/>
  <c r="AD201" i="88"/>
  <c r="AD221" i="88" s="1"/>
  <c r="AD200" i="88"/>
  <c r="AD220" i="88" s="1"/>
  <c r="D16" i="88"/>
  <c r="AB226" i="88"/>
  <c r="F16" i="63"/>
  <c r="AE135" i="88"/>
  <c r="AG129" i="88"/>
  <c r="AG131" i="88" s="1"/>
  <c r="AF130" i="88"/>
  <c r="AF132" i="88" s="1"/>
  <c r="AF133" i="88" s="1"/>
  <c r="AF190" i="88" s="1"/>
  <c r="AC206" i="88"/>
  <c r="AD210" i="88"/>
  <c r="AC204" i="63"/>
  <c r="AB224" i="71"/>
  <c r="AB224" i="72"/>
  <c r="AB224" i="68"/>
  <c r="AB224" i="67"/>
  <c r="AB224" i="73"/>
  <c r="AB224" i="70"/>
  <c r="AB224" i="69"/>
  <c r="AB224" i="75"/>
  <c r="AC206" i="63"/>
  <c r="AB226" i="75"/>
  <c r="AB226" i="73"/>
  <c r="AB226" i="71"/>
  <c r="AB226" i="67"/>
  <c r="AB226" i="72"/>
  <c r="AB226" i="69"/>
  <c r="AB226" i="68"/>
  <c r="AB226" i="70"/>
  <c r="AE205" i="63"/>
  <c r="AD225" i="67"/>
  <c r="AD225" i="71"/>
  <c r="AD225" i="72"/>
  <c r="AD225" i="75"/>
  <c r="AD225" i="70"/>
  <c r="AD225" i="73"/>
  <c r="AD225" i="68"/>
  <c r="AD225" i="69"/>
  <c r="S27" i="2"/>
  <c r="S33" i="2"/>
  <c r="S28" i="2"/>
  <c r="S34" i="2"/>
  <c r="S29" i="2"/>
  <c r="S32" i="2"/>
  <c r="S30" i="2"/>
  <c r="S31" i="2"/>
  <c r="S26" i="2"/>
  <c r="AC205" i="88"/>
  <c r="AB225" i="88"/>
  <c r="AC204" i="88"/>
  <c r="AB224" i="88"/>
  <c r="L9" i="2" a="1"/>
  <c r="Z9" i="2" a="1"/>
  <c r="S10" i="2" a="1"/>
  <c r="S10" i="2" l="1"/>
  <c r="S25" i="2" s="1"/>
  <c r="E16" i="88"/>
  <c r="AE202" i="88"/>
  <c r="AE222" i="88" s="1"/>
  <c r="AE201" i="88"/>
  <c r="AE221" i="88" s="1"/>
  <c r="AE200" i="88"/>
  <c r="AE220" i="88" s="1"/>
  <c r="AC226" i="88"/>
  <c r="AD206" i="88"/>
  <c r="AF135" i="88"/>
  <c r="AH129" i="88"/>
  <c r="AH131" i="88" s="1"/>
  <c r="AG130" i="88"/>
  <c r="AG132" i="88" s="1"/>
  <c r="AG133" i="88" s="1"/>
  <c r="AG190" i="88" s="1"/>
  <c r="AE210" i="88"/>
  <c r="Z9" i="2"/>
  <c r="L9" i="2"/>
  <c r="AF205" i="63"/>
  <c r="AE225" i="67"/>
  <c r="AE225" i="71"/>
  <c r="AE225" i="75"/>
  <c r="AE225" i="70"/>
  <c r="AE225" i="72"/>
  <c r="AE225" i="69"/>
  <c r="AE225" i="68"/>
  <c r="AE225" i="73"/>
  <c r="G16" i="72"/>
  <c r="G16" i="68"/>
  <c r="G16" i="63"/>
  <c r="G16" i="71"/>
  <c r="G16" i="73"/>
  <c r="G16" i="88"/>
  <c r="G16" i="67"/>
  <c r="G16" i="70"/>
  <c r="G16" i="69"/>
  <c r="G16" i="75"/>
  <c r="AD206" i="63"/>
  <c r="AC226" i="75"/>
  <c r="AC226" i="72"/>
  <c r="AC226" i="67"/>
  <c r="AC226" i="71"/>
  <c r="AC226" i="69"/>
  <c r="AC226" i="73"/>
  <c r="AC226" i="68"/>
  <c r="AC226" i="70"/>
  <c r="C16" i="63"/>
  <c r="C16" i="70"/>
  <c r="C16" i="68"/>
  <c r="C16" i="72"/>
  <c r="C16" i="69"/>
  <c r="C16" i="73"/>
  <c r="C16" i="71"/>
  <c r="C16" i="88"/>
  <c r="C16" i="67"/>
  <c r="C16" i="75"/>
  <c r="AD204" i="63"/>
  <c r="AC224" i="71"/>
  <c r="AC224" i="73"/>
  <c r="AC224" i="67"/>
  <c r="AC224" i="72"/>
  <c r="AC224" i="68"/>
  <c r="AC224" i="75"/>
  <c r="AC224" i="70"/>
  <c r="AC224" i="69"/>
  <c r="AD204" i="88"/>
  <c r="AC224" i="88"/>
  <c r="AD205" i="88"/>
  <c r="AC225" i="88"/>
  <c r="AF201" i="88" l="1"/>
  <c r="AF221" i="88" s="1"/>
  <c r="AF200" i="88"/>
  <c r="AF202" i="88"/>
  <c r="AF222" i="88" s="1"/>
  <c r="AD226" i="88"/>
  <c r="AE206" i="88"/>
  <c r="AG135" i="88"/>
  <c r="AH130" i="88"/>
  <c r="AH132" i="88" s="1"/>
  <c r="AH133" i="88" s="1"/>
  <c r="AH190" i="88" s="1"/>
  <c r="AI129" i="88"/>
  <c r="AI131" i="88" s="1"/>
  <c r="AF210" i="88"/>
  <c r="AF220" i="88"/>
  <c r="AE206" i="63"/>
  <c r="AD226" i="73"/>
  <c r="AD226" i="68"/>
  <c r="AD226" i="71"/>
  <c r="AD226" i="67"/>
  <c r="AD226" i="72"/>
  <c r="AD226" i="75"/>
  <c r="AD226" i="69"/>
  <c r="AD226" i="70"/>
  <c r="AG205" i="63"/>
  <c r="AF225" i="67"/>
  <c r="AF225" i="71"/>
  <c r="AF225" i="75"/>
  <c r="AF225" i="70"/>
  <c r="AF225" i="72"/>
  <c r="AF225" i="73"/>
  <c r="AF225" i="68"/>
  <c r="AF225" i="69"/>
  <c r="AE204" i="63"/>
  <c r="AD224" i="71"/>
  <c r="AD224" i="67"/>
  <c r="AD224" i="73"/>
  <c r="AD224" i="72"/>
  <c r="AD224" i="68"/>
  <c r="AD224" i="70"/>
  <c r="AD224" i="69"/>
  <c r="AD224" i="75"/>
  <c r="L29" i="2"/>
  <c r="L30" i="2"/>
  <c r="L27" i="2"/>
  <c r="L33" i="2"/>
  <c r="L26" i="2"/>
  <c r="L25" i="2"/>
  <c r="L31" i="2"/>
  <c r="L32" i="2"/>
  <c r="L34" i="2"/>
  <c r="L28" i="2"/>
  <c r="Z30" i="2"/>
  <c r="Z27" i="2"/>
  <c r="Z31" i="2"/>
  <c r="Z32" i="2"/>
  <c r="Z25" i="2"/>
  <c r="Z28" i="2"/>
  <c r="Z29" i="2"/>
  <c r="Z33" i="2"/>
  <c r="Z26" i="2"/>
  <c r="Z34" i="2"/>
  <c r="AE205" i="88"/>
  <c r="AD225" i="88"/>
  <c r="AE204" i="88"/>
  <c r="AD224" i="88"/>
  <c r="AG201" i="88" l="1"/>
  <c r="AG221" i="88" s="1"/>
  <c r="AG200" i="88"/>
  <c r="AG220" i="88" s="1"/>
  <c r="AG202" i="88"/>
  <c r="AG222" i="88" s="1"/>
  <c r="AE226" i="88"/>
  <c r="AF206" i="88"/>
  <c r="AI130" i="88"/>
  <c r="AI132" i="88" s="1"/>
  <c r="AI133" i="88" s="1"/>
  <c r="AI190" i="88" s="1"/>
  <c r="AJ129" i="88"/>
  <c r="AJ131" i="88" s="1"/>
  <c r="AH135" i="88"/>
  <c r="AG210" i="88"/>
  <c r="AF204" i="63"/>
  <c r="AE224" i="71"/>
  <c r="AE224" i="68"/>
  <c r="AE224" i="73"/>
  <c r="AE224" i="72"/>
  <c r="AE224" i="67"/>
  <c r="AE224" i="70"/>
  <c r="AE224" i="69"/>
  <c r="AE224" i="75"/>
  <c r="AH205" i="63"/>
  <c r="AG225" i="67"/>
  <c r="AG225" i="71"/>
  <c r="AG225" i="72"/>
  <c r="AG225" i="70"/>
  <c r="AG225" i="75"/>
  <c r="AG225" i="69"/>
  <c r="AG225" i="68"/>
  <c r="AG225" i="73"/>
  <c r="AF206" i="63"/>
  <c r="AE226" i="71"/>
  <c r="AE226" i="67"/>
  <c r="AE226" i="75"/>
  <c r="AE226" i="68"/>
  <c r="AE226" i="73"/>
  <c r="AE226" i="72"/>
  <c r="AE226" i="69"/>
  <c r="AE226" i="70"/>
  <c r="AF204" i="88"/>
  <c r="AE224" i="88"/>
  <c r="AF205" i="88"/>
  <c r="AE225" i="88"/>
  <c r="AH200" i="88" l="1"/>
  <c r="AH220" i="88" s="1"/>
  <c r="AH202" i="88"/>
  <c r="AH222" i="88" s="1"/>
  <c r="AH201" i="88"/>
  <c r="AH221" i="88" s="1"/>
  <c r="AF226" i="88"/>
  <c r="AG206" i="88"/>
  <c r="AH210" i="88"/>
  <c r="AK129" i="88"/>
  <c r="AK131" i="88" s="1"/>
  <c r="AJ130" i="88"/>
  <c r="AJ132" i="88" s="1"/>
  <c r="AJ133" i="88" s="1"/>
  <c r="AJ190" i="88" s="1"/>
  <c r="AI135" i="88"/>
  <c r="AG206" i="63"/>
  <c r="AF226" i="67"/>
  <c r="AF226" i="75"/>
  <c r="AF226" i="72"/>
  <c r="AF226" i="68"/>
  <c r="AF226" i="71"/>
  <c r="AF226" i="73"/>
  <c r="AF226" i="69"/>
  <c r="AF226" i="70"/>
  <c r="AI205" i="63"/>
  <c r="AH225" i="67"/>
  <c r="AH225" i="71"/>
  <c r="AH225" i="70"/>
  <c r="AH225" i="75"/>
  <c r="AH225" i="72"/>
  <c r="AH225" i="69"/>
  <c r="AH225" i="73"/>
  <c r="AH225" i="68"/>
  <c r="AG204" i="63"/>
  <c r="AF224" i="71"/>
  <c r="AF224" i="73"/>
  <c r="AF224" i="67"/>
  <c r="AF224" i="72"/>
  <c r="AF224" i="68"/>
  <c r="AF224" i="75"/>
  <c r="AF224" i="70"/>
  <c r="AF224" i="69"/>
  <c r="AG205" i="88"/>
  <c r="AF225" i="88"/>
  <c r="AG204" i="88"/>
  <c r="AF224" i="88"/>
  <c r="AI200" i="88" l="1"/>
  <c r="AI220" i="88" s="1"/>
  <c r="AI202" i="88"/>
  <c r="AI222" i="88" s="1"/>
  <c r="AI201" i="88"/>
  <c r="AI221" i="88" s="1"/>
  <c r="AG226" i="88"/>
  <c r="AH206" i="88"/>
  <c r="AI210" i="88"/>
  <c r="AL129" i="88"/>
  <c r="AL131" i="88" s="1"/>
  <c r="AK130" i="88"/>
  <c r="AK132" i="88" s="1"/>
  <c r="AK133" i="88" s="1"/>
  <c r="AK190" i="88" s="1"/>
  <c r="AJ135" i="88"/>
  <c r="AH204" i="63"/>
  <c r="AG224" i="71"/>
  <c r="AG224" i="67"/>
  <c r="AG224" i="68"/>
  <c r="AG224" i="72"/>
  <c r="AG224" i="73"/>
  <c r="AG224" i="75"/>
  <c r="AG224" i="70"/>
  <c r="AG224" i="69"/>
  <c r="AJ205" i="63"/>
  <c r="AI225" i="67"/>
  <c r="AI225" i="71"/>
  <c r="AI225" i="70"/>
  <c r="AI225" i="75"/>
  <c r="AI225" i="72"/>
  <c r="AI225" i="73"/>
  <c r="AI225" i="69"/>
  <c r="AI225" i="68"/>
  <c r="AH206" i="63"/>
  <c r="AG226" i="67"/>
  <c r="AG226" i="71"/>
  <c r="AG226" i="75"/>
  <c r="AG226" i="68"/>
  <c r="AG226" i="72"/>
  <c r="AG226" i="73"/>
  <c r="AG226" i="69"/>
  <c r="AG226" i="70"/>
  <c r="AH204" i="88"/>
  <c r="AG224" i="88"/>
  <c r="AH205" i="88"/>
  <c r="AG225" i="88"/>
  <c r="AJ202" i="88" l="1"/>
  <c r="AJ222" i="88" s="1"/>
  <c r="AJ201" i="88"/>
  <c r="AJ221" i="88" s="1"/>
  <c r="AJ200" i="88"/>
  <c r="AJ220" i="88" s="1"/>
  <c r="AH226" i="88"/>
  <c r="AI206" i="88"/>
  <c r="AK135" i="88"/>
  <c r="AL130" i="88"/>
  <c r="AL132" i="88" s="1"/>
  <c r="AL133" i="88" s="1"/>
  <c r="AL190" i="88" s="1"/>
  <c r="AM129" i="88"/>
  <c r="AM131" i="88" s="1"/>
  <c r="AJ210" i="88"/>
  <c r="AI206" i="63"/>
  <c r="AH226" i="73"/>
  <c r="AH226" i="67"/>
  <c r="AH226" i="69"/>
  <c r="AH226" i="75"/>
  <c r="AH226" i="71"/>
  <c r="AH226" i="68"/>
  <c r="AH226" i="72"/>
  <c r="AH226" i="70"/>
  <c r="AK205" i="63"/>
  <c r="AJ225" i="67"/>
  <c r="AJ225" i="71"/>
  <c r="AJ225" i="70"/>
  <c r="AJ225" i="72"/>
  <c r="AJ225" i="75"/>
  <c r="AJ225" i="69"/>
  <c r="AJ225" i="68"/>
  <c r="AJ225" i="73"/>
  <c r="AI204" i="63"/>
  <c r="AH224" i="71"/>
  <c r="AH224" i="67"/>
  <c r="AH224" i="72"/>
  <c r="AH224" i="73"/>
  <c r="AH224" i="68"/>
  <c r="AH224" i="69"/>
  <c r="AH224" i="70"/>
  <c r="AH224" i="75"/>
  <c r="AI205" i="88"/>
  <c r="AH225" i="88"/>
  <c r="AI204" i="88"/>
  <c r="AH224" i="88"/>
  <c r="AK202" i="88" l="1"/>
  <c r="AK222" i="88" s="1"/>
  <c r="AK201" i="88"/>
  <c r="AK221" i="88" s="1"/>
  <c r="AK200" i="88"/>
  <c r="AK220" i="88" s="1"/>
  <c r="AI226" i="88"/>
  <c r="AN129" i="88"/>
  <c r="AN131" i="88" s="1"/>
  <c r="AM130" i="88"/>
  <c r="AM132" i="88" s="1"/>
  <c r="AM133" i="88" s="1"/>
  <c r="AM190" i="88" s="1"/>
  <c r="AL135" i="88"/>
  <c r="AJ206" i="88"/>
  <c r="AK210" i="88"/>
  <c r="AJ204" i="63"/>
  <c r="AI224" i="71"/>
  <c r="AI224" i="73"/>
  <c r="AI224" i="68"/>
  <c r="AI224" i="67"/>
  <c r="AI224" i="72"/>
  <c r="AI224" i="75"/>
  <c r="AI224" i="69"/>
  <c r="AI224" i="70"/>
  <c r="AL205" i="63"/>
  <c r="D17" i="63" s="1"/>
  <c r="AK225" i="67"/>
  <c r="AK225" i="71"/>
  <c r="AK225" i="75"/>
  <c r="AK225" i="72"/>
  <c r="AK225" i="70"/>
  <c r="AK225" i="73"/>
  <c r="AK225" i="69"/>
  <c r="AK225" i="68"/>
  <c r="AJ206" i="63"/>
  <c r="AI226" i="75"/>
  <c r="AI226" i="72"/>
  <c r="AI226" i="67"/>
  <c r="AI226" i="71"/>
  <c r="AI226" i="68"/>
  <c r="AI226" i="73"/>
  <c r="AI226" i="69"/>
  <c r="AI226" i="70"/>
  <c r="AJ204" i="88"/>
  <c r="AI224" i="88"/>
  <c r="AJ205" i="88"/>
  <c r="AI225" i="88"/>
  <c r="AL202" i="88" l="1"/>
  <c r="AL222" i="88" s="1"/>
  <c r="AL201" i="88"/>
  <c r="AL221" i="88" s="1"/>
  <c r="AL200" i="88"/>
  <c r="AL220" i="88" s="1"/>
  <c r="AJ226" i="88"/>
  <c r="AK206" i="88"/>
  <c r="AL210" i="88"/>
  <c r="AM135" i="88"/>
  <c r="AO129" i="88"/>
  <c r="AO131" i="88" s="1"/>
  <c r="AN130" i="88"/>
  <c r="AN132" i="88" s="1"/>
  <c r="AN133" i="88" s="1"/>
  <c r="AN190" i="88" s="1"/>
  <c r="AM205" i="63"/>
  <c r="AL225" i="67"/>
  <c r="AL225" i="71"/>
  <c r="AL225" i="70"/>
  <c r="AL225" i="75"/>
  <c r="AL225" i="72"/>
  <c r="AL225" i="73"/>
  <c r="AL225" i="69"/>
  <c r="AL225" i="68"/>
  <c r="AK206" i="63"/>
  <c r="AJ226" i="75"/>
  <c r="AJ226" i="67"/>
  <c r="AJ226" i="68"/>
  <c r="AJ226" i="69"/>
  <c r="AJ226" i="72"/>
  <c r="AJ226" i="73"/>
  <c r="AJ226" i="71"/>
  <c r="AJ226" i="70"/>
  <c r="AK204" i="63"/>
  <c r="AJ224" i="71"/>
  <c r="AJ224" i="67"/>
  <c r="AJ224" i="72"/>
  <c r="AJ224" i="68"/>
  <c r="AJ224" i="73"/>
  <c r="AJ224" i="70"/>
  <c r="AJ224" i="69"/>
  <c r="AJ224" i="75"/>
  <c r="AK205" i="88"/>
  <c r="AJ225" i="88"/>
  <c r="AK204" i="88"/>
  <c r="AJ224" i="88"/>
  <c r="T9" i="2" a="1"/>
  <c r="AM202" i="88" l="1"/>
  <c r="AM222" i="88" s="1"/>
  <c r="AM201" i="88"/>
  <c r="AM221" i="88" s="1"/>
  <c r="AM200" i="88"/>
  <c r="AM220" i="88" s="1"/>
  <c r="AK226" i="88"/>
  <c r="AL206" i="88"/>
  <c r="F17" i="88" s="1"/>
  <c r="AN135" i="88"/>
  <c r="AP129" i="88"/>
  <c r="AP131" i="88" s="1"/>
  <c r="AO130" i="88"/>
  <c r="AO132" i="88" s="1"/>
  <c r="AO133" i="88" s="1"/>
  <c r="AO190" i="88" s="1"/>
  <c r="AM210" i="88"/>
  <c r="T9" i="2"/>
  <c r="E17" i="63"/>
  <c r="E17" i="72"/>
  <c r="E17" i="69"/>
  <c r="E17" i="71"/>
  <c r="E17" i="67"/>
  <c r="E17" i="68"/>
  <c r="E17" i="70"/>
  <c r="E17" i="73"/>
  <c r="E17" i="75"/>
  <c r="AL204" i="63"/>
  <c r="B17" i="63" s="1"/>
  <c r="AK224" i="71"/>
  <c r="AK224" i="68"/>
  <c r="AK224" i="67"/>
  <c r="AK224" i="72"/>
  <c r="AK224" i="73"/>
  <c r="AK224" i="70"/>
  <c r="AK224" i="75"/>
  <c r="AK224" i="69"/>
  <c r="AL206" i="63"/>
  <c r="F17" i="63" s="1"/>
  <c r="AK226" i="75"/>
  <c r="AK226" i="73"/>
  <c r="AK226" i="71"/>
  <c r="AK226" i="72"/>
  <c r="AK226" i="67"/>
  <c r="AK226" i="69"/>
  <c r="AK226" i="68"/>
  <c r="AK226" i="70"/>
  <c r="AN205" i="63"/>
  <c r="AM225" i="67"/>
  <c r="AM225" i="71"/>
  <c r="AM225" i="70"/>
  <c r="AM225" i="75"/>
  <c r="AM225" i="72"/>
  <c r="AM225" i="73"/>
  <c r="AM225" i="68"/>
  <c r="AM225" i="69"/>
  <c r="AL204" i="88"/>
  <c r="B17" i="88" s="1"/>
  <c r="AK224" i="88"/>
  <c r="AL205" i="88"/>
  <c r="AK225" i="88"/>
  <c r="AA10" i="2" a="1"/>
  <c r="M10" i="2" a="1"/>
  <c r="M10" i="2" l="1"/>
  <c r="AA10" i="2"/>
  <c r="AN201" i="88"/>
  <c r="AN221" i="88" s="1"/>
  <c r="AN200" i="88"/>
  <c r="AN202" i="88"/>
  <c r="AN222" i="88" s="1"/>
  <c r="D17" i="88"/>
  <c r="AO135" i="88"/>
  <c r="AQ129" i="88"/>
  <c r="AQ131" i="88" s="1"/>
  <c r="AP130" i="88"/>
  <c r="AP132" i="88" s="1"/>
  <c r="AP133" i="88" s="1"/>
  <c r="AP190" i="88" s="1"/>
  <c r="AM206" i="88"/>
  <c r="AN210" i="88"/>
  <c r="AN220" i="88"/>
  <c r="AM206" i="63"/>
  <c r="AL226" i="75"/>
  <c r="AL226" i="67"/>
  <c r="AL226" i="71"/>
  <c r="AL226" i="69"/>
  <c r="AL226" i="72"/>
  <c r="AL226" i="68"/>
  <c r="AL226" i="73"/>
  <c r="AL226" i="70"/>
  <c r="AM204" i="63"/>
  <c r="AL224" i="71"/>
  <c r="AL224" i="67"/>
  <c r="AL224" i="72"/>
  <c r="AL224" i="68"/>
  <c r="AL224" i="73"/>
  <c r="AL224" i="69"/>
  <c r="AL224" i="70"/>
  <c r="AL224" i="75"/>
  <c r="AL226" i="88"/>
  <c r="AO205" i="63"/>
  <c r="AN225" i="67"/>
  <c r="AN225" i="71"/>
  <c r="AN225" i="72"/>
  <c r="AN225" i="75"/>
  <c r="AN225" i="70"/>
  <c r="AN225" i="68"/>
  <c r="AN225" i="73"/>
  <c r="AN225" i="69"/>
  <c r="T33" i="2"/>
  <c r="T29" i="2"/>
  <c r="T32" i="2"/>
  <c r="T27" i="2"/>
  <c r="T26" i="2"/>
  <c r="T30" i="2"/>
  <c r="T34" i="2"/>
  <c r="T31" i="2"/>
  <c r="T28" i="2"/>
  <c r="AM205" i="88"/>
  <c r="AL225" i="88"/>
  <c r="AM204" i="88"/>
  <c r="AL224" i="88"/>
  <c r="M9" i="2" a="1"/>
  <c r="T10" i="2" a="1"/>
  <c r="AA9" i="2" a="1"/>
  <c r="T10" i="2" l="1"/>
  <c r="T25" i="2" s="1"/>
  <c r="E17" i="88"/>
  <c r="AO201" i="88"/>
  <c r="AO221" i="88" s="1"/>
  <c r="AO200" i="88"/>
  <c r="AO220" i="88" s="1"/>
  <c r="AO202" i="88"/>
  <c r="AO222" i="88" s="1"/>
  <c r="AM226" i="88"/>
  <c r="AP135" i="88"/>
  <c r="AQ130" i="88"/>
  <c r="AQ132" i="88" s="1"/>
  <c r="AQ133" i="88" s="1"/>
  <c r="AQ190" i="88" s="1"/>
  <c r="AR129" i="88"/>
  <c r="AR131" i="88" s="1"/>
  <c r="AN206" i="88"/>
  <c r="AO210" i="88"/>
  <c r="M9" i="2"/>
  <c r="AA9" i="2"/>
  <c r="AP205" i="63"/>
  <c r="AO225" i="67"/>
  <c r="AO225" i="71"/>
  <c r="AO225" i="75"/>
  <c r="AO225" i="70"/>
  <c r="AO225" i="72"/>
  <c r="AO225" i="73"/>
  <c r="AO225" i="69"/>
  <c r="AO225" i="68"/>
  <c r="C17" i="70"/>
  <c r="C17" i="63"/>
  <c r="C17" i="68"/>
  <c r="C17" i="67"/>
  <c r="C17" i="71"/>
  <c r="C17" i="69"/>
  <c r="C17" i="72"/>
  <c r="C17" i="73"/>
  <c r="C17" i="88"/>
  <c r="C17" i="75"/>
  <c r="AN204" i="63"/>
  <c r="AM224" i="71"/>
  <c r="AM224" i="72"/>
  <c r="AM224" i="67"/>
  <c r="AM224" i="68"/>
  <c r="AM224" i="73"/>
  <c r="AM224" i="75"/>
  <c r="AM224" i="70"/>
  <c r="AM224" i="69"/>
  <c r="G17" i="63"/>
  <c r="G17" i="70"/>
  <c r="G17" i="68"/>
  <c r="G17" i="67"/>
  <c r="G17" i="69"/>
  <c r="G17" i="88"/>
  <c r="G17" i="73"/>
  <c r="G17" i="72"/>
  <c r="G17" i="71"/>
  <c r="G17" i="75"/>
  <c r="AN206" i="63"/>
  <c r="AM226" i="75"/>
  <c r="AM226" i="73"/>
  <c r="AM226" i="71"/>
  <c r="AM226" i="68"/>
  <c r="AM226" i="67"/>
  <c r="AM226" i="72"/>
  <c r="AM226" i="69"/>
  <c r="AM226" i="70"/>
  <c r="AN204" i="88"/>
  <c r="AM224" i="88"/>
  <c r="AN205" i="88"/>
  <c r="AM225" i="88"/>
  <c r="AP200" i="88" l="1"/>
  <c r="AP220" i="88" s="1"/>
  <c r="AP202" i="88"/>
  <c r="AP201" i="88"/>
  <c r="AP221" i="88" s="1"/>
  <c r="AO206" i="88"/>
  <c r="AN226" i="88"/>
  <c r="AS129" i="88"/>
  <c r="AS131" i="88" s="1"/>
  <c r="AR130" i="88"/>
  <c r="AR132" i="88" s="1"/>
  <c r="AR133" i="88" s="1"/>
  <c r="AR190" i="88" s="1"/>
  <c r="AQ135" i="88"/>
  <c r="AP210" i="88"/>
  <c r="AP222" i="88"/>
  <c r="AO204" i="63"/>
  <c r="AN224" i="71"/>
  <c r="AN224" i="67"/>
  <c r="AN224" i="68"/>
  <c r="AN224" i="73"/>
  <c r="AN224" i="72"/>
  <c r="AN224" i="70"/>
  <c r="AN224" i="75"/>
  <c r="AN224" i="69"/>
  <c r="AO206" i="63"/>
  <c r="AN226" i="69"/>
  <c r="AN226" i="72"/>
  <c r="AN226" i="67"/>
  <c r="AN226" i="75"/>
  <c r="AN226" i="68"/>
  <c r="AN226" i="73"/>
  <c r="AN226" i="71"/>
  <c r="AN226" i="70"/>
  <c r="AQ205" i="63"/>
  <c r="AP225" i="67"/>
  <c r="AP225" i="71"/>
  <c r="AP225" i="75"/>
  <c r="AP225" i="72"/>
  <c r="AP225" i="70"/>
  <c r="AP225" i="68"/>
  <c r="AP225" i="73"/>
  <c r="AP225" i="69"/>
  <c r="AA34" i="2"/>
  <c r="AA25" i="2"/>
  <c r="AA33" i="2"/>
  <c r="AA26" i="2"/>
  <c r="AA32" i="2"/>
  <c r="AA27" i="2"/>
  <c r="AA28" i="2"/>
  <c r="AA29" i="2"/>
  <c r="AA31" i="2"/>
  <c r="AA30" i="2"/>
  <c r="M32" i="2"/>
  <c r="M28" i="2"/>
  <c r="M30" i="2"/>
  <c r="M25" i="2"/>
  <c r="M31" i="2"/>
  <c r="M27" i="2"/>
  <c r="M29" i="2"/>
  <c r="M34" i="2"/>
  <c r="M26" i="2"/>
  <c r="M33" i="2"/>
  <c r="AO205" i="88"/>
  <c r="AN225" i="88"/>
  <c r="AO204" i="88"/>
  <c r="AN224" i="88"/>
  <c r="AQ200" i="88" l="1"/>
  <c r="AQ220" i="88" s="1"/>
  <c r="AQ202" i="88"/>
  <c r="AQ222" i="88" s="1"/>
  <c r="AQ201" i="88"/>
  <c r="AQ221" i="88" s="1"/>
  <c r="AO226" i="88"/>
  <c r="AP206" i="88"/>
  <c r="AQ210" i="88"/>
  <c r="AR135" i="88"/>
  <c r="AS130" i="88"/>
  <c r="AS132" i="88" s="1"/>
  <c r="AS133" i="88" s="1"/>
  <c r="AS190" i="88" s="1"/>
  <c r="AT129" i="88"/>
  <c r="AT131" i="88" s="1"/>
  <c r="AR205" i="63"/>
  <c r="AQ225" i="67"/>
  <c r="AQ225" i="71"/>
  <c r="AQ225" i="70"/>
  <c r="AQ225" i="72"/>
  <c r="AQ225" i="75"/>
  <c r="AQ225" i="69"/>
  <c r="AQ225" i="68"/>
  <c r="AQ225" i="73"/>
  <c r="AP206" i="63"/>
  <c r="AO226" i="75"/>
  <c r="AO226" i="73"/>
  <c r="AO226" i="71"/>
  <c r="AO226" i="67"/>
  <c r="AO226" i="72"/>
  <c r="AO226" i="68"/>
  <c r="AO226" i="69"/>
  <c r="AO226" i="70"/>
  <c r="AP204" i="63"/>
  <c r="AO224" i="71"/>
  <c r="AO224" i="72"/>
  <c r="AO224" i="67"/>
  <c r="AO224" i="73"/>
  <c r="AO224" i="68"/>
  <c r="AO224" i="75"/>
  <c r="AO224" i="70"/>
  <c r="AO224" i="69"/>
  <c r="AP204" i="88"/>
  <c r="AO224" i="88"/>
  <c r="AP205" i="88"/>
  <c r="AO225" i="88"/>
  <c r="AR202" i="88" l="1"/>
  <c r="AR222" i="88" s="1"/>
  <c r="AR201" i="88"/>
  <c r="AR221" i="88" s="1"/>
  <c r="AR200" i="88"/>
  <c r="AR220" i="88" s="1"/>
  <c r="AP226" i="88"/>
  <c r="AQ206" i="88"/>
  <c r="AS135" i="88"/>
  <c r="AR210" i="88"/>
  <c r="AT130" i="88"/>
  <c r="AT132" i="88" s="1"/>
  <c r="AT133" i="88" s="1"/>
  <c r="AT190" i="88" s="1"/>
  <c r="AU129" i="88"/>
  <c r="AU131" i="88" s="1"/>
  <c r="AQ204" i="63"/>
  <c r="AP224" i="71"/>
  <c r="AP224" i="67"/>
  <c r="AP224" i="73"/>
  <c r="AP224" i="72"/>
  <c r="AP224" i="68"/>
  <c r="AP224" i="75"/>
  <c r="AP224" i="69"/>
  <c r="AP224" i="70"/>
  <c r="AQ206" i="63"/>
  <c r="AP226" i="69"/>
  <c r="AP226" i="71"/>
  <c r="AP226" i="67"/>
  <c r="AP226" i="72"/>
  <c r="AP226" i="75"/>
  <c r="AP226" i="73"/>
  <c r="AP226" i="68"/>
  <c r="AP226" i="70"/>
  <c r="AS205" i="63"/>
  <c r="AR225" i="67"/>
  <c r="AR225" i="71"/>
  <c r="AR225" i="70"/>
  <c r="AR225" i="72"/>
  <c r="AR225" i="75"/>
  <c r="AR225" i="69"/>
  <c r="AR225" i="68"/>
  <c r="AR225" i="73"/>
  <c r="AQ205" i="88"/>
  <c r="AP225" i="88"/>
  <c r="AQ204" i="88"/>
  <c r="AP224" i="88"/>
  <c r="AS202" i="88" l="1"/>
  <c r="AS222" i="88" s="1"/>
  <c r="AS201" i="88"/>
  <c r="AS221" i="88" s="1"/>
  <c r="AS200" i="88"/>
  <c r="AS220" i="88" s="1"/>
  <c r="AQ226" i="88"/>
  <c r="AR206" i="88"/>
  <c r="AU130" i="88"/>
  <c r="AU132" i="88" s="1"/>
  <c r="AU133" i="88" s="1"/>
  <c r="AU190" i="88" s="1"/>
  <c r="AV129" i="88"/>
  <c r="AV131" i="88" s="1"/>
  <c r="AT135" i="88"/>
  <c r="AS210" i="88"/>
  <c r="AT205" i="63"/>
  <c r="AS225" i="67"/>
  <c r="AS225" i="71"/>
  <c r="AS225" i="72"/>
  <c r="AS225" i="70"/>
  <c r="AS225" i="75"/>
  <c r="AS225" i="68"/>
  <c r="AS225" i="69"/>
  <c r="AS225" i="73"/>
  <c r="AR206" i="63"/>
  <c r="AQ226" i="71"/>
  <c r="AQ226" i="67"/>
  <c r="AQ226" i="75"/>
  <c r="AQ226" i="72"/>
  <c r="AQ226" i="68"/>
  <c r="AQ226" i="69"/>
  <c r="AQ226" i="73"/>
  <c r="AQ226" i="70"/>
  <c r="AR204" i="63"/>
  <c r="AQ224" i="71"/>
  <c r="AQ224" i="73"/>
  <c r="AQ224" i="67"/>
  <c r="AQ224" i="68"/>
  <c r="AQ224" i="72"/>
  <c r="AQ224" i="75"/>
  <c r="AQ224" i="69"/>
  <c r="AQ224" i="70"/>
  <c r="AR204" i="88"/>
  <c r="AQ224" i="88"/>
  <c r="AR205" i="88"/>
  <c r="AQ225" i="88"/>
  <c r="AR226" i="88" l="1"/>
  <c r="AT202" i="88"/>
  <c r="AT222" i="88" s="1"/>
  <c r="AT201" i="88"/>
  <c r="AT221" i="88" s="1"/>
  <c r="AT200" i="88"/>
  <c r="AT220" i="88" s="1"/>
  <c r="AS206" i="88"/>
  <c r="AT210" i="88"/>
  <c r="AW129" i="88"/>
  <c r="AW131" i="88" s="1"/>
  <c r="AV130" i="88"/>
  <c r="AV132" i="88" s="1"/>
  <c r="AV133" i="88" s="1"/>
  <c r="AV190" i="88" s="1"/>
  <c r="AU135" i="88"/>
  <c r="AS206" i="63"/>
  <c r="AR226" i="73"/>
  <c r="AR226" i="69"/>
  <c r="AR226" i="67"/>
  <c r="AR226" i="71"/>
  <c r="AR226" i="75"/>
  <c r="AR226" i="72"/>
  <c r="AR226" i="68"/>
  <c r="AR226" i="70"/>
  <c r="AS204" i="63"/>
  <c r="AR224" i="71"/>
  <c r="AR224" i="67"/>
  <c r="AR224" i="72"/>
  <c r="AR224" i="68"/>
  <c r="AR224" i="73"/>
  <c r="AR224" i="70"/>
  <c r="AR224" i="75"/>
  <c r="AR224" i="69"/>
  <c r="AU205" i="63"/>
  <c r="AT225" i="67"/>
  <c r="AT225" i="71"/>
  <c r="AT225" i="75"/>
  <c r="AT225" i="72"/>
  <c r="AT225" i="70"/>
  <c r="AT225" i="73"/>
  <c r="AT225" i="69"/>
  <c r="AT225" i="68"/>
  <c r="AS205" i="88"/>
  <c r="AR225" i="88"/>
  <c r="AS204" i="88"/>
  <c r="AR224" i="88"/>
  <c r="AU202" i="88" l="1"/>
  <c r="AU222" i="88" s="1"/>
  <c r="AU201" i="88"/>
  <c r="AU221" i="88" s="1"/>
  <c r="AU200" i="88"/>
  <c r="AU220" i="88" s="1"/>
  <c r="AS226" i="88"/>
  <c r="AT206" i="88"/>
  <c r="AW130" i="88"/>
  <c r="AW132" i="88" s="1"/>
  <c r="AW133" i="88" s="1"/>
  <c r="AW190" i="88" s="1"/>
  <c r="AX129" i="88"/>
  <c r="AX131" i="88" s="1"/>
  <c r="AU210" i="88"/>
  <c r="AV135" i="88"/>
  <c r="AT204" i="63"/>
  <c r="AS224" i="71"/>
  <c r="AS224" i="73"/>
  <c r="AS224" i="72"/>
  <c r="AS224" i="68"/>
  <c r="AS224" i="67"/>
  <c r="AS224" i="70"/>
  <c r="AS224" i="69"/>
  <c r="AS224" i="75"/>
  <c r="AV205" i="63"/>
  <c r="D18" i="63" s="1"/>
  <c r="AU225" i="67"/>
  <c r="AU225" i="71"/>
  <c r="AU225" i="75"/>
  <c r="AU225" i="72"/>
  <c r="AU225" i="70"/>
  <c r="AU225" i="68"/>
  <c r="AU225" i="69"/>
  <c r="AU225" i="73"/>
  <c r="AT206" i="63"/>
  <c r="AS226" i="75"/>
  <c r="AS226" i="71"/>
  <c r="AS226" i="69"/>
  <c r="AS226" i="67"/>
  <c r="AS226" i="68"/>
  <c r="AS226" i="72"/>
  <c r="AS226" i="73"/>
  <c r="AS226" i="70"/>
  <c r="AT204" i="88"/>
  <c r="AS224" i="88"/>
  <c r="AT205" i="88"/>
  <c r="AS225" i="88"/>
  <c r="AV201" i="88" l="1"/>
  <c r="AV221" i="88" s="1"/>
  <c r="AV200" i="88"/>
  <c r="AV220" i="88" s="1"/>
  <c r="AV202" i="88"/>
  <c r="AV222" i="88" s="1"/>
  <c r="AT226" i="88"/>
  <c r="AU206" i="88"/>
  <c r="AV210" i="88"/>
  <c r="AY129" i="88"/>
  <c r="AY131" i="88" s="1"/>
  <c r="AX130" i="88"/>
  <c r="AX132" i="88" s="1"/>
  <c r="AX133" i="88" s="1"/>
  <c r="AX190" i="88" s="1"/>
  <c r="AW135" i="88"/>
  <c r="AU206" i="63"/>
  <c r="AT226" i="73"/>
  <c r="AT226" i="71"/>
  <c r="AT226" i="75"/>
  <c r="AT226" i="72"/>
  <c r="AT226" i="69"/>
  <c r="AT226" i="67"/>
  <c r="AT226" i="68"/>
  <c r="AT226" i="70"/>
  <c r="AW205" i="63"/>
  <c r="AV225" i="67"/>
  <c r="AV225" i="71"/>
  <c r="AV225" i="75"/>
  <c r="AV225" i="70"/>
  <c r="AV225" i="72"/>
  <c r="AV225" i="68"/>
  <c r="AV225" i="73"/>
  <c r="AV225" i="69"/>
  <c r="AU204" i="63"/>
  <c r="AT224" i="71"/>
  <c r="AT224" i="67"/>
  <c r="AT224" i="68"/>
  <c r="AT224" i="73"/>
  <c r="AT224" i="72"/>
  <c r="AT224" i="70"/>
  <c r="AT224" i="75"/>
  <c r="AT224" i="69"/>
  <c r="AU205" i="88"/>
  <c r="AT225" i="88"/>
  <c r="AU204" i="88"/>
  <c r="AT224" i="88"/>
  <c r="U9" i="2" a="1"/>
  <c r="AW201" i="88" l="1"/>
  <c r="AW221" i="88" s="1"/>
  <c r="AW200" i="88"/>
  <c r="AW220" i="88" s="1"/>
  <c r="AW202" i="88"/>
  <c r="AW222" i="88" s="1"/>
  <c r="AU226" i="88"/>
  <c r="AV206" i="88"/>
  <c r="F18" i="88" s="1"/>
  <c r="AY130" i="88"/>
  <c r="AY132" i="88" s="1"/>
  <c r="AY133" i="88" s="1"/>
  <c r="AY190" i="88" s="1"/>
  <c r="AZ129" i="88"/>
  <c r="AZ131" i="88" s="1"/>
  <c r="AW210" i="88"/>
  <c r="AX135" i="88"/>
  <c r="U9" i="2"/>
  <c r="E18" i="68"/>
  <c r="E18" i="63"/>
  <c r="E18" i="70"/>
  <c r="E18" i="72"/>
  <c r="E18" i="71"/>
  <c r="E18" i="73"/>
  <c r="E18" i="67"/>
  <c r="E18" i="69"/>
  <c r="E18" i="75"/>
  <c r="AX205" i="63"/>
  <c r="AW225" i="67"/>
  <c r="AW225" i="71"/>
  <c r="AW225" i="72"/>
  <c r="AW225" i="70"/>
  <c r="AW225" i="75"/>
  <c r="AW225" i="73"/>
  <c r="AW225" i="68"/>
  <c r="AW225" i="69"/>
  <c r="AV204" i="63"/>
  <c r="B18" i="63" s="1"/>
  <c r="AU224" i="71"/>
  <c r="AU224" i="67"/>
  <c r="AU224" i="72"/>
  <c r="AU224" i="68"/>
  <c r="AU224" i="73"/>
  <c r="AU224" i="69"/>
  <c r="AU224" i="75"/>
  <c r="AU224" i="70"/>
  <c r="AV206" i="63"/>
  <c r="F18" i="63" s="1"/>
  <c r="AU226" i="71"/>
  <c r="AU226" i="69"/>
  <c r="AU226" i="72"/>
  <c r="AU226" i="68"/>
  <c r="AU226" i="67"/>
  <c r="AU226" i="75"/>
  <c r="AU226" i="73"/>
  <c r="AU226" i="70"/>
  <c r="AV204" i="88"/>
  <c r="B18" i="88" s="1"/>
  <c r="AU224" i="88"/>
  <c r="AV205" i="88"/>
  <c r="AU225" i="88"/>
  <c r="N10" i="2" a="1"/>
  <c r="AB10" i="2" a="1"/>
  <c r="AB10" i="2" l="1"/>
  <c r="N10" i="2"/>
  <c r="AX200" i="88"/>
  <c r="AX220" i="88" s="1"/>
  <c r="AX201" i="88"/>
  <c r="AX221" i="88" s="1"/>
  <c r="AX202" i="88"/>
  <c r="AX222" i="88" s="1"/>
  <c r="D18" i="88"/>
  <c r="AV226" i="88"/>
  <c r="AW206" i="88"/>
  <c r="AZ130" i="88"/>
  <c r="AZ132" i="88" s="1"/>
  <c r="AZ133" i="88" s="1"/>
  <c r="AZ190" i="88" s="1"/>
  <c r="BA129" i="88"/>
  <c r="BA131" i="88" s="1"/>
  <c r="AX210" i="88"/>
  <c r="AY135" i="88"/>
  <c r="AW204" i="63"/>
  <c r="AV224" i="71"/>
  <c r="AV224" i="68"/>
  <c r="AV224" i="67"/>
  <c r="AV224" i="72"/>
  <c r="AV224" i="73"/>
  <c r="AV224" i="75"/>
  <c r="AV224" i="70"/>
  <c r="AV224" i="69"/>
  <c r="AY205" i="63"/>
  <c r="AX225" i="67"/>
  <c r="AX225" i="71"/>
  <c r="AX225" i="75"/>
  <c r="AX225" i="70"/>
  <c r="AX225" i="72"/>
  <c r="AX225" i="68"/>
  <c r="AX225" i="73"/>
  <c r="AX225" i="69"/>
  <c r="AW206" i="63"/>
  <c r="AV226" i="73"/>
  <c r="AV226" i="67"/>
  <c r="AV226" i="72"/>
  <c r="AV226" i="69"/>
  <c r="AV226" i="75"/>
  <c r="AV226" i="71"/>
  <c r="AV226" i="68"/>
  <c r="AV226" i="70"/>
  <c r="U31" i="2"/>
  <c r="U32" i="2"/>
  <c r="U29" i="2"/>
  <c r="U27" i="2"/>
  <c r="U26" i="2"/>
  <c r="U28" i="2"/>
  <c r="U34" i="2"/>
  <c r="U33" i="2"/>
  <c r="U30" i="2"/>
  <c r="AW205" i="88"/>
  <c r="AV225" i="88"/>
  <c r="AW204" i="88"/>
  <c r="AV224" i="88"/>
  <c r="AB9" i="2" a="1"/>
  <c r="N9" i="2" a="1"/>
  <c r="U10" i="2" a="1"/>
  <c r="U10" i="2" l="1"/>
  <c r="U25" i="2" s="1"/>
  <c r="E18" i="88"/>
  <c r="AY200" i="88"/>
  <c r="AY220" i="88" s="1"/>
  <c r="AY202" i="88"/>
  <c r="AY222" i="88" s="1"/>
  <c r="AY201" i="88"/>
  <c r="AY221" i="88" s="1"/>
  <c r="AW226" i="88"/>
  <c r="AX206" i="88"/>
  <c r="AY210" i="88"/>
  <c r="BA130" i="88"/>
  <c r="BA132" i="88" s="1"/>
  <c r="BA133" i="88" s="1"/>
  <c r="BA190" i="88" s="1"/>
  <c r="BB129" i="88"/>
  <c r="BB131" i="88" s="1"/>
  <c r="BB130" i="88" s="1"/>
  <c r="BB132" i="88" s="1"/>
  <c r="BB133" i="88" s="1"/>
  <c r="BB190" i="88" s="1"/>
  <c r="AZ135" i="88"/>
  <c r="AB9" i="2"/>
  <c r="N9" i="2"/>
  <c r="AX206" i="63"/>
  <c r="AW226" i="71"/>
  <c r="AW226" i="69"/>
  <c r="AW226" i="72"/>
  <c r="AW226" i="73"/>
  <c r="AW226" i="75"/>
  <c r="AW226" i="67"/>
  <c r="AW226" i="68"/>
  <c r="AW226" i="70"/>
  <c r="G18" i="63"/>
  <c r="G18" i="73"/>
  <c r="G18" i="69"/>
  <c r="G18" i="88"/>
  <c r="G18" i="67"/>
  <c r="G18" i="70"/>
  <c r="G18" i="68"/>
  <c r="G18" i="71"/>
  <c r="G18" i="72"/>
  <c r="G18" i="75"/>
  <c r="AZ205" i="63"/>
  <c r="AY225" i="67"/>
  <c r="AY225" i="71"/>
  <c r="AY225" i="72"/>
  <c r="AY225" i="75"/>
  <c r="AY225" i="70"/>
  <c r="AY225" i="73"/>
  <c r="AY225" i="68"/>
  <c r="AY225" i="69"/>
  <c r="C18" i="68"/>
  <c r="C18" i="63"/>
  <c r="C18" i="72"/>
  <c r="C18" i="88"/>
  <c r="C18" i="71"/>
  <c r="C18" i="73"/>
  <c r="C18" i="67"/>
  <c r="C18" i="70"/>
  <c r="C18" i="69"/>
  <c r="C18" i="75"/>
  <c r="AX204" i="63"/>
  <c r="AW224" i="71"/>
  <c r="AW224" i="73"/>
  <c r="AW224" i="67"/>
  <c r="AW224" i="68"/>
  <c r="AW224" i="72"/>
  <c r="AW224" i="69"/>
  <c r="AW224" i="70"/>
  <c r="AW224" i="75"/>
  <c r="AX204" i="88"/>
  <c r="AW224" i="88"/>
  <c r="AX205" i="88"/>
  <c r="AW225" i="88"/>
  <c r="AX226" i="88" l="1"/>
  <c r="AZ202" i="88"/>
  <c r="AZ222" i="88" s="1"/>
  <c r="AZ201" i="88"/>
  <c r="AZ221" i="88" s="1"/>
  <c r="AZ200" i="88"/>
  <c r="AZ220" i="88" s="1"/>
  <c r="AY206" i="88"/>
  <c r="BB135" i="88"/>
  <c r="BA135" i="88"/>
  <c r="AZ210" i="88"/>
  <c r="AY204" i="63"/>
  <c r="AX224" i="71"/>
  <c r="AX224" i="67"/>
  <c r="AX224" i="72"/>
  <c r="AX224" i="68"/>
  <c r="AX224" i="73"/>
  <c r="AX224" i="75"/>
  <c r="AX224" i="70"/>
  <c r="AX224" i="69"/>
  <c r="AY206" i="63"/>
  <c r="AX226" i="67"/>
  <c r="AX226" i="73"/>
  <c r="AX226" i="75"/>
  <c r="AX226" i="68"/>
  <c r="AX226" i="71"/>
  <c r="AX226" i="72"/>
  <c r="AX226" i="69"/>
  <c r="AX226" i="70"/>
  <c r="BA205" i="63"/>
  <c r="AZ225" i="67"/>
  <c r="AZ225" i="71"/>
  <c r="AZ225" i="75"/>
  <c r="AZ225" i="70"/>
  <c r="AZ225" i="72"/>
  <c r="AZ225" i="73"/>
  <c r="AZ225" i="68"/>
  <c r="AZ225" i="69"/>
  <c r="N29" i="2"/>
  <c r="N28" i="2"/>
  <c r="N26" i="2"/>
  <c r="N31" i="2"/>
  <c r="N33" i="2"/>
  <c r="N30" i="2"/>
  <c r="N25" i="2"/>
  <c r="N32" i="2"/>
  <c r="N34" i="2"/>
  <c r="N27" i="2"/>
  <c r="AB26" i="2"/>
  <c r="AB25" i="2"/>
  <c r="AB28" i="2"/>
  <c r="AB31" i="2"/>
  <c r="AB27" i="2"/>
  <c r="AB30" i="2"/>
  <c r="AB32" i="2"/>
  <c r="AB34" i="2"/>
  <c r="AB29" i="2"/>
  <c r="AB33" i="2"/>
  <c r="AY205" i="88"/>
  <c r="AX225" i="88"/>
  <c r="AY204" i="88"/>
  <c r="AX224" i="88"/>
  <c r="BA202" i="88" l="1"/>
  <c r="BA222" i="88" s="1"/>
  <c r="BA201" i="88"/>
  <c r="BA221" i="88" s="1"/>
  <c r="BA200" i="88"/>
  <c r="BA220" i="88" s="1"/>
  <c r="BB202" i="88"/>
  <c r="BB222" i="88" s="1"/>
  <c r="BB201" i="88"/>
  <c r="BB221" i="88" s="1"/>
  <c r="BB200" i="88"/>
  <c r="BB220" i="88" s="1"/>
  <c r="AY226" i="88"/>
  <c r="AZ206" i="88"/>
  <c r="BA210" i="88"/>
  <c r="BB210" i="88"/>
  <c r="BB205" i="63"/>
  <c r="BA225" i="67"/>
  <c r="BA225" i="71"/>
  <c r="BA225" i="75"/>
  <c r="BA225" i="70"/>
  <c r="BA225" i="72"/>
  <c r="BA225" i="68"/>
  <c r="BA225" i="69"/>
  <c r="BA225" i="73"/>
  <c r="AZ206" i="63"/>
  <c r="AY226" i="71"/>
  <c r="AY226" i="69"/>
  <c r="AY226" i="72"/>
  <c r="AY226" i="67"/>
  <c r="AY226" i="73"/>
  <c r="AY226" i="75"/>
  <c r="AY226" i="68"/>
  <c r="AY226" i="70"/>
  <c r="AZ204" i="63"/>
  <c r="AY224" i="71"/>
  <c r="AY224" i="72"/>
  <c r="AY224" i="73"/>
  <c r="AY224" i="67"/>
  <c r="AY224" i="68"/>
  <c r="AY224" i="69"/>
  <c r="AY224" i="70"/>
  <c r="AY224" i="75"/>
  <c r="AZ204" i="88"/>
  <c r="AY224" i="88"/>
  <c r="AZ205" i="88"/>
  <c r="AY225" i="88"/>
  <c r="BA206" i="88" l="1"/>
  <c r="BB206" i="88" s="1"/>
  <c r="AZ226" i="88"/>
  <c r="BA204" i="63"/>
  <c r="AZ224" i="71"/>
  <c r="AZ224" i="68"/>
  <c r="AZ224" i="72"/>
  <c r="AZ224" i="67"/>
  <c r="AZ224" i="73"/>
  <c r="AZ224" i="69"/>
  <c r="AZ224" i="75"/>
  <c r="AZ224" i="70"/>
  <c r="BA206" i="63"/>
  <c r="AZ226" i="67"/>
  <c r="AZ226" i="72"/>
  <c r="AZ226" i="71"/>
  <c r="AZ226" i="68"/>
  <c r="AZ226" i="75"/>
  <c r="AZ226" i="69"/>
  <c r="AZ226" i="73"/>
  <c r="AZ226" i="70"/>
  <c r="BB225" i="67"/>
  <c r="BB225" i="71"/>
  <c r="BB225" i="72"/>
  <c r="BB225" i="70"/>
  <c r="BB225" i="75"/>
  <c r="BB225" i="73"/>
  <c r="BB225" i="69"/>
  <c r="BB225" i="68"/>
  <c r="BA205" i="88"/>
  <c r="AZ225" i="88"/>
  <c r="BA204" i="88"/>
  <c r="AZ224" i="88"/>
  <c r="BA226" i="88" l="1"/>
  <c r="BB206" i="63"/>
  <c r="BB226" i="88" s="1"/>
  <c r="BA226" i="67"/>
  <c r="BA226" i="71"/>
  <c r="BA226" i="72"/>
  <c r="BA226" i="68"/>
  <c r="BA226" i="73"/>
  <c r="BA226" i="75"/>
  <c r="BA226" i="69"/>
  <c r="BA226" i="70"/>
  <c r="BB204" i="63"/>
  <c r="BA224" i="71"/>
  <c r="BA224" i="72"/>
  <c r="BA224" i="67"/>
  <c r="BA224" i="68"/>
  <c r="BA224" i="73"/>
  <c r="BA224" i="70"/>
  <c r="BA224" i="69"/>
  <c r="BA224" i="75"/>
  <c r="BB204" i="88"/>
  <c r="BA224" i="88"/>
  <c r="BB205" i="88"/>
  <c r="BB225" i="88" s="1"/>
  <c r="BA225" i="88"/>
  <c r="BB224" i="88" l="1"/>
  <c r="BB224" i="71"/>
  <c r="BB224" i="67"/>
  <c r="BB224" i="72"/>
  <c r="BB224" i="68"/>
  <c r="BB224" i="73"/>
  <c r="BB224" i="75"/>
  <c r="BB224" i="69"/>
  <c r="BB224" i="70"/>
  <c r="BB226" i="75"/>
  <c r="BB226" i="69"/>
  <c r="BB226" i="71"/>
  <c r="BB226" i="73"/>
  <c r="BB226" i="67"/>
  <c r="BB226" i="72"/>
  <c r="BB226" i="68"/>
  <c r="BB226" i="70"/>
  <c r="L75" i="74"/>
  <c r="L77" i="74" s="1"/>
  <c r="AB75" i="74"/>
  <c r="AB77" i="74" s="1"/>
  <c r="AJ75" i="74"/>
  <c r="AJ77" i="74" s="1"/>
  <c r="AJ134" i="74" s="1"/>
  <c r="AJ135" i="74" s="1"/>
  <c r="T75" i="74"/>
  <c r="T77" i="74"/>
  <c r="F75" i="74"/>
  <c r="F77" i="74" s="1"/>
  <c r="C27" i="74" s="1"/>
  <c r="N75" i="74"/>
  <c r="N77" i="74" s="1"/>
  <c r="V75" i="74"/>
  <c r="V77" i="74" s="1"/>
  <c r="AD75" i="74"/>
  <c r="AD77" i="74"/>
  <c r="AD134" i="74" s="1"/>
  <c r="AD135" i="74" s="1"/>
  <c r="AL75" i="74"/>
  <c r="AL77" i="74" s="1"/>
  <c r="G75" i="74"/>
  <c r="G77" i="74" s="1"/>
  <c r="O75" i="74"/>
  <c r="O77" i="74"/>
  <c r="O134" i="74"/>
  <c r="O135" i="74" s="1"/>
  <c r="W75" i="74"/>
  <c r="W77" i="74"/>
  <c r="AE75" i="74"/>
  <c r="AE77" i="74" s="1"/>
  <c r="AM75" i="74"/>
  <c r="AM77" i="74" s="1"/>
  <c r="AU75" i="74"/>
  <c r="AU77" i="74" s="1"/>
  <c r="H75" i="74"/>
  <c r="H77" i="74"/>
  <c r="H134" i="74"/>
  <c r="H135" i="74" s="1"/>
  <c r="P75" i="74"/>
  <c r="P77" i="74" s="1"/>
  <c r="X75" i="74"/>
  <c r="X77" i="74" s="1"/>
  <c r="AF75" i="74"/>
  <c r="AF77" i="74"/>
  <c r="AF134" i="74" s="1"/>
  <c r="AF135" i="74" s="1"/>
  <c r="AN75" i="74"/>
  <c r="AN77" i="74"/>
  <c r="AV75" i="74"/>
  <c r="AV77" i="74" s="1"/>
  <c r="J75" i="74"/>
  <c r="J77" i="74" s="1"/>
  <c r="R75" i="74"/>
  <c r="R77" i="74" s="1"/>
  <c r="Z75" i="74"/>
  <c r="Z77" i="74" s="1"/>
  <c r="Z134" i="74" s="1"/>
  <c r="Z135" i="74" s="1"/>
  <c r="AH75" i="74"/>
  <c r="AH77" i="74" s="1"/>
  <c r="AP75" i="74"/>
  <c r="AP77" i="74" s="1"/>
  <c r="AX75" i="74"/>
  <c r="AX77" i="74" s="1"/>
  <c r="AX134" i="74" s="1"/>
  <c r="AX135" i="74" s="1"/>
  <c r="I75" i="74"/>
  <c r="I77" i="74" s="1"/>
  <c r="Q75" i="74"/>
  <c r="Q77" i="74" s="1"/>
  <c r="Y75" i="74"/>
  <c r="Y77" i="74" s="1"/>
  <c r="AG75" i="74"/>
  <c r="AG77" i="74" s="1"/>
  <c r="AO75" i="74"/>
  <c r="AO77" i="74" s="1"/>
  <c r="AO134" i="74" s="1"/>
  <c r="AO135" i="74" s="1"/>
  <c r="AW75" i="74"/>
  <c r="AW77" i="74" s="1"/>
  <c r="AR75" i="74"/>
  <c r="AR77" i="74" s="1"/>
  <c r="AZ77" i="74"/>
  <c r="AZ134" i="74" s="1"/>
  <c r="AZ135" i="74" s="1"/>
  <c r="K75" i="74"/>
  <c r="K77" i="74"/>
  <c r="S75" i="74"/>
  <c r="S77" i="74" s="1"/>
  <c r="AA75" i="74"/>
  <c r="AA77" i="74"/>
  <c r="AI75" i="74"/>
  <c r="AI77" i="74" s="1"/>
  <c r="AQ75" i="74"/>
  <c r="AQ77" i="74"/>
  <c r="AQ134" i="74"/>
  <c r="AQ135" i="74" s="1"/>
  <c r="AY75" i="74"/>
  <c r="AY77" i="74" s="1"/>
  <c r="E75" i="74"/>
  <c r="E77" i="74" s="1"/>
  <c r="E192" i="74" s="1"/>
  <c r="M75" i="74"/>
  <c r="M77" i="74" s="1"/>
  <c r="U75" i="74"/>
  <c r="U77" i="74"/>
  <c r="AC75" i="74"/>
  <c r="AC77" i="74" s="1"/>
  <c r="AK75" i="74"/>
  <c r="AK77" i="74"/>
  <c r="AS75" i="74"/>
  <c r="AS77" i="74" s="1"/>
  <c r="BA77" i="74"/>
  <c r="AT75" i="74"/>
  <c r="AT77" i="74" s="1"/>
  <c r="BB77" i="74"/>
  <c r="E202" i="74" l="1"/>
  <c r="E201" i="74"/>
  <c r="E200" i="74"/>
  <c r="BA192" i="74"/>
  <c r="BA212" i="74"/>
  <c r="BA134" i="74"/>
  <c r="BA135" i="74" s="1"/>
  <c r="AP134" i="74"/>
  <c r="AP135" i="74" s="1"/>
  <c r="AP192" i="74"/>
  <c r="AP212" i="74"/>
  <c r="AM134" i="74"/>
  <c r="AM135" i="74" s="1"/>
  <c r="AM192" i="74"/>
  <c r="AM212" i="74"/>
  <c r="G134" i="74"/>
  <c r="G135" i="74" s="1"/>
  <c r="G192" i="74"/>
  <c r="G212" i="74"/>
  <c r="D27" i="74"/>
  <c r="AL192" i="74"/>
  <c r="AL212" i="74"/>
  <c r="AB212" i="74"/>
  <c r="AB192" i="74"/>
  <c r="Y212" i="74"/>
  <c r="Y192" i="74"/>
  <c r="M192" i="74"/>
  <c r="M212" i="74"/>
  <c r="M134" i="74"/>
  <c r="M135" i="74" s="1"/>
  <c r="N212" i="74"/>
  <c r="N192" i="74"/>
  <c r="S212" i="74"/>
  <c r="S192" i="74"/>
  <c r="AC192" i="74"/>
  <c r="AC212" i="74"/>
  <c r="P212" i="74"/>
  <c r="P192" i="74"/>
  <c r="AY192" i="74"/>
  <c r="AY212" i="74"/>
  <c r="AF212" i="74"/>
  <c r="AF192" i="74"/>
  <c r="AU192" i="74"/>
  <c r="AU212" i="74"/>
  <c r="V212" i="74"/>
  <c r="V192" i="74"/>
  <c r="AJ212" i="74"/>
  <c r="AJ192" i="74"/>
  <c r="AS192" i="74"/>
  <c r="AS212" i="74"/>
  <c r="AR134" i="74"/>
  <c r="AR135" i="74" s="1"/>
  <c r="AR212" i="74"/>
  <c r="AR192" i="74"/>
  <c r="W192" i="74"/>
  <c r="W212" i="74"/>
  <c r="AK134" i="74"/>
  <c r="AK135" i="74" s="1"/>
  <c r="AK192" i="74"/>
  <c r="AK212" i="74"/>
  <c r="AH212" i="74"/>
  <c r="AH192" i="74"/>
  <c r="T212" i="74"/>
  <c r="T192" i="74"/>
  <c r="BB192" i="74"/>
  <c r="BB212" i="74"/>
  <c r="I192" i="74"/>
  <c r="I212" i="74"/>
  <c r="K212" i="74"/>
  <c r="K192" i="74"/>
  <c r="Z212" i="74"/>
  <c r="Z192" i="74"/>
  <c r="O212" i="74"/>
  <c r="O192" i="74"/>
  <c r="U212" i="74"/>
  <c r="U192" i="74"/>
  <c r="AX212" i="74"/>
  <c r="AX192" i="74"/>
  <c r="R212" i="74"/>
  <c r="R192" i="74"/>
  <c r="AV192" i="74"/>
  <c r="AV212" i="74"/>
  <c r="F212" i="74"/>
  <c r="F192" i="74"/>
  <c r="E212" i="74"/>
  <c r="Q212" i="74"/>
  <c r="Q192" i="74"/>
  <c r="AZ192" i="74"/>
  <c r="AZ212" i="74"/>
  <c r="AG212" i="74"/>
  <c r="AG192" i="74"/>
  <c r="J192" i="74"/>
  <c r="J212" i="74"/>
  <c r="X134" i="74"/>
  <c r="X135" i="74" s="1"/>
  <c r="X212" i="74"/>
  <c r="X192" i="74"/>
  <c r="AA212" i="74"/>
  <c r="AA192" i="74"/>
  <c r="AN192" i="74"/>
  <c r="AN212" i="74"/>
  <c r="AW212" i="74"/>
  <c r="AW192" i="74"/>
  <c r="H212" i="74"/>
  <c r="H192" i="74"/>
  <c r="AD192" i="74"/>
  <c r="AD212" i="74"/>
  <c r="AT192" i="74"/>
  <c r="AT212" i="74"/>
  <c r="AO212" i="74"/>
  <c r="AO192" i="74"/>
  <c r="AQ212" i="74"/>
  <c r="AQ192" i="74"/>
  <c r="AI192" i="74"/>
  <c r="AI212" i="74"/>
  <c r="AE212" i="74"/>
  <c r="AE192" i="74"/>
  <c r="F134" i="74"/>
  <c r="F135" i="74" s="1"/>
  <c r="L212" i="74"/>
  <c r="L192" i="74"/>
  <c r="L134" i="74"/>
  <c r="L135" i="74" s="1"/>
  <c r="AC134" i="74"/>
  <c r="AC135" i="74" s="1"/>
  <c r="AY134" i="74"/>
  <c r="AY135" i="74" s="1"/>
  <c r="S134" i="74"/>
  <c r="S135" i="74" s="1"/>
  <c r="R134" i="74"/>
  <c r="R135" i="74" s="1"/>
  <c r="AT134" i="74"/>
  <c r="AT135" i="74" s="1"/>
  <c r="AE134" i="74"/>
  <c r="AE135" i="74" s="1"/>
  <c r="AU134" i="74"/>
  <c r="AU135" i="74" s="1"/>
  <c r="AS134" i="74"/>
  <c r="AS135" i="74" s="1"/>
  <c r="P134" i="74"/>
  <c r="P135" i="74" s="1"/>
  <c r="AW134" i="74"/>
  <c r="AW135" i="74" s="1"/>
  <c r="AG134" i="74"/>
  <c r="AG135" i="74" s="1"/>
  <c r="AI134" i="74"/>
  <c r="AI135" i="74" s="1"/>
  <c r="AV134" i="74"/>
  <c r="AV135" i="74" s="1"/>
  <c r="Q134" i="74"/>
  <c r="Q135" i="74" s="1"/>
  <c r="AH134" i="74"/>
  <c r="AH135" i="74" s="1"/>
  <c r="AA134" i="74"/>
  <c r="AA135" i="74" s="1"/>
  <c r="Y134" i="74"/>
  <c r="Y135" i="74" s="1"/>
  <c r="J134" i="74"/>
  <c r="J135" i="74" s="1"/>
  <c r="AL134" i="74"/>
  <c r="AL135" i="74" s="1"/>
  <c r="N134" i="74"/>
  <c r="N135" i="74" s="1"/>
  <c r="G27" i="74"/>
  <c r="T134" i="74"/>
  <c r="T135" i="74" s="1"/>
  <c r="E27" i="74"/>
  <c r="AB134" i="74"/>
  <c r="AB135" i="74" s="1"/>
  <c r="B27" i="74"/>
  <c r="BB134" i="74"/>
  <c r="BB135" i="74" s="1"/>
  <c r="E134" i="74"/>
  <c r="E135" i="74" s="1"/>
  <c r="F27" i="74"/>
  <c r="U134" i="74"/>
  <c r="U135" i="74" s="1"/>
  <c r="K134" i="74"/>
  <c r="K135" i="74" s="1"/>
  <c r="I134" i="74"/>
  <c r="I135" i="74" s="1"/>
  <c r="AN134" i="74"/>
  <c r="AN135" i="74" s="1"/>
  <c r="W134" i="74"/>
  <c r="W135" i="74" s="1"/>
  <c r="V134" i="74"/>
  <c r="V135" i="74" s="1"/>
  <c r="P200" i="74" l="1"/>
  <c r="P201" i="74"/>
  <c r="P221" i="74" s="1"/>
  <c r="P202" i="74"/>
  <c r="P222" i="74" s="1"/>
  <c r="Q202" i="74"/>
  <c r="Q222" i="74" s="1"/>
  <c r="Q201" i="74"/>
  <c r="Q221" i="74" s="1"/>
  <c r="Q200" i="74"/>
  <c r="AR202" i="74"/>
  <c r="AR222" i="74" s="1"/>
  <c r="AR201" i="74"/>
  <c r="AR221" i="74" s="1"/>
  <c r="AR200" i="74"/>
  <c r="AP202" i="74"/>
  <c r="AP222" i="74" s="1"/>
  <c r="AP201" i="74"/>
  <c r="AP221" i="74" s="1"/>
  <c r="AP200" i="74"/>
  <c r="AO202" i="74"/>
  <c r="AO222" i="74" s="1"/>
  <c r="AO200" i="74"/>
  <c r="AO201" i="74"/>
  <c r="AO221" i="74" s="1"/>
  <c r="AW202" i="74"/>
  <c r="AW201" i="74"/>
  <c r="AW200" i="74"/>
  <c r="AX202" i="74"/>
  <c r="AX222" i="74" s="1"/>
  <c r="AX201" i="74"/>
  <c r="AX221" i="74" s="1"/>
  <c r="AX200" i="74"/>
  <c r="K202" i="74"/>
  <c r="K222" i="74" s="1"/>
  <c r="K201" i="74"/>
  <c r="K221" i="74" s="1"/>
  <c r="K200" i="74"/>
  <c r="K220" i="74" s="1"/>
  <c r="AH202" i="74"/>
  <c r="AH222" i="74" s="1"/>
  <c r="AH201" i="74"/>
  <c r="AH221" i="74" s="1"/>
  <c r="AH200" i="74"/>
  <c r="M201" i="74"/>
  <c r="M221" i="74" s="1"/>
  <c r="M202" i="74"/>
  <c r="M222" i="74" s="1"/>
  <c r="M200" i="74"/>
  <c r="AQ202" i="74"/>
  <c r="AQ222" i="74" s="1"/>
  <c r="AQ200" i="74"/>
  <c r="AQ220" i="74" s="1"/>
  <c r="AQ201" i="74"/>
  <c r="AQ221" i="74" s="1"/>
  <c r="Z202" i="74"/>
  <c r="Z222" i="74" s="1"/>
  <c r="Z200" i="74"/>
  <c r="Z201" i="74"/>
  <c r="Z221" i="74" s="1"/>
  <c r="AU200" i="74"/>
  <c r="AU201" i="74"/>
  <c r="AU221" i="74" s="1"/>
  <c r="AU202" i="74"/>
  <c r="AU222" i="74" s="1"/>
  <c r="AC201" i="74"/>
  <c r="AC200" i="74"/>
  <c r="AC202" i="74"/>
  <c r="Y202" i="74"/>
  <c r="Y222" i="74" s="1"/>
  <c r="Y201" i="74"/>
  <c r="Y221" i="74" s="1"/>
  <c r="Y200" i="74"/>
  <c r="G200" i="74"/>
  <c r="G201" i="74"/>
  <c r="G221" i="74" s="1"/>
  <c r="G202" i="74"/>
  <c r="G222" i="74" s="1"/>
  <c r="H200" i="74"/>
  <c r="H202" i="74"/>
  <c r="H222" i="74" s="1"/>
  <c r="H201" i="74"/>
  <c r="H221" i="74" s="1"/>
  <c r="T202" i="74"/>
  <c r="T222" i="74" s="1"/>
  <c r="T201" i="74"/>
  <c r="T221" i="74" s="1"/>
  <c r="T200" i="74"/>
  <c r="AE200" i="74"/>
  <c r="AE220" i="74" s="1"/>
  <c r="AE202" i="74"/>
  <c r="AE222" i="74" s="1"/>
  <c r="AE201" i="74"/>
  <c r="AE221" i="74" s="1"/>
  <c r="J202" i="74"/>
  <c r="J222" i="74" s="1"/>
  <c r="J201" i="74"/>
  <c r="J221" i="74" s="1"/>
  <c r="J200" i="74"/>
  <c r="J220" i="74" s="1"/>
  <c r="F201" i="74"/>
  <c r="F202" i="74"/>
  <c r="F200" i="74"/>
  <c r="F220" i="74" s="1"/>
  <c r="U201" i="74"/>
  <c r="U221" i="74" s="1"/>
  <c r="U200" i="74"/>
  <c r="U202" i="74"/>
  <c r="U222" i="74" s="1"/>
  <c r="AF200" i="74"/>
  <c r="AF201" i="74"/>
  <c r="AF221" i="74" s="1"/>
  <c r="AF202" i="74"/>
  <c r="AF222" i="74" s="1"/>
  <c r="S202" i="74"/>
  <c r="S201" i="74"/>
  <c r="S200" i="74"/>
  <c r="S220" i="74" s="1"/>
  <c r="V201" i="74"/>
  <c r="V221" i="74" s="1"/>
  <c r="V200" i="74"/>
  <c r="V202" i="74"/>
  <c r="V222" i="74" s="1"/>
  <c r="AT201" i="74"/>
  <c r="AT221" i="74" s="1"/>
  <c r="AT200" i="74"/>
  <c r="AT202" i="74"/>
  <c r="AT222" i="74" s="1"/>
  <c r="AN200" i="74"/>
  <c r="AN201" i="74"/>
  <c r="AN221" i="74" s="1"/>
  <c r="AN202" i="74"/>
  <c r="AN222" i="74" s="1"/>
  <c r="AG202" i="74"/>
  <c r="AG222" i="74" s="1"/>
  <c r="AG201" i="74"/>
  <c r="AG221" i="74" s="1"/>
  <c r="AG200" i="74"/>
  <c r="AG220" i="74" s="1"/>
  <c r="I202" i="74"/>
  <c r="I222" i="74" s="1"/>
  <c r="I200" i="74"/>
  <c r="I201" i="74"/>
  <c r="I221" i="74" s="1"/>
  <c r="AK201" i="74"/>
  <c r="AK221" i="74" s="1"/>
  <c r="AK200" i="74"/>
  <c r="AK202" i="74"/>
  <c r="AK222" i="74" s="1"/>
  <c r="AS201" i="74"/>
  <c r="AS221" i="74" s="1"/>
  <c r="AS200" i="74"/>
  <c r="AS202" i="74"/>
  <c r="AS222" i="74" s="1"/>
  <c r="AB202" i="74"/>
  <c r="AB222" i="74" s="1"/>
  <c r="AB201" i="74"/>
  <c r="AB221" i="74" s="1"/>
  <c r="AB200" i="74"/>
  <c r="AB220" i="74" s="1"/>
  <c r="X200" i="74"/>
  <c r="X201" i="74"/>
  <c r="X202" i="74"/>
  <c r="R202" i="74"/>
  <c r="R222" i="74" s="1"/>
  <c r="R201" i="74"/>
  <c r="R221" i="74" s="1"/>
  <c r="R200" i="74"/>
  <c r="L202" i="74"/>
  <c r="L222" i="74" s="1"/>
  <c r="L201" i="74"/>
  <c r="L221" i="74" s="1"/>
  <c r="L200" i="74"/>
  <c r="L220" i="74" s="1"/>
  <c r="AA202" i="74"/>
  <c r="AA222" i="74" s="1"/>
  <c r="AA201" i="74"/>
  <c r="AA221" i="74" s="1"/>
  <c r="AA200" i="74"/>
  <c r="AA220" i="74" s="1"/>
  <c r="O200" i="74"/>
  <c r="O202" i="74"/>
  <c r="O222" i="74" s="1"/>
  <c r="O201" i="74"/>
  <c r="O221" i="74" s="1"/>
  <c r="AJ202" i="74"/>
  <c r="AJ222" i="74" s="1"/>
  <c r="AJ201" i="74"/>
  <c r="AJ221" i="74" s="1"/>
  <c r="AJ200" i="74"/>
  <c r="N201" i="74"/>
  <c r="N202" i="74"/>
  <c r="N200" i="74"/>
  <c r="N220" i="74" s="1"/>
  <c r="AM200" i="74"/>
  <c r="AM202" i="74"/>
  <c r="AM201" i="74"/>
  <c r="W200" i="74"/>
  <c r="W202" i="74"/>
  <c r="W222" i="74" s="1"/>
  <c r="W201" i="74"/>
  <c r="W221" i="74" s="1"/>
  <c r="AI202" i="74"/>
  <c r="AI222" i="74" s="1"/>
  <c r="AI201" i="74"/>
  <c r="AI221" i="74" s="1"/>
  <c r="AI200" i="74"/>
  <c r="AD201" i="74"/>
  <c r="AD221" i="74" s="1"/>
  <c r="AD202" i="74"/>
  <c r="AD222" i="74" s="1"/>
  <c r="AD200" i="74"/>
  <c r="AD220" i="74" s="1"/>
  <c r="AV200" i="74"/>
  <c r="AV202" i="74"/>
  <c r="AV222" i="74" s="1"/>
  <c r="AV201" i="74"/>
  <c r="AV221" i="74" s="1"/>
  <c r="AY202" i="74"/>
  <c r="AY222" i="74" s="1"/>
  <c r="AY201" i="74"/>
  <c r="AY221" i="74" s="1"/>
  <c r="AY200" i="74"/>
  <c r="AY220" i="74" s="1"/>
  <c r="E205" i="74"/>
  <c r="E225" i="74" s="1"/>
  <c r="E221" i="74"/>
  <c r="AL201" i="74"/>
  <c r="AL221" i="74" s="1"/>
  <c r="AL200" i="74"/>
  <c r="AL220" i="74" s="1"/>
  <c r="AL202" i="74"/>
  <c r="AL222" i="74" s="1"/>
  <c r="E206" i="74"/>
  <c r="E226" i="74" s="1"/>
  <c r="E222" i="74"/>
  <c r="BB201" i="74"/>
  <c r="BB221" i="74" s="1"/>
  <c r="BB202" i="74"/>
  <c r="BB222" i="74" s="1"/>
  <c r="BB200" i="74"/>
  <c r="AZ202" i="74"/>
  <c r="AZ201" i="74"/>
  <c r="AZ200" i="74"/>
  <c r="AZ220" i="74" s="1"/>
  <c r="BA201" i="74"/>
  <c r="BA221" i="74" s="1"/>
  <c r="BA202" i="74"/>
  <c r="BA222" i="74" s="1"/>
  <c r="BA200" i="74"/>
  <c r="BA220" i="74" s="1"/>
  <c r="AM220" i="74"/>
  <c r="P220" i="74"/>
  <c r="AW220" i="74"/>
  <c r="AR220" i="74"/>
  <c r="AP220" i="74"/>
  <c r="O220" i="74"/>
  <c r="Z220" i="74"/>
  <c r="AH220" i="74"/>
  <c r="M220" i="74"/>
  <c r="AJ220" i="74"/>
  <c r="AV220" i="74"/>
  <c r="W220" i="74"/>
  <c r="AO220" i="74"/>
  <c r="AX220" i="74"/>
  <c r="AU220" i="74"/>
  <c r="AC220" i="74"/>
  <c r="Y220" i="74"/>
  <c r="G220" i="74"/>
  <c r="AI220" i="74"/>
  <c r="H220" i="74"/>
  <c r="BB220" i="74"/>
  <c r="Q220" i="74"/>
  <c r="T220" i="74"/>
  <c r="E204" i="74"/>
  <c r="E224" i="74" s="1"/>
  <c r="E220" i="74"/>
  <c r="AT220" i="74"/>
  <c r="AN220" i="74"/>
  <c r="U220" i="74"/>
  <c r="AF220" i="74"/>
  <c r="X220" i="74"/>
  <c r="R220" i="74"/>
  <c r="V220" i="74"/>
  <c r="I220" i="74"/>
  <c r="AK220" i="74"/>
  <c r="AS220" i="74"/>
  <c r="AM222" i="74" l="1"/>
  <c r="S221" i="74"/>
  <c r="AW222" i="74"/>
  <c r="S222" i="74"/>
  <c r="F222" i="74"/>
  <c r="F206" i="74"/>
  <c r="F221" i="74"/>
  <c r="F205" i="74"/>
  <c r="N222" i="74"/>
  <c r="N221" i="74"/>
  <c r="X222" i="74"/>
  <c r="X221" i="74"/>
  <c r="AC222" i="74"/>
  <c r="AM221" i="74"/>
  <c r="AC221" i="74"/>
  <c r="AW221" i="74"/>
  <c r="AZ222" i="74"/>
  <c r="AZ221" i="74"/>
  <c r="F204" i="74"/>
  <c r="G205" i="74" l="1"/>
  <c r="F225" i="74"/>
  <c r="G206" i="74"/>
  <c r="F226" i="74"/>
  <c r="F224" i="74"/>
  <c r="G204" i="74"/>
  <c r="H206" i="74" l="1"/>
  <c r="G226" i="74"/>
  <c r="H205" i="74"/>
  <c r="G225" i="74"/>
  <c r="G224" i="74"/>
  <c r="H204" i="74"/>
  <c r="I205" i="74" l="1"/>
  <c r="H225" i="74"/>
  <c r="I206" i="74"/>
  <c r="H226" i="74"/>
  <c r="H224" i="74"/>
  <c r="I204" i="74"/>
  <c r="J206" i="74" l="1"/>
  <c r="I226" i="74"/>
  <c r="J205" i="74"/>
  <c r="I225" i="74"/>
  <c r="I224" i="74"/>
  <c r="J204" i="74"/>
  <c r="K205" i="74" l="1"/>
  <c r="J225" i="74"/>
  <c r="K206" i="74"/>
  <c r="J226" i="74"/>
  <c r="J224" i="74"/>
  <c r="K204" i="74"/>
  <c r="L206" i="74" l="1"/>
  <c r="K226" i="74"/>
  <c r="L205" i="74"/>
  <c r="K225" i="74"/>
  <c r="K224" i="74"/>
  <c r="L204" i="74"/>
  <c r="M205" i="74" l="1"/>
  <c r="L225" i="74"/>
  <c r="M206" i="74"/>
  <c r="L226" i="74"/>
  <c r="L224" i="74"/>
  <c r="M204" i="74"/>
  <c r="B13" i="74" s="1"/>
  <c r="F13" i="74" l="1"/>
  <c r="G13" i="74" s="1"/>
  <c r="M226" i="74"/>
  <c r="N206" i="74"/>
  <c r="D13" i="74"/>
  <c r="E13" i="74" s="1"/>
  <c r="M225" i="74"/>
  <c r="N205" i="74"/>
  <c r="C13" i="74"/>
  <c r="M224" i="74"/>
  <c r="N204" i="74"/>
  <c r="O205" i="74" l="1"/>
  <c r="N225" i="74"/>
  <c r="O206" i="74"/>
  <c r="N226" i="74"/>
  <c r="N224" i="74"/>
  <c r="O204" i="74"/>
  <c r="P206" i="74" l="1"/>
  <c r="O226" i="74"/>
  <c r="P205" i="74"/>
  <c r="O225" i="74"/>
  <c r="O224" i="74"/>
  <c r="P204" i="74"/>
  <c r="Q205" i="74" l="1"/>
  <c r="P225" i="74"/>
  <c r="Q206" i="74"/>
  <c r="P226" i="74"/>
  <c r="P224" i="74"/>
  <c r="Q204" i="74"/>
  <c r="R206" i="74" l="1"/>
  <c r="Q226" i="74"/>
  <c r="R205" i="74"/>
  <c r="Q225" i="74"/>
  <c r="Q224" i="74"/>
  <c r="R204" i="74"/>
  <c r="B14" i="74" s="1"/>
  <c r="D14" i="74" l="1"/>
  <c r="E14" i="74" s="1"/>
  <c r="R225" i="74"/>
  <c r="S205" i="74"/>
  <c r="F14" i="74"/>
  <c r="G14" i="74" s="1"/>
  <c r="R226" i="74"/>
  <c r="S206" i="74"/>
  <c r="C14" i="74"/>
  <c r="R224" i="74"/>
  <c r="S204" i="74"/>
  <c r="T206" i="74" l="1"/>
  <c r="S226" i="74"/>
  <c r="T205" i="74"/>
  <c r="S225" i="74"/>
  <c r="S224" i="74"/>
  <c r="T204" i="74"/>
  <c r="U205" i="74" l="1"/>
  <c r="T225" i="74"/>
  <c r="U206" i="74"/>
  <c r="T226" i="74"/>
  <c r="T224" i="74"/>
  <c r="U204" i="74"/>
  <c r="V206" i="74" l="1"/>
  <c r="U226" i="74"/>
  <c r="V205" i="74"/>
  <c r="U225" i="74"/>
  <c r="U224" i="74"/>
  <c r="V204" i="74"/>
  <c r="W205" i="74" l="1"/>
  <c r="V225" i="74"/>
  <c r="W206" i="74"/>
  <c r="V226" i="74"/>
  <c r="V224" i="74"/>
  <c r="W204" i="74"/>
  <c r="B15" i="74" s="1"/>
  <c r="F15" i="74" l="1"/>
  <c r="G15" i="74" s="1"/>
  <c r="W226" i="74"/>
  <c r="X206" i="74"/>
  <c r="D15" i="74"/>
  <c r="E15" i="74" s="1"/>
  <c r="W225" i="74"/>
  <c r="X205" i="74"/>
  <c r="C15" i="74"/>
  <c r="W224" i="74"/>
  <c r="X204" i="74"/>
  <c r="Y205" i="74" l="1"/>
  <c r="X225" i="74"/>
  <c r="Y206" i="74"/>
  <c r="X226" i="74"/>
  <c r="X224" i="74"/>
  <c r="Y204" i="74"/>
  <c r="Z206" i="74" l="1"/>
  <c r="Y226" i="74"/>
  <c r="Z205" i="74"/>
  <c r="Y225" i="74"/>
  <c r="Y224" i="74"/>
  <c r="Z204" i="74"/>
  <c r="AA205" i="74" l="1"/>
  <c r="Z225" i="74"/>
  <c r="AA206" i="74"/>
  <c r="Z226" i="74"/>
  <c r="Z224" i="74"/>
  <c r="AA204" i="74"/>
  <c r="AB206" i="74" l="1"/>
  <c r="AA226" i="74"/>
  <c r="AB205" i="74"/>
  <c r="AA225" i="74"/>
  <c r="AA224" i="74"/>
  <c r="AB204" i="74"/>
  <c r="B16" i="74" s="1"/>
  <c r="D16" i="74" l="1"/>
  <c r="E16" i="74" s="1"/>
  <c r="AB225" i="74"/>
  <c r="AC205" i="74"/>
  <c r="F16" i="74"/>
  <c r="G16" i="74" s="1"/>
  <c r="AB226" i="74"/>
  <c r="AC206" i="74"/>
  <c r="C16" i="74"/>
  <c r="AB224" i="74"/>
  <c r="AC204" i="74"/>
  <c r="AD205" i="74" l="1"/>
  <c r="AC225" i="74"/>
  <c r="AD206" i="74"/>
  <c r="AC226" i="74"/>
  <c r="AC224" i="74"/>
  <c r="AD204" i="74"/>
  <c r="AE206" i="74" l="1"/>
  <c r="AD226" i="74"/>
  <c r="AE205" i="74"/>
  <c r="AD225" i="74"/>
  <c r="AD224" i="74"/>
  <c r="AE204" i="74"/>
  <c r="AF205" i="74" l="1"/>
  <c r="AE225" i="74"/>
  <c r="AF206" i="74"/>
  <c r="AE226" i="74"/>
  <c r="AE224" i="74"/>
  <c r="AF204" i="74"/>
  <c r="AG206" i="74" l="1"/>
  <c r="AF226" i="74"/>
  <c r="AG205" i="74"/>
  <c r="AF225" i="74"/>
  <c r="AF224" i="74"/>
  <c r="AG204" i="74"/>
  <c r="AH205" i="74" l="1"/>
  <c r="AG225" i="74"/>
  <c r="AH206" i="74"/>
  <c r="AG226" i="74"/>
  <c r="AG224" i="74"/>
  <c r="AH204" i="74"/>
  <c r="AI206" i="74" l="1"/>
  <c r="AH226" i="74"/>
  <c r="AI205" i="74"/>
  <c r="AH225" i="74"/>
  <c r="AH224" i="74"/>
  <c r="AI204" i="74"/>
  <c r="AJ205" i="74" l="1"/>
  <c r="AI225" i="74"/>
  <c r="AJ206" i="74"/>
  <c r="AI226" i="74"/>
  <c r="AI224" i="74"/>
  <c r="AJ204" i="74"/>
  <c r="AK206" i="74" l="1"/>
  <c r="AJ226" i="74"/>
  <c r="AK205" i="74"/>
  <c r="AJ225" i="74"/>
  <c r="AJ224" i="74"/>
  <c r="AK204" i="74"/>
  <c r="AL205" i="74" l="1"/>
  <c r="AK225" i="74"/>
  <c r="AL206" i="74"/>
  <c r="AK226" i="74"/>
  <c r="AK224" i="74"/>
  <c r="AL204" i="74"/>
  <c r="B17" i="74" s="1"/>
  <c r="F17" i="74" l="1"/>
  <c r="G17" i="74" s="1"/>
  <c r="AL226" i="74"/>
  <c r="AM206" i="74"/>
  <c r="D17" i="74"/>
  <c r="E17" i="74" s="1"/>
  <c r="AL225" i="74"/>
  <c r="AM205" i="74"/>
  <c r="C17" i="74"/>
  <c r="AL224" i="74"/>
  <c r="AM204" i="74"/>
  <c r="AN206" i="74" l="1"/>
  <c r="AM226" i="74"/>
  <c r="AN205" i="74"/>
  <c r="AM225" i="74"/>
  <c r="AM224" i="74"/>
  <c r="AN204" i="74"/>
  <c r="AO205" i="74" l="1"/>
  <c r="AN225" i="74"/>
  <c r="AO206" i="74"/>
  <c r="AN226" i="74"/>
  <c r="AN224" i="74"/>
  <c r="AO204" i="74"/>
  <c r="AP206" i="74" l="1"/>
  <c r="AO226" i="74"/>
  <c r="AP205" i="74"/>
  <c r="AO225" i="74"/>
  <c r="AO224" i="74"/>
  <c r="AP204" i="74"/>
  <c r="AQ205" i="74" l="1"/>
  <c r="AP225" i="74"/>
  <c r="AQ206" i="74"/>
  <c r="AP226" i="74"/>
  <c r="AP224" i="74"/>
  <c r="AQ204" i="74"/>
  <c r="AR206" i="74" l="1"/>
  <c r="AQ226" i="74"/>
  <c r="AR205" i="74"/>
  <c r="AQ225" i="74"/>
  <c r="AQ224" i="74"/>
  <c r="AR204" i="74"/>
  <c r="AS205" i="74" l="1"/>
  <c r="AR225" i="74"/>
  <c r="AS206" i="74"/>
  <c r="AR226" i="74"/>
  <c r="AR224" i="74"/>
  <c r="AS204" i="74"/>
  <c r="AT206" i="74" l="1"/>
  <c r="AS226" i="74"/>
  <c r="AT205" i="74"/>
  <c r="AS225" i="74"/>
  <c r="AS224" i="74"/>
  <c r="AT204" i="74"/>
  <c r="AU205" i="74" l="1"/>
  <c r="AT225" i="74"/>
  <c r="AU206" i="74"/>
  <c r="AT226" i="74"/>
  <c r="AT224" i="74"/>
  <c r="AU204" i="74"/>
  <c r="AV206" i="74" l="1"/>
  <c r="AU226" i="74"/>
  <c r="AV205" i="74"/>
  <c r="AU225" i="74"/>
  <c r="AU224" i="74"/>
  <c r="AV204" i="74"/>
  <c r="B18" i="74" s="1"/>
  <c r="D18" i="74" l="1"/>
  <c r="E18" i="74" s="1"/>
  <c r="AV225" i="74"/>
  <c r="AW205" i="74"/>
  <c r="F18" i="74"/>
  <c r="G18" i="74" s="1"/>
  <c r="AV226" i="74"/>
  <c r="AW206" i="74"/>
  <c r="C18" i="74"/>
  <c r="AV224" i="74"/>
  <c r="AW204" i="74"/>
  <c r="AX206" i="74" l="1"/>
  <c r="AW226" i="74"/>
  <c r="AX205" i="74"/>
  <c r="AW225" i="74"/>
  <c r="AW224" i="74"/>
  <c r="AX204" i="74"/>
  <c r="AY205" i="74" l="1"/>
  <c r="AX225" i="74"/>
  <c r="AY206" i="74"/>
  <c r="AX226" i="74"/>
  <c r="AX224" i="74"/>
  <c r="AY204" i="74"/>
  <c r="AY226" i="74" l="1"/>
  <c r="AZ206" i="74"/>
  <c r="AY225" i="74"/>
  <c r="AZ205" i="74"/>
  <c r="AY224" i="74"/>
  <c r="AZ204" i="74"/>
  <c r="BA205" i="74" l="1"/>
  <c r="AZ225" i="74"/>
  <c r="BA206" i="74"/>
  <c r="AZ226" i="74"/>
  <c r="AZ224" i="74"/>
  <c r="BA204" i="74"/>
  <c r="BB206" i="74" l="1"/>
  <c r="BB226" i="74" s="1"/>
  <c r="BA226" i="74"/>
  <c r="BB205" i="74"/>
  <c r="BB225" i="74" s="1"/>
  <c r="BA225" i="74"/>
  <c r="BA224" i="74"/>
  <c r="BB204" i="74"/>
  <c r="BB224" i="7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00000000-0006-0000-0C00-000001000000}">
      <text>
        <r>
          <rPr>
            <b/>
            <sz val="9"/>
            <color indexed="81"/>
            <rFont val="Tahoma"/>
            <family val="2"/>
          </rPr>
          <t>Ofgem:</t>
        </r>
        <r>
          <rPr>
            <sz val="9"/>
            <color indexed="81"/>
            <rFont val="Tahoma"/>
            <family val="2"/>
          </rPr>
          <t xml:space="preserve">
Enter as year (eg 2027)
</t>
        </r>
      </text>
    </comment>
    <comment ref="C158" authorId="1" shapeId="0" xr:uid="{A711075D-BB83-487F-9149-68F54728F31A}">
      <text>
        <r>
          <rPr>
            <b/>
            <sz val="9"/>
            <color indexed="81"/>
            <rFont val="Tahoma"/>
            <family val="2"/>
          </rPr>
          <t>Duncan Innes:GT/GD</t>
        </r>
      </text>
    </comment>
    <comment ref="C161" authorId="1" shapeId="0" xr:uid="{87E845FB-C088-4677-8CA2-198BB7561556}">
      <text>
        <r>
          <rPr>
            <b/>
            <sz val="9"/>
            <color indexed="81"/>
            <rFont val="Tahoma"/>
            <family val="2"/>
          </rPr>
          <t>Duncan Innes:</t>
        </r>
        <r>
          <rPr>
            <sz val="9"/>
            <color indexed="81"/>
            <rFont val="Tahoma"/>
            <family val="2"/>
          </rPr>
          <t xml:space="preserve">
All sectors</t>
        </r>
      </text>
    </comment>
    <comment ref="C162" authorId="1" shapeId="0" xr:uid="{8B1FF8E4-4988-43B4-AC7E-1D54EEAE4745}">
      <text>
        <r>
          <rPr>
            <b/>
            <sz val="9"/>
            <color indexed="81"/>
            <rFont val="Tahoma"/>
            <family val="2"/>
          </rPr>
          <t>Duncan Innes:</t>
        </r>
        <r>
          <rPr>
            <sz val="9"/>
            <color indexed="81"/>
            <rFont val="Tahoma"/>
            <family val="2"/>
          </rPr>
          <t xml:space="preserve">
All sectors</t>
        </r>
      </text>
    </comment>
    <comment ref="B209" authorId="0" shapeId="0" xr:uid="{9407A467-1CDF-434A-A992-30A9A9FB22BF}">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167D0615-FA31-4002-ACED-381DE05FC567}">
      <text>
        <r>
          <rPr>
            <b/>
            <sz val="9"/>
            <color indexed="81"/>
            <rFont val="Tahoma"/>
            <family val="2"/>
          </rPr>
          <t>Ofgem:</t>
        </r>
        <r>
          <rPr>
            <sz val="9"/>
            <color indexed="81"/>
            <rFont val="Tahoma"/>
            <family val="2"/>
          </rPr>
          <t xml:space="preserve">
Enter as year (eg 2027)
</t>
        </r>
      </text>
    </comment>
    <comment ref="C158" authorId="1" shapeId="0" xr:uid="{16E95D20-DBBA-4781-AF2D-6BEE6CB7D5B1}">
      <text>
        <r>
          <rPr>
            <b/>
            <sz val="9"/>
            <color indexed="81"/>
            <rFont val="Tahoma"/>
            <family val="2"/>
          </rPr>
          <t>Duncan Innes:GT/GD</t>
        </r>
      </text>
    </comment>
    <comment ref="C161" authorId="1" shapeId="0" xr:uid="{5F818CF5-D8D5-462D-BC00-F1E1D4436198}">
      <text>
        <r>
          <rPr>
            <b/>
            <sz val="9"/>
            <color indexed="81"/>
            <rFont val="Tahoma"/>
            <family val="2"/>
          </rPr>
          <t>Duncan Innes:</t>
        </r>
        <r>
          <rPr>
            <sz val="9"/>
            <color indexed="81"/>
            <rFont val="Tahoma"/>
            <family val="2"/>
          </rPr>
          <t xml:space="preserve">
All sectors</t>
        </r>
      </text>
    </comment>
    <comment ref="C162" authorId="1" shapeId="0" xr:uid="{4C264993-C20D-4726-82E6-8D0AFD86B6C3}">
      <text>
        <r>
          <rPr>
            <b/>
            <sz val="9"/>
            <color indexed="81"/>
            <rFont val="Tahoma"/>
            <family val="2"/>
          </rPr>
          <t>Duncan Innes:</t>
        </r>
        <r>
          <rPr>
            <sz val="9"/>
            <color indexed="81"/>
            <rFont val="Tahoma"/>
            <family val="2"/>
          </rPr>
          <t xml:space="preserve">
All sectors</t>
        </r>
      </text>
    </comment>
    <comment ref="B229" authorId="0" shapeId="0" xr:uid="{E1125252-2BA8-4CE8-BF85-C3BD298A2128}">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27EE6888-C43A-4CA5-A23A-091873D8D7A7}">
      <text>
        <r>
          <rPr>
            <b/>
            <sz val="9"/>
            <color indexed="81"/>
            <rFont val="Tahoma"/>
            <family val="2"/>
          </rPr>
          <t>Ofgem:</t>
        </r>
        <r>
          <rPr>
            <sz val="9"/>
            <color indexed="81"/>
            <rFont val="Tahoma"/>
            <family val="2"/>
          </rPr>
          <t xml:space="preserve">
Enter as year (eg 2027)
</t>
        </r>
      </text>
    </comment>
    <comment ref="C158" authorId="1" shapeId="0" xr:uid="{DF0FA28E-E109-462E-90E9-CF4D1A83F8E3}">
      <text>
        <r>
          <rPr>
            <b/>
            <sz val="9"/>
            <color indexed="81"/>
            <rFont val="Tahoma"/>
            <family val="2"/>
          </rPr>
          <t>Duncan Innes:GT/GD</t>
        </r>
      </text>
    </comment>
    <comment ref="C161" authorId="1" shapeId="0" xr:uid="{81BAD9A3-AAAC-4784-831D-0A497ACC5F3D}">
      <text>
        <r>
          <rPr>
            <b/>
            <sz val="9"/>
            <color indexed="81"/>
            <rFont val="Tahoma"/>
            <family val="2"/>
          </rPr>
          <t>Duncan Innes:</t>
        </r>
        <r>
          <rPr>
            <sz val="9"/>
            <color indexed="81"/>
            <rFont val="Tahoma"/>
            <family val="2"/>
          </rPr>
          <t xml:space="preserve">
All sectors</t>
        </r>
      </text>
    </comment>
    <comment ref="C162" authorId="1" shapeId="0" xr:uid="{BB13BF83-D2B7-43A0-A069-5766D5CA0390}">
      <text>
        <r>
          <rPr>
            <b/>
            <sz val="9"/>
            <color indexed="81"/>
            <rFont val="Tahoma"/>
            <family val="2"/>
          </rPr>
          <t>Duncan Innes:</t>
        </r>
        <r>
          <rPr>
            <sz val="9"/>
            <color indexed="81"/>
            <rFont val="Tahoma"/>
            <family val="2"/>
          </rPr>
          <t xml:space="preserve">
All sectors</t>
        </r>
      </text>
    </comment>
    <comment ref="B229" authorId="0" shapeId="0" xr:uid="{39C5B56E-4EC4-4B80-9A9C-31859CF0228A}">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Callum Mayfield</author>
    <author>tc={C55A1787-4FB3-4AE0-89DE-C4A4838EBC03}</author>
    <author>tc={B01B2596-CDA7-400E-946F-2D16DFBC28FE}</author>
    <author>tc={C7393B3E-8DD8-4CA5-9D3E-A711330644D5}</author>
    <author>tc={54E8748F-167D-48A4-9343-1B5E921FAC0B}</author>
    <author>Duncan Innes</author>
  </authors>
  <commentList>
    <comment ref="B10" authorId="0" shapeId="0" xr:uid="{AF657643-E38A-4C23-B392-323F543768F8}">
      <text>
        <r>
          <rPr>
            <b/>
            <sz val="9"/>
            <color indexed="81"/>
            <rFont val="Tahoma"/>
            <family val="2"/>
          </rPr>
          <t>Ofgem:</t>
        </r>
        <r>
          <rPr>
            <sz val="9"/>
            <color indexed="81"/>
            <rFont val="Tahoma"/>
            <family val="2"/>
          </rPr>
          <t xml:space="preserve">
Enter as year (eg 2027)
</t>
        </r>
      </text>
    </comment>
    <comment ref="C54" authorId="1" shapeId="0" xr:uid="{C55A1787-4FB3-4AE0-89DE-C4A4838EBC03}">
      <text>
        <t>[Threaded comment]
Your version of Excel allows you to read this threaded comment; however, any edits to it will get removed if the file is opened in a newer version of Excel. Learn more: https://go.microsoft.com/fwlink/?linkid=870924
Comment:
    Building replacement</t>
      </text>
    </comment>
    <comment ref="C55" authorId="2" shapeId="0" xr:uid="{B01B2596-CDA7-400E-946F-2D16DFBC28FE}">
      <text>
        <t>[Threaded comment]
Your version of Excel allows you to read this threaded comment; however, any edits to it will get removed if the file is opened in a newer version of Excel. Learn more: https://go.microsoft.com/fwlink/?linkid=870924
Comment:
    Building refurbishment</t>
      </text>
    </comment>
    <comment ref="C57" authorId="3" shapeId="0" xr:uid="{C7393B3E-8DD8-4CA5-9D3E-A711330644D5}">
      <text>
        <t>[Threaded comment]
Your version of Excel allows you to read this threaded comment; however, any edits to it will get removed if the file is opened in a newer version of Excel. Learn more: https://go.microsoft.com/fwlink/?linkid=870924
Comment:
    Fencing replacement</t>
      </text>
    </comment>
    <comment ref="C58" authorId="4" shapeId="0" xr:uid="{54E8748F-167D-48A4-9343-1B5E921FAC0B}">
      <text>
        <t>[Threaded comment]
Your version of Excel allows you to read this threaded comment; however, any edits to it will get removed if the file is opened in a newer version of Excel. Learn more: https://go.microsoft.com/fwlink/?linkid=870924
Comment:
    Fencing refurbishment</t>
      </text>
    </comment>
    <comment ref="C158" authorId="5" shapeId="0" xr:uid="{02710AAF-09F4-455F-817C-FE7FB9BDD441}">
      <text>
        <r>
          <rPr>
            <b/>
            <sz val="9"/>
            <color indexed="81"/>
            <rFont val="Tahoma"/>
            <family val="2"/>
          </rPr>
          <t>Duncan Innes:GT/GD</t>
        </r>
      </text>
    </comment>
    <comment ref="C161" authorId="5" shapeId="0" xr:uid="{CB972240-B9D6-4B0F-9B31-59D97C1D08C3}">
      <text>
        <r>
          <rPr>
            <b/>
            <sz val="9"/>
            <color indexed="81"/>
            <rFont val="Tahoma"/>
            <family val="2"/>
          </rPr>
          <t>Duncan Innes:</t>
        </r>
        <r>
          <rPr>
            <sz val="9"/>
            <color indexed="81"/>
            <rFont val="Tahoma"/>
            <family val="2"/>
          </rPr>
          <t xml:space="preserve">
All sectors</t>
        </r>
      </text>
    </comment>
    <comment ref="C162" authorId="5" shapeId="0" xr:uid="{CFE0CA30-918A-48F1-B93C-FD63B0E9F87B}">
      <text>
        <r>
          <rPr>
            <b/>
            <sz val="9"/>
            <color indexed="81"/>
            <rFont val="Tahoma"/>
            <family val="2"/>
          </rPr>
          <t>Duncan Innes:</t>
        </r>
        <r>
          <rPr>
            <sz val="9"/>
            <color indexed="81"/>
            <rFont val="Tahoma"/>
            <family val="2"/>
          </rPr>
          <t xml:space="preserve">
All sectors</t>
        </r>
      </text>
    </comment>
    <comment ref="B229" authorId="0" shapeId="0" xr:uid="{65D72BD5-1BFC-475E-A656-16F49160D49F}">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Callum Mayfield</author>
    <author>tc={3370CD6F-3166-4798-A198-187772552976}</author>
    <author>tc={2560955D-F8C2-473C-9749-375C981F657B}</author>
    <author>tc={C5901418-5BAA-40C7-8E2E-83D94176E097}</author>
    <author>tc={B6BED9DE-4605-4CFD-8E33-C4E68BA408E0}</author>
    <author>Duncan Innes</author>
  </authors>
  <commentList>
    <comment ref="B10" authorId="0" shapeId="0" xr:uid="{81205443-588A-4CE6-9515-10F9A32918B1}">
      <text>
        <r>
          <rPr>
            <b/>
            <sz val="9"/>
            <color indexed="81"/>
            <rFont val="Tahoma"/>
            <family val="2"/>
          </rPr>
          <t>Ofgem:</t>
        </r>
        <r>
          <rPr>
            <sz val="9"/>
            <color indexed="81"/>
            <rFont val="Tahoma"/>
            <family val="2"/>
          </rPr>
          <t xml:space="preserve">
Enter as year (eg 2027)
</t>
        </r>
      </text>
    </comment>
    <comment ref="C54" authorId="1" shapeId="0" xr:uid="{3370CD6F-3166-4798-A198-187772552976}">
      <text>
        <t>[Threaded comment]
Your version of Excel allows you to read this threaded comment; however, any edits to it will get removed if the file is opened in a newer version of Excel. Learn more: https://go.microsoft.com/fwlink/?linkid=870924
Comment:
    Building replacement</t>
      </text>
    </comment>
    <comment ref="C55" authorId="2" shapeId="0" xr:uid="{2560955D-F8C2-473C-9749-375C981F657B}">
      <text>
        <t>[Threaded comment]
Your version of Excel allows you to read this threaded comment; however, any edits to it will get removed if the file is opened in a newer version of Excel. Learn more: https://go.microsoft.com/fwlink/?linkid=870924
Comment:
    Building refurbishment</t>
      </text>
    </comment>
    <comment ref="C57" authorId="3" shapeId="0" xr:uid="{C5901418-5BAA-40C7-8E2E-83D94176E097}">
      <text>
        <t>[Threaded comment]
Your version of Excel allows you to read this threaded comment; however, any edits to it will get removed if the file is opened in a newer version of Excel. Learn more: https://go.microsoft.com/fwlink/?linkid=870924
Comment:
    Fencing replacement</t>
      </text>
    </comment>
    <comment ref="C58" authorId="4" shapeId="0" xr:uid="{B6BED9DE-4605-4CFD-8E33-C4E68BA408E0}">
      <text>
        <t>[Threaded comment]
Your version of Excel allows you to read this threaded comment; however, any edits to it will get removed if the file is opened in a newer version of Excel. Learn more: https://go.microsoft.com/fwlink/?linkid=870924
Comment:
    Fencing refurbishment</t>
      </text>
    </comment>
    <comment ref="C158" authorId="5" shapeId="0" xr:uid="{824C2138-C15B-460B-AF3C-D536DCD4DECD}">
      <text>
        <r>
          <rPr>
            <b/>
            <sz val="9"/>
            <color indexed="81"/>
            <rFont val="Tahoma"/>
            <family val="2"/>
          </rPr>
          <t>Duncan Innes:GT/GD</t>
        </r>
      </text>
    </comment>
    <comment ref="C161" authorId="5" shapeId="0" xr:uid="{F08C223E-5B99-4807-9920-4B54C8464499}">
      <text>
        <r>
          <rPr>
            <b/>
            <sz val="9"/>
            <color indexed="81"/>
            <rFont val="Tahoma"/>
            <family val="2"/>
          </rPr>
          <t>Duncan Innes:</t>
        </r>
        <r>
          <rPr>
            <sz val="9"/>
            <color indexed="81"/>
            <rFont val="Tahoma"/>
            <family val="2"/>
          </rPr>
          <t xml:space="preserve">
All sectors</t>
        </r>
      </text>
    </comment>
    <comment ref="C162" authorId="5" shapeId="0" xr:uid="{A00FFA34-83BA-4D64-9105-FCF131B95DEC}">
      <text>
        <r>
          <rPr>
            <b/>
            <sz val="9"/>
            <color indexed="81"/>
            <rFont val="Tahoma"/>
            <family val="2"/>
          </rPr>
          <t>Duncan Innes:</t>
        </r>
        <r>
          <rPr>
            <sz val="9"/>
            <color indexed="81"/>
            <rFont val="Tahoma"/>
            <family val="2"/>
          </rPr>
          <t xml:space="preserve">
All sectors</t>
        </r>
      </text>
    </comment>
    <comment ref="B229" authorId="0" shapeId="0" xr:uid="{ED24D2EE-1EDD-4B21-AF6C-9FC503A099DC}">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Callum Mayfield</author>
    <author>tc={F433EB8A-D9E8-4DB7-8F1E-81E35F47B27C}</author>
    <author>tc={6AFD0439-5A57-4456-AE40-617AC723AFFA}</author>
    <author>tc={FF633B3D-CE72-48F2-A881-8B3E1BFD3CBC}</author>
    <author>tc={9468DF73-2609-4456-84C6-93244E923F7A}</author>
    <author>Duncan Innes</author>
  </authors>
  <commentList>
    <comment ref="B10" authorId="0" shapeId="0" xr:uid="{B42188F6-36A6-47E3-A399-6DF3323C4F21}">
      <text>
        <r>
          <rPr>
            <b/>
            <sz val="9"/>
            <color indexed="81"/>
            <rFont val="Tahoma"/>
            <family val="2"/>
          </rPr>
          <t>Ofgem:</t>
        </r>
        <r>
          <rPr>
            <sz val="9"/>
            <color indexed="81"/>
            <rFont val="Tahoma"/>
            <family val="2"/>
          </rPr>
          <t xml:space="preserve">
Enter as year (eg 2027)
</t>
        </r>
      </text>
    </comment>
    <comment ref="C54" authorId="1" shapeId="0" xr:uid="{F433EB8A-D9E8-4DB7-8F1E-81E35F47B27C}">
      <text>
        <t>[Threaded comment]
Your version of Excel allows you to read this threaded comment; however, any edits to it will get removed if the file is opened in a newer version of Excel. Learn more: https://go.microsoft.com/fwlink/?linkid=870924
Comment:
    Building replacement</t>
      </text>
    </comment>
    <comment ref="C55" authorId="2" shapeId="0" xr:uid="{6AFD0439-5A57-4456-AE40-617AC723AFFA}">
      <text>
        <t>[Threaded comment]
Your version of Excel allows you to read this threaded comment; however, any edits to it will get removed if the file is opened in a newer version of Excel. Learn more: https://go.microsoft.com/fwlink/?linkid=870924
Comment:
    Building refurbishment</t>
      </text>
    </comment>
    <comment ref="C57" authorId="3" shapeId="0" xr:uid="{FF633B3D-CE72-48F2-A881-8B3E1BFD3CBC}">
      <text>
        <t>[Threaded comment]
Your version of Excel allows you to read this threaded comment; however, any edits to it will get removed if the file is opened in a newer version of Excel. Learn more: https://go.microsoft.com/fwlink/?linkid=870924
Comment:
    Fencing replacement</t>
      </text>
    </comment>
    <comment ref="C58" authorId="4" shapeId="0" xr:uid="{9468DF73-2609-4456-84C6-93244E923F7A}">
      <text>
        <t>[Threaded comment]
Your version of Excel allows you to read this threaded comment; however, any edits to it will get removed if the file is opened in a newer version of Excel. Learn more: https://go.microsoft.com/fwlink/?linkid=870924
Comment:
    Fencing refurbishment</t>
      </text>
    </comment>
    <comment ref="C158" authorId="5" shapeId="0" xr:uid="{BED2D0BD-D07D-4A50-8ADF-AEC86E5081B4}">
      <text>
        <r>
          <rPr>
            <b/>
            <sz val="9"/>
            <color indexed="81"/>
            <rFont val="Tahoma"/>
            <family val="2"/>
          </rPr>
          <t>Duncan Innes:GT/GD</t>
        </r>
      </text>
    </comment>
    <comment ref="C161" authorId="5" shapeId="0" xr:uid="{2ACE8C83-1FBA-4DC7-ACE6-505E21DE9C53}">
      <text>
        <r>
          <rPr>
            <b/>
            <sz val="9"/>
            <color indexed="81"/>
            <rFont val="Tahoma"/>
            <family val="2"/>
          </rPr>
          <t>Duncan Innes:</t>
        </r>
        <r>
          <rPr>
            <sz val="9"/>
            <color indexed="81"/>
            <rFont val="Tahoma"/>
            <family val="2"/>
          </rPr>
          <t xml:space="preserve">
All sectors</t>
        </r>
      </text>
    </comment>
    <comment ref="C162" authorId="5" shapeId="0" xr:uid="{2C1912FA-421B-4AFF-A902-424C6D945328}">
      <text>
        <r>
          <rPr>
            <b/>
            <sz val="9"/>
            <color indexed="81"/>
            <rFont val="Tahoma"/>
            <family val="2"/>
          </rPr>
          <t>Duncan Innes:</t>
        </r>
        <r>
          <rPr>
            <sz val="9"/>
            <color indexed="81"/>
            <rFont val="Tahoma"/>
            <family val="2"/>
          </rPr>
          <t xml:space="preserve">
All sectors</t>
        </r>
      </text>
    </comment>
    <comment ref="B229" authorId="0" shapeId="0" xr:uid="{8BC9C68C-3F9C-4A7A-9F4E-B753518A47EF}">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0D6613D4-37ED-41FD-AD33-39D1C2A63F5D}">
      <text>
        <r>
          <rPr>
            <b/>
            <sz val="9"/>
            <color indexed="81"/>
            <rFont val="Tahoma"/>
            <family val="2"/>
          </rPr>
          <t>Ofgem:</t>
        </r>
        <r>
          <rPr>
            <sz val="9"/>
            <color indexed="81"/>
            <rFont val="Tahoma"/>
            <family val="2"/>
          </rPr>
          <t xml:space="preserve">
Enter as year (eg 2027)
</t>
        </r>
      </text>
    </comment>
    <comment ref="C158" authorId="1" shapeId="0" xr:uid="{8F443888-38C2-496A-A82C-DFA8AB7F5D76}">
      <text>
        <r>
          <rPr>
            <b/>
            <sz val="9"/>
            <color indexed="81"/>
            <rFont val="Tahoma"/>
            <family val="2"/>
          </rPr>
          <t>Duncan Innes:GT/GD</t>
        </r>
      </text>
    </comment>
    <comment ref="C161" authorId="1" shapeId="0" xr:uid="{1D8982DF-D286-46AA-B96F-21834E8364F4}">
      <text>
        <r>
          <rPr>
            <b/>
            <sz val="9"/>
            <color indexed="81"/>
            <rFont val="Tahoma"/>
            <family val="2"/>
          </rPr>
          <t>Duncan Innes:</t>
        </r>
        <r>
          <rPr>
            <sz val="9"/>
            <color indexed="81"/>
            <rFont val="Tahoma"/>
            <family val="2"/>
          </rPr>
          <t xml:space="preserve">
All sectors</t>
        </r>
      </text>
    </comment>
    <comment ref="C162" authorId="1" shapeId="0" xr:uid="{3B275F3D-C07D-41CE-8B15-D6BBFEEBCCA9}">
      <text>
        <r>
          <rPr>
            <b/>
            <sz val="9"/>
            <color indexed="81"/>
            <rFont val="Tahoma"/>
            <family val="2"/>
          </rPr>
          <t>Duncan Innes:</t>
        </r>
        <r>
          <rPr>
            <sz val="9"/>
            <color indexed="81"/>
            <rFont val="Tahoma"/>
            <family val="2"/>
          </rPr>
          <t xml:space="preserve">
All sectors</t>
        </r>
      </text>
    </comment>
    <comment ref="B229" authorId="0" shapeId="0" xr:uid="{3BA3F6F1-4BDF-41E4-B7A4-D21BB2AD8BDD}">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76AF05D9-9DD2-4534-9419-E1A675BA37F0}">
      <text>
        <r>
          <rPr>
            <b/>
            <sz val="9"/>
            <color indexed="81"/>
            <rFont val="Tahoma"/>
            <family val="2"/>
          </rPr>
          <t>Ofgem:</t>
        </r>
        <r>
          <rPr>
            <sz val="9"/>
            <color indexed="81"/>
            <rFont val="Tahoma"/>
            <family val="2"/>
          </rPr>
          <t xml:space="preserve">
Enter as year (eg 2027)
</t>
        </r>
      </text>
    </comment>
    <comment ref="C158" authorId="1" shapeId="0" xr:uid="{3E7C8AB1-C807-42DB-8B72-0E04E8BD05A7}">
      <text>
        <r>
          <rPr>
            <b/>
            <sz val="9"/>
            <color indexed="81"/>
            <rFont val="Tahoma"/>
            <family val="2"/>
          </rPr>
          <t>Duncan Innes:GT/GD</t>
        </r>
      </text>
    </comment>
    <comment ref="C161" authorId="1" shapeId="0" xr:uid="{AC4424DF-030C-4B36-9169-85C91FA390C6}">
      <text>
        <r>
          <rPr>
            <b/>
            <sz val="9"/>
            <color indexed="81"/>
            <rFont val="Tahoma"/>
            <family val="2"/>
          </rPr>
          <t>Duncan Innes:</t>
        </r>
        <r>
          <rPr>
            <sz val="9"/>
            <color indexed="81"/>
            <rFont val="Tahoma"/>
            <family val="2"/>
          </rPr>
          <t xml:space="preserve">
All sectors</t>
        </r>
      </text>
    </comment>
    <comment ref="C162" authorId="1" shapeId="0" xr:uid="{E02172EB-F81C-42AB-ADF4-DCE2B1A96352}">
      <text>
        <r>
          <rPr>
            <b/>
            <sz val="9"/>
            <color indexed="81"/>
            <rFont val="Tahoma"/>
            <family val="2"/>
          </rPr>
          <t>Duncan Innes:</t>
        </r>
        <r>
          <rPr>
            <sz val="9"/>
            <color indexed="81"/>
            <rFont val="Tahoma"/>
            <family val="2"/>
          </rPr>
          <t xml:space="preserve">
All sectors</t>
        </r>
      </text>
    </comment>
    <comment ref="B229" authorId="0" shapeId="0" xr:uid="{BA10A367-C3EC-4B50-9DB0-304E1D3975FC}">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13A0B70E-E97C-45E0-91E6-A41DA3EE3E62}">
      <text>
        <r>
          <rPr>
            <b/>
            <sz val="9"/>
            <color indexed="81"/>
            <rFont val="Tahoma"/>
            <family val="2"/>
          </rPr>
          <t>Ofgem:</t>
        </r>
        <r>
          <rPr>
            <sz val="9"/>
            <color indexed="81"/>
            <rFont val="Tahoma"/>
            <family val="2"/>
          </rPr>
          <t xml:space="preserve">
Enter as year (eg 2027)
</t>
        </r>
      </text>
    </comment>
    <comment ref="C158" authorId="1" shapeId="0" xr:uid="{632CB992-EDD6-434F-9142-65A71D045429}">
      <text>
        <r>
          <rPr>
            <b/>
            <sz val="9"/>
            <color indexed="81"/>
            <rFont val="Tahoma"/>
            <family val="2"/>
          </rPr>
          <t>Duncan Innes:GT/GD</t>
        </r>
      </text>
    </comment>
    <comment ref="C161" authorId="1" shapeId="0" xr:uid="{D9AB8655-4BAD-4CCC-B3E3-8379DA62E693}">
      <text>
        <r>
          <rPr>
            <b/>
            <sz val="9"/>
            <color indexed="81"/>
            <rFont val="Tahoma"/>
            <family val="2"/>
          </rPr>
          <t>Duncan Innes:</t>
        </r>
        <r>
          <rPr>
            <sz val="9"/>
            <color indexed="81"/>
            <rFont val="Tahoma"/>
            <family val="2"/>
          </rPr>
          <t xml:space="preserve">
All sectors</t>
        </r>
      </text>
    </comment>
    <comment ref="C162" authorId="1" shapeId="0" xr:uid="{DED499B4-049E-4E09-8B9B-D82BB624AC08}">
      <text>
        <r>
          <rPr>
            <b/>
            <sz val="9"/>
            <color indexed="81"/>
            <rFont val="Tahoma"/>
            <family val="2"/>
          </rPr>
          <t>Duncan Innes:</t>
        </r>
        <r>
          <rPr>
            <sz val="9"/>
            <color indexed="81"/>
            <rFont val="Tahoma"/>
            <family val="2"/>
          </rPr>
          <t xml:space="preserve">
All sectors</t>
        </r>
      </text>
    </comment>
    <comment ref="B229" authorId="0" shapeId="0" xr:uid="{5C7F7A17-3A97-4785-B216-2BE0E63C9FD2}">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3D84D8D0-F64B-4904-9A00-C11BE689D639}">
      <text>
        <r>
          <rPr>
            <b/>
            <sz val="9"/>
            <color indexed="81"/>
            <rFont val="Tahoma"/>
            <family val="2"/>
          </rPr>
          <t>Ofgem:</t>
        </r>
        <r>
          <rPr>
            <sz val="9"/>
            <color indexed="81"/>
            <rFont val="Tahoma"/>
            <family val="2"/>
          </rPr>
          <t xml:space="preserve">
Enter as year (eg 2027)
</t>
        </r>
      </text>
    </comment>
    <comment ref="C158" authorId="1" shapeId="0" xr:uid="{E2C79054-42FA-4884-BDBA-6B72C501FC84}">
      <text>
        <r>
          <rPr>
            <b/>
            <sz val="9"/>
            <color indexed="81"/>
            <rFont val="Tahoma"/>
            <family val="2"/>
          </rPr>
          <t>Duncan Innes:GT/GD</t>
        </r>
      </text>
    </comment>
    <comment ref="C161" authorId="1" shapeId="0" xr:uid="{A7CD8F11-C890-40ED-8EE8-16A92A3F0395}">
      <text>
        <r>
          <rPr>
            <b/>
            <sz val="9"/>
            <color indexed="81"/>
            <rFont val="Tahoma"/>
            <family val="2"/>
          </rPr>
          <t>Duncan Innes:</t>
        </r>
        <r>
          <rPr>
            <sz val="9"/>
            <color indexed="81"/>
            <rFont val="Tahoma"/>
            <family val="2"/>
          </rPr>
          <t xml:space="preserve">
All sectors</t>
        </r>
      </text>
    </comment>
    <comment ref="C162" authorId="1" shapeId="0" xr:uid="{B7A7448A-FAAD-4EA5-A6E4-62F8CDABFA40}">
      <text>
        <r>
          <rPr>
            <b/>
            <sz val="9"/>
            <color indexed="81"/>
            <rFont val="Tahoma"/>
            <family val="2"/>
          </rPr>
          <t>Duncan Innes:</t>
        </r>
        <r>
          <rPr>
            <sz val="9"/>
            <color indexed="81"/>
            <rFont val="Tahoma"/>
            <family val="2"/>
          </rPr>
          <t xml:space="preserve">
All sectors</t>
        </r>
      </text>
    </comment>
    <comment ref="B229" authorId="0" shapeId="0" xr:uid="{0F0A22B7-1E7E-4EBC-94BE-05F1046EC0B3}">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D92F4E7C-EC91-4D8A-A5A5-2CAD0DFCAF28}">
      <text>
        <r>
          <rPr>
            <b/>
            <sz val="9"/>
            <color indexed="81"/>
            <rFont val="Tahoma"/>
            <family val="2"/>
          </rPr>
          <t>Ofgem:</t>
        </r>
        <r>
          <rPr>
            <sz val="9"/>
            <color indexed="81"/>
            <rFont val="Tahoma"/>
            <family val="2"/>
          </rPr>
          <t xml:space="preserve">
Enter as year (eg 2027)
</t>
        </r>
      </text>
    </comment>
    <comment ref="C158" authorId="1" shapeId="0" xr:uid="{1AE78018-2AF6-4F38-9DE7-2C7DBD0F3F5D}">
      <text>
        <r>
          <rPr>
            <b/>
            <sz val="9"/>
            <color indexed="81"/>
            <rFont val="Tahoma"/>
            <family val="2"/>
          </rPr>
          <t>Duncan Innes:GT/GD</t>
        </r>
      </text>
    </comment>
    <comment ref="C161" authorId="1" shapeId="0" xr:uid="{84CF88CA-78E3-4231-9527-89C57BE8454B}">
      <text>
        <r>
          <rPr>
            <b/>
            <sz val="9"/>
            <color indexed="81"/>
            <rFont val="Tahoma"/>
            <family val="2"/>
          </rPr>
          <t>Duncan Innes:</t>
        </r>
        <r>
          <rPr>
            <sz val="9"/>
            <color indexed="81"/>
            <rFont val="Tahoma"/>
            <family val="2"/>
          </rPr>
          <t xml:space="preserve">
All sectors</t>
        </r>
      </text>
    </comment>
    <comment ref="C162" authorId="1" shapeId="0" xr:uid="{47C55983-7F4D-4803-8FD4-EA7769FC506F}">
      <text>
        <r>
          <rPr>
            <b/>
            <sz val="9"/>
            <color indexed="81"/>
            <rFont val="Tahoma"/>
            <family val="2"/>
          </rPr>
          <t>Duncan Innes:</t>
        </r>
        <r>
          <rPr>
            <sz val="9"/>
            <color indexed="81"/>
            <rFont val="Tahoma"/>
            <family val="2"/>
          </rPr>
          <t xml:space="preserve">
All sectors</t>
        </r>
      </text>
    </comment>
    <comment ref="B229" authorId="0" shapeId="0" xr:uid="{F6C62201-F747-4A13-8D04-501C62A7A212}">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<sst xmlns="http://schemas.openxmlformats.org/spreadsheetml/2006/main" count="4866" uniqueCount="567">
  <si>
    <t>RIIO-GD3 Cost Benefit Analysis template</t>
  </si>
  <si>
    <t xml:space="preserve">
Publication date:</t>
  </si>
  <si>
    <t>Contact:</t>
  </si>
  <si>
    <t>Team:</t>
  </si>
  <si>
    <t>Gas Distribution Cost Assessment</t>
  </si>
  <si>
    <t>Tel:</t>
  </si>
  <si>
    <t>Email:</t>
  </si>
  <si>
    <t>CBA Version</t>
  </si>
  <si>
    <t>Sheet name</t>
  </si>
  <si>
    <t>Cell reference</t>
  </si>
  <si>
    <t>Changes made in the CBA template</t>
  </si>
  <si>
    <t>Change made by</t>
  </si>
  <si>
    <t>v2</t>
  </si>
  <si>
    <t>Fixed Data</t>
  </si>
  <si>
    <t>B10</t>
  </si>
  <si>
    <t>Safety disproportion factor revised to 10</t>
  </si>
  <si>
    <t>Duncan Innes</t>
  </si>
  <si>
    <t>Baseline/Option</t>
  </si>
  <si>
    <t>Row 146-147</t>
  </si>
  <si>
    <t>Safety disproportion factor added to calculations</t>
  </si>
  <si>
    <t>Row 75</t>
  </si>
  <si>
    <t>Calculation corrected from column F onwards (value now divides by 100)</t>
  </si>
  <si>
    <t>Row 143-154 &amp; 172-178</t>
  </si>
  <si>
    <t>Cell formatting corrected to reflect which cells contain formulae and which are user inputs</t>
  </si>
  <si>
    <t>Rows 196-197</t>
  </si>
  <si>
    <t>Sumif formulae corrected</t>
  </si>
  <si>
    <t>Rows 190-214</t>
  </si>
  <si>
    <t>Corrections for consistency: rows for pass through costs and financial cost/benefits now appear in all tabs</t>
  </si>
  <si>
    <t>v3</t>
  </si>
  <si>
    <t>Baseline/Options tabs</t>
  </si>
  <si>
    <t>Rows 211:219</t>
  </si>
  <si>
    <t>Corrections made to include both Pass-through totals and Financial totals on all tabs</t>
  </si>
  <si>
    <t>Rows 221:227</t>
  </si>
  <si>
    <t>Existing rows relabelled as Annual Totals and additional rows provided for Net Present Value</t>
  </si>
  <si>
    <t>B7</t>
  </si>
  <si>
    <t>Dropdown option added</t>
  </si>
  <si>
    <t>BF42:BH42</t>
  </si>
  <si>
    <t xml:space="preserve">Data added in </t>
  </si>
  <si>
    <t>Row 31</t>
  </si>
  <si>
    <t>Circular reference corrected</t>
  </si>
  <si>
    <t>Row 192</t>
  </si>
  <si>
    <t>Correct formula added in</t>
  </si>
  <si>
    <t>E195 &amp; E208</t>
  </si>
  <si>
    <t>Formulae corrected</t>
  </si>
  <si>
    <t>Column BI</t>
  </si>
  <si>
    <t>Fixed data extended out to 2076 to match Baseline/Options sheets</t>
  </si>
  <si>
    <t>v4</t>
  </si>
  <si>
    <t>B18:19</t>
  </si>
  <si>
    <t>RIIO3 and subsequent period Depreciation Acceleration Factors added in</t>
  </si>
  <si>
    <t>Rows 84:127</t>
  </si>
  <si>
    <t>Depreciation calculations amended to allow for Acceleration Factors. Depreciation calculations for post-2050 investments removed</t>
  </si>
  <si>
    <t xml:space="preserve">Annual Total  Low and High formula references incorrect cells </t>
  </si>
  <si>
    <t>lines 209 and 210  =SUM(E198:E200,E202,E204:E206)</t>
  </si>
  <si>
    <t>Francisco Moraiz</t>
  </si>
  <si>
    <t>Baseline/Option tabs</t>
  </si>
  <si>
    <t>B13:g18</t>
  </si>
  <si>
    <t>$E$53:$AW$53 replace with $E$53:$bb$53</t>
  </si>
  <si>
    <t>Depreciation calculation not working (F84:BB106)</t>
  </si>
  <si>
    <t>modify the formula</t>
  </si>
  <si>
    <t>v5</t>
  </si>
  <si>
    <t>Option tabs 4-10</t>
  </si>
  <si>
    <t>AZ75:BB75</t>
  </si>
  <si>
    <t>Formulae corrected to include 10^2 factor</t>
  </si>
  <si>
    <t>Summary tab</t>
  </si>
  <si>
    <t>F9:G19</t>
  </si>
  <si>
    <t>Formulae corrected to only include RIIO3 expenditure</t>
  </si>
  <si>
    <t>Rows 84:107</t>
  </si>
  <si>
    <t>Formulae corrected to reflect fact that costs should be entered as negative numbers</t>
  </si>
  <si>
    <t>Row 81</t>
  </si>
  <si>
    <t>Capitalisation rates set to 0 from 2050 onwards</t>
  </si>
  <si>
    <t>A29:G40</t>
  </si>
  <si>
    <t>Outputs table restored and instruction added to Guidance</t>
  </si>
  <si>
    <t>v6</t>
  </si>
  <si>
    <t>Row 190</t>
  </si>
  <si>
    <t>Capex formula corrected to include expensed investment</t>
  </si>
  <si>
    <t>Rows 186:187</t>
  </si>
  <si>
    <t>Discount formula corrected</t>
  </si>
  <si>
    <t>Tab Name</t>
  </si>
  <si>
    <t>Brief Description</t>
  </si>
  <si>
    <t>Instructions</t>
  </si>
  <si>
    <t>Summary</t>
  </si>
  <si>
    <t>Presents summary tables, showing the present value (PV) and net present value (NPV) of each option at different points in time and under different carbon pricing scenarios</t>
  </si>
  <si>
    <t>All cells in the summary table are automatically calculated. Please note, an Option name must be entered into cell B6 for Baseline and Option sheets in order for the summary table to populate. 
There are summary boxes provided to restate the key points from the Engineering Justification Paper, Stakeholder and GDN views that support the underlying justification for the preferred option.</t>
  </si>
  <si>
    <t>Full Opt. Considered</t>
  </si>
  <si>
    <t>A tab providing a full summary list of options considered &amp; rejected before full costing for the investment decision. Stated aim should reflect a brief summary of engineering justification.</t>
  </si>
  <si>
    <r>
      <t xml:space="preserve">Provide a description of the stated aim of the investment decision &amp; also include options that have been considered, including those which have been rejected, before full costing.
</t>
    </r>
    <r>
      <rPr>
        <b/>
        <sz val="10"/>
        <color theme="1"/>
        <rFont val="Verdana"/>
        <family val="2"/>
      </rPr>
      <t xml:space="preserve">Please </t>
    </r>
    <r>
      <rPr>
        <sz val="10"/>
        <color theme="1"/>
        <rFont val="Verdana"/>
        <family val="2"/>
      </rPr>
      <t>use the drop down list (Y/N), to select if the option is included in the CBA. 
If the option has been included, then please clarify which tab it is corresponding to. 
Each option within the short list of those options that have been considered and costed, should provide a brief description &amp; a clear rationale for including/excluding them in the comment section.</t>
    </r>
  </si>
  <si>
    <t>A tab containing all key sources of data &amp; relevant static data points. This tab also contains the depreciation calculation reference, and lists of the Investment and Output types that can be used in the Baseline/Options tabs</t>
  </si>
  <si>
    <r>
      <t xml:space="preserve">This tab contains all fixed data points and drop-down menu lists required for the CBA to function.  
</t>
    </r>
    <r>
      <rPr>
        <b/>
        <sz val="10"/>
        <color theme="1"/>
        <rFont val="Verdana"/>
        <family val="2"/>
      </rPr>
      <t xml:space="preserve">Please enter </t>
    </r>
    <r>
      <rPr>
        <sz val="10"/>
        <color theme="1"/>
        <rFont val="Verdana"/>
        <family val="2"/>
      </rPr>
      <t>pre-tax WACC consistent with your business plan in this tab.
Depreciation Acceleration Factors (as described in the SSMD Finance Annex p180-181) have been included for RIIO3 and subsequent price controls to enable users to test out the potential impact should these be applied</t>
    </r>
  </si>
  <si>
    <t>Risk Register</t>
  </si>
  <si>
    <t>A tab for documenting risks associated with the chosen investment decision, and actions to manage each risk.</t>
  </si>
  <si>
    <r>
      <t xml:space="preserve">Please fill in this tab </t>
    </r>
    <r>
      <rPr>
        <b/>
        <u/>
        <sz val="10"/>
        <color theme="1"/>
        <rFont val="Verdana"/>
        <family val="2"/>
      </rPr>
      <t>only</t>
    </r>
    <r>
      <rPr>
        <b/>
        <sz val="10"/>
        <color theme="1"/>
        <rFont val="Verdana"/>
        <family val="2"/>
      </rPr>
      <t xml:space="preserve"> </t>
    </r>
    <r>
      <rPr>
        <sz val="10"/>
        <color theme="1"/>
        <rFont val="Verdana"/>
        <family val="2"/>
      </rPr>
      <t xml:space="preserve">for the preferred option; details should be provided for all risk(s) affecting the following areas: 
(i) Delivery timeframe; (ii) Distinct variance in original forecast cost; &amp; 
(iii) Criteria which may result in the scheme being cancelled or significantly delayed. 
</t>
    </r>
    <r>
      <rPr>
        <b/>
        <sz val="10"/>
        <color theme="1"/>
        <rFont val="Verdana"/>
        <family val="2"/>
      </rPr>
      <t xml:space="preserve">Each row </t>
    </r>
    <r>
      <rPr>
        <sz val="10"/>
        <color theme="1"/>
        <rFont val="Verdana"/>
        <family val="2"/>
      </rPr>
      <t>should be treated as a single risk entry, the expectation is for relevant information on the: 
Risk Description; 
Impact; 
Liklihood; 
Mitigation/Controls 
&amp; any relevant commentary would be included as supporting evidence.</t>
    </r>
  </si>
  <si>
    <t>Baseline sheets</t>
  </si>
  <si>
    <r>
      <t xml:space="preserve">A tab which captures &amp; quantifies the Baseline approach </t>
    </r>
    <r>
      <rPr>
        <i/>
        <sz val="10"/>
        <color theme="1"/>
        <rFont val="Verdana"/>
        <family val="2"/>
      </rPr>
      <t xml:space="preserve">(your 'do minimum' or 'reference scenario' e.g. do nothing, ongoing maintenance of existing asset or the option which requires the minimim investment) </t>
    </r>
    <r>
      <rPr>
        <sz val="10"/>
        <color theme="1"/>
        <rFont val="Verdana"/>
        <family val="2"/>
      </rPr>
      <t>&amp; feeds this information back to the Summary tab.</t>
    </r>
  </si>
  <si>
    <r>
      <t xml:space="preserve">Baseline should represent your 'do minimum' or 'reference scenario' </t>
    </r>
    <r>
      <rPr>
        <i/>
        <sz val="10"/>
        <color theme="1"/>
        <rFont val="Verdana"/>
        <family val="2"/>
      </rPr>
      <t>(e.g. do nothing, ongoing maintenance of existing asset or the option which requires the minimim investment)</t>
    </r>
    <r>
      <rPr>
        <sz val="10"/>
        <color theme="1"/>
        <rFont val="Verdana"/>
        <family val="2"/>
      </rPr>
      <t xml:space="preserve">.
Rows 39-58 should capture the ongoing maintenance &amp; repair costs associated with the 'do minimum' scenario. For asset health expenditure, this should cover the whole of the asset population. 
</t>
    </r>
    <r>
      <rPr>
        <b/>
        <sz val="10"/>
        <color theme="1"/>
        <rFont val="Verdana"/>
        <family val="2"/>
      </rPr>
      <t xml:space="preserve">Please </t>
    </r>
    <r>
      <rPr>
        <sz val="10"/>
        <color theme="1"/>
        <rFont val="Verdana"/>
        <family val="2"/>
      </rPr>
      <t xml:space="preserve">refer to guidance on completing </t>
    </r>
    <r>
      <rPr>
        <i/>
        <sz val="10"/>
        <color theme="1"/>
        <rFont val="Verdana"/>
        <family val="2"/>
      </rPr>
      <t>'Option sheet'.</t>
    </r>
  </si>
  <si>
    <t>Baseline workings sheet</t>
  </si>
  <si>
    <t>A tab providing additional detail on the values entered for the Baseline</t>
  </si>
  <si>
    <t>Option sheets</t>
  </si>
  <si>
    <t>A tab which captures &amp; quantifies each potential option for investment &amp; feeds this information back to the Summary tab.</t>
  </si>
  <si>
    <r>
      <t>The user should populate the yellow cells. All other cells are either fixed or auto-populated.
Enter costs / benefits in 2023/24 prices (£m).  Expenditure and costs should be entered as negative values. Benefits should be entered as positive values. Technical inputs (e.g. GWh leakage) should be entered as positive values.  
Costs entered for the preferred option should broadly correspond to values set out in company Business Plans (i.e. should exclude RPEs and include ongoing efficiencies consistent with assumptions contained in your Business Plan submission), with any differences explained in the Company View box.
Enter costs</t>
    </r>
    <r>
      <rPr>
        <b/>
        <sz val="10"/>
        <color theme="1"/>
        <rFont val="Verdana"/>
        <family val="2"/>
      </rPr>
      <t xml:space="preserve"> </t>
    </r>
    <r>
      <rPr>
        <sz val="10"/>
        <color theme="1"/>
        <rFont val="Verdana"/>
        <family val="2"/>
      </rPr>
      <t>and benefits asociated with the option.</t>
    </r>
    <r>
      <rPr>
        <sz val="10"/>
        <color theme="1"/>
        <rFont val="Verdana"/>
        <family val="2"/>
      </rPr>
      <t xml:space="preserve">
Enter the Option Name, a Scheme Reference ID, and an Engineering Justification Reference consistent with that used in the EJP; define the Expenditure Type (consistent with the type of EJP structure used) and then use the drop down in B9 to indicate if this is the preferred option. 
The Option Description box should be used to enable Ofgem to quickly recognise the work being described, and to link it to the relevant sections of the EJP and the Business Plan. The level of detail required will vary according to the nature of the option. Please also provide a brief description of the: (i) Engineering Description; (ii) Stakeholder feedback &amp; (iii) Company view of the option.
The capitalisation rate applies only to capitalised costs and should therefore normally be set at 100%. The same capitalisation rate should be used for the baseline and each of the options. 
Enter the first year in which investment occurs. This should be the first year in which capex/repex spend occurs.
Completion of the Outputs table is optional but can be used where non-financial outputs of the proposed investment can be usefully quantified
Expenditure section: Please select the Asset Class and Intervention Type from the drop-down lists &amp; enter the corresponding volume/units. Use column C to enter any additional descriptive information, should it be required.  Enter any categories of opex spending and passthrough costs where one or more options will differ from the baseline. 
Other Costs/Benefits section: Please enter figures for the defined categories in the Inputs table, and the Calculated Values table will populate automatically. For any other relevant costs or benefits, add the value of these in the Calculated Values table, choosing an appropriate Category in column B. If useful, values may also be added to the Inputs table.  
For the Baseline and the preferred Option, enter the Monetised Risk score of the option, as calculated by your company's NARM model.
Please then highlight your chosen option by colouring the worksheet tab </t>
    </r>
    <r>
      <rPr>
        <b/>
        <sz val="10"/>
        <color theme="1"/>
        <rFont val="Verdana"/>
        <family val="2"/>
      </rPr>
      <t>yellow.</t>
    </r>
  </si>
  <si>
    <t>Option Workings sheets</t>
  </si>
  <si>
    <t>A tab associated with each option sheet that has been completed, providing additional detail on the values entered for that option</t>
  </si>
  <si>
    <t>These sheets should be used to provide additional information on how the costs and benefits entered on the Option sheet were calculated. There are two parts to this: a disaggregated view of the costs entered in the Option sheet, and a description of how longer-term costs have been forecasted. 
For the first part, we are still considering what level of disaggregation is appropriate and will engage with stakeholders on this. 
In the 'Long Term Cost/Benefit Assumptions' section the user should briefly summarise the assumptions used to calculate long-term (&gt;10 year) cost/benefit inputs (eg "Opex assumed to increase at 1%/year based on historic trends"). In most cases we would expect these to be the same across the baseline and different options. If detailed descriptions are required (eg to explain assumptions around whole life costs of assets) these should be included as part of the EJP</t>
  </si>
  <si>
    <t>Colour code</t>
  </si>
  <si>
    <t>Cell colour:</t>
  </si>
  <si>
    <t>User populated cells</t>
  </si>
  <si>
    <t>Formula/Calculation</t>
  </si>
  <si>
    <t>Comparison cells - automatically calculated</t>
  </si>
  <si>
    <t>Category description</t>
  </si>
  <si>
    <r>
      <rPr>
        <b/>
        <sz val="10"/>
        <color theme="1"/>
        <rFont val="Verdana"/>
        <family val="2"/>
      </rPr>
      <t>Title</t>
    </r>
    <r>
      <rPr>
        <sz val="10"/>
        <color theme="1"/>
        <rFont val="Verdana"/>
        <family val="2"/>
      </rPr>
      <t>, name or desciption</t>
    </r>
  </si>
  <si>
    <t>SUMMARY - BASE CASE</t>
  </si>
  <si>
    <t>Central estimate</t>
  </si>
  <si>
    <t>Low CO2 price estimate</t>
  </si>
  <si>
    <t>High CO2 price estimate</t>
  </si>
  <si>
    <t>NPV of costs and benefits</t>
  </si>
  <si>
    <t>NPVs of costs and benefits (absolute, £m)</t>
  </si>
  <si>
    <t>Option No.</t>
  </si>
  <si>
    <t>Desc. Of Option</t>
  </si>
  <si>
    <t>Preferred Option</t>
  </si>
  <si>
    <r>
      <t xml:space="preserve">Total RIIO3 Forecast Expenditure
</t>
    </r>
    <r>
      <rPr>
        <i/>
        <sz val="9"/>
        <color theme="1"/>
        <rFont val="Verdana"/>
        <family val="2"/>
      </rPr>
      <t>(£m)</t>
    </r>
  </si>
  <si>
    <r>
      <rPr>
        <b/>
        <sz val="9"/>
        <color theme="1"/>
        <rFont val="Verdana"/>
        <family val="2"/>
      </rPr>
      <t>Spend Area</t>
    </r>
    <r>
      <rPr>
        <sz val="9"/>
        <color theme="1"/>
        <rFont val="Verdana"/>
        <family val="2"/>
      </rPr>
      <t xml:space="preserve">
</t>
    </r>
    <r>
      <rPr>
        <i/>
        <sz val="9"/>
        <color theme="1"/>
        <rFont val="Verdana"/>
        <family val="2"/>
      </rPr>
      <t>(RRP Table Reference)</t>
    </r>
  </si>
  <si>
    <t>Engineering Justification</t>
  </si>
  <si>
    <t>Stakeholder Support Summary</t>
  </si>
  <si>
    <t>GDN View</t>
  </si>
  <si>
    <t>Capitalised</t>
  </si>
  <si>
    <t>Non-capitalised</t>
  </si>
  <si>
    <t>Baseline</t>
  </si>
  <si>
    <t>See Engineering Justification in Baseline tab</t>
  </si>
  <si>
    <t>See Stakeholder Support Summary in Baseline tab</t>
  </si>
  <si>
    <t>See GDN View in Baseline tab</t>
  </si>
  <si>
    <t>Option_1</t>
  </si>
  <si>
    <t>See Engineering Justification in Option_1 tab</t>
  </si>
  <si>
    <t>See Stakeholder Support Summary in Option_1 tab</t>
  </si>
  <si>
    <t>See GDN View in Option_1 tab</t>
  </si>
  <si>
    <t>Option_2</t>
  </si>
  <si>
    <t>See Engineering Justification in Option_2 tab</t>
  </si>
  <si>
    <t>See Stakeholder Support Summary in Option_2 tab</t>
  </si>
  <si>
    <t>See GDN View in Option_2 tab</t>
  </si>
  <si>
    <t>Option_3</t>
  </si>
  <si>
    <t>See Engineering Justification in Option_3 tab</t>
  </si>
  <si>
    <t>See Stakeholder Support Summary in Option_3 tab</t>
  </si>
  <si>
    <t>See GDN View in Option_3 tab</t>
  </si>
  <si>
    <t>Option_4</t>
  </si>
  <si>
    <t>Option_5</t>
  </si>
  <si>
    <t>Option_6</t>
  </si>
  <si>
    <t>Option_7</t>
  </si>
  <si>
    <t>Option_8</t>
  </si>
  <si>
    <t>Option_9</t>
  </si>
  <si>
    <t>Option_10</t>
  </si>
  <si>
    <t>NPV relative to baseline</t>
  </si>
  <si>
    <t>NPVs (relative to baseline, £m)</t>
  </si>
  <si>
    <t xml:space="preserve">Purpose of CBA: describe the stated aim of the investment decision </t>
  </si>
  <si>
    <t>To find the optimal balance between Risk, Cost and Service levels. (Compliance is discussed against each option below).</t>
  </si>
  <si>
    <t>If investment is to replace an existing asset / investment expenditure type, please state the condition of the asset / investment expenditure type</t>
  </si>
  <si>
    <t>Various assets / investment options considered</t>
  </si>
  <si>
    <t>List below all options considered to meet the stated aim</t>
  </si>
  <si>
    <r>
      <t xml:space="preserve">Included in this CBA? </t>
    </r>
    <r>
      <rPr>
        <i/>
        <sz val="9"/>
        <color theme="1"/>
        <rFont val="Verdana"/>
        <family val="2"/>
      </rPr>
      <t>(Y/N)</t>
    </r>
  </si>
  <si>
    <t>Corresponding Tab</t>
  </si>
  <si>
    <t>Option Name</t>
  </si>
  <si>
    <t>Description</t>
  </si>
  <si>
    <t>Company View</t>
  </si>
  <si>
    <t>Y</t>
  </si>
  <si>
    <t xml:space="preserve">This option is used as the baseline for which all other options are measured against. It does not include any capital investment but instead considers the cost of ongoing maintenance activities and repairs on failure which are captured within the financial risk element of the NARM modelling. There are no direct benefits accrued under this option, however it does include societal impacts associated with leakage, fatality and injury. </t>
  </si>
  <si>
    <t>Given our objectives of maintaining risk and supply interruption levels, this option has been deemed to be unacceptable, but forms the option against which the following options have been measured against.</t>
  </si>
  <si>
    <t>Preferred</t>
  </si>
  <si>
    <t>Interventions for the Preferred option were identified following a comprehensive survey of around half of our sites during 2024. This survey collected actual site condition information so that we could evidence the interventions required to maintain site safety and physical security (which is a growing concern). We extrapolated the results of the survey out by 1.5 to account for the remaining sites that were not surveyed and take into account how we targeted the sites we knew were either in need of some intervention or were likely to be based on their age or last intervention date. On this basis, we were likely to have already identified a good portion of the sites in need of intervention.</t>
  </si>
  <si>
    <r>
      <t xml:space="preserve">The preferred option has therefore been assessed to provide the right balance between managing risks (NARM and risks associated with compliance not covered under NARM) whilst minimising the increased expenditure that is required over RIIO-GD2 levels to ensure a safe, reliable and compliant network.
</t>
    </r>
    <r>
      <rPr>
        <i/>
        <sz val="10"/>
        <rFont val="Verdana"/>
        <family val="2"/>
      </rPr>
      <t>Note: It has not been possible to meet the ‘maintain risk’ objective in any of our options however, we expected this to be the case given the way in which NARM accounts for risk across civils assets. This is by virtue of the way civils impacts the mechanical assets risk (and it is impact on mechanical asset risk we are measuring) that results in small risk mitigation. Risk under the majority of risk categories is broadly being maintained +/-10% for the Preferred and Do More options, but not for the Do Less option. Carbon risk is a significant cause of risk increase in all options owing to the increase in the cost of carbon. 
All objectives fail to meet our uncertainty objective of paying back within 16 years. This is a consequence of the small risk mitigation, the reasons above. Baseline risks and risk mitigation relating to the health and safety of the workforce and the impact on mechanical assets due to failing civils infrastructure, e.g. collapsing buildings do not form part of the NARM risk modelling and so are not part of the risk analysis presented.</t>
    </r>
  </si>
  <si>
    <t>Do More - extrapolate survey results by 2</t>
  </si>
  <si>
    <t xml:space="preserve">We considered the implications if we were to increase our proposed interventions by extrapolating the results by 2 rather than 1.5, to assume that the surveyed sample were representative of the remaining sites. 
The survey was devised with specific sites chosen for survey where issues were known, or likely to be present. We are confident that the worst condition sites have already been included within our survey sample. This is a more pro-active approach where we intervene on sites likely to have more category B issues. </t>
  </si>
  <si>
    <t xml:space="preserve">The Do More option considers additional investment on top of the Preferred option, and we assessed that this would be an unpalatable option for customers from a cost perspective. Coupled with this there would be undue pressure on delivery teams putting programme delivery at risk. </t>
  </si>
  <si>
    <t>Do Less - intervene on half of sites (as identified by survey) during RIIO-3</t>
  </si>
  <si>
    <t xml:space="preserve">We considered the impact of us scaling back interventions to only those identified as part of a survey. Whilst this option ensures that all interventions are evidence led, it does not leave any room for other issues that might be identified during RIIO-GD3. Considering we have not yet surveyed the other half of our sites, there is a high chance other issues will be identified. </t>
  </si>
  <si>
    <t>The Do Less option is at reduced cost to the preferred option by virtue of reduced workload. This option would place risk around maintaining a health and safety compliant environment for our workforce and reducing the risk of impact on assets from civils infrastructure not accounted for in the NARM models.</t>
  </si>
  <si>
    <t>N</t>
  </si>
  <si>
    <t>N/A</t>
  </si>
  <si>
    <t>Deferred investment</t>
  </si>
  <si>
    <t>The fourth option we considered was deferral of the investments detailed in our Preferred option into RIIO-GD4.</t>
  </si>
  <si>
    <t>We have outlined in Section 4 (A22.f NGN RIIO-GD3 Investment Decision Pack - Offtakes &amp; PRS - Civils EJP) the importance of our buildings and civils to both protect our assets and provide adequate protection from security threats. Given we have undertaken a survey to identify sites in need of intervention, we did not consider deferral of investment to be a viable option and for this reason it has not been modelled.</t>
  </si>
  <si>
    <t>Parameter</t>
  </si>
  <si>
    <t>Value</t>
  </si>
  <si>
    <t xml:space="preserve">Original Value </t>
  </si>
  <si>
    <t>Original Value Year</t>
  </si>
  <si>
    <t xml:space="preserve">Source </t>
  </si>
  <si>
    <t xml:space="preserve">Comments </t>
  </si>
  <si>
    <t>2023/24 prices</t>
  </si>
  <si>
    <t>Common across sectors</t>
  </si>
  <si>
    <t>Company specific values</t>
  </si>
  <si>
    <t>WACC</t>
  </si>
  <si>
    <t>Universal values</t>
  </si>
  <si>
    <t>Discount Rate &lt;= 30 years</t>
  </si>
  <si>
    <t>2023/2024</t>
  </si>
  <si>
    <t>HMRC Green Book (see Discount Factors spreadsheet 'Standard Discount Factors' tab</t>
  </si>
  <si>
    <t>assumed 2023/2024; not converted using CPIH</t>
  </si>
  <si>
    <t>Discount Rate &gt; 30 years</t>
  </si>
  <si>
    <t>Discount rate for safety &lt;= 30 years</t>
  </si>
  <si>
    <t xml:space="preserve">Discount rate for safety &gt; 30 years </t>
  </si>
  <si>
    <t>See IDP Guidance para 4.32</t>
  </si>
  <si>
    <t>Cost per Fatality (£m)</t>
  </si>
  <si>
    <t>2021/2022</t>
  </si>
  <si>
    <t>Health and Safety Executive Link (see "COSTS_Tables 21/22" under Costs to Britain; sheet "COST02" in the excel, year 2021/22, central cost of £240M)</t>
  </si>
  <si>
    <t>HSE Work-related fatality figures published (123 deaths in 2021/2022)</t>
  </si>
  <si>
    <t>value derived based on total costs (first link) and total deaths (second link)</t>
  </si>
  <si>
    <t>Cost per Non Fatal/ Major injury (£m)</t>
  </si>
  <si>
    <t>Health and Safety Executive Link (see "COSTS_Tables 21/22" under Costs to Britain; sheet "COST02" in the excel, year 2021/22, central cost of £7,415M)</t>
  </si>
  <si>
    <t>HSE Workplace injuries summary (see "Table-1" sheet, year 2021/22, 565000 injuries)</t>
  </si>
  <si>
    <t>value derived based on total costs (first link) and total injuries (second link)</t>
  </si>
  <si>
    <t>Safety Disproportion Factor</t>
  </si>
  <si>
    <t>2020/2021</t>
  </si>
  <si>
    <t>DNO Common Network Asset Indices Methodology (ofgem.gov.uk)</t>
  </si>
  <si>
    <t>Methane GWP</t>
  </si>
  <si>
    <t>Greenhouse Gas Protocol - Global Warming Potential Values</t>
  </si>
  <si>
    <t>Methane m3 to tonnes conversion</t>
  </si>
  <si>
    <t>Leakage &amp; Shrinkage Model</t>
  </si>
  <si>
    <t>Natural gas GWh to m3 conversion</t>
  </si>
  <si>
    <t>Natural gas CO2 content - tonnes per GWh</t>
  </si>
  <si>
    <t>Shrinkage gas replacement cost (p/kwh)</t>
  </si>
  <si>
    <t>2022/23</t>
  </si>
  <si>
    <t>2023 RRPs</t>
  </si>
  <si>
    <t>Real to nominal prices conversion factor</t>
  </si>
  <si>
    <t>Source:</t>
  </si>
  <si>
    <t>Ofgem ED2 PCFM V3 (published 16 October 2023)</t>
  </si>
  <si>
    <t>PCFM year ending</t>
  </si>
  <si>
    <t>Combined RPI-CPIH real to nominal prices conversion factor (financial year average)</t>
  </si>
  <si>
    <t>Year Format</t>
  </si>
  <si>
    <t>1999/2000</t>
  </si>
  <si>
    <t>2000/2001</t>
  </si>
  <si>
    <t>2001/2002</t>
  </si>
  <si>
    <t>2002/2003</t>
  </si>
  <si>
    <t>2003/2004</t>
  </si>
  <si>
    <t>2004/2005</t>
  </si>
  <si>
    <t>2005/2006</t>
  </si>
  <si>
    <t>2006/2007</t>
  </si>
  <si>
    <t>2007/2008</t>
  </si>
  <si>
    <t>2008/2009</t>
  </si>
  <si>
    <t>2009/2010</t>
  </si>
  <si>
    <t>2010/2011</t>
  </si>
  <si>
    <t>2011/2012</t>
  </si>
  <si>
    <t>2012/2013</t>
  </si>
  <si>
    <t>2013/2014</t>
  </si>
  <si>
    <t>2014/2015</t>
  </si>
  <si>
    <t>2015/2016</t>
  </si>
  <si>
    <t>2016/2017</t>
  </si>
  <si>
    <t>2017/2018</t>
  </si>
  <si>
    <t>2018/2019</t>
  </si>
  <si>
    <t>2019/2020</t>
  </si>
  <si>
    <t>2022/2023</t>
  </si>
  <si>
    <t>2024/2025</t>
  </si>
  <si>
    <t>2025/2026</t>
  </si>
  <si>
    <t>CPIH conversion factor from FY to 2023/2024</t>
  </si>
  <si>
    <t>Environmental factors and price</t>
  </si>
  <si>
    <t>Source</t>
  </si>
  <si>
    <t>Version / Date</t>
  </si>
  <si>
    <r>
      <t>gCO</t>
    </r>
    <r>
      <rPr>
        <vertAlign val="subscript"/>
        <sz val="10"/>
        <color theme="1"/>
        <rFont val="Verdana"/>
        <family val="2"/>
      </rPr>
      <t>2</t>
    </r>
    <r>
      <rPr>
        <sz val="10"/>
        <color theme="1"/>
        <rFont val="Verdana"/>
        <family val="2"/>
      </rPr>
      <t xml:space="preserve">e per kWh </t>
    </r>
    <r>
      <rPr>
        <i/>
        <sz val="10"/>
        <color theme="1"/>
        <rFont val="Verdana"/>
        <family val="2"/>
      </rPr>
      <t>(DESNZ and extrapolated)</t>
    </r>
  </si>
  <si>
    <t>2023 Government Greenhouse Gas Conversion Factors for Company Reporting (see table 9, column Total, under "For electricity CONSUMED (including grid losses)", from 2010 to 2021)</t>
  </si>
  <si>
    <t>Electricity GHG conversion factor (tonnes per MWh)</t>
  </si>
  <si>
    <t>Calculated from the above gCO2e per KWh</t>
  </si>
  <si>
    <t>Carbon price central base case (£/tCO2e 2022 base year)</t>
  </si>
  <si>
    <t>Green Book supplementary guidance: valuation of energy use and greenhouse gas emissions for appraisal (data tables 1-19, see table 3, central values); note that 2051-2100 is based on linear extrapolation</t>
  </si>
  <si>
    <t>Carbon price central base case (£/tCO2e, 2023/2024 prices)</t>
  </si>
  <si>
    <t>Converted from the above value</t>
  </si>
  <si>
    <t>Carbon price low case (£/tCO2e, 2023 base year)</t>
  </si>
  <si>
    <t>Green Book supplementary guidance: valuation of energy use and greenhouse gas emissions for appraisal (data tables 1-19, see table 3, low values); note that 2051-2100 is based on linear extrapolation</t>
  </si>
  <si>
    <t>Carbon price low case (£/tCO2e, 2023/24 prices)</t>
  </si>
  <si>
    <t>Carbon price high case (£/tCO2e, 2023 base year)</t>
  </si>
  <si>
    <t>Green Book supplementary guidance: valuation of energy use and greenhouse gas emissions for appraisal (data tables 1-19, see table 3, high values); note that 2051-2100 is based on linear extrapolation</t>
  </si>
  <si>
    <t>Carbon price high case (£/tCO2e, 2023/24 prices)</t>
  </si>
  <si>
    <t>% methane in natural gas</t>
  </si>
  <si>
    <t>Leakage model</t>
  </si>
  <si>
    <t>Depreciation Acceleration Factors</t>
  </si>
  <si>
    <t>Price Control</t>
  </si>
  <si>
    <t>RIIO3</t>
  </si>
  <si>
    <t>RIIO4</t>
  </si>
  <si>
    <t>RIIO5</t>
  </si>
  <si>
    <t>RIIO6</t>
  </si>
  <si>
    <t>Post-RIIO6</t>
  </si>
  <si>
    <t>Year</t>
  </si>
  <si>
    <t>Acceleration Factor</t>
  </si>
  <si>
    <t>Asset class</t>
  </si>
  <si>
    <t>Intervention</t>
  </si>
  <si>
    <t>Cost Type</t>
  </si>
  <si>
    <t>Mains - Iron mains - Tier 1</t>
  </si>
  <si>
    <t>Replacement</t>
  </si>
  <si>
    <t>Environmental</t>
  </si>
  <si>
    <t>Mains - Iron mains - Tier 2B</t>
  </si>
  <si>
    <t>Replacement (expanded capacity)</t>
  </si>
  <si>
    <t>Safety</t>
  </si>
  <si>
    <t>Mains - Iron mains - Tier 3</t>
  </si>
  <si>
    <t>Refurbishment - full</t>
  </si>
  <si>
    <t>Financial</t>
  </si>
  <si>
    <t>Mains - Steel mains - &lt;=2"</t>
  </si>
  <si>
    <t>Refurbishment - partial</t>
  </si>
  <si>
    <t>Private</t>
  </si>
  <si>
    <t>Mains - Steel mains - 4"-8"</t>
  </si>
  <si>
    <t>Decommissioned</t>
  </si>
  <si>
    <t>Mains - Steel mains - 9"- &lt;18"</t>
  </si>
  <si>
    <t>Mothballed</t>
  </si>
  <si>
    <t>Mains - Steel mains - 18"+</t>
  </si>
  <si>
    <t>Build new</t>
  </si>
  <si>
    <t>Mains - PE mains</t>
  </si>
  <si>
    <t>Mains - Other</t>
  </si>
  <si>
    <t>Opex type</t>
  </si>
  <si>
    <t>Services</t>
  </si>
  <si>
    <t>Maintenance &amp; repair</t>
  </si>
  <si>
    <t>Risers</t>
  </si>
  <si>
    <t>Other opex</t>
  </si>
  <si>
    <t>LTS pipelines - piggable</t>
  </si>
  <si>
    <t>LTS pipelines - non piggable</t>
  </si>
  <si>
    <t>Governors - District</t>
  </si>
  <si>
    <t>Governors - I&amp;C</t>
  </si>
  <si>
    <t>Governors - Service</t>
  </si>
  <si>
    <t>Offtakes &amp; PRS - Odorant &amp; metering - Offtake Metering System</t>
  </si>
  <si>
    <t>Offtakes &amp; PRS - Odorant &amp; metering - Offtake Odorisation System</t>
  </si>
  <si>
    <t>Offtakes &amp; PRS - Pre-heating - Offtake Pre-heating</t>
  </si>
  <si>
    <t>Offtakes &amp; PRS - Pre-heating - PRS Pre-heating</t>
  </si>
  <si>
    <t>Offtakes &amp; PRS - Filters and Pressure Control - Offtake filters</t>
  </si>
  <si>
    <t>Offtakes &amp; PRS - Filters and Pressure Control - Slam Shut &amp; Regulators</t>
  </si>
  <si>
    <t>Offtakes &amp; PRS - Filters and Pressure Control - PRS Filters</t>
  </si>
  <si>
    <t>Offtakes &amp; PRS - Filters and Pressure Control - PRS Slam Shut &amp; Regulators</t>
  </si>
  <si>
    <r>
      <t xml:space="preserve">Please fill in the below Risk Register for the selected option </t>
    </r>
    <r>
      <rPr>
        <b/>
        <sz val="10"/>
        <color theme="1"/>
        <rFont val="Verdana"/>
        <family val="2"/>
      </rPr>
      <t>only</t>
    </r>
    <r>
      <rPr>
        <sz val="10"/>
        <color theme="1"/>
        <rFont val="Verdana"/>
        <family val="2"/>
      </rPr>
      <t>.</t>
    </r>
  </si>
  <si>
    <t>Risk Description</t>
  </si>
  <si>
    <t>Impact</t>
  </si>
  <si>
    <t>Likelihood</t>
  </si>
  <si>
    <t>Mitigation/Controls</t>
  </si>
  <si>
    <t>Comments</t>
  </si>
  <si>
    <t>Risk to delivery of outputs within RIIO-GD3. There is an increase in workload for RIIO-GD3 over RIIO-GD2.</t>
  </si>
  <si>
    <t>Low</t>
  </si>
  <si>
    <t>&lt;=20%</t>
  </si>
  <si>
    <t>Experience has shown that delivery of projects of this type requires close monitoring which is why the team responsible for monitoring is also involved with delivery. There are robust controls in places to ensure delivery is tracked through period.
Our Workforce and Supply Chain Resilience Strategy discusses the likely resourcing challenges we will face during RIIO-GD3 and our plans on how to address them.</t>
  </si>
  <si>
    <t xml:space="preserve">NGN have a proven track record of delivering in this area and the preferred strategy is a continuation of the sucessful approach in RIIO-GD2. We have experienced project managers who have a proven track record of delivering this type of work.
We have consistently engaged on our preferred strategy with our SMEs and operational colleagues to ensure that our strategy is both viable and deliverable. </t>
  </si>
  <si>
    <t xml:space="preserve">Cost variability - External Project management, untimely delivery by contractors and 3rd party delays could all impact on costs. However, framework partners who deliver the Capex workload are rigorously challenged to deliver value for money and alternative partners are continually being used were cost or delivery is a challenge. </t>
  </si>
  <si>
    <t>We have a robust methodology for developing Capex unit cost rates which include an allowance for uncertainty. Further details can be found in Section 8.6 of A22.f NGN RIIO-GD3 Investment Decision Pack - Offtakes &amp; PRS - Civils EJP</t>
  </si>
  <si>
    <t>Subject matter experts have been continually engaged on unit costs to ensure these are accurate. We will continue to monitor delivery against RIIO-GD3 unit costs.</t>
  </si>
  <si>
    <t>Failure to invest in the assets assessed to be in urgent need of refurbishment or replacement, or diverting funds to upgrade assets that are not on the priority list, thus leaving insufficient budget to complete all the critical upgrade scope. This will create a consequential Health and Safety Risk that could lead to an official HSE Intervention.</t>
  </si>
  <si>
    <t>Medium</t>
  </si>
  <si>
    <t>&lt;=30%</t>
  </si>
  <si>
    <t>We have carried out a extensive survey exercise of 50% of our asset base ahead of RIIO-GD3 from which we have based our investment options with the input and experienced insight of subject matter experts, applying a factor of 1.5 to the workload indicated by the survey exercise for our Preferred option.</t>
  </si>
  <si>
    <t>We will continue to gather data about the conidtion of our Offtakes and PRS civils assets ahead of and into RIIO-GD3 to help us target the most critical sites for intervention.</t>
  </si>
  <si>
    <t>Text Descriptions</t>
  </si>
  <si>
    <r>
      <t>Option Description -</t>
    </r>
    <r>
      <rPr>
        <b/>
        <i/>
        <sz val="10"/>
        <color theme="1"/>
        <rFont val="Verdana"/>
        <family val="2"/>
      </rPr>
      <t xml:space="preserve"> </t>
    </r>
    <r>
      <rPr>
        <i/>
        <sz val="10"/>
        <color theme="1"/>
        <rFont val="Verdana"/>
        <family val="2"/>
      </rPr>
      <t>this should allow us to quickly recognise the option being assessed (based on descriptions in the EJP and other documents) and distinguish it both from other investment areas and from other options. If appropriate, please provide sitemaps, photos or any other documents that will help with this identification (likely to be relevant for major projects rather than asset classes)</t>
    </r>
  </si>
  <si>
    <r>
      <t xml:space="preserve">Stakeholder Support Summary - </t>
    </r>
    <r>
      <rPr>
        <i/>
        <sz val="10"/>
        <color theme="1"/>
        <rFont val="Verdana"/>
        <family val="2"/>
      </rPr>
      <t>please provide a synopsis which details the feedback from stakeholder group(s)</t>
    </r>
  </si>
  <si>
    <t>Date Undertaken:</t>
  </si>
  <si>
    <t>Scheme Reference ID</t>
  </si>
  <si>
    <t>A22.f.NGN</t>
  </si>
  <si>
    <r>
      <t xml:space="preserve">The different priorities between national, local and customer stakeholders highlights tensions between short- and long-term goals and the dynamics NGN must manage throughout RIIO-GD3. Customers (especially older, low income, and digitally excluded customers) value energy affordability above all other priorities. Conversely, future customers prioritise helping the region to meet climate change targets (and not leaving anyone behind). Local stakeholders generally share this long-term view; Furthermore, national groups say they will judge our performance by how resilient the business is.
As customers are satisfied with the performance and availability of our services, they prefer us to maintain service levels at levels similar to today and asked for us to reduce future risk with targeted investments to enhance removal, reduction, resistance and recovery strategies. </t>
    </r>
    <r>
      <rPr>
        <b/>
        <sz val="10"/>
        <color theme="1"/>
        <rFont val="Verdana"/>
        <family val="2"/>
      </rPr>
      <t>(This is not delivered under this option)</t>
    </r>
    <r>
      <rPr>
        <sz val="10"/>
        <color theme="1"/>
        <rFont val="Verdana"/>
        <family val="2"/>
      </rPr>
      <t xml:space="preserve">
To balance stakeholders' priorities, we will maintain our position as the most efficient gas distribution operator, while investing in delivering continuous performance improvement. We will achieve this through targeted investment in low-regret innovation, enhanced stakeholder engagement, whole systems collaboration, data and digitalisation.</t>
    </r>
  </si>
  <si>
    <t>Expenditure Type</t>
  </si>
  <si>
    <t>Capex</t>
  </si>
  <si>
    <t>Authorised By:</t>
  </si>
  <si>
    <t>Dean Pearson</t>
  </si>
  <si>
    <r>
      <t xml:space="preserve">Preferred Option </t>
    </r>
    <r>
      <rPr>
        <i/>
        <sz val="10"/>
        <rFont val="Verdana"/>
        <family val="2"/>
      </rPr>
      <t>(Y/N)</t>
    </r>
  </si>
  <si>
    <r>
      <t>Spend Area</t>
    </r>
    <r>
      <rPr>
        <i/>
        <sz val="10"/>
        <color theme="1"/>
        <rFont val="Verdana"/>
        <family val="2"/>
      </rPr>
      <t xml:space="preserve">
(Please include relevant RRP/BPDT Table Reference)</t>
    </r>
  </si>
  <si>
    <t>CV5.01</t>
  </si>
  <si>
    <t>First year of expenditure outflow</t>
  </si>
  <si>
    <t>Payback position at year</t>
  </si>
  <si>
    <t>Central CO2 Cost - PV of costs &amp; benefits (£m)</t>
  </si>
  <si>
    <t>Central CO2 Cost - NPV relative to baseline (£m)</t>
  </si>
  <si>
    <t>Low CO2 cost - PV of costs &amp; benefits (£m)</t>
  </si>
  <si>
    <t>Low CO2 cost - NPV relative to baseline (£m)</t>
  </si>
  <si>
    <t>High CO2 cost - PV of costs &amp; benefits (£m)</t>
  </si>
  <si>
    <t>High CO2 cost - NPV relative to baseline (£m)</t>
  </si>
  <si>
    <t>Capitalisation rate</t>
  </si>
  <si>
    <r>
      <t xml:space="preserve">Engineering Justification Summary </t>
    </r>
    <r>
      <rPr>
        <i/>
        <sz val="10"/>
        <color theme="1"/>
        <rFont val="Verdana"/>
        <family val="2"/>
      </rPr>
      <t>- please provide a synopsis &amp; share the document which articulates the full detailed explanation</t>
    </r>
  </si>
  <si>
    <r>
      <t xml:space="preserve">Company View - </t>
    </r>
    <r>
      <rPr>
        <sz val="10"/>
        <color theme="1"/>
        <rFont val="Verdana"/>
        <family val="2"/>
      </rPr>
      <t>please provide a synopsis which details your view of how beneficial this option is.</t>
    </r>
  </si>
  <si>
    <t>Our Offtake and PRS assets are a critical part of our gas transportation service and require ongoing maintenance, repair, refurbishment and replacement to ensure we manage increasing risks associated with asset health. Our civils assets provide vital protection from the elements (especially important for some of our assets located in rural parts of Northern England) and this can help with the longevity of those assets. For this reason, maintaining and replacing our civils assets is a vital part of our strategy to maximise consumer benefit. Security of the assets is also important to protect them from theft and damage (both accidental and deliberate) and avoid any potential security threat. We also need to protect the general public from potential harm or injury at our sites and this is why we ensure that our site security (for example our fencing and CCTV) remains fit for purpose.
Our assets require ongoing maintenance throughout their life (both proactive and reactive) where we need to respond quickly to a fault. We must maintain suitable, safe access to our sites at all times so that our colleagues can respond to a situation that may arise. Were we to not maintain proper site access, this could compromise our ability to rectify a fault or maintain an asset quickly, which ultimately could lead to that asset’s risk of failure, or risk of serious incident, increasing. Our sites generally serve around 45,000 customers on average - the largest number of customers served from a single site is 794,000 and so it is vital that we ensure our sites and access are adequately maintained. 
Within NARM civils risk is not specifically calculated, civils act as a modifier to the mechanical asset risk. We have therefore taken an evidence-based approach to develop our civils intervention programme for RIIO-GD3. During 2024 we have tasked our maintenance team with undertaking surveys to gather evidence on the condition of our buildings and civils infrastructure. We now have a strong evidence base of the actual condition of half of our sites, which has allowed us to make informed decisions about our investment needs for RIIO-GD3. The results of our 2024 survey also align with the results of structural surveys that have been undertaken previously, which provides additional support for the validity of results.  A22.f NGN RIIO-GD3 Investment Decision Pack - Offtakes &amp; PRS - Civils EJP.</t>
  </si>
  <si>
    <t>Expenditure Profile - Summary</t>
  </si>
  <si>
    <t>Post RIIO3</t>
  </si>
  <si>
    <t>(£m)</t>
  </si>
  <si>
    <t>Capitalised costs</t>
  </si>
  <si>
    <t>Non-capitalised costs</t>
  </si>
  <si>
    <t>Asset Class</t>
  </si>
  <si>
    <t>Unit</t>
  </si>
  <si>
    <t>Output</t>
  </si>
  <si>
    <t>Buildings</t>
  </si>
  <si>
    <t>Ongoing maintenance</t>
  </si>
  <si>
    <t>Fences</t>
  </si>
  <si>
    <t>Financial Costs</t>
  </si>
  <si>
    <t>Inputs</t>
  </si>
  <si>
    <t>RIIO7</t>
  </si>
  <si>
    <t>RIIO8</t>
  </si>
  <si>
    <t>RIIO9</t>
  </si>
  <si>
    <t>RIIO10</t>
  </si>
  <si>
    <t>RIIO11</t>
  </si>
  <si>
    <t>RIIO12</t>
  </si>
  <si>
    <t>Intervention type</t>
  </si>
  <si>
    <t>Capex/Repex</t>
  </si>
  <si>
    <t>£m</t>
  </si>
  <si>
    <t>Total Capex</t>
  </si>
  <si>
    <t>(1)</t>
  </si>
  <si>
    <t>Associated direct opex</t>
  </si>
  <si>
    <t>Total Opex</t>
  </si>
  <si>
    <t>Pass through costs</t>
  </si>
  <si>
    <t>Leakage</t>
  </si>
  <si>
    <t>Total Pass Through Costs</t>
  </si>
  <si>
    <t>Annual cost calculations</t>
  </si>
  <si>
    <t>Capitalisation rates</t>
  </si>
  <si>
    <t>(2)</t>
  </si>
  <si>
    <t>%</t>
  </si>
  <si>
    <t>Capitalised investment</t>
  </si>
  <si>
    <t>(3)=(1)x(2)</t>
  </si>
  <si>
    <t>Investment to be expensed</t>
  </si>
  <si>
    <t>(4)=(1)-(3)</t>
  </si>
  <si>
    <t>2027 Depreciation</t>
  </si>
  <si>
    <r>
      <t>(5)</t>
    </r>
    <r>
      <rPr>
        <vertAlign val="subscript"/>
        <sz val="10"/>
        <color theme="1"/>
        <rFont val="Verdana"/>
        <family val="2"/>
      </rPr>
      <t>2027</t>
    </r>
    <r>
      <rPr>
        <sz val="10"/>
        <color theme="1"/>
        <rFont val="Verdana"/>
        <family val="2"/>
      </rPr>
      <t>=(3)</t>
    </r>
    <r>
      <rPr>
        <vertAlign val="subscript"/>
        <sz val="10"/>
        <color theme="1"/>
        <rFont val="Verdana"/>
        <family val="2"/>
      </rPr>
      <t>2027</t>
    </r>
    <r>
      <rPr>
        <sz val="10"/>
        <color theme="1"/>
        <rFont val="Verdana"/>
        <family val="2"/>
      </rPr>
      <t>*Dep_rate</t>
    </r>
    <r>
      <rPr>
        <vertAlign val="subscript"/>
        <sz val="10"/>
        <color theme="1"/>
        <rFont val="Verdana"/>
        <family val="2"/>
      </rPr>
      <t>t</t>
    </r>
  </si>
  <si>
    <t>2028 Depreciation</t>
  </si>
  <si>
    <r>
      <t>(5)</t>
    </r>
    <r>
      <rPr>
        <vertAlign val="subscript"/>
        <sz val="10"/>
        <color theme="1"/>
        <rFont val="Verdana"/>
        <family val="2"/>
      </rPr>
      <t>2028</t>
    </r>
    <r>
      <rPr>
        <sz val="10"/>
        <color theme="1"/>
        <rFont val="Verdana"/>
        <family val="2"/>
      </rPr>
      <t>=(3)</t>
    </r>
    <r>
      <rPr>
        <vertAlign val="subscript"/>
        <sz val="10"/>
        <color theme="1"/>
        <rFont val="Verdana"/>
        <family val="2"/>
      </rPr>
      <t>2028</t>
    </r>
    <r>
      <rPr>
        <sz val="10"/>
        <color theme="1"/>
        <rFont val="Verdana"/>
        <family val="2"/>
      </rPr>
      <t>*Dep_rate</t>
    </r>
    <r>
      <rPr>
        <vertAlign val="subscript"/>
        <sz val="10"/>
        <color theme="1"/>
        <rFont val="Verdana"/>
        <family val="2"/>
      </rPr>
      <t>t</t>
    </r>
  </si>
  <si>
    <t>2029 Depreciation</t>
  </si>
  <si>
    <r>
      <t>(5)</t>
    </r>
    <r>
      <rPr>
        <vertAlign val="subscript"/>
        <sz val="10"/>
        <color theme="1"/>
        <rFont val="Verdana"/>
        <family val="2"/>
      </rPr>
      <t>2029</t>
    </r>
    <r>
      <rPr>
        <sz val="10"/>
        <color theme="1"/>
        <rFont val="Verdana"/>
        <family val="2"/>
      </rPr>
      <t>=(3)</t>
    </r>
    <r>
      <rPr>
        <vertAlign val="subscript"/>
        <sz val="10"/>
        <color theme="1"/>
        <rFont val="Verdana"/>
        <family val="2"/>
      </rPr>
      <t>2029</t>
    </r>
    <r>
      <rPr>
        <sz val="10"/>
        <color theme="1"/>
        <rFont val="Verdana"/>
        <family val="2"/>
      </rPr>
      <t>*Dep_rate</t>
    </r>
    <r>
      <rPr>
        <vertAlign val="subscript"/>
        <sz val="10"/>
        <color theme="1"/>
        <rFont val="Verdana"/>
        <family val="2"/>
      </rPr>
      <t>t</t>
    </r>
  </si>
  <si>
    <t>2030 Depreciation</t>
  </si>
  <si>
    <r>
      <t>(5)</t>
    </r>
    <r>
      <rPr>
        <vertAlign val="subscript"/>
        <sz val="10"/>
        <color theme="1"/>
        <rFont val="Verdana"/>
        <family val="2"/>
      </rPr>
      <t>2030</t>
    </r>
    <r>
      <rPr>
        <sz val="10"/>
        <color theme="1"/>
        <rFont val="Verdana"/>
        <family val="2"/>
      </rPr>
      <t>=(3)</t>
    </r>
    <r>
      <rPr>
        <vertAlign val="subscript"/>
        <sz val="10"/>
        <color theme="1"/>
        <rFont val="Verdana"/>
        <family val="2"/>
      </rPr>
      <t>2030</t>
    </r>
    <r>
      <rPr>
        <sz val="10"/>
        <color theme="1"/>
        <rFont val="Verdana"/>
        <family val="2"/>
      </rPr>
      <t>*Dep_rate</t>
    </r>
    <r>
      <rPr>
        <vertAlign val="subscript"/>
        <sz val="10"/>
        <color theme="1"/>
        <rFont val="Verdana"/>
        <family val="2"/>
      </rPr>
      <t>t</t>
    </r>
  </si>
  <si>
    <t>2031 Depreciation</t>
  </si>
  <si>
    <r>
      <t>(5)</t>
    </r>
    <r>
      <rPr>
        <vertAlign val="subscript"/>
        <sz val="10"/>
        <color theme="1"/>
        <rFont val="Verdana"/>
        <family val="2"/>
      </rPr>
      <t>2031</t>
    </r>
    <r>
      <rPr>
        <sz val="10"/>
        <color theme="1"/>
        <rFont val="Verdana"/>
        <family val="2"/>
      </rPr>
      <t>=(3)</t>
    </r>
    <r>
      <rPr>
        <vertAlign val="subscript"/>
        <sz val="10"/>
        <color theme="1"/>
        <rFont val="Verdana"/>
        <family val="2"/>
      </rPr>
      <t>2031</t>
    </r>
    <r>
      <rPr>
        <sz val="10"/>
        <color theme="1"/>
        <rFont val="Verdana"/>
        <family val="2"/>
      </rPr>
      <t>*Dep_rate</t>
    </r>
    <r>
      <rPr>
        <vertAlign val="subscript"/>
        <sz val="10"/>
        <color theme="1"/>
        <rFont val="Verdana"/>
        <family val="2"/>
      </rPr>
      <t>t</t>
    </r>
  </si>
  <si>
    <t>2032 Depreciation</t>
  </si>
  <si>
    <r>
      <t>(5)</t>
    </r>
    <r>
      <rPr>
        <vertAlign val="subscript"/>
        <sz val="10"/>
        <color theme="1"/>
        <rFont val="Verdana"/>
        <family val="2"/>
      </rPr>
      <t>2032</t>
    </r>
    <r>
      <rPr>
        <sz val="10"/>
        <color theme="1"/>
        <rFont val="Verdana"/>
        <family val="2"/>
      </rPr>
      <t>=(3)</t>
    </r>
    <r>
      <rPr>
        <vertAlign val="subscript"/>
        <sz val="10"/>
        <color theme="1"/>
        <rFont val="Verdana"/>
        <family val="2"/>
      </rPr>
      <t>2032</t>
    </r>
    <r>
      <rPr>
        <sz val="10"/>
        <color theme="1"/>
        <rFont val="Verdana"/>
        <family val="2"/>
      </rPr>
      <t>*Dep_rate</t>
    </r>
    <r>
      <rPr>
        <vertAlign val="subscript"/>
        <sz val="10"/>
        <color theme="1"/>
        <rFont val="Verdana"/>
        <family val="2"/>
      </rPr>
      <t>t</t>
    </r>
  </si>
  <si>
    <t>2033 Depreciation</t>
  </si>
  <si>
    <r>
      <t>(5)</t>
    </r>
    <r>
      <rPr>
        <vertAlign val="subscript"/>
        <sz val="10"/>
        <color theme="1"/>
        <rFont val="Verdana"/>
        <family val="2"/>
      </rPr>
      <t>2033</t>
    </r>
    <r>
      <rPr>
        <sz val="10"/>
        <color theme="1"/>
        <rFont val="Verdana"/>
        <family val="2"/>
      </rPr>
      <t>=(3)</t>
    </r>
    <r>
      <rPr>
        <vertAlign val="subscript"/>
        <sz val="10"/>
        <color theme="1"/>
        <rFont val="Verdana"/>
        <family val="2"/>
      </rPr>
      <t>2033</t>
    </r>
    <r>
      <rPr>
        <sz val="10"/>
        <color theme="1"/>
        <rFont val="Verdana"/>
        <family val="2"/>
      </rPr>
      <t>*Dep_rate</t>
    </r>
    <r>
      <rPr>
        <vertAlign val="subscript"/>
        <sz val="10"/>
        <color theme="1"/>
        <rFont val="Verdana"/>
        <family val="2"/>
      </rPr>
      <t>t</t>
    </r>
  </si>
  <si>
    <t>2034 Depreciation</t>
  </si>
  <si>
    <r>
      <t>(5)</t>
    </r>
    <r>
      <rPr>
        <vertAlign val="subscript"/>
        <sz val="10"/>
        <color theme="1"/>
        <rFont val="Verdana"/>
        <family val="2"/>
      </rPr>
      <t>2034</t>
    </r>
    <r>
      <rPr>
        <sz val="10"/>
        <color theme="1"/>
        <rFont val="Verdana"/>
        <family val="2"/>
      </rPr>
      <t>=(3)</t>
    </r>
    <r>
      <rPr>
        <vertAlign val="subscript"/>
        <sz val="10"/>
        <color theme="1"/>
        <rFont val="Verdana"/>
        <family val="2"/>
      </rPr>
      <t>2034</t>
    </r>
    <r>
      <rPr>
        <sz val="10"/>
        <color theme="1"/>
        <rFont val="Verdana"/>
        <family val="2"/>
      </rPr>
      <t>*Dep_rate</t>
    </r>
    <r>
      <rPr>
        <vertAlign val="subscript"/>
        <sz val="10"/>
        <color theme="1"/>
        <rFont val="Verdana"/>
        <family val="2"/>
      </rPr>
      <t>t</t>
    </r>
  </si>
  <si>
    <t>2035 Depreciation</t>
  </si>
  <si>
    <r>
      <t>(5)</t>
    </r>
    <r>
      <rPr>
        <vertAlign val="subscript"/>
        <sz val="10"/>
        <color theme="1"/>
        <rFont val="Verdana"/>
        <family val="2"/>
      </rPr>
      <t>2035</t>
    </r>
    <r>
      <rPr>
        <sz val="10"/>
        <color theme="1"/>
        <rFont val="Verdana"/>
        <family val="2"/>
      </rPr>
      <t>=(3)</t>
    </r>
    <r>
      <rPr>
        <vertAlign val="subscript"/>
        <sz val="10"/>
        <color theme="1"/>
        <rFont val="Verdana"/>
        <family val="2"/>
      </rPr>
      <t>2035</t>
    </r>
    <r>
      <rPr>
        <sz val="10"/>
        <color theme="1"/>
        <rFont val="Verdana"/>
        <family val="2"/>
      </rPr>
      <t>*Dep_rate</t>
    </r>
    <r>
      <rPr>
        <vertAlign val="subscript"/>
        <sz val="10"/>
        <color theme="1"/>
        <rFont val="Verdana"/>
        <family val="2"/>
      </rPr>
      <t>t</t>
    </r>
  </si>
  <si>
    <t>2036 Depreciation</t>
  </si>
  <si>
    <r>
      <t>(5)</t>
    </r>
    <r>
      <rPr>
        <vertAlign val="subscript"/>
        <sz val="10"/>
        <color theme="1"/>
        <rFont val="Verdana"/>
        <family val="2"/>
      </rPr>
      <t>2036</t>
    </r>
    <r>
      <rPr>
        <sz val="10"/>
        <color theme="1"/>
        <rFont val="Verdana"/>
        <family val="2"/>
      </rPr>
      <t>=(3)</t>
    </r>
    <r>
      <rPr>
        <vertAlign val="subscript"/>
        <sz val="10"/>
        <color theme="1"/>
        <rFont val="Verdana"/>
        <family val="2"/>
      </rPr>
      <t>2036</t>
    </r>
    <r>
      <rPr>
        <sz val="10"/>
        <color theme="1"/>
        <rFont val="Verdana"/>
        <family val="2"/>
      </rPr>
      <t>*Dep_rate</t>
    </r>
    <r>
      <rPr>
        <vertAlign val="subscript"/>
        <sz val="10"/>
        <color theme="1"/>
        <rFont val="Verdana"/>
        <family val="2"/>
      </rPr>
      <t>t</t>
    </r>
  </si>
  <si>
    <t>2037 Depreciation</t>
  </si>
  <si>
    <r>
      <t>(5)</t>
    </r>
    <r>
      <rPr>
        <vertAlign val="subscript"/>
        <sz val="10"/>
        <color theme="1"/>
        <rFont val="Verdana"/>
        <family val="2"/>
      </rPr>
      <t>2037</t>
    </r>
    <r>
      <rPr>
        <sz val="10"/>
        <color theme="1"/>
        <rFont val="Verdana"/>
        <family val="2"/>
      </rPr>
      <t>=(3)</t>
    </r>
    <r>
      <rPr>
        <vertAlign val="subscript"/>
        <sz val="10"/>
        <color theme="1"/>
        <rFont val="Verdana"/>
        <family val="2"/>
      </rPr>
      <t>2037</t>
    </r>
    <r>
      <rPr>
        <sz val="10"/>
        <color theme="1"/>
        <rFont val="Verdana"/>
        <family val="2"/>
      </rPr>
      <t>*Dep_rate</t>
    </r>
    <r>
      <rPr>
        <vertAlign val="subscript"/>
        <sz val="10"/>
        <color theme="1"/>
        <rFont val="Verdana"/>
        <family val="2"/>
      </rPr>
      <t>t</t>
    </r>
  </si>
  <si>
    <t>2038 Depreciation</t>
  </si>
  <si>
    <r>
      <t>(5)</t>
    </r>
    <r>
      <rPr>
        <vertAlign val="subscript"/>
        <sz val="10"/>
        <color theme="1"/>
        <rFont val="Verdana"/>
        <family val="2"/>
      </rPr>
      <t>2038</t>
    </r>
    <r>
      <rPr>
        <sz val="10"/>
        <color theme="1"/>
        <rFont val="Verdana"/>
        <family val="2"/>
      </rPr>
      <t>=(3)</t>
    </r>
    <r>
      <rPr>
        <vertAlign val="subscript"/>
        <sz val="10"/>
        <color theme="1"/>
        <rFont val="Verdana"/>
        <family val="2"/>
      </rPr>
      <t>2038</t>
    </r>
    <r>
      <rPr>
        <sz val="10"/>
        <color theme="1"/>
        <rFont val="Verdana"/>
        <family val="2"/>
      </rPr>
      <t>*Dep_rate</t>
    </r>
    <r>
      <rPr>
        <vertAlign val="subscript"/>
        <sz val="10"/>
        <color theme="1"/>
        <rFont val="Verdana"/>
        <family val="2"/>
      </rPr>
      <t>t</t>
    </r>
  </si>
  <si>
    <t>2039 Depreciation</t>
  </si>
  <si>
    <r>
      <t>(5)</t>
    </r>
    <r>
      <rPr>
        <vertAlign val="subscript"/>
        <sz val="10"/>
        <color theme="1"/>
        <rFont val="Verdana"/>
        <family val="2"/>
      </rPr>
      <t>2039</t>
    </r>
    <r>
      <rPr>
        <sz val="10"/>
        <color theme="1"/>
        <rFont val="Verdana"/>
        <family val="2"/>
      </rPr>
      <t>=(3)</t>
    </r>
    <r>
      <rPr>
        <vertAlign val="subscript"/>
        <sz val="10"/>
        <color theme="1"/>
        <rFont val="Verdana"/>
        <family val="2"/>
      </rPr>
      <t>2039</t>
    </r>
    <r>
      <rPr>
        <sz val="10"/>
        <color theme="1"/>
        <rFont val="Verdana"/>
        <family val="2"/>
      </rPr>
      <t>*Dep_rate</t>
    </r>
    <r>
      <rPr>
        <vertAlign val="subscript"/>
        <sz val="10"/>
        <color theme="1"/>
        <rFont val="Verdana"/>
        <family val="2"/>
      </rPr>
      <t>t</t>
    </r>
  </si>
  <si>
    <t>2040 Depreciation</t>
  </si>
  <si>
    <r>
      <t>(5)</t>
    </r>
    <r>
      <rPr>
        <vertAlign val="subscript"/>
        <sz val="10"/>
        <color theme="1"/>
        <rFont val="Verdana"/>
        <family val="2"/>
      </rPr>
      <t>2040</t>
    </r>
    <r>
      <rPr>
        <sz val="10"/>
        <color theme="1"/>
        <rFont val="Verdana"/>
        <family val="2"/>
      </rPr>
      <t>=(3)</t>
    </r>
    <r>
      <rPr>
        <vertAlign val="subscript"/>
        <sz val="10"/>
        <color theme="1"/>
        <rFont val="Verdana"/>
        <family val="2"/>
      </rPr>
      <t>2040</t>
    </r>
    <r>
      <rPr>
        <sz val="10"/>
        <color theme="1"/>
        <rFont val="Verdana"/>
        <family val="2"/>
      </rPr>
      <t>*Dep_rate</t>
    </r>
    <r>
      <rPr>
        <vertAlign val="subscript"/>
        <sz val="10"/>
        <color theme="1"/>
        <rFont val="Verdana"/>
        <family val="2"/>
      </rPr>
      <t>t</t>
    </r>
  </si>
  <si>
    <t>2041 Depreciation</t>
  </si>
  <si>
    <r>
      <t>(5)</t>
    </r>
    <r>
      <rPr>
        <vertAlign val="subscript"/>
        <sz val="10"/>
        <color theme="1"/>
        <rFont val="Verdana"/>
        <family val="2"/>
      </rPr>
      <t>2041</t>
    </r>
    <r>
      <rPr>
        <sz val="10"/>
        <color theme="1"/>
        <rFont val="Verdana"/>
        <family val="2"/>
      </rPr>
      <t>=(3)</t>
    </r>
    <r>
      <rPr>
        <vertAlign val="subscript"/>
        <sz val="10"/>
        <color theme="1"/>
        <rFont val="Verdana"/>
        <family val="2"/>
      </rPr>
      <t>2041</t>
    </r>
    <r>
      <rPr>
        <sz val="10"/>
        <color theme="1"/>
        <rFont val="Verdana"/>
        <family val="2"/>
      </rPr>
      <t>*Dep_rate</t>
    </r>
    <r>
      <rPr>
        <vertAlign val="subscript"/>
        <sz val="10"/>
        <color theme="1"/>
        <rFont val="Verdana"/>
        <family val="2"/>
      </rPr>
      <t>t</t>
    </r>
  </si>
  <si>
    <t>2042 Depreciation</t>
  </si>
  <si>
    <r>
      <t>(5)</t>
    </r>
    <r>
      <rPr>
        <vertAlign val="subscript"/>
        <sz val="10"/>
        <color theme="1"/>
        <rFont val="Verdana"/>
        <family val="2"/>
      </rPr>
      <t>2042</t>
    </r>
    <r>
      <rPr>
        <sz val="10"/>
        <color theme="1"/>
        <rFont val="Verdana"/>
        <family val="2"/>
      </rPr>
      <t>=(3)</t>
    </r>
    <r>
      <rPr>
        <vertAlign val="subscript"/>
        <sz val="10"/>
        <color theme="1"/>
        <rFont val="Verdana"/>
        <family val="2"/>
      </rPr>
      <t>2042</t>
    </r>
    <r>
      <rPr>
        <sz val="10"/>
        <color theme="1"/>
        <rFont val="Verdana"/>
        <family val="2"/>
      </rPr>
      <t>*Dep_rate</t>
    </r>
    <r>
      <rPr>
        <vertAlign val="subscript"/>
        <sz val="10"/>
        <color theme="1"/>
        <rFont val="Verdana"/>
        <family val="2"/>
      </rPr>
      <t>t</t>
    </r>
  </si>
  <si>
    <t>2043 Depreciation</t>
  </si>
  <si>
    <r>
      <t>(5)</t>
    </r>
    <r>
      <rPr>
        <vertAlign val="subscript"/>
        <sz val="10"/>
        <color theme="1"/>
        <rFont val="Verdana"/>
        <family val="2"/>
      </rPr>
      <t>2043</t>
    </r>
    <r>
      <rPr>
        <sz val="10"/>
        <color theme="1"/>
        <rFont val="Verdana"/>
        <family val="2"/>
      </rPr>
      <t>=(3)</t>
    </r>
    <r>
      <rPr>
        <vertAlign val="subscript"/>
        <sz val="10"/>
        <color theme="1"/>
        <rFont val="Verdana"/>
        <family val="2"/>
      </rPr>
      <t>2043</t>
    </r>
    <r>
      <rPr>
        <sz val="10"/>
        <color theme="1"/>
        <rFont val="Verdana"/>
        <family val="2"/>
      </rPr>
      <t>*Dep_rate</t>
    </r>
    <r>
      <rPr>
        <vertAlign val="subscript"/>
        <sz val="10"/>
        <color theme="1"/>
        <rFont val="Verdana"/>
        <family val="2"/>
      </rPr>
      <t>t</t>
    </r>
  </si>
  <si>
    <t>2044 Depreciation</t>
  </si>
  <si>
    <r>
      <t>(5)</t>
    </r>
    <r>
      <rPr>
        <vertAlign val="subscript"/>
        <sz val="10"/>
        <color theme="1"/>
        <rFont val="Verdana"/>
        <family val="2"/>
      </rPr>
      <t>2044</t>
    </r>
    <r>
      <rPr>
        <sz val="10"/>
        <color theme="1"/>
        <rFont val="Verdana"/>
        <family val="2"/>
      </rPr>
      <t>=(3)</t>
    </r>
    <r>
      <rPr>
        <vertAlign val="subscript"/>
        <sz val="10"/>
        <color theme="1"/>
        <rFont val="Verdana"/>
        <family val="2"/>
      </rPr>
      <t>2044</t>
    </r>
    <r>
      <rPr>
        <sz val="10"/>
        <color theme="1"/>
        <rFont val="Verdana"/>
        <family val="2"/>
      </rPr>
      <t>*Dep_rate</t>
    </r>
    <r>
      <rPr>
        <vertAlign val="subscript"/>
        <sz val="10"/>
        <color theme="1"/>
        <rFont val="Verdana"/>
        <family val="2"/>
      </rPr>
      <t>t</t>
    </r>
  </si>
  <si>
    <t>2045 Depreciation</t>
  </si>
  <si>
    <r>
      <t>(5)</t>
    </r>
    <r>
      <rPr>
        <vertAlign val="subscript"/>
        <sz val="10"/>
        <color theme="1"/>
        <rFont val="Verdana"/>
        <family val="2"/>
      </rPr>
      <t>2045</t>
    </r>
    <r>
      <rPr>
        <sz val="10"/>
        <color theme="1"/>
        <rFont val="Verdana"/>
        <family val="2"/>
      </rPr>
      <t>=(3)</t>
    </r>
    <r>
      <rPr>
        <vertAlign val="subscript"/>
        <sz val="10"/>
        <color theme="1"/>
        <rFont val="Verdana"/>
        <family val="2"/>
      </rPr>
      <t>2045</t>
    </r>
    <r>
      <rPr>
        <sz val="10"/>
        <color theme="1"/>
        <rFont val="Verdana"/>
        <family val="2"/>
      </rPr>
      <t>*Dep_rate</t>
    </r>
    <r>
      <rPr>
        <vertAlign val="subscript"/>
        <sz val="10"/>
        <color theme="1"/>
        <rFont val="Verdana"/>
        <family val="2"/>
      </rPr>
      <t>t</t>
    </r>
  </si>
  <si>
    <t>2046 Depreciation</t>
  </si>
  <si>
    <r>
      <t>(5)</t>
    </r>
    <r>
      <rPr>
        <vertAlign val="subscript"/>
        <sz val="10"/>
        <color theme="1"/>
        <rFont val="Verdana"/>
        <family val="2"/>
      </rPr>
      <t>2046</t>
    </r>
    <r>
      <rPr>
        <sz val="10"/>
        <color theme="1"/>
        <rFont val="Verdana"/>
        <family val="2"/>
      </rPr>
      <t>=(3)</t>
    </r>
    <r>
      <rPr>
        <vertAlign val="subscript"/>
        <sz val="10"/>
        <color theme="1"/>
        <rFont val="Verdana"/>
        <family val="2"/>
      </rPr>
      <t>2046</t>
    </r>
    <r>
      <rPr>
        <sz val="10"/>
        <color theme="1"/>
        <rFont val="Verdana"/>
        <family val="2"/>
      </rPr>
      <t>*Dep_rate</t>
    </r>
    <r>
      <rPr>
        <vertAlign val="subscript"/>
        <sz val="10"/>
        <color theme="1"/>
        <rFont val="Verdana"/>
        <family val="2"/>
      </rPr>
      <t>t</t>
    </r>
  </si>
  <si>
    <t>2047 Depreciation</t>
  </si>
  <si>
    <r>
      <t>(5)</t>
    </r>
    <r>
      <rPr>
        <vertAlign val="subscript"/>
        <sz val="10"/>
        <color theme="1"/>
        <rFont val="Verdana"/>
        <family val="2"/>
      </rPr>
      <t>2047</t>
    </r>
    <r>
      <rPr>
        <sz val="10"/>
        <color theme="1"/>
        <rFont val="Verdana"/>
        <family val="2"/>
      </rPr>
      <t>=(3)</t>
    </r>
    <r>
      <rPr>
        <vertAlign val="subscript"/>
        <sz val="10"/>
        <color theme="1"/>
        <rFont val="Verdana"/>
        <family val="2"/>
      </rPr>
      <t>2047</t>
    </r>
    <r>
      <rPr>
        <sz val="10"/>
        <color theme="1"/>
        <rFont val="Verdana"/>
        <family val="2"/>
      </rPr>
      <t>*Dep_rate</t>
    </r>
    <r>
      <rPr>
        <vertAlign val="subscript"/>
        <sz val="10"/>
        <color theme="1"/>
        <rFont val="Verdana"/>
        <family val="2"/>
      </rPr>
      <t>t</t>
    </r>
  </si>
  <si>
    <t>2048 Depreciation</t>
  </si>
  <si>
    <r>
      <t>(5)</t>
    </r>
    <r>
      <rPr>
        <vertAlign val="subscript"/>
        <sz val="10"/>
        <color theme="1"/>
        <rFont val="Verdana"/>
        <family val="2"/>
      </rPr>
      <t>2048</t>
    </r>
    <r>
      <rPr>
        <sz val="10"/>
        <color theme="1"/>
        <rFont val="Verdana"/>
        <family val="2"/>
      </rPr>
      <t>=(3)</t>
    </r>
    <r>
      <rPr>
        <vertAlign val="subscript"/>
        <sz val="10"/>
        <color theme="1"/>
        <rFont val="Verdana"/>
        <family val="2"/>
      </rPr>
      <t>2048</t>
    </r>
    <r>
      <rPr>
        <sz val="10"/>
        <color theme="1"/>
        <rFont val="Verdana"/>
        <family val="2"/>
      </rPr>
      <t>*Dep_rate</t>
    </r>
    <r>
      <rPr>
        <vertAlign val="subscript"/>
        <sz val="10"/>
        <color theme="1"/>
        <rFont val="Verdana"/>
        <family val="2"/>
      </rPr>
      <t>t</t>
    </r>
  </si>
  <si>
    <t>2049 Depreciation</t>
  </si>
  <si>
    <r>
      <t>(5)</t>
    </r>
    <r>
      <rPr>
        <vertAlign val="subscript"/>
        <sz val="10"/>
        <color theme="1"/>
        <rFont val="Verdana"/>
        <family val="2"/>
      </rPr>
      <t>2049</t>
    </r>
    <r>
      <rPr>
        <sz val="10"/>
        <color theme="1"/>
        <rFont val="Verdana"/>
        <family val="2"/>
      </rPr>
      <t>=(3)</t>
    </r>
    <r>
      <rPr>
        <vertAlign val="subscript"/>
        <sz val="10"/>
        <color theme="1"/>
        <rFont val="Verdana"/>
        <family val="2"/>
      </rPr>
      <t>2049</t>
    </r>
    <r>
      <rPr>
        <sz val="10"/>
        <color theme="1"/>
        <rFont val="Verdana"/>
        <family val="2"/>
      </rPr>
      <t>*Dep_rate</t>
    </r>
    <r>
      <rPr>
        <vertAlign val="subscript"/>
        <sz val="10"/>
        <color theme="1"/>
        <rFont val="Verdana"/>
        <family val="2"/>
      </rPr>
      <t>t</t>
    </r>
  </si>
  <si>
    <t>2050 Depreciation</t>
  </si>
  <si>
    <r>
      <t>(5)</t>
    </r>
    <r>
      <rPr>
        <vertAlign val="subscript"/>
        <sz val="10"/>
        <color theme="1"/>
        <rFont val="Verdana"/>
        <family val="2"/>
      </rPr>
      <t>2050</t>
    </r>
    <r>
      <rPr>
        <sz val="10"/>
        <color theme="1"/>
        <rFont val="Verdana"/>
        <family val="2"/>
      </rPr>
      <t>=(3)</t>
    </r>
    <r>
      <rPr>
        <vertAlign val="subscript"/>
        <sz val="10"/>
        <color theme="1"/>
        <rFont val="Verdana"/>
        <family val="2"/>
      </rPr>
      <t>2050</t>
    </r>
    <r>
      <rPr>
        <sz val="10"/>
        <color theme="1"/>
        <rFont val="Verdana"/>
        <family val="2"/>
      </rPr>
      <t>*Dep_rate</t>
    </r>
    <r>
      <rPr>
        <vertAlign val="subscript"/>
        <sz val="10"/>
        <color theme="1"/>
        <rFont val="Verdana"/>
        <family val="2"/>
      </rPr>
      <t>t</t>
    </r>
  </si>
  <si>
    <t>Depreciation</t>
  </si>
  <si>
    <r>
      <t>(5)=∑(5)</t>
    </r>
    <r>
      <rPr>
        <vertAlign val="subscript"/>
        <sz val="10"/>
        <color theme="1"/>
        <rFont val="Verdana"/>
        <family val="2"/>
      </rPr>
      <t>t</t>
    </r>
  </si>
  <si>
    <t>Opening RAV balance</t>
  </si>
  <si>
    <r>
      <t>(6</t>
    </r>
    <r>
      <rPr>
        <vertAlign val="superscript"/>
        <sz val="10"/>
        <color theme="1"/>
        <rFont val="Verdana"/>
        <family val="2"/>
      </rPr>
      <t>op</t>
    </r>
    <r>
      <rPr>
        <sz val="10"/>
        <color theme="1"/>
        <rFont val="Verdana"/>
        <family val="2"/>
      </rPr>
      <t>)</t>
    </r>
    <r>
      <rPr>
        <vertAlign val="subscript"/>
        <sz val="10"/>
        <color theme="1"/>
        <rFont val="Verdana"/>
        <family val="2"/>
      </rPr>
      <t>t</t>
    </r>
    <r>
      <rPr>
        <sz val="10"/>
        <color theme="1"/>
        <rFont val="Verdana"/>
        <family val="2"/>
      </rPr>
      <t>=(6</t>
    </r>
    <r>
      <rPr>
        <vertAlign val="superscript"/>
        <sz val="10"/>
        <color theme="1"/>
        <rFont val="Verdana"/>
        <family val="2"/>
      </rPr>
      <t>cl</t>
    </r>
    <r>
      <rPr>
        <sz val="10"/>
        <color theme="1"/>
        <rFont val="Verdana"/>
        <family val="2"/>
      </rPr>
      <t>)</t>
    </r>
    <r>
      <rPr>
        <vertAlign val="subscript"/>
        <sz val="10"/>
        <color theme="1"/>
        <rFont val="Verdana"/>
        <family val="2"/>
      </rPr>
      <t>t-1</t>
    </r>
  </si>
  <si>
    <t>Discounted RAV balance</t>
  </si>
  <si>
    <r>
      <t>(6</t>
    </r>
    <r>
      <rPr>
        <vertAlign val="superscript"/>
        <sz val="10"/>
        <color theme="1"/>
        <rFont val="Verdana"/>
        <family val="2"/>
      </rPr>
      <t>D</t>
    </r>
    <r>
      <rPr>
        <sz val="10"/>
        <color theme="1"/>
        <rFont val="Verdana"/>
        <family val="2"/>
      </rPr>
      <t>)=(6</t>
    </r>
    <r>
      <rPr>
        <vertAlign val="superscript"/>
        <sz val="10"/>
        <color theme="1"/>
        <rFont val="Verdana"/>
        <family val="2"/>
      </rPr>
      <t>cl</t>
    </r>
    <r>
      <rPr>
        <sz val="10"/>
        <color theme="1"/>
        <rFont val="Verdana"/>
        <family val="2"/>
      </rPr>
      <t>)*(1/1+WACC))</t>
    </r>
  </si>
  <si>
    <t>Closing RAV balance</t>
  </si>
  <si>
    <r>
      <t>(6</t>
    </r>
    <r>
      <rPr>
        <vertAlign val="superscript"/>
        <sz val="10"/>
        <color theme="1"/>
        <rFont val="Verdana"/>
        <family val="2"/>
      </rPr>
      <t>cl</t>
    </r>
    <r>
      <rPr>
        <sz val="10"/>
        <color theme="1"/>
        <rFont val="Verdana"/>
        <family val="2"/>
      </rPr>
      <t>)=(3)-(5)+(6</t>
    </r>
    <r>
      <rPr>
        <vertAlign val="superscript"/>
        <sz val="10"/>
        <color theme="1"/>
        <rFont val="Verdana"/>
        <family val="2"/>
      </rPr>
      <t>op</t>
    </r>
    <r>
      <rPr>
        <sz val="10"/>
        <color theme="1"/>
        <rFont val="Verdana"/>
        <family val="2"/>
      </rPr>
      <t>)</t>
    </r>
  </si>
  <si>
    <t>Cost of Capital</t>
  </si>
  <si>
    <r>
      <t>(6)=avg[(6</t>
    </r>
    <r>
      <rPr>
        <vertAlign val="superscript"/>
        <sz val="10"/>
        <color theme="1"/>
        <rFont val="Verdana"/>
        <family val="2"/>
      </rPr>
      <t>D</t>
    </r>
    <r>
      <rPr>
        <sz val="10"/>
        <color theme="1"/>
        <rFont val="Verdana"/>
        <family val="2"/>
      </rPr>
      <t>),(6</t>
    </r>
    <r>
      <rPr>
        <vertAlign val="superscript"/>
        <sz val="10"/>
        <color theme="1"/>
        <rFont val="Verdana"/>
        <family val="2"/>
      </rPr>
      <t>op</t>
    </r>
    <r>
      <rPr>
        <sz val="10"/>
        <color theme="1"/>
        <rFont val="Verdana"/>
        <family val="2"/>
      </rPr>
      <t>)]xWACC</t>
    </r>
  </si>
  <si>
    <t>Total Capitalised Costs</t>
  </si>
  <si>
    <t>(7)=(5)+(6)</t>
  </si>
  <si>
    <t>Total Non-Capitalised Costs</t>
  </si>
  <si>
    <t>Total Direct Costs</t>
  </si>
  <si>
    <t>Non-Financial Costs/Benefits</t>
  </si>
  <si>
    <t>Calculated values</t>
  </si>
  <si>
    <t>Category</t>
  </si>
  <si>
    <t>Non-financial benefits/costs - values</t>
  </si>
  <si>
    <t>Fatality risk</t>
  </si>
  <si>
    <t>Non-Fatality risk</t>
  </si>
  <si>
    <t>NGN VF Financial Risk</t>
  </si>
  <si>
    <t>NGN VF Customer Risk</t>
  </si>
  <si>
    <t>NGN VF Compliance Risk</t>
  </si>
  <si>
    <t>Other</t>
  </si>
  <si>
    <t>Non-financial benefits/costs - inputs</t>
  </si>
  <si>
    <t>GWh</t>
  </si>
  <si>
    <t>Fatalities/yr</t>
  </si>
  <si>
    <t>Non-fatal injuries/yr</t>
  </si>
  <si>
    <t>Alternative carbon calculations</t>
  </si>
  <si>
    <t>Environmental costs - low CO2 cost</t>
  </si>
  <si>
    <t>Environmental costs - high CO2 cost</t>
  </si>
  <si>
    <t>Net Present Values</t>
  </si>
  <si>
    <t>Discount factors and summary</t>
  </si>
  <si>
    <t>Discount factors</t>
  </si>
  <si>
    <t>Discount factor (Non-Safety)</t>
  </si>
  <si>
    <t>=1/[(1+SRTP)^n]</t>
  </si>
  <si>
    <t>Discount factor (Safety)</t>
  </si>
  <si>
    <t>=1/[(1+HDR)^n]</t>
  </si>
  <si>
    <t>Summary of discounted costs/benefits</t>
  </si>
  <si>
    <t>Opex</t>
  </si>
  <si>
    <t>Environmental - central CO2 cost</t>
  </si>
  <si>
    <t>Environmental - low CO2 cost</t>
  </si>
  <si>
    <t>Environmental - high CO2 cost</t>
  </si>
  <si>
    <t>Annual Total</t>
  </si>
  <si>
    <t>Total - central carbon cost</t>
  </si>
  <si>
    <t>Total - low carbon cost</t>
  </si>
  <si>
    <t>Total - high carbon cost</t>
  </si>
  <si>
    <t>Net Present Value</t>
  </si>
  <si>
    <t>NPV - central carbon cost</t>
  </si>
  <si>
    <t>NPV - low carbon cost</t>
  </si>
  <si>
    <t>NPV - high carbon cost</t>
  </si>
  <si>
    <t>Monetised risk - memo line</t>
  </si>
  <si>
    <t>For BPDT presentation Civils have been included within mechanical asset risk evaluations</t>
  </si>
  <si>
    <t>Additional cost/benefit explanations</t>
  </si>
  <si>
    <t>Please provide a short explanation of any additional cost/benefit lines that have been completed in addition to the pre-populated ones. This should include both a description of the nature of the cost/benefit, and an explanation of how the value was calculated, citing appropriate sources (eg for relevant global warming potentials). If an explanation has been provided within the EJP, then simply provide a reference to the relevant page number.</t>
  </si>
  <si>
    <t>NGN VF Financial Risk, NGN VF Customer Risk, NGN VF Compliance Risk populated from our decision support tool outputs as per NGN's Value Framework and consistent with NARM.</t>
  </si>
  <si>
    <t>Long term cost/benefit assumptions</t>
  </si>
  <si>
    <t>Please briefly summarise the assumptions you have used to calculate long-term (ie beyond the duration of the RIIO3 price control) costs and other inputs (eg "Opex assumed to increase at 1%/year based on historic trends"). In most cases we would expect these to be the same across the baseline and different options, but where this is not the case additional tabs can be completed as necessary. If detailed descriptions are required (eg to explain assumptions around whole life costs of assets) these should be included as part of the EJP</t>
  </si>
  <si>
    <t>Not modelled in beyond RIIO-GD4 as proposals cover RIIO-GD3 only.</t>
  </si>
  <si>
    <t>As per NARM modelling assumptions from our Decision Support Tool - see Ofgem CBA Template Assumptions in section 8 of EJP.</t>
  </si>
  <si>
    <t>Modelled as per NARM metholdogy from our decision support tool.</t>
  </si>
  <si>
    <t>Cost cross-referencing</t>
  </si>
  <si>
    <t>If there is any explanation required on how the cost data set out in the EJP totals to the lines in the CBA, please provide it here.</t>
  </si>
  <si>
    <t>Costs in CBA reflected in sections 8 and 9 of EJP.</t>
  </si>
  <si>
    <t>The different priorities between national, local and customer stakeholders highlights tensions between short- and long-term goals and the dynamics NGN must manage throughout RIIO-GD3. Customers (especially older, low income, and digitally excluded customers) value energy affordability above all other priorities. Conversely, future customers prioritise helping the region to meet climate change targets (and not leaving anyone behind). Local stakeholders generally share this long-term view; Furthermore, national groups say they will judge our performance by how resilient the business is.
As customers are satisfied with the performance and availability of our services, they prefer us to maintain service levels at levels similar to today and asked for us to reduce future risk with targeted investments to enhance removal, reduction, resistance and recovery strategies.
To balance stakeholders' priorities, we will maintain our position as the most efficient gas distribution operator, while investing in delivering continuous performance improvement. We will achieve this through targeted investment in low-regret innovation, enhanced stakeholder engagement, whole systems collaboration, data and digitalisation.
Our rigorous engagement programme has helped us balance the clear need for greater regional support and investment, with the evident tension around the increased cost of living and ongoing affordability concerns.</t>
  </si>
  <si>
    <r>
      <t xml:space="preserve">The preferred option has therefore been assessed to provide the right balance between managing risks (NARM and risks associated with compliance not covered under NARM) whilst minimising the increased expenditure that is required over RIIO-GD2 levels to ensure a safe, reliable and compliant network.
</t>
    </r>
    <r>
      <rPr>
        <i/>
        <sz val="10"/>
        <color theme="1"/>
        <rFont val="Verdana"/>
        <family val="2"/>
      </rPr>
      <t>Note: It has not been possible to meet the ‘maintain risk’ objective in any of our options however, we expected this to be the case given the way in which NARM accounts for risk across civils assets. This is by virtue of the way civils impacts the mechanical assets risk (and it is impact on mechanical asset risk we are measuring) that results in small risk mitigation. Risk under the majority of risk categories is broadly being maintained +/-10% for the Preferred and Do More options, but not for the Do Less option. Carbon risk is a significant cause of risk increase in all options owing to the increase in the cost of carbon. 
All objectives fail to meet our uncertainty objective of paying back within 16 years. This is a consequence of the small risk mitigation, the reasons above. Baseline risks and risk mitigation relating to the health and safety of the workforce and the impact on mechanical assets due to failing civils infrastructure, e.g. collapsing buildings do not form part of the NARM risk modelling and so are not part of the risk analysis presented.</t>
    </r>
  </si>
  <si>
    <t>Building - Replace</t>
  </si>
  <si>
    <t>For further discussion see A22.f NGN RIIO-GD3 Investment Decision Pack - Offtakes &amp; PRS - Civils EJP</t>
  </si>
  <si>
    <t>Building - Refurb</t>
  </si>
  <si>
    <t>Security Upgrades - Fence Replacement</t>
  </si>
  <si>
    <t>Security Upgrades - Fence Refurbishment</t>
  </si>
  <si>
    <t>2051 Depreciation</t>
  </si>
  <si>
    <r>
      <t>(5)</t>
    </r>
    <r>
      <rPr>
        <vertAlign val="subscript"/>
        <sz val="10"/>
        <color theme="1"/>
        <rFont val="Verdana"/>
        <family val="2"/>
      </rPr>
      <t>2051</t>
    </r>
    <r>
      <rPr>
        <sz val="10"/>
        <color theme="1"/>
        <rFont val="Verdana"/>
        <family val="2"/>
      </rPr>
      <t>=(3)</t>
    </r>
    <r>
      <rPr>
        <vertAlign val="subscript"/>
        <sz val="10"/>
        <color theme="1"/>
        <rFont val="Verdana"/>
        <family val="2"/>
      </rPr>
      <t>2051</t>
    </r>
    <r>
      <rPr>
        <sz val="10"/>
        <color theme="1"/>
        <rFont val="Verdana"/>
        <family val="2"/>
      </rPr>
      <t>*Dep_rate</t>
    </r>
    <r>
      <rPr>
        <vertAlign val="subscript"/>
        <sz val="10"/>
        <color theme="1"/>
        <rFont val="Verdana"/>
        <family val="2"/>
      </rPr>
      <t>t</t>
    </r>
  </si>
  <si>
    <t>2052 Depreciation</t>
  </si>
  <si>
    <r>
      <t>(5)</t>
    </r>
    <r>
      <rPr>
        <vertAlign val="subscript"/>
        <sz val="10"/>
        <color theme="1"/>
        <rFont val="Verdana"/>
        <family val="2"/>
      </rPr>
      <t>2052</t>
    </r>
    <r>
      <rPr>
        <sz val="10"/>
        <color theme="1"/>
        <rFont val="Verdana"/>
        <family val="2"/>
      </rPr>
      <t>=(3)</t>
    </r>
    <r>
      <rPr>
        <vertAlign val="subscript"/>
        <sz val="10"/>
        <color theme="1"/>
        <rFont val="Verdana"/>
        <family val="2"/>
      </rPr>
      <t>2052</t>
    </r>
    <r>
      <rPr>
        <sz val="10"/>
        <color theme="1"/>
        <rFont val="Verdana"/>
        <family val="2"/>
      </rPr>
      <t>*Dep_rate</t>
    </r>
    <r>
      <rPr>
        <vertAlign val="subscript"/>
        <sz val="10"/>
        <color theme="1"/>
        <rFont val="Verdana"/>
        <family val="2"/>
      </rPr>
      <t>t</t>
    </r>
  </si>
  <si>
    <t>2053 Depreciation</t>
  </si>
  <si>
    <r>
      <t>(5)</t>
    </r>
    <r>
      <rPr>
        <vertAlign val="subscript"/>
        <sz val="10"/>
        <color theme="1"/>
        <rFont val="Verdana"/>
        <family val="2"/>
      </rPr>
      <t>2053</t>
    </r>
    <r>
      <rPr>
        <sz val="10"/>
        <color theme="1"/>
        <rFont val="Verdana"/>
        <family val="2"/>
      </rPr>
      <t>=(3)</t>
    </r>
    <r>
      <rPr>
        <vertAlign val="subscript"/>
        <sz val="10"/>
        <color theme="1"/>
        <rFont val="Verdana"/>
        <family val="2"/>
      </rPr>
      <t>2053</t>
    </r>
    <r>
      <rPr>
        <sz val="10"/>
        <color theme="1"/>
        <rFont val="Verdana"/>
        <family val="2"/>
      </rPr>
      <t>*Dep_rate</t>
    </r>
    <r>
      <rPr>
        <vertAlign val="subscript"/>
        <sz val="10"/>
        <color theme="1"/>
        <rFont val="Verdana"/>
        <family val="2"/>
      </rPr>
      <t>t</t>
    </r>
  </si>
  <si>
    <t>2054 Depreciation</t>
  </si>
  <si>
    <r>
      <t>(5)</t>
    </r>
    <r>
      <rPr>
        <vertAlign val="subscript"/>
        <sz val="10"/>
        <color theme="1"/>
        <rFont val="Verdana"/>
        <family val="2"/>
      </rPr>
      <t>2054</t>
    </r>
    <r>
      <rPr>
        <sz val="10"/>
        <color theme="1"/>
        <rFont val="Verdana"/>
        <family val="2"/>
      </rPr>
      <t>=(3)</t>
    </r>
    <r>
      <rPr>
        <vertAlign val="subscript"/>
        <sz val="10"/>
        <color theme="1"/>
        <rFont val="Verdana"/>
        <family val="2"/>
      </rPr>
      <t>2054</t>
    </r>
    <r>
      <rPr>
        <sz val="10"/>
        <color theme="1"/>
        <rFont val="Verdana"/>
        <family val="2"/>
      </rPr>
      <t>*Dep_rate</t>
    </r>
    <r>
      <rPr>
        <vertAlign val="subscript"/>
        <sz val="10"/>
        <color theme="1"/>
        <rFont val="Verdana"/>
        <family val="2"/>
      </rPr>
      <t>t</t>
    </r>
  </si>
  <si>
    <t>2055 Depreciation</t>
  </si>
  <si>
    <r>
      <t>(5)</t>
    </r>
    <r>
      <rPr>
        <vertAlign val="subscript"/>
        <sz val="10"/>
        <color theme="1"/>
        <rFont val="Verdana"/>
        <family val="2"/>
      </rPr>
      <t>2055</t>
    </r>
    <r>
      <rPr>
        <sz val="10"/>
        <color theme="1"/>
        <rFont val="Verdana"/>
        <family val="2"/>
      </rPr>
      <t>=(3)</t>
    </r>
    <r>
      <rPr>
        <vertAlign val="subscript"/>
        <sz val="10"/>
        <color theme="1"/>
        <rFont val="Verdana"/>
        <family val="2"/>
      </rPr>
      <t>2055</t>
    </r>
    <r>
      <rPr>
        <sz val="10"/>
        <color theme="1"/>
        <rFont val="Verdana"/>
        <family val="2"/>
      </rPr>
      <t>*Dep_rate</t>
    </r>
    <r>
      <rPr>
        <vertAlign val="subscript"/>
        <sz val="10"/>
        <color theme="1"/>
        <rFont val="Verdana"/>
        <family val="2"/>
      </rPr>
      <t>t</t>
    </r>
  </si>
  <si>
    <t>2056 Depreciation</t>
  </si>
  <si>
    <r>
      <t>(5)</t>
    </r>
    <r>
      <rPr>
        <vertAlign val="subscript"/>
        <sz val="10"/>
        <color theme="1"/>
        <rFont val="Verdana"/>
        <family val="2"/>
      </rPr>
      <t>2056</t>
    </r>
    <r>
      <rPr>
        <sz val="10"/>
        <color theme="1"/>
        <rFont val="Verdana"/>
        <family val="2"/>
      </rPr>
      <t>=(3)</t>
    </r>
    <r>
      <rPr>
        <vertAlign val="subscript"/>
        <sz val="10"/>
        <color theme="1"/>
        <rFont val="Verdana"/>
        <family val="2"/>
      </rPr>
      <t>2056</t>
    </r>
    <r>
      <rPr>
        <sz val="10"/>
        <color theme="1"/>
        <rFont val="Verdana"/>
        <family val="2"/>
      </rPr>
      <t>*Dep_rate</t>
    </r>
    <r>
      <rPr>
        <vertAlign val="subscript"/>
        <sz val="10"/>
        <color theme="1"/>
        <rFont val="Verdana"/>
        <family val="2"/>
      </rPr>
      <t>t</t>
    </r>
  </si>
  <si>
    <t>2057 Depreciation</t>
  </si>
  <si>
    <r>
      <t>(5)</t>
    </r>
    <r>
      <rPr>
        <vertAlign val="subscript"/>
        <sz val="10"/>
        <color theme="1"/>
        <rFont val="Verdana"/>
        <family val="2"/>
      </rPr>
      <t>2057</t>
    </r>
    <r>
      <rPr>
        <sz val="10"/>
        <color theme="1"/>
        <rFont val="Verdana"/>
        <family val="2"/>
      </rPr>
      <t>=(3)</t>
    </r>
    <r>
      <rPr>
        <vertAlign val="subscript"/>
        <sz val="10"/>
        <color theme="1"/>
        <rFont val="Verdana"/>
        <family val="2"/>
      </rPr>
      <t>2057</t>
    </r>
    <r>
      <rPr>
        <sz val="10"/>
        <color theme="1"/>
        <rFont val="Verdana"/>
        <family val="2"/>
      </rPr>
      <t>*Dep_rate</t>
    </r>
    <r>
      <rPr>
        <vertAlign val="subscript"/>
        <sz val="10"/>
        <color theme="1"/>
        <rFont val="Verdana"/>
        <family val="2"/>
      </rPr>
      <t>t</t>
    </r>
  </si>
  <si>
    <t>2058 Depreciation</t>
  </si>
  <si>
    <r>
      <t>(5)</t>
    </r>
    <r>
      <rPr>
        <vertAlign val="subscript"/>
        <sz val="10"/>
        <color theme="1"/>
        <rFont val="Verdana"/>
        <family val="2"/>
      </rPr>
      <t>2058</t>
    </r>
    <r>
      <rPr>
        <sz val="10"/>
        <color theme="1"/>
        <rFont val="Verdana"/>
        <family val="2"/>
      </rPr>
      <t>=(3)</t>
    </r>
    <r>
      <rPr>
        <vertAlign val="subscript"/>
        <sz val="10"/>
        <color theme="1"/>
        <rFont val="Verdana"/>
        <family val="2"/>
      </rPr>
      <t>2058</t>
    </r>
    <r>
      <rPr>
        <sz val="10"/>
        <color theme="1"/>
        <rFont val="Verdana"/>
        <family val="2"/>
      </rPr>
      <t>*Dep_rate</t>
    </r>
    <r>
      <rPr>
        <vertAlign val="subscript"/>
        <sz val="10"/>
        <color theme="1"/>
        <rFont val="Verdana"/>
        <family val="2"/>
      </rPr>
      <t>t</t>
    </r>
  </si>
  <si>
    <t>2059 Depreciation</t>
  </si>
  <si>
    <r>
      <t>(5)</t>
    </r>
    <r>
      <rPr>
        <vertAlign val="subscript"/>
        <sz val="10"/>
        <color theme="1"/>
        <rFont val="Verdana"/>
        <family val="2"/>
      </rPr>
      <t>2059</t>
    </r>
    <r>
      <rPr>
        <sz val="10"/>
        <color theme="1"/>
        <rFont val="Verdana"/>
        <family val="2"/>
      </rPr>
      <t>=(3)</t>
    </r>
    <r>
      <rPr>
        <vertAlign val="subscript"/>
        <sz val="10"/>
        <color theme="1"/>
        <rFont val="Verdana"/>
        <family val="2"/>
      </rPr>
      <t>2059</t>
    </r>
    <r>
      <rPr>
        <sz val="10"/>
        <color theme="1"/>
        <rFont val="Verdana"/>
        <family val="2"/>
      </rPr>
      <t>*Dep_rate</t>
    </r>
    <r>
      <rPr>
        <vertAlign val="subscript"/>
        <sz val="10"/>
        <color theme="1"/>
        <rFont val="Verdana"/>
        <family val="2"/>
      </rPr>
      <t>t</t>
    </r>
  </si>
  <si>
    <t>2060 Depreciation</t>
  </si>
  <si>
    <r>
      <t>(5)</t>
    </r>
    <r>
      <rPr>
        <vertAlign val="subscript"/>
        <sz val="10"/>
        <color theme="1"/>
        <rFont val="Verdana"/>
        <family val="2"/>
      </rPr>
      <t>2060</t>
    </r>
    <r>
      <rPr>
        <sz val="10"/>
        <color theme="1"/>
        <rFont val="Verdana"/>
        <family val="2"/>
      </rPr>
      <t>=(3)</t>
    </r>
    <r>
      <rPr>
        <vertAlign val="subscript"/>
        <sz val="10"/>
        <color theme="1"/>
        <rFont val="Verdana"/>
        <family val="2"/>
      </rPr>
      <t>2060</t>
    </r>
    <r>
      <rPr>
        <sz val="10"/>
        <color theme="1"/>
        <rFont val="Verdana"/>
        <family val="2"/>
      </rPr>
      <t>*Dep_rate</t>
    </r>
    <r>
      <rPr>
        <vertAlign val="subscript"/>
        <sz val="10"/>
        <color theme="1"/>
        <rFont val="Verdana"/>
        <family val="2"/>
      </rPr>
      <t>t</t>
    </r>
  </si>
  <si>
    <t>2061 Depreciation</t>
  </si>
  <si>
    <r>
      <t>(5)</t>
    </r>
    <r>
      <rPr>
        <vertAlign val="subscript"/>
        <sz val="10"/>
        <color theme="1"/>
        <rFont val="Verdana"/>
        <family val="2"/>
      </rPr>
      <t>2061</t>
    </r>
    <r>
      <rPr>
        <sz val="10"/>
        <color theme="1"/>
        <rFont val="Verdana"/>
        <family val="2"/>
      </rPr>
      <t>=(3)</t>
    </r>
    <r>
      <rPr>
        <vertAlign val="subscript"/>
        <sz val="10"/>
        <color theme="1"/>
        <rFont val="Verdana"/>
        <family val="2"/>
      </rPr>
      <t>2061</t>
    </r>
    <r>
      <rPr>
        <sz val="10"/>
        <color theme="1"/>
        <rFont val="Verdana"/>
        <family val="2"/>
      </rPr>
      <t>*Dep_rate</t>
    </r>
    <r>
      <rPr>
        <vertAlign val="subscript"/>
        <sz val="10"/>
        <color theme="1"/>
        <rFont val="Verdana"/>
        <family val="2"/>
      </rPr>
      <t>t</t>
    </r>
  </si>
  <si>
    <t>2062 Depreciation</t>
  </si>
  <si>
    <r>
      <t>(5)</t>
    </r>
    <r>
      <rPr>
        <vertAlign val="subscript"/>
        <sz val="10"/>
        <color theme="1"/>
        <rFont val="Verdana"/>
        <family val="2"/>
      </rPr>
      <t>2062</t>
    </r>
    <r>
      <rPr>
        <sz val="10"/>
        <color theme="1"/>
        <rFont val="Verdana"/>
        <family val="2"/>
      </rPr>
      <t>=(3)</t>
    </r>
    <r>
      <rPr>
        <vertAlign val="subscript"/>
        <sz val="10"/>
        <color theme="1"/>
        <rFont val="Verdana"/>
        <family val="2"/>
      </rPr>
      <t>2062</t>
    </r>
    <r>
      <rPr>
        <sz val="10"/>
        <color theme="1"/>
        <rFont val="Verdana"/>
        <family val="2"/>
      </rPr>
      <t>*Dep_rate</t>
    </r>
    <r>
      <rPr>
        <vertAlign val="subscript"/>
        <sz val="10"/>
        <color theme="1"/>
        <rFont val="Verdana"/>
        <family val="2"/>
      </rPr>
      <t>t</t>
    </r>
  </si>
  <si>
    <t>2063 Depreciation</t>
  </si>
  <si>
    <r>
      <t>(5)</t>
    </r>
    <r>
      <rPr>
        <vertAlign val="subscript"/>
        <sz val="10"/>
        <color theme="1"/>
        <rFont val="Verdana"/>
        <family val="2"/>
      </rPr>
      <t>2063</t>
    </r>
    <r>
      <rPr>
        <sz val="10"/>
        <color theme="1"/>
        <rFont val="Verdana"/>
        <family val="2"/>
      </rPr>
      <t>=(3)</t>
    </r>
    <r>
      <rPr>
        <vertAlign val="subscript"/>
        <sz val="10"/>
        <color theme="1"/>
        <rFont val="Verdana"/>
        <family val="2"/>
      </rPr>
      <t>2063</t>
    </r>
    <r>
      <rPr>
        <sz val="10"/>
        <color theme="1"/>
        <rFont val="Verdana"/>
        <family val="2"/>
      </rPr>
      <t>*Dep_rate</t>
    </r>
    <r>
      <rPr>
        <vertAlign val="subscript"/>
        <sz val="10"/>
        <color theme="1"/>
        <rFont val="Verdana"/>
        <family val="2"/>
      </rPr>
      <t>t</t>
    </r>
  </si>
  <si>
    <t>2064 Depreciation</t>
  </si>
  <si>
    <r>
      <t>(5)</t>
    </r>
    <r>
      <rPr>
        <vertAlign val="subscript"/>
        <sz val="10"/>
        <color theme="1"/>
        <rFont val="Verdana"/>
        <family val="2"/>
      </rPr>
      <t>2064</t>
    </r>
    <r>
      <rPr>
        <sz val="10"/>
        <color theme="1"/>
        <rFont val="Verdana"/>
        <family val="2"/>
      </rPr>
      <t>=(3)</t>
    </r>
    <r>
      <rPr>
        <vertAlign val="subscript"/>
        <sz val="10"/>
        <color theme="1"/>
        <rFont val="Verdana"/>
        <family val="2"/>
      </rPr>
      <t>2064</t>
    </r>
    <r>
      <rPr>
        <sz val="10"/>
        <color theme="1"/>
        <rFont val="Verdana"/>
        <family val="2"/>
      </rPr>
      <t>*Dep_rate</t>
    </r>
    <r>
      <rPr>
        <vertAlign val="subscript"/>
        <sz val="10"/>
        <color theme="1"/>
        <rFont val="Verdana"/>
        <family val="2"/>
      </rPr>
      <t>t</t>
    </r>
  </si>
  <si>
    <t>2065 Depreciation</t>
  </si>
  <si>
    <r>
      <t>(5)</t>
    </r>
    <r>
      <rPr>
        <vertAlign val="subscript"/>
        <sz val="10"/>
        <color theme="1"/>
        <rFont val="Verdana"/>
        <family val="2"/>
      </rPr>
      <t>2065</t>
    </r>
    <r>
      <rPr>
        <sz val="10"/>
        <color theme="1"/>
        <rFont val="Verdana"/>
        <family val="2"/>
      </rPr>
      <t>=(3)</t>
    </r>
    <r>
      <rPr>
        <vertAlign val="subscript"/>
        <sz val="10"/>
        <color theme="1"/>
        <rFont val="Verdana"/>
        <family val="2"/>
      </rPr>
      <t>2065</t>
    </r>
    <r>
      <rPr>
        <sz val="10"/>
        <color theme="1"/>
        <rFont val="Verdana"/>
        <family val="2"/>
      </rPr>
      <t>*Dep_rate</t>
    </r>
    <r>
      <rPr>
        <vertAlign val="subscript"/>
        <sz val="10"/>
        <color theme="1"/>
        <rFont val="Verdana"/>
        <family val="2"/>
      </rPr>
      <t>t</t>
    </r>
  </si>
  <si>
    <t>2066 Depreciation</t>
  </si>
  <si>
    <r>
      <t>(5)</t>
    </r>
    <r>
      <rPr>
        <vertAlign val="subscript"/>
        <sz val="10"/>
        <color theme="1"/>
        <rFont val="Verdana"/>
        <family val="2"/>
      </rPr>
      <t>2066</t>
    </r>
    <r>
      <rPr>
        <sz val="10"/>
        <color theme="1"/>
        <rFont val="Verdana"/>
        <family val="2"/>
      </rPr>
      <t>=(3)</t>
    </r>
    <r>
      <rPr>
        <vertAlign val="subscript"/>
        <sz val="10"/>
        <color theme="1"/>
        <rFont val="Verdana"/>
        <family val="2"/>
      </rPr>
      <t>2066</t>
    </r>
    <r>
      <rPr>
        <sz val="10"/>
        <color theme="1"/>
        <rFont val="Verdana"/>
        <family val="2"/>
      </rPr>
      <t>*Dep_rate</t>
    </r>
    <r>
      <rPr>
        <vertAlign val="subscript"/>
        <sz val="10"/>
        <color theme="1"/>
        <rFont val="Verdana"/>
        <family val="2"/>
      </rPr>
      <t>t</t>
    </r>
  </si>
  <si>
    <t>2067 Depreciation</t>
  </si>
  <si>
    <r>
      <t>(5)</t>
    </r>
    <r>
      <rPr>
        <vertAlign val="subscript"/>
        <sz val="10"/>
        <color theme="1"/>
        <rFont val="Verdana"/>
        <family val="2"/>
      </rPr>
      <t>2067</t>
    </r>
    <r>
      <rPr>
        <sz val="10"/>
        <color theme="1"/>
        <rFont val="Verdana"/>
        <family val="2"/>
      </rPr>
      <t>=(3)</t>
    </r>
    <r>
      <rPr>
        <vertAlign val="subscript"/>
        <sz val="10"/>
        <color theme="1"/>
        <rFont val="Verdana"/>
        <family val="2"/>
      </rPr>
      <t>2067</t>
    </r>
    <r>
      <rPr>
        <sz val="10"/>
        <color theme="1"/>
        <rFont val="Verdana"/>
        <family val="2"/>
      </rPr>
      <t>*Dep_rate</t>
    </r>
    <r>
      <rPr>
        <vertAlign val="subscript"/>
        <sz val="10"/>
        <color theme="1"/>
        <rFont val="Verdana"/>
        <family val="2"/>
      </rPr>
      <t>t</t>
    </r>
  </si>
  <si>
    <t>2068 Depreciation</t>
  </si>
  <si>
    <r>
      <t>(5)</t>
    </r>
    <r>
      <rPr>
        <vertAlign val="subscript"/>
        <sz val="10"/>
        <color theme="1"/>
        <rFont val="Verdana"/>
        <family val="2"/>
      </rPr>
      <t>2068</t>
    </r>
    <r>
      <rPr>
        <sz val="10"/>
        <color theme="1"/>
        <rFont val="Verdana"/>
        <family val="2"/>
      </rPr>
      <t>=(3)</t>
    </r>
    <r>
      <rPr>
        <vertAlign val="subscript"/>
        <sz val="10"/>
        <color theme="1"/>
        <rFont val="Verdana"/>
        <family val="2"/>
      </rPr>
      <t>2068</t>
    </r>
    <r>
      <rPr>
        <sz val="10"/>
        <color theme="1"/>
        <rFont val="Verdana"/>
        <family val="2"/>
      </rPr>
      <t>*Dep_rate</t>
    </r>
    <r>
      <rPr>
        <vertAlign val="subscript"/>
        <sz val="10"/>
        <color theme="1"/>
        <rFont val="Verdana"/>
        <family val="2"/>
      </rPr>
      <t>t</t>
    </r>
  </si>
  <si>
    <t>2069 Depreciation</t>
  </si>
  <si>
    <r>
      <t>(5)</t>
    </r>
    <r>
      <rPr>
        <vertAlign val="subscript"/>
        <sz val="10"/>
        <color theme="1"/>
        <rFont val="Verdana"/>
        <family val="2"/>
      </rPr>
      <t>2069</t>
    </r>
    <r>
      <rPr>
        <sz val="10"/>
        <color theme="1"/>
        <rFont val="Verdana"/>
        <family val="2"/>
      </rPr>
      <t>=(3)</t>
    </r>
    <r>
      <rPr>
        <vertAlign val="subscript"/>
        <sz val="10"/>
        <color theme="1"/>
        <rFont val="Verdana"/>
        <family val="2"/>
      </rPr>
      <t>2069</t>
    </r>
    <r>
      <rPr>
        <sz val="10"/>
        <color theme="1"/>
        <rFont val="Verdana"/>
        <family val="2"/>
      </rPr>
      <t>*Dep_rate</t>
    </r>
    <r>
      <rPr>
        <vertAlign val="subscript"/>
        <sz val="10"/>
        <color theme="1"/>
        <rFont val="Verdana"/>
        <family val="2"/>
      </rPr>
      <t>t</t>
    </r>
  </si>
  <si>
    <t>2070 Depreciation</t>
  </si>
  <si>
    <r>
      <t>(5)</t>
    </r>
    <r>
      <rPr>
        <vertAlign val="subscript"/>
        <sz val="10"/>
        <color theme="1"/>
        <rFont val="Verdana"/>
        <family val="2"/>
      </rPr>
      <t>2070</t>
    </r>
    <r>
      <rPr>
        <sz val="10"/>
        <color theme="1"/>
        <rFont val="Verdana"/>
        <family val="2"/>
      </rPr>
      <t>=(3)</t>
    </r>
    <r>
      <rPr>
        <vertAlign val="subscript"/>
        <sz val="10"/>
        <color theme="1"/>
        <rFont val="Verdana"/>
        <family val="2"/>
      </rPr>
      <t>2070</t>
    </r>
    <r>
      <rPr>
        <sz val="10"/>
        <color theme="1"/>
        <rFont val="Verdana"/>
        <family val="2"/>
      </rPr>
      <t>*Dep_rate</t>
    </r>
    <r>
      <rPr>
        <vertAlign val="subscript"/>
        <sz val="10"/>
        <color theme="1"/>
        <rFont val="Verdana"/>
        <family val="2"/>
      </rPr>
      <t>t</t>
    </r>
  </si>
  <si>
    <t>(4) + Total Opex + Total Pass Through Costs</t>
  </si>
  <si>
    <t>Societal Costs/Benefits</t>
  </si>
  <si>
    <t>Pass Through Costs</t>
  </si>
  <si>
    <t>Comparison to baseline</t>
  </si>
  <si>
    <t xml:space="preserve">Capex </t>
  </si>
  <si>
    <t>Do more - extrapolate survey results by 2</t>
  </si>
  <si>
    <r>
      <t xml:space="preserve">The different priorities between national, local and customer stakeholders highlights tensions between short- and long-term goals and the dynamics NGN must manage throughout RIIO-GD3. Customers (especially older, low income, and digitally excluded customers) value energy affordability above all other priorities. Conversely, future customers prioritise helping the region to meet climate change targets (and not leaving anyone behind). Local stakeholders generally share this long-term view; Furthermore, national groups say they will judge our performance by how resilient the business is.
As customers are satisfied with the performance and availability of our services, they prefer us to maintain service levels at levels similar to today and asked for us to reduce future risk with targeted investments to enhance removal, reduction, resistance and recovery strategies.
To balance stakeholders' priorities, we will maintain our position as the most efficient gas distribution operator, while investing in delivering continuous performance improvement. We will achieve this through targeted investment in low-regret innovation, enhanced stakeholder engagement, whole systems collaboration, data and digitalisation.
Our rigorous engagement programme has helped us balance the clear need for greater regional support and investment, with the evident tension around the increased cost of living and ongoing affordability concerns. </t>
    </r>
    <r>
      <rPr>
        <b/>
        <sz val="10"/>
        <color theme="1"/>
        <rFont val="Verdana"/>
        <family val="2"/>
      </rPr>
      <t>(Additional increase in spend over the Preferred option has not been deemed to be justified).</t>
    </r>
  </si>
  <si>
    <t>Do less - intervene on half of sites (as identified by survey) during RIIO-3</t>
  </si>
  <si>
    <r>
      <t>The different priorities between national, local and customer stakeholders highlights tensions between short- and long-term goals and the dynamics NGN must manage throughout RIIO-GD3. Customers (especially older, low income, and digitally excluded customers) value energy affordability above all other priorities. Conversely, future customers prioritise helping the region to meet climate change targets (and not leaving anyone behind). Local stakeholders generally share this long-term view; Furthermore, national groups say they will judge our performance by how resilient the business is.
As customers are satisfied with the performance and availability of our services, they prefer us to maintain service levels at levels similar to today and asked for us to reduce future risk with targeted investments to enhance removal, reduction, resistance and recovery strategies.</t>
    </r>
    <r>
      <rPr>
        <b/>
        <sz val="10"/>
        <color theme="1"/>
        <rFont val="Verdana"/>
        <family val="2"/>
      </rPr>
      <t xml:space="preserve"> (This option places health and safety at risk</t>
    </r>
    <r>
      <rPr>
        <sz val="10"/>
        <color theme="1"/>
        <rFont val="Verdana"/>
        <family val="2"/>
      </rPr>
      <t>)
To balance stakeholders' priorities, we will maintain our position as the most efficient gas distribution operator, while investing in delivering continuous performance improvement. We will achieve this through targeted investment in low-regret innovation, enhanced stakeholder engagement, whole systems collaboration, data and digitalisation.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</si>
</sst>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64" formatCode="_(* #,##0.00_);_(* \(#,##0.00\);_(* &quot;-&quot;??_);_(@_)"/>
    <numFmt numFmtId="165" formatCode="_(&quot;£&quot;* #,##0.00_);_(&quot;£&quot;* \(#,##0.00\);_(&quot;£&quot;* &quot;-&quot;??_);_(@_)"/>
    <numFmt numFmtId="166" formatCode="&quot;£&quot;#,##0.00"/>
    <numFmt numFmtId="167" formatCode="&quot;£&quot;#,##0"/>
    <numFmt numFmtId="168" formatCode="0.000"/>
    <numFmt numFmtId="169" formatCode="#,##0.00;[Red]\(#,##0.00\);\-"/>
    <numFmt numFmtId="170" formatCode="[$$-409]#,##0.00"/>
    <numFmt numFmtId="171" formatCode="0.0;[Red]\-0.0;\-"/>
    <numFmt numFmtId="172" formatCode="0.0"/>
    <numFmt numFmtId="173" formatCode="0.00000"/>
    <numFmt numFmtId="174" formatCode="#,##0.0;[Red]\(#,##0.0\);\-"/>
    <numFmt numFmtId="175" formatCode="#,##0.000;[Red]\(#,##0.000\);\-"/>
    <numFmt numFmtId="176" formatCode="#,##0.0_);\(#,##0.0\);\-_)"/>
    <numFmt numFmtId="177" formatCode="dd\ mmm\ yyyy"/>
    <numFmt numFmtId="178" formatCode="#,##0.000_);\(#,##0.000\);\-_)"/>
    <numFmt numFmtId="179" formatCode="#,##0.0000;[Red]\(#,##0.0000\);\-"/>
    <numFmt numFmtId="180" formatCode="#,##0.00000;[Red]\(#,##0.00000\);\-"/>
    <numFmt numFmtId="181" formatCode="#,##0.0000000;[Red]\(#,##0.0000000\);\-"/>
    <numFmt numFmtId="182" formatCode="#,##0.00000000;[Red]\(#,##0.00000000\);\-"/>
    <numFmt numFmtId="183" formatCode="#,##0.000000000;[Red]\(#,##0.000000000\);\-"/>
    <numFmt numFmtId="184" formatCode="#,##0.0000000000;[Red]\(#,##0.0000000000\);\-"/>
    <numFmt numFmtId="185" formatCode="0.0%"/>
  </numFmts>
  <fonts count="54">
    <font>
      <sz val="10"/>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9"/>
      <color theme="1"/>
      <name val="Verdana"/>
      <family val="2"/>
    </font>
    <font>
      <b/>
      <sz val="9"/>
      <color theme="1"/>
      <name val="Verdana"/>
      <family val="2"/>
    </font>
    <font>
      <i/>
      <sz val="9"/>
      <color theme="1"/>
      <name val="Verdana"/>
      <family val="2"/>
    </font>
    <font>
      <sz val="11"/>
      <color theme="1"/>
      <name val="Calibri"/>
      <family val="2"/>
      <scheme val="minor"/>
    </font>
    <font>
      <sz val="10"/>
      <name val="Arial"/>
      <family val="2"/>
    </font>
    <font>
      <u/>
      <sz val="8.8000000000000007"/>
      <color theme="10"/>
      <name val="Calibri"/>
      <family val="2"/>
    </font>
    <font>
      <sz val="11"/>
      <name val="CG Omega"/>
      <family val="2"/>
    </font>
    <font>
      <sz val="10"/>
      <color rgb="FFFF0000"/>
      <name val="Verdana"/>
      <family val="2"/>
    </font>
    <font>
      <b/>
      <sz val="10"/>
      <color theme="1"/>
      <name val="Verdana"/>
      <family val="2"/>
    </font>
    <font>
      <sz val="10"/>
      <name val="Verdana"/>
      <family val="2"/>
    </font>
    <font>
      <vertAlign val="superscript"/>
      <sz val="10"/>
      <color theme="1"/>
      <name val="Verdana"/>
      <family val="2"/>
    </font>
    <font>
      <b/>
      <sz val="10"/>
      <name val="Verdana"/>
      <family val="2"/>
    </font>
    <font>
      <b/>
      <sz val="12"/>
      <color theme="1"/>
      <name val="Verdana"/>
      <family val="2"/>
    </font>
    <font>
      <i/>
      <sz val="10"/>
      <color theme="1"/>
      <name val="Verdana"/>
      <family val="2"/>
    </font>
    <font>
      <sz val="10"/>
      <color theme="1"/>
      <name val="Verdana"/>
      <family val="2"/>
    </font>
    <font>
      <sz val="10"/>
      <color theme="0"/>
      <name val="Verdana"/>
      <family val="2"/>
    </font>
    <font>
      <vertAlign val="subscript"/>
      <sz val="10"/>
      <color theme="1"/>
      <name val="Verdana"/>
      <family val="2"/>
    </font>
    <font>
      <i/>
      <sz val="10"/>
      <name val="Verdana"/>
      <family val="2"/>
    </font>
    <font>
      <sz val="9"/>
      <color indexed="81"/>
      <name val="Tahoma"/>
      <family val="2"/>
    </font>
    <font>
      <b/>
      <sz val="9"/>
      <color indexed="81"/>
      <name val="Tahoma"/>
      <family val="2"/>
    </font>
    <font>
      <sz val="8"/>
      <name val="Verdana"/>
      <family val="2"/>
    </font>
    <font>
      <sz val="8"/>
      <color theme="1"/>
      <name val="Verdana"/>
      <family val="2"/>
    </font>
    <font>
      <b/>
      <u/>
      <sz val="10"/>
      <color theme="1"/>
      <name val="Verdana"/>
      <family val="2"/>
    </font>
    <font>
      <i/>
      <sz val="10"/>
      <color theme="0"/>
      <name val="Verdana"/>
      <family val="2"/>
    </font>
    <font>
      <b/>
      <i/>
      <sz val="10"/>
      <color theme="1"/>
      <name val="Verdana"/>
      <family val="2"/>
    </font>
    <font>
      <sz val="12"/>
      <color theme="1"/>
      <name val="Verdana"/>
      <family val="2"/>
    </font>
    <font>
      <u/>
      <sz val="12"/>
      <color theme="10"/>
      <name val="Verdana"/>
      <family val="2"/>
    </font>
    <font>
      <b/>
      <sz val="14"/>
      <color theme="1"/>
      <name val="Verdana"/>
      <family val="2"/>
    </font>
    <font>
      <b/>
      <u/>
      <sz val="9"/>
      <color theme="1"/>
      <name val="Verdana"/>
      <family val="2"/>
    </font>
    <font>
      <sz val="11"/>
      <name val="CG Omega"/>
    </font>
    <font>
      <b/>
      <sz val="11"/>
      <name val="CG Omega"/>
      <family val="2"/>
    </font>
    <font>
      <sz val="10"/>
      <color indexed="8"/>
      <name val="Verdana"/>
      <family val="2"/>
    </font>
    <font>
      <b/>
      <sz val="10"/>
      <color theme="0"/>
      <name val="Verdana"/>
      <family val="2"/>
    </font>
    <font>
      <b/>
      <sz val="11"/>
      <color rgb="FFFA7D00"/>
      <name val="Calibri"/>
      <family val="2"/>
      <scheme val="minor"/>
    </font>
    <font>
      <sz val="10"/>
      <color theme="1"/>
      <name val="Gill Sans MT"/>
      <family val="2"/>
    </font>
    <font>
      <b/>
      <sz val="11"/>
      <color theme="1"/>
      <name val="Calibri"/>
      <family val="2"/>
      <scheme val="minor"/>
    </font>
    <font>
      <u/>
      <sz val="9"/>
      <color theme="10"/>
      <name val="Verdana"/>
      <family val="2"/>
    </font>
    <font>
      <sz val="10"/>
      <color theme="4"/>
      <name val="Verdana"/>
      <family val="2"/>
    </font>
    <font>
      <u/>
      <sz val="10"/>
      <color theme="10"/>
      <name val="Verdana"/>
      <family val="2"/>
    </font>
    <font>
      <b/>
      <sz val="10"/>
      <color rgb="FFFA7D00"/>
      <name val="Verdana"/>
      <family val="2"/>
    </font>
    <font>
      <sz val="10"/>
      <color rgb="FF0070C0"/>
      <name val="Verdana"/>
      <family val="2"/>
    </font>
    <font>
      <sz val="9"/>
      <color indexed="81"/>
      <name val="Tahoma"/>
      <family val="2"/>
    </font>
    <font>
      <b/>
      <sz val="9"/>
      <color indexed="81"/>
      <name val="Tahoma"/>
      <family val="2"/>
    </font>
    <font>
      <sz val="10"/>
      <color theme="1"/>
      <name val="Arial"/>
      <family val="2"/>
    </font>
    <font>
      <u/>
      <sz val="10"/>
      <color theme="10"/>
      <name val="Arial"/>
      <family val="2"/>
    </font>
    <font>
      <sz val="11"/>
      <name val="Calibri"/>
      <family val="2"/>
      <scheme val="minor"/>
    </font>
    <font>
      <b/>
      <sz val="10"/>
      <color theme="0" tint="-0.14999847407452621"/>
      <name val="Verdana"/>
      <family val="2"/>
    </font>
    <font>
      <sz val="9"/>
      <color theme="10"/>
      <name val="Verdana"/>
      <family val="2"/>
    </font>
    <font>
      <sz val="11"/>
      <color theme="1"/>
      <name val="Tenorite"/>
    </font>
    <font>
      <b/>
      <sz val="10"/>
      <color rgb="FF000000"/>
      <name val="Verdana"/>
      <family val="2"/>
    </font>
  </fonts>
  <fills count="24">
    <fill>
      <patternFill patternType="none"/>
    </fill>
    <fill>
      <patternFill patternType="gray125"/>
    </fill>
    <fill>
      <patternFill patternType="solid">
        <fgColor theme="9" tint="0.59999389629810485"/>
        <bgColor indexed="64"/>
      </patternFill>
    </fill>
    <fill>
      <patternFill patternType="solid">
        <fgColor theme="5" tint="0.59999389629810485"/>
        <bgColor indexed="64"/>
      </patternFill>
    </fill>
    <fill>
      <patternFill patternType="solid">
        <fgColor theme="0" tint="-0.34998626667073579"/>
        <bgColor indexed="64"/>
      </patternFill>
    </fill>
    <fill>
      <patternFill patternType="solid">
        <fgColor rgb="FFFFFFCC"/>
        <bgColor indexed="64"/>
      </patternFill>
    </fill>
    <fill>
      <patternFill patternType="solid">
        <fgColor theme="0"/>
        <bgColor indexed="64"/>
      </patternFill>
    </fill>
    <fill>
      <patternFill patternType="solid">
        <fgColor theme="0" tint="-0.14999847407452621"/>
        <bgColor indexed="64"/>
      </patternFill>
    </fill>
    <fill>
      <patternFill patternType="solid">
        <fgColor rgb="FFD6DCE6"/>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rgb="FFFF0000"/>
        <bgColor indexed="64"/>
      </patternFill>
    </fill>
    <fill>
      <patternFill patternType="solid">
        <fgColor rgb="FF92D050"/>
        <bgColor indexed="64"/>
      </patternFill>
    </fill>
    <fill>
      <patternFill patternType="solid">
        <fgColor theme="0" tint="-0.249977111117893"/>
        <bgColor indexed="64"/>
      </patternFill>
    </fill>
    <fill>
      <patternFill patternType="solid">
        <fgColor rgb="FFF2F2F2"/>
      </patternFill>
    </fill>
    <fill>
      <patternFill patternType="solid">
        <fgColor theme="1" tint="0.249977111117893"/>
        <bgColor indexed="64"/>
      </patternFill>
    </fill>
    <fill>
      <patternFill patternType="solid">
        <fgColor theme="2" tint="-9.9978637043366805E-2"/>
        <bgColor indexed="64"/>
      </patternFill>
    </fill>
    <fill>
      <patternFill patternType="solid">
        <fgColor rgb="FFFF9900"/>
        <bgColor indexed="64"/>
      </patternFill>
    </fill>
    <fill>
      <patternFill patternType="solid">
        <fgColor rgb="FFFF9999"/>
        <bgColor indexed="64"/>
      </patternFill>
    </fill>
    <fill>
      <patternFill patternType="solid">
        <fgColor theme="9" tint="0.79998168889431442"/>
        <bgColor indexed="64"/>
      </patternFill>
    </fill>
    <fill>
      <patternFill patternType="solid">
        <fgColor rgb="FFFFCCCC"/>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CC"/>
        <bgColor rgb="FF000000"/>
      </patternFill>
    </fill>
  </fills>
  <borders count="6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bottom/>
      <diagonal/>
    </border>
    <border>
      <left/>
      <right/>
      <top/>
      <bottom style="medium">
        <color indexed="64"/>
      </bottom>
      <diagonal/>
    </border>
    <border>
      <left style="medium">
        <color indexed="64"/>
      </left>
      <right style="thin">
        <color indexed="64"/>
      </right>
      <top/>
      <bottom style="medium">
        <color indexed="64"/>
      </bottom>
      <diagonal/>
    </border>
    <border>
      <left/>
      <right/>
      <top/>
      <bottom style="thin">
        <color indexed="64"/>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indexed="64"/>
      </top>
      <bottom/>
      <diagonal/>
    </border>
    <border>
      <left style="medium">
        <color indexed="64"/>
      </left>
      <right/>
      <top/>
      <bottom/>
      <diagonal/>
    </border>
    <border>
      <left/>
      <right/>
      <top style="thick">
        <color theme="5"/>
      </top>
      <bottom/>
      <diagonal/>
    </border>
    <border>
      <left/>
      <right/>
      <top/>
      <bottom style="thin">
        <color theme="0" tint="-0.499984740745262"/>
      </bottom>
      <diagonal/>
    </border>
    <border>
      <left/>
      <right/>
      <top style="thin">
        <color theme="0" tint="-0.499984740745262"/>
      </top>
      <bottom/>
      <diagonal/>
    </border>
    <border>
      <left/>
      <right/>
      <top style="thick">
        <color auto="1"/>
      </top>
      <bottom style="thick">
        <color auto="1"/>
      </bottom>
      <diagonal/>
    </border>
    <border>
      <left style="thin">
        <color auto="1"/>
      </left>
      <right style="thick">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right style="medium">
        <color indexed="64"/>
      </right>
      <top/>
      <bottom style="thin">
        <color indexed="64"/>
      </bottom>
      <diagonal/>
    </border>
  </borders>
  <cellStyleXfs count="39">
    <xf numFmtId="0" fontId="0" fillId="0" borderId="0"/>
    <xf numFmtId="0" fontId="7" fillId="0" borderId="0"/>
    <xf numFmtId="9" fontId="7" fillId="0" borderId="0" applyFont="0" applyFill="0" applyBorder="0" applyAlignment="0" applyProtection="0"/>
    <xf numFmtId="164" fontId="7" fillId="0" borderId="0" applyFont="0" applyFill="0" applyBorder="0" applyAlignment="0" applyProtection="0"/>
    <xf numFmtId="165" fontId="7" fillId="0" borderId="0" applyFont="0" applyFill="0" applyBorder="0" applyAlignment="0" applyProtection="0"/>
    <xf numFmtId="0" fontId="8" fillId="0" borderId="0"/>
    <xf numFmtId="0" fontId="9" fillId="0" borderId="0" applyNumberFormat="0" applyFill="0" applyBorder="0" applyAlignment="0" applyProtection="0">
      <alignment vertical="top"/>
      <protection locked="0"/>
    </xf>
    <xf numFmtId="0" fontId="8" fillId="0" borderId="0"/>
    <xf numFmtId="0" fontId="10" fillId="0" borderId="0" applyFont="0" applyFill="0" applyBorder="0" applyAlignment="0" applyProtection="0"/>
    <xf numFmtId="9" fontId="18" fillId="0" borderId="0" applyFont="0" applyFill="0" applyBorder="0" applyAlignment="0" applyProtection="0"/>
    <xf numFmtId="0" fontId="18" fillId="0" borderId="0"/>
    <xf numFmtId="170" fontId="10" fillId="0" borderId="0"/>
    <xf numFmtId="0" fontId="10" fillId="0" borderId="0"/>
    <xf numFmtId="0" fontId="8" fillId="0" borderId="0" applyFont="0" applyFill="0" applyBorder="0" applyAlignment="0" applyProtection="0"/>
    <xf numFmtId="0" fontId="18" fillId="0" borderId="0"/>
    <xf numFmtId="0" fontId="33" fillId="0" borderId="0"/>
    <xf numFmtId="0" fontId="18" fillId="0" borderId="0"/>
    <xf numFmtId="0" fontId="10" fillId="0" borderId="0"/>
    <xf numFmtId="0" fontId="3" fillId="0" borderId="0"/>
    <xf numFmtId="9" fontId="3" fillId="0" borderId="0" applyFont="0" applyFill="0" applyBorder="0" applyAlignment="0" applyProtection="0"/>
    <xf numFmtId="164" fontId="3" fillId="0" borderId="0" applyFont="0" applyFill="0" applyBorder="0" applyAlignment="0" applyProtection="0"/>
    <xf numFmtId="165" fontId="3" fillId="0" borderId="0" applyFont="0" applyFill="0" applyBorder="0" applyAlignment="0" applyProtection="0"/>
    <xf numFmtId="0" fontId="37" fillId="14" borderId="39" applyNumberFormat="0" applyAlignment="0" applyProtection="0"/>
    <xf numFmtId="0" fontId="2" fillId="0" borderId="0"/>
    <xf numFmtId="165" fontId="2" fillId="0" borderId="0" applyFont="0" applyFill="0" applyBorder="0" applyAlignment="0" applyProtection="0"/>
    <xf numFmtId="176" fontId="38" fillId="13" borderId="0"/>
    <xf numFmtId="9" fontId="18" fillId="0" borderId="0" applyFont="0" applyFill="0" applyBorder="0" applyAlignment="0" applyProtection="0"/>
    <xf numFmtId="0" fontId="18" fillId="0" borderId="0"/>
    <xf numFmtId="0" fontId="47" fillId="0" borderId="0"/>
    <xf numFmtId="0" fontId="48" fillId="0" borderId="0" applyNumberFormat="0" applyFill="0" applyBorder="0" applyAlignment="0" applyProtection="0">
      <alignment vertical="top"/>
      <protection locked="0"/>
    </xf>
    <xf numFmtId="9" fontId="47" fillId="0" borderId="0" applyFont="0" applyFill="0" applyBorder="0" applyAlignment="0" applyProtection="0"/>
    <xf numFmtId="0" fontId="1" fillId="0" borderId="0"/>
    <xf numFmtId="0" fontId="8" fillId="0" borderId="0"/>
    <xf numFmtId="0" fontId="1" fillId="0" borderId="0"/>
    <xf numFmtId="0" fontId="1" fillId="0" borderId="0"/>
    <xf numFmtId="0" fontId="1" fillId="0" borderId="0"/>
    <xf numFmtId="0" fontId="1" fillId="0" borderId="0"/>
    <xf numFmtId="4" fontId="49" fillId="20" borderId="0" applyBorder="0">
      <alignment horizontal="center" vertical="center" wrapText="1"/>
    </xf>
    <xf numFmtId="0" fontId="47" fillId="0" borderId="0"/>
  </cellStyleXfs>
  <cellXfs count="489">
    <xf numFmtId="0" fontId="0" fillId="0" borderId="0" xfId="0"/>
    <xf numFmtId="0" fontId="0" fillId="0" borderId="0" xfId="0" applyAlignment="1">
      <alignment horizontal="center"/>
    </xf>
    <xf numFmtId="0" fontId="0" fillId="0" borderId="0" xfId="0" applyAlignment="1">
      <alignment vertical="center"/>
    </xf>
    <xf numFmtId="0" fontId="12" fillId="0" borderId="9" xfId="0" applyFont="1" applyBorder="1"/>
    <xf numFmtId="0" fontId="12" fillId="0" borderId="0" xfId="0" applyFont="1"/>
    <xf numFmtId="0" fontId="12" fillId="0" borderId="1" xfId="0" applyFont="1" applyBorder="1" applyAlignment="1">
      <alignment horizontal="center" vertical="center"/>
    </xf>
    <xf numFmtId="0" fontId="0" fillId="0" borderId="0" xfId="0" quotePrefix="1"/>
    <xf numFmtId="0" fontId="0" fillId="0" borderId="9" xfId="0" applyBorder="1"/>
    <xf numFmtId="0" fontId="0" fillId="0" borderId="8" xfId="0" applyBorder="1" applyAlignment="1">
      <alignment vertical="center" textRotation="90"/>
    </xf>
    <xf numFmtId="0" fontId="0" fillId="0" borderId="12" xfId="0" applyBorder="1" applyAlignment="1">
      <alignment vertical="center" textRotation="90"/>
    </xf>
    <xf numFmtId="0" fontId="13" fillId="0" borderId="0" xfId="0" applyFont="1"/>
    <xf numFmtId="0" fontId="0" fillId="3" borderId="1" xfId="0" applyFill="1" applyBorder="1" applyAlignment="1">
      <alignment horizontal="center" vertical="center"/>
    </xf>
    <xf numFmtId="0" fontId="16" fillId="0" borderId="0" xfId="0" applyFont="1"/>
    <xf numFmtId="0" fontId="15" fillId="0" borderId="1" xfId="0" applyFont="1" applyBorder="1" applyAlignment="1">
      <alignment horizontal="center" vertical="center" wrapText="1"/>
    </xf>
    <xf numFmtId="167" fontId="0" fillId="0" borderId="0" xfId="0" applyNumberFormat="1" applyAlignment="1">
      <alignment horizontal="center" vertical="center" wrapText="1"/>
    </xf>
    <xf numFmtId="0" fontId="0" fillId="0" borderId="0" xfId="0" applyAlignment="1">
      <alignment horizontal="center" vertical="center" wrapText="1"/>
    </xf>
    <xf numFmtId="0" fontId="11" fillId="0" borderId="0" xfId="0" applyFont="1" applyAlignment="1">
      <alignment vertical="center" wrapText="1"/>
    </xf>
    <xf numFmtId="0" fontId="15" fillId="0" borderId="1" xfId="0" applyFont="1" applyBorder="1" applyAlignment="1">
      <alignment horizontal="center" vertical="center"/>
    </xf>
    <xf numFmtId="169" fontId="12" fillId="0" borderId="1" xfId="0" applyNumberFormat="1" applyFont="1" applyBorder="1" applyAlignment="1">
      <alignment horizontal="center" vertical="center"/>
    </xf>
    <xf numFmtId="166" fontId="0" fillId="0" borderId="0" xfId="0" applyNumberFormat="1" applyAlignment="1">
      <alignment horizontal="center" vertical="center" wrapText="1"/>
    </xf>
    <xf numFmtId="3" fontId="15" fillId="0" borderId="0" xfId="0" applyNumberFormat="1" applyFont="1"/>
    <xf numFmtId="169" fontId="12" fillId="4" borderId="1" xfId="0" applyNumberFormat="1" applyFont="1" applyFill="1" applyBorder="1" applyAlignment="1">
      <alignment horizontal="center" vertical="center"/>
    </xf>
    <xf numFmtId="166" fontId="12" fillId="4" borderId="1" xfId="0" applyNumberFormat="1" applyFont="1" applyFill="1" applyBorder="1" applyAlignment="1">
      <alignment horizontal="center" vertical="center"/>
    </xf>
    <xf numFmtId="169" fontId="12" fillId="4" borderId="6" xfId="0" applyNumberFormat="1" applyFont="1" applyFill="1" applyBorder="1" applyAlignment="1">
      <alignment horizontal="center" vertical="center"/>
    </xf>
    <xf numFmtId="0" fontId="19" fillId="0" borderId="0" xfId="0" applyFont="1"/>
    <xf numFmtId="0" fontId="0" fillId="0" borderId="21" xfId="0" applyBorder="1"/>
    <xf numFmtId="0" fontId="12" fillId="0" borderId="1" xfId="0" applyFont="1" applyBorder="1" applyAlignment="1">
      <alignment horizontal="center" wrapText="1"/>
    </xf>
    <xf numFmtId="0" fontId="25" fillId="0" borderId="0" xfId="0" applyFont="1" applyAlignment="1">
      <alignment horizontal="center"/>
    </xf>
    <xf numFmtId="0" fontId="0" fillId="0" borderId="0" xfId="0" applyAlignment="1">
      <alignment horizontal="left"/>
    </xf>
    <xf numFmtId="0" fontId="0" fillId="0" borderId="6" xfId="0" applyBorder="1"/>
    <xf numFmtId="0" fontId="15" fillId="0" borderId="6" xfId="0" applyFont="1" applyBorder="1" applyAlignment="1">
      <alignment horizontal="center" vertical="center"/>
    </xf>
    <xf numFmtId="0" fontId="15" fillId="0" borderId="14" xfId="0" applyFont="1" applyBorder="1" applyAlignment="1">
      <alignment horizontal="center" vertical="center" wrapText="1"/>
    </xf>
    <xf numFmtId="0" fontId="12" fillId="0" borderId="1" xfId="0" applyFont="1" applyBorder="1" applyAlignment="1">
      <alignment horizontal="center" vertical="center" wrapText="1"/>
    </xf>
    <xf numFmtId="9" fontId="12" fillId="4" borderId="14" xfId="9" applyFont="1" applyFill="1" applyBorder="1" applyAlignment="1" applyProtection="1">
      <alignment horizontal="center" vertical="center"/>
    </xf>
    <xf numFmtId="0" fontId="12" fillId="0" borderId="6" xfId="0" applyFont="1" applyBorder="1" applyAlignment="1">
      <alignment horizontal="center" vertical="center" wrapText="1"/>
    </xf>
    <xf numFmtId="0" fontId="12" fillId="5" borderId="6" xfId="0" applyFont="1" applyFill="1" applyBorder="1" applyAlignment="1" applyProtection="1">
      <alignment horizontal="center" vertical="center"/>
      <protection locked="0"/>
    </xf>
    <xf numFmtId="169" fontId="0" fillId="5" borderId="1" xfId="0" applyNumberFormat="1" applyFill="1" applyBorder="1" applyAlignment="1" applyProtection="1">
      <alignment horizontal="center" vertical="center"/>
      <protection locked="0"/>
    </xf>
    <xf numFmtId="0" fontId="12" fillId="4" borderId="1" xfId="0" quotePrefix="1" applyFont="1" applyFill="1" applyBorder="1" applyAlignment="1">
      <alignment horizontal="center" vertical="center"/>
    </xf>
    <xf numFmtId="0" fontId="4" fillId="0" borderId="0" xfId="0" applyFont="1" applyAlignment="1">
      <alignment horizontal="center" vertical="center" wrapText="1"/>
    </xf>
    <xf numFmtId="171" fontId="13" fillId="5" borderId="1" xfId="11" applyNumberFormat="1" applyFont="1" applyFill="1" applyBorder="1" applyAlignment="1">
      <alignment horizontal="center"/>
    </xf>
    <xf numFmtId="0" fontId="0" fillId="6" borderId="0" xfId="0" applyFill="1" applyAlignment="1">
      <alignment horizontal="center"/>
    </xf>
    <xf numFmtId="0" fontId="0" fillId="6" borderId="0" xfId="0" applyFill="1"/>
    <xf numFmtId="0" fontId="12" fillId="6" borderId="1" xfId="0" applyFont="1" applyFill="1" applyBorder="1" applyAlignment="1">
      <alignment horizontal="center" vertical="center"/>
    </xf>
    <xf numFmtId="0" fontId="0" fillId="6" borderId="1" xfId="0" applyFill="1" applyBorder="1" applyAlignment="1">
      <alignment horizontal="center" vertical="center" wrapText="1"/>
    </xf>
    <xf numFmtId="0" fontId="12" fillId="0" borderId="0" xfId="1" applyFont="1"/>
    <xf numFmtId="0" fontId="0" fillId="0" borderId="0" xfId="1" applyFont="1"/>
    <xf numFmtId="0" fontId="0" fillId="0" borderId="0" xfId="1" applyFont="1" applyAlignment="1">
      <alignment horizontal="left" vertical="top" wrapText="1"/>
    </xf>
    <xf numFmtId="0" fontId="5" fillId="0" borderId="1" xfId="1" applyFont="1" applyBorder="1" applyAlignment="1">
      <alignment horizontal="center" vertical="center" wrapText="1"/>
    </xf>
    <xf numFmtId="0" fontId="5" fillId="0" borderId="3" xfId="1" applyFont="1" applyBorder="1" applyAlignment="1">
      <alignment horizontal="center" vertical="center" wrapText="1"/>
    </xf>
    <xf numFmtId="0" fontId="13" fillId="5" borderId="1" xfId="5" applyFont="1" applyFill="1" applyBorder="1" applyAlignment="1">
      <alignment horizontal="center" vertical="center"/>
    </xf>
    <xf numFmtId="0" fontId="13" fillId="5" borderId="5" xfId="5" applyFont="1" applyFill="1" applyBorder="1" applyAlignment="1">
      <alignment horizontal="center" vertical="center"/>
    </xf>
    <xf numFmtId="168" fontId="13" fillId="5" borderId="1" xfId="5" applyNumberFormat="1" applyFont="1" applyFill="1" applyBorder="1" applyAlignment="1">
      <alignment vertical="center"/>
    </xf>
    <xf numFmtId="0" fontId="27" fillId="0" borderId="0" xfId="0" applyFont="1"/>
    <xf numFmtId="167" fontId="12" fillId="0" borderId="1" xfId="0" applyNumberFormat="1" applyFont="1" applyBorder="1" applyAlignment="1">
      <alignment horizontal="center" vertical="center" wrapText="1"/>
    </xf>
    <xf numFmtId="0" fontId="12" fillId="0" borderId="1" xfId="0" applyFont="1" applyBorder="1" applyAlignment="1">
      <alignment horizontal="center"/>
    </xf>
    <xf numFmtId="9" fontId="12" fillId="5" borderId="1" xfId="9" applyFont="1" applyFill="1" applyBorder="1" applyAlignment="1" applyProtection="1">
      <alignment horizontal="center" vertical="center"/>
      <protection locked="0"/>
    </xf>
    <xf numFmtId="0" fontId="12" fillId="0" borderId="26" xfId="0" applyFont="1" applyBorder="1"/>
    <xf numFmtId="0" fontId="0" fillId="0" borderId="26" xfId="0" applyBorder="1"/>
    <xf numFmtId="1" fontId="12" fillId="4" borderId="1" xfId="0" applyNumberFormat="1" applyFont="1" applyFill="1" applyBorder="1" applyAlignment="1">
      <alignment horizontal="center" vertical="center"/>
    </xf>
    <xf numFmtId="172" fontId="12" fillId="4" borderId="1" xfId="0" quotePrefix="1" applyNumberFormat="1" applyFont="1" applyFill="1" applyBorder="1" applyAlignment="1">
      <alignment horizontal="center" vertical="center"/>
    </xf>
    <xf numFmtId="0" fontId="0" fillId="5" borderId="1" xfId="0" applyFill="1" applyBorder="1" applyAlignment="1">
      <alignment horizontal="left" vertical="center" wrapText="1"/>
    </xf>
    <xf numFmtId="0" fontId="0" fillId="6" borderId="31" xfId="0" applyFill="1" applyBorder="1"/>
    <xf numFmtId="0" fontId="0" fillId="6" borderId="21" xfId="0" applyFill="1" applyBorder="1"/>
    <xf numFmtId="0" fontId="0" fillId="6" borderId="32" xfId="0" applyFill="1" applyBorder="1"/>
    <xf numFmtId="0" fontId="0" fillId="6" borderId="22" xfId="0" applyFill="1" applyBorder="1"/>
    <xf numFmtId="0" fontId="26" fillId="6" borderId="0" xfId="0" applyFont="1" applyFill="1"/>
    <xf numFmtId="0" fontId="0" fillId="6" borderId="33" xfId="0" applyFill="1" applyBorder="1"/>
    <xf numFmtId="0" fontId="0" fillId="6" borderId="0" xfId="0" applyFill="1" applyAlignment="1">
      <alignment wrapText="1"/>
    </xf>
    <xf numFmtId="0" fontId="4" fillId="6" borderId="0" xfId="0" applyFont="1" applyFill="1"/>
    <xf numFmtId="0" fontId="5" fillId="6" borderId="1" xfId="0" applyFont="1" applyFill="1" applyBorder="1" applyAlignment="1">
      <alignment horizontal="center" vertical="center"/>
    </xf>
    <xf numFmtId="0" fontId="5"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xf>
    <xf numFmtId="0" fontId="4" fillId="6" borderId="0" xfId="0" applyFont="1" applyFill="1" applyAlignment="1">
      <alignment horizontal="center" vertical="center"/>
    </xf>
    <xf numFmtId="0" fontId="4" fillId="6" borderId="0" xfId="0" applyFont="1" applyFill="1" applyAlignment="1">
      <alignment horizontal="center" vertical="center" wrapText="1"/>
    </xf>
    <xf numFmtId="0" fontId="32" fillId="6" borderId="0" xfId="0" applyFont="1" applyFill="1"/>
    <xf numFmtId="0" fontId="4" fillId="6" borderId="0" xfId="0" applyFont="1" applyFill="1" applyAlignment="1">
      <alignment wrapText="1"/>
    </xf>
    <xf numFmtId="0" fontId="5" fillId="6" borderId="0" xfId="0" applyFont="1" applyFill="1" applyAlignment="1">
      <alignment horizontal="center" vertical="center"/>
    </xf>
    <xf numFmtId="0" fontId="0" fillId="6" borderId="34" xfId="0" applyFill="1" applyBorder="1"/>
    <xf numFmtId="0" fontId="0" fillId="6" borderId="9" xfId="0" applyFill="1" applyBorder="1"/>
    <xf numFmtId="0" fontId="0" fillId="6" borderId="9" xfId="0" applyFill="1" applyBorder="1" applyAlignment="1">
      <alignment wrapText="1"/>
    </xf>
    <xf numFmtId="0" fontId="4" fillId="6" borderId="9" xfId="0" applyFont="1" applyFill="1" applyBorder="1" applyAlignment="1">
      <alignment wrapText="1"/>
    </xf>
    <xf numFmtId="0" fontId="0" fillId="6" borderId="35" xfId="0" applyFill="1" applyBorder="1"/>
    <xf numFmtId="9" fontId="12" fillId="6" borderId="0" xfId="9" applyFont="1" applyFill="1" applyBorder="1" applyAlignment="1" applyProtection="1">
      <alignment horizontal="center" vertical="center"/>
    </xf>
    <xf numFmtId="166" fontId="12" fillId="5" borderId="1" xfId="0" applyNumberFormat="1" applyFont="1" applyFill="1" applyBorder="1" applyAlignment="1" applyProtection="1">
      <alignment horizontal="left" vertical="top"/>
      <protection locked="0"/>
    </xf>
    <xf numFmtId="0" fontId="0" fillId="6" borderId="0" xfId="0" applyFill="1" applyAlignment="1">
      <alignment horizontal="right"/>
    </xf>
    <xf numFmtId="49" fontId="12" fillId="5" borderId="14" xfId="0" applyNumberFormat="1" applyFont="1" applyFill="1" applyBorder="1" applyAlignment="1" applyProtection="1">
      <alignment horizontal="left" vertical="center"/>
      <protection locked="0"/>
    </xf>
    <xf numFmtId="175" fontId="12" fillId="4" borderId="1" xfId="0" quotePrefix="1" applyNumberFormat="1" applyFont="1" applyFill="1" applyBorder="1" applyAlignment="1">
      <alignment horizontal="left" vertical="top"/>
    </xf>
    <xf numFmtId="49" fontId="12" fillId="5" borderId="1" xfId="0" applyNumberFormat="1" applyFont="1" applyFill="1" applyBorder="1" applyAlignment="1" applyProtection="1">
      <alignment horizontal="left" vertical="center"/>
      <protection locked="0"/>
    </xf>
    <xf numFmtId="49" fontId="12" fillId="5" borderId="6" xfId="0" applyNumberFormat="1" applyFont="1" applyFill="1" applyBorder="1" applyAlignment="1" applyProtection="1">
      <alignment horizontal="left" vertical="center"/>
      <protection locked="0"/>
    </xf>
    <xf numFmtId="49" fontId="35" fillId="5" borderId="1" xfId="0" applyNumberFormat="1" applyFont="1" applyFill="1" applyBorder="1" applyAlignment="1" applyProtection="1">
      <alignment horizontal="left" vertical="center"/>
      <protection locked="0"/>
    </xf>
    <xf numFmtId="14" fontId="35" fillId="5" borderId="1" xfId="0" applyNumberFormat="1" applyFont="1" applyFill="1" applyBorder="1" applyAlignment="1" applyProtection="1">
      <alignment horizontal="left" vertical="center"/>
      <protection locked="0"/>
    </xf>
    <xf numFmtId="0" fontId="0" fillId="5" borderId="28" xfId="0" applyFill="1" applyBorder="1" applyProtection="1">
      <protection locked="0"/>
    </xf>
    <xf numFmtId="0" fontId="0" fillId="5" borderId="27" xfId="0" applyFill="1" applyBorder="1" applyProtection="1">
      <protection locked="0"/>
    </xf>
    <xf numFmtId="0" fontId="36" fillId="9" borderId="1" xfId="0" applyFont="1" applyFill="1" applyBorder="1" applyAlignment="1">
      <alignment horizontal="center" vertical="center"/>
    </xf>
    <xf numFmtId="0" fontId="36" fillId="10" borderId="1" xfId="0" applyFont="1" applyFill="1" applyBorder="1" applyAlignment="1">
      <alignment horizontal="center" vertical="center"/>
    </xf>
    <xf numFmtId="0" fontId="36" fillId="10" borderId="1" xfId="0" applyFont="1" applyFill="1" applyBorder="1" applyAlignment="1">
      <alignment horizontal="center" vertical="center" wrapText="1"/>
    </xf>
    <xf numFmtId="0" fontId="36" fillId="11" borderId="1" xfId="0" applyFont="1" applyFill="1" applyBorder="1" applyAlignment="1">
      <alignment horizontal="center" vertical="center"/>
    </xf>
    <xf numFmtId="0" fontId="36" fillId="12" borderId="1" xfId="0" applyFont="1" applyFill="1" applyBorder="1" applyAlignment="1">
      <alignment horizontal="center" vertical="center"/>
    </xf>
    <xf numFmtId="0" fontId="26" fillId="0" borderId="1" xfId="0" applyFont="1" applyBorder="1" applyAlignment="1">
      <alignment horizontal="left" vertical="center"/>
    </xf>
    <xf numFmtId="166" fontId="0" fillId="4" borderId="1" xfId="0" applyNumberFormat="1" applyFill="1" applyBorder="1" applyAlignment="1">
      <alignment horizontal="left" vertical="center"/>
    </xf>
    <xf numFmtId="0" fontId="0" fillId="3" borderId="1" xfId="0" applyFill="1" applyBorder="1" applyAlignment="1">
      <alignment horizontal="left" vertical="center"/>
    </xf>
    <xf numFmtId="0" fontId="18" fillId="0" borderId="1" xfId="10" applyBorder="1"/>
    <xf numFmtId="0" fontId="0" fillId="2" borderId="1" xfId="0" applyFill="1" applyBorder="1" applyAlignment="1" applyProtection="1">
      <alignment horizontal="left" vertical="top"/>
      <protection locked="0"/>
    </xf>
    <xf numFmtId="0" fontId="0" fillId="6" borderId="1" xfId="0" applyFill="1" applyBorder="1"/>
    <xf numFmtId="15" fontId="34" fillId="6" borderId="1" xfId="15" applyNumberFormat="1" applyFont="1" applyFill="1" applyBorder="1" applyAlignment="1">
      <alignment horizontal="left" vertical="top" wrapText="1"/>
    </xf>
    <xf numFmtId="0" fontId="0" fillId="6" borderId="1" xfId="15" applyFont="1" applyFill="1" applyBorder="1" applyAlignment="1">
      <alignment horizontal="left" vertical="top"/>
    </xf>
    <xf numFmtId="0" fontId="18" fillId="6" borderId="1" xfId="15" applyFont="1" applyFill="1" applyBorder="1" applyAlignment="1">
      <alignment horizontal="left" vertical="top"/>
    </xf>
    <xf numFmtId="0" fontId="0" fillId="6" borderId="1" xfId="15" applyFont="1" applyFill="1" applyBorder="1" applyAlignment="1">
      <alignment horizontal="left" vertical="top" wrapText="1"/>
    </xf>
    <xf numFmtId="2" fontId="18" fillId="6" borderId="1" xfId="15" applyNumberFormat="1" applyFont="1" applyFill="1" applyBorder="1" applyAlignment="1">
      <alignment horizontal="left" vertical="top"/>
    </xf>
    <xf numFmtId="2" fontId="0" fillId="6" borderId="1" xfId="15" applyNumberFormat="1" applyFont="1" applyFill="1" applyBorder="1" applyAlignment="1">
      <alignment horizontal="left" vertical="top"/>
    </xf>
    <xf numFmtId="0" fontId="0" fillId="6" borderId="1" xfId="0" applyFill="1" applyBorder="1" applyAlignment="1">
      <alignment vertical="center"/>
    </xf>
    <xf numFmtId="14" fontId="18" fillId="6" borderId="1" xfId="15" applyNumberFormat="1" applyFont="1" applyFill="1" applyBorder="1" applyAlignment="1">
      <alignment horizontal="center" vertical="top"/>
    </xf>
    <xf numFmtId="0" fontId="12" fillId="0" borderId="0" xfId="14" applyFont="1" applyAlignment="1">
      <alignment horizontal="center" vertical="center"/>
    </xf>
    <xf numFmtId="10" fontId="13" fillId="0" borderId="1" xfId="23" applyNumberFormat="1" applyFont="1" applyBorder="1" applyAlignment="1">
      <alignment horizontal="center" vertical="center"/>
    </xf>
    <xf numFmtId="0" fontId="13" fillId="0" borderId="1" xfId="23" applyFont="1" applyBorder="1" applyAlignment="1">
      <alignment horizontal="center" vertical="center"/>
    </xf>
    <xf numFmtId="2" fontId="13" fillId="0" borderId="1" xfId="24" applyNumberFormat="1" applyFont="1" applyFill="1" applyBorder="1" applyAlignment="1" applyProtection="1">
      <alignment horizontal="center" vertical="center"/>
    </xf>
    <xf numFmtId="0" fontId="13" fillId="0" borderId="0" xfId="14" applyFont="1"/>
    <xf numFmtId="0" fontId="13" fillId="0" borderId="0" xfId="27" applyFont="1"/>
    <xf numFmtId="0" fontId="13" fillId="0" borderId="1" xfId="14" applyFont="1" applyBorder="1"/>
    <xf numFmtId="173" fontId="13" fillId="0" borderId="1" xfId="24" applyNumberFormat="1" applyFont="1" applyFill="1" applyBorder="1" applyAlignment="1" applyProtection="1">
      <alignment horizontal="center" vertical="center"/>
    </xf>
    <xf numFmtId="0" fontId="0" fillId="5" borderId="1" xfId="0" applyFill="1" applyBorder="1" applyAlignment="1" applyProtection="1">
      <alignment horizontal="center" vertical="center"/>
      <protection locked="0"/>
    </xf>
    <xf numFmtId="0" fontId="12" fillId="0" borderId="36" xfId="0" applyFont="1" applyBorder="1" applyAlignment="1">
      <alignment vertical="center"/>
    </xf>
    <xf numFmtId="0" fontId="0" fillId="0" borderId="9" xfId="0" applyBorder="1" applyAlignment="1">
      <alignment vertical="center"/>
    </xf>
    <xf numFmtId="0" fontId="0" fillId="0" borderId="21" xfId="0" applyBorder="1" applyAlignment="1">
      <alignment vertical="center"/>
    </xf>
    <xf numFmtId="166" fontId="0" fillId="0" borderId="9" xfId="0" applyNumberFormat="1" applyBorder="1" applyAlignment="1">
      <alignment horizontal="center" vertical="center" wrapText="1"/>
    </xf>
    <xf numFmtId="0" fontId="0" fillId="0" borderId="35" xfId="0" applyBorder="1"/>
    <xf numFmtId="0" fontId="0" fillId="5" borderId="42" xfId="0" applyFill="1" applyBorder="1" applyAlignment="1" applyProtection="1">
      <alignment horizontal="center" vertical="center"/>
      <protection locked="0"/>
    </xf>
    <xf numFmtId="0" fontId="0" fillId="0" borderId="33" xfId="0" applyBorder="1"/>
    <xf numFmtId="9" fontId="12" fillId="4" borderId="1" xfId="9" applyFont="1" applyFill="1" applyBorder="1" applyAlignment="1" applyProtection="1">
      <alignment horizontal="center" vertical="center"/>
    </xf>
    <xf numFmtId="0" fontId="0" fillId="0" borderId="1" xfId="0" applyBorder="1" applyAlignment="1">
      <alignment horizontal="center"/>
    </xf>
    <xf numFmtId="172" fontId="13" fillId="0" borderId="1" xfId="24" applyNumberFormat="1" applyFont="1" applyFill="1" applyBorder="1" applyAlignment="1" applyProtection="1">
      <alignment horizontal="center" vertical="center"/>
    </xf>
    <xf numFmtId="1" fontId="13" fillId="0" borderId="1" xfId="24" applyNumberFormat="1" applyFont="1" applyFill="1" applyBorder="1" applyAlignment="1" applyProtection="1">
      <alignment horizontal="center" vertical="center"/>
    </xf>
    <xf numFmtId="14" fontId="0" fillId="0" borderId="0" xfId="0" applyNumberFormat="1" applyAlignment="1">
      <alignment vertical="center" textRotation="90"/>
    </xf>
    <xf numFmtId="14" fontId="12" fillId="0" borderId="0" xfId="0" applyNumberFormat="1" applyFont="1"/>
    <xf numFmtId="14" fontId="0" fillId="0" borderId="0" xfId="0" applyNumberFormat="1"/>
    <xf numFmtId="2" fontId="12" fillId="0" borderId="0" xfId="0" applyNumberFormat="1" applyFont="1" applyAlignment="1">
      <alignment horizontal="center" vertical="center"/>
    </xf>
    <xf numFmtId="14" fontId="12" fillId="0" borderId="0" xfId="0" applyNumberFormat="1" applyFont="1" applyAlignment="1">
      <alignment horizontal="center" vertical="center"/>
    </xf>
    <xf numFmtId="14" fontId="0" fillId="0" borderId="12" xfId="0" applyNumberFormat="1" applyBorder="1" applyAlignment="1">
      <alignment vertical="center" textRotation="90"/>
    </xf>
    <xf numFmtId="14" fontId="0" fillId="0" borderId="30" xfId="0" applyNumberFormat="1" applyBorder="1" applyAlignment="1">
      <alignment vertical="center" textRotation="90"/>
    </xf>
    <xf numFmtId="14" fontId="12" fillId="0" borderId="17" xfId="0" applyNumberFormat="1" applyFont="1" applyBorder="1"/>
    <xf numFmtId="14" fontId="0" fillId="0" borderId="17" xfId="0" applyNumberFormat="1" applyBorder="1"/>
    <xf numFmtId="14" fontId="12" fillId="0" borderId="44" xfId="0" applyNumberFormat="1" applyFont="1" applyBorder="1"/>
    <xf numFmtId="14" fontId="0" fillId="0" borderId="44" xfId="0" applyNumberFormat="1" applyBorder="1"/>
    <xf numFmtId="9" fontId="13" fillId="0" borderId="1" xfId="14" applyNumberFormat="1" applyFont="1" applyBorder="1"/>
    <xf numFmtId="0" fontId="12" fillId="0" borderId="0" xfId="0" applyFont="1" applyAlignment="1">
      <alignment vertical="center"/>
    </xf>
    <xf numFmtId="0" fontId="39" fillId="0" borderId="31" xfId="0" applyFont="1" applyBorder="1"/>
    <xf numFmtId="0" fontId="13" fillId="0" borderId="22" xfId="0" applyFont="1" applyBorder="1"/>
    <xf numFmtId="0" fontId="0" fillId="0" borderId="0" xfId="0" applyAlignment="1">
      <alignment horizontal="left" vertical="center"/>
    </xf>
    <xf numFmtId="0" fontId="13" fillId="0" borderId="34" xfId="0" applyFont="1" applyBorder="1"/>
    <xf numFmtId="166" fontId="0" fillId="0" borderId="0" xfId="0" applyNumberFormat="1" applyAlignment="1">
      <alignment horizontal="left" vertical="center" wrapText="1"/>
    </xf>
    <xf numFmtId="166" fontId="12" fillId="0" borderId="0" xfId="0" applyNumberFormat="1" applyFont="1" applyAlignment="1">
      <alignment horizontal="center" vertical="center" wrapText="1"/>
    </xf>
    <xf numFmtId="0" fontId="12" fillId="0" borderId="0" xfId="0" applyFont="1" applyAlignment="1">
      <alignment horizontal="center" vertical="center" wrapText="1"/>
    </xf>
    <xf numFmtId="0" fontId="0" fillId="0" borderId="1" xfId="0" applyBorder="1" applyAlignment="1">
      <alignment horizontal="center" vertical="center" wrapText="1"/>
    </xf>
    <xf numFmtId="0" fontId="12" fillId="0" borderId="0" xfId="0" applyFont="1" applyAlignment="1">
      <alignment horizontal="center"/>
    </xf>
    <xf numFmtId="9" fontId="12" fillId="0" borderId="0" xfId="9" applyFont="1" applyFill="1" applyBorder="1" applyAlignment="1" applyProtection="1">
      <alignment horizontal="center" vertical="center"/>
      <protection locked="0"/>
    </xf>
    <xf numFmtId="0" fontId="0" fillId="6" borderId="1" xfId="0" applyFill="1" applyBorder="1" applyAlignment="1">
      <alignment wrapText="1"/>
    </xf>
    <xf numFmtId="0" fontId="36" fillId="18" borderId="1" xfId="0" applyFont="1" applyFill="1" applyBorder="1" applyAlignment="1">
      <alignment horizontal="center" vertical="center"/>
    </xf>
    <xf numFmtId="0" fontId="0" fillId="0" borderId="1" xfId="0" applyBorder="1" applyAlignment="1">
      <alignment wrapText="1"/>
    </xf>
    <xf numFmtId="14" fontId="0" fillId="0" borderId="1" xfId="0" applyNumberFormat="1" applyBorder="1" applyAlignment="1">
      <alignment wrapText="1"/>
    </xf>
    <xf numFmtId="0" fontId="18" fillId="0" borderId="0" xfId="14" applyAlignment="1">
      <alignment horizontal="center" vertical="center"/>
    </xf>
    <xf numFmtId="0" fontId="18" fillId="0" borderId="0" xfId="14"/>
    <xf numFmtId="0" fontId="18" fillId="0" borderId="0" xfId="0" applyFont="1"/>
    <xf numFmtId="0" fontId="18" fillId="0" borderId="1" xfId="14" applyBorder="1" applyAlignment="1">
      <alignment horizontal="center" vertical="center"/>
    </xf>
    <xf numFmtId="0" fontId="40" fillId="0" borderId="1" xfId="6" applyFont="1" applyFill="1" applyBorder="1" applyAlignment="1" applyProtection="1">
      <alignment horizontal="left" vertical="center"/>
    </xf>
    <xf numFmtId="0" fontId="18" fillId="0" borderId="0" xfId="14" applyAlignment="1">
      <alignment vertical="center"/>
    </xf>
    <xf numFmtId="0" fontId="4" fillId="0" borderId="1" xfId="14" applyFont="1" applyBorder="1" applyAlignment="1">
      <alignment horizontal="left" vertical="center"/>
    </xf>
    <xf numFmtId="0" fontId="40" fillId="0" borderId="1" xfId="6" applyFont="1" applyBorder="1" applyAlignment="1" applyProtection="1">
      <alignment horizontal="left" vertical="center" wrapText="1"/>
    </xf>
    <xf numFmtId="0" fontId="40" fillId="0" borderId="1" xfId="6" applyFont="1" applyFill="1" applyBorder="1" applyAlignment="1" applyProtection="1">
      <alignment horizontal="left" vertical="center" wrapText="1"/>
    </xf>
    <xf numFmtId="1" fontId="18" fillId="0" borderId="1" xfId="14" applyNumberFormat="1" applyBorder="1" applyAlignment="1">
      <alignment horizontal="center" vertical="center"/>
    </xf>
    <xf numFmtId="176" fontId="18" fillId="13" borderId="0" xfId="25" applyFont="1" applyAlignment="1">
      <alignment horizontal="right" vertical="center"/>
    </xf>
    <xf numFmtId="176" fontId="18" fillId="13" borderId="0" xfId="25" applyFont="1" applyAlignment="1">
      <alignment vertical="center"/>
    </xf>
    <xf numFmtId="176" fontId="18" fillId="17" borderId="1" xfId="23" applyNumberFormat="1" applyFont="1" applyFill="1" applyBorder="1" applyAlignment="1">
      <alignment vertical="center" wrapText="1"/>
    </xf>
    <xf numFmtId="177" fontId="18" fillId="17" borderId="1" xfId="23" applyNumberFormat="1" applyFont="1" applyFill="1" applyBorder="1" applyAlignment="1">
      <alignment vertical="center" wrapText="1"/>
    </xf>
    <xf numFmtId="0" fontId="18" fillId="0" borderId="1" xfId="23" applyFont="1" applyBorder="1" applyAlignment="1">
      <alignment wrapText="1"/>
    </xf>
    <xf numFmtId="178" fontId="41" fillId="0" borderId="1" xfId="23" applyNumberFormat="1" applyFont="1" applyBorder="1" applyAlignment="1">
      <alignment vertical="center"/>
    </xf>
    <xf numFmtId="0" fontId="13" fillId="7" borderId="1" xfId="23" applyFont="1" applyFill="1" applyBorder="1" applyAlignment="1">
      <alignment horizontal="center" vertical="center"/>
    </xf>
    <xf numFmtId="49" fontId="18" fillId="0" borderId="1" xfId="14" applyNumberFormat="1" applyBorder="1" applyAlignment="1">
      <alignment vertical="center"/>
    </xf>
    <xf numFmtId="173" fontId="13" fillId="0" borderId="1" xfId="5" applyNumberFormat="1" applyFont="1" applyBorder="1" applyAlignment="1">
      <alignment horizontal="center" vertical="center"/>
    </xf>
    <xf numFmtId="1" fontId="18" fillId="0" borderId="0" xfId="14" applyNumberFormat="1"/>
    <xf numFmtId="49" fontId="18" fillId="0" borderId="37" xfId="14" applyNumberFormat="1" applyBorder="1" applyAlignment="1">
      <alignment vertical="center"/>
    </xf>
    <xf numFmtId="1" fontId="13" fillId="0" borderId="37" xfId="5" applyNumberFormat="1" applyFont="1" applyBorder="1" applyAlignment="1">
      <alignment horizontal="center" vertical="center"/>
    </xf>
    <xf numFmtId="1" fontId="13" fillId="0" borderId="18" xfId="5" applyNumberFormat="1" applyFont="1" applyBorder="1" applyAlignment="1">
      <alignment horizontal="center" vertical="center"/>
    </xf>
    <xf numFmtId="0" fontId="18" fillId="0" borderId="1" xfId="14" applyBorder="1"/>
    <xf numFmtId="0" fontId="18" fillId="0" borderId="0" xfId="14" applyAlignment="1">
      <alignment horizontal="left"/>
    </xf>
    <xf numFmtId="0" fontId="36" fillId="15" borderId="0" xfId="14" applyFont="1" applyFill="1"/>
    <xf numFmtId="0" fontId="12" fillId="16" borderId="1" xfId="23" applyFont="1" applyFill="1" applyBorder="1" applyAlignment="1">
      <alignment horizontal="center" vertical="center"/>
    </xf>
    <xf numFmtId="0" fontId="12" fillId="16" borderId="1" xfId="14" applyFont="1" applyFill="1" applyBorder="1" applyAlignment="1">
      <alignment horizontal="center" vertical="center"/>
    </xf>
    <xf numFmtId="0" fontId="12" fillId="0" borderId="0" xfId="14" applyFont="1" applyAlignment="1">
      <alignment vertical="center"/>
    </xf>
    <xf numFmtId="0" fontId="12" fillId="0" borderId="0" xfId="23" applyFont="1" applyAlignment="1">
      <alignment horizontal="center" vertical="center"/>
    </xf>
    <xf numFmtId="0" fontId="12" fillId="0" borderId="1" xfId="23" applyFont="1" applyBorder="1" applyAlignment="1">
      <alignment horizontal="center" vertical="center"/>
    </xf>
    <xf numFmtId="0" fontId="12" fillId="0" borderId="1" xfId="14" applyFont="1" applyBorder="1" applyAlignment="1">
      <alignment horizontal="center" vertical="center"/>
    </xf>
    <xf numFmtId="0" fontId="12" fillId="0" borderId="1" xfId="14" applyFont="1" applyBorder="1" applyAlignment="1">
      <alignment horizontal="center" vertical="center" wrapText="1"/>
    </xf>
    <xf numFmtId="0" fontId="12" fillId="0" borderId="4" xfId="23" applyFont="1" applyBorder="1" applyAlignment="1">
      <alignment horizontal="center" vertical="center"/>
    </xf>
    <xf numFmtId="0" fontId="12" fillId="0" borderId="5" xfId="23" applyFont="1" applyBorder="1" applyAlignment="1">
      <alignment horizontal="center" vertical="center"/>
    </xf>
    <xf numFmtId="0" fontId="12" fillId="0" borderId="3" xfId="23" applyFont="1" applyBorder="1" applyAlignment="1">
      <alignment horizontal="center" vertical="center"/>
    </xf>
    <xf numFmtId="0" fontId="18" fillId="0" borderId="1" xfId="23" applyFont="1" applyBorder="1" applyAlignment="1">
      <alignment horizontal="center" vertical="center"/>
    </xf>
    <xf numFmtId="0" fontId="18" fillId="0" borderId="1" xfId="23" applyFont="1" applyBorder="1" applyAlignment="1">
      <alignment vertical="center" wrapText="1"/>
    </xf>
    <xf numFmtId="0" fontId="18" fillId="0" borderId="0" xfId="23" applyFont="1" applyAlignment="1">
      <alignment vertical="center"/>
    </xf>
    <xf numFmtId="0" fontId="13" fillId="0" borderId="1" xfId="23" applyFont="1" applyBorder="1" applyAlignment="1">
      <alignment vertical="center" wrapText="1"/>
    </xf>
    <xf numFmtId="0" fontId="42" fillId="0" borderId="0" xfId="6" applyFont="1" applyFill="1" applyAlignment="1" applyProtection="1"/>
    <xf numFmtId="0" fontId="13" fillId="0" borderId="0" xfId="23" applyFont="1" applyAlignment="1">
      <alignment wrapText="1"/>
    </xf>
    <xf numFmtId="2" fontId="13" fillId="0" borderId="0" xfId="24" applyNumberFormat="1" applyFont="1" applyFill="1" applyBorder="1" applyAlignment="1" applyProtection="1">
      <alignment horizontal="center" vertical="center"/>
    </xf>
    <xf numFmtId="0" fontId="42" fillId="0" borderId="0" xfId="6" applyFont="1" applyFill="1" applyBorder="1" applyAlignment="1" applyProtection="1">
      <alignment horizontal="left"/>
    </xf>
    <xf numFmtId="0" fontId="18" fillId="0" borderId="0" xfId="23" applyFont="1"/>
    <xf numFmtId="176" fontId="12" fillId="13" borderId="0" xfId="25" applyFont="1" applyAlignment="1">
      <alignment vertical="center" wrapText="1"/>
    </xf>
    <xf numFmtId="176" fontId="42" fillId="13" borderId="0" xfId="6" applyNumberFormat="1" applyFont="1" applyFill="1" applyAlignment="1" applyProtection="1">
      <alignment vertical="center"/>
    </xf>
    <xf numFmtId="173" fontId="43" fillId="14" borderId="1" xfId="22" applyNumberFormat="1" applyFont="1" applyBorder="1" applyAlignment="1">
      <alignment horizontal="center" vertical="center"/>
    </xf>
    <xf numFmtId="0" fontId="18" fillId="0" borderId="0" xfId="23" applyFont="1" applyAlignment="1">
      <alignment horizontal="center" vertical="center"/>
    </xf>
    <xf numFmtId="0" fontId="44" fillId="0" borderId="0" xfId="26" applyNumberFormat="1" applyFont="1" applyFill="1" applyBorder="1" applyAlignment="1" applyProtection="1">
      <alignment horizontal="center" vertical="center"/>
      <protection locked="0"/>
    </xf>
    <xf numFmtId="0" fontId="28" fillId="0" borderId="0" xfId="14" applyFont="1"/>
    <xf numFmtId="168" fontId="13" fillId="0" borderId="0" xfId="5" applyNumberFormat="1" applyFont="1" applyAlignment="1">
      <alignment horizontal="center" vertical="center"/>
    </xf>
    <xf numFmtId="0" fontId="42" fillId="0" borderId="0" xfId="6" applyFont="1" applyFill="1" applyBorder="1" applyAlignment="1" applyProtection="1">
      <alignment vertical="top"/>
    </xf>
    <xf numFmtId="0" fontId="12" fillId="16" borderId="1" xfId="6" applyFont="1" applyFill="1" applyBorder="1" applyAlignment="1" applyProtection="1"/>
    <xf numFmtId="0" fontId="12" fillId="16" borderId="1" xfId="14" applyFont="1" applyFill="1" applyBorder="1" applyAlignment="1">
      <alignment horizontal="center"/>
    </xf>
    <xf numFmtId="0" fontId="15" fillId="16" borderId="1" xfId="5" applyFont="1" applyFill="1" applyBorder="1" applyAlignment="1">
      <alignment horizontal="center" vertical="center"/>
    </xf>
    <xf numFmtId="0" fontId="15" fillId="16" borderId="37" xfId="5" applyFont="1" applyFill="1" applyBorder="1" applyAlignment="1">
      <alignment horizontal="center" vertical="center"/>
    </xf>
    <xf numFmtId="0" fontId="18" fillId="0" borderId="1" xfId="14" applyBorder="1" applyAlignment="1">
      <alignment vertical="center" wrapText="1"/>
    </xf>
    <xf numFmtId="2" fontId="43" fillId="14" borderId="39" xfId="22" applyNumberFormat="1" applyFont="1" applyAlignment="1">
      <alignment horizontal="center" vertical="center"/>
    </xf>
    <xf numFmtId="1" fontId="18" fillId="0" borderId="1" xfId="14" applyNumberFormat="1" applyBorder="1" applyAlignment="1">
      <alignment vertical="center" wrapText="1"/>
    </xf>
    <xf numFmtId="1" fontId="43" fillId="14" borderId="39" xfId="22" applyNumberFormat="1" applyFont="1" applyAlignment="1">
      <alignment horizontal="center" vertical="center"/>
    </xf>
    <xf numFmtId="1" fontId="43" fillId="14" borderId="40" xfId="22" applyNumberFormat="1" applyFont="1" applyBorder="1" applyAlignment="1">
      <alignment horizontal="center" vertical="center"/>
    </xf>
    <xf numFmtId="1" fontId="18" fillId="0" borderId="37" xfId="14" applyNumberFormat="1" applyBorder="1" applyAlignment="1">
      <alignment vertical="center" wrapText="1"/>
    </xf>
    <xf numFmtId="0" fontId="4" fillId="0" borderId="4" xfId="14" applyFont="1" applyBorder="1" applyAlignment="1">
      <alignment horizontal="left" vertical="center" wrapText="1"/>
    </xf>
    <xf numFmtId="0" fontId="4" fillId="0" borderId="5" xfId="14" applyFont="1" applyBorder="1" applyAlignment="1">
      <alignment horizontal="left" vertical="center" wrapText="1"/>
    </xf>
    <xf numFmtId="0" fontId="4" fillId="0" borderId="3" xfId="14" applyFont="1" applyBorder="1" applyAlignment="1">
      <alignment horizontal="left" vertical="center" wrapText="1"/>
    </xf>
    <xf numFmtId="0" fontId="4" fillId="0" borderId="4" xfId="14" applyFont="1" applyBorder="1" applyAlignment="1">
      <alignment horizontal="left" vertical="center"/>
    </xf>
    <xf numFmtId="0" fontId="4" fillId="0" borderId="5" xfId="14" applyFont="1" applyBorder="1" applyAlignment="1">
      <alignment horizontal="left" vertical="center"/>
    </xf>
    <xf numFmtId="0" fontId="4" fillId="0" borderId="3" xfId="14" applyFont="1" applyBorder="1" applyAlignment="1">
      <alignment horizontal="left" vertical="center"/>
    </xf>
    <xf numFmtId="0" fontId="0" fillId="19" borderId="1" xfId="0" applyFill="1" applyBorder="1" applyAlignment="1">
      <alignment horizontal="center" vertical="center" wrapText="1"/>
    </xf>
    <xf numFmtId="0" fontId="12" fillId="0" borderId="0" xfId="0" applyFont="1" applyAlignment="1">
      <alignment vertical="center" textRotation="90" wrapText="1"/>
    </xf>
    <xf numFmtId="0" fontId="0" fillId="0" borderId="5" xfId="0" applyBorder="1" applyAlignment="1">
      <alignment horizontal="center" vertical="center" wrapText="1"/>
    </xf>
    <xf numFmtId="0" fontId="0" fillId="0" borderId="5" xfId="0" applyBorder="1"/>
    <xf numFmtId="0" fontId="0" fillId="0" borderId="15" xfId="0" applyBorder="1" applyAlignment="1">
      <alignment horizontal="center" vertical="center" wrapText="1"/>
    </xf>
    <xf numFmtId="0" fontId="0" fillId="0" borderId="15" xfId="0" applyBorder="1"/>
    <xf numFmtId="0" fontId="0" fillId="0" borderId="11" xfId="0" applyBorder="1" applyAlignment="1">
      <alignment horizontal="center" vertical="center" wrapText="1"/>
    </xf>
    <xf numFmtId="0" fontId="0" fillId="0" borderId="11" xfId="0" applyBorder="1"/>
    <xf numFmtId="0" fontId="0" fillId="5" borderId="1" xfId="0" applyFill="1" applyBorder="1"/>
    <xf numFmtId="174" fontId="0" fillId="5" borderId="1" xfId="0" applyNumberFormat="1" applyFill="1" applyBorder="1" applyAlignment="1" applyProtection="1">
      <alignment horizontal="center" vertical="center"/>
      <protection locked="0"/>
    </xf>
    <xf numFmtId="14" fontId="12" fillId="0" borderId="0" xfId="0" applyNumberFormat="1" applyFont="1" applyAlignment="1">
      <alignment vertical="center"/>
    </xf>
    <xf numFmtId="14" fontId="16" fillId="0" borderId="0" xfId="0" applyNumberFormat="1" applyFont="1" applyAlignment="1">
      <alignment vertical="center"/>
    </xf>
    <xf numFmtId="2" fontId="0" fillId="5" borderId="1" xfId="0" applyNumberFormat="1" applyFill="1" applyBorder="1" applyAlignment="1">
      <alignment horizontal="center" vertical="center"/>
    </xf>
    <xf numFmtId="2" fontId="0" fillId="5" borderId="42" xfId="0" applyNumberFormat="1" applyFill="1" applyBorder="1" applyAlignment="1">
      <alignment horizontal="center" vertical="center"/>
    </xf>
    <xf numFmtId="14" fontId="0" fillId="0" borderId="29" xfId="0" applyNumberFormat="1" applyBorder="1"/>
    <xf numFmtId="14" fontId="0" fillId="0" borderId="36" xfId="0" applyNumberFormat="1" applyBorder="1"/>
    <xf numFmtId="169" fontId="12" fillId="4" borderId="45" xfId="0" applyNumberFormat="1" applyFont="1" applyFill="1" applyBorder="1" applyAlignment="1">
      <alignment horizontal="center" vertical="center"/>
    </xf>
    <xf numFmtId="0" fontId="0" fillId="0" borderId="14" xfId="0" applyBorder="1" applyAlignment="1">
      <alignment horizontal="center"/>
    </xf>
    <xf numFmtId="0" fontId="0" fillId="0" borderId="9" xfId="0" applyBorder="1" applyAlignment="1">
      <alignment horizontal="center" vertical="center" wrapText="1"/>
    </xf>
    <xf numFmtId="169" fontId="12" fillId="0" borderId="0" xfId="0" applyNumberFormat="1" applyFont="1" applyAlignment="1">
      <alignment horizontal="center" vertical="center"/>
    </xf>
    <xf numFmtId="169" fontId="0" fillId="0" borderId="5" xfId="0" applyNumberFormat="1" applyBorder="1" applyAlignment="1" applyProtection="1">
      <alignment horizontal="center" vertical="center"/>
      <protection locked="0"/>
    </xf>
    <xf numFmtId="169" fontId="0" fillId="0" borderId="4" xfId="0" applyNumberFormat="1" applyBorder="1" applyAlignment="1" applyProtection="1">
      <alignment vertical="center"/>
      <protection locked="0"/>
    </xf>
    <xf numFmtId="169" fontId="0" fillId="0" borderId="5" xfId="0" applyNumberFormat="1" applyBorder="1" applyAlignment="1" applyProtection="1">
      <alignment vertical="center"/>
      <protection locked="0"/>
    </xf>
    <xf numFmtId="169" fontId="0" fillId="5" borderId="4" xfId="0" applyNumberFormat="1" applyFill="1" applyBorder="1" applyAlignment="1" applyProtection="1">
      <alignment horizontal="center" vertical="center"/>
      <protection locked="0"/>
    </xf>
    <xf numFmtId="2" fontId="0" fillId="5" borderId="47" xfId="0" applyNumberFormat="1" applyFill="1" applyBorder="1" applyAlignment="1">
      <alignment horizontal="center" vertical="center"/>
    </xf>
    <xf numFmtId="2" fontId="0" fillId="5" borderId="49" xfId="0" applyNumberFormat="1" applyFill="1" applyBorder="1" applyAlignment="1">
      <alignment horizontal="center" vertical="center"/>
    </xf>
    <xf numFmtId="169" fontId="12" fillId="4" borderId="51" xfId="0" applyNumberFormat="1" applyFont="1" applyFill="1" applyBorder="1" applyAlignment="1">
      <alignment horizontal="center" vertical="center"/>
    </xf>
    <xf numFmtId="0" fontId="0" fillId="0" borderId="48" xfId="0" applyBorder="1" applyAlignment="1">
      <alignment horizontal="center" vertical="center" wrapText="1"/>
    </xf>
    <xf numFmtId="0" fontId="0" fillId="0" borderId="49" xfId="0" applyBorder="1" applyAlignment="1">
      <alignment horizontal="center"/>
    </xf>
    <xf numFmtId="0" fontId="0" fillId="0" borderId="50" xfId="0" applyBorder="1" applyAlignment="1">
      <alignment horizontal="center"/>
    </xf>
    <xf numFmtId="0" fontId="0" fillId="0" borderId="6" xfId="0" applyBorder="1" applyAlignment="1">
      <alignment horizontal="center"/>
    </xf>
    <xf numFmtId="0" fontId="0" fillId="0" borderId="51" xfId="0" applyBorder="1" applyAlignment="1">
      <alignment horizontal="center"/>
    </xf>
    <xf numFmtId="1" fontId="13" fillId="0" borderId="1" xfId="14" applyNumberFormat="1" applyFont="1" applyBorder="1" applyAlignment="1">
      <alignment horizontal="center" vertical="center"/>
    </xf>
    <xf numFmtId="174" fontId="12" fillId="4" borderId="1" xfId="0" applyNumberFormat="1" applyFont="1" applyFill="1" applyBorder="1" applyAlignment="1">
      <alignment horizontal="center" vertical="center"/>
    </xf>
    <xf numFmtId="174" fontId="0" fillId="0" borderId="0" xfId="0" applyNumberFormat="1" applyAlignment="1">
      <alignment horizontal="center" vertical="center"/>
    </xf>
    <xf numFmtId="0" fontId="39" fillId="0" borderId="21" xfId="0" applyFont="1" applyBorder="1"/>
    <xf numFmtId="0" fontId="39" fillId="0" borderId="32" xfId="0" applyFont="1" applyBorder="1"/>
    <xf numFmtId="0" fontId="0" fillId="5" borderId="53" xfId="0" applyFill="1"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54" xfId="0" applyBorder="1" applyAlignment="1">
      <alignment vertical="center"/>
    </xf>
    <xf numFmtId="0" fontId="0" fillId="0" borderId="13" xfId="0" applyBorder="1" applyAlignment="1">
      <alignment vertical="center"/>
    </xf>
    <xf numFmtId="0" fontId="0" fillId="0" borderId="17" xfId="0" applyBorder="1" applyAlignment="1">
      <alignment vertical="center"/>
    </xf>
    <xf numFmtId="166" fontId="0" fillId="0" borderId="12" xfId="0" applyNumberFormat="1" applyBorder="1" applyAlignment="1">
      <alignment horizontal="center" vertical="center" wrapText="1"/>
    </xf>
    <xf numFmtId="0" fontId="0" fillId="0" borderId="8" xfId="0" applyBorder="1" applyAlignment="1" applyProtection="1">
      <alignment horizontal="center" vertical="center"/>
      <protection locked="0"/>
    </xf>
    <xf numFmtId="166" fontId="12" fillId="0" borderId="17" xfId="0" applyNumberFormat="1" applyFont="1" applyBorder="1" applyAlignment="1">
      <alignment horizontal="left" vertical="center" wrapText="1"/>
    </xf>
    <xf numFmtId="0" fontId="0" fillId="0" borderId="55" xfId="0" applyBorder="1" applyAlignment="1" applyProtection="1">
      <alignment horizontal="center" vertical="center"/>
      <protection locked="0"/>
    </xf>
    <xf numFmtId="169" fontId="12" fillId="4" borderId="42" xfId="0" applyNumberFormat="1" applyFont="1" applyFill="1" applyBorder="1" applyAlignment="1">
      <alignment horizontal="center" vertical="center"/>
    </xf>
    <xf numFmtId="0" fontId="0" fillId="5" borderId="49" xfId="0" applyFill="1" applyBorder="1"/>
    <xf numFmtId="0" fontId="12" fillId="4" borderId="1" xfId="0" applyFont="1" applyFill="1" applyBorder="1" applyAlignment="1">
      <alignment horizontal="center" vertical="center"/>
    </xf>
    <xf numFmtId="2" fontId="13" fillId="0" borderId="1" xfId="23" applyNumberFormat="1" applyFont="1" applyBorder="1" applyAlignment="1">
      <alignment horizontal="center" vertical="center"/>
    </xf>
    <xf numFmtId="169" fontId="12" fillId="5" borderId="1" xfId="0" applyNumberFormat="1" applyFont="1" applyFill="1" applyBorder="1" applyAlignment="1">
      <alignment horizontal="center" vertical="center"/>
    </xf>
    <xf numFmtId="0" fontId="51" fillId="0" borderId="1" xfId="6" applyFont="1" applyFill="1" applyBorder="1" applyAlignment="1" applyProtection="1">
      <alignment horizontal="left" vertical="center" wrapText="1"/>
    </xf>
    <xf numFmtId="0" fontId="9" fillId="0" borderId="0" xfId="6" applyAlignment="1" applyProtection="1"/>
    <xf numFmtId="174" fontId="12" fillId="5" borderId="1" xfId="0" applyNumberFormat="1" applyFont="1" applyFill="1" applyBorder="1" applyAlignment="1">
      <alignment horizontal="center" vertical="center"/>
    </xf>
    <xf numFmtId="176" fontId="18" fillId="0" borderId="0" xfId="25" applyFont="1" applyFill="1" applyAlignment="1">
      <alignment vertical="center"/>
    </xf>
    <xf numFmtId="177" fontId="18" fillId="0" borderId="19" xfId="23" applyNumberFormat="1" applyFont="1" applyBorder="1" applyAlignment="1">
      <alignment vertical="center" wrapText="1"/>
    </xf>
    <xf numFmtId="177" fontId="18" fillId="0" borderId="0" xfId="23" applyNumberFormat="1" applyFont="1" applyAlignment="1">
      <alignment vertical="center" wrapText="1"/>
    </xf>
    <xf numFmtId="178" fontId="41" fillId="0" borderId="19" xfId="23" applyNumberFormat="1" applyFont="1" applyBorder="1" applyAlignment="1">
      <alignment vertical="center"/>
    </xf>
    <xf numFmtId="178" fontId="41" fillId="0" borderId="0" xfId="23" applyNumberFormat="1" applyFont="1" applyAlignment="1">
      <alignment vertical="center"/>
    </xf>
    <xf numFmtId="0" fontId="13" fillId="0" borderId="19" xfId="23" applyFont="1" applyBorder="1" applyAlignment="1">
      <alignment horizontal="center" vertical="center"/>
    </xf>
    <xf numFmtId="0" fontId="13" fillId="0" borderId="0" xfId="23" applyFont="1" applyAlignment="1">
      <alignment horizontal="center" vertical="center"/>
    </xf>
    <xf numFmtId="173" fontId="43" fillId="0" borderId="19" xfId="22" applyNumberFormat="1" applyFont="1" applyFill="1" applyBorder="1" applyAlignment="1">
      <alignment horizontal="center" vertical="center"/>
    </xf>
    <xf numFmtId="173" fontId="43" fillId="0" borderId="0" xfId="22" applyNumberFormat="1" applyFont="1" applyFill="1" applyBorder="1" applyAlignment="1">
      <alignment horizontal="center" vertical="center"/>
    </xf>
    <xf numFmtId="10" fontId="0" fillId="5" borderId="1" xfId="0" applyNumberFormat="1" applyFill="1" applyBorder="1" applyAlignment="1" applyProtection="1">
      <alignment horizontal="center" vertical="center"/>
      <protection locked="0"/>
    </xf>
    <xf numFmtId="9" fontId="18" fillId="0" borderId="1" xfId="14" applyNumberFormat="1" applyBorder="1" applyAlignment="1">
      <alignment horizontal="center" vertical="center"/>
    </xf>
    <xf numFmtId="10" fontId="0" fillId="0" borderId="0" xfId="9" applyNumberFormat="1" applyFont="1"/>
    <xf numFmtId="168" fontId="0" fillId="0" borderId="0" xfId="0" applyNumberFormat="1"/>
    <xf numFmtId="0" fontId="0" fillId="0" borderId="9" xfId="0" quotePrefix="1" applyBorder="1" applyAlignment="1">
      <alignment vertical="center"/>
    </xf>
    <xf numFmtId="9" fontId="0" fillId="5" borderId="1" xfId="0" applyNumberFormat="1" applyFill="1" applyBorder="1" applyAlignment="1" applyProtection="1">
      <alignment horizontal="center" vertical="center"/>
      <protection locked="0"/>
    </xf>
    <xf numFmtId="169" fontId="0" fillId="0" borderId="0" xfId="0" applyNumberFormat="1"/>
    <xf numFmtId="0" fontId="0" fillId="0" borderId="1" xfId="0" applyBorder="1" applyAlignment="1" applyProtection="1">
      <alignment horizontal="center" vertical="center"/>
      <protection locked="0"/>
    </xf>
    <xf numFmtId="9" fontId="0" fillId="0" borderId="1" xfId="0" applyNumberFormat="1" applyBorder="1" applyAlignment="1" applyProtection="1">
      <alignment horizontal="center" vertical="center"/>
      <protection locked="0"/>
    </xf>
    <xf numFmtId="0" fontId="18" fillId="0" borderId="0" xfId="14" applyAlignment="1">
      <alignment horizontal="center"/>
    </xf>
    <xf numFmtId="0" fontId="13" fillId="0" borderId="0" xfId="14" applyFont="1" applyAlignment="1">
      <alignment horizontal="center"/>
    </xf>
    <xf numFmtId="9" fontId="13" fillId="0" borderId="0" xfId="14" applyNumberFormat="1" applyFont="1" applyAlignment="1">
      <alignment horizontal="center"/>
    </xf>
    <xf numFmtId="9" fontId="18" fillId="0" borderId="0" xfId="14" applyNumberFormat="1" applyAlignment="1">
      <alignment horizontal="center"/>
    </xf>
    <xf numFmtId="0" fontId="15" fillId="0" borderId="0" xfId="14" applyFont="1"/>
    <xf numFmtId="0" fontId="52" fillId="0" borderId="0" xfId="0" applyFont="1"/>
    <xf numFmtId="169" fontId="0" fillId="5" borderId="20" xfId="0" applyNumberFormat="1" applyFill="1" applyBorder="1" applyAlignment="1" applyProtection="1">
      <alignment horizontal="center" vertical="center"/>
      <protection locked="0"/>
    </xf>
    <xf numFmtId="0" fontId="0" fillId="0" borderId="45" xfId="0" applyBorder="1"/>
    <xf numFmtId="0" fontId="12" fillId="0" borderId="44" xfId="0" applyFont="1" applyBorder="1" applyAlignment="1">
      <alignment horizontal="center"/>
    </xf>
    <xf numFmtId="0" fontId="12" fillId="0" borderId="29" xfId="0" applyFont="1" applyBorder="1" applyAlignment="1">
      <alignment horizontal="center"/>
    </xf>
    <xf numFmtId="169" fontId="12" fillId="5" borderId="14" xfId="0" applyNumberFormat="1" applyFont="1" applyFill="1" applyBorder="1" applyAlignment="1" applyProtection="1">
      <alignment horizontal="left" vertical="center"/>
      <protection locked="0"/>
    </xf>
    <xf numFmtId="169" fontId="0" fillId="5" borderId="14" xfId="0" applyNumberFormat="1" applyFill="1" applyBorder="1" applyAlignment="1" applyProtection="1">
      <alignment horizontal="center" vertical="center"/>
      <protection locked="0"/>
    </xf>
    <xf numFmtId="169" fontId="0" fillId="5" borderId="6" xfId="0" applyNumberFormat="1" applyFill="1" applyBorder="1" applyAlignment="1" applyProtection="1">
      <alignment horizontal="center" vertical="center"/>
      <protection locked="0"/>
    </xf>
    <xf numFmtId="169" fontId="0" fillId="5" borderId="57" xfId="0" applyNumberFormat="1" applyFill="1" applyBorder="1" applyAlignment="1" applyProtection="1">
      <alignment horizontal="center" vertical="center"/>
      <protection locked="0"/>
    </xf>
    <xf numFmtId="14" fontId="0" fillId="22" borderId="0" xfId="0" applyNumberFormat="1" applyFill="1"/>
    <xf numFmtId="0" fontId="0" fillId="5" borderId="42" xfId="0" applyFill="1" applyBorder="1" applyAlignment="1" applyProtection="1">
      <alignment horizontal="left" vertical="center"/>
      <protection locked="0"/>
    </xf>
    <xf numFmtId="169" fontId="0" fillId="5" borderId="1" xfId="0" applyNumberFormat="1" applyFill="1" applyBorder="1" applyAlignment="1" applyProtection="1">
      <alignment horizontal="left" vertical="center"/>
      <protection locked="0"/>
    </xf>
    <xf numFmtId="0" fontId="0" fillId="5" borderId="1" xfId="0" applyFill="1" applyBorder="1" applyAlignment="1" applyProtection="1">
      <alignment horizontal="left" vertical="center"/>
      <protection locked="0"/>
    </xf>
    <xf numFmtId="0" fontId="53" fillId="23" borderId="14" xfId="0" applyFont="1" applyFill="1" applyBorder="1" applyAlignment="1">
      <alignment horizontal="left" vertical="center" wrapText="1"/>
    </xf>
    <xf numFmtId="0" fontId="53" fillId="23" borderId="1" xfId="0" applyFont="1" applyFill="1" applyBorder="1" applyAlignment="1">
      <alignment horizontal="left" vertical="center"/>
    </xf>
    <xf numFmtId="0" fontId="53" fillId="23" borderId="6" xfId="0" applyFont="1" applyFill="1" applyBorder="1" applyAlignment="1">
      <alignment horizontal="left" vertical="center"/>
    </xf>
    <xf numFmtId="0" fontId="0" fillId="0" borderId="21" xfId="0" applyBorder="1" applyAlignment="1">
      <alignment horizontal="left" vertical="center"/>
    </xf>
    <xf numFmtId="179" fontId="0" fillId="5" borderId="1" xfId="0" applyNumberFormat="1" applyFill="1" applyBorder="1" applyAlignment="1" applyProtection="1">
      <alignment horizontal="center" vertical="center"/>
      <protection locked="0"/>
    </xf>
    <xf numFmtId="180" fontId="0" fillId="5" borderId="1" xfId="0" applyNumberFormat="1" applyFill="1" applyBorder="1" applyAlignment="1" applyProtection="1">
      <alignment horizontal="center" vertical="center"/>
      <protection locked="0"/>
    </xf>
    <xf numFmtId="181" fontId="0" fillId="5" borderId="1" xfId="0" applyNumberFormat="1" applyFill="1" applyBorder="1" applyAlignment="1" applyProtection="1">
      <alignment horizontal="center" vertical="center"/>
      <protection locked="0"/>
    </xf>
    <xf numFmtId="182" fontId="0" fillId="5" borderId="1" xfId="0" applyNumberFormat="1" applyFill="1" applyBorder="1" applyAlignment="1" applyProtection="1">
      <alignment horizontal="center" vertical="center"/>
      <protection locked="0"/>
    </xf>
    <xf numFmtId="183" fontId="0" fillId="5" borderId="1" xfId="0" applyNumberFormat="1" applyFill="1" applyBorder="1" applyAlignment="1" applyProtection="1">
      <alignment horizontal="center" vertical="center"/>
      <protection locked="0"/>
    </xf>
    <xf numFmtId="184" fontId="0" fillId="5" borderId="1" xfId="0" applyNumberFormat="1" applyFill="1" applyBorder="1" applyAlignment="1" applyProtection="1">
      <alignment horizontal="center" vertical="center"/>
      <protection locked="0"/>
    </xf>
    <xf numFmtId="0" fontId="53" fillId="23" borderId="14" xfId="0" applyFont="1" applyFill="1" applyBorder="1" applyAlignment="1">
      <alignment horizontal="left" vertical="center"/>
    </xf>
    <xf numFmtId="185" fontId="12" fillId="5" borderId="1" xfId="9" applyNumberFormat="1" applyFont="1" applyFill="1" applyBorder="1" applyAlignment="1" applyProtection="1">
      <alignment horizontal="center" vertical="center"/>
      <protection locked="0"/>
    </xf>
    <xf numFmtId="2" fontId="12" fillId="4" borderId="1" xfId="0" quotePrefix="1" applyNumberFormat="1" applyFont="1" applyFill="1" applyBorder="1" applyAlignment="1">
      <alignment horizontal="center" vertical="center"/>
    </xf>
    <xf numFmtId="0" fontId="0" fillId="5" borderId="1" xfId="0" applyFill="1" applyBorder="1" applyAlignment="1">
      <alignment horizontal="left" vertical="top" wrapText="1"/>
    </xf>
    <xf numFmtId="0" fontId="0" fillId="5" borderId="1" xfId="0" applyFill="1" applyBorder="1" applyAlignment="1">
      <alignment horizontal="center" vertical="top" wrapText="1"/>
    </xf>
    <xf numFmtId="0" fontId="0" fillId="5" borderId="1" xfId="0" applyFill="1" applyBorder="1" applyAlignment="1">
      <alignment horizontal="center" vertical="center" wrapText="1"/>
    </xf>
    <xf numFmtId="169" fontId="0" fillId="5" borderId="14" xfId="0" applyNumberFormat="1" applyFill="1" applyBorder="1" applyAlignment="1" applyProtection="1">
      <alignment vertical="center"/>
      <protection locked="0"/>
    </xf>
    <xf numFmtId="0" fontId="29" fillId="8" borderId="0" xfId="0" applyFont="1" applyFill="1" applyAlignment="1">
      <alignment horizontal="left" vertical="center"/>
    </xf>
    <xf numFmtId="0" fontId="30" fillId="8" borderId="0" xfId="6" applyFont="1" applyFill="1" applyBorder="1" applyAlignment="1" applyProtection="1">
      <alignment horizontal="left" vertical="center"/>
    </xf>
    <xf numFmtId="0" fontId="31" fillId="8" borderId="23" xfId="0" applyFont="1" applyFill="1" applyBorder="1" applyAlignment="1">
      <alignment horizontal="left" vertical="center"/>
    </xf>
    <xf numFmtId="0" fontId="31" fillId="8" borderId="0" xfId="0" applyFont="1" applyFill="1" applyAlignment="1">
      <alignment horizontal="left" vertical="center"/>
    </xf>
    <xf numFmtId="0" fontId="31" fillId="8" borderId="24" xfId="0" applyFont="1" applyFill="1" applyBorder="1" applyAlignment="1">
      <alignment horizontal="left" vertical="center"/>
    </xf>
    <xf numFmtId="0" fontId="16" fillId="8" borderId="25" xfId="0" applyFont="1" applyFill="1" applyBorder="1" applyAlignment="1">
      <alignment horizontal="left" vertical="top" wrapText="1"/>
    </xf>
    <xf numFmtId="0" fontId="16" fillId="8" borderId="25" xfId="0" applyFont="1" applyFill="1" applyBorder="1" applyAlignment="1">
      <alignment horizontal="left" vertical="top"/>
    </xf>
    <xf numFmtId="0" fontId="16" fillId="8" borderId="0" xfId="0" applyFont="1" applyFill="1" applyAlignment="1">
      <alignment horizontal="left" vertical="top"/>
    </xf>
    <xf numFmtId="0" fontId="29" fillId="8" borderId="25" xfId="0" applyFont="1" applyFill="1" applyBorder="1" applyAlignment="1">
      <alignment horizontal="center" vertical="top" wrapText="1"/>
    </xf>
    <xf numFmtId="0" fontId="29" fillId="8" borderId="25" xfId="0" applyFont="1" applyFill="1" applyBorder="1" applyAlignment="1">
      <alignment horizontal="center" vertical="top"/>
    </xf>
    <xf numFmtId="0" fontId="29" fillId="8" borderId="0" xfId="0" applyFont="1" applyFill="1" applyAlignment="1">
      <alignment horizontal="center" vertical="top"/>
    </xf>
    <xf numFmtId="0" fontId="16" fillId="8" borderId="25" xfId="0" applyFont="1" applyFill="1" applyBorder="1" applyAlignment="1">
      <alignment horizontal="left" vertical="center"/>
    </xf>
    <xf numFmtId="0" fontId="16" fillId="8" borderId="0" xfId="0" applyFont="1" applyFill="1" applyAlignment="1">
      <alignment horizontal="left" vertical="center"/>
    </xf>
    <xf numFmtId="0" fontId="29" fillId="8" borderId="25" xfId="0" applyFont="1" applyFill="1" applyBorder="1" applyAlignment="1">
      <alignment horizontal="left" vertical="center"/>
    </xf>
    <xf numFmtId="0" fontId="0" fillId="6" borderId="1" xfId="0" applyFill="1" applyBorder="1" applyAlignment="1">
      <alignment horizontal="center" wrapText="1"/>
    </xf>
    <xf numFmtId="0" fontId="0" fillId="6" borderId="1" xfId="0" applyFill="1" applyBorder="1" applyAlignment="1">
      <alignment horizontal="center"/>
    </xf>
    <xf numFmtId="0" fontId="0" fillId="6" borderId="1" xfId="0" applyFill="1" applyBorder="1" applyAlignment="1">
      <alignment horizontal="center" vertical="center" wrapText="1"/>
    </xf>
    <xf numFmtId="0" fontId="0" fillId="6" borderId="1" xfId="0" applyFill="1" applyBorder="1" applyAlignment="1">
      <alignment horizontal="center" vertical="center"/>
    </xf>
    <xf numFmtId="0" fontId="0" fillId="6" borderId="0" xfId="0" applyFill="1" applyAlignment="1">
      <alignment horizontal="center"/>
    </xf>
    <xf numFmtId="0" fontId="12" fillId="6" borderId="1" xfId="0" applyFont="1" applyFill="1" applyBorder="1" applyAlignment="1">
      <alignment horizontal="center" vertical="center"/>
    </xf>
    <xf numFmtId="0" fontId="0" fillId="6" borderId="1" xfId="0" quotePrefix="1" applyFill="1" applyBorder="1" applyAlignment="1">
      <alignment horizontal="center" vertical="center" wrapText="1"/>
    </xf>
    <xf numFmtId="0" fontId="0" fillId="6" borderId="4" xfId="0" applyFill="1" applyBorder="1" applyAlignment="1">
      <alignment horizontal="center" vertical="center" wrapText="1"/>
    </xf>
    <xf numFmtId="0" fontId="0" fillId="6" borderId="5" xfId="0" applyFill="1" applyBorder="1" applyAlignment="1">
      <alignment horizontal="center" vertical="center" wrapText="1"/>
    </xf>
    <xf numFmtId="0" fontId="0" fillId="6" borderId="3" xfId="0" applyFill="1" applyBorder="1" applyAlignment="1">
      <alignment horizontal="center" vertical="center" wrapText="1"/>
    </xf>
    <xf numFmtId="0" fontId="12" fillId="6" borderId="5" xfId="0" applyFont="1" applyFill="1" applyBorder="1" applyAlignment="1">
      <alignment horizontal="center" vertical="center"/>
    </xf>
    <xf numFmtId="0" fontId="12" fillId="6" borderId="3" xfId="0" applyFont="1" applyFill="1" applyBorder="1" applyAlignment="1">
      <alignment horizontal="center" vertical="center"/>
    </xf>
    <xf numFmtId="0" fontId="12" fillId="6" borderId="0" xfId="0" applyFont="1" applyFill="1" applyAlignment="1">
      <alignment horizontal="center"/>
    </xf>
    <xf numFmtId="0" fontId="5" fillId="6" borderId="4"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5" fillId="6" borderId="4" xfId="0" applyFont="1" applyFill="1" applyBorder="1" applyAlignment="1">
      <alignment horizontal="center" vertical="center"/>
    </xf>
    <xf numFmtId="0" fontId="5" fillId="6" borderId="5" xfId="0" applyFont="1" applyFill="1" applyBorder="1" applyAlignment="1">
      <alignment horizontal="center" vertical="center"/>
    </xf>
    <xf numFmtId="0" fontId="5" fillId="6" borderId="3" xfId="0" applyFont="1" applyFill="1" applyBorder="1" applyAlignment="1">
      <alignment horizontal="center" vertical="center"/>
    </xf>
    <xf numFmtId="0" fontId="0" fillId="0" borderId="0" xfId="0" applyAlignment="1">
      <alignment horizontal="center"/>
    </xf>
    <xf numFmtId="168" fontId="13" fillId="5" borderId="4" xfId="5" applyNumberFormat="1" applyFont="1" applyFill="1" applyBorder="1" applyAlignment="1">
      <alignment horizontal="left" vertical="center" wrapText="1"/>
    </xf>
    <xf numFmtId="168" fontId="13" fillId="5" borderId="5" xfId="5" applyNumberFormat="1" applyFont="1" applyFill="1" applyBorder="1" applyAlignment="1">
      <alignment horizontal="left" vertical="center" wrapText="1"/>
    </xf>
    <xf numFmtId="168" fontId="13" fillId="5" borderId="3" xfId="5" applyNumberFormat="1" applyFont="1" applyFill="1" applyBorder="1" applyAlignment="1">
      <alignment horizontal="left" vertical="center" wrapText="1"/>
    </xf>
    <xf numFmtId="168" fontId="13" fillId="5" borderId="4" xfId="5" applyNumberFormat="1" applyFont="1" applyFill="1" applyBorder="1" applyAlignment="1">
      <alignment horizontal="center" vertical="center" wrapText="1"/>
    </xf>
    <xf numFmtId="168" fontId="13" fillId="5" borderId="5" xfId="5" applyNumberFormat="1" applyFont="1" applyFill="1" applyBorder="1" applyAlignment="1">
      <alignment horizontal="center" vertical="center" wrapText="1"/>
    </xf>
    <xf numFmtId="168" fontId="13" fillId="5" borderId="3" xfId="5" applyNumberFormat="1" applyFont="1" applyFill="1" applyBorder="1" applyAlignment="1">
      <alignment horizontal="center" vertical="center" wrapText="1"/>
    </xf>
    <xf numFmtId="0" fontId="5" fillId="0" borderId="4" xfId="1" applyFont="1" applyBorder="1" applyAlignment="1">
      <alignment horizontal="center" vertical="center" wrapText="1"/>
    </xf>
    <xf numFmtId="0" fontId="5" fillId="0" borderId="5" xfId="1" applyFont="1" applyBorder="1" applyAlignment="1">
      <alignment horizontal="center" vertical="center" wrapText="1"/>
    </xf>
    <xf numFmtId="0" fontId="5" fillId="0" borderId="3" xfId="1" applyFont="1" applyBorder="1" applyAlignment="1">
      <alignment horizontal="center" vertical="center" wrapText="1"/>
    </xf>
    <xf numFmtId="168" fontId="13" fillId="5" borderId="18" xfId="5" applyNumberFormat="1" applyFont="1" applyFill="1" applyBorder="1" applyAlignment="1">
      <alignment horizontal="center" vertical="center" wrapText="1"/>
    </xf>
    <xf numFmtId="168" fontId="13" fillId="5" borderId="15" xfId="5" applyNumberFormat="1" applyFont="1" applyFill="1" applyBorder="1" applyAlignment="1">
      <alignment horizontal="center" vertical="center" wrapText="1"/>
    </xf>
    <xf numFmtId="168" fontId="13" fillId="5" borderId="2" xfId="5" applyNumberFormat="1" applyFont="1" applyFill="1" applyBorder="1" applyAlignment="1">
      <alignment horizontal="center" vertical="center" wrapText="1"/>
    </xf>
    <xf numFmtId="168" fontId="13" fillId="5" borderId="20" xfId="5" applyNumberFormat="1" applyFont="1" applyFill="1" applyBorder="1" applyAlignment="1">
      <alignment horizontal="center" vertical="center" wrapText="1"/>
    </xf>
    <xf numFmtId="168" fontId="13" fillId="5" borderId="11" xfId="5" applyNumberFormat="1" applyFont="1" applyFill="1" applyBorder="1" applyAlignment="1">
      <alignment horizontal="center" vertical="center" wrapText="1"/>
    </xf>
    <xf numFmtId="168" fontId="13" fillId="5" borderId="16" xfId="5" applyNumberFormat="1" applyFont="1" applyFill="1" applyBorder="1" applyAlignment="1">
      <alignment horizontal="center" vertical="center" wrapText="1"/>
    </xf>
    <xf numFmtId="0" fontId="12" fillId="16" borderId="1" xfId="14" applyFont="1" applyFill="1" applyBorder="1" applyAlignment="1">
      <alignment horizontal="center" vertical="center" wrapText="1"/>
    </xf>
    <xf numFmtId="0" fontId="12" fillId="16" borderId="1" xfId="23" applyFont="1" applyFill="1" applyBorder="1" applyAlignment="1">
      <alignment horizontal="center" vertical="center"/>
    </xf>
    <xf numFmtId="0" fontId="40" fillId="0" borderId="1" xfId="6" applyFont="1" applyFill="1" applyBorder="1" applyAlignment="1" applyProtection="1">
      <alignment horizontal="left" vertical="center"/>
    </xf>
    <xf numFmtId="0" fontId="12" fillId="16" borderId="1" xfId="14" applyFont="1" applyFill="1" applyBorder="1" applyAlignment="1">
      <alignment horizontal="center" vertical="center"/>
    </xf>
    <xf numFmtId="0" fontId="4" fillId="0" borderId="4" xfId="14" applyFont="1" applyBorder="1" applyAlignment="1">
      <alignment horizontal="left" vertical="center" wrapText="1"/>
    </xf>
    <xf numFmtId="0" fontId="4" fillId="0" borderId="5" xfId="14" applyFont="1" applyBorder="1" applyAlignment="1">
      <alignment horizontal="left" vertical="center" wrapText="1"/>
    </xf>
    <xf numFmtId="0" fontId="4" fillId="0" borderId="3" xfId="14" applyFont="1" applyBorder="1" applyAlignment="1">
      <alignment horizontal="left" vertical="center" wrapText="1"/>
    </xf>
    <xf numFmtId="0" fontId="13" fillId="0" borderId="4" xfId="14" applyFont="1" applyBorder="1" applyAlignment="1">
      <alignment horizontal="center"/>
    </xf>
    <xf numFmtId="0" fontId="13" fillId="0" borderId="3" xfId="14" applyFont="1" applyBorder="1" applyAlignment="1">
      <alignment horizontal="center"/>
    </xf>
    <xf numFmtId="1" fontId="21" fillId="0" borderId="18" xfId="6" applyNumberFormat="1" applyFont="1" applyFill="1" applyBorder="1" applyAlignment="1" applyProtection="1">
      <alignment horizontal="left" vertical="center" wrapText="1"/>
    </xf>
    <xf numFmtId="1" fontId="21" fillId="0" borderId="2" xfId="6" applyNumberFormat="1" applyFont="1" applyFill="1" applyBorder="1" applyAlignment="1" applyProtection="1">
      <alignment horizontal="left" vertical="center" wrapText="1"/>
    </xf>
    <xf numFmtId="0" fontId="17" fillId="0" borderId="1" xfId="6" applyFont="1" applyBorder="1" applyAlignment="1" applyProtection="1">
      <alignment horizontal="left" vertical="center" wrapText="1"/>
    </xf>
    <xf numFmtId="1" fontId="42" fillId="0" borderId="1" xfId="6" applyNumberFormat="1" applyFont="1" applyFill="1" applyBorder="1" applyAlignment="1" applyProtection="1">
      <alignment horizontal="left" vertical="center" wrapText="1"/>
    </xf>
    <xf numFmtId="0" fontId="4" fillId="0" borderId="1" xfId="14" applyFont="1" applyBorder="1" applyAlignment="1">
      <alignment horizontal="left" vertical="center"/>
    </xf>
    <xf numFmtId="0" fontId="12" fillId="16" borderId="1" xfId="14" applyFont="1" applyFill="1" applyBorder="1" applyAlignment="1">
      <alignment horizontal="center"/>
    </xf>
    <xf numFmtId="0" fontId="42" fillId="0" borderId="4" xfId="6" applyFont="1" applyFill="1" applyBorder="1" applyAlignment="1" applyProtection="1">
      <alignment horizontal="left" vertical="center" wrapText="1"/>
    </xf>
    <xf numFmtId="0" fontId="42" fillId="0" borderId="3" xfId="6" applyFont="1" applyFill="1" applyBorder="1" applyAlignment="1" applyProtection="1">
      <alignment horizontal="left" vertical="center" wrapText="1"/>
    </xf>
    <xf numFmtId="0" fontId="40" fillId="0" borderId="4" xfId="6" applyFont="1" applyFill="1" applyBorder="1" applyAlignment="1" applyProtection="1">
      <alignment horizontal="left" vertical="center" wrapText="1"/>
    </xf>
    <xf numFmtId="0" fontId="40" fillId="0" borderId="3" xfId="6" applyFont="1" applyFill="1" applyBorder="1" applyAlignment="1" applyProtection="1">
      <alignment horizontal="left" vertical="center" wrapText="1"/>
    </xf>
    <xf numFmtId="0" fontId="4" fillId="0" borderId="4" xfId="14" applyFont="1" applyBorder="1" applyAlignment="1">
      <alignment horizontal="left" vertical="center"/>
    </xf>
    <xf numFmtId="0" fontId="4" fillId="0" borderId="5" xfId="14" applyFont="1" applyBorder="1" applyAlignment="1">
      <alignment horizontal="left" vertical="center"/>
    </xf>
    <xf numFmtId="0" fontId="4" fillId="0" borderId="3" xfId="14" applyFont="1" applyBorder="1" applyAlignment="1">
      <alignment horizontal="left" vertical="center"/>
    </xf>
    <xf numFmtId="0" fontId="0" fillId="5" borderId="4" xfId="0" applyFill="1" applyBorder="1" applyAlignment="1">
      <alignment horizontal="left" vertical="center" wrapText="1"/>
    </xf>
    <xf numFmtId="0" fontId="0" fillId="5" borderId="5" xfId="0" applyFill="1" applyBorder="1" applyAlignment="1">
      <alignment horizontal="left" vertical="center" wrapText="1"/>
    </xf>
    <xf numFmtId="0" fontId="0" fillId="5" borderId="3" xfId="0" applyFill="1" applyBorder="1" applyAlignment="1">
      <alignment horizontal="left" vertical="center" wrapText="1"/>
    </xf>
    <xf numFmtId="0" fontId="0" fillId="0" borderId="1" xfId="0" applyBorder="1" applyAlignment="1">
      <alignment horizontal="center"/>
    </xf>
    <xf numFmtId="0" fontId="12" fillId="0" borderId="1" xfId="0" applyFont="1" applyBorder="1" applyAlignment="1">
      <alignment horizontal="center" vertical="center"/>
    </xf>
    <xf numFmtId="169" fontId="0" fillId="5" borderId="1" xfId="0" applyNumberFormat="1" applyFill="1" applyBorder="1" applyAlignment="1" applyProtection="1">
      <alignment horizontal="center" vertical="center"/>
      <protection locked="0"/>
    </xf>
    <xf numFmtId="169" fontId="0" fillId="5" borderId="49" xfId="0" applyNumberFormat="1" applyFill="1" applyBorder="1" applyAlignment="1" applyProtection="1">
      <alignment horizontal="center" vertical="center"/>
      <protection locked="0"/>
    </xf>
    <xf numFmtId="169" fontId="0" fillId="5" borderId="42" xfId="0" applyNumberFormat="1" applyFill="1" applyBorder="1" applyAlignment="1" applyProtection="1">
      <alignment horizontal="left" vertical="center"/>
      <protection locked="0"/>
    </xf>
    <xf numFmtId="169" fontId="0" fillId="5" borderId="47" xfId="0" applyNumberFormat="1" applyFill="1" applyBorder="1" applyAlignment="1" applyProtection="1">
      <alignment horizontal="left" vertical="center"/>
      <protection locked="0"/>
    </xf>
    <xf numFmtId="0" fontId="50" fillId="21" borderId="38" xfId="0" applyFont="1" applyFill="1" applyBorder="1" applyAlignment="1">
      <alignment horizontal="center"/>
    </xf>
    <xf numFmtId="0" fontId="50" fillId="21" borderId="7" xfId="0" applyFont="1" applyFill="1" applyBorder="1" applyAlignment="1">
      <alignment horizontal="center"/>
    </xf>
    <xf numFmtId="0" fontId="50" fillId="21" borderId="52" xfId="0" applyFont="1" applyFill="1" applyBorder="1" applyAlignment="1">
      <alignment horizontal="center"/>
    </xf>
    <xf numFmtId="0" fontId="12" fillId="0" borderId="19" xfId="0" applyFont="1" applyBorder="1" applyAlignment="1">
      <alignment horizontal="center" wrapText="1"/>
    </xf>
    <xf numFmtId="0" fontId="12" fillId="0" borderId="0" xfId="0" applyFont="1" applyAlignment="1">
      <alignment horizontal="center" wrapText="1"/>
    </xf>
    <xf numFmtId="0" fontId="12" fillId="0" borderId="8" xfId="0" applyFont="1" applyBorder="1" applyAlignment="1">
      <alignment horizontal="center" wrapText="1"/>
    </xf>
    <xf numFmtId="0" fontId="12" fillId="0" borderId="20" xfId="0" applyFont="1" applyBorder="1" applyAlignment="1">
      <alignment horizontal="center" wrapText="1"/>
    </xf>
    <xf numFmtId="0" fontId="12" fillId="0" borderId="11" xfId="0" applyFont="1" applyBorder="1" applyAlignment="1">
      <alignment horizontal="center" wrapText="1"/>
    </xf>
    <xf numFmtId="0" fontId="12" fillId="0" borderId="16" xfId="0" applyFont="1" applyBorder="1" applyAlignment="1">
      <alignment horizontal="center" wrapText="1"/>
    </xf>
    <xf numFmtId="0" fontId="12" fillId="0" borderId="19" xfId="0" applyFont="1" applyBorder="1" applyAlignment="1">
      <alignment horizontal="center" vertical="top" wrapText="1"/>
    </xf>
    <xf numFmtId="0" fontId="12" fillId="0" borderId="0" xfId="0" applyFont="1" applyAlignment="1">
      <alignment horizontal="center" vertical="top" wrapText="1"/>
    </xf>
    <xf numFmtId="0" fontId="12" fillId="0" borderId="8" xfId="0" applyFont="1" applyBorder="1" applyAlignment="1">
      <alignment horizontal="center" vertical="top" wrapText="1"/>
    </xf>
    <xf numFmtId="0" fontId="12" fillId="0" borderId="20" xfId="0" applyFont="1" applyBorder="1" applyAlignment="1">
      <alignment horizontal="center" vertical="top" wrapText="1"/>
    </xf>
    <xf numFmtId="0" fontId="12" fillId="0" borderId="11" xfId="0" applyFont="1" applyBorder="1" applyAlignment="1">
      <alignment horizontal="center" vertical="top" wrapText="1"/>
    </xf>
    <xf numFmtId="0" fontId="12" fillId="0" borderId="16" xfId="0" applyFont="1" applyBorder="1" applyAlignment="1">
      <alignment horizontal="center" vertical="top" wrapText="1"/>
    </xf>
    <xf numFmtId="169" fontId="0" fillId="5" borderId="18" xfId="0" applyNumberFormat="1" applyFill="1" applyBorder="1" applyAlignment="1" applyProtection="1">
      <alignment horizontal="center" vertical="center" wrapText="1"/>
      <protection locked="0"/>
    </xf>
    <xf numFmtId="169" fontId="0" fillId="5" borderId="15" xfId="0" applyNumberFormat="1" applyFill="1" applyBorder="1" applyAlignment="1" applyProtection="1">
      <alignment horizontal="center" vertical="center" wrapText="1"/>
      <protection locked="0"/>
    </xf>
    <xf numFmtId="169" fontId="0" fillId="5" borderId="2" xfId="0" applyNumberFormat="1" applyFill="1" applyBorder="1" applyAlignment="1" applyProtection="1">
      <alignment horizontal="center" vertical="center" wrapText="1"/>
      <protection locked="0"/>
    </xf>
    <xf numFmtId="169" fontId="0" fillId="5" borderId="19" xfId="0" applyNumberFormat="1" applyFill="1" applyBorder="1" applyAlignment="1" applyProtection="1">
      <alignment horizontal="center" vertical="center" wrapText="1"/>
      <protection locked="0"/>
    </xf>
    <xf numFmtId="169" fontId="0" fillId="5" borderId="0" xfId="0" applyNumberFormat="1" applyFill="1" applyAlignment="1" applyProtection="1">
      <alignment horizontal="center" vertical="center" wrapText="1"/>
      <protection locked="0"/>
    </xf>
    <xf numFmtId="169" fontId="0" fillId="5" borderId="8" xfId="0" applyNumberFormat="1" applyFill="1" applyBorder="1" applyAlignment="1" applyProtection="1">
      <alignment horizontal="center" vertical="center" wrapText="1"/>
      <protection locked="0"/>
    </xf>
    <xf numFmtId="169" fontId="0" fillId="5" borderId="20" xfId="0" applyNumberFormat="1" applyFill="1" applyBorder="1" applyAlignment="1" applyProtection="1">
      <alignment horizontal="center" vertical="center" wrapText="1"/>
      <protection locked="0"/>
    </xf>
    <xf numFmtId="169" fontId="0" fillId="5" borderId="11" xfId="0" applyNumberFormat="1" applyFill="1" applyBorder="1" applyAlignment="1" applyProtection="1">
      <alignment horizontal="center" vertical="center" wrapText="1"/>
      <protection locked="0"/>
    </xf>
    <xf numFmtId="169" fontId="0" fillId="5" borderId="16" xfId="0" applyNumberFormat="1" applyFill="1" applyBorder="1" applyAlignment="1" applyProtection="1">
      <alignment horizontal="center" vertical="center" wrapText="1"/>
      <protection locked="0"/>
    </xf>
    <xf numFmtId="0" fontId="12" fillId="0" borderId="4" xfId="0" applyFont="1" applyBorder="1" applyAlignment="1">
      <alignment horizontal="center" wrapText="1"/>
    </xf>
    <xf numFmtId="0" fontId="12" fillId="0" borderId="5" xfId="0" applyFont="1" applyBorder="1" applyAlignment="1">
      <alignment horizontal="center" wrapText="1"/>
    </xf>
    <xf numFmtId="0" fontId="12" fillId="0" borderId="3" xfId="0" applyFont="1" applyBorder="1" applyAlignment="1">
      <alignment horizontal="center" wrapText="1"/>
    </xf>
    <xf numFmtId="169" fontId="0" fillId="5" borderId="15" xfId="0" applyNumberFormat="1" applyFill="1" applyBorder="1" applyAlignment="1" applyProtection="1">
      <alignment horizontal="center" vertical="center"/>
      <protection locked="0"/>
    </xf>
    <xf numFmtId="169" fontId="0" fillId="5" borderId="2" xfId="0" applyNumberFormat="1" applyFill="1" applyBorder="1" applyAlignment="1" applyProtection="1">
      <alignment horizontal="center" vertical="center"/>
      <protection locked="0"/>
    </xf>
    <xf numFmtId="169" fontId="0" fillId="5" borderId="19" xfId="0" applyNumberFormat="1" applyFill="1" applyBorder="1" applyAlignment="1" applyProtection="1">
      <alignment horizontal="center" vertical="center"/>
      <protection locked="0"/>
    </xf>
    <xf numFmtId="169" fontId="0" fillId="5" borderId="0" xfId="0" applyNumberFormat="1" applyFill="1" applyAlignment="1" applyProtection="1">
      <alignment horizontal="center" vertical="center"/>
      <protection locked="0"/>
    </xf>
    <xf numFmtId="169" fontId="0" fillId="5" borderId="8" xfId="0" applyNumberFormat="1" applyFill="1" applyBorder="1" applyAlignment="1" applyProtection="1">
      <alignment horizontal="center" vertical="center"/>
      <protection locked="0"/>
    </xf>
    <xf numFmtId="169" fontId="0" fillId="5" borderId="20" xfId="0" applyNumberFormat="1" applyFill="1" applyBorder="1" applyAlignment="1" applyProtection="1">
      <alignment horizontal="center" vertical="center"/>
      <protection locked="0"/>
    </xf>
    <xf numFmtId="169" fontId="0" fillId="5" borderId="11" xfId="0" applyNumberFormat="1" applyFill="1" applyBorder="1" applyAlignment="1" applyProtection="1">
      <alignment horizontal="center" vertical="center"/>
      <protection locked="0"/>
    </xf>
    <xf numFmtId="169" fontId="0" fillId="5" borderId="16" xfId="0" applyNumberFormat="1" applyFill="1" applyBorder="1" applyAlignment="1" applyProtection="1">
      <alignment horizontal="center" vertical="center"/>
      <protection locked="0"/>
    </xf>
    <xf numFmtId="3" fontId="12" fillId="0" borderId="6" xfId="0" applyNumberFormat="1" applyFont="1" applyBorder="1" applyAlignment="1">
      <alignment horizontal="center"/>
    </xf>
    <xf numFmtId="0" fontId="12" fillId="0" borderId="41" xfId="0" applyFont="1" applyBorder="1" applyAlignment="1">
      <alignment horizontal="center" vertical="center" textRotation="90"/>
    </xf>
    <xf numFmtId="0" fontId="12" fillId="0" borderId="43" xfId="0" applyFont="1" applyBorder="1" applyAlignment="1">
      <alignment horizontal="center" vertical="center" textRotation="90"/>
    </xf>
    <xf numFmtId="0" fontId="12" fillId="0" borderId="10" xfId="0" applyFont="1" applyBorder="1" applyAlignment="1">
      <alignment horizontal="center" vertical="center" textRotation="90"/>
    </xf>
    <xf numFmtId="0" fontId="12" fillId="3" borderId="37" xfId="0" applyFont="1" applyFill="1" applyBorder="1" applyAlignment="1">
      <alignment horizontal="center" vertical="center" textRotation="90" wrapText="1"/>
    </xf>
    <xf numFmtId="0" fontId="12" fillId="3" borderId="13" xfId="0" applyFont="1" applyFill="1" applyBorder="1" applyAlignment="1">
      <alignment horizontal="center" vertical="center" textRotation="90" wrapText="1"/>
    </xf>
    <xf numFmtId="0" fontId="12" fillId="3" borderId="14" xfId="0" applyFont="1" applyFill="1" applyBorder="1" applyAlignment="1">
      <alignment horizontal="center" vertical="center" textRotation="90" wrapText="1"/>
    </xf>
    <xf numFmtId="0" fontId="12" fillId="3" borderId="37"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2" fillId="0" borderId="41" xfId="0" applyFont="1" applyBorder="1" applyAlignment="1">
      <alignment horizontal="center" vertical="center" textRotation="90" wrapText="1"/>
    </xf>
    <xf numFmtId="0" fontId="12" fillId="0" borderId="43" xfId="0" applyFont="1" applyBorder="1" applyAlignment="1">
      <alignment horizontal="center" vertical="center" textRotation="90" wrapText="1"/>
    </xf>
    <xf numFmtId="0" fontId="12" fillId="0" borderId="10" xfId="0" applyFont="1" applyBorder="1" applyAlignment="1">
      <alignment horizontal="center" vertical="center" textRotation="90" wrapText="1"/>
    </xf>
    <xf numFmtId="0" fontId="12" fillId="3" borderId="43" xfId="0" applyFont="1" applyFill="1" applyBorder="1" applyAlignment="1">
      <alignment horizontal="center" vertical="center" textRotation="90" wrapText="1"/>
    </xf>
    <xf numFmtId="0" fontId="12" fillId="3" borderId="10" xfId="0" applyFont="1" applyFill="1" applyBorder="1" applyAlignment="1">
      <alignment horizontal="center" vertical="center" textRotation="90" wrapText="1"/>
    </xf>
    <xf numFmtId="0" fontId="12" fillId="2" borderId="42" xfId="0" applyFont="1" applyFill="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3" xfId="0" applyFont="1" applyBorder="1" applyAlignment="1">
      <alignment horizontal="center" vertical="center"/>
    </xf>
    <xf numFmtId="0" fontId="12" fillId="2" borderId="47" xfId="0" applyFont="1" applyFill="1" applyBorder="1" applyAlignment="1">
      <alignment horizontal="center" vertical="center"/>
    </xf>
    <xf numFmtId="0" fontId="12" fillId="0" borderId="45" xfId="0" applyFont="1" applyBorder="1" applyAlignment="1">
      <alignment horizontal="center"/>
    </xf>
    <xf numFmtId="0" fontId="12" fillId="0" borderId="44" xfId="0" applyFont="1" applyBorder="1" applyAlignment="1">
      <alignment horizontal="center"/>
    </xf>
    <xf numFmtId="0" fontId="12" fillId="0" borderId="56" xfId="0" applyFont="1" applyBorder="1" applyAlignment="1">
      <alignment horizontal="center"/>
    </xf>
    <xf numFmtId="169" fontId="0" fillId="5" borderId="6" xfId="0" applyNumberFormat="1" applyFill="1" applyBorder="1" applyAlignment="1" applyProtection="1">
      <alignment horizontal="center" vertical="center"/>
      <protection locked="0"/>
    </xf>
    <xf numFmtId="169" fontId="0" fillId="5" borderId="51" xfId="0" applyNumberFormat="1" applyFill="1" applyBorder="1" applyAlignment="1" applyProtection="1">
      <alignment horizontal="center" vertical="center"/>
      <protection locked="0"/>
    </xf>
    <xf numFmtId="0" fontId="12" fillId="2" borderId="46" xfId="0" applyFont="1" applyFill="1" applyBorder="1" applyAlignment="1">
      <alignment horizontal="center" vertical="center"/>
    </xf>
    <xf numFmtId="0" fontId="0" fillId="0" borderId="0" xfId="0" applyAlignment="1">
      <alignment horizontal="center" wrapText="1"/>
    </xf>
    <xf numFmtId="0" fontId="12" fillId="0" borderId="1" xfId="0" applyFont="1" applyBorder="1" applyAlignment="1">
      <alignment horizontal="center"/>
    </xf>
    <xf numFmtId="0" fontId="12" fillId="2" borderId="37" xfId="0" applyFont="1" applyFill="1" applyBorder="1" applyAlignment="1">
      <alignment horizontal="center" vertical="center" textRotation="90" wrapText="1"/>
    </xf>
    <xf numFmtId="0" fontId="12" fillId="2" borderId="13" xfId="0" applyFont="1" applyFill="1" applyBorder="1" applyAlignment="1">
      <alignment horizontal="center" vertical="center" textRotation="90" wrapText="1"/>
    </xf>
    <xf numFmtId="0" fontId="12" fillId="2" borderId="14" xfId="0" applyFont="1" applyFill="1" applyBorder="1" applyAlignment="1">
      <alignment horizontal="center" vertical="center" textRotation="90" wrapText="1"/>
    </xf>
    <xf numFmtId="169" fontId="0" fillId="5" borderId="58" xfId="0" applyNumberFormat="1" applyFill="1" applyBorder="1" applyAlignment="1" applyProtection="1">
      <alignment horizontal="center" vertical="center" wrapText="1"/>
      <protection locked="0"/>
    </xf>
    <xf numFmtId="169" fontId="0" fillId="5" borderId="21" xfId="0" applyNumberFormat="1" applyFill="1" applyBorder="1" applyAlignment="1" applyProtection="1">
      <alignment horizontal="center" vertical="center" wrapText="1"/>
      <protection locked="0"/>
    </xf>
    <xf numFmtId="169" fontId="0" fillId="5" borderId="32" xfId="0" applyNumberFormat="1" applyFill="1" applyBorder="1" applyAlignment="1" applyProtection="1">
      <alignment horizontal="center" vertical="center" wrapText="1"/>
      <protection locked="0"/>
    </xf>
    <xf numFmtId="169" fontId="0" fillId="5" borderId="33" xfId="0" applyNumberFormat="1" applyFill="1" applyBorder="1" applyAlignment="1" applyProtection="1">
      <alignment horizontal="center" vertical="center" wrapText="1"/>
      <protection locked="0"/>
    </xf>
    <xf numFmtId="169" fontId="0" fillId="5" borderId="59" xfId="0" applyNumberFormat="1" applyFill="1" applyBorder="1" applyAlignment="1" applyProtection="1">
      <alignment horizontal="center" vertical="center" wrapText="1"/>
      <protection locked="0"/>
    </xf>
    <xf numFmtId="169" fontId="0" fillId="5" borderId="18" xfId="0" applyNumberFormat="1" applyFill="1" applyBorder="1" applyAlignment="1" applyProtection="1">
      <alignment horizontal="center" vertical="center"/>
      <protection locked="0"/>
    </xf>
    <xf numFmtId="169" fontId="0" fillId="5" borderId="42" xfId="0" applyNumberFormat="1" applyFill="1" applyBorder="1" applyAlignment="1" applyProtection="1">
      <alignment horizontal="center" vertical="center"/>
      <protection locked="0"/>
    </xf>
    <xf numFmtId="169" fontId="0" fillId="5" borderId="47" xfId="0" applyNumberFormat="1" applyFill="1" applyBorder="1" applyAlignment="1" applyProtection="1">
      <alignment horizontal="center" vertical="center"/>
      <protection locked="0"/>
    </xf>
  </cellXfs>
  <cellStyles count="39">
    <cellStyle name="%" xfId="11" xr:uid="{00000000-0005-0000-0000-000000000000}"/>
    <cellStyle name="% 100" xfId="5" xr:uid="{00000000-0005-0000-0000-000001000000}"/>
    <cellStyle name="% 2" xfId="17" xr:uid="{78942FE7-619F-48DB-AA3F-D78F4E866005}"/>
    <cellStyle name="=C:\WINNT\SYSTEM32\COMMAND.COM 2 2 2" xfId="15" xr:uid="{00000000-0005-0000-0000-000002000000}"/>
    <cellStyle name="=C:\WINNT\SYSTEM32\COMMAND.COM 6" xfId="7" xr:uid="{00000000-0005-0000-0000-000003000000}"/>
    <cellStyle name="Calculation" xfId="22" builtinId="22"/>
    <cellStyle name="Comma 10" xfId="8" xr:uid="{00000000-0005-0000-0000-000004000000}"/>
    <cellStyle name="Comma 2" xfId="3" xr:uid="{00000000-0005-0000-0000-000005000000}"/>
    <cellStyle name="Comma 2 2" xfId="20" xr:uid="{48581B7D-9CAA-4A59-9DA3-CBC98C64C215}"/>
    <cellStyle name="Currency 2" xfId="4" xr:uid="{00000000-0005-0000-0000-000006000000}"/>
    <cellStyle name="Currency 2 2" xfId="21" xr:uid="{0EEF1AA9-F31C-4DA3-AA1C-623F9133D6EB}"/>
    <cellStyle name="Currency 2 3" xfId="24" xr:uid="{4337EDB6-CBD7-4301-BAD2-45A03F8FFBB3}"/>
    <cellStyle name="Hyperlink" xfId="6" builtinId="8"/>
    <cellStyle name="Hyperlink 2" xfId="29" xr:uid="{5178AF1C-DE68-4FC5-88DD-0E4AC52C771D}"/>
    <cellStyle name="Level 2" xfId="25" xr:uid="{159879BC-DD09-4992-9502-68C182E877BC}"/>
    <cellStyle name="Normal" xfId="0" builtinId="0"/>
    <cellStyle name="Normal 10 10" xfId="31" xr:uid="{CECFC066-61DF-4098-9FC7-E38B7FB24710}"/>
    <cellStyle name="Normal 10 2 2 2" xfId="16" xr:uid="{EB22FE60-3974-4A94-BE5E-349B62C1F400}"/>
    <cellStyle name="Normal 11 28 2" xfId="10" xr:uid="{00000000-0005-0000-0000-000009000000}"/>
    <cellStyle name="Normal 11 28 2 2 2" xfId="14" xr:uid="{00000000-0005-0000-0000-00000A000000}"/>
    <cellStyle name="Normal 11 28 2 2 2 2" xfId="27" xr:uid="{BEAD65BD-9D79-4A4E-B9AE-43F14B20F925}"/>
    <cellStyle name="Normal 14" xfId="32" xr:uid="{C5B88B82-4726-4BD7-9AA9-2D6E0ED2948B}"/>
    <cellStyle name="Normal 14 2_List of table gaps" xfId="12" xr:uid="{00000000-0005-0000-0000-00000B000000}"/>
    <cellStyle name="Normal 2" xfId="1" xr:uid="{00000000-0005-0000-0000-00000C000000}"/>
    <cellStyle name="Normal 2 2" xfId="18" xr:uid="{C9BCE489-8D7E-4307-91F9-48312DFB7371}"/>
    <cellStyle name="Normal 2 2 2" xfId="23" xr:uid="{90D6DF10-47D5-494C-AC62-D65BDF8E41D3}"/>
    <cellStyle name="Normal 2 3 10 4" xfId="38" xr:uid="{4F4DB750-E4B7-4A70-A6D6-72E232E0EE44}"/>
    <cellStyle name="Normal 228" xfId="33" xr:uid="{83E602C7-3B8B-40C0-9F08-259F40E36540}"/>
    <cellStyle name="Normal 232" xfId="34" xr:uid="{9F05C433-66D2-4CC9-8C85-CF1FE762C5D8}"/>
    <cellStyle name="Normal 233" xfId="35" xr:uid="{AEFB5264-9817-44AF-B195-2F52341710F4}"/>
    <cellStyle name="Normal 3" xfId="28" xr:uid="{BA35DF3C-3E5F-4629-8643-DCF723FAF017}"/>
    <cellStyle name="Normal 98" xfId="36" xr:uid="{8CC386FD-3CEA-4396-A67A-39DE6C7CFC7B}"/>
    <cellStyle name="Percent" xfId="9" builtinId="5"/>
    <cellStyle name="Percent 2" xfId="2" xr:uid="{00000000-0005-0000-0000-00000E000000}"/>
    <cellStyle name="Percent 2 2" xfId="19" xr:uid="{47D720D4-4204-4BF5-AABF-D67E791E1301}"/>
    <cellStyle name="Percent 2 3" xfId="26" xr:uid="{9AE7B663-DCFE-430D-9312-70609CAD0D17}"/>
    <cellStyle name="Percent 2 4" xfId="30" xr:uid="{70A8A3B3-F236-4892-A4E5-4E76201FF67D}"/>
    <cellStyle name="Style 1" xfId="13" xr:uid="{00000000-0005-0000-0000-00000F000000}"/>
    <cellStyle name="Tmpl_ModelData" xfId="37" xr:uid="{63FDA31C-A364-4B21-BDDD-6B0B592D4F2A}"/>
  </cellStyles>
  <dxfs count="2">
    <dxf>
      <font>
        <color theme="0" tint="-0.24994659260841701"/>
      </font>
    </dxf>
    <dxf>
      <fill>
        <patternFill>
          <bgColor theme="1" tint="0.499984740745262"/>
        </patternFill>
      </fill>
    </dxf>
  </dxfs>
  <tableStyles count="0" defaultTableStyle="TableStyleMedium2" defaultPivotStyle="PivotStyleLight16"/>
  <colors>
    <mruColors>
      <color rgb="FFFFFFCC"/>
      <color rgb="FFFFCCCC"/>
      <color rgb="FFFF9999"/>
      <color rgb="FF756C47"/>
      <color rgb="FFD6DC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1.xml"/><Relationship Id="rId40"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microsoft.com/office/2017/10/relationships/person" Target="persons/perso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20086</xdr:colOff>
      <xdr:row>4</xdr:row>
      <xdr:rowOff>90710</xdr:rowOff>
    </xdr:to>
    <xdr:pic>
      <xdr:nvPicPr>
        <xdr:cNvPr id="2" name="Picture 1" descr="Ofgem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915686" cy="7193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3</xdr:col>
      <xdr:colOff>669738</xdr:colOff>
      <xdr:row>1</xdr:row>
      <xdr:rowOff>2184</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2836194" cy="71655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Katy Collister" id="{EBE2CFA7-D0EA-4575-84EB-9DD92D46B09D}" userId="S::kcollister@northerngas.co.uk::e49bcef7-75cc-49b9-9788-5bca18e93134"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54" dT="2024-11-13T15:38:37.74" personId="{EBE2CFA7-D0EA-4575-84EB-9DD92D46B09D}" id="{C55A1787-4FB3-4AE0-89DE-C4A4838EBC03}">
    <text>Building replacement</text>
  </threadedComment>
  <threadedComment ref="C55" dT="2024-11-13T15:38:48.52" personId="{EBE2CFA7-D0EA-4575-84EB-9DD92D46B09D}" id="{B01B2596-CDA7-400E-946F-2D16DFBC28FE}">
    <text>Building refurbishment</text>
  </threadedComment>
  <threadedComment ref="C57" dT="2024-11-13T15:37:18.27" personId="{EBE2CFA7-D0EA-4575-84EB-9DD92D46B09D}" id="{C7393B3E-8DD8-4CA5-9D3E-A711330644D5}">
    <text>Fencing replacement</text>
  </threadedComment>
  <threadedComment ref="C58" dT="2024-11-13T15:36:59.70" personId="{EBE2CFA7-D0EA-4575-84EB-9DD92D46B09D}" id="{54E8748F-167D-48A4-9343-1B5E921FAC0B}">
    <text>Fencing refurbishment</text>
  </threadedComment>
</ThreadedComments>
</file>

<file path=xl/threadedComments/threadedComment2.xml><?xml version="1.0" encoding="utf-8"?>
<ThreadedComments xmlns="http://schemas.microsoft.com/office/spreadsheetml/2018/threadedcomments" xmlns:x="http://schemas.openxmlformats.org/spreadsheetml/2006/main">
  <threadedComment ref="C54" dT="2024-11-13T15:38:37.74" personId="{EBE2CFA7-D0EA-4575-84EB-9DD92D46B09D}" id="{3370CD6F-3166-4798-A198-187772552976}">
    <text>Building replacement</text>
  </threadedComment>
  <threadedComment ref="C55" dT="2024-11-13T15:38:48.52" personId="{EBE2CFA7-D0EA-4575-84EB-9DD92D46B09D}" id="{2560955D-F8C2-473C-9749-375C981F657B}">
    <text>Building refurbishment</text>
  </threadedComment>
  <threadedComment ref="C57" dT="2024-11-13T15:37:18.27" personId="{EBE2CFA7-D0EA-4575-84EB-9DD92D46B09D}" id="{C5901418-5BAA-40C7-8E2E-83D94176E097}">
    <text>Fencing replacement</text>
  </threadedComment>
  <threadedComment ref="C58" dT="2024-11-13T15:36:59.70" personId="{EBE2CFA7-D0EA-4575-84EB-9DD92D46B09D}" id="{B6BED9DE-4605-4CFD-8E33-C4E68BA408E0}">
    <text>Fencing refurbishment</text>
  </threadedComment>
</ThreadedComments>
</file>

<file path=xl/threadedComments/threadedComment3.xml><?xml version="1.0" encoding="utf-8"?>
<ThreadedComments xmlns="http://schemas.microsoft.com/office/spreadsheetml/2018/threadedcomments" xmlns:x="http://schemas.openxmlformats.org/spreadsheetml/2006/main">
  <threadedComment ref="C54" dT="2024-11-13T15:38:37.74" personId="{EBE2CFA7-D0EA-4575-84EB-9DD92D46B09D}" id="{F433EB8A-D9E8-4DB7-8F1E-81E35F47B27C}">
    <text>Building replacement</text>
  </threadedComment>
  <threadedComment ref="C55" dT="2024-11-13T15:38:48.52" personId="{EBE2CFA7-D0EA-4575-84EB-9DD92D46B09D}" id="{6AFD0439-5A57-4456-AE40-617AC723AFFA}">
    <text>Building refurbishment</text>
  </threadedComment>
  <threadedComment ref="C57" dT="2024-11-13T15:37:18.27" personId="{EBE2CFA7-D0EA-4575-84EB-9DD92D46B09D}" id="{FF633B3D-CE72-48F2-A881-8B3E1BFD3CBC}">
    <text>Fencing replacement</text>
  </threadedComment>
  <threadedComment ref="C58" dT="2024-11-13T15:36:59.70" personId="{EBE2CFA7-D0EA-4575-84EB-9DD92D46B09D}" id="{9468DF73-2609-4456-84C6-93244E923F7A}">
    <text>Fencing refurbishment</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 Id="rId4" Type="http://schemas.microsoft.com/office/2017/10/relationships/threadedComment" Target="../threadedComments/threadedComment2.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 Id="rId4" Type="http://schemas.microsoft.com/office/2017/10/relationships/threadedComment" Target="../threadedComments/threadedComment3.xml"/></Relationships>
</file>

<file path=xl/worksheets/_rels/sheet1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3.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hyperlink" Target="file:///C:\Cross%20Sector\02.%20Workstreams\Business%20Plan%20Guidance\InnesD\AppData\Local\Microsoft\Windows\INetCache\Content.Outlook\0YOZAF2Z\CBA%20Inputs%20and%20Sources.xlsx" TargetMode="External"/><Relationship Id="rId13" Type="http://schemas.openxmlformats.org/officeDocument/2006/relationships/hyperlink" Target="https://press.hse.gov.uk/2023/07/06/work-related-fatality-figures-published/" TargetMode="External"/><Relationship Id="rId18" Type="http://schemas.openxmlformats.org/officeDocument/2006/relationships/hyperlink" Target="https://assets.publishing.service.gov.uk/media/6567994fcc1ec5000d8eef17/data-tables-1-19.xlsx" TargetMode="External"/><Relationship Id="rId3" Type="http://schemas.openxmlformats.org/officeDocument/2006/relationships/hyperlink" Target="https://assets.publishing.service.gov.uk/media/647f50dd103ca60013039a8a/2023-ghg-cf-methodology-paper.pdf" TargetMode="External"/><Relationship Id="rId7" Type="http://schemas.openxmlformats.org/officeDocument/2006/relationships/hyperlink" Target="file:///C:\Cross%20Sector\02.%20Workstreams\Business%20Plan%20Guidance\InnesD\AppData\Local\Microsoft\Windows\INetCache\Content.Outlook\0YOZAF2Z\CBA%20Inputs%20and%20Sources.xlsx" TargetMode="External"/><Relationship Id="rId12" Type="http://schemas.openxmlformats.org/officeDocument/2006/relationships/hyperlink" Target="https://www.hse.gov.uk/statistics/assets/docs/costs_tables.xlsx" TargetMode="External"/><Relationship Id="rId17" Type="http://schemas.openxmlformats.org/officeDocument/2006/relationships/hyperlink" Target="https://assets.publishing.service.gov.uk/media/6567994fcc1ec5000d8eef17/data-tables-1-19.xlsx" TargetMode="External"/><Relationship Id="rId2" Type="http://schemas.openxmlformats.org/officeDocument/2006/relationships/hyperlink" Target="https://assets.publishing.service.gov.uk/media/6567994fcc1ec5000d8eef17/data-tables-1-19.xlsx" TargetMode="External"/><Relationship Id="rId16" Type="http://schemas.openxmlformats.org/officeDocument/2006/relationships/hyperlink" Target="https://www.hse.gov.uk/statistics/assets/docs/lfsinjsum.xlsx" TargetMode="External"/><Relationship Id="rId20" Type="http://schemas.openxmlformats.org/officeDocument/2006/relationships/hyperlink" Target="https://www.ofgem.gov.uk/sites/default/files/docs/2021/04/dno_common_network_asset_indices_methodology_v2.1_final_01-04-2021.pdf" TargetMode="External"/><Relationship Id="rId1" Type="http://schemas.openxmlformats.org/officeDocument/2006/relationships/hyperlink" Target="https://www.ofgem.gov.uk/sites/default/files/2023-10/ED2%20PCFM%20V3%20%28published%2016%20October%202023%291697123823926.xlsx" TargetMode="External"/><Relationship Id="rId6" Type="http://schemas.openxmlformats.org/officeDocument/2006/relationships/hyperlink" Target="https://www.google.com/url?sa=t&amp;rct=j&amp;q=&amp;esrc=s&amp;source=web&amp;cd=&amp;ved=2ahUKEwit_oLOn-eDAxWFZ0EAHdCZAhMQFnoECBYQAQ&amp;url=https%3A%2F%2Fassets.publishing.service.gov.uk%2Fmedia%2F5fb41673d3bf7f63da090f11%2FDiscount_Factors.xlsx&amp;usg=AOvVaw2nuHZ8DiYMTASRId0ydohJ&amp;opi=89978449" TargetMode="External"/><Relationship Id="rId11" Type="http://schemas.openxmlformats.org/officeDocument/2006/relationships/hyperlink" Target="http://www.hse.gov.uk/economics/eauappraisal.htm" TargetMode="External"/><Relationship Id="rId5" Type="http://schemas.openxmlformats.org/officeDocument/2006/relationships/hyperlink" Target="file:///C:\Cross%20Sector\02.%20Workstreams\Business%20Plan%20Guidance\InnesD\AppData\Local\Microsoft\Windows\INetCache\Content.Outlook\0YOZAF2Z\CBA%20Inputs%20and%20Sources.xlsx" TargetMode="External"/><Relationship Id="rId15" Type="http://schemas.openxmlformats.org/officeDocument/2006/relationships/hyperlink" Target="https://www.hse.gov.uk/statistics/assets/docs/costs_tables.xlsx" TargetMode="External"/><Relationship Id="rId10" Type="http://schemas.openxmlformats.org/officeDocument/2006/relationships/hyperlink" Target="https://www.google.com/url?sa=t&amp;rct=j&amp;q=&amp;esrc=s&amp;source=web&amp;cd=&amp;ved=2ahUKEwit_oLOn-eDAxWFZ0EAHdCZAhMQFnoECBYQAQ&amp;url=https%3A%2F%2Fassets.publishing.service.gov.uk%2Fmedia%2F5fb41673d3bf7f63da090f11%2FDiscount_Factors.xlsx&amp;usg=AOvVaw2nuHZ8DiYMTASRId0ydohJ&amp;opi=89978449" TargetMode="External"/><Relationship Id="rId19" Type="http://schemas.openxmlformats.org/officeDocument/2006/relationships/hyperlink" Target="https://ghgprotocol.org/sites/default/files/Global-Warming-Potential-Values%20%28Feb%2016%202016%29_0.pdf" TargetMode="External"/><Relationship Id="rId4" Type="http://schemas.openxmlformats.org/officeDocument/2006/relationships/hyperlink" Target="https://assets.publishing.service.gov.uk/media/647f50dd103ca60013039a8a/2023-ghg-cf-methodology-paper.pdf" TargetMode="External"/><Relationship Id="rId9" Type="http://schemas.openxmlformats.org/officeDocument/2006/relationships/hyperlink" Target="file:///C:\Cross%20Sector\02.%20Workstreams\Business%20Plan%20Guidance\InnesD\AppData\Local\Microsoft\Windows\INetCache\Content.Outlook\0YOZAF2Z\CBA%20Inputs%20and%20Sources.xlsx" TargetMode="External"/><Relationship Id="rId14" Type="http://schemas.openxmlformats.org/officeDocument/2006/relationships/hyperlink" Target="http://www.hse.gov.uk/economics/eauappraisal.htm"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249977111117893"/>
  </sheetPr>
  <dimension ref="A6:J25"/>
  <sheetViews>
    <sheetView zoomScale="85" zoomScaleNormal="85" workbookViewId="0">
      <selection activeCell="D26" sqref="D26"/>
    </sheetView>
  </sheetViews>
  <sheetFormatPr defaultColWidth="9" defaultRowHeight="13.5"/>
  <cols>
    <col min="1" max="16384" width="9" style="41"/>
  </cols>
  <sheetData>
    <row r="6" spans="1:10" ht="14" thickBot="1"/>
    <row r="7" spans="1:10" ht="14" thickTop="1">
      <c r="A7" s="338" t="s">
        <v>0</v>
      </c>
      <c r="B7" s="338"/>
      <c r="C7" s="338"/>
      <c r="D7" s="338"/>
      <c r="E7" s="338"/>
      <c r="F7" s="338"/>
      <c r="G7" s="338"/>
      <c r="H7" s="338"/>
      <c r="I7" s="338"/>
      <c r="J7" s="338"/>
    </row>
    <row r="8" spans="1:10">
      <c r="A8" s="339"/>
      <c r="B8" s="339"/>
      <c r="C8" s="339"/>
      <c r="D8" s="339"/>
      <c r="E8" s="339"/>
      <c r="F8" s="339"/>
      <c r="G8" s="339"/>
      <c r="H8" s="339"/>
      <c r="I8" s="339"/>
      <c r="J8" s="339"/>
    </row>
    <row r="9" spans="1:10">
      <c r="A9" s="340"/>
      <c r="B9" s="340"/>
      <c r="C9" s="340"/>
      <c r="D9" s="340"/>
      <c r="E9" s="340"/>
      <c r="F9" s="340"/>
      <c r="G9" s="340"/>
      <c r="H9" s="340"/>
      <c r="I9" s="340"/>
      <c r="J9" s="340"/>
    </row>
    <row r="10" spans="1:10">
      <c r="A10" s="341" t="s">
        <v>1</v>
      </c>
      <c r="B10" s="342"/>
      <c r="C10" s="344"/>
      <c r="D10" s="345"/>
      <c r="E10" s="347" t="s">
        <v>2</v>
      </c>
      <c r="F10" s="347"/>
      <c r="G10" s="349"/>
      <c r="H10" s="349"/>
      <c r="I10" s="349"/>
      <c r="J10" s="349"/>
    </row>
    <row r="11" spans="1:10">
      <c r="A11" s="343"/>
      <c r="B11" s="343"/>
      <c r="C11" s="346"/>
      <c r="D11" s="346"/>
      <c r="E11" s="348"/>
      <c r="F11" s="348"/>
      <c r="G11" s="336"/>
      <c r="H11" s="336"/>
      <c r="I11" s="336"/>
      <c r="J11" s="336"/>
    </row>
    <row r="12" spans="1:10">
      <c r="A12" s="343"/>
      <c r="B12" s="343"/>
      <c r="C12" s="346"/>
      <c r="D12" s="346"/>
      <c r="E12" s="348"/>
      <c r="F12" s="348"/>
      <c r="G12" s="336"/>
      <c r="H12" s="336"/>
      <c r="I12" s="336"/>
      <c r="J12" s="336"/>
    </row>
    <row r="13" spans="1:10">
      <c r="A13" s="343"/>
      <c r="B13" s="343"/>
      <c r="C13" s="346"/>
      <c r="D13" s="346"/>
      <c r="E13" s="348"/>
      <c r="F13" s="348"/>
      <c r="G13" s="336"/>
      <c r="H13" s="336"/>
      <c r="I13" s="336"/>
      <c r="J13" s="336"/>
    </row>
    <row r="14" spans="1:10">
      <c r="A14" s="343"/>
      <c r="B14" s="343"/>
      <c r="C14" s="346"/>
      <c r="D14" s="346"/>
      <c r="E14" s="348" t="s">
        <v>3</v>
      </c>
      <c r="F14" s="348"/>
      <c r="G14" s="336" t="s">
        <v>4</v>
      </c>
      <c r="H14" s="336"/>
      <c r="I14" s="336"/>
      <c r="J14" s="336"/>
    </row>
    <row r="15" spans="1:10">
      <c r="A15" s="343"/>
      <c r="B15" s="343"/>
      <c r="C15" s="346"/>
      <c r="D15" s="346"/>
      <c r="E15" s="348"/>
      <c r="F15" s="348"/>
      <c r="G15" s="336"/>
      <c r="H15" s="336"/>
      <c r="I15" s="336"/>
      <c r="J15" s="336"/>
    </row>
    <row r="16" spans="1:10">
      <c r="A16" s="343"/>
      <c r="B16" s="343"/>
      <c r="C16" s="346"/>
      <c r="D16" s="346"/>
      <c r="E16" s="348"/>
      <c r="F16" s="348"/>
      <c r="G16" s="336"/>
      <c r="H16" s="336"/>
      <c r="I16" s="336"/>
      <c r="J16" s="336"/>
    </row>
    <row r="17" spans="1:10">
      <c r="A17" s="343"/>
      <c r="B17" s="343"/>
      <c r="C17" s="346"/>
      <c r="D17" s="346"/>
      <c r="E17" s="348"/>
      <c r="F17" s="348"/>
      <c r="G17" s="336"/>
      <c r="H17" s="336"/>
      <c r="I17" s="336"/>
      <c r="J17" s="336"/>
    </row>
    <row r="18" spans="1:10">
      <c r="A18" s="343"/>
      <c r="B18" s="343"/>
      <c r="C18" s="346"/>
      <c r="D18" s="346"/>
      <c r="E18" s="348" t="s">
        <v>5</v>
      </c>
      <c r="F18" s="348"/>
      <c r="G18" s="336"/>
      <c r="H18" s="336"/>
      <c r="I18" s="336"/>
      <c r="J18" s="336"/>
    </row>
    <row r="19" spans="1:10">
      <c r="A19" s="343"/>
      <c r="B19" s="343"/>
      <c r="C19" s="346"/>
      <c r="D19" s="346"/>
      <c r="E19" s="348"/>
      <c r="F19" s="348"/>
      <c r="G19" s="336"/>
      <c r="H19" s="336"/>
      <c r="I19" s="336"/>
      <c r="J19" s="336"/>
    </row>
    <row r="20" spans="1:10">
      <c r="A20" s="343"/>
      <c r="B20" s="343"/>
      <c r="C20" s="346"/>
      <c r="D20" s="346"/>
      <c r="E20" s="348"/>
      <c r="F20" s="348"/>
      <c r="G20" s="336"/>
      <c r="H20" s="336"/>
      <c r="I20" s="336"/>
      <c r="J20" s="336"/>
    </row>
    <row r="21" spans="1:10">
      <c r="A21" s="343"/>
      <c r="B21" s="343"/>
      <c r="C21" s="346"/>
      <c r="D21" s="346"/>
      <c r="E21" s="348"/>
      <c r="F21" s="348"/>
      <c r="G21" s="336"/>
      <c r="H21" s="336"/>
      <c r="I21" s="336"/>
      <c r="J21" s="336"/>
    </row>
    <row r="22" spans="1:10">
      <c r="A22" s="343"/>
      <c r="B22" s="343"/>
      <c r="C22" s="346"/>
      <c r="D22" s="346"/>
      <c r="E22" s="348" t="s">
        <v>6</v>
      </c>
      <c r="F22" s="348"/>
      <c r="G22" s="337"/>
      <c r="H22" s="336"/>
      <c r="I22" s="336"/>
      <c r="J22" s="336"/>
    </row>
    <row r="23" spans="1:10">
      <c r="A23" s="343"/>
      <c r="B23" s="343"/>
      <c r="C23" s="346"/>
      <c r="D23" s="346"/>
      <c r="E23" s="348"/>
      <c r="F23" s="348"/>
      <c r="G23" s="336"/>
      <c r="H23" s="336"/>
      <c r="I23" s="336"/>
      <c r="J23" s="336"/>
    </row>
    <row r="24" spans="1:10">
      <c r="A24" s="343"/>
      <c r="B24" s="343"/>
      <c r="C24" s="346"/>
      <c r="D24" s="346"/>
      <c r="E24" s="348"/>
      <c r="F24" s="348"/>
      <c r="G24" s="336"/>
      <c r="H24" s="336"/>
      <c r="I24" s="336"/>
      <c r="J24" s="336"/>
    </row>
    <row r="25" spans="1:10">
      <c r="A25" s="343"/>
      <c r="B25" s="343"/>
      <c r="C25" s="346"/>
      <c r="D25" s="346"/>
      <c r="E25" s="348"/>
      <c r="F25" s="348"/>
      <c r="G25" s="336"/>
      <c r="H25" s="336"/>
      <c r="I25" s="336"/>
      <c r="J25" s="336"/>
    </row>
  </sheetData>
  <mergeCells count="11">
    <mergeCell ref="G14:J17"/>
    <mergeCell ref="G18:J21"/>
    <mergeCell ref="G22:J25"/>
    <mergeCell ref="A7:J9"/>
    <mergeCell ref="A10:B25"/>
    <mergeCell ref="C10:D25"/>
    <mergeCell ref="E10:F13"/>
    <mergeCell ref="E14:F17"/>
    <mergeCell ref="E18:F21"/>
    <mergeCell ref="E22:F25"/>
    <mergeCell ref="G10:J13"/>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E1729-0DAA-4797-BC0B-6308CD5AE7B6}">
  <sheetPr codeName="Sheet14">
    <tabColor rgb="FFFFCCCC"/>
  </sheetPr>
  <dimension ref="A1:S34"/>
  <sheetViews>
    <sheetView workbookViewId="0">
      <selection activeCell="A34" sqref="A34"/>
    </sheetView>
  </sheetViews>
  <sheetFormatPr defaultRowHeight="13.5"/>
  <cols>
    <col min="1" max="1" width="22" customWidth="1"/>
  </cols>
  <sheetData>
    <row r="1" spans="1:19">
      <c r="A1" s="4" t="s">
        <v>500</v>
      </c>
    </row>
    <row r="2" spans="1:19">
      <c r="A2" s="476" t="s">
        <v>501</v>
      </c>
      <c r="B2" s="476"/>
      <c r="C2" s="476"/>
      <c r="D2" s="476"/>
      <c r="E2" s="476"/>
      <c r="F2" s="476"/>
      <c r="G2" s="476"/>
      <c r="H2" s="476"/>
      <c r="I2" s="476"/>
      <c r="J2" s="476"/>
      <c r="K2" s="476"/>
      <c r="L2" s="476"/>
      <c r="M2" s="476"/>
      <c r="N2" s="476"/>
      <c r="O2" s="476"/>
      <c r="P2" s="476"/>
      <c r="Q2" s="476"/>
      <c r="R2" s="476"/>
      <c r="S2" s="476"/>
    </row>
    <row r="3" spans="1:19">
      <c r="A3" s="476"/>
      <c r="B3" s="476"/>
      <c r="C3" s="476"/>
      <c r="D3" s="476"/>
      <c r="E3" s="476"/>
      <c r="F3" s="476"/>
      <c r="G3" s="476"/>
      <c r="H3" s="476"/>
      <c r="I3" s="476"/>
      <c r="J3" s="476"/>
      <c r="K3" s="476"/>
      <c r="L3" s="476"/>
      <c r="M3" s="476"/>
      <c r="N3" s="476"/>
      <c r="O3" s="476"/>
      <c r="P3" s="476"/>
      <c r="Q3" s="476"/>
      <c r="R3" s="476"/>
      <c r="S3" s="476"/>
    </row>
    <row r="4" spans="1:19">
      <c r="A4" s="476"/>
      <c r="B4" s="476"/>
      <c r="C4" s="476"/>
      <c r="D4" s="476"/>
      <c r="E4" s="476"/>
      <c r="F4" s="476"/>
      <c r="G4" s="476"/>
      <c r="H4" s="476"/>
      <c r="I4" s="476"/>
      <c r="J4" s="476"/>
      <c r="K4" s="476"/>
      <c r="L4" s="476"/>
      <c r="M4" s="476"/>
      <c r="N4" s="476"/>
      <c r="O4" s="476"/>
      <c r="P4" s="476"/>
      <c r="Q4" s="476"/>
      <c r="R4" s="476"/>
      <c r="S4" s="476"/>
    </row>
    <row r="6" spans="1:19">
      <c r="A6" s="4" t="s">
        <v>502</v>
      </c>
    </row>
    <row r="19" spans="1:19">
      <c r="A19" s="4" t="s">
        <v>503</v>
      </c>
    </row>
    <row r="20" spans="1:19">
      <c r="A20" s="476" t="s">
        <v>504</v>
      </c>
      <c r="B20" s="476"/>
      <c r="C20" s="476"/>
      <c r="D20" s="476"/>
      <c r="E20" s="476"/>
      <c r="F20" s="476"/>
      <c r="G20" s="476"/>
      <c r="H20" s="476"/>
      <c r="I20" s="476"/>
      <c r="J20" s="476"/>
      <c r="K20" s="476"/>
      <c r="L20" s="476"/>
      <c r="M20" s="476"/>
      <c r="N20" s="476"/>
      <c r="O20" s="476"/>
      <c r="P20" s="476"/>
      <c r="Q20" s="476"/>
      <c r="R20" s="476"/>
      <c r="S20" s="476"/>
    </row>
    <row r="21" spans="1:19" ht="25.5" customHeight="1">
      <c r="A21" s="476"/>
      <c r="B21" s="476"/>
      <c r="C21" s="476"/>
      <c r="D21" s="476"/>
      <c r="E21" s="476"/>
      <c r="F21" s="476"/>
      <c r="G21" s="476"/>
      <c r="H21" s="476"/>
      <c r="I21" s="476"/>
      <c r="J21" s="476"/>
      <c r="K21" s="476"/>
      <c r="L21" s="476"/>
      <c r="M21" s="476"/>
      <c r="N21" s="476"/>
      <c r="O21" s="476"/>
      <c r="P21" s="476"/>
      <c r="Q21" s="476"/>
      <c r="R21" s="476"/>
      <c r="S21" s="476"/>
    </row>
    <row r="23" spans="1:19">
      <c r="A23" s="158" t="s">
        <v>344</v>
      </c>
      <c r="B23" s="477" t="s">
        <v>505</v>
      </c>
      <c r="C23" s="477"/>
      <c r="D23" s="477"/>
      <c r="E23" s="477"/>
      <c r="F23" s="477"/>
      <c r="G23" s="477"/>
      <c r="H23" s="477"/>
      <c r="I23" s="477"/>
      <c r="J23" s="477"/>
      <c r="K23" s="477"/>
      <c r="L23" s="477"/>
      <c r="M23" s="477"/>
      <c r="N23" s="477"/>
      <c r="O23" s="477"/>
      <c r="P23" s="477"/>
      <c r="Q23" s="477"/>
      <c r="R23" s="477"/>
      <c r="S23" s="477"/>
    </row>
    <row r="24" spans="1:19">
      <c r="A24" s="158" t="s">
        <v>486</v>
      </c>
      <c r="B24" s="477" t="s">
        <v>506</v>
      </c>
      <c r="C24" s="477"/>
      <c r="D24" s="477"/>
      <c r="E24" s="477"/>
      <c r="F24" s="477"/>
      <c r="G24" s="477"/>
      <c r="H24" s="477"/>
      <c r="I24" s="477"/>
      <c r="J24" s="477"/>
      <c r="K24" s="477"/>
      <c r="L24" s="477"/>
      <c r="M24" s="477"/>
      <c r="N24" s="477"/>
      <c r="O24" s="477"/>
      <c r="P24" s="477"/>
      <c r="Q24" s="477"/>
      <c r="R24" s="477"/>
      <c r="S24" s="477"/>
    </row>
    <row r="25" spans="1:19">
      <c r="A25" s="159" t="s">
        <v>389</v>
      </c>
      <c r="B25" s="477" t="s">
        <v>507</v>
      </c>
      <c r="C25" s="477"/>
      <c r="D25" s="477"/>
      <c r="E25" s="477"/>
      <c r="F25" s="477"/>
      <c r="G25" s="477"/>
      <c r="H25" s="477"/>
      <c r="I25" s="477"/>
      <c r="J25" s="477"/>
      <c r="K25" s="477"/>
      <c r="L25" s="477"/>
      <c r="M25" s="477"/>
      <c r="N25" s="477"/>
      <c r="O25" s="477"/>
      <c r="P25" s="477"/>
      <c r="Q25" s="477"/>
      <c r="R25" s="477"/>
      <c r="S25" s="477"/>
    </row>
    <row r="26" spans="1:19">
      <c r="A26" s="159" t="s">
        <v>465</v>
      </c>
      <c r="B26" s="477" t="s">
        <v>507</v>
      </c>
      <c r="C26" s="477"/>
      <c r="D26" s="477"/>
      <c r="E26" s="477"/>
      <c r="F26" s="477"/>
      <c r="G26" s="477"/>
      <c r="H26" s="477"/>
      <c r="I26" s="477"/>
      <c r="J26" s="477"/>
      <c r="K26" s="477"/>
      <c r="L26" s="477"/>
      <c r="M26" s="477"/>
      <c r="N26" s="477"/>
      <c r="O26" s="477"/>
      <c r="P26" s="477"/>
      <c r="Q26" s="477"/>
      <c r="R26" s="477"/>
      <c r="S26" s="477"/>
    </row>
    <row r="27" spans="1:19">
      <c r="A27" s="159" t="s">
        <v>466</v>
      </c>
      <c r="B27" s="477" t="s">
        <v>507</v>
      </c>
      <c r="C27" s="477"/>
      <c r="D27" s="477"/>
      <c r="E27" s="477"/>
      <c r="F27" s="477"/>
      <c r="G27" s="477"/>
      <c r="H27" s="477"/>
      <c r="I27" s="477"/>
      <c r="J27" s="477"/>
      <c r="K27" s="477"/>
      <c r="L27" s="477"/>
      <c r="M27" s="477"/>
      <c r="N27" s="477"/>
      <c r="O27" s="477"/>
      <c r="P27" s="477"/>
      <c r="Q27" s="477"/>
      <c r="R27" s="477"/>
      <c r="S27" s="477"/>
    </row>
    <row r="31" spans="1:19">
      <c r="A31" s="4" t="s">
        <v>508</v>
      </c>
    </row>
    <row r="32" spans="1:19">
      <c r="A32" t="s">
        <v>509</v>
      </c>
    </row>
    <row r="34" spans="1:1">
      <c r="A34" s="4" t="s">
        <v>510</v>
      </c>
    </row>
  </sheetData>
  <mergeCells count="7">
    <mergeCell ref="A2:S4"/>
    <mergeCell ref="A20:S21"/>
    <mergeCell ref="B24:S24"/>
    <mergeCell ref="B23:S23"/>
    <mergeCell ref="B27:S27"/>
    <mergeCell ref="B26:S26"/>
    <mergeCell ref="B25:S2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B2DB9-6E8A-4BA5-8146-2B889254B40C}">
  <sheetPr codeName="Sheet6">
    <tabColor rgb="FF92D050"/>
  </sheetPr>
  <dimension ref="A1:BB366"/>
  <sheetViews>
    <sheetView zoomScale="70" zoomScaleNormal="70" workbookViewId="0">
      <selection activeCell="B54" sqref="B54"/>
    </sheetView>
  </sheetViews>
  <sheetFormatPr defaultColWidth="9" defaultRowHeight="13.5" outlineLevelRow="3"/>
  <cols>
    <col min="1" max="1" width="31.3828125" customWidth="1"/>
    <col min="2" max="2" width="55.84375" customWidth="1"/>
    <col min="3" max="3" width="36.15234375" customWidth="1"/>
    <col min="4" max="4" width="15.3828125" customWidth="1"/>
    <col min="5" max="5" width="21.3828125" bestFit="1" customWidth="1"/>
    <col min="6" max="6" width="19.61328125" bestFit="1" customWidth="1"/>
    <col min="7" max="7" width="15.765625" customWidth="1"/>
    <col min="8" max="49" width="14.61328125" customWidth="1"/>
    <col min="50" max="50" width="12.3828125" bestFit="1" customWidth="1"/>
    <col min="54" max="54" width="14" bestFit="1" customWidth="1"/>
  </cols>
  <sheetData>
    <row r="1" spans="1:21" ht="56.9" customHeight="1" thickBot="1"/>
    <row r="2" spans="1:21" ht="15" customHeight="1" thickBot="1">
      <c r="A2" s="12" t="s">
        <v>80</v>
      </c>
      <c r="F2" s="24"/>
      <c r="G2" s="10"/>
      <c r="I2" s="416" t="s">
        <v>336</v>
      </c>
      <c r="J2" s="417"/>
      <c r="K2" s="417"/>
      <c r="L2" s="417"/>
      <c r="M2" s="417"/>
      <c r="N2" s="417"/>
      <c r="O2" s="417"/>
      <c r="P2" s="417"/>
      <c r="Q2" s="417"/>
      <c r="R2" s="417"/>
      <c r="S2" s="417"/>
      <c r="T2" s="417"/>
      <c r="U2" s="418"/>
    </row>
    <row r="3" spans="1:21" ht="13.5" customHeight="1" outlineLevel="1" thickBot="1">
      <c r="A3" s="3"/>
      <c r="B3" s="7"/>
      <c r="F3" s="24"/>
      <c r="G3" s="10"/>
      <c r="I3" s="419" t="s">
        <v>337</v>
      </c>
      <c r="J3" s="420"/>
      <c r="K3" s="420"/>
      <c r="L3" s="420"/>
      <c r="M3" s="420"/>
      <c r="N3" s="421"/>
      <c r="O3" s="1"/>
      <c r="P3" s="425" t="s">
        <v>338</v>
      </c>
      <c r="Q3" s="426"/>
      <c r="R3" s="426"/>
      <c r="S3" s="426"/>
      <c r="T3" s="426"/>
      <c r="U3" s="427"/>
    </row>
    <row r="4" spans="1:21" ht="56.25" customHeight="1" outlineLevel="1">
      <c r="A4" s="31" t="s">
        <v>157</v>
      </c>
      <c r="B4" s="329" t="s">
        <v>163</v>
      </c>
      <c r="E4" s="53" t="s">
        <v>339</v>
      </c>
      <c r="F4" s="91">
        <v>45632</v>
      </c>
      <c r="G4" s="28"/>
      <c r="H4" s="10"/>
      <c r="I4" s="422"/>
      <c r="J4" s="423"/>
      <c r="K4" s="423"/>
      <c r="L4" s="423"/>
      <c r="M4" s="423"/>
      <c r="N4" s="424"/>
      <c r="P4" s="428"/>
      <c r="Q4" s="429"/>
      <c r="R4" s="429"/>
      <c r="S4" s="429"/>
      <c r="T4" s="429"/>
      <c r="U4" s="430"/>
    </row>
    <row r="5" spans="1:21" outlineLevel="1">
      <c r="A5" s="13" t="s">
        <v>340</v>
      </c>
      <c r="B5" s="320" t="s">
        <v>341</v>
      </c>
      <c r="E5" s="14"/>
      <c r="H5" s="10"/>
      <c r="I5" s="431" t="s">
        <v>164</v>
      </c>
      <c r="J5" s="432"/>
      <c r="K5" s="432"/>
      <c r="L5" s="432"/>
      <c r="M5" s="432"/>
      <c r="N5" s="433"/>
      <c r="P5" s="431" t="s">
        <v>511</v>
      </c>
      <c r="Q5" s="443"/>
      <c r="R5" s="443"/>
      <c r="S5" s="443"/>
      <c r="T5" s="443"/>
      <c r="U5" s="444"/>
    </row>
    <row r="6" spans="1:21" outlineLevel="1">
      <c r="A6" s="13" t="s">
        <v>343</v>
      </c>
      <c r="B6" s="320" t="s">
        <v>344</v>
      </c>
      <c r="E6" s="53" t="s">
        <v>345</v>
      </c>
      <c r="F6" s="90" t="s">
        <v>346</v>
      </c>
      <c r="H6" s="10"/>
      <c r="I6" s="434"/>
      <c r="J6" s="435"/>
      <c r="K6" s="435"/>
      <c r="L6" s="435"/>
      <c r="M6" s="435"/>
      <c r="N6" s="436"/>
      <c r="P6" s="445"/>
      <c r="Q6" s="446"/>
      <c r="R6" s="446"/>
      <c r="S6" s="446"/>
      <c r="T6" s="446"/>
      <c r="U6" s="447"/>
    </row>
    <row r="7" spans="1:21" outlineLevel="1">
      <c r="A7" s="13" t="s">
        <v>347</v>
      </c>
      <c r="B7" s="320" t="s">
        <v>160</v>
      </c>
      <c r="E7" s="14"/>
      <c r="H7" s="10"/>
      <c r="I7" s="434"/>
      <c r="J7" s="435"/>
      <c r="K7" s="435"/>
      <c r="L7" s="435"/>
      <c r="M7" s="435"/>
      <c r="N7" s="436"/>
      <c r="P7" s="445"/>
      <c r="Q7" s="446"/>
      <c r="R7" s="446"/>
      <c r="S7" s="446"/>
      <c r="T7" s="446"/>
      <c r="U7" s="447"/>
    </row>
    <row r="8" spans="1:21" ht="41" outlineLevel="1" thickBot="1">
      <c r="A8" s="34" t="s">
        <v>348</v>
      </c>
      <c r="B8" s="321" t="s">
        <v>349</v>
      </c>
      <c r="E8" s="14"/>
      <c r="H8" s="10"/>
      <c r="I8" s="434"/>
      <c r="J8" s="435"/>
      <c r="K8" s="435"/>
      <c r="L8" s="435"/>
      <c r="M8" s="435"/>
      <c r="N8" s="436"/>
      <c r="P8" s="445"/>
      <c r="Q8" s="446"/>
      <c r="R8" s="446"/>
      <c r="S8" s="446"/>
      <c r="T8" s="446"/>
      <c r="U8" s="447"/>
    </row>
    <row r="9" spans="1:21" outlineLevel="1">
      <c r="E9" s="14"/>
      <c r="H9" s="10"/>
      <c r="I9" s="434"/>
      <c r="J9" s="435"/>
      <c r="K9" s="435"/>
      <c r="L9" s="435"/>
      <c r="M9" s="435"/>
      <c r="N9" s="436"/>
      <c r="P9" s="445"/>
      <c r="Q9" s="446"/>
      <c r="R9" s="446"/>
      <c r="S9" s="446"/>
      <c r="T9" s="446"/>
      <c r="U9" s="447"/>
    </row>
    <row r="10" spans="1:21" ht="14" outlineLevel="1" thickBot="1">
      <c r="A10" s="32" t="s">
        <v>350</v>
      </c>
      <c r="B10" s="35">
        <f>Baseline!B10</f>
        <v>2027</v>
      </c>
      <c r="E10" s="14"/>
      <c r="H10" s="10"/>
      <c r="I10" s="434"/>
      <c r="J10" s="435"/>
      <c r="K10" s="435"/>
      <c r="L10" s="435"/>
      <c r="M10" s="435"/>
      <c r="N10" s="436"/>
      <c r="P10" s="445"/>
      <c r="Q10" s="446"/>
      <c r="R10" s="446"/>
      <c r="S10" s="446"/>
      <c r="T10" s="446"/>
      <c r="U10" s="447"/>
    </row>
    <row r="11" spans="1:21" outlineLevel="1">
      <c r="A11" s="16"/>
      <c r="H11" s="10"/>
      <c r="I11" s="434"/>
      <c r="J11" s="435"/>
      <c r="K11" s="435"/>
      <c r="L11" s="435"/>
      <c r="M11" s="435"/>
      <c r="N11" s="436"/>
      <c r="P11" s="445"/>
      <c r="Q11" s="446"/>
      <c r="R11" s="446"/>
      <c r="S11" s="446"/>
      <c r="T11" s="446"/>
      <c r="U11" s="447"/>
    </row>
    <row r="12" spans="1:21" ht="40.5" outlineLevel="1">
      <c r="A12" s="26" t="s">
        <v>351</v>
      </c>
      <c r="B12" s="26" t="s">
        <v>352</v>
      </c>
      <c r="C12" s="26" t="s">
        <v>353</v>
      </c>
      <c r="D12" s="26" t="s">
        <v>354</v>
      </c>
      <c r="E12" s="26" t="s">
        <v>355</v>
      </c>
      <c r="F12" s="26" t="s">
        <v>356</v>
      </c>
      <c r="G12" s="26" t="s">
        <v>357</v>
      </c>
      <c r="I12" s="434"/>
      <c r="J12" s="435"/>
      <c r="K12" s="435"/>
      <c r="L12" s="435"/>
      <c r="M12" s="435"/>
      <c r="N12" s="436"/>
      <c r="P12" s="445"/>
      <c r="Q12" s="446"/>
      <c r="R12" s="446"/>
      <c r="S12" s="446"/>
      <c r="T12" s="446"/>
      <c r="U12" s="447"/>
    </row>
    <row r="13" spans="1:21" outlineLevel="1">
      <c r="A13" s="58">
        <v>2035</v>
      </c>
      <c r="B13" s="21">
        <f t="shared" ref="B13:B18" si="0">INDEX($E$204:$AW$204,1,MATCH($A13,$E$53:$BB$53,0))</f>
        <v>-173.37390179464143</v>
      </c>
      <c r="C13" s="21">
        <f>B13-Baseline!B13</f>
        <v>-11.40172135739985</v>
      </c>
      <c r="D13" s="21">
        <f t="shared" ref="D13:D18" si="1">INDEX($E$205:$AW$205,1,MATCH($A13,$E$53:$BB$53,0))</f>
        <v>-130.18329946200615</v>
      </c>
      <c r="E13" s="21">
        <f>D13-Baseline!D13</f>
        <v>-11.4128842059025</v>
      </c>
      <c r="F13" s="21">
        <f t="shared" ref="F13:F18" si="2">INDEX($E$206:$AW$206,1,MATCH($A13,$E$53:$BB$53,0))</f>
        <v>-216.56012823765377</v>
      </c>
      <c r="G13" s="21">
        <f>F13-Baseline!F13</f>
        <v>-11.39056368044308</v>
      </c>
      <c r="I13" s="434"/>
      <c r="J13" s="435"/>
      <c r="K13" s="435"/>
      <c r="L13" s="435"/>
      <c r="M13" s="435"/>
      <c r="N13" s="436"/>
      <c r="P13" s="445"/>
      <c r="Q13" s="446"/>
      <c r="R13" s="446"/>
      <c r="S13" s="446"/>
      <c r="T13" s="446"/>
      <c r="U13" s="447"/>
    </row>
    <row r="14" spans="1:21" outlineLevel="1">
      <c r="A14" s="58">
        <v>2040</v>
      </c>
      <c r="B14" s="21">
        <f t="shared" si="0"/>
        <v>-264.62160810992668</v>
      </c>
      <c r="C14" s="21">
        <f>B14-Baseline!B14</f>
        <v>-11.858506272889599</v>
      </c>
      <c r="D14" s="21">
        <f t="shared" si="1"/>
        <v>-196.28143685018321</v>
      </c>
      <c r="E14" s="21">
        <f>D14-Baseline!D14</f>
        <v>-11.877932403201839</v>
      </c>
      <c r="F14" s="21">
        <f t="shared" si="2"/>
        <v>-333.02694134890902</v>
      </c>
      <c r="G14" s="21">
        <f>F14-Baseline!F14</f>
        <v>-11.839062590467449</v>
      </c>
      <c r="I14" s="434"/>
      <c r="J14" s="435"/>
      <c r="K14" s="435"/>
      <c r="L14" s="435"/>
      <c r="M14" s="435"/>
      <c r="N14" s="436"/>
      <c r="P14" s="445"/>
      <c r="Q14" s="446"/>
      <c r="R14" s="446"/>
      <c r="S14" s="446"/>
      <c r="T14" s="446"/>
      <c r="U14" s="447"/>
    </row>
    <row r="15" spans="1:21" outlineLevel="1">
      <c r="A15" s="58">
        <v>2045</v>
      </c>
      <c r="B15" s="21">
        <f t="shared" si="0"/>
        <v>-354.81506454838581</v>
      </c>
      <c r="C15" s="21">
        <f>B15-Baseline!B15</f>
        <v>-11.674007263963574</v>
      </c>
      <c r="D15" s="21">
        <f t="shared" si="1"/>
        <v>-260.89794114954998</v>
      </c>
      <c r="E15" s="21">
        <f>D15-Baseline!D15</f>
        <v>-11.701975456814438</v>
      </c>
      <c r="F15" s="21">
        <f t="shared" si="2"/>
        <v>-448.7614399452462</v>
      </c>
      <c r="G15" s="21">
        <f>F15-Baseline!F15</f>
        <v>-11.646033491333014</v>
      </c>
      <c r="I15" s="434"/>
      <c r="J15" s="435"/>
      <c r="K15" s="435"/>
      <c r="L15" s="435"/>
      <c r="M15" s="435"/>
      <c r="N15" s="436"/>
      <c r="P15" s="445"/>
      <c r="Q15" s="446"/>
      <c r="R15" s="446"/>
      <c r="S15" s="446"/>
      <c r="T15" s="446"/>
      <c r="U15" s="447"/>
    </row>
    <row r="16" spans="1:21" outlineLevel="1">
      <c r="A16" s="58">
        <v>2050</v>
      </c>
      <c r="B16" s="21">
        <f t="shared" si="0"/>
        <v>-444.69905137044572</v>
      </c>
      <c r="C16" s="21">
        <f>B16-Baseline!B16</f>
        <v>-11.069935912291101</v>
      </c>
      <c r="D16" s="21">
        <f t="shared" si="1"/>
        <v>-324.71510366607333</v>
      </c>
      <c r="E16" s="21">
        <f>D16-Baseline!D16</f>
        <v>-11.106721780955809</v>
      </c>
      <c r="F16" s="21">
        <f t="shared" si="2"/>
        <v>-564.64884812853848</v>
      </c>
      <c r="G16" s="21">
        <f>F16-Baseline!F16</f>
        <v>-11.033165932958582</v>
      </c>
      <c r="I16" s="434"/>
      <c r="J16" s="435"/>
      <c r="K16" s="435"/>
      <c r="L16" s="435"/>
      <c r="M16" s="435"/>
      <c r="N16" s="436"/>
      <c r="P16" s="445"/>
      <c r="Q16" s="446"/>
      <c r="R16" s="446"/>
      <c r="S16" s="446"/>
      <c r="T16" s="446"/>
      <c r="U16" s="447"/>
    </row>
    <row r="17" spans="1:21" outlineLevel="1">
      <c r="A17" s="58">
        <v>2060</v>
      </c>
      <c r="B17" s="21">
        <f t="shared" si="0"/>
        <v>-1435.6729782395855</v>
      </c>
      <c r="C17" s="21">
        <f>B17-Baseline!B17</f>
        <v>-5.9126955943145276</v>
      </c>
      <c r="D17" s="21">
        <f t="shared" si="1"/>
        <v>-960.55687228474039</v>
      </c>
      <c r="E17" s="21">
        <f>D17-Baseline!D17</f>
        <v>-6.1345972822158501</v>
      </c>
      <c r="F17" s="21">
        <f t="shared" si="2"/>
        <v>-1907.4248890995261</v>
      </c>
      <c r="G17" s="21">
        <f>F17-Baseline!F17</f>
        <v>-5.6925443478198758</v>
      </c>
      <c r="I17" s="434"/>
      <c r="J17" s="435"/>
      <c r="K17" s="435"/>
      <c r="L17" s="435"/>
      <c r="M17" s="435"/>
      <c r="N17" s="436"/>
      <c r="P17" s="445"/>
      <c r="Q17" s="446"/>
      <c r="R17" s="446"/>
      <c r="S17" s="446"/>
      <c r="T17" s="446"/>
      <c r="U17" s="447"/>
    </row>
    <row r="18" spans="1:21" outlineLevel="1">
      <c r="A18" s="58">
        <v>2070</v>
      </c>
      <c r="B18" s="21">
        <f t="shared" si="0"/>
        <v>-2487.6532659119571</v>
      </c>
      <c r="C18" s="21">
        <f>B18-Baseline!B18</f>
        <v>-0.90212408124534704</v>
      </c>
      <c r="D18" s="21">
        <f t="shared" si="1"/>
        <v>-1621.3584966343478</v>
      </c>
      <c r="E18" s="21">
        <f>D18-Baseline!D18</f>
        <v>-1.3256814359765485</v>
      </c>
      <c r="F18" s="21">
        <f t="shared" si="2"/>
        <v>-3343.8410964717978</v>
      </c>
      <c r="G18" s="21">
        <f>F18-Baseline!F18</f>
        <v>-0.48379258680188286</v>
      </c>
      <c r="I18" s="437"/>
      <c r="J18" s="438"/>
      <c r="K18" s="438"/>
      <c r="L18" s="438"/>
      <c r="M18" s="438"/>
      <c r="N18" s="439"/>
      <c r="P18" s="448"/>
      <c r="Q18" s="449"/>
      <c r="R18" s="449"/>
      <c r="S18" s="449"/>
      <c r="T18" s="449"/>
      <c r="U18" s="450"/>
    </row>
    <row r="19" spans="1:21" ht="14" outlineLevel="1" thickBot="1">
      <c r="A19" s="451"/>
      <c r="B19" s="451"/>
      <c r="I19" s="250"/>
      <c r="J19" s="251"/>
      <c r="K19" s="251"/>
      <c r="L19" s="251"/>
      <c r="M19" s="251"/>
      <c r="N19" s="251"/>
      <c r="P19" s="249"/>
      <c r="Q19" s="249"/>
      <c r="R19" s="249"/>
      <c r="S19" s="249"/>
      <c r="T19" s="249"/>
      <c r="U19" s="232"/>
    </row>
    <row r="20" spans="1:21" ht="26.25" customHeight="1" outlineLevel="1">
      <c r="A20" s="54" t="s">
        <v>358</v>
      </c>
      <c r="B20" s="55">
        <f>Baseline!B20</f>
        <v>0.33700000000000002</v>
      </c>
      <c r="E20" s="154"/>
      <c r="I20" s="440" t="s">
        <v>359</v>
      </c>
      <c r="J20" s="441"/>
      <c r="K20" s="441"/>
      <c r="L20" s="441"/>
      <c r="M20" s="441"/>
      <c r="N20" s="442"/>
      <c r="P20" s="440" t="s">
        <v>360</v>
      </c>
      <c r="Q20" s="441"/>
      <c r="R20" s="441"/>
      <c r="S20" s="441"/>
      <c r="T20" s="441"/>
      <c r="U20" s="442"/>
    </row>
    <row r="21" spans="1:21" ht="12.75" customHeight="1" outlineLevel="1">
      <c r="A21" s="154"/>
      <c r="B21" s="155"/>
      <c r="I21" s="431" t="s">
        <v>361</v>
      </c>
      <c r="J21" s="443"/>
      <c r="K21" s="443"/>
      <c r="L21" s="443"/>
      <c r="M21" s="443"/>
      <c r="N21" s="444"/>
      <c r="P21" s="431" t="s">
        <v>512</v>
      </c>
      <c r="Q21" s="443"/>
      <c r="R21" s="443"/>
      <c r="S21" s="443"/>
      <c r="T21" s="443"/>
      <c r="U21" s="444"/>
    </row>
    <row r="22" spans="1:21" ht="12.75" customHeight="1" outlineLevel="1">
      <c r="A22" s="154"/>
      <c r="B22" s="155"/>
      <c r="I22" s="445"/>
      <c r="J22" s="446"/>
      <c r="K22" s="446"/>
      <c r="L22" s="446"/>
      <c r="M22" s="446"/>
      <c r="N22" s="447"/>
      <c r="P22" s="445"/>
      <c r="Q22" s="446"/>
      <c r="R22" s="446"/>
      <c r="S22" s="446"/>
      <c r="T22" s="446"/>
      <c r="U22" s="447"/>
    </row>
    <row r="23" spans="1:21" outlineLevel="1">
      <c r="A23" s="154"/>
      <c r="B23" s="466" t="s">
        <v>362</v>
      </c>
      <c r="C23" s="467"/>
      <c r="D23" s="467"/>
      <c r="E23" s="467"/>
      <c r="F23" s="467"/>
      <c r="G23" s="468"/>
      <c r="I23" s="445"/>
      <c r="J23" s="446"/>
      <c r="K23" s="446"/>
      <c r="L23" s="446"/>
      <c r="M23" s="446"/>
      <c r="N23" s="447"/>
      <c r="P23" s="445"/>
      <c r="Q23" s="446"/>
      <c r="R23" s="446"/>
      <c r="S23" s="446"/>
      <c r="T23" s="446"/>
      <c r="U23" s="447"/>
    </row>
    <row r="24" spans="1:21" outlineLevel="1">
      <c r="B24" s="17">
        <v>2027</v>
      </c>
      <c r="C24" s="17">
        <v>2028</v>
      </c>
      <c r="D24" s="17">
        <v>2029</v>
      </c>
      <c r="E24" s="17">
        <v>2030</v>
      </c>
      <c r="F24" s="17">
        <v>2031</v>
      </c>
      <c r="G24" s="17" t="s">
        <v>363</v>
      </c>
      <c r="I24" s="445"/>
      <c r="J24" s="446"/>
      <c r="K24" s="446"/>
      <c r="L24" s="446"/>
      <c r="M24" s="446"/>
      <c r="N24" s="447"/>
      <c r="P24" s="445"/>
      <c r="Q24" s="446"/>
      <c r="R24" s="446"/>
      <c r="S24" s="446"/>
      <c r="T24" s="446"/>
      <c r="U24" s="447"/>
    </row>
    <row r="25" spans="1:21" ht="14" outlineLevel="1" thickBot="1">
      <c r="B25" s="30" t="s">
        <v>364</v>
      </c>
      <c r="C25" s="30" t="s">
        <v>364</v>
      </c>
      <c r="D25" s="30" t="s">
        <v>364</v>
      </c>
      <c r="E25" s="30" t="s">
        <v>364</v>
      </c>
      <c r="F25" s="30" t="s">
        <v>364</v>
      </c>
      <c r="G25" s="30" t="s">
        <v>364</v>
      </c>
      <c r="I25" s="445"/>
      <c r="J25" s="446"/>
      <c r="K25" s="446"/>
      <c r="L25" s="446"/>
      <c r="M25" s="446"/>
      <c r="N25" s="447"/>
      <c r="P25" s="445"/>
      <c r="Q25" s="446"/>
      <c r="R25" s="446"/>
      <c r="S25" s="446"/>
      <c r="T25" s="446"/>
      <c r="U25" s="447"/>
    </row>
    <row r="26" spans="1:21" outlineLevel="1">
      <c r="A26" s="54" t="s">
        <v>365</v>
      </c>
      <c r="B26" s="21">
        <f>E64</f>
        <v>-3.1160000000000005</v>
      </c>
      <c r="C26" s="21">
        <f>F64</f>
        <v>-2.9320000000000004</v>
      </c>
      <c r="D26" s="21">
        <f>G64</f>
        <v>-3.2240000000000002</v>
      </c>
      <c r="E26" s="21">
        <f>H64</f>
        <v>-2.9320000000000004</v>
      </c>
      <c r="F26" s="21">
        <f>I64</f>
        <v>-3.1160000000000005</v>
      </c>
      <c r="G26" s="21">
        <f>SUM(J64:BB64)</f>
        <v>0</v>
      </c>
      <c r="I26" s="445"/>
      <c r="J26" s="446"/>
      <c r="K26" s="446"/>
      <c r="L26" s="446"/>
      <c r="M26" s="446"/>
      <c r="N26" s="447"/>
      <c r="P26" s="445"/>
      <c r="Q26" s="446"/>
      <c r="R26" s="446"/>
      <c r="S26" s="446"/>
      <c r="T26" s="446"/>
      <c r="U26" s="447"/>
    </row>
    <row r="27" spans="1:21" outlineLevel="1">
      <c r="A27" s="54" t="s">
        <v>366</v>
      </c>
      <c r="B27" s="21">
        <f>E71+E77</f>
        <v>-1.5541703189961384</v>
      </c>
      <c r="C27" s="21">
        <f>F71+F77</f>
        <v>-1.5976803964578219</v>
      </c>
      <c r="D27" s="21">
        <f>G71+G77</f>
        <v>-1.6417467530486456</v>
      </c>
      <c r="E27" s="21">
        <f>H71+H77</f>
        <v>-1.6877030633784715</v>
      </c>
      <c r="F27" s="21">
        <f>I71+I77</f>
        <v>-1.7350623019148008</v>
      </c>
      <c r="G27" s="21">
        <f>SUM(J71:BB71)+SUM(J77:BB77)</f>
        <v>-718.31988386853493</v>
      </c>
      <c r="I27" s="445"/>
      <c r="J27" s="446"/>
      <c r="K27" s="446"/>
      <c r="L27" s="446"/>
      <c r="M27" s="446"/>
      <c r="N27" s="447"/>
      <c r="P27" s="445"/>
      <c r="Q27" s="446"/>
      <c r="R27" s="446"/>
      <c r="S27" s="446"/>
      <c r="T27" s="446"/>
      <c r="U27" s="447"/>
    </row>
    <row r="28" spans="1:21" outlineLevel="1">
      <c r="A28" s="154"/>
      <c r="B28" s="248"/>
      <c r="C28" s="248"/>
      <c r="D28" s="248"/>
      <c r="E28" s="248"/>
      <c r="F28" s="248"/>
      <c r="G28" s="248"/>
      <c r="I28" s="445"/>
      <c r="J28" s="446"/>
      <c r="K28" s="446"/>
      <c r="L28" s="446"/>
      <c r="M28" s="446"/>
      <c r="N28" s="447"/>
      <c r="P28" s="445"/>
      <c r="Q28" s="446"/>
      <c r="R28" s="446"/>
      <c r="S28" s="446"/>
      <c r="T28" s="446"/>
      <c r="U28" s="447"/>
    </row>
    <row r="29" spans="1:21" ht="14" outlineLevel="1" thickBot="1">
      <c r="A29" s="154"/>
      <c r="B29" s="248"/>
      <c r="C29" s="248"/>
      <c r="D29" s="248"/>
      <c r="E29" s="248"/>
      <c r="F29" s="248"/>
      <c r="G29" s="248"/>
      <c r="I29" s="445"/>
      <c r="J29" s="446"/>
      <c r="K29" s="446"/>
      <c r="L29" s="446"/>
      <c r="M29" s="446"/>
      <c r="N29" s="447"/>
      <c r="P29" s="445"/>
      <c r="Q29" s="446"/>
      <c r="R29" s="446"/>
      <c r="S29" s="446"/>
      <c r="T29" s="446"/>
      <c r="U29" s="447"/>
    </row>
    <row r="30" spans="1:21" ht="14" outlineLevel="1" thickBot="1">
      <c r="A30" s="308"/>
      <c r="B30" s="309" t="s">
        <v>367</v>
      </c>
      <c r="C30" s="310" t="s">
        <v>368</v>
      </c>
      <c r="D30" s="470" t="s">
        <v>322</v>
      </c>
      <c r="E30" s="471"/>
      <c r="F30" s="471"/>
      <c r="G30" s="472"/>
      <c r="I30" s="445"/>
      <c r="J30" s="446"/>
      <c r="K30" s="446"/>
      <c r="L30" s="446"/>
      <c r="M30" s="446"/>
      <c r="N30" s="447"/>
      <c r="P30" s="445"/>
      <c r="Q30" s="446"/>
      <c r="R30" s="446"/>
      <c r="S30" s="446"/>
      <c r="T30" s="446"/>
      <c r="U30" s="447"/>
    </row>
    <row r="31" spans="1:21" outlineLevel="1">
      <c r="A31" s="463" t="s">
        <v>369</v>
      </c>
      <c r="B31" s="335" t="s">
        <v>513</v>
      </c>
      <c r="C31" s="307">
        <v>31</v>
      </c>
      <c r="D31" s="481" t="s">
        <v>514</v>
      </c>
      <c r="E31" s="482"/>
      <c r="F31" s="482"/>
      <c r="G31" s="483"/>
      <c r="I31" s="445"/>
      <c r="J31" s="446"/>
      <c r="K31" s="446"/>
      <c r="L31" s="446"/>
      <c r="M31" s="446"/>
      <c r="N31" s="447"/>
      <c r="P31" s="445"/>
      <c r="Q31" s="446"/>
      <c r="R31" s="446"/>
      <c r="S31" s="446"/>
      <c r="T31" s="446"/>
      <c r="U31" s="447"/>
    </row>
    <row r="32" spans="1:21" outlineLevel="1">
      <c r="A32" s="463"/>
      <c r="B32" s="335" t="s">
        <v>515</v>
      </c>
      <c r="C32" s="252">
        <v>48</v>
      </c>
      <c r="D32" s="434"/>
      <c r="E32" s="435"/>
      <c r="F32" s="435"/>
      <c r="G32" s="484"/>
      <c r="I32" s="445"/>
      <c r="J32" s="446"/>
      <c r="K32" s="446"/>
      <c r="L32" s="446"/>
      <c r="M32" s="446"/>
      <c r="N32" s="447"/>
      <c r="P32" s="445"/>
      <c r="Q32" s="446"/>
      <c r="R32" s="446"/>
      <c r="S32" s="446"/>
      <c r="T32" s="446"/>
      <c r="U32" s="447"/>
    </row>
    <row r="33" spans="1:21" outlineLevel="1">
      <c r="A33" s="463"/>
      <c r="B33" s="335" t="s">
        <v>516</v>
      </c>
      <c r="C33" s="252">
        <v>25</v>
      </c>
      <c r="D33" s="434"/>
      <c r="E33" s="435"/>
      <c r="F33" s="435"/>
      <c r="G33" s="484"/>
      <c r="I33" s="445"/>
      <c r="J33" s="446"/>
      <c r="K33" s="446"/>
      <c r="L33" s="446"/>
      <c r="M33" s="446"/>
      <c r="N33" s="447"/>
      <c r="P33" s="445"/>
      <c r="Q33" s="446"/>
      <c r="R33" s="446"/>
      <c r="S33" s="446"/>
      <c r="T33" s="446"/>
      <c r="U33" s="447"/>
    </row>
    <row r="34" spans="1:21" outlineLevel="1">
      <c r="A34" s="463"/>
      <c r="B34" s="335" t="s">
        <v>517</v>
      </c>
      <c r="C34" s="252">
        <v>21</v>
      </c>
      <c r="D34" s="437"/>
      <c r="E34" s="438"/>
      <c r="F34" s="438"/>
      <c r="G34" s="485"/>
      <c r="I34" s="445"/>
      <c r="J34" s="446"/>
      <c r="K34" s="446"/>
      <c r="L34" s="446"/>
      <c r="M34" s="446"/>
      <c r="N34" s="447"/>
      <c r="P34" s="445"/>
      <c r="Q34" s="446"/>
      <c r="R34" s="446"/>
      <c r="S34" s="446"/>
      <c r="T34" s="446"/>
      <c r="U34" s="447"/>
    </row>
    <row r="35" spans="1:21" outlineLevel="1">
      <c r="A35" s="463"/>
      <c r="B35" s="312"/>
      <c r="C35" s="252"/>
      <c r="D35" s="412"/>
      <c r="E35" s="412"/>
      <c r="F35" s="412"/>
      <c r="G35" s="413"/>
      <c r="I35" s="445"/>
      <c r="J35" s="446"/>
      <c r="K35" s="446"/>
      <c r="L35" s="446"/>
      <c r="M35" s="446"/>
      <c r="N35" s="447"/>
      <c r="P35" s="445"/>
      <c r="Q35" s="446"/>
      <c r="R35" s="446"/>
      <c r="S35" s="446"/>
      <c r="T35" s="446"/>
      <c r="U35" s="447"/>
    </row>
    <row r="36" spans="1:21" outlineLevel="1">
      <c r="A36" s="463"/>
      <c r="B36" s="312"/>
      <c r="C36" s="252"/>
      <c r="D36" s="412"/>
      <c r="E36" s="412"/>
      <c r="F36" s="412"/>
      <c r="G36" s="413"/>
      <c r="I36" s="445"/>
      <c r="J36" s="446"/>
      <c r="K36" s="446"/>
      <c r="L36" s="446"/>
      <c r="M36" s="446"/>
      <c r="N36" s="447"/>
      <c r="P36" s="445"/>
      <c r="Q36" s="446"/>
      <c r="R36" s="446"/>
      <c r="S36" s="446"/>
      <c r="T36" s="446"/>
      <c r="U36" s="447"/>
    </row>
    <row r="37" spans="1:21" outlineLevel="1">
      <c r="A37" s="463"/>
      <c r="B37" s="312"/>
      <c r="C37" s="252"/>
      <c r="D37" s="412"/>
      <c r="E37" s="412"/>
      <c r="F37" s="412"/>
      <c r="G37" s="413"/>
      <c r="I37" s="445"/>
      <c r="J37" s="446"/>
      <c r="K37" s="446"/>
      <c r="L37" s="446"/>
      <c r="M37" s="446"/>
      <c r="N37" s="447"/>
      <c r="P37" s="445"/>
      <c r="Q37" s="446"/>
      <c r="R37" s="446"/>
      <c r="S37" s="446"/>
      <c r="T37" s="446"/>
      <c r="U37" s="447"/>
    </row>
    <row r="38" spans="1:21" outlineLevel="1">
      <c r="A38" s="463"/>
      <c r="B38" s="312"/>
      <c r="C38" s="252"/>
      <c r="D38" s="412"/>
      <c r="E38" s="412"/>
      <c r="F38" s="412"/>
      <c r="G38" s="413"/>
      <c r="I38" s="445"/>
      <c r="J38" s="446"/>
      <c r="K38" s="446"/>
      <c r="L38" s="446"/>
      <c r="M38" s="446"/>
      <c r="N38" s="447"/>
      <c r="P38" s="445"/>
      <c r="Q38" s="446"/>
      <c r="R38" s="446"/>
      <c r="S38" s="446"/>
      <c r="T38" s="446"/>
      <c r="U38" s="447"/>
    </row>
    <row r="39" spans="1:21" outlineLevel="1">
      <c r="A39" s="463"/>
      <c r="B39" s="312"/>
      <c r="C39" s="252"/>
      <c r="D39" s="412"/>
      <c r="E39" s="412"/>
      <c r="F39" s="412"/>
      <c r="G39" s="413"/>
      <c r="I39" s="445"/>
      <c r="J39" s="446"/>
      <c r="K39" s="446"/>
      <c r="L39" s="446"/>
      <c r="M39" s="446"/>
      <c r="N39" s="447"/>
      <c r="P39" s="445"/>
      <c r="Q39" s="446"/>
      <c r="R39" s="446"/>
      <c r="S39" s="446"/>
      <c r="T39" s="446"/>
      <c r="U39" s="447"/>
    </row>
    <row r="40" spans="1:21" ht="14" outlineLevel="1" thickBot="1">
      <c r="A40" s="464"/>
      <c r="B40" s="313"/>
      <c r="C40" s="314"/>
      <c r="D40" s="473"/>
      <c r="E40" s="473"/>
      <c r="F40" s="473"/>
      <c r="G40" s="474"/>
      <c r="I40" s="445"/>
      <c r="J40" s="446"/>
      <c r="K40" s="446"/>
      <c r="L40" s="446"/>
      <c r="M40" s="446"/>
      <c r="N40" s="447"/>
      <c r="P40" s="445"/>
      <c r="Q40" s="446"/>
      <c r="R40" s="446"/>
      <c r="S40" s="446"/>
      <c r="T40" s="446"/>
      <c r="U40" s="447"/>
    </row>
    <row r="41" spans="1:21" outlineLevel="1">
      <c r="A41" s="154"/>
      <c r="B41" s="248"/>
      <c r="C41" s="248"/>
      <c r="D41" s="248"/>
      <c r="E41" s="248"/>
      <c r="F41" s="248"/>
      <c r="G41" s="248"/>
      <c r="I41" s="445"/>
      <c r="J41" s="446"/>
      <c r="K41" s="446"/>
      <c r="L41" s="446"/>
      <c r="M41" s="446"/>
      <c r="N41" s="447"/>
      <c r="P41" s="445"/>
      <c r="Q41" s="446"/>
      <c r="R41" s="446"/>
      <c r="S41" s="446"/>
      <c r="T41" s="446"/>
      <c r="U41" s="447"/>
    </row>
    <row r="42" spans="1:21" outlineLevel="1">
      <c r="A42" s="154"/>
      <c r="B42" s="248"/>
      <c r="C42" s="248"/>
      <c r="D42" s="248"/>
      <c r="E42" s="248"/>
      <c r="F42" s="248"/>
      <c r="G42" s="248"/>
      <c r="I42" s="445"/>
      <c r="J42" s="446"/>
      <c r="K42" s="446"/>
      <c r="L42" s="446"/>
      <c r="M42" s="446"/>
      <c r="N42" s="447"/>
      <c r="P42" s="445"/>
      <c r="Q42" s="446"/>
      <c r="R42" s="446"/>
      <c r="S42" s="446"/>
      <c r="T42" s="446"/>
      <c r="U42" s="447"/>
    </row>
    <row r="43" spans="1:21" outlineLevel="1">
      <c r="A43" s="154"/>
      <c r="B43" s="248"/>
      <c r="C43" s="248"/>
      <c r="D43" s="248"/>
      <c r="E43" s="248"/>
      <c r="F43" s="248"/>
      <c r="G43" s="248"/>
      <c r="I43" s="445"/>
      <c r="J43" s="446"/>
      <c r="K43" s="446"/>
      <c r="L43" s="446"/>
      <c r="M43" s="446"/>
      <c r="N43" s="447"/>
      <c r="P43" s="445"/>
      <c r="Q43" s="446"/>
      <c r="R43" s="446"/>
      <c r="S43" s="446"/>
      <c r="T43" s="446"/>
      <c r="U43" s="447"/>
    </row>
    <row r="44" spans="1:21" outlineLevel="1">
      <c r="A44" s="154"/>
      <c r="B44" s="248"/>
      <c r="C44" s="248"/>
      <c r="D44" s="248"/>
      <c r="E44" s="248"/>
      <c r="F44" s="248"/>
      <c r="G44" s="248"/>
      <c r="I44" s="445"/>
      <c r="J44" s="446"/>
      <c r="K44" s="446"/>
      <c r="L44" s="446"/>
      <c r="M44" s="446"/>
      <c r="N44" s="447"/>
      <c r="P44" s="445"/>
      <c r="Q44" s="446"/>
      <c r="R44" s="446"/>
      <c r="S44" s="446"/>
      <c r="T44" s="446"/>
      <c r="U44" s="447"/>
    </row>
    <row r="45" spans="1:21" outlineLevel="1">
      <c r="A45" s="154"/>
      <c r="B45" s="248"/>
      <c r="C45" s="248"/>
      <c r="D45" s="248"/>
      <c r="E45" s="248"/>
      <c r="F45" s="248"/>
      <c r="G45" s="248"/>
      <c r="I45" s="448"/>
      <c r="J45" s="449"/>
      <c r="K45" s="449"/>
      <c r="L45" s="449"/>
      <c r="M45" s="449"/>
      <c r="N45" s="450"/>
      <c r="P45" s="448"/>
      <c r="Q45" s="449"/>
      <c r="R45" s="449"/>
      <c r="S45" s="449"/>
      <c r="T45" s="449"/>
      <c r="U45" s="450"/>
    </row>
    <row r="46" spans="1:21" outlineLevel="1">
      <c r="A46" s="154"/>
      <c r="B46" s="248"/>
      <c r="C46" s="248"/>
      <c r="D46" s="248"/>
      <c r="E46" s="248"/>
      <c r="F46" s="248"/>
      <c r="G46" s="248"/>
    </row>
    <row r="47" spans="1:21">
      <c r="A47" s="154"/>
      <c r="B47" s="155"/>
    </row>
    <row r="48" spans="1:21" ht="15">
      <c r="A48" s="12" t="s">
        <v>373</v>
      </c>
    </row>
    <row r="49" spans="1:54" ht="15" outlineLevel="1">
      <c r="A49" s="12"/>
      <c r="AV49" s="295">
        <f>100*AW49</f>
        <v>9.6618357487922718E-2</v>
      </c>
      <c r="AW49" s="294">
        <f>1/45/23</f>
        <v>9.6618357487922714E-4</v>
      </c>
    </row>
    <row r="50" spans="1:54" ht="14" outlineLevel="1" thickBot="1">
      <c r="A50" s="4" t="s">
        <v>374</v>
      </c>
    </row>
    <row r="51" spans="1:54" outlineLevel="2">
      <c r="B51" s="19"/>
      <c r="C51" s="19"/>
      <c r="D51" s="19"/>
      <c r="E51" s="475" t="s">
        <v>269</v>
      </c>
      <c r="F51" s="465"/>
      <c r="G51" s="465"/>
      <c r="H51" s="465"/>
      <c r="I51" s="465"/>
      <c r="J51" s="465" t="s">
        <v>270</v>
      </c>
      <c r="K51" s="465"/>
      <c r="L51" s="465"/>
      <c r="M51" s="465"/>
      <c r="N51" s="465"/>
      <c r="O51" s="465" t="s">
        <v>271</v>
      </c>
      <c r="P51" s="465"/>
      <c r="Q51" s="465"/>
      <c r="R51" s="465"/>
      <c r="S51" s="465"/>
      <c r="T51" s="465" t="s">
        <v>272</v>
      </c>
      <c r="U51" s="465"/>
      <c r="V51" s="465"/>
      <c r="W51" s="465"/>
      <c r="X51" s="465"/>
      <c r="Y51" s="465" t="s">
        <v>375</v>
      </c>
      <c r="Z51" s="465"/>
      <c r="AA51" s="465"/>
      <c r="AB51" s="465"/>
      <c r="AC51" s="465"/>
      <c r="AD51" s="465" t="s">
        <v>376</v>
      </c>
      <c r="AE51" s="465"/>
      <c r="AF51" s="465"/>
      <c r="AG51" s="465"/>
      <c r="AH51" s="465"/>
      <c r="AI51" s="465" t="s">
        <v>377</v>
      </c>
      <c r="AJ51" s="465"/>
      <c r="AK51" s="465"/>
      <c r="AL51" s="465"/>
      <c r="AM51" s="465"/>
      <c r="AN51" s="465" t="s">
        <v>378</v>
      </c>
      <c r="AO51" s="465"/>
      <c r="AP51" s="465"/>
      <c r="AQ51" s="465"/>
      <c r="AR51" s="465"/>
      <c r="AS51" s="465" t="s">
        <v>379</v>
      </c>
      <c r="AT51" s="465"/>
      <c r="AU51" s="465"/>
      <c r="AV51" s="465"/>
      <c r="AW51" s="465"/>
      <c r="AX51" s="465" t="s">
        <v>380</v>
      </c>
      <c r="AY51" s="465"/>
      <c r="AZ51" s="465"/>
      <c r="BA51" s="465"/>
      <c r="BB51" s="469"/>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367</v>
      </c>
      <c r="C53" s="19" t="s">
        <v>381</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52" t="s">
        <v>382</v>
      </c>
      <c r="B54" s="316"/>
      <c r="C54" s="316" t="s">
        <v>280</v>
      </c>
      <c r="D54" s="124" t="s">
        <v>383</v>
      </c>
      <c r="E54" s="242">
        <v>-1.6</v>
      </c>
      <c r="F54" s="242">
        <v>-1.1399999999999999</v>
      </c>
      <c r="G54" s="242">
        <v>-1.6</v>
      </c>
      <c r="H54" s="242">
        <v>-1.1399999999999999</v>
      </c>
      <c r="I54" s="242">
        <v>-1.6</v>
      </c>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42"/>
    </row>
    <row r="55" spans="1:54" outlineLevel="2">
      <c r="A55" s="453"/>
      <c r="B55" s="317"/>
      <c r="C55" s="318" t="s">
        <v>286</v>
      </c>
      <c r="D55" s="2" t="s">
        <v>383</v>
      </c>
      <c r="E55" s="241">
        <v>-0.57999999999999996</v>
      </c>
      <c r="F55" s="241">
        <v>-0.52</v>
      </c>
      <c r="G55" s="241">
        <v>-0.57999999999999996</v>
      </c>
      <c r="H55" s="241">
        <v>-0.52</v>
      </c>
      <c r="I55" s="241">
        <v>-0.57999999999999996</v>
      </c>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53"/>
      <c r="B56" s="317"/>
      <c r="C56" s="318"/>
      <c r="D56" s="2" t="s">
        <v>383</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53"/>
      <c r="B57" s="317"/>
      <c r="C57" s="318" t="s">
        <v>280</v>
      </c>
      <c r="D57" s="2" t="s">
        <v>383</v>
      </c>
      <c r="E57" s="241">
        <v>-0.72</v>
      </c>
      <c r="F57" s="241">
        <v>-1.056</v>
      </c>
      <c r="G57" s="241">
        <v>-0.72</v>
      </c>
      <c r="H57" s="241">
        <v>-1.056</v>
      </c>
      <c r="I57" s="241">
        <v>-0.72</v>
      </c>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53"/>
      <c r="B58" s="317"/>
      <c r="C58" s="318" t="s">
        <v>286</v>
      </c>
      <c r="D58" s="2" t="s">
        <v>383</v>
      </c>
      <c r="E58" s="241">
        <v>-0.216</v>
      </c>
      <c r="F58" s="241">
        <v>-0.216</v>
      </c>
      <c r="G58" s="241">
        <v>-0.32400000000000001</v>
      </c>
      <c r="H58" s="241">
        <v>-0.216</v>
      </c>
      <c r="I58" s="241">
        <v>-0.216</v>
      </c>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53"/>
      <c r="B59" s="317"/>
      <c r="C59" s="318"/>
      <c r="D59" s="2" t="s">
        <v>383</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53"/>
      <c r="B60" s="317"/>
      <c r="C60" s="318"/>
      <c r="D60" s="2" t="s">
        <v>383</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53"/>
      <c r="B61" s="317"/>
      <c r="C61" s="318"/>
      <c r="D61" s="2" t="s">
        <v>383</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53"/>
      <c r="B62" s="317"/>
      <c r="C62" s="318"/>
      <c r="D62" s="2" t="s">
        <v>383</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53"/>
      <c r="B63" s="36"/>
      <c r="C63" s="121"/>
      <c r="D63" s="2" t="s">
        <v>383</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54"/>
      <c r="B64" s="122" t="s">
        <v>384</v>
      </c>
      <c r="C64" s="296" t="s">
        <v>385</v>
      </c>
      <c r="D64" s="123" t="s">
        <v>383</v>
      </c>
      <c r="E64" s="23">
        <f>SUM(E54:E63)</f>
        <v>-3.1160000000000005</v>
      </c>
      <c r="F64" s="23">
        <f t="shared" ref="F64:BB64" si="3">SUM(F54:F63)</f>
        <v>-2.9320000000000004</v>
      </c>
      <c r="G64" s="23">
        <f t="shared" si="3"/>
        <v>-3.2240000000000002</v>
      </c>
      <c r="H64" s="23">
        <f t="shared" si="3"/>
        <v>-2.9320000000000004</v>
      </c>
      <c r="I64" s="23">
        <f t="shared" si="3"/>
        <v>-3.1160000000000005</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60" t="s">
        <v>386</v>
      </c>
      <c r="B66" s="266"/>
      <c r="C66" s="267"/>
      <c r="D66" s="268" t="s">
        <v>383</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61"/>
      <c r="B67" s="252"/>
      <c r="C67" s="267"/>
      <c r="D67" s="269" t="s">
        <v>383</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61"/>
      <c r="B68" s="252"/>
      <c r="C68" s="267"/>
      <c r="D68" s="269" t="s">
        <v>383</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61"/>
      <c r="B69" s="252"/>
      <c r="C69" s="267"/>
      <c r="D69" s="269" t="s">
        <v>383</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61"/>
      <c r="B70" s="252"/>
      <c r="C70" s="267"/>
      <c r="D70" s="269" t="s">
        <v>383</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62"/>
      <c r="B71" s="122" t="s">
        <v>387</v>
      </c>
      <c r="C71" s="123"/>
      <c r="D71" s="270" t="s">
        <v>383</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60" t="s">
        <v>388</v>
      </c>
      <c r="B75" s="127" t="s">
        <v>389</v>
      </c>
      <c r="C75" s="274"/>
      <c r="D75" s="124" t="s">
        <v>383</v>
      </c>
      <c r="E75" s="275">
        <f>-E158*'Fixed Data'!$B$27/10^2</f>
        <v>-1.5541703189961384</v>
      </c>
      <c r="F75" s="275">
        <f>-F158*'Fixed Data'!$B$27/10^2</f>
        <v>-1.5976803964578219</v>
      </c>
      <c r="G75" s="275">
        <f>-G158*'Fixed Data'!$B$27/10^2</f>
        <v>-1.6417467530486456</v>
      </c>
      <c r="H75" s="275">
        <f>-H158*'Fixed Data'!$B$27/10^2</f>
        <v>-1.6877030633784715</v>
      </c>
      <c r="I75" s="275">
        <f>-I158*'Fixed Data'!$B$27/10^2</f>
        <v>-1.7350623019148008</v>
      </c>
      <c r="J75" s="275">
        <f>-J158*'Fixed Data'!$B$27/10^2</f>
        <v>-1.7838694016210954</v>
      </c>
      <c r="K75" s="275">
        <f>-K158*'Fixed Data'!$B$27/10^2</f>
        <v>-1.8341708431659633</v>
      </c>
      <c r="L75" s="275">
        <f>-L158*'Fixed Data'!$B$27/10^2</f>
        <v>-1.8860147136680221</v>
      </c>
      <c r="M75" s="275">
        <f>-M158*'Fixed Data'!$B$27/10^2</f>
        <v>-1.9394483025717668</v>
      </c>
      <c r="N75" s="275">
        <f>-N158*'Fixed Data'!$B$27/10^2</f>
        <v>-1.9945250738776865</v>
      </c>
      <c r="O75" s="275">
        <f>-O158*'Fixed Data'!$B$27/10^2</f>
        <v>-2.0407800329591663</v>
      </c>
      <c r="P75" s="275">
        <f>-P158*'Fixed Data'!$B$27/10^2</f>
        <v>-2.0856561446372415</v>
      </c>
      <c r="Q75" s="275">
        <f>-Q158*'Fixed Data'!$B$27/10^2</f>
        <v>-2.1319275660824766</v>
      </c>
      <c r="R75" s="275">
        <f>-R158*'Fixed Data'!$B$27/10^2</f>
        <v>-2.1796408721293776</v>
      </c>
      <c r="S75" s="275">
        <f>-S158*'Fixed Data'!$B$27/10^2</f>
        <v>-2.2288443577131325</v>
      </c>
      <c r="T75" s="275">
        <f>-T158*'Fixed Data'!$B$27/10^2</f>
        <v>-2.2795881100328317</v>
      </c>
      <c r="U75" s="275">
        <f>-U158*'Fixed Data'!$B$27/10^2</f>
        <v>-2.3319240841651157</v>
      </c>
      <c r="V75" s="275">
        <f>-V158*'Fixed Data'!$B$27/10^2</f>
        <v>-2.3859061823118237</v>
      </c>
      <c r="W75" s="275">
        <f>-W158*'Fixed Data'!$B$27/10^2</f>
        <v>-2.4415903368757061</v>
      </c>
      <c r="X75" s="275">
        <f>-X158*'Fixed Data'!$B$27/10^2</f>
        <v>-2.4990345975693278</v>
      </c>
      <c r="Y75" s="275">
        <f>-Y158*'Fixed Data'!$B$27/10^2</f>
        <v>-2.5582992227741612</v>
      </c>
      <c r="Z75" s="275">
        <f>-Z158*'Fixed Data'!$B$27/10^2</f>
        <v>-2.619446775379251</v>
      </c>
      <c r="AA75" s="275">
        <f>-AA158*'Fixed Data'!$B$27/10^2</f>
        <v>-2.6825422233421272</v>
      </c>
      <c r="AB75" s="275">
        <f>-AB158*'Fixed Data'!$B$27/10^2</f>
        <v>-2.7442468656576482</v>
      </c>
      <c r="AC75" s="275">
        <f>-AC158*'Fixed Data'!$B$27/10^2</f>
        <v>-18.306022686130682</v>
      </c>
      <c r="AD75" s="275">
        <f>-AD158*'Fixed Data'!$B$27/10^2</f>
        <v>-18.793155082034019</v>
      </c>
      <c r="AE75" s="275">
        <f>-AE158*'Fixed Data'!$B$27/10^2</f>
        <v>-19.296369190022322</v>
      </c>
      <c r="AF75" s="275">
        <f>-AF158*'Fixed Data'!$B$27/10^2</f>
        <v>-19.816262102971169</v>
      </c>
      <c r="AG75" s="275">
        <f>-AG158*'Fixed Data'!$B$27/10^2</f>
        <v>-20.353456389672605</v>
      </c>
      <c r="AH75" s="275">
        <f>-AH158*'Fixed Data'!$B$27/10^2</f>
        <v>-20.908601337291408</v>
      </c>
      <c r="AI75" s="275">
        <f>-AI158*'Fixed Data'!$B$27/10^2</f>
        <v>-21.482374260980851</v>
      </c>
      <c r="AJ75" s="275">
        <f>-AJ158*'Fixed Data'!$B$27/10^2</f>
        <v>-22.075481884535019</v>
      </c>
      <c r="AK75" s="275">
        <f>-AK158*'Fixed Data'!$B$27/10^2</f>
        <v>-22.688661796187315</v>
      </c>
      <c r="AL75" s="275">
        <f>-AL158*'Fixed Data'!$B$27/10^2</f>
        <v>-23.322683983911329</v>
      </c>
      <c r="AM75" s="275">
        <f>-AM158*'Fixed Data'!$B$27/10^2</f>
        <v>-23.978352454841385</v>
      </c>
      <c r="AN75" s="275">
        <f>-AN158*'Fixed Data'!$B$27/10^2</f>
        <v>-24.650356102325972</v>
      </c>
      <c r="AO75" s="275">
        <f>-AO158*'Fixed Data'!$B$27/10^2</f>
        <v>-25.344597468880242</v>
      </c>
      <c r="AP75" s="275">
        <f>-AP158*'Fixed Data'!$B$27/10^2</f>
        <v>-26.062970889802987</v>
      </c>
      <c r="AQ75" s="275">
        <f>-AQ158*'Fixed Data'!$B$27/10^2</f>
        <v>-26.806431495854813</v>
      </c>
      <c r="AR75" s="275">
        <f>-AR158*'Fixed Data'!$B$27/10^2</f>
        <v>-27.546337947660572</v>
      </c>
      <c r="AS75" s="275">
        <f>-AS158*'Fixed Data'!$B$27/10^2</f>
        <v>-28.246863115754149</v>
      </c>
      <c r="AT75" s="275">
        <f>-AT158*'Fixed Data'!$B$27/10^2</f>
        <v>-28.969619260458217</v>
      </c>
      <c r="AU75" s="275">
        <f>-AU158*'Fixed Data'!$B$27/10^2</f>
        <v>-29.715376066550693</v>
      </c>
      <c r="AV75" s="275">
        <f>-AV158*'Fixed Data'!$B$27/10^2</f>
        <v>-30.463132890744504</v>
      </c>
      <c r="AW75" s="275">
        <f>-AW158*'Fixed Data'!$B$27/10^2</f>
        <v>-31.186601472168721</v>
      </c>
      <c r="AX75" s="275">
        <f>-AX158*'Fixed Data'!$B$27/10^2</f>
        <v>-31.857867601058878</v>
      </c>
      <c r="AY75" s="275">
        <f>-AY158*'Fixed Data'!$B$27/10^2</f>
        <v>-32.48777782838556</v>
      </c>
      <c r="AZ75" s="275">
        <f>-AZ158*'Fixed Data'!$B$27/10^2</f>
        <v>-33.117750076729315</v>
      </c>
      <c r="BA75" s="275">
        <f>-BA158*'Fixed Data'!$B$27/10^2</f>
        <v>-33.766785065640398</v>
      </c>
      <c r="BB75" s="275">
        <f>-BB158*'Fixed Data'!$B$27/10^2</f>
        <v>-34.428539711407851</v>
      </c>
    </row>
    <row r="76" spans="1:54" ht="19.5" customHeight="1" outlineLevel="2">
      <c r="A76" s="461"/>
      <c r="B76" s="121"/>
      <c r="C76" s="272"/>
      <c r="D76" s="2" t="s">
        <v>383</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62"/>
      <c r="B77" s="273" t="s">
        <v>390</v>
      </c>
      <c r="C77" s="271"/>
      <c r="D77" s="123" t="s">
        <v>383</v>
      </c>
      <c r="E77" s="23">
        <f t="shared" ref="E77:AJ77" si="5">SUM(E75:E76)</f>
        <v>-1.5541703189961384</v>
      </c>
      <c r="F77" s="23">
        <f t="shared" si="5"/>
        <v>-1.5976803964578219</v>
      </c>
      <c r="G77" s="23">
        <f t="shared" si="5"/>
        <v>-1.6417467530486456</v>
      </c>
      <c r="H77" s="23">
        <f t="shared" si="5"/>
        <v>-1.6877030633784715</v>
      </c>
      <c r="I77" s="23">
        <f t="shared" si="5"/>
        <v>-1.7350623019148008</v>
      </c>
      <c r="J77" s="23">
        <f t="shared" si="5"/>
        <v>-1.7838694016210954</v>
      </c>
      <c r="K77" s="23">
        <f t="shared" si="5"/>
        <v>-1.8341708431659633</v>
      </c>
      <c r="L77" s="23">
        <f t="shared" si="5"/>
        <v>-1.8860147136680221</v>
      </c>
      <c r="M77" s="23">
        <f t="shared" si="5"/>
        <v>-1.9394483025717668</v>
      </c>
      <c r="N77" s="23">
        <f t="shared" si="5"/>
        <v>-1.9945250738776865</v>
      </c>
      <c r="O77" s="23">
        <f t="shared" si="5"/>
        <v>-2.0407800329591663</v>
      </c>
      <c r="P77" s="23">
        <f t="shared" si="5"/>
        <v>-2.0856561446372415</v>
      </c>
      <c r="Q77" s="23">
        <f t="shared" si="5"/>
        <v>-2.1319275660824766</v>
      </c>
      <c r="R77" s="23">
        <f t="shared" si="5"/>
        <v>-2.1796408721293776</v>
      </c>
      <c r="S77" s="23">
        <f t="shared" si="5"/>
        <v>-2.2288443577131325</v>
      </c>
      <c r="T77" s="23">
        <f t="shared" si="5"/>
        <v>-2.2795881100328317</v>
      </c>
      <c r="U77" s="23">
        <f t="shared" si="5"/>
        <v>-2.3319240841651157</v>
      </c>
      <c r="V77" s="23">
        <f t="shared" si="5"/>
        <v>-2.3859061823118237</v>
      </c>
      <c r="W77" s="23">
        <f t="shared" si="5"/>
        <v>-2.4415903368757061</v>
      </c>
      <c r="X77" s="23">
        <f t="shared" si="5"/>
        <v>-2.4990345975693278</v>
      </c>
      <c r="Y77" s="23">
        <f t="shared" si="5"/>
        <v>-2.5582992227741612</v>
      </c>
      <c r="Z77" s="23">
        <f t="shared" si="5"/>
        <v>-2.619446775379251</v>
      </c>
      <c r="AA77" s="23">
        <f t="shared" si="5"/>
        <v>-2.6825422233421272</v>
      </c>
      <c r="AB77" s="23">
        <f t="shared" si="5"/>
        <v>-2.7442468656576482</v>
      </c>
      <c r="AC77" s="23">
        <f t="shared" si="5"/>
        <v>-18.306022686130682</v>
      </c>
      <c r="AD77" s="23">
        <f t="shared" si="5"/>
        <v>-18.793155082034019</v>
      </c>
      <c r="AE77" s="23">
        <f t="shared" si="5"/>
        <v>-19.296369190022322</v>
      </c>
      <c r="AF77" s="23">
        <f t="shared" si="5"/>
        <v>-19.816262102971169</v>
      </c>
      <c r="AG77" s="23">
        <f t="shared" si="5"/>
        <v>-20.353456389672605</v>
      </c>
      <c r="AH77" s="23">
        <f t="shared" si="5"/>
        <v>-20.908601337291408</v>
      </c>
      <c r="AI77" s="23">
        <f t="shared" si="5"/>
        <v>-21.482374260980851</v>
      </c>
      <c r="AJ77" s="23">
        <f t="shared" si="5"/>
        <v>-22.075481884535019</v>
      </c>
      <c r="AK77" s="23">
        <f t="shared" ref="AK77:BB77" si="6">SUM(AK75:AK76)</f>
        <v>-22.688661796187315</v>
      </c>
      <c r="AL77" s="23">
        <f t="shared" si="6"/>
        <v>-23.322683983911329</v>
      </c>
      <c r="AM77" s="23">
        <f t="shared" si="6"/>
        <v>-23.978352454841385</v>
      </c>
      <c r="AN77" s="23">
        <f t="shared" si="6"/>
        <v>-24.650356102325972</v>
      </c>
      <c r="AO77" s="23">
        <f t="shared" si="6"/>
        <v>-25.344597468880242</v>
      </c>
      <c r="AP77" s="23">
        <f t="shared" si="6"/>
        <v>-26.062970889802987</v>
      </c>
      <c r="AQ77" s="23">
        <f t="shared" si="6"/>
        <v>-26.806431495854813</v>
      </c>
      <c r="AR77" s="23">
        <f t="shared" si="6"/>
        <v>-27.546337947660572</v>
      </c>
      <c r="AS77" s="23">
        <f t="shared" si="6"/>
        <v>-28.246863115754149</v>
      </c>
      <c r="AT77" s="23">
        <f t="shared" si="6"/>
        <v>-28.969619260458217</v>
      </c>
      <c r="AU77" s="23">
        <f t="shared" si="6"/>
        <v>-29.715376066550693</v>
      </c>
      <c r="AV77" s="23">
        <f t="shared" si="6"/>
        <v>-30.463132890744504</v>
      </c>
      <c r="AW77" s="23">
        <f t="shared" si="6"/>
        <v>-31.186601472168721</v>
      </c>
      <c r="AX77" s="23">
        <f t="shared" si="6"/>
        <v>-31.857867601058878</v>
      </c>
      <c r="AY77" s="23">
        <f t="shared" si="6"/>
        <v>-32.48777782838556</v>
      </c>
      <c r="AZ77" s="23">
        <f t="shared" si="6"/>
        <v>-33.117750076729315</v>
      </c>
      <c r="BA77" s="23">
        <f t="shared" si="6"/>
        <v>-33.766785065640398</v>
      </c>
      <c r="BB77" s="255">
        <f t="shared" si="6"/>
        <v>-34.428539711407851</v>
      </c>
    </row>
    <row r="78" spans="1:54" outlineLevel="2">
      <c r="B78" s="19"/>
      <c r="C78" s="19"/>
      <c r="D78" s="19"/>
      <c r="E78" s="15"/>
    </row>
    <row r="79" spans="1:54" s="7" customFormat="1" ht="14" outlineLevel="1" thickBot="1">
      <c r="B79" s="125"/>
      <c r="C79" s="125"/>
      <c r="D79" s="125"/>
      <c r="E79" s="247"/>
    </row>
    <row r="80" spans="1:54" outlineLevel="1">
      <c r="A80" s="4" t="s">
        <v>391</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392</v>
      </c>
      <c r="C81" s="6" t="s">
        <v>393</v>
      </c>
      <c r="D81" t="s">
        <v>394</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395</v>
      </c>
      <c r="C82" t="s">
        <v>396</v>
      </c>
      <c r="D82" t="s">
        <v>383</v>
      </c>
      <c r="E82" s="21">
        <f t="shared" ref="E82:BB82" si="8">E64*E81</f>
        <v>-1.0500920000000002</v>
      </c>
      <c r="F82" s="21">
        <f t="shared" si="8"/>
        <v>-0.98808400000000018</v>
      </c>
      <c r="G82" s="21">
        <f t="shared" si="8"/>
        <v>-1.0864880000000001</v>
      </c>
      <c r="H82" s="21">
        <f t="shared" si="8"/>
        <v>-0.98808400000000018</v>
      </c>
      <c r="I82" s="21">
        <f t="shared" si="8"/>
        <v>-1.0500920000000002</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397</v>
      </c>
      <c r="C83" t="s">
        <v>398</v>
      </c>
      <c r="D83" t="s">
        <v>383</v>
      </c>
      <c r="E83" s="21">
        <f t="shared" ref="E83:BB83" si="9">E64-E82</f>
        <v>-2.0659080000000003</v>
      </c>
      <c r="F83" s="21">
        <f t="shared" si="9"/>
        <v>-1.9439160000000002</v>
      </c>
      <c r="G83" s="21">
        <f t="shared" si="9"/>
        <v>-2.1375120000000001</v>
      </c>
      <c r="H83" s="21">
        <f t="shared" si="9"/>
        <v>-1.9439160000000002</v>
      </c>
      <c r="I83" s="21">
        <f t="shared" si="9"/>
        <v>-2.0659080000000003</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399</v>
      </c>
      <c r="C84" t="s">
        <v>400</v>
      </c>
      <c r="D84" t="s">
        <v>383</v>
      </c>
      <c r="E84" s="21"/>
      <c r="F84" s="21">
        <f>IF($E$82&lt;0,(IF(2050-E$80&lt;=0,0,(2/(2050-E$80+1))*(1-(SUM($E84:E84)/$E$82))*$E$82*'Fixed Data'!C$52)),0)</f>
        <v>-8.7507666666666678E-2</v>
      </c>
      <c r="G84" s="21">
        <f>IF($E$82&lt;0,(IF(2050-F$80&lt;=0,0,(2/(2050-F$80+1))*(1-(SUM($E84:F84)/$E$82))*$E$82*'Fixed Data'!D$52)),0)</f>
        <v>-8.3702985507246391E-2</v>
      </c>
      <c r="H84" s="21">
        <f>IF($E$82&lt;0,(IF(2050-G$80&lt;=0,0,(2/(2050-G$80+1))*(1-(SUM($E84:G84)/$E$82))*$E$82*'Fixed Data'!E$52)),0)</f>
        <v>-7.9898304347826105E-2</v>
      </c>
      <c r="I84" s="21">
        <f>IF($E$82&lt;0,(IF(2050-H$80&lt;=0,0,(2/(2050-H$80+1))*(1-(SUM($E84:H84)/$E$82))*$E$82*'Fixed Data'!F$52)),0)</f>
        <v>-7.6093623188405818E-2</v>
      </c>
      <c r="J84" s="21">
        <f>IF($E$82&lt;0,(IF(2050-I$80&lt;=0,0,(2/(2050-I$80+1))*(1-(SUM($E84:I84)/$E$82))*$E$82*'Fixed Data'!G$52)),0)</f>
        <v>-7.2288942028985531E-2</v>
      </c>
      <c r="K84" s="21">
        <f>IF($E$82&lt;0,(IF(2050-J$80&lt;=0,0,(2/(2050-J$80+1))*(1-(SUM($E84:J84)/$E$82))*$E$82*'Fixed Data'!H$52)),0)</f>
        <v>-6.8484260869565244E-2</v>
      </c>
      <c r="L84" s="21">
        <f>IF($E$82&lt;0,(IF(2050-K$80&lt;=0,0,(2/(2050-K$80+1))*(1-(SUM($E84:K84)/$E$82))*$E$82*'Fixed Data'!I$52)),0)</f>
        <v>-6.4679579710144944E-2</v>
      </c>
      <c r="M84" s="21">
        <f>IF($E$82&lt;0,(IF(2050-L$80&lt;=0,0,(2/(2050-L$80+1))*(1-(SUM($E84:L84)/$E$82))*$E$82*'Fixed Data'!J$52)),0)</f>
        <v>-6.0874898550724643E-2</v>
      </c>
      <c r="N84" s="21">
        <f>IF($E$82&lt;0,(IF(2050-M$80&lt;=0,0,(2/(2050-M$80+1))*(1-(SUM($E84:M84)/$E$82))*$E$82*'Fixed Data'!K$52)),0)</f>
        <v>-5.707021739130435E-2</v>
      </c>
      <c r="O84" s="21">
        <f>IF($E$82&lt;0,(IF(2050-N$80&lt;=0,0,(2/(2050-N$80+1))*(1-(SUM($E84:N84)/$E$82))*$E$82*'Fixed Data'!L$52)),0)</f>
        <v>-5.3265536231884063E-2</v>
      </c>
      <c r="P84" s="21">
        <f>IF($E$82&lt;0,(IF(2050-O$80&lt;=0,0,(2/(2050-O$80+1))*(1-(SUM($E84:O84)/$E$82))*$E$82*'Fixed Data'!M$52)),0)</f>
        <v>-4.9460855072463783E-2</v>
      </c>
      <c r="Q84" s="21">
        <f>IF($E$82&lt;0,(IF(2050-P$80&lt;=0,0,(2/(2050-P$80+1))*(1-(SUM($E84:P84)/$E$82))*$E$82*'Fixed Data'!N$52)),0)</f>
        <v>-4.5656173913043496E-2</v>
      </c>
      <c r="R84" s="21">
        <f>IF($E$82&lt;0,(IF(2050-Q$80&lt;=0,0,(2/(2050-Q$80+1))*(1-(SUM($E84:Q84)/$E$82))*$E$82*'Fixed Data'!O$52)),0)</f>
        <v>-4.185149275362321E-2</v>
      </c>
      <c r="S84" s="21">
        <f>IF($E$82&lt;0,(IF(2050-R$80&lt;=0,0,(2/(2050-R$80+1))*(1-(SUM($E84:R84)/$E$82))*$E$82*'Fixed Data'!P$52)),0)</f>
        <v>-3.804681159420293E-2</v>
      </c>
      <c r="T84" s="21">
        <f>IF($E$82&lt;0,(IF(2050-S$80&lt;=0,0,(2/(2050-S$80+1))*(1-(SUM($E84:S84)/$E$82))*$E$82*'Fixed Data'!Q$52)),0)</f>
        <v>-3.4242130434782608E-2</v>
      </c>
      <c r="U84" s="21">
        <f>IF($E$82&lt;0,(IF(2050-T$80&lt;=0,0,(2/(2050-T$80+1))*(1-(SUM($E84:T84)/$E$82))*$E$82*'Fixed Data'!R$52)),0)</f>
        <v>-3.0437449275362304E-2</v>
      </c>
      <c r="V84" s="21">
        <f>IF($E$82&lt;0,(IF(2050-U$80&lt;=0,0,(2/(2050-U$80+1))*(1-(SUM($E84:U84)/$E$82))*$E$82*'Fixed Data'!S$52)),0)</f>
        <v>-2.6632768115942038E-2</v>
      </c>
      <c r="W84" s="21">
        <f>IF($E$82&lt;0,(IF(2050-V$80&lt;=0,0,(2/(2050-V$80+1))*(1-(SUM($E84:V84)/$E$82))*$E$82*'Fixed Data'!T$52)),0)</f>
        <v>-2.2828086956521745E-2</v>
      </c>
      <c r="X84" s="21">
        <f>IF($E$82&lt;0,(IF(2050-W$80&lt;=0,0,(2/(2050-W$80+1))*(1-(SUM($E84:W84)/$E$82))*$E$82*'Fixed Data'!U$52)),0)</f>
        <v>-1.9023405797101458E-2</v>
      </c>
      <c r="Y84" s="21">
        <f>IF($E$82&lt;0,(IF(2050-X$80&lt;=0,0,(2/(2050-X$80+1))*(1-(SUM($E84:X84)/$E$82))*$E$82*'Fixed Data'!V$52)),0)</f>
        <v>-1.5218724637681185E-2</v>
      </c>
      <c r="Z84" s="21">
        <f>IF($E$82&lt;0,(IF(2050-Y$80&lt;=0,0,(2/(2050-Y$80+1))*(1-(SUM($E84:Y84)/$E$82))*$E$82*'Fixed Data'!W$52)),0)</f>
        <v>-1.1414043478260923E-2</v>
      </c>
      <c r="AA84" s="21">
        <f>IF($E$82&lt;0,(IF(2050-Z$80&lt;=0,0,(2/(2050-Z$80+1))*(1-(SUM($E84:Z84)/$E$82))*$E$82*'Fixed Data'!X$52)),0)</f>
        <v>-7.609362318840537E-3</v>
      </c>
      <c r="AB84" s="21">
        <f>IF($E$82&lt;0,(IF(2050-AA$80&lt;=0,0,(2/(2050-AA$80+1))*(1-(SUM($E84:AA84)/$E$82))*$E$82*'Fixed Data'!Y$52)),0)</f>
        <v>-3.8046811594203075E-3</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401</v>
      </c>
      <c r="C85" t="s">
        <v>402</v>
      </c>
      <c r="D85" t="s">
        <v>383</v>
      </c>
      <c r="E85" s="18"/>
      <c r="F85" s="18"/>
      <c r="G85" s="21">
        <f>IF($F$82&lt;0,(IF(2050-F$80&lt;=0,0,(2/(2050-F$80+1))*(1-(SUM($E85:F85)/$F$82))*$F$82*'Fixed Data'!D$52)),0)</f>
        <v>-8.5920347826086971E-2</v>
      </c>
      <c r="H85" s="21">
        <f>IF($F$82&lt;0,(IF(2050-G$80&lt;=0,0,(2/(2050-G$80+1))*(1-(SUM($E85:G85)/$F$82))*$F$82*'Fixed Data'!E$52)),0)</f>
        <v>-8.2014877470355754E-2</v>
      </c>
      <c r="I85" s="21">
        <f>IF($F$82&lt;0,(IF(2050-H$80&lt;=0,0,(2/(2050-H$80+1))*(1-(SUM($E85:H85)/$F$82))*$F$82*'Fixed Data'!F$52)),0)</f>
        <v>-7.810940711462451E-2</v>
      </c>
      <c r="J85" s="21">
        <f>IF($F$82&lt;0,(IF(2050-I$80&lt;=0,0,(2/(2050-I$80+1))*(1-(SUM($E85:I85)/$F$82))*$F$82*'Fixed Data'!G$52)),0)</f>
        <v>-7.4203936758893307E-2</v>
      </c>
      <c r="K85" s="21">
        <f>IF($F$82&lt;0,(IF(2050-J$80&lt;=0,0,(2/(2050-J$80+1))*(1-(SUM($E85:J85)/$F$82))*$F$82*'Fixed Data'!H$52)),0)</f>
        <v>-7.0298466403162063E-2</v>
      </c>
      <c r="L85" s="21">
        <f>IF($F$82&lt;0,(IF(2050-K$80&lt;=0,0,(2/(2050-K$80+1))*(1-(SUM($E85:K85)/$F$82))*$F$82*'Fixed Data'!I$52)),0)</f>
        <v>-6.6392996047430847E-2</v>
      </c>
      <c r="M85" s="21">
        <f>IF($F$82&lt;0,(IF(2050-L$80&lt;=0,0,(2/(2050-L$80+1))*(1-(SUM($E85:L85)/$F$82))*$F$82*'Fixed Data'!J$52)),0)</f>
        <v>-6.2487525691699609E-2</v>
      </c>
      <c r="N85" s="21">
        <f>IF($F$82&lt;0,(IF(2050-M$80&lt;=0,0,(2/(2050-M$80+1))*(1-(SUM($E85:M85)/$F$82))*$F$82*'Fixed Data'!K$52)),0)</f>
        <v>-5.8582055335968393E-2</v>
      </c>
      <c r="O85" s="21">
        <f>IF($F$82&lt;0,(IF(2050-N$80&lt;=0,0,(2/(2050-N$80+1))*(1-(SUM($E85:N85)/$F$82))*$F$82*'Fixed Data'!L$52)),0)</f>
        <v>-5.467658498023717E-2</v>
      </c>
      <c r="P85" s="21">
        <f>IF($F$82&lt;0,(IF(2050-O$80&lt;=0,0,(2/(2050-O$80+1))*(1-(SUM($E85:O85)/$F$82))*$F$82*'Fixed Data'!M$52)),0)</f>
        <v>-5.0771114624505939E-2</v>
      </c>
      <c r="Q85" s="21">
        <f>IF($F$82&lt;0,(IF(2050-P$80&lt;=0,0,(2/(2050-P$80+1))*(1-(SUM($E85:P85)/$F$82))*$F$82*'Fixed Data'!N$52)),0)</f>
        <v>-4.686564426877473E-2</v>
      </c>
      <c r="R85" s="21">
        <f>IF($F$82&lt;0,(IF(2050-Q$80&lt;=0,0,(2/(2050-Q$80+1))*(1-(SUM($E85:Q85)/$F$82))*$F$82*'Fixed Data'!O$52)),0)</f>
        <v>-4.2960173913043492E-2</v>
      </c>
      <c r="S85" s="21">
        <f>IF($F$82&lt;0,(IF(2050-R$80&lt;=0,0,(2/(2050-R$80+1))*(1-(SUM($E85:R85)/$F$82))*$F$82*'Fixed Data'!P$52)),0)</f>
        <v>-3.9054703557312276E-2</v>
      </c>
      <c r="T85" s="21">
        <f>IF($F$82&lt;0,(IF(2050-S$80&lt;=0,0,(2/(2050-S$80+1))*(1-(SUM($E85:S85)/$F$82))*$F$82*'Fixed Data'!Q$52)),0)</f>
        <v>-3.5149233201581032E-2</v>
      </c>
      <c r="U85" s="21">
        <f>IF($F$82&lt;0,(IF(2050-T$80&lt;=0,0,(2/(2050-T$80+1))*(1-(SUM($E85:T85)/$F$82))*$F$82*'Fixed Data'!R$52)),0)</f>
        <v>-3.1243762845849798E-2</v>
      </c>
      <c r="V85" s="21">
        <f>IF($F$82&lt;0,(IF(2050-U$80&lt;=0,0,(2/(2050-U$80+1))*(1-(SUM($E85:U85)/$F$82))*$F$82*'Fixed Data'!S$52)),0)</f>
        <v>-2.733829249011856E-2</v>
      </c>
      <c r="W85" s="21">
        <f>IF($F$82&lt;0,(IF(2050-V$80&lt;=0,0,(2/(2050-V$80+1))*(1-(SUM($E85:V85)/$F$82))*$F$82*'Fixed Data'!T$52)),0)</f>
        <v>-2.3432822134387344E-2</v>
      </c>
      <c r="X85" s="21">
        <f>IF($F$82&lt;0,(IF(2050-W$80&lt;=0,0,(2/(2050-W$80+1))*(1-(SUM($E85:W85)/$F$82))*$F$82*'Fixed Data'!U$52)),0)</f>
        <v>-1.9527351778656128E-2</v>
      </c>
      <c r="Y85" s="21">
        <f>IF($F$82&lt;0,(IF(2050-X$80&lt;=0,0,(2/(2050-X$80+1))*(1-(SUM($E85:X85)/$F$82))*$F$82*'Fixed Data'!V$52)),0)</f>
        <v>-1.5621881422924902E-2</v>
      </c>
      <c r="Z85" s="21">
        <f>IF($F$82&lt;0,(IF(2050-Y$80&lt;=0,0,(2/(2050-Y$80+1))*(1-(SUM($E85:Y85)/$F$82))*$F$82*'Fixed Data'!W$52)),0)</f>
        <v>-1.1716411067193665E-2</v>
      </c>
      <c r="AA85" s="21">
        <f>IF($F$82&lt;0,(IF(2050-Z$80&lt;=0,0,(2/(2050-Z$80+1))*(1-(SUM($E85:Z85)/$F$82))*$F$82*'Fixed Data'!X$52)),0)</f>
        <v>-7.8109407114624789E-3</v>
      </c>
      <c r="AB85" s="21">
        <f>IF($F$82&lt;0,(IF(2050-AA$80&lt;=0,0,(2/(2050-AA$80+1))*(1-(SUM($E85:AA85)/$F$82))*$F$82*'Fixed Data'!Y$52)),0)</f>
        <v>-3.9054703557312035E-3</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403</v>
      </c>
      <c r="C86" t="s">
        <v>404</v>
      </c>
      <c r="D86" t="s">
        <v>383</v>
      </c>
      <c r="E86" s="18"/>
      <c r="F86" s="18"/>
      <c r="G86" s="18"/>
      <c r="H86" s="21">
        <f>IF($G$82&lt;0,(IF(2050-G$80&lt;=0,0,(2/(2050-G$80+1))*(1-(SUM($E86:G86)/$G$82))*$G$82*'Fixed Data'!E$52)),0)</f>
        <v>-9.8771636363636381E-2</v>
      </c>
      <c r="I86" s="21">
        <f>IF($G$82&lt;0,(IF(2050-H$80&lt;=0,0,(2/(2050-H$80+1))*(1-(SUM($E86:H86)/$G$82))*$G$82*'Fixed Data'!F$52)),0)</f>
        <v>-9.4068225108225115E-2</v>
      </c>
      <c r="J86" s="21">
        <f>IF($G$82&lt;0,(IF(2050-I$80&lt;=0,0,(2/(2050-I$80+1))*(1-(SUM($E86:I86)/$G$82))*$G$82*'Fixed Data'!G$52)),0)</f>
        <v>-8.9364813852813862E-2</v>
      </c>
      <c r="K86" s="21">
        <f>IF($G$82&lt;0,(IF(2050-J$80&lt;=0,0,(2/(2050-J$80+1))*(1-(SUM($E86:J86)/$G$82))*$G$82*'Fixed Data'!H$52)),0)</f>
        <v>-8.466140259740261E-2</v>
      </c>
      <c r="L86" s="21">
        <f>IF($G$82&lt;0,(IF(2050-K$80&lt;=0,0,(2/(2050-K$80+1))*(1-(SUM($E86:K86)/$G$82))*$G$82*'Fixed Data'!I$52)),0)</f>
        <v>-7.9957991341991344E-2</v>
      </c>
      <c r="M86" s="21">
        <f>IF($G$82&lt;0,(IF(2050-L$80&lt;=0,0,(2/(2050-L$80+1))*(1-(SUM($E86:L86)/$G$82))*$G$82*'Fixed Data'!J$52)),0)</f>
        <v>-7.5254580086580092E-2</v>
      </c>
      <c r="N86" s="21">
        <f>IF($G$82&lt;0,(IF(2050-M$80&lt;=0,0,(2/(2050-M$80+1))*(1-(SUM($E86:M86)/$G$82))*$G$82*'Fixed Data'!K$52)),0)</f>
        <v>-7.0551168831168826E-2</v>
      </c>
      <c r="O86" s="21">
        <f>IF($G$82&lt;0,(IF(2050-N$80&lt;=0,0,(2/(2050-N$80+1))*(1-(SUM($E86:N86)/$G$82))*$G$82*'Fixed Data'!L$52)),0)</f>
        <v>-6.5847757575757587E-2</v>
      </c>
      <c r="P86" s="21">
        <f>IF($G$82&lt;0,(IF(2050-O$80&lt;=0,0,(2/(2050-O$80+1))*(1-(SUM($E86:O86)/$G$82))*$G$82*'Fixed Data'!M$52)),0)</f>
        <v>-6.1144346320346321E-2</v>
      </c>
      <c r="Q86" s="21">
        <f>IF($G$82&lt;0,(IF(2050-P$80&lt;=0,0,(2/(2050-P$80+1))*(1-(SUM($E86:P86)/$G$82))*$G$82*'Fixed Data'!N$52)),0)</f>
        <v>-5.644093506493509E-2</v>
      </c>
      <c r="R86" s="21">
        <f>IF($G$82&lt;0,(IF(2050-Q$80&lt;=0,0,(2/(2050-Q$80+1))*(1-(SUM($E86:Q86)/$G$82))*$G$82*'Fixed Data'!O$52)),0)</f>
        <v>-5.173752380952383E-2</v>
      </c>
      <c r="S86" s="21">
        <f>IF($G$82&lt;0,(IF(2050-R$80&lt;=0,0,(2/(2050-R$80+1))*(1-(SUM($E86:R86)/$G$82))*$G$82*'Fixed Data'!P$52)),0)</f>
        <v>-4.7034112554112571E-2</v>
      </c>
      <c r="T86" s="21">
        <f>IF($G$82&lt;0,(IF(2050-S$80&lt;=0,0,(2/(2050-S$80+1))*(1-(SUM($E86:S86)/$G$82))*$G$82*'Fixed Data'!Q$52)),0)</f>
        <v>-4.2330701298701319E-2</v>
      </c>
      <c r="U86" s="21">
        <f>IF($G$82&lt;0,(IF(2050-T$80&lt;=0,0,(2/(2050-T$80+1))*(1-(SUM($E86:T86)/$G$82))*$G$82*'Fixed Data'!R$52)),0)</f>
        <v>-3.7627290043290053E-2</v>
      </c>
      <c r="V86" s="21">
        <f>IF($G$82&lt;0,(IF(2050-U$80&lt;=0,0,(2/(2050-U$80+1))*(1-(SUM($E86:U86)/$G$82))*$G$82*'Fixed Data'!S$52)),0)</f>
        <v>-3.2923878787878794E-2</v>
      </c>
      <c r="W86" s="21">
        <f>IF($G$82&lt;0,(IF(2050-V$80&lt;=0,0,(2/(2050-V$80+1))*(1-(SUM($E86:V86)/$G$82))*$G$82*'Fixed Data'!T$52)),0)</f>
        <v>-2.8220467532467545E-2</v>
      </c>
      <c r="X86" s="21">
        <f>IF($G$82&lt;0,(IF(2050-W$80&lt;=0,0,(2/(2050-W$80+1))*(1-(SUM($E86:W86)/$G$82))*$G$82*'Fixed Data'!U$52)),0)</f>
        <v>-2.3517056277056286E-2</v>
      </c>
      <c r="Y86" s="21">
        <f>IF($G$82&lt;0,(IF(2050-X$80&lt;=0,0,(2/(2050-X$80+1))*(1-(SUM($E86:X86)/$G$82))*$G$82*'Fixed Data'!V$52)),0)</f>
        <v>-1.8813645021645016E-2</v>
      </c>
      <c r="Z86" s="21">
        <f>IF($G$82&lt;0,(IF(2050-Y$80&lt;=0,0,(2/(2050-Y$80+1))*(1-(SUM($E86:Y86)/$G$82))*$G$82*'Fixed Data'!W$52)),0)</f>
        <v>-1.4110233766233772E-2</v>
      </c>
      <c r="AA86" s="21">
        <f>IF($G$82&lt;0,(IF(2050-Z$80&lt;=0,0,(2/(2050-Z$80+1))*(1-(SUM($E86:Z86)/$G$82))*$G$82*'Fixed Data'!X$52)),0)</f>
        <v>-9.4068225108225132E-3</v>
      </c>
      <c r="AB86" s="21">
        <f>IF($G$82&lt;0,(IF(2050-AA$80&lt;=0,0,(2/(2050-AA$80+1))*(1-(SUM($E86:AA86)/$G$82))*$G$82*'Fixed Data'!Y$52)),0)</f>
        <v>-4.7034112554112176E-3</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405</v>
      </c>
      <c r="C87" t="s">
        <v>406</v>
      </c>
      <c r="D87" t="s">
        <v>383</v>
      </c>
      <c r="E87" s="18"/>
      <c r="F87" s="18"/>
      <c r="G87" s="18"/>
      <c r="H87" s="18"/>
      <c r="I87" s="21">
        <f>IF($H$82&lt;0,(IF(2050-H$80&lt;=0,0,(2/(2050-H$80+1))*(1-(SUM($E87:H87)/$H$82))*$H$82*'Fixed Data'!F$52)),0)</f>
        <v>-9.4103238095238101E-2</v>
      </c>
      <c r="J87" s="21">
        <f>IF($H$82&lt;0,(IF(2050-I$80&lt;=0,0,(2/(2050-I$80+1))*(1-(SUM($E87:I87)/$H$82))*$H$82*'Fixed Data'!G$52)),0)</f>
        <v>-8.9398076190476225E-2</v>
      </c>
      <c r="K87" s="21">
        <f>IF($H$82&lt;0,(IF(2050-J$80&lt;=0,0,(2/(2050-J$80+1))*(1-(SUM($E87:J87)/$H$82))*$H$82*'Fixed Data'!H$52)),0)</f>
        <v>-8.4692914285714307E-2</v>
      </c>
      <c r="L87" s="21">
        <f>IF($H$82&lt;0,(IF(2050-K$80&lt;=0,0,(2/(2050-K$80+1))*(1-(SUM($E87:K87)/$H$82))*$H$82*'Fixed Data'!I$52)),0)</f>
        <v>-7.9987752380952404E-2</v>
      </c>
      <c r="M87" s="21">
        <f>IF($H$82&lt;0,(IF(2050-L$80&lt;=0,0,(2/(2050-L$80+1))*(1-(SUM($E87:L87)/$H$82))*$H$82*'Fixed Data'!J$52)),0)</f>
        <v>-7.52825904761905E-2</v>
      </c>
      <c r="N87" s="21">
        <f>IF($H$82&lt;0,(IF(2050-M$80&lt;=0,0,(2/(2050-M$80+1))*(1-(SUM($E87:M87)/$H$82))*$H$82*'Fixed Data'!K$52)),0)</f>
        <v>-7.0577428571428583E-2</v>
      </c>
      <c r="O87" s="21">
        <f>IF($H$82&lt;0,(IF(2050-N$80&lt;=0,0,(2/(2050-N$80+1))*(1-(SUM($E87:N87)/$H$82))*$H$82*'Fixed Data'!L$52)),0)</f>
        <v>-6.5872266666666679E-2</v>
      </c>
      <c r="P87" s="21">
        <f>IF($H$82&lt;0,(IF(2050-O$80&lt;=0,0,(2/(2050-O$80+1))*(1-(SUM($E87:O87)/$H$82))*$H$82*'Fixed Data'!M$52)),0)</f>
        <v>-6.1167104761904775E-2</v>
      </c>
      <c r="Q87" s="21">
        <f>IF($H$82&lt;0,(IF(2050-P$80&lt;=0,0,(2/(2050-P$80+1))*(1-(SUM($E87:P87)/$H$82))*$H$82*'Fixed Data'!N$52)),0)</f>
        <v>-5.6461942857142872E-2</v>
      </c>
      <c r="R87" s="21">
        <f>IF($H$82&lt;0,(IF(2050-Q$80&lt;=0,0,(2/(2050-Q$80+1))*(1-(SUM($E87:Q87)/$H$82))*$H$82*'Fixed Data'!O$52)),0)</f>
        <v>-5.1756780952380954E-2</v>
      </c>
      <c r="S87" s="21">
        <f>IF($H$82&lt;0,(IF(2050-R$80&lt;=0,0,(2/(2050-R$80+1))*(1-(SUM($E87:R87)/$H$82))*$H$82*'Fixed Data'!P$52)),0)</f>
        <v>-4.7051619047619044E-2</v>
      </c>
      <c r="T87" s="21">
        <f>IF($H$82&lt;0,(IF(2050-S$80&lt;=0,0,(2/(2050-S$80+1))*(1-(SUM($E87:S87)/$H$82))*$H$82*'Fixed Data'!Q$52)),0)</f>
        <v>-4.234645714285714E-2</v>
      </c>
      <c r="U87" s="21">
        <f>IF($H$82&lt;0,(IF(2050-T$80&lt;=0,0,(2/(2050-T$80+1))*(1-(SUM($E87:T87)/$H$82))*$H$82*'Fixed Data'!R$52)),0)</f>
        <v>-3.7641295238095229E-2</v>
      </c>
      <c r="V87" s="21">
        <f>IF($H$82&lt;0,(IF(2050-U$80&lt;=0,0,(2/(2050-U$80+1))*(1-(SUM($E87:U87)/$H$82))*$H$82*'Fixed Data'!S$52)),0)</f>
        <v>-3.2936133333333333E-2</v>
      </c>
      <c r="W87" s="21">
        <f>IF($H$82&lt;0,(IF(2050-V$80&lt;=0,0,(2/(2050-V$80+1))*(1-(SUM($E87:V87)/$H$82))*$H$82*'Fixed Data'!T$52)),0)</f>
        <v>-2.8230971428571425E-2</v>
      </c>
      <c r="X87" s="21">
        <f>IF($H$82&lt;0,(IF(2050-W$80&lt;=0,0,(2/(2050-W$80+1))*(1-(SUM($E87:W87)/$H$82))*$H$82*'Fixed Data'!U$52)),0)</f>
        <v>-2.3525809523809518E-2</v>
      </c>
      <c r="Y87" s="21">
        <f>IF($H$82&lt;0,(IF(2050-X$80&lt;=0,0,(2/(2050-X$80+1))*(1-(SUM($E87:X87)/$H$82))*$H$82*'Fixed Data'!V$52)),0)</f>
        <v>-1.8820647619047601E-2</v>
      </c>
      <c r="Z87" s="21">
        <f>IF($H$82&lt;0,(IF(2050-Y$80&lt;=0,0,(2/(2050-Y$80+1))*(1-(SUM($E87:Y87)/$H$82))*$H$82*'Fixed Data'!W$52)),0)</f>
        <v>-1.4115485714285721E-2</v>
      </c>
      <c r="AA87" s="21">
        <f>IF($H$82&lt;0,(IF(2050-Z$80&lt;=0,0,(2/(2050-Z$80+1))*(1-(SUM($E87:Z87)/$H$82))*$H$82*'Fixed Data'!X$52)),0)</f>
        <v>-9.4103238095238507E-3</v>
      </c>
      <c r="AB87" s="21">
        <f>IF($H$82&lt;0,(IF(2050-AA$80&lt;=0,0,(2/(2050-AA$80+1))*(1-(SUM($E87:AA87)/$H$82))*$H$82*'Fixed Data'!Y$52)),0)</f>
        <v>-4.7051619047618889E-3</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407</v>
      </c>
      <c r="C88" t="s">
        <v>408</v>
      </c>
      <c r="D88" t="s">
        <v>383</v>
      </c>
      <c r="E88" s="18"/>
      <c r="F88" s="18"/>
      <c r="G88" s="18"/>
      <c r="H88" s="18"/>
      <c r="I88" s="18"/>
      <c r="J88" s="21">
        <f>IF($I$82&lt;0,(IF(2050-I$80&lt;=0,0,(2/(2050-I$80+1))*(1-(SUM($E88:I88)/$I$82))*$I$82*'Fixed Data'!G$52)),0)</f>
        <v>-0.10500920000000002</v>
      </c>
      <c r="K88" s="21">
        <f>IF($I$82&lt;0,(IF(2050-J$80&lt;=0,0,(2/(2050-J$80+1))*(1-(SUM($E88:J88)/$I$82))*$I$82*'Fixed Data'!H$52)),0)</f>
        <v>-9.9482400000000026E-2</v>
      </c>
      <c r="L88" s="21">
        <f>IF($I$82&lt;0,(IF(2050-K$80&lt;=0,0,(2/(2050-K$80+1))*(1-(SUM($E88:K88)/$I$82))*$I$82*'Fixed Data'!I$52)),0)</f>
        <v>-9.3955600000000028E-2</v>
      </c>
      <c r="M88" s="21">
        <f>IF($I$82&lt;0,(IF(2050-L$80&lt;=0,0,(2/(2050-L$80+1))*(1-(SUM($E88:L88)/$I$82))*$I$82*'Fixed Data'!J$52)),0)</f>
        <v>-8.8428800000000016E-2</v>
      </c>
      <c r="N88" s="21">
        <f>IF($I$82&lt;0,(IF(2050-M$80&lt;=0,0,(2/(2050-M$80+1))*(1-(SUM($E88:M88)/$I$82))*$I$82*'Fixed Data'!K$52)),0)</f>
        <v>-8.2902000000000017E-2</v>
      </c>
      <c r="O88" s="21">
        <f>IF($I$82&lt;0,(IF(2050-N$80&lt;=0,0,(2/(2050-N$80+1))*(1-(SUM($E88:N88)/$I$82))*$I$82*'Fixed Data'!L$52)),0)</f>
        <v>-7.7375200000000005E-2</v>
      </c>
      <c r="P88" s="21">
        <f>IF($I$82&lt;0,(IF(2050-O$80&lt;=0,0,(2/(2050-O$80+1))*(1-(SUM($E88:O88)/$I$82))*$I$82*'Fixed Data'!M$52)),0)</f>
        <v>-7.1848400000000021E-2</v>
      </c>
      <c r="Q88" s="21">
        <f>IF($I$82&lt;0,(IF(2050-P$80&lt;=0,0,(2/(2050-P$80+1))*(1-(SUM($E88:P88)/$I$82))*$I$82*'Fixed Data'!N$52)),0)</f>
        <v>-6.6321600000000008E-2</v>
      </c>
      <c r="R88" s="21">
        <f>IF($I$82&lt;0,(IF(2050-Q$80&lt;=0,0,(2/(2050-Q$80+1))*(1-(SUM($E88:Q88)/$I$82))*$I$82*'Fixed Data'!O$52)),0)</f>
        <v>-6.0794800000000031E-2</v>
      </c>
      <c r="S88" s="21">
        <f>IF($I$82&lt;0,(IF(2050-R$80&lt;=0,0,(2/(2050-R$80+1))*(1-(SUM($E88:R88)/$I$82))*$I$82*'Fixed Data'!P$52)),0)</f>
        <v>-5.5268000000000019E-2</v>
      </c>
      <c r="T88" s="21">
        <f>IF($I$82&lt;0,(IF(2050-S$80&lt;=0,0,(2/(2050-S$80+1))*(1-(SUM($E88:S88)/$I$82))*$I$82*'Fixed Data'!Q$52)),0)</f>
        <v>-4.9741200000000027E-2</v>
      </c>
      <c r="U88" s="21">
        <f>IF($I$82&lt;0,(IF(2050-T$80&lt;=0,0,(2/(2050-T$80+1))*(1-(SUM($E88:T88)/$I$82))*$I$82*'Fixed Data'!R$52)),0)</f>
        <v>-4.4214400000000015E-2</v>
      </c>
      <c r="V88" s="21">
        <f>IF($I$82&lt;0,(IF(2050-U$80&lt;=0,0,(2/(2050-U$80+1))*(1-(SUM($E88:U88)/$I$82))*$I$82*'Fixed Data'!S$52)),0)</f>
        <v>-3.8687600000000009E-2</v>
      </c>
      <c r="W88" s="21">
        <f>IF($I$82&lt;0,(IF(2050-V$80&lt;=0,0,(2/(2050-V$80+1))*(1-(SUM($E88:V88)/$I$82))*$I$82*'Fixed Data'!T$52)),0)</f>
        <v>-3.3160800000000011E-2</v>
      </c>
      <c r="X88" s="21">
        <f>IF($I$82&lt;0,(IF(2050-W$80&lt;=0,0,(2/(2050-W$80+1))*(1-(SUM($E88:W88)/$I$82))*$I$82*'Fixed Data'!U$52)),0)</f>
        <v>-2.7634000000000013E-2</v>
      </c>
      <c r="Y88" s="21">
        <f>IF($I$82&lt;0,(IF(2050-X$80&lt;=0,0,(2/(2050-X$80+1))*(1-(SUM($E88:X88)/$I$82))*$I$82*'Fixed Data'!V$52)),0)</f>
        <v>-2.2107199999999983E-2</v>
      </c>
      <c r="Z88" s="21">
        <f>IF($I$82&lt;0,(IF(2050-Y$80&lt;=0,0,(2/(2050-Y$80+1))*(1-(SUM($E88:Y88)/$I$82))*$I$82*'Fixed Data'!W$52)),0)</f>
        <v>-1.6580400000000054E-2</v>
      </c>
      <c r="AA88" s="21">
        <f>IF($I$82&lt;0,(IF(2050-Z$80&lt;=0,0,(2/(2050-Z$80+1))*(1-(SUM($E88:Z88)/$I$82))*$I$82*'Fixed Data'!X$52)),0)</f>
        <v>-1.1053600000000037E-2</v>
      </c>
      <c r="AB88" s="21">
        <f>IF($I$82&lt;0,(IF(2050-AA$80&lt;=0,0,(2/(2050-AA$80+1))*(1-(SUM($E88:AA88)/$I$82))*$I$82*'Fixed Data'!Y$52)),0)</f>
        <v>-5.5267999999999021E-3</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409</v>
      </c>
      <c r="C89" t="s">
        <v>410</v>
      </c>
      <c r="D89" t="s">
        <v>383</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411</v>
      </c>
      <c r="C90" t="s">
        <v>412</v>
      </c>
      <c r="D90" t="s">
        <v>383</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413</v>
      </c>
      <c r="C91" t="s">
        <v>414</v>
      </c>
      <c r="D91" t="s">
        <v>383</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415</v>
      </c>
      <c r="C92" t="s">
        <v>416</v>
      </c>
      <c r="D92" t="s">
        <v>383</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417</v>
      </c>
      <c r="C93" t="s">
        <v>418</v>
      </c>
      <c r="D93" t="s">
        <v>383</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419</v>
      </c>
      <c r="C94" t="s">
        <v>420</v>
      </c>
      <c r="D94" t="s">
        <v>383</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421</v>
      </c>
      <c r="C95" t="s">
        <v>422</v>
      </c>
      <c r="D95" t="s">
        <v>383</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423</v>
      </c>
      <c r="C96" t="s">
        <v>424</v>
      </c>
      <c r="D96" t="s">
        <v>383</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425</v>
      </c>
      <c r="C97" t="s">
        <v>426</v>
      </c>
      <c r="D97" t="s">
        <v>383</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427</v>
      </c>
      <c r="C98" t="s">
        <v>428</v>
      </c>
      <c r="D98" t="s">
        <v>383</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429</v>
      </c>
      <c r="C99" t="s">
        <v>430</v>
      </c>
      <c r="D99" t="s">
        <v>383</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431</v>
      </c>
      <c r="C100" t="s">
        <v>432</v>
      </c>
      <c r="D100" t="s">
        <v>383</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433</v>
      </c>
      <c r="C101" t="s">
        <v>434</v>
      </c>
      <c r="D101" t="s">
        <v>383</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435</v>
      </c>
      <c r="C102" t="s">
        <v>436</v>
      </c>
      <c r="D102" t="s">
        <v>383</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437</v>
      </c>
      <c r="C103" t="s">
        <v>438</v>
      </c>
      <c r="D103" t="s">
        <v>383</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439</v>
      </c>
      <c r="C104" t="s">
        <v>440</v>
      </c>
      <c r="D104" t="s">
        <v>383</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441</v>
      </c>
      <c r="C105" t="s">
        <v>442</v>
      </c>
      <c r="D105" t="s">
        <v>383</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443</v>
      </c>
      <c r="C106" t="s">
        <v>444</v>
      </c>
      <c r="D106" t="s">
        <v>383</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445</v>
      </c>
      <c r="C107" t="s">
        <v>446</v>
      </c>
      <c r="D107" t="s">
        <v>383</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518</v>
      </c>
      <c r="C108" t="s">
        <v>519</v>
      </c>
      <c r="D108" t="s">
        <v>383</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520</v>
      </c>
      <c r="C109" t="s">
        <v>521</v>
      </c>
      <c r="D109" t="s">
        <v>383</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522</v>
      </c>
      <c r="C110" t="s">
        <v>523</v>
      </c>
      <c r="D110" t="s">
        <v>383</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524</v>
      </c>
      <c r="C111" t="s">
        <v>525</v>
      </c>
      <c r="D111" t="s">
        <v>383</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526</v>
      </c>
      <c r="C112" t="s">
        <v>527</v>
      </c>
      <c r="D112" t="s">
        <v>383</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528</v>
      </c>
      <c r="C113" t="s">
        <v>529</v>
      </c>
      <c r="D113" t="s">
        <v>383</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530</v>
      </c>
      <c r="C114" t="s">
        <v>531</v>
      </c>
      <c r="D114" t="s">
        <v>383</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532</v>
      </c>
      <c r="C115" t="s">
        <v>533</v>
      </c>
      <c r="D115" t="s">
        <v>383</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534</v>
      </c>
      <c r="C116" t="s">
        <v>535</v>
      </c>
      <c r="D116" t="s">
        <v>383</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536</v>
      </c>
      <c r="C117" t="s">
        <v>537</v>
      </c>
      <c r="D117" t="s">
        <v>383</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538</v>
      </c>
      <c r="C118" t="s">
        <v>539</v>
      </c>
      <c r="D118" t="s">
        <v>383</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540</v>
      </c>
      <c r="C119" t="s">
        <v>541</v>
      </c>
      <c r="D119" t="s">
        <v>383</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542</v>
      </c>
      <c r="C120" t="s">
        <v>543</v>
      </c>
      <c r="D120" t="s">
        <v>383</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544</v>
      </c>
      <c r="C121" t="s">
        <v>545</v>
      </c>
      <c r="D121" t="s">
        <v>383</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546</v>
      </c>
      <c r="C122" t="s">
        <v>547</v>
      </c>
      <c r="D122" t="s">
        <v>383</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548</v>
      </c>
      <c r="C123" t="s">
        <v>549</v>
      </c>
      <c r="D123" t="s">
        <v>383</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550</v>
      </c>
      <c r="C124" t="s">
        <v>551</v>
      </c>
      <c r="D124" t="s">
        <v>383</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552</v>
      </c>
      <c r="C125" t="s">
        <v>553</v>
      </c>
      <c r="D125" t="s">
        <v>383</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554</v>
      </c>
      <c r="C126" t="s">
        <v>555</v>
      </c>
      <c r="D126" t="s">
        <v>383</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556</v>
      </c>
      <c r="C127" t="s">
        <v>557</v>
      </c>
      <c r="D127" t="s">
        <v>383</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447</v>
      </c>
      <c r="C128" t="s">
        <v>448</v>
      </c>
      <c r="D128" t="s">
        <v>383</v>
      </c>
      <c r="E128" s="21">
        <f>SUM(E84:E127)</f>
        <v>0</v>
      </c>
      <c r="F128" s="21">
        <f t="shared" ref="F128:AW128" si="10">SUM(F84:F127)</f>
        <v>-8.7507666666666678E-2</v>
      </c>
      <c r="G128" s="21">
        <f t="shared" si="10"/>
        <v>-0.16962333333333335</v>
      </c>
      <c r="H128" s="21">
        <f t="shared" si="10"/>
        <v>-0.26068481818181827</v>
      </c>
      <c r="I128" s="21">
        <f t="shared" si="10"/>
        <v>-0.34237449350649352</v>
      </c>
      <c r="J128" s="21">
        <f t="shared" si="10"/>
        <v>-0.43026496883116894</v>
      </c>
      <c r="K128" s="21">
        <f t="shared" si="10"/>
        <v>-0.40761944415584422</v>
      </c>
      <c r="L128" s="21">
        <f t="shared" si="10"/>
        <v>-0.38497391948051957</v>
      </c>
      <c r="M128" s="21">
        <f t="shared" si="10"/>
        <v>-0.36232839480519485</v>
      </c>
      <c r="N128" s="21">
        <f t="shared" si="10"/>
        <v>-0.3396828701298702</v>
      </c>
      <c r="O128" s="21">
        <f t="shared" si="10"/>
        <v>-0.31703734545454554</v>
      </c>
      <c r="P128" s="21">
        <f t="shared" si="10"/>
        <v>-0.29439182077922088</v>
      </c>
      <c r="Q128" s="21">
        <f t="shared" si="10"/>
        <v>-0.27174629610389622</v>
      </c>
      <c r="R128" s="21">
        <f t="shared" si="10"/>
        <v>-0.24910077142857151</v>
      </c>
      <c r="S128" s="21">
        <f t="shared" si="10"/>
        <v>-0.22645524675324682</v>
      </c>
      <c r="T128" s="21">
        <f t="shared" si="10"/>
        <v>-0.20380972207792214</v>
      </c>
      <c r="U128" s="21">
        <f t="shared" si="10"/>
        <v>-0.1811641974025974</v>
      </c>
      <c r="V128" s="21">
        <f t="shared" si="10"/>
        <v>-0.15851867272727274</v>
      </c>
      <c r="W128" s="21">
        <f t="shared" si="10"/>
        <v>-0.13587314805194806</v>
      </c>
      <c r="X128" s="21">
        <f t="shared" si="10"/>
        <v>-0.1132276233766234</v>
      </c>
      <c r="Y128" s="21">
        <f t="shared" si="10"/>
        <v>-9.0582098701298686E-2</v>
      </c>
      <c r="Z128" s="21">
        <f t="shared" si="10"/>
        <v>-6.7936574025974125E-2</v>
      </c>
      <c r="AA128" s="21">
        <f t="shared" si="10"/>
        <v>-4.5291049350649419E-2</v>
      </c>
      <c r="AB128" s="21">
        <f t="shared" si="10"/>
        <v>-2.2645524675324519E-2</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449</v>
      </c>
      <c r="C129" t="s">
        <v>450</v>
      </c>
      <c r="D129" t="s">
        <v>383</v>
      </c>
      <c r="E129" s="21">
        <v>0</v>
      </c>
      <c r="F129" s="21">
        <f>E131</f>
        <v>-1.0500920000000002</v>
      </c>
      <c r="G129" s="21">
        <f t="shared" ref="G129:AW129" si="11">F131</f>
        <v>-1.9506683333333337</v>
      </c>
      <c r="H129" s="21">
        <f t="shared" si="11"/>
        <v>-2.8675330000000003</v>
      </c>
      <c r="I129" s="21">
        <f t="shared" si="11"/>
        <v>-3.5949321818181823</v>
      </c>
      <c r="J129" s="21">
        <f t="shared" si="11"/>
        <v>-4.3026496883116891</v>
      </c>
      <c r="K129" s="21">
        <f t="shared" si="11"/>
        <v>-3.8723847194805203</v>
      </c>
      <c r="L129" s="21">
        <f t="shared" si="11"/>
        <v>-3.4647652753246763</v>
      </c>
      <c r="M129" s="21">
        <f t="shared" si="11"/>
        <v>-3.0797913558441565</v>
      </c>
      <c r="N129" s="21">
        <f t="shared" si="11"/>
        <v>-2.7174629610389616</v>
      </c>
      <c r="O129" s="21">
        <f t="shared" si="11"/>
        <v>-2.3777800909090914</v>
      </c>
      <c r="P129" s="21">
        <f t="shared" si="11"/>
        <v>-2.0607427454545459</v>
      </c>
      <c r="Q129" s="21">
        <f t="shared" si="11"/>
        <v>-1.7663509246753251</v>
      </c>
      <c r="R129" s="21">
        <f t="shared" si="11"/>
        <v>-1.494604628571429</v>
      </c>
      <c r="S129" s="21">
        <f t="shared" si="11"/>
        <v>-1.2455038571428574</v>
      </c>
      <c r="T129" s="21">
        <f t="shared" si="11"/>
        <v>-1.0190486103896106</v>
      </c>
      <c r="U129" s="21">
        <f t="shared" si="11"/>
        <v>-0.81523888831168845</v>
      </c>
      <c r="V129" s="21">
        <f t="shared" si="11"/>
        <v>-0.63407469090909108</v>
      </c>
      <c r="W129" s="21">
        <f t="shared" si="11"/>
        <v>-0.47555601818181836</v>
      </c>
      <c r="X129" s="21">
        <f t="shared" si="11"/>
        <v>-0.33968287012987031</v>
      </c>
      <c r="Y129" s="21">
        <f t="shared" si="11"/>
        <v>-0.22645524675324691</v>
      </c>
      <c r="Z129" s="21">
        <f t="shared" si="11"/>
        <v>-0.13587314805194822</v>
      </c>
      <c r="AA129" s="21">
        <f t="shared" si="11"/>
        <v>-6.7936574025974097E-2</v>
      </c>
      <c r="AB129" s="21">
        <f t="shared" si="11"/>
        <v>-2.2645524675324678E-2</v>
      </c>
      <c r="AC129" s="21">
        <f t="shared" si="11"/>
        <v>-1.5959455978986625E-16</v>
      </c>
      <c r="AD129" s="21">
        <f t="shared" si="11"/>
        <v>-1.5959455978986625E-16</v>
      </c>
      <c r="AE129" s="21">
        <f t="shared" si="11"/>
        <v>-1.5959455978986625E-16</v>
      </c>
      <c r="AF129" s="21">
        <f t="shared" si="11"/>
        <v>-1.5959455978986625E-16</v>
      </c>
      <c r="AG129" s="21">
        <f t="shared" si="11"/>
        <v>-1.5959455978986625E-16</v>
      </c>
      <c r="AH129" s="21">
        <f t="shared" si="11"/>
        <v>-1.5959455978986625E-16</v>
      </c>
      <c r="AI129" s="21">
        <f t="shared" si="11"/>
        <v>-1.5959455978986625E-16</v>
      </c>
      <c r="AJ129" s="21">
        <f t="shared" si="11"/>
        <v>-1.5959455978986625E-16</v>
      </c>
      <c r="AK129" s="21">
        <f t="shared" si="11"/>
        <v>-1.5959455978986625E-16</v>
      </c>
      <c r="AL129" s="21">
        <f t="shared" si="11"/>
        <v>-1.5959455978986625E-16</v>
      </c>
      <c r="AM129" s="21">
        <f t="shared" si="11"/>
        <v>-1.5959455978986625E-16</v>
      </c>
      <c r="AN129" s="21">
        <f t="shared" si="11"/>
        <v>-1.5959455978986625E-16</v>
      </c>
      <c r="AO129" s="21">
        <f t="shared" si="11"/>
        <v>-1.5959455978986625E-16</v>
      </c>
      <c r="AP129" s="21">
        <f t="shared" si="11"/>
        <v>-1.5959455978986625E-16</v>
      </c>
      <c r="AQ129" s="21">
        <f t="shared" si="11"/>
        <v>-1.5959455978986625E-16</v>
      </c>
      <c r="AR129" s="21">
        <f t="shared" si="11"/>
        <v>-1.5959455978986625E-16</v>
      </c>
      <c r="AS129" s="21">
        <f t="shared" si="11"/>
        <v>-1.5959455978986625E-16</v>
      </c>
      <c r="AT129" s="21">
        <f t="shared" si="11"/>
        <v>-1.5959455978986625E-16</v>
      </c>
      <c r="AU129" s="21">
        <f t="shared" si="11"/>
        <v>-1.5959455978986625E-16</v>
      </c>
      <c r="AV129" s="21">
        <f t="shared" si="11"/>
        <v>-1.5959455978986625E-16</v>
      </c>
      <c r="AW129" s="21">
        <f t="shared" si="11"/>
        <v>-1.5959455978986625E-16</v>
      </c>
      <c r="AX129" s="21">
        <f>AW131</f>
        <v>-1.5959455978986625E-16</v>
      </c>
      <c r="AY129" s="21">
        <f>AX131</f>
        <v>-1.5959455978986625E-16</v>
      </c>
      <c r="AZ129" s="21">
        <f>AY131</f>
        <v>-1.5959455978986625E-16</v>
      </c>
      <c r="BA129" s="21">
        <f>AZ131</f>
        <v>-1.5959455978986625E-16</v>
      </c>
      <c r="BB129" s="21">
        <f>BA131</f>
        <v>-1.5959455978986625E-16</v>
      </c>
    </row>
    <row r="130" spans="1:54" ht="15" customHeight="1" outlineLevel="2">
      <c r="A130" s="8"/>
      <c r="B130" t="s">
        <v>451</v>
      </c>
      <c r="C130" t="s">
        <v>452</v>
      </c>
      <c r="D130" t="s">
        <v>383</v>
      </c>
      <c r="E130" s="21">
        <f>E131*(1/(1+'Fixed Data'!$B$10))</f>
        <v>-1.0104811393379527</v>
      </c>
      <c r="F130" s="21">
        <f>F131*(1/(1+'Fixed Data'!$B$10))</f>
        <v>-1.8770865409289204</v>
      </c>
      <c r="G130" s="21">
        <f>G131*(1/(1+'Fixed Data'!$B$10))</f>
        <v>-2.7593658583525795</v>
      </c>
      <c r="H130" s="21">
        <f>H131*(1/(1+'Fixed Data'!$B$10))</f>
        <v>-3.4593265798866271</v>
      </c>
      <c r="I130" s="21">
        <f>I131*(1/(1+'Fixed Data'!$B$10))</f>
        <v>-4.140348044949663</v>
      </c>
      <c r="J130" s="21">
        <f>J131*(1/(1+'Fixed Data'!$B$10))</f>
        <v>-3.7263132404546968</v>
      </c>
      <c r="K130" s="21">
        <f>K131*(1/(1+'Fixed Data'!$B$10))</f>
        <v>-3.3340697414594658</v>
      </c>
      <c r="L130" s="21">
        <f>L131*(1/(1+'Fixed Data'!$B$10))</f>
        <v>-2.9636175479639695</v>
      </c>
      <c r="M130" s="21">
        <f>M131*(1/(1+'Fixed Data'!$B$10))</f>
        <v>-2.6149566599682084</v>
      </c>
      <c r="N130" s="21">
        <f>N131*(1/(1+'Fixed Data'!$B$10))</f>
        <v>-2.288087077472182</v>
      </c>
      <c r="O130" s="21">
        <f>O131*(1/(1+'Fixed Data'!$B$10))</f>
        <v>-1.9830088004758912</v>
      </c>
      <c r="P130" s="21">
        <f>P131*(1/(1+'Fixed Data'!$B$10))</f>
        <v>-1.6997218289793354</v>
      </c>
      <c r="Q130" s="21">
        <f>Q131*(1/(1+'Fixed Data'!$B$10))</f>
        <v>-1.4382261629825146</v>
      </c>
      <c r="R130" s="21">
        <f>R131*(1/(1+'Fixed Data'!$B$10))</f>
        <v>-1.1985218024854287</v>
      </c>
      <c r="S130" s="21">
        <f>S131*(1/(1+'Fixed Data'!$B$10))</f>
        <v>-0.98060874748807803</v>
      </c>
      <c r="T130" s="21">
        <f>T131*(1/(1+'Fixed Data'!$B$10))</f>
        <v>-0.7844869979904624</v>
      </c>
      <c r="U130" s="21">
        <f>U131*(1/(1+'Fixed Data'!$B$10))</f>
        <v>-0.61015655399258195</v>
      </c>
      <c r="V130" s="21">
        <f>V131*(1/(1+'Fixed Data'!$B$10))</f>
        <v>-0.45761741549443652</v>
      </c>
      <c r="W130" s="21">
        <f>W131*(1/(1+'Fixed Data'!$B$10))</f>
        <v>-0.3268695824960261</v>
      </c>
      <c r="X130" s="21">
        <f>X131*(1/(1+'Fixed Data'!$B$10))</f>
        <v>-0.21791305499735078</v>
      </c>
      <c r="Y130" s="21">
        <f>Y131*(1/(1+'Fixed Data'!$B$10))</f>
        <v>-0.13074783299841056</v>
      </c>
      <c r="Z130" s="21">
        <f>Z131*(1/(1+'Fixed Data'!$B$10))</f>
        <v>-6.5373916499205265E-2</v>
      </c>
      <c r="AA130" s="21">
        <f>AA131*(1/(1+'Fixed Data'!$B$10))</f>
        <v>-2.1791305499735066E-2</v>
      </c>
      <c r="AB130" s="21">
        <f>AB131*(1/(1+'Fixed Data'!$B$10))</f>
        <v>-1.5357444167616077E-16</v>
      </c>
      <c r="AC130" s="21">
        <f>AC131*(1/(1+'Fixed Data'!$B$10))</f>
        <v>-1.5357444167616077E-16</v>
      </c>
      <c r="AD130" s="21">
        <f>AD131*(1/(1+'Fixed Data'!$B$10))</f>
        <v>-1.5357444167616077E-16</v>
      </c>
      <c r="AE130" s="21">
        <f>AE131*(1/(1+'Fixed Data'!$B$10))</f>
        <v>-1.5357444167616077E-16</v>
      </c>
      <c r="AF130" s="21">
        <f>AF131*(1/(1+'Fixed Data'!$B$10))</f>
        <v>-1.5357444167616077E-16</v>
      </c>
      <c r="AG130" s="21">
        <f>AG131*(1/(1+'Fixed Data'!$B$10))</f>
        <v>-1.5357444167616077E-16</v>
      </c>
      <c r="AH130" s="21">
        <f>AH131*(1/(1+'Fixed Data'!$B$10))</f>
        <v>-1.5357444167616077E-16</v>
      </c>
      <c r="AI130" s="21">
        <f>AI131*(1/(1+'Fixed Data'!$B$10))</f>
        <v>-1.5357444167616077E-16</v>
      </c>
      <c r="AJ130" s="21">
        <f>AJ131*(1/(1+'Fixed Data'!$B$10))</f>
        <v>-1.5357444167616077E-16</v>
      </c>
      <c r="AK130" s="21">
        <f>AK131*(1/(1+'Fixed Data'!$B$10))</f>
        <v>-1.5357444167616077E-16</v>
      </c>
      <c r="AL130" s="21">
        <f>AL131*(1/(1+'Fixed Data'!$B$10))</f>
        <v>-1.5357444167616077E-16</v>
      </c>
      <c r="AM130" s="21">
        <f>AM131*(1/(1+'Fixed Data'!$B$10))</f>
        <v>-1.5357444167616077E-16</v>
      </c>
      <c r="AN130" s="21">
        <f>AN131*(1/(1+'Fixed Data'!$B$10))</f>
        <v>-1.5357444167616077E-16</v>
      </c>
      <c r="AO130" s="21">
        <f>AO131*(1/(1+'Fixed Data'!$B$10))</f>
        <v>-1.5357444167616077E-16</v>
      </c>
      <c r="AP130" s="21">
        <f>AP131*(1/(1+'Fixed Data'!$B$10))</f>
        <v>-1.5357444167616077E-16</v>
      </c>
      <c r="AQ130" s="21">
        <f>AQ131*(1/(1+'Fixed Data'!$B$10))</f>
        <v>-1.5357444167616077E-16</v>
      </c>
      <c r="AR130" s="21">
        <f>AR131*(1/(1+'Fixed Data'!$B$10))</f>
        <v>-1.5357444167616077E-16</v>
      </c>
      <c r="AS130" s="21">
        <f>AS131*(1/(1+'Fixed Data'!$B$10))</f>
        <v>-1.5357444167616077E-16</v>
      </c>
      <c r="AT130" s="21">
        <f>AT131*(1/(1+'Fixed Data'!$B$10))</f>
        <v>-1.5357444167616077E-16</v>
      </c>
      <c r="AU130" s="21">
        <f>AU131*(1/(1+'Fixed Data'!$B$10))</f>
        <v>-1.5357444167616077E-16</v>
      </c>
      <c r="AV130" s="21">
        <f>AV131*(1/(1+'Fixed Data'!$B$10))</f>
        <v>-1.5357444167616077E-16</v>
      </c>
      <c r="AW130" s="21">
        <f>AW131*(1/(1+'Fixed Data'!$B$10))</f>
        <v>-1.5357444167616077E-16</v>
      </c>
      <c r="AX130" s="21">
        <f>AX131*(1/(1+'Fixed Data'!$B$10))</f>
        <v>-1.5357444167616077E-16</v>
      </c>
      <c r="AY130" s="21">
        <f>AY131*(1/(1+'Fixed Data'!$B$10))</f>
        <v>-1.5357444167616077E-16</v>
      </c>
      <c r="AZ130" s="21">
        <f>AZ131*(1/(1+'Fixed Data'!$B$10))</f>
        <v>-1.5357444167616077E-16</v>
      </c>
      <c r="BA130" s="21">
        <f>BA131*(1/(1+'Fixed Data'!$B$10))</f>
        <v>-1.5357444167616077E-16</v>
      </c>
      <c r="BB130" s="21">
        <f>BB131*(1/(1+'Fixed Data'!$B$10))</f>
        <v>-1.5357444167616077E-16</v>
      </c>
    </row>
    <row r="131" spans="1:54" ht="13.9" customHeight="1" outlineLevel="2">
      <c r="A131" s="8"/>
      <c r="B131" t="s">
        <v>453</v>
      </c>
      <c r="C131" t="s">
        <v>454</v>
      </c>
      <c r="D131" t="s">
        <v>383</v>
      </c>
      <c r="E131" s="21">
        <f t="shared" ref="E131:BB131" si="12">E82-E128+E129</f>
        <v>-1.0500920000000002</v>
      </c>
      <c r="F131" s="21">
        <f t="shared" si="12"/>
        <v>-1.9506683333333337</v>
      </c>
      <c r="G131" s="21">
        <f t="shared" si="12"/>
        <v>-2.8675330000000003</v>
      </c>
      <c r="H131" s="21">
        <f t="shared" si="12"/>
        <v>-3.5949321818181823</v>
      </c>
      <c r="I131" s="21">
        <f t="shared" si="12"/>
        <v>-4.3026496883116891</v>
      </c>
      <c r="J131" s="21">
        <f t="shared" si="12"/>
        <v>-3.8723847194805203</v>
      </c>
      <c r="K131" s="21">
        <f t="shared" si="12"/>
        <v>-3.4647652753246763</v>
      </c>
      <c r="L131" s="21">
        <f t="shared" si="12"/>
        <v>-3.0797913558441565</v>
      </c>
      <c r="M131" s="21">
        <f t="shared" si="12"/>
        <v>-2.7174629610389616</v>
      </c>
      <c r="N131" s="21">
        <f t="shared" si="12"/>
        <v>-2.3777800909090914</v>
      </c>
      <c r="O131" s="21">
        <f t="shared" si="12"/>
        <v>-2.0607427454545459</v>
      </c>
      <c r="P131" s="21">
        <f t="shared" si="12"/>
        <v>-1.7663509246753251</v>
      </c>
      <c r="Q131" s="21">
        <f t="shared" si="12"/>
        <v>-1.494604628571429</v>
      </c>
      <c r="R131" s="21">
        <f t="shared" si="12"/>
        <v>-1.2455038571428574</v>
      </c>
      <c r="S131" s="21">
        <f t="shared" si="12"/>
        <v>-1.0190486103896106</v>
      </c>
      <c r="T131" s="21">
        <f t="shared" si="12"/>
        <v>-0.81523888831168845</v>
      </c>
      <c r="U131" s="21">
        <f t="shared" si="12"/>
        <v>-0.63407469090909108</v>
      </c>
      <c r="V131" s="21">
        <f t="shared" si="12"/>
        <v>-0.47555601818181836</v>
      </c>
      <c r="W131" s="21">
        <f t="shared" si="12"/>
        <v>-0.33968287012987031</v>
      </c>
      <c r="X131" s="21">
        <f t="shared" si="12"/>
        <v>-0.22645524675324691</v>
      </c>
      <c r="Y131" s="21">
        <f t="shared" si="12"/>
        <v>-0.13587314805194822</v>
      </c>
      <c r="Z131" s="21">
        <f t="shared" si="12"/>
        <v>-6.7936574025974097E-2</v>
      </c>
      <c r="AA131" s="21">
        <f t="shared" si="12"/>
        <v>-2.2645524675324678E-2</v>
      </c>
      <c r="AB131" s="21">
        <f t="shared" si="12"/>
        <v>-1.5959455978986625E-16</v>
      </c>
      <c r="AC131" s="21">
        <f t="shared" si="12"/>
        <v>-1.5959455978986625E-16</v>
      </c>
      <c r="AD131" s="21">
        <f t="shared" si="12"/>
        <v>-1.5959455978986625E-16</v>
      </c>
      <c r="AE131" s="21">
        <f t="shared" si="12"/>
        <v>-1.5959455978986625E-16</v>
      </c>
      <c r="AF131" s="21">
        <f t="shared" si="12"/>
        <v>-1.5959455978986625E-16</v>
      </c>
      <c r="AG131" s="21">
        <f t="shared" si="12"/>
        <v>-1.5959455978986625E-16</v>
      </c>
      <c r="AH131" s="21">
        <f t="shared" si="12"/>
        <v>-1.5959455978986625E-16</v>
      </c>
      <c r="AI131" s="21">
        <f t="shared" si="12"/>
        <v>-1.5959455978986625E-16</v>
      </c>
      <c r="AJ131" s="21">
        <f t="shared" si="12"/>
        <v>-1.5959455978986625E-16</v>
      </c>
      <c r="AK131" s="21">
        <f t="shared" si="12"/>
        <v>-1.5959455978986625E-16</v>
      </c>
      <c r="AL131" s="21">
        <f t="shared" si="12"/>
        <v>-1.5959455978986625E-16</v>
      </c>
      <c r="AM131" s="21">
        <f t="shared" si="12"/>
        <v>-1.5959455978986625E-16</v>
      </c>
      <c r="AN131" s="21">
        <f t="shared" si="12"/>
        <v>-1.5959455978986625E-16</v>
      </c>
      <c r="AO131" s="21">
        <f t="shared" si="12"/>
        <v>-1.5959455978986625E-16</v>
      </c>
      <c r="AP131" s="21">
        <f t="shared" si="12"/>
        <v>-1.5959455978986625E-16</v>
      </c>
      <c r="AQ131" s="21">
        <f t="shared" si="12"/>
        <v>-1.5959455978986625E-16</v>
      </c>
      <c r="AR131" s="21">
        <f t="shared" si="12"/>
        <v>-1.5959455978986625E-16</v>
      </c>
      <c r="AS131" s="21">
        <f t="shared" si="12"/>
        <v>-1.5959455978986625E-16</v>
      </c>
      <c r="AT131" s="21">
        <f t="shared" si="12"/>
        <v>-1.5959455978986625E-16</v>
      </c>
      <c r="AU131" s="21">
        <f t="shared" si="12"/>
        <v>-1.5959455978986625E-16</v>
      </c>
      <c r="AV131" s="21">
        <f t="shared" si="12"/>
        <v>-1.5959455978986625E-16</v>
      </c>
      <c r="AW131" s="21">
        <f t="shared" si="12"/>
        <v>-1.5959455978986625E-16</v>
      </c>
      <c r="AX131" s="21">
        <f t="shared" si="12"/>
        <v>-1.5959455978986625E-16</v>
      </c>
      <c r="AY131" s="21">
        <f t="shared" si="12"/>
        <v>-1.5959455978986625E-16</v>
      </c>
      <c r="AZ131" s="21">
        <f t="shared" si="12"/>
        <v>-1.5959455978986625E-16</v>
      </c>
      <c r="BA131" s="21">
        <f t="shared" si="12"/>
        <v>-1.5959455978986625E-16</v>
      </c>
      <c r="BB131" s="21">
        <f t="shared" si="12"/>
        <v>-1.5959455978986625E-16</v>
      </c>
    </row>
    <row r="132" spans="1:54" ht="14.5" outlineLevel="2">
      <c r="A132" s="8"/>
      <c r="B132" t="s">
        <v>455</v>
      </c>
      <c r="C132" t="s">
        <v>456</v>
      </c>
      <c r="D132" t="s">
        <v>383</v>
      </c>
      <c r="E132" s="21">
        <f>AVERAGE(E129:E130)*'Fixed Data'!$B$10</f>
        <v>-1.9805430331023874E-2</v>
      </c>
      <c r="F132" s="21">
        <f>AVERAGE(F129:F130)*'Fixed Data'!$B$10</f>
        <v>-5.7372699402206843E-2</v>
      </c>
      <c r="G132" s="21">
        <f>AVERAGE(G129:G130)*'Fixed Data'!$B$10</f>
        <v>-9.2316670157043909E-2</v>
      </c>
      <c r="H132" s="21">
        <f>AVERAGE(H129:H130)*'Fixed Data'!$B$10</f>
        <v>-0.12400644776577789</v>
      </c>
      <c r="I132" s="21">
        <f>AVERAGE(I129:I130)*'Fixed Data'!$B$10</f>
        <v>-0.15161149244464975</v>
      </c>
      <c r="J132" s="21">
        <f>AVERAGE(J129:J130)*'Fixed Data'!$B$10</f>
        <v>-0.15736767340382116</v>
      </c>
      <c r="K132" s="21">
        <f>AVERAGE(K129:K130)*'Fixed Data'!$B$10</f>
        <v>-0.14124650743442371</v>
      </c>
      <c r="L132" s="21">
        <f>AVERAGE(L129:L130)*'Fixed Data'!$B$10</f>
        <v>-0.12599630333645745</v>
      </c>
      <c r="M132" s="21">
        <f>AVERAGE(M129:M130)*'Fixed Data'!$B$10</f>
        <v>-0.11161706110992235</v>
      </c>
      <c r="N132" s="21">
        <f>AVERAGE(N129:N130)*'Fixed Data'!$B$10</f>
        <v>-9.8108780754818423E-2</v>
      </c>
      <c r="O132" s="21">
        <f>AVERAGE(O129:O130)*'Fixed Data'!$B$10</f>
        <v>-8.547146227114566E-2</v>
      </c>
      <c r="P132" s="21">
        <f>AVERAGE(P129:P130)*'Fixed Data'!$B$10</f>
        <v>-7.3705105658904077E-2</v>
      </c>
      <c r="Q132" s="21">
        <f>AVERAGE(Q129:Q130)*'Fixed Data'!$B$10</f>
        <v>-6.2809710918093661E-2</v>
      </c>
      <c r="R132" s="21">
        <f>AVERAGE(R129:R130)*'Fixed Data'!$B$10</f>
        <v>-5.2785278048714405E-2</v>
      </c>
      <c r="S132" s="21">
        <f>AVERAGE(S129:S130)*'Fixed Data'!$B$10</f>
        <v>-4.363180705076633E-2</v>
      </c>
      <c r="T132" s="21">
        <f>AVERAGE(T129:T130)*'Fixed Data'!$B$10</f>
        <v>-3.5349297924249429E-2</v>
      </c>
      <c r="U132" s="21">
        <f>AVERAGE(U129:U130)*'Fixed Data'!$B$10</f>
        <v>-2.7937750669163701E-2</v>
      </c>
      <c r="V132" s="21">
        <f>AVERAGE(V129:V130)*'Fixed Data'!$B$10</f>
        <v>-2.139716528550914E-2</v>
      </c>
      <c r="W132" s="21">
        <f>AVERAGE(W129:W130)*'Fixed Data'!$B$10</f>
        <v>-1.5727541773285753E-2</v>
      </c>
      <c r="X132" s="21">
        <f>AVERAGE(X129:X130)*'Fixed Data'!$B$10</f>
        <v>-1.0928880132493534E-2</v>
      </c>
      <c r="Y132" s="21">
        <f>AVERAGE(Y129:Y130)*'Fixed Data'!$B$10</f>
        <v>-7.001180363132486E-3</v>
      </c>
      <c r="Z132" s="21">
        <f>AVERAGE(Z129:Z130)*'Fixed Data'!$B$10</f>
        <v>-3.9444424652026085E-3</v>
      </c>
      <c r="AA132" s="21">
        <f>AVERAGE(AA129:AA130)*'Fixed Data'!$B$10</f>
        <v>-1.7586664387038997E-3</v>
      </c>
      <c r="AB132" s="21">
        <f>AVERAGE(AB129:AB130)*'Fixed Data'!$B$10</f>
        <v>-4.4385228363636668E-4</v>
      </c>
      <c r="AC132" s="21">
        <f>AVERAGE(AC129:AC130)*'Fixed Data'!$B$10</f>
        <v>-6.1381124287341292E-18</v>
      </c>
      <c r="AD132" s="21">
        <f>AVERAGE(AD129:AD130)*'Fixed Data'!$B$10</f>
        <v>-6.1381124287341292E-18</v>
      </c>
      <c r="AE132" s="21">
        <f>AVERAGE(AE129:AE130)*'Fixed Data'!$B$10</f>
        <v>-6.1381124287341292E-18</v>
      </c>
      <c r="AF132" s="21">
        <f>AVERAGE(AF129:AF130)*'Fixed Data'!$B$10</f>
        <v>-6.1381124287341292E-18</v>
      </c>
      <c r="AG132" s="21">
        <f>AVERAGE(AG129:AG130)*'Fixed Data'!$B$10</f>
        <v>-6.1381124287341292E-18</v>
      </c>
      <c r="AH132" s="21">
        <f>AVERAGE(AH129:AH130)*'Fixed Data'!$B$10</f>
        <v>-6.1381124287341292E-18</v>
      </c>
      <c r="AI132" s="21">
        <f>AVERAGE(AI129:AI130)*'Fixed Data'!$B$10</f>
        <v>-6.1381124287341292E-18</v>
      </c>
      <c r="AJ132" s="21">
        <f>AVERAGE(AJ129:AJ130)*'Fixed Data'!$B$10</f>
        <v>-6.1381124287341292E-18</v>
      </c>
      <c r="AK132" s="21">
        <f>AVERAGE(AK129:AK130)*'Fixed Data'!$B$10</f>
        <v>-6.1381124287341292E-18</v>
      </c>
      <c r="AL132" s="21">
        <f>AVERAGE(AL129:AL130)*'Fixed Data'!$B$10</f>
        <v>-6.1381124287341292E-18</v>
      </c>
      <c r="AM132" s="21">
        <f>AVERAGE(AM129:AM130)*'Fixed Data'!$B$10</f>
        <v>-6.1381124287341292E-18</v>
      </c>
      <c r="AN132" s="21">
        <f>AVERAGE(AN129:AN130)*'Fixed Data'!$B$10</f>
        <v>-6.1381124287341292E-18</v>
      </c>
      <c r="AO132" s="21">
        <f>AVERAGE(AO129:AO130)*'Fixed Data'!$B$10</f>
        <v>-6.1381124287341292E-18</v>
      </c>
      <c r="AP132" s="21">
        <f>AVERAGE(AP129:AP130)*'Fixed Data'!$B$10</f>
        <v>-6.1381124287341292E-18</v>
      </c>
      <c r="AQ132" s="21">
        <f>AVERAGE(AQ129:AQ130)*'Fixed Data'!$B$10</f>
        <v>-6.1381124287341292E-18</v>
      </c>
      <c r="AR132" s="21">
        <f>AVERAGE(AR129:AR130)*'Fixed Data'!$B$10</f>
        <v>-6.1381124287341292E-18</v>
      </c>
      <c r="AS132" s="21">
        <f>AVERAGE(AS129:AS130)*'Fixed Data'!$B$10</f>
        <v>-6.1381124287341292E-18</v>
      </c>
      <c r="AT132" s="21">
        <f>AVERAGE(AT129:AT130)*'Fixed Data'!$B$10</f>
        <v>-6.1381124287341292E-18</v>
      </c>
      <c r="AU132" s="21">
        <f>AVERAGE(AU129:AU130)*'Fixed Data'!$B$10</f>
        <v>-6.1381124287341292E-18</v>
      </c>
      <c r="AV132" s="21">
        <f>AVERAGE(AV129:AV130)*'Fixed Data'!$B$10</f>
        <v>-6.1381124287341292E-18</v>
      </c>
      <c r="AW132" s="21">
        <f>AVERAGE(AW129:AW130)*'Fixed Data'!$B$10</f>
        <v>-6.1381124287341292E-18</v>
      </c>
      <c r="AX132" s="21">
        <f>AVERAGE(AX129:AX130)*'Fixed Data'!$B$10</f>
        <v>-6.1381124287341292E-18</v>
      </c>
      <c r="AY132" s="21">
        <f>AVERAGE(AY129:AY130)*'Fixed Data'!$B$10</f>
        <v>-6.1381124287341292E-18</v>
      </c>
      <c r="AZ132" s="21">
        <f>AVERAGE(AZ129:AZ130)*'Fixed Data'!$B$10</f>
        <v>-6.1381124287341292E-18</v>
      </c>
      <c r="BA132" s="21">
        <f>AVERAGE(BA129:BA130)*'Fixed Data'!$B$10</f>
        <v>-6.1381124287341292E-18</v>
      </c>
      <c r="BB132" s="21">
        <f>AVERAGE(BB129:BB130)*'Fixed Data'!$B$10</f>
        <v>-6.1381124287341292E-18</v>
      </c>
    </row>
    <row r="133" spans="1:54" ht="14" outlineLevel="2" thickBot="1">
      <c r="A133" s="9"/>
      <c r="B133" s="3" t="s">
        <v>457</v>
      </c>
      <c r="C133" s="7" t="s">
        <v>458</v>
      </c>
      <c r="D133" s="7" t="s">
        <v>383</v>
      </c>
      <c r="E133" s="21">
        <f>E128+E132</f>
        <v>-1.9805430331023874E-2</v>
      </c>
      <c r="F133" s="21">
        <f t="shared" ref="F133:BB133" si="13">F128+F132</f>
        <v>-0.14488036606887353</v>
      </c>
      <c r="G133" s="21">
        <f t="shared" si="13"/>
        <v>-0.26194000349037727</v>
      </c>
      <c r="H133" s="21">
        <f t="shared" si="13"/>
        <v>-0.38469126594759617</v>
      </c>
      <c r="I133" s="21">
        <f t="shared" si="13"/>
        <v>-0.49398598595114329</v>
      </c>
      <c r="J133" s="21">
        <f t="shared" si="13"/>
        <v>-0.58763264223499012</v>
      </c>
      <c r="K133" s="21">
        <f t="shared" si="13"/>
        <v>-0.54886595159026796</v>
      </c>
      <c r="L133" s="21">
        <f t="shared" si="13"/>
        <v>-0.51097022281697702</v>
      </c>
      <c r="M133" s="21">
        <f t="shared" si="13"/>
        <v>-0.47394545591511722</v>
      </c>
      <c r="N133" s="21">
        <f t="shared" si="13"/>
        <v>-0.43779165088468863</v>
      </c>
      <c r="O133" s="21">
        <f t="shared" si="13"/>
        <v>-0.4025088077256912</v>
      </c>
      <c r="P133" s="21">
        <f t="shared" si="13"/>
        <v>-0.36809692643812497</v>
      </c>
      <c r="Q133" s="21">
        <f t="shared" si="13"/>
        <v>-0.3345560070219899</v>
      </c>
      <c r="R133" s="21">
        <f t="shared" si="13"/>
        <v>-0.30188604947728592</v>
      </c>
      <c r="S133" s="21">
        <f t="shared" si="13"/>
        <v>-0.27008705380401316</v>
      </c>
      <c r="T133" s="21">
        <f t="shared" si="13"/>
        <v>-0.23915902000217157</v>
      </c>
      <c r="U133" s="21">
        <f t="shared" si="13"/>
        <v>-0.20910194807176111</v>
      </c>
      <c r="V133" s="21">
        <f t="shared" si="13"/>
        <v>-0.17991583801278188</v>
      </c>
      <c r="W133" s="21">
        <f t="shared" si="13"/>
        <v>-0.15160068982523381</v>
      </c>
      <c r="X133" s="21">
        <f t="shared" si="13"/>
        <v>-0.12415650350911693</v>
      </c>
      <c r="Y133" s="21">
        <f t="shared" si="13"/>
        <v>-9.7583279064431178E-2</v>
      </c>
      <c r="Z133" s="21">
        <f t="shared" si="13"/>
        <v>-7.188101649117673E-2</v>
      </c>
      <c r="AA133" s="21">
        <f t="shared" si="13"/>
        <v>-4.7049715789353318E-2</v>
      </c>
      <c r="AB133" s="21">
        <f t="shared" si="13"/>
        <v>-2.3089376958960885E-2</v>
      </c>
      <c r="AC133" s="21">
        <f t="shared" si="13"/>
        <v>-6.1381124287341292E-18</v>
      </c>
      <c r="AD133" s="21">
        <f t="shared" si="13"/>
        <v>-6.1381124287341292E-18</v>
      </c>
      <c r="AE133" s="21">
        <f t="shared" si="13"/>
        <v>-6.1381124287341292E-18</v>
      </c>
      <c r="AF133" s="21">
        <f t="shared" si="13"/>
        <v>-6.1381124287341292E-18</v>
      </c>
      <c r="AG133" s="21">
        <f t="shared" si="13"/>
        <v>-6.1381124287341292E-18</v>
      </c>
      <c r="AH133" s="21">
        <f t="shared" si="13"/>
        <v>-6.1381124287341292E-18</v>
      </c>
      <c r="AI133" s="21">
        <f t="shared" si="13"/>
        <v>-6.1381124287341292E-18</v>
      </c>
      <c r="AJ133" s="21">
        <f t="shared" si="13"/>
        <v>-6.1381124287341292E-18</v>
      </c>
      <c r="AK133" s="21">
        <f t="shared" si="13"/>
        <v>-6.1381124287341292E-18</v>
      </c>
      <c r="AL133" s="21">
        <f t="shared" si="13"/>
        <v>-6.1381124287341292E-18</v>
      </c>
      <c r="AM133" s="21">
        <f t="shared" si="13"/>
        <v>-6.1381124287341292E-18</v>
      </c>
      <c r="AN133" s="21">
        <f t="shared" si="13"/>
        <v>-6.1381124287341292E-18</v>
      </c>
      <c r="AO133" s="21">
        <f t="shared" si="13"/>
        <v>-6.1381124287341292E-18</v>
      </c>
      <c r="AP133" s="21">
        <f t="shared" si="13"/>
        <v>-6.1381124287341292E-18</v>
      </c>
      <c r="AQ133" s="21">
        <f t="shared" si="13"/>
        <v>-6.1381124287341292E-18</v>
      </c>
      <c r="AR133" s="21">
        <f t="shared" si="13"/>
        <v>-6.1381124287341292E-18</v>
      </c>
      <c r="AS133" s="21">
        <f t="shared" si="13"/>
        <v>-6.1381124287341292E-18</v>
      </c>
      <c r="AT133" s="21">
        <f t="shared" si="13"/>
        <v>-6.1381124287341292E-18</v>
      </c>
      <c r="AU133" s="21">
        <f t="shared" si="13"/>
        <v>-6.1381124287341292E-18</v>
      </c>
      <c r="AV133" s="21">
        <f t="shared" si="13"/>
        <v>-6.1381124287341292E-18</v>
      </c>
      <c r="AW133" s="21">
        <f t="shared" si="13"/>
        <v>-6.1381124287341292E-18</v>
      </c>
      <c r="AX133" s="21">
        <f t="shared" si="13"/>
        <v>-6.1381124287341292E-18</v>
      </c>
      <c r="AY133" s="21">
        <f t="shared" si="13"/>
        <v>-6.1381124287341292E-18</v>
      </c>
      <c r="AZ133" s="21">
        <f t="shared" si="13"/>
        <v>-6.1381124287341292E-18</v>
      </c>
      <c r="BA133" s="21">
        <f t="shared" si="13"/>
        <v>-6.1381124287341292E-18</v>
      </c>
      <c r="BB133" s="21">
        <f t="shared" si="13"/>
        <v>-6.1381124287341292E-18</v>
      </c>
    </row>
    <row r="134" spans="1:54" ht="14" outlineLevel="2" thickBot="1">
      <c r="A134" s="139"/>
      <c r="B134" s="142" t="s">
        <v>459</v>
      </c>
      <c r="C134" s="143" t="s">
        <v>558</v>
      </c>
      <c r="D134" s="243"/>
      <c r="E134" s="245">
        <f t="shared" ref="E134:AJ134" si="14">E83+E77+E71</f>
        <v>-3.6200783189961387</v>
      </c>
      <c r="F134" s="245">
        <f t="shared" si="14"/>
        <v>-3.5415963964578223</v>
      </c>
      <c r="G134" s="245">
        <f t="shared" si="14"/>
        <v>-3.7792587530486457</v>
      </c>
      <c r="H134" s="245">
        <f t="shared" si="14"/>
        <v>-3.631619063378472</v>
      </c>
      <c r="I134" s="245">
        <f t="shared" si="14"/>
        <v>-3.8009703019148011</v>
      </c>
      <c r="J134" s="245">
        <f t="shared" si="14"/>
        <v>-1.7838694016210954</v>
      </c>
      <c r="K134" s="245">
        <f t="shared" si="14"/>
        <v>-1.8341708431659633</v>
      </c>
      <c r="L134" s="245">
        <f t="shared" si="14"/>
        <v>-1.8860147136680221</v>
      </c>
      <c r="M134" s="245">
        <f t="shared" si="14"/>
        <v>-1.9394483025717668</v>
      </c>
      <c r="N134" s="245">
        <f t="shared" si="14"/>
        <v>-1.9945250738776865</v>
      </c>
      <c r="O134" s="245">
        <f t="shared" si="14"/>
        <v>-2.0407800329591663</v>
      </c>
      <c r="P134" s="245">
        <f t="shared" si="14"/>
        <v>-2.0856561446372415</v>
      </c>
      <c r="Q134" s="245">
        <f t="shared" si="14"/>
        <v>-2.1319275660824766</v>
      </c>
      <c r="R134" s="245">
        <f t="shared" si="14"/>
        <v>-2.1796408721293776</v>
      </c>
      <c r="S134" s="245">
        <f t="shared" si="14"/>
        <v>-2.2288443577131325</v>
      </c>
      <c r="T134" s="245">
        <f t="shared" si="14"/>
        <v>-2.2795881100328317</v>
      </c>
      <c r="U134" s="245">
        <f t="shared" si="14"/>
        <v>-2.3319240841651157</v>
      </c>
      <c r="V134" s="245">
        <f t="shared" si="14"/>
        <v>-2.3859061823118237</v>
      </c>
      <c r="W134" s="245">
        <f t="shared" si="14"/>
        <v>-2.4415903368757061</v>
      </c>
      <c r="X134" s="245">
        <f t="shared" si="14"/>
        <v>-2.4990345975693278</v>
      </c>
      <c r="Y134" s="245">
        <f t="shared" si="14"/>
        <v>-2.5582992227741612</v>
      </c>
      <c r="Z134" s="245">
        <f t="shared" si="14"/>
        <v>-2.619446775379251</v>
      </c>
      <c r="AA134" s="245">
        <f t="shared" si="14"/>
        <v>-2.6825422233421272</v>
      </c>
      <c r="AB134" s="245">
        <f t="shared" si="14"/>
        <v>-2.7442468656576482</v>
      </c>
      <c r="AC134" s="245">
        <f t="shared" si="14"/>
        <v>-18.306022686130682</v>
      </c>
      <c r="AD134" s="245">
        <f t="shared" si="14"/>
        <v>-18.793155082034019</v>
      </c>
      <c r="AE134" s="245">
        <f t="shared" si="14"/>
        <v>-19.296369190022322</v>
      </c>
      <c r="AF134" s="245">
        <f t="shared" si="14"/>
        <v>-19.816262102971169</v>
      </c>
      <c r="AG134" s="245">
        <f t="shared" si="14"/>
        <v>-20.353456389672605</v>
      </c>
      <c r="AH134" s="245">
        <f t="shared" si="14"/>
        <v>-20.908601337291408</v>
      </c>
      <c r="AI134" s="245">
        <f t="shared" si="14"/>
        <v>-21.482374260980851</v>
      </c>
      <c r="AJ134" s="245">
        <f t="shared" si="14"/>
        <v>-22.075481884535019</v>
      </c>
      <c r="AK134" s="245">
        <f t="shared" ref="AK134:BB134" si="15">AK83+AK77+AK71</f>
        <v>-22.688661796187315</v>
      </c>
      <c r="AL134" s="245">
        <f t="shared" si="15"/>
        <v>-23.322683983911329</v>
      </c>
      <c r="AM134" s="245">
        <f t="shared" si="15"/>
        <v>-23.978352454841385</v>
      </c>
      <c r="AN134" s="245">
        <f t="shared" si="15"/>
        <v>-24.650356102325972</v>
      </c>
      <c r="AO134" s="245">
        <f t="shared" si="15"/>
        <v>-25.344597468880242</v>
      </c>
      <c r="AP134" s="245">
        <f t="shared" si="15"/>
        <v>-26.062970889802987</v>
      </c>
      <c r="AQ134" s="245">
        <f t="shared" si="15"/>
        <v>-26.806431495854813</v>
      </c>
      <c r="AR134" s="245">
        <f t="shared" si="15"/>
        <v>-27.546337947660572</v>
      </c>
      <c r="AS134" s="245">
        <f t="shared" si="15"/>
        <v>-28.246863115754149</v>
      </c>
      <c r="AT134" s="245">
        <f t="shared" si="15"/>
        <v>-28.969619260458217</v>
      </c>
      <c r="AU134" s="245">
        <f t="shared" si="15"/>
        <v>-29.715376066550693</v>
      </c>
      <c r="AV134" s="245">
        <f t="shared" si="15"/>
        <v>-30.463132890744504</v>
      </c>
      <c r="AW134" s="245">
        <f t="shared" si="15"/>
        <v>-31.186601472168721</v>
      </c>
      <c r="AX134" s="245">
        <f t="shared" si="15"/>
        <v>-31.857867601058878</v>
      </c>
      <c r="AY134" s="245">
        <f t="shared" si="15"/>
        <v>-32.48777782838556</v>
      </c>
      <c r="AZ134" s="245">
        <f t="shared" si="15"/>
        <v>-33.117750076729315</v>
      </c>
      <c r="BA134" s="245">
        <f t="shared" si="15"/>
        <v>-33.766785065640398</v>
      </c>
      <c r="BB134" s="245">
        <f t="shared" si="15"/>
        <v>-34.428539711407851</v>
      </c>
    </row>
    <row r="135" spans="1:54" ht="14" outlineLevel="2" thickBot="1">
      <c r="A135" s="138"/>
      <c r="B135" s="140" t="s">
        <v>460</v>
      </c>
      <c r="C135" s="141"/>
      <c r="D135" s="244"/>
      <c r="E135" s="245">
        <f>E133+E134</f>
        <v>-3.6398837493271627</v>
      </c>
      <c r="F135" s="245">
        <f t="shared" ref="F135:AW135" si="16">F133+F134</f>
        <v>-3.6864767625266959</v>
      </c>
      <c r="G135" s="245">
        <f t="shared" si="16"/>
        <v>-4.0411987565390231</v>
      </c>
      <c r="H135" s="245">
        <f t="shared" si="16"/>
        <v>-4.0163103293260685</v>
      </c>
      <c r="I135" s="245">
        <f t="shared" si="16"/>
        <v>-4.2949562878659444</v>
      </c>
      <c r="J135" s="245">
        <f t="shared" si="16"/>
        <v>-2.3715020438560854</v>
      </c>
      <c r="K135" s="245">
        <f t="shared" si="16"/>
        <v>-2.3830367947562312</v>
      </c>
      <c r="L135" s="245">
        <f t="shared" si="16"/>
        <v>-2.3969849364849991</v>
      </c>
      <c r="M135" s="245">
        <f t="shared" si="16"/>
        <v>-2.4133937584868841</v>
      </c>
      <c r="N135" s="245">
        <f t="shared" si="16"/>
        <v>-2.4323167247623751</v>
      </c>
      <c r="O135" s="245">
        <f t="shared" si="16"/>
        <v>-2.4432888406848576</v>
      </c>
      <c r="P135" s="245">
        <f t="shared" si="16"/>
        <v>-2.4537530710753663</v>
      </c>
      <c r="Q135" s="245">
        <f t="shared" si="16"/>
        <v>-2.4664835731044663</v>
      </c>
      <c r="R135" s="245">
        <f t="shared" si="16"/>
        <v>-2.4815269216066635</v>
      </c>
      <c r="S135" s="245">
        <f t="shared" si="16"/>
        <v>-2.4989314115171455</v>
      </c>
      <c r="T135" s="245">
        <f t="shared" si="16"/>
        <v>-2.5187471300350031</v>
      </c>
      <c r="U135" s="245">
        <f t="shared" si="16"/>
        <v>-2.5410260322368767</v>
      </c>
      <c r="V135" s="245">
        <f t="shared" si="16"/>
        <v>-2.5658220203246058</v>
      </c>
      <c r="W135" s="245">
        <f t="shared" si="16"/>
        <v>-2.5931910267009401</v>
      </c>
      <c r="X135" s="245">
        <f t="shared" si="16"/>
        <v>-2.6231911010784446</v>
      </c>
      <c r="Y135" s="245">
        <f t="shared" si="16"/>
        <v>-2.6558825018385925</v>
      </c>
      <c r="Z135" s="245">
        <f t="shared" si="16"/>
        <v>-2.6913277918704277</v>
      </c>
      <c r="AA135" s="245">
        <f t="shared" si="16"/>
        <v>-2.7295919391314807</v>
      </c>
      <c r="AB135" s="245">
        <f t="shared" si="16"/>
        <v>-2.7673362426166093</v>
      </c>
      <c r="AC135" s="245">
        <f t="shared" si="16"/>
        <v>-18.306022686130682</v>
      </c>
      <c r="AD135" s="245">
        <f t="shared" si="16"/>
        <v>-18.793155082034019</v>
      </c>
      <c r="AE135" s="245">
        <f t="shared" si="16"/>
        <v>-19.296369190022322</v>
      </c>
      <c r="AF135" s="245">
        <f t="shared" si="16"/>
        <v>-19.816262102971169</v>
      </c>
      <c r="AG135" s="245">
        <f t="shared" si="16"/>
        <v>-20.353456389672605</v>
      </c>
      <c r="AH135" s="245">
        <f t="shared" si="16"/>
        <v>-20.908601337291408</v>
      </c>
      <c r="AI135" s="245">
        <f t="shared" si="16"/>
        <v>-21.482374260980851</v>
      </c>
      <c r="AJ135" s="245">
        <f t="shared" si="16"/>
        <v>-22.075481884535019</v>
      </c>
      <c r="AK135" s="245">
        <f t="shared" si="16"/>
        <v>-22.688661796187315</v>
      </c>
      <c r="AL135" s="245">
        <f t="shared" si="16"/>
        <v>-23.322683983911329</v>
      </c>
      <c r="AM135" s="245">
        <f t="shared" si="16"/>
        <v>-23.978352454841385</v>
      </c>
      <c r="AN135" s="245">
        <f t="shared" si="16"/>
        <v>-24.650356102325972</v>
      </c>
      <c r="AO135" s="245">
        <f t="shared" si="16"/>
        <v>-25.344597468880242</v>
      </c>
      <c r="AP135" s="245">
        <f t="shared" si="16"/>
        <v>-26.062970889802987</v>
      </c>
      <c r="AQ135" s="245">
        <f t="shared" si="16"/>
        <v>-26.806431495854813</v>
      </c>
      <c r="AR135" s="245">
        <f t="shared" si="16"/>
        <v>-27.546337947660572</v>
      </c>
      <c r="AS135" s="245">
        <f t="shared" si="16"/>
        <v>-28.246863115754149</v>
      </c>
      <c r="AT135" s="245">
        <f t="shared" si="16"/>
        <v>-28.969619260458217</v>
      </c>
      <c r="AU135" s="245">
        <f t="shared" si="16"/>
        <v>-29.715376066550693</v>
      </c>
      <c r="AV135" s="245">
        <f t="shared" si="16"/>
        <v>-30.463132890744504</v>
      </c>
      <c r="AW135" s="245">
        <f t="shared" si="16"/>
        <v>-31.186601472168721</v>
      </c>
      <c r="AX135" s="245">
        <f>AX133+AX134</f>
        <v>-31.857867601058878</v>
      </c>
      <c r="AY135" s="245">
        <f>AY133+AY134</f>
        <v>-32.48777782838556</v>
      </c>
      <c r="AZ135" s="245">
        <f>AZ133+AZ134</f>
        <v>-33.117750076729315</v>
      </c>
      <c r="BA135" s="245">
        <f>BA133+BA134</f>
        <v>-33.766785065640398</v>
      </c>
      <c r="BB135" s="245">
        <f>BB133+BB134</f>
        <v>-34.428539711407851</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559</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462</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463</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55" t="s">
        <v>464</v>
      </c>
      <c r="B143" s="135" t="s">
        <v>281</v>
      </c>
      <c r="C143" s="135" t="s">
        <v>389</v>
      </c>
      <c r="D143" s="135" t="s">
        <v>383</v>
      </c>
      <c r="E143" s="21">
        <f>-(E$158*'Fixed Data'!$B$25*'Fixed Data'!E$47*'Fixed Data'!$B$24*'Fixed Data'!$B$23+E$158*'Fixed Data'!$B$26)*'Fixed Data'!L42/10^6</f>
        <v>-9.2668914930623423</v>
      </c>
      <c r="F143" s="21">
        <f>-(F$158*'Fixed Data'!$B$25*'Fixed Data'!F$47*'Fixed Data'!$B$24*'Fixed Data'!$B$23+F$158*'Fixed Data'!$B$26)*'Fixed Data'!M42/10^6</f>
        <v>-9.6958321107100289</v>
      </c>
      <c r="G143" s="21">
        <f>-(G$158*'Fixed Data'!$B$25*'Fixed Data'!G$47*'Fixed Data'!$B$24*'Fixed Data'!$B$23+G$158*'Fixed Data'!$B$26)*'Fixed Data'!N42/10^6</f>
        <v>-10.102603564059914</v>
      </c>
      <c r="H143" s="21">
        <f>-(H$158*'Fixed Data'!$B$25*'Fixed Data'!H$47*'Fixed Data'!$B$24*'Fixed Data'!$B$23+H$158*'Fixed Data'!$B$26)*'Fixed Data'!O42/10^6</f>
        <v>-10.528645818412679</v>
      </c>
      <c r="I143" s="21">
        <f>-(I$158*'Fixed Data'!$B$25*'Fixed Data'!I$47*'Fixed Data'!$B$24*'Fixed Data'!$B$23+I$158*'Fixed Data'!$B$26)*'Fixed Data'!P42/10^6</f>
        <v>-11.008177139483195</v>
      </c>
      <c r="J143" s="21">
        <f>-(J$158*'Fixed Data'!$B$25*'Fixed Data'!J$47*'Fixed Data'!$B$24*'Fixed Data'!$B$23+J$158*'Fixed Data'!$B$26)*'Fixed Data'!Q42/10^6</f>
        <v>-11.507097344937206</v>
      </c>
      <c r="K143" s="21">
        <f>-(K$158*'Fixed Data'!$B$25*'Fixed Data'!K$47*'Fixed Data'!$B$24*'Fixed Data'!$B$23+K$158*'Fixed Data'!$B$26)*'Fixed Data'!R42/10^6</f>
        <v>-11.987252382590972</v>
      </c>
      <c r="L143" s="21">
        <f>-(L$158*'Fixed Data'!$B$25*'Fixed Data'!L$47*'Fixed Data'!$B$24*'Fixed Data'!$B$23+L$158*'Fixed Data'!$B$26)*'Fixed Data'!S42/10^6</f>
        <v>-12.526177495388417</v>
      </c>
      <c r="M143" s="21">
        <f>-(M$158*'Fixed Data'!$B$25*'Fixed Data'!M$47*'Fixed Data'!$B$24*'Fixed Data'!$B$23+M$158*'Fixed Data'!$B$26)*'Fixed Data'!T42/10^6</f>
        <v>-13.08683042157211</v>
      </c>
      <c r="N143" s="21">
        <f>-(N$158*'Fixed Data'!$B$25*'Fixed Data'!N$47*'Fixed Data'!$B$24*'Fixed Data'!$B$23+N$158*'Fixed Data'!$B$26)*'Fixed Data'!U42/10^6</f>
        <v>-13.627761341178065</v>
      </c>
      <c r="O143" s="21">
        <f>-(O$158*'Fixed Data'!$B$25*'Fixed Data'!O$47*'Fixed Data'!$B$24*'Fixed Data'!$B$23+O$158*'Fixed Data'!$B$26)*'Fixed Data'!V42/10^6</f>
        <v>-14.160320931814081</v>
      </c>
      <c r="P143" s="21">
        <f>-(P$158*'Fixed Data'!$B$25*'Fixed Data'!P$47*'Fixed Data'!$B$24*'Fixed Data'!$B$23+P$158*'Fixed Data'!$B$26)*'Fixed Data'!W42/10^6</f>
        <v>-14.692981785871384</v>
      </c>
      <c r="Q143" s="21">
        <f>-(Q$158*'Fixed Data'!$B$25*'Fixed Data'!Q$47*'Fixed Data'!$B$24*'Fixed Data'!$B$23+Q$158*'Fixed Data'!$B$26)*'Fixed Data'!X42/10^6</f>
        <v>-15.245142677462512</v>
      </c>
      <c r="R143" s="21">
        <f>-(R$158*'Fixed Data'!$B$25*'Fixed Data'!R$47*'Fixed Data'!$B$24*'Fixed Data'!$B$23+R$158*'Fixed Data'!$B$26)*'Fixed Data'!Y42/10^6</f>
        <v>-15.863835959817402</v>
      </c>
      <c r="S143" s="21">
        <f>-(S$158*'Fixed Data'!$B$25*'Fixed Data'!S$47*'Fixed Data'!$B$24*'Fixed Data'!$B$23+S$158*'Fixed Data'!$B$26)*'Fixed Data'!Z42/10^6</f>
        <v>-16.45841972410491</v>
      </c>
      <c r="T143" s="21">
        <f>-(T$158*'Fixed Data'!$B$25*'Fixed Data'!T$47*'Fixed Data'!$B$24*'Fixed Data'!$B$23+T$158*'Fixed Data'!$B$26)*'Fixed Data'!AA42/10^6</f>
        <v>-17.074981260998712</v>
      </c>
      <c r="U143" s="21">
        <f>-(U$158*'Fixed Data'!$B$25*'Fixed Data'!U$47*'Fixed Data'!$B$24*'Fixed Data'!$B$23+U$158*'Fixed Data'!$B$26)*'Fixed Data'!AB42/10^6</f>
        <v>-17.714405494573075</v>
      </c>
      <c r="V143" s="21">
        <f>-(V$158*'Fixed Data'!$B$25*'Fixed Data'!V$47*'Fixed Data'!$B$24*'Fixed Data'!$B$23+V$158*'Fixed Data'!$B$26)*'Fixed Data'!AC42/10^6</f>
        <v>-18.42824143258763</v>
      </c>
      <c r="W143" s="21">
        <f>-(W$158*'Fixed Data'!$B$25*'Fixed Data'!W$47*'Fixed Data'!$B$24*'Fixed Data'!$B$23+W$158*'Fixed Data'!$B$26)*'Fixed Data'!AD42/10^6</f>
        <v>-19.117377274094679</v>
      </c>
      <c r="X143" s="21">
        <f>-(X$158*'Fixed Data'!$B$25*'Fixed Data'!X$47*'Fixed Data'!$B$24*'Fixed Data'!$B$23+X$158*'Fixed Data'!$B$26)*'Fixed Data'!AE42/10^6</f>
        <v>-19.885324556701967</v>
      </c>
      <c r="Y143" s="21">
        <f>-(Y$158*'Fixed Data'!$B$25*'Fixed Data'!Y$47*'Fixed Data'!$B$24*'Fixed Data'!$B$23+Y$158*'Fixed Data'!$B$26)*'Fixed Data'!AF42/10^6</f>
        <v>-20.628330587981289</v>
      </c>
      <c r="Z143" s="21">
        <f>-(Z$158*'Fixed Data'!$B$25*'Fixed Data'!Z$47*'Fixed Data'!$B$24*'Fixed Data'!$B$23+Z$158*'Fixed Data'!$B$26)*'Fixed Data'!AG42/10^6</f>
        <v>-21.45487706279469</v>
      </c>
      <c r="AA143" s="21">
        <f>-(AA$158*'Fixed Data'!$B$25*'Fixed Data'!AA$47*'Fixed Data'!$B$24*'Fixed Data'!$B$23+AA$158*'Fixed Data'!$B$26)*'Fixed Data'!AH42/10^6</f>
        <v>-22.313196023924696</v>
      </c>
      <c r="AB143" s="21">
        <f>-(AB$158*'Fixed Data'!$B$25*'Fixed Data'!AB$47*'Fixed Data'!$B$24*'Fixed Data'!$B$23+AB$158*'Fixed Data'!$B$26)*'Fixed Data'!AI42/10^6</f>
        <v>-23.175835315899949</v>
      </c>
      <c r="AC143" s="21">
        <f>-(AC$158*'Fixed Data'!$B$25*'Fixed Data'!AC$47*'Fixed Data'!$B$24*'Fixed Data'!$B$23+AC$158*'Fixed Data'!$B$26)*'Fixed Data'!AJ42/10^6</f>
        <v>-156.84068409343058</v>
      </c>
      <c r="AD143" s="21">
        <f>-(AD$158*'Fixed Data'!$B$25*'Fixed Data'!AD$47*'Fixed Data'!$B$24*'Fixed Data'!$B$23+AD$158*'Fixed Data'!$B$26)*'Fixed Data'!AK42/10^6</f>
        <v>-163.33695878414565</v>
      </c>
      <c r="AE143" s="21">
        <f>-(AE$158*'Fixed Data'!$B$25*'Fixed Data'!AE$47*'Fixed Data'!$B$24*'Fixed Data'!$B$23+AE$158*'Fixed Data'!$B$26)*'Fixed Data'!AL42/10^6</f>
        <v>-170.13560768063502</v>
      </c>
      <c r="AF143" s="21">
        <f>-(AF$158*'Fixed Data'!$B$25*'Fixed Data'!AF$47*'Fixed Data'!$B$24*'Fixed Data'!$B$23+AF$158*'Fixed Data'!$B$26)*'Fixed Data'!AM42/10^6</f>
        <v>-177.19617564733502</v>
      </c>
      <c r="AG143" s="21">
        <f>-(AG$158*'Fixed Data'!$B$25*'Fixed Data'!AG$47*'Fixed Data'!$B$24*'Fixed Data'!$B$23+AG$158*'Fixed Data'!$B$26)*'Fixed Data'!AN42/10^6</f>
        <v>-184.53457877185539</v>
      </c>
      <c r="AH143" s="21">
        <f>-(AH$158*'Fixed Data'!$B$25*'Fixed Data'!AH$47*'Fixed Data'!$B$24*'Fixed Data'!$B$23+AH$158*'Fixed Data'!$B$26)*'Fixed Data'!AO42/10^6</f>
        <v>-192.16924115451249</v>
      </c>
      <c r="AI143" s="21">
        <f>-(AI$158*'Fixed Data'!$B$25*'Fixed Data'!AI$47*'Fixed Data'!$B$24*'Fixed Data'!$B$23+AI$158*'Fixed Data'!$B$26)*'Fixed Data'!AP42/10^6</f>
        <v>-200.1228935538395</v>
      </c>
      <c r="AJ143" s="21">
        <f>-(AJ$158*'Fixed Data'!$B$25*'Fixed Data'!AJ$47*'Fixed Data'!$B$24*'Fixed Data'!$B$23+AJ$158*'Fixed Data'!$B$26)*'Fixed Data'!AQ42/10^6</f>
        <v>-208.40327739931661</v>
      </c>
      <c r="AK143" s="21">
        <f>-(AK$158*'Fixed Data'!$B$25*'Fixed Data'!AK$47*'Fixed Data'!$B$24*'Fixed Data'!$B$23+AK$158*'Fixed Data'!$B$26)*'Fixed Data'!AR42/10^6</f>
        <v>-217.02038616893807</v>
      </c>
      <c r="AL143" s="21">
        <f>-(AL$158*'Fixed Data'!$B$25*'Fixed Data'!AL$47*'Fixed Data'!$B$24*'Fixed Data'!$B$23+AL$158*'Fixed Data'!$B$26)*'Fixed Data'!AS42/10^6</f>
        <v>-225.99202127050822</v>
      </c>
      <c r="AM143" s="21">
        <f>-(AM$158*'Fixed Data'!$B$25*'Fixed Data'!AM$47*'Fixed Data'!$B$24*'Fixed Data'!$B$23+AM$158*'Fixed Data'!$B$26)*'Fixed Data'!AT42/10^6</f>
        <v>-235.3350561047618</v>
      </c>
      <c r="AN143" s="21">
        <f>-(AN$158*'Fixed Data'!$B$25*'Fixed Data'!AN$47*'Fixed Data'!$B$24*'Fixed Data'!$B$23+AN$158*'Fixed Data'!$B$26)*'Fixed Data'!AU42/10^6</f>
        <v>-245.00454607784326</v>
      </c>
      <c r="AO143" s="21">
        <f>-(AO$158*'Fixed Data'!$B$25*'Fixed Data'!AO$47*'Fixed Data'!$B$24*'Fixed Data'!$B$23+AO$158*'Fixed Data'!$B$26)*'Fixed Data'!AV42/10^6</f>
        <v>-255.06498241839753</v>
      </c>
      <c r="AP143" s="21">
        <f>-(AP$158*'Fixed Data'!$B$25*'Fixed Data'!AP$47*'Fixed Data'!$B$24*'Fixed Data'!$B$23+AP$158*'Fixed Data'!$B$26)*'Fixed Data'!AW42/10^6</f>
        <v>-265.54412228054025</v>
      </c>
      <c r="AQ143" s="21">
        <f>-(AQ$158*'Fixed Data'!$B$25*'Fixed Data'!AQ$47*'Fixed Data'!$B$24*'Fixed Data'!$B$23+AQ$158*'Fixed Data'!$B$26)*'Fixed Data'!AX42/10^6</f>
        <v>-276.46131295730277</v>
      </c>
      <c r="AR143" s="21">
        <f>-(AR$158*'Fixed Data'!$B$25*'Fixed Data'!AR$47*'Fixed Data'!$B$24*'Fixed Data'!$B$23+AR$158*'Fixed Data'!$B$26)*'Fixed Data'!AY42/10^6</f>
        <v>-287.52692918761153</v>
      </c>
      <c r="AS143" s="21">
        <f>-(AS$158*'Fixed Data'!$B$25*'Fixed Data'!AS$47*'Fixed Data'!$B$24*'Fixed Data'!$B$23+AS$158*'Fixed Data'!$B$26)*'Fixed Data'!AZ42/10^6</f>
        <v>-298.36105459627288</v>
      </c>
      <c r="AT143" s="21">
        <f>-(AT$158*'Fixed Data'!$B$25*'Fixed Data'!AT$47*'Fixed Data'!$B$24*'Fixed Data'!$B$23+AT$158*'Fixed Data'!$B$26)*'Fixed Data'!BA42/10^6</f>
        <v>-309.60739077443748</v>
      </c>
      <c r="AU143" s="21">
        <f>-(AU$158*'Fixed Data'!$B$25*'Fixed Data'!AU$47*'Fixed Data'!$B$24*'Fixed Data'!$B$23+AU$158*'Fixed Data'!$B$26)*'Fixed Data'!BB42/10^6</f>
        <v>-321.28265947385694</v>
      </c>
      <c r="AV143" s="21">
        <f>-(AV$158*'Fixed Data'!$B$25*'Fixed Data'!AV$47*'Fixed Data'!$B$24*'Fixed Data'!$B$23+AV$158*'Fixed Data'!$B$26)*'Fixed Data'!BC42/10^6</f>
        <v>-333.16580937368457</v>
      </c>
      <c r="AW143" s="21">
        <f>-(AW$158*'Fixed Data'!$B$25*'Fixed Data'!AW$47*'Fixed Data'!$B$24*'Fixed Data'!$B$23+AW$158*'Fixed Data'!$B$26)*'Fixed Data'!BD42/10^6</f>
        <v>-344.96676862633882</v>
      </c>
      <c r="AX143" s="21">
        <f>-(AX$158*'Fixed Data'!$B$25*'Fixed Data'!AX$47*'Fixed Data'!$B$24*'Fixed Data'!$B$23+AX$158*'Fixed Data'!$B$26)*'Fixed Data'!BE42/10^6</f>
        <v>-356.36419025415825</v>
      </c>
      <c r="AY143" s="21">
        <f>-(AY$158*'Fixed Data'!$B$25*'Fixed Data'!AY$47*'Fixed Data'!$B$24*'Fixed Data'!$B$23+AY$158*'Fixed Data'!$B$26)*'Fixed Data'!BF42/10^6</f>
        <v>-367.46124120979323</v>
      </c>
      <c r="AZ143" s="21">
        <f>-(AZ$158*'Fixed Data'!$B$25*'Fixed Data'!AZ$47*'Fixed Data'!$B$24*'Fixed Data'!$B$23+AZ$158*'Fixed Data'!$B$26)*'Fixed Data'!BG42/10^6</f>
        <v>-378.7160922003215</v>
      </c>
      <c r="BA143" s="21">
        <f>-(BA$158*'Fixed Data'!$B$25*'Fixed Data'!BA$47*'Fixed Data'!$B$24*'Fixed Data'!$B$23+BA$158*'Fixed Data'!$B$26)*'Fixed Data'!BH42/10^6</f>
        <v>-390.34841260671465</v>
      </c>
      <c r="BB143" s="21">
        <f>-(BB$158*'Fixed Data'!$B$25*'Fixed Data'!BB$47*'Fixed Data'!$B$24*'Fixed Data'!$B$23+BB$158*'Fixed Data'!$B$26)*'Fixed Data'!BI42/10^6</f>
        <v>-402.29121124112737</v>
      </c>
    </row>
    <row r="144" spans="1:54" outlineLevel="2">
      <c r="A144" s="456"/>
      <c r="B144" s="135" t="s">
        <v>281</v>
      </c>
      <c r="C144" s="135"/>
      <c r="D144" s="135" t="s">
        <v>383</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56"/>
      <c r="B145" s="135" t="s">
        <v>281</v>
      </c>
      <c r="C145" s="135"/>
      <c r="D145" s="135" t="s">
        <v>383</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56"/>
      <c r="B146" s="135" t="s">
        <v>284</v>
      </c>
      <c r="C146" s="135" t="s">
        <v>465</v>
      </c>
      <c r="D146" s="135" t="s">
        <v>383</v>
      </c>
      <c r="E146" s="21">
        <f>-E$161*'Fixed Data'!$B$20*'Fixed Data'!$B$22</f>
        <v>-1.1782238321381986</v>
      </c>
      <c r="F146" s="21">
        <f>-F$161*'Fixed Data'!$B$20*'Fixed Data'!$B$22</f>
        <v>-1.2033570231065851</v>
      </c>
      <c r="G146" s="21">
        <f>-G$161*'Fixed Data'!$B$20*'Fixed Data'!$B$22</f>
        <v>-1.2304153323362097</v>
      </c>
      <c r="H146" s="21">
        <f>-H$161*'Fixed Data'!$B$20*'Fixed Data'!$B$22</f>
        <v>-1.2601506215886185</v>
      </c>
      <c r="I146" s="21">
        <f>-I$161*'Fixed Data'!$B$20*'Fixed Data'!$B$22</f>
        <v>-1.28848373334675</v>
      </c>
      <c r="J146" s="21">
        <f>-J$161*'Fixed Data'!$B$20*'Fixed Data'!$B$22</f>
        <v>-1.319506369971287</v>
      </c>
      <c r="K146" s="21">
        <f>-K$161*'Fixed Data'!$B$20*'Fixed Data'!$B$22</f>
        <v>-1.3557443237178686</v>
      </c>
      <c r="L146" s="21">
        <f>-L$161*'Fixed Data'!$B$20*'Fixed Data'!$B$22</f>
        <v>-1.3930046598180887</v>
      </c>
      <c r="M146" s="21">
        <f>-M$161*'Fixed Data'!$B$20*'Fixed Data'!$B$22</f>
        <v>-1.4312005052298695</v>
      </c>
      <c r="N146" s="21">
        <f>-N$161*'Fixed Data'!$B$20*'Fixed Data'!$B$22</f>
        <v>-1.4707291506703999</v>
      </c>
      <c r="O146" s="21">
        <f>-O$161*'Fixed Data'!$B$20*'Fixed Data'!$B$22</f>
        <v>-1.5111018400715865</v>
      </c>
      <c r="P146" s="21">
        <f>-P$161*'Fixed Data'!$B$20*'Fixed Data'!$B$22</f>
        <v>-1.5528123922419841</v>
      </c>
      <c r="Q146" s="21">
        <f>-Q$161*'Fixed Data'!$B$20*'Fixed Data'!$B$22</f>
        <v>-1.5960584780746554</v>
      </c>
      <c r="R146" s="21">
        <f>-R$161*'Fixed Data'!$B$20*'Fixed Data'!$B$22</f>
        <v>-1.6407950481400959</v>
      </c>
      <c r="S146" s="21">
        <f>-S$161*'Fixed Data'!$B$20*'Fixed Data'!$B$22</f>
        <v>-1.6872215878533932</v>
      </c>
      <c r="T146" s="21">
        <f>-T$161*'Fixed Data'!$B$20*'Fixed Data'!$B$22</f>
        <v>-1.735411260534667</v>
      </c>
      <c r="U146" s="21">
        <f>-U$161*'Fixed Data'!$B$20*'Fixed Data'!$B$22</f>
        <v>-1.7854409257526052</v>
      </c>
      <c r="V146" s="21">
        <f>-V$161*'Fixed Data'!$B$20*'Fixed Data'!$B$22</f>
        <v>-1.8373912065289819</v>
      </c>
      <c r="W146" s="21">
        <f>-W$161*'Fixed Data'!$B$20*'Fixed Data'!$B$22</f>
        <v>-1.8913467133537221</v>
      </c>
      <c r="X146" s="21">
        <f>-X$161*'Fixed Data'!$B$20*'Fixed Data'!$B$22</f>
        <v>-1.9473963354044863</v>
      </c>
      <c r="Y146" s="21">
        <f>-Y$161*'Fixed Data'!$B$20*'Fixed Data'!$B$22</f>
        <v>-2.0056333973572151</v>
      </c>
      <c r="Z146" s="21">
        <f>-Z$161*'Fixed Data'!$B$20*'Fixed Data'!$B$22</f>
        <v>-2.0661559282042075</v>
      </c>
      <c r="AA146" s="21">
        <f>-AA$161*'Fixed Data'!$B$20*'Fixed Data'!$B$22</f>
        <v>-2.1290669300721974</v>
      </c>
      <c r="AB146" s="21">
        <f>-AB$161*'Fixed Data'!$B$20*'Fixed Data'!$B$22</f>
        <v>-2.1929213265820242</v>
      </c>
      <c r="AC146" s="21">
        <f>-AC$161*'Fixed Data'!$B$20*'Fixed Data'!$B$22</f>
        <v>-3.9390161567702968</v>
      </c>
      <c r="AD146" s="21">
        <f>-AD$161*'Fixed Data'!$B$20*'Fixed Data'!$B$22</f>
        <v>-4.0036609008297797</v>
      </c>
      <c r="AE146" s="21">
        <f>-AE$161*'Fixed Data'!$B$20*'Fixed Data'!$B$22</f>
        <v>-4.070979421496622</v>
      </c>
      <c r="AF146" s="21">
        <f>-AF$161*'Fixed Data'!$B$20*'Fixed Data'!$B$22</f>
        <v>-4.1410988697215272</v>
      </c>
      <c r="AG146" s="21">
        <f>-AG$161*'Fixed Data'!$B$20*'Fixed Data'!$B$22</f>
        <v>-4.2141532065131697</v>
      </c>
      <c r="AH146" s="21">
        <f>-AH$161*'Fixed Data'!$B$20*'Fixed Data'!$B$22</f>
        <v>-4.2902835165592768</v>
      </c>
      <c r="AI146" s="21">
        <f>-AI$161*'Fixed Data'!$B$20*'Fixed Data'!$B$22</f>
        <v>-4.3696383890522421</v>
      </c>
      <c r="AJ146" s="21">
        <f>-AJ$161*'Fixed Data'!$B$20*'Fixed Data'!$B$22</f>
        <v>-4.4523744329237758</v>
      </c>
      <c r="AK146" s="21">
        <f>-AK$161*'Fixed Data'!$B$20*'Fixed Data'!$B$22</f>
        <v>-4.5386566576705114</v>
      </c>
      <c r="AL146" s="21">
        <f>-AL$161*'Fixed Data'!$B$20*'Fixed Data'!$B$22</f>
        <v>-4.6286590109901651</v>
      </c>
      <c r="AM146" s="21">
        <f>-AM$161*'Fixed Data'!$B$20*'Fixed Data'!$B$22</f>
        <v>-4.7225648492131675</v>
      </c>
      <c r="AN146" s="21">
        <f>-AN$161*'Fixed Data'!$B$20*'Fixed Data'!$B$22</f>
        <v>-4.8201836923300299</v>
      </c>
      <c r="AO146" s="21">
        <f>-AO$161*'Fixed Data'!$B$20*'Fixed Data'!$B$22</f>
        <v>-4.9220330375416426</v>
      </c>
      <c r="AP146" s="21">
        <f>-AP$161*'Fixed Data'!$B$20*'Fixed Data'!$B$22</f>
        <v>-5.028388916210691</v>
      </c>
      <c r="AQ146" s="21">
        <f>-AQ$161*'Fixed Data'!$B$20*'Fixed Data'!$B$22</f>
        <v>-5.1394780315826178</v>
      </c>
      <c r="AR146" s="21">
        <f>-AR$161*'Fixed Data'!$B$20*'Fixed Data'!$B$22</f>
        <v>-5.2447797401603511</v>
      </c>
      <c r="AS146" s="21">
        <f>-AS$161*'Fixed Data'!$B$20*'Fixed Data'!$B$22</f>
        <v>-5.3311615396033316</v>
      </c>
      <c r="AT146" s="21">
        <f>-AT$161*'Fixed Data'!$B$20*'Fixed Data'!$B$22</f>
        <v>-5.4208594340485945</v>
      </c>
      <c r="AU146" s="21">
        <f>-AU$161*'Fixed Data'!$B$20*'Fixed Data'!$B$22</f>
        <v>-5.5140191004926944</v>
      </c>
      <c r="AV146" s="21">
        <f>-AV$161*'Fixed Data'!$B$20*'Fixed Data'!$B$22</f>
        <v>-5.6022404892452222</v>
      </c>
      <c r="AW146" s="21">
        <f>-AW$161*'Fixed Data'!$B$20*'Fixed Data'!$B$22</f>
        <v>-5.6750443547930596</v>
      </c>
      <c r="AX146" s="21">
        <f>-AX$161*'Fixed Data'!$B$20*'Fixed Data'!$B$22</f>
        <v>-5.7448663334135937</v>
      </c>
      <c r="AY146" s="21">
        <f>-AY$161*'Fixed Data'!$B$20*'Fixed Data'!$B$22</f>
        <v>-5.8128994397352196</v>
      </c>
      <c r="AZ146" s="21">
        <f>-AZ$161*'Fixed Data'!$B$20*'Fixed Data'!$B$22</f>
        <v>-5.8818652327785914</v>
      </c>
      <c r="BA146" s="21">
        <f>-BA$161*'Fixed Data'!$B$20*'Fixed Data'!$B$22</f>
        <v>-5.9529973411033303</v>
      </c>
      <c r="BB146" s="21">
        <f>-BB$161*'Fixed Data'!$B$20*'Fixed Data'!$B$22</f>
        <v>-6.02498968281229</v>
      </c>
    </row>
    <row r="147" spans="1:54" outlineLevel="2">
      <c r="A147" s="456"/>
      <c r="B147" s="135" t="s">
        <v>284</v>
      </c>
      <c r="C147" s="135" t="s">
        <v>466</v>
      </c>
      <c r="D147" s="135" t="s">
        <v>383</v>
      </c>
      <c r="E147" s="21">
        <f>-E$162*'Fixed Data'!$B$21*'Fixed Data'!$B$22</f>
        <v>-1.7610507225438332E-2</v>
      </c>
      <c r="F147" s="21">
        <f>-F$162*'Fixed Data'!$B$21*'Fixed Data'!$B$22</f>
        <v>-1.7986164640361131E-2</v>
      </c>
      <c r="G147" s="21">
        <f>-G$162*'Fixed Data'!$B$21*'Fixed Data'!$B$22</f>
        <v>-1.839059581921295E-2</v>
      </c>
      <c r="H147" s="21">
        <f>-H$162*'Fixed Data'!$B$21*'Fixed Data'!$B$22</f>
        <v>-1.8835038816109408E-2</v>
      </c>
      <c r="I147" s="21">
        <f>-I$162*'Fixed Data'!$B$21*'Fixed Data'!$B$22</f>
        <v>-1.9258524332230572E-2</v>
      </c>
      <c r="J147" s="21">
        <f>-J$162*'Fixed Data'!$B$21*'Fixed Data'!$B$22</f>
        <v>-1.972220895223107E-2</v>
      </c>
      <c r="K147" s="21">
        <f>-K$162*'Fixed Data'!$B$21*'Fixed Data'!$B$22</f>
        <v>-2.0263845161017098E-2</v>
      </c>
      <c r="L147" s="21">
        <f>-L$162*'Fixed Data'!$B$21*'Fixed Data'!$B$22</f>
        <v>-2.0820762417323498E-2</v>
      </c>
      <c r="M147" s="21">
        <f>-M$162*'Fixed Data'!$B$21*'Fixed Data'!$B$22</f>
        <v>-2.1391662979481602E-2</v>
      </c>
      <c r="N147" s="21">
        <f>-N$162*'Fixed Data'!$B$21*'Fixed Data'!$B$22</f>
        <v>-2.1982483793383661E-2</v>
      </c>
      <c r="O147" s="21">
        <f>-O$162*'Fixed Data'!$B$21*'Fixed Data'!$B$22</f>
        <v>-2.2585920711476994E-2</v>
      </c>
      <c r="P147" s="21">
        <f>-P$162*'Fixed Data'!$B$21*'Fixed Data'!$B$22</f>
        <v>-2.3209353820220706E-2</v>
      </c>
      <c r="Q147" s="21">
        <f>-Q$162*'Fixed Data'!$B$21*'Fixed Data'!$B$22</f>
        <v>-2.3855738258050548E-2</v>
      </c>
      <c r="R147" s="21">
        <f>-R$162*'Fixed Data'!$B$21*'Fixed Data'!$B$22</f>
        <v>-2.4524400669861786E-2</v>
      </c>
      <c r="S147" s="21">
        <f>-S$162*'Fixed Data'!$B$21*'Fixed Data'!$B$22</f>
        <v>-2.5218321959076272E-2</v>
      </c>
      <c r="T147" s="21">
        <f>-T$162*'Fixed Data'!$B$21*'Fixed Data'!$B$22</f>
        <v>-2.5938596760922493E-2</v>
      </c>
      <c r="U147" s="21">
        <f>-U$162*'Fixed Data'!$B$21*'Fixed Data'!$B$22</f>
        <v>-2.668637289799787E-2</v>
      </c>
      <c r="V147" s="21">
        <f>-V$162*'Fixed Data'!$B$21*'Fixed Data'!$B$22</f>
        <v>-2.7462855900441847E-2</v>
      </c>
      <c r="W147" s="21">
        <f>-W$162*'Fixed Data'!$B$21*'Fixed Data'!$B$22</f>
        <v>-2.8269310361987723E-2</v>
      </c>
      <c r="X147" s="21">
        <f>-X$162*'Fixed Data'!$B$21*'Fixed Data'!$B$22</f>
        <v>-2.9107064912152994E-2</v>
      </c>
      <c r="Y147" s="21">
        <f>-Y$162*'Fixed Data'!$B$21*'Fixed Data'!$B$22</f>
        <v>-2.9977514174980967E-2</v>
      </c>
      <c r="Z147" s="21">
        <f>-Z$162*'Fixed Data'!$B$21*'Fixed Data'!$B$22</f>
        <v>-3.0882123590558641E-2</v>
      </c>
      <c r="AA147" s="21">
        <f>-AA$162*'Fixed Data'!$B$21*'Fixed Data'!$B$22</f>
        <v>-3.1822432729810224E-2</v>
      </c>
      <c r="AB147" s="21">
        <f>-AB$162*'Fixed Data'!$B$21*'Fixed Data'!$B$22</f>
        <v>-3.2776842548739124E-2</v>
      </c>
      <c r="AC147" s="21">
        <f>-AC$162*'Fixed Data'!$B$21*'Fixed Data'!$B$22</f>
        <v>-5.8875122707913619E-2</v>
      </c>
      <c r="AD147" s="21">
        <f>-AD$162*'Fixed Data'!$B$21*'Fixed Data'!$B$22</f>
        <v>-5.9841345546963909E-2</v>
      </c>
      <c r="AE147" s="21">
        <f>-AE$162*'Fixed Data'!$B$21*'Fixed Data'!$B$22</f>
        <v>-6.0847532290225034E-2</v>
      </c>
      <c r="AF147" s="21">
        <f>-AF$162*'Fixed Data'!$B$21*'Fixed Data'!$B$22</f>
        <v>-6.1895583670444003E-2</v>
      </c>
      <c r="AG147" s="21">
        <f>-AG$162*'Fixed Data'!$B$21*'Fixed Data'!$B$22</f>
        <v>-6.2987501822915515E-2</v>
      </c>
      <c r="AH147" s="21">
        <f>-AH$162*'Fixed Data'!$B$21*'Fixed Data'!$B$22</f>
        <v>-6.412539540834461E-2</v>
      </c>
      <c r="AI147" s="21">
        <f>-AI$162*'Fixed Data'!$B$21*'Fixed Data'!$B$22</f>
        <v>-6.5311485489071675E-2</v>
      </c>
      <c r="AJ147" s="21">
        <f>-AJ$162*'Fixed Data'!$B$21*'Fixed Data'!$B$22</f>
        <v>-6.6548112761349143E-2</v>
      </c>
      <c r="AK147" s="21">
        <f>-AK$162*'Fixed Data'!$B$21*'Fixed Data'!$B$22</f>
        <v>-6.7837743582238957E-2</v>
      </c>
      <c r="AL147" s="21">
        <f>-AL$162*'Fixed Data'!$B$21*'Fixed Data'!$B$22</f>
        <v>-6.9182977804578952E-2</v>
      </c>
      <c r="AM147" s="21">
        <f>-AM$162*'Fixed Data'!$B$21*'Fixed Data'!$B$22</f>
        <v>-7.0586556009259782E-2</v>
      </c>
      <c r="AN147" s="21">
        <f>-AN$162*'Fixed Data'!$B$21*'Fixed Data'!$B$22</f>
        <v>-7.2045631541997723E-2</v>
      </c>
      <c r="AO147" s="21">
        <f>-AO$162*'Fixed Data'!$B$21*'Fixed Data'!$B$22</f>
        <v>-7.3567938720142723E-2</v>
      </c>
      <c r="AP147" s="21">
        <f>-AP$162*'Fixed Data'!$B$21*'Fixed Data'!$B$22</f>
        <v>-7.5157603557610295E-2</v>
      </c>
      <c r="AQ147" s="21">
        <f>-AQ$162*'Fixed Data'!$B$21*'Fixed Data'!$B$22</f>
        <v>-7.6818014376082155E-2</v>
      </c>
      <c r="AR147" s="21">
        <f>-AR$162*'Fixed Data'!$B$21*'Fixed Data'!$B$22</f>
        <v>-7.8391922945174483E-2</v>
      </c>
      <c r="AS147" s="21">
        <f>-AS$162*'Fixed Data'!$B$21*'Fixed Data'!$B$22</f>
        <v>-7.9683041957688744E-2</v>
      </c>
      <c r="AT147" s="21">
        <f>-AT$162*'Fixed Data'!$B$21*'Fixed Data'!$B$22</f>
        <v>-8.1023725571195984E-2</v>
      </c>
      <c r="AU147" s="21">
        <f>-AU$162*'Fixed Data'!$B$21*'Fixed Data'!$B$22</f>
        <v>-8.2416151303703333E-2</v>
      </c>
      <c r="AV147" s="21">
        <f>-AV$162*'Fixed Data'!$B$21*'Fixed Data'!$B$22</f>
        <v>-8.3734766227239132E-2</v>
      </c>
      <c r="AW147" s="21">
        <f>-AW$162*'Fixed Data'!$B$21*'Fixed Data'!$B$22</f>
        <v>-8.4822940621758602E-2</v>
      </c>
      <c r="AX147" s="21">
        <f>-AX$162*'Fixed Data'!$B$21*'Fixed Data'!$B$22</f>
        <v>-8.586654550779628E-2</v>
      </c>
      <c r="AY147" s="21">
        <f>-AY$162*'Fixed Data'!$B$21*'Fixed Data'!$B$22</f>
        <v>-8.688341326918686E-2</v>
      </c>
      <c r="AZ147" s="21">
        <f>-AZ$162*'Fixed Data'!$B$21*'Fixed Data'!$B$22</f>
        <v>-8.7914221244113203E-2</v>
      </c>
      <c r="BA147" s="21">
        <f>-BA$162*'Fixed Data'!$B$21*'Fixed Data'!$B$22</f>
        <v>-8.897740842362678E-2</v>
      </c>
      <c r="BB147" s="21">
        <f>-BB$162*'Fixed Data'!$B$21*'Fixed Data'!$B$22</f>
        <v>-9.0053453215511642E-2</v>
      </c>
    </row>
    <row r="148" spans="1:54" outlineLevel="2">
      <c r="A148" s="456"/>
      <c r="B148" s="135" t="s">
        <v>284</v>
      </c>
      <c r="C148" s="135"/>
      <c r="D148" s="135" t="s">
        <v>383</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56"/>
      <c r="B149" s="135" t="s">
        <v>284</v>
      </c>
      <c r="C149" s="135"/>
      <c r="D149" s="135" t="s">
        <v>383</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56"/>
      <c r="B150" s="135" t="s">
        <v>287</v>
      </c>
      <c r="C150" s="135" t="s">
        <v>467</v>
      </c>
      <c r="D150" s="135" t="s">
        <v>383</v>
      </c>
      <c r="E150" s="279">
        <v>-1.9308018249999999</v>
      </c>
      <c r="F150" s="279">
        <v>-1.979000874</v>
      </c>
      <c r="G150" s="279">
        <v>-2.0264682839999999</v>
      </c>
      <c r="H150" s="279">
        <v>-2.0656774860000002</v>
      </c>
      <c r="I150" s="279">
        <v>-2.1143760610000002</v>
      </c>
      <c r="J150" s="279">
        <v>-2.1480513320000001</v>
      </c>
      <c r="K150" s="279">
        <v>-2.2089069939999999</v>
      </c>
      <c r="L150" s="279">
        <v>-2.271739636</v>
      </c>
      <c r="M150" s="279">
        <v>-2.3362275989999999</v>
      </c>
      <c r="N150" s="279">
        <v>-2.4027648679999998</v>
      </c>
      <c r="O150" s="279">
        <v>-2.459929142</v>
      </c>
      <c r="P150" s="279">
        <v>-2.5159187379999999</v>
      </c>
      <c r="Q150" s="279">
        <v>-2.5737960809999998</v>
      </c>
      <c r="R150" s="279">
        <v>-2.6336092980000001</v>
      </c>
      <c r="S150" s="279">
        <v>-2.6954579279999997</v>
      </c>
      <c r="T150" s="279">
        <v>-2.7594185359999996</v>
      </c>
      <c r="U150" s="279">
        <v>-2.825570903</v>
      </c>
      <c r="V150" s="279">
        <v>-2.8939981809999997</v>
      </c>
      <c r="W150" s="279">
        <v>-2.96478705</v>
      </c>
      <c r="X150" s="279">
        <v>-3.0380278820000002</v>
      </c>
      <c r="Y150" s="279">
        <v>-3.1135968480000003</v>
      </c>
      <c r="Z150" s="279">
        <v>-3.191424381</v>
      </c>
      <c r="AA150" s="279">
        <v>-3.2719613089999999</v>
      </c>
      <c r="AB150" s="279">
        <v>-3.352003914</v>
      </c>
      <c r="AC150" s="279">
        <v>-22.869473790000001</v>
      </c>
      <c r="AD150" s="279">
        <v>-23.53744945</v>
      </c>
      <c r="AE150" s="279">
        <v>-24.22985414</v>
      </c>
      <c r="AF150" s="279">
        <v>-24.94769355</v>
      </c>
      <c r="AG150" s="279">
        <v>-25.692019640000002</v>
      </c>
      <c r="AH150" s="279">
        <v>-26.463932889999999</v>
      </c>
      <c r="AI150" s="279">
        <v>-27.264582799999999</v>
      </c>
      <c r="AJ150" s="279">
        <v>-28.095174370000002</v>
      </c>
      <c r="AK150" s="279">
        <v>-28.956970920000003</v>
      </c>
      <c r="AL150" s="279">
        <v>-29.85129293</v>
      </c>
      <c r="AM150" s="279">
        <v>-30.779523059999999</v>
      </c>
      <c r="AN150" s="279">
        <v>-31.735897980000001</v>
      </c>
      <c r="AO150" s="279">
        <v>-32.727826049999997</v>
      </c>
      <c r="AP150" s="279">
        <v>-33.758042340000003</v>
      </c>
      <c r="AQ150" s="279">
        <v>-34.828208159999996</v>
      </c>
      <c r="AR150" s="279">
        <v>-35.906218299999999</v>
      </c>
      <c r="AS150" s="279">
        <v>-36.951847210000004</v>
      </c>
      <c r="AT150" s="279">
        <v>-38.036067330000002</v>
      </c>
      <c r="AU150" s="279">
        <v>-39.16045879</v>
      </c>
      <c r="AV150" s="279">
        <v>-40.303114909999998</v>
      </c>
      <c r="AW150" s="279">
        <v>-41.436455899999999</v>
      </c>
      <c r="AX150" s="279">
        <v>-42.526706109999999</v>
      </c>
      <c r="AY150" s="279">
        <v>-43.584696549999997</v>
      </c>
      <c r="AZ150" s="279">
        <v>-44.659949249999997</v>
      </c>
      <c r="BA150" s="279">
        <v>-45.774470260000001</v>
      </c>
      <c r="BB150" s="279">
        <v>-46.916804939800159</v>
      </c>
    </row>
    <row r="151" spans="1:54" outlineLevel="2">
      <c r="A151" s="456"/>
      <c r="B151" s="135" t="s">
        <v>287</v>
      </c>
      <c r="C151" s="135" t="s">
        <v>468</v>
      </c>
      <c r="D151" s="135" t="s">
        <v>383</v>
      </c>
      <c r="E151" s="279">
        <v>-0.62407289190000004</v>
      </c>
      <c r="F151" s="279">
        <v>-0.63874725399999999</v>
      </c>
      <c r="G151" s="279">
        <v>-0.6538908858000001</v>
      </c>
      <c r="H151" s="279">
        <v>-0.6680595158</v>
      </c>
      <c r="I151" s="279">
        <v>-0.68297176640000001</v>
      </c>
      <c r="J151" s="279">
        <v>-0.69021654200000004</v>
      </c>
      <c r="K151" s="279">
        <v>-0.70265788500000004</v>
      </c>
      <c r="L151" s="279">
        <v>-0.71378550919999995</v>
      </c>
      <c r="M151" s="279">
        <v>-0.71992298100000007</v>
      </c>
      <c r="N151" s="279">
        <v>-0.72546478380000001</v>
      </c>
      <c r="O151" s="279">
        <v>-0.73129678870000003</v>
      </c>
      <c r="P151" s="279">
        <v>-0.73743421210000004</v>
      </c>
      <c r="Q151" s="279">
        <v>-0.74387704469999993</v>
      </c>
      <c r="R151" s="279">
        <v>-0.75057261610000003</v>
      </c>
      <c r="S151" s="279">
        <v>-0.75761888300000002</v>
      </c>
      <c r="T151" s="279">
        <v>-0.76503423549999994</v>
      </c>
      <c r="U151" s="279">
        <v>-0.77283802930000001</v>
      </c>
      <c r="V151" s="279">
        <v>-0.78105063509999995</v>
      </c>
      <c r="W151" s="279">
        <v>-0.78969349300000002</v>
      </c>
      <c r="X151" s="279">
        <v>-0.79878916789999999</v>
      </c>
      <c r="Y151" s="279">
        <v>-0.80836140879999996</v>
      </c>
      <c r="Z151" s="279">
        <v>-0.81843521109999995</v>
      </c>
      <c r="AA151" s="279">
        <v>-0.82903688180000001</v>
      </c>
      <c r="AB151" s="279">
        <v>-0.84019410839999997</v>
      </c>
      <c r="AC151" s="279">
        <v>-8.3933007349999986</v>
      </c>
      <c r="AD151" s="279">
        <v>-8.5168204759999995</v>
      </c>
      <c r="AE151" s="279">
        <v>-8.646814161</v>
      </c>
      <c r="AF151" s="279">
        <v>-8.783621406</v>
      </c>
      <c r="AG151" s="279">
        <v>-8.9275996520000014</v>
      </c>
      <c r="AH151" s="279">
        <v>-9.0791250989999988</v>
      </c>
      <c r="AI151" s="279">
        <v>-9.2385936920000002</v>
      </c>
      <c r="AJ151" s="279">
        <v>-9.4064221579999998</v>
      </c>
      <c r="AK151" s="279">
        <v>-9.583049097</v>
      </c>
      <c r="AL151" s="279">
        <v>-9.7689361300000002</v>
      </c>
      <c r="AM151" s="279">
        <v>-9.9645691079999992</v>
      </c>
      <c r="AN151" s="279">
        <v>-10.17045938</v>
      </c>
      <c r="AO151" s="279">
        <v>-10.38714515</v>
      </c>
      <c r="AP151" s="279">
        <v>-10.61519285</v>
      </c>
      <c r="AQ151" s="279">
        <v>-10.85519867</v>
      </c>
      <c r="AR151" s="279">
        <v>-11.10779007</v>
      </c>
      <c r="AS151" s="279">
        <v>-11.373627470000001</v>
      </c>
      <c r="AT151" s="279">
        <v>-11.653405939999999</v>
      </c>
      <c r="AU151" s="279">
        <v>-11.947857050000001</v>
      </c>
      <c r="AV151" s="279">
        <v>-12.25775076</v>
      </c>
      <c r="AW151" s="279">
        <v>-12.583897480000001</v>
      </c>
      <c r="AX151" s="279">
        <v>-12.927150119999999</v>
      </c>
      <c r="AY151" s="279">
        <v>-13.2884064</v>
      </c>
      <c r="AZ151" s="279">
        <v>-13.66861115</v>
      </c>
      <c r="BA151" s="279">
        <v>-14.067344039999998</v>
      </c>
      <c r="BB151" s="279">
        <v>-14.477708537324473</v>
      </c>
    </row>
    <row r="152" spans="1:54" outlineLevel="2">
      <c r="A152" s="456"/>
      <c r="B152" s="135" t="s">
        <v>287</v>
      </c>
      <c r="C152" s="135" t="s">
        <v>469</v>
      </c>
      <c r="D152" s="135" t="s">
        <v>383</v>
      </c>
      <c r="E152" s="279">
        <v>-3.24739697</v>
      </c>
      <c r="F152" s="279">
        <v>-3.3164138009999999</v>
      </c>
      <c r="G152" s="279">
        <v>-3.3906675099999997</v>
      </c>
      <c r="H152" s="279">
        <v>-3.472699559</v>
      </c>
      <c r="I152" s="279">
        <v>-3.5508800329999999</v>
      </c>
      <c r="J152" s="279">
        <v>-3.6359956069999999</v>
      </c>
      <c r="K152" s="279">
        <v>-3.7359329199999998</v>
      </c>
      <c r="L152" s="279">
        <v>-3.8386939029999998</v>
      </c>
      <c r="M152" s="279">
        <v>-3.9440399449999997</v>
      </c>
      <c r="N152" s="279">
        <v>-4.0530651510000002</v>
      </c>
      <c r="O152" s="279">
        <v>-4.1644246090000001</v>
      </c>
      <c r="P152" s="279">
        <v>-4.2794783079999998</v>
      </c>
      <c r="Q152" s="279">
        <v>-4.3987711090000001</v>
      </c>
      <c r="R152" s="279">
        <v>-4.5221795949999999</v>
      </c>
      <c r="S152" s="279">
        <v>-4.6502535160000003</v>
      </c>
      <c r="T152" s="279">
        <v>-4.7831951180000001</v>
      </c>
      <c r="U152" s="279">
        <v>-4.9212166150000005</v>
      </c>
      <c r="V152" s="279">
        <v>-5.064540729</v>
      </c>
      <c r="W152" s="279">
        <v>-5.2134012589999994</v>
      </c>
      <c r="X152" s="279">
        <v>-5.3680436929999997</v>
      </c>
      <c r="Y152" s="279">
        <v>-5.5287258459999995</v>
      </c>
      <c r="Z152" s="279">
        <v>-5.6957185369999994</v>
      </c>
      <c r="AA152" s="279">
        <v>-5.8693063070000004</v>
      </c>
      <c r="AB152" s="279">
        <v>-6.0455117219999996</v>
      </c>
      <c r="AC152" s="279">
        <v>-10.85319073</v>
      </c>
      <c r="AD152" s="279">
        <v>-11.031615929999999</v>
      </c>
      <c r="AE152" s="279">
        <v>-11.21742605</v>
      </c>
      <c r="AF152" s="279">
        <v>-11.410972510000001</v>
      </c>
      <c r="AG152" s="279">
        <v>-11.61262539</v>
      </c>
      <c r="AH152" s="279">
        <v>-11.822774470000001</v>
      </c>
      <c r="AI152" s="279">
        <v>-12.04183035</v>
      </c>
      <c r="AJ152" s="279">
        <v>-12.270225679999999</v>
      </c>
      <c r="AK152" s="279">
        <v>-12.50841642</v>
      </c>
      <c r="AL152" s="279">
        <v>-12.756883109999999</v>
      </c>
      <c r="AM152" s="279">
        <v>-13.0161324</v>
      </c>
      <c r="AN152" s="279">
        <v>-13.285641800000001</v>
      </c>
      <c r="AO152" s="279">
        <v>-13.566837919999999</v>
      </c>
      <c r="AP152" s="279">
        <v>-13.860482900000001</v>
      </c>
      <c r="AQ152" s="279">
        <v>-14.167203000000001</v>
      </c>
      <c r="AR152" s="279">
        <v>-14.458035789999998</v>
      </c>
      <c r="AS152" s="279">
        <v>-14.696827900000001</v>
      </c>
      <c r="AT152" s="279">
        <v>-14.94480094</v>
      </c>
      <c r="AU152" s="279">
        <v>-15.202358670000001</v>
      </c>
      <c r="AV152" s="279">
        <v>-15.446377310000001</v>
      </c>
      <c r="AW152" s="279">
        <v>-15.64800902</v>
      </c>
      <c r="AX152" s="279">
        <v>-15.84149401</v>
      </c>
      <c r="AY152" s="279">
        <v>-16.030120270000001</v>
      </c>
      <c r="AZ152" s="279">
        <v>-16.221384010000001</v>
      </c>
      <c r="BA152" s="279">
        <v>-16.418685289999999</v>
      </c>
      <c r="BB152" s="279">
        <v>-16.618386352599661</v>
      </c>
    </row>
    <row r="153" spans="1:54" outlineLevel="2">
      <c r="A153" s="456"/>
      <c r="B153" s="135" t="s">
        <v>470</v>
      </c>
      <c r="C153" s="135"/>
      <c r="D153" s="135" t="s">
        <v>383</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57"/>
      <c r="B154" s="135" t="s">
        <v>470</v>
      </c>
      <c r="C154" s="135"/>
      <c r="D154" s="135" t="s">
        <v>383</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6"/>
      <c r="G155" s="136"/>
      <c r="H155" s="136"/>
      <c r="I155" s="136"/>
      <c r="J155" s="136"/>
      <c r="K155" s="136"/>
      <c r="L155" s="136"/>
      <c r="M155" s="136"/>
      <c r="N155" s="136"/>
      <c r="O155" s="136"/>
      <c r="P155" s="136"/>
      <c r="Q155" s="136"/>
      <c r="R155" s="136"/>
      <c r="S155" s="136"/>
      <c r="T155" s="136"/>
      <c r="U155" s="136"/>
      <c r="V155" s="136"/>
      <c r="W155" s="136"/>
      <c r="X155" s="136"/>
      <c r="Y155" s="136"/>
      <c r="Z155" s="136"/>
      <c r="AA155" s="136"/>
      <c r="AB155" s="136"/>
      <c r="AC155" s="136"/>
      <c r="AD155" s="136"/>
      <c r="AE155" s="136"/>
      <c r="AF155" s="136"/>
      <c r="AG155" s="136"/>
      <c r="AH155" s="136"/>
      <c r="AI155" s="136"/>
      <c r="AJ155" s="136"/>
      <c r="AK155" s="136"/>
      <c r="AL155" s="136"/>
      <c r="AM155" s="136"/>
      <c r="AN155" s="136"/>
      <c r="AO155" s="136"/>
      <c r="AP155" s="136"/>
      <c r="AQ155" s="136"/>
      <c r="AR155" s="136"/>
      <c r="AS155" s="136"/>
      <c r="AT155" s="136"/>
      <c r="AU155" s="136"/>
      <c r="AV155" s="136"/>
      <c r="AW155" s="136"/>
      <c r="AX155" s="136"/>
      <c r="AY155" s="136"/>
      <c r="AZ155" s="136"/>
      <c r="BA155" s="136"/>
      <c r="BB155" s="136"/>
    </row>
    <row r="156" spans="1:54" outlineLevel="1">
      <c r="A156" s="134" t="s">
        <v>374</v>
      </c>
      <c r="B156" s="134"/>
      <c r="C156" s="135"/>
      <c r="D156" s="135"/>
      <c r="E156" s="136"/>
      <c r="F156" s="136"/>
      <c r="G156" s="136"/>
      <c r="H156" s="136"/>
      <c r="I156" s="136"/>
      <c r="J156" s="136"/>
      <c r="K156" s="136"/>
      <c r="L156" s="136"/>
      <c r="M156" s="136"/>
      <c r="N156" s="136"/>
      <c r="O156" s="136"/>
      <c r="P156" s="136"/>
      <c r="Q156" s="136"/>
      <c r="R156" s="136"/>
      <c r="S156" s="136"/>
      <c r="T156" s="136"/>
      <c r="U156" s="136"/>
      <c r="V156" s="136"/>
      <c r="W156" s="136"/>
      <c r="X156" s="136"/>
      <c r="Y156" s="136"/>
      <c r="Z156" s="136"/>
      <c r="AA156" s="136"/>
      <c r="AB156" s="136"/>
      <c r="AC156" s="136"/>
      <c r="AD156" s="136"/>
      <c r="AE156" s="136"/>
      <c r="AF156" s="136"/>
      <c r="AG156" s="136"/>
      <c r="AH156" s="136"/>
      <c r="AI156" s="136"/>
      <c r="AJ156" s="136"/>
      <c r="AK156" s="136"/>
      <c r="AL156" s="136"/>
      <c r="AM156" s="136"/>
      <c r="AN156" s="136"/>
      <c r="AO156" s="136"/>
      <c r="AP156" s="136"/>
      <c r="AQ156" s="136"/>
      <c r="AR156" s="136"/>
      <c r="AS156" s="136"/>
      <c r="AT156" s="136"/>
      <c r="AU156" s="136"/>
      <c r="AV156" s="136"/>
      <c r="AW156" s="136"/>
      <c r="AX156" s="136"/>
      <c r="AY156" s="136"/>
      <c r="AZ156" s="136"/>
      <c r="BA156" s="136"/>
      <c r="BB156" s="136"/>
    </row>
    <row r="157" spans="1:54" outlineLevel="2">
      <c r="A157" s="133"/>
      <c r="B157" s="134" t="s">
        <v>463</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55" t="s">
        <v>471</v>
      </c>
      <c r="B158" s="135" t="s">
        <v>281</v>
      </c>
      <c r="C158" s="135" t="s">
        <v>389</v>
      </c>
      <c r="D158" s="135" t="s">
        <v>472</v>
      </c>
      <c r="E158" s="327">
        <v>22.755666460803035</v>
      </c>
      <c r="F158" s="327">
        <v>23.392727147331453</v>
      </c>
      <c r="G158" s="327">
        <v>24.037932695569751</v>
      </c>
      <c r="H158" s="327">
        <v>24.71081034408266</v>
      </c>
      <c r="I158" s="327">
        <v>25.404229220249601</v>
      </c>
      <c r="J158" s="327">
        <v>26.118847218200411</v>
      </c>
      <c r="K158" s="327">
        <v>26.855344893070395</v>
      </c>
      <c r="L158" s="327">
        <v>27.614426321123869</v>
      </c>
      <c r="M158" s="327">
        <v>28.396783899334899</v>
      </c>
      <c r="N158" s="327">
        <v>29.203200430558432</v>
      </c>
      <c r="O158" s="327">
        <v>29.880450798906807</v>
      </c>
      <c r="P158" s="327">
        <v>30.537512523045013</v>
      </c>
      <c r="Q158" s="327">
        <v>31.215003928076555</v>
      </c>
      <c r="R158" s="327">
        <v>31.913606947883807</v>
      </c>
      <c r="S158" s="327">
        <v>32.634028701515064</v>
      </c>
      <c r="T158" s="327">
        <v>33.377002549775483</v>
      </c>
      <c r="U158" s="327">
        <v>34.143289202337932</v>
      </c>
      <c r="V158" s="327">
        <v>34.933677878061879</v>
      </c>
      <c r="W158" s="327">
        <v>35.748987521361443</v>
      </c>
      <c r="X158" s="327">
        <v>36.590068077626213</v>
      </c>
      <c r="Y158" s="327">
        <v>37.457801830871979</v>
      </c>
      <c r="Z158" s="327">
        <v>38.3531048069799</v>
      </c>
      <c r="AA158" s="327">
        <v>39.276928246077333</v>
      </c>
      <c r="AB158" s="327">
        <v>40.180387952168033</v>
      </c>
      <c r="AC158" s="327">
        <v>268.03094961853947</v>
      </c>
      <c r="AD158" s="327">
        <v>275.1633868990225</v>
      </c>
      <c r="AE158" s="327">
        <v>282.53128748224083</v>
      </c>
      <c r="AF158" s="327">
        <v>290.14339381177155</v>
      </c>
      <c r="AG158" s="327">
        <v>298.00882134144069</v>
      </c>
      <c r="AH158" s="327">
        <v>306.13707672697211</v>
      </c>
      <c r="AI158" s="327">
        <v>314.53807700096405</v>
      </c>
      <c r="AJ158" s="327">
        <v>323.22216978796041</v>
      </c>
      <c r="AK158" s="327">
        <v>332.20015461978824</v>
      </c>
      <c r="AL158" s="327">
        <v>341.48330541494391</v>
      </c>
      <c r="AM158" s="327">
        <v>351.08339418963249</v>
      </c>
      <c r="AN158" s="327">
        <v>360.92265741303498</v>
      </c>
      <c r="AO158" s="327">
        <v>371.08751823138152</v>
      </c>
      <c r="AP158" s="327">
        <v>381.60571289834883</v>
      </c>
      <c r="AQ158" s="327">
        <v>392.49122613411146</v>
      </c>
      <c r="AR158" s="327">
        <v>403.32470057619406</v>
      </c>
      <c r="AS158" s="327">
        <v>413.5815668138867</v>
      </c>
      <c r="AT158" s="327">
        <v>424.1639319255849</v>
      </c>
      <c r="AU158" s="327">
        <v>435.08306539049079</v>
      </c>
      <c r="AV158" s="327">
        <v>446.03148248298447</v>
      </c>
      <c r="AW158" s="327">
        <v>456.62427886606912</v>
      </c>
      <c r="AX158" s="326">
        <v>466.45274357727607</v>
      </c>
      <c r="AY158" s="327">
        <v>475.67568835887062</v>
      </c>
      <c r="AZ158" s="327">
        <v>484.89954123242961</v>
      </c>
      <c r="BA158" s="327">
        <v>494.40250467764031</v>
      </c>
      <c r="BB158" s="325">
        <v>504.09170528449374</v>
      </c>
    </row>
    <row r="159" spans="1:54" outlineLevel="2">
      <c r="A159" s="456"/>
      <c r="B159" s="135" t="s">
        <v>281</v>
      </c>
      <c r="C159" s="135"/>
      <c r="D159" s="135"/>
      <c r="E159" s="238"/>
      <c r="F159" s="238"/>
      <c r="G159" s="238"/>
      <c r="H159" s="238"/>
      <c r="I159" s="238"/>
      <c r="J159" s="238"/>
      <c r="K159" s="238"/>
      <c r="L159" s="238"/>
      <c r="M159" s="238"/>
      <c r="N159" s="238"/>
      <c r="O159" s="238"/>
      <c r="P159" s="238"/>
      <c r="Q159" s="238"/>
      <c r="R159" s="238"/>
      <c r="S159" s="238"/>
      <c r="T159" s="238"/>
      <c r="U159" s="238"/>
      <c r="V159" s="238"/>
      <c r="W159" s="238"/>
      <c r="X159" s="238"/>
      <c r="Y159" s="238"/>
      <c r="Z159" s="238"/>
      <c r="AA159" s="238"/>
      <c r="AB159" s="238"/>
      <c r="AC159" s="238"/>
      <c r="AD159" s="238"/>
      <c r="AE159" s="238"/>
      <c r="AF159" s="238"/>
      <c r="AG159" s="238"/>
      <c r="AH159" s="238"/>
      <c r="AI159" s="238"/>
      <c r="AJ159" s="238"/>
      <c r="AK159" s="238"/>
      <c r="AL159" s="238"/>
      <c r="AM159" s="238"/>
      <c r="AN159" s="238"/>
      <c r="AO159" s="238"/>
      <c r="AP159" s="238"/>
      <c r="AQ159" s="238"/>
      <c r="AR159" s="238"/>
      <c r="AS159" s="238"/>
      <c r="AT159" s="238"/>
      <c r="AU159" s="238"/>
      <c r="AV159" s="238"/>
      <c r="AW159" s="238"/>
      <c r="AX159" s="238"/>
      <c r="AY159" s="238"/>
      <c r="AZ159" s="238"/>
      <c r="BA159" s="238"/>
      <c r="BB159" s="238"/>
    </row>
    <row r="160" spans="1:54" outlineLevel="2">
      <c r="A160" s="456"/>
      <c r="B160" s="135" t="s">
        <v>281</v>
      </c>
      <c r="C160" s="135"/>
      <c r="D160" s="135"/>
      <c r="E160" s="238"/>
      <c r="F160" s="238"/>
      <c r="G160" s="238"/>
      <c r="H160" s="238"/>
      <c r="I160" s="238"/>
      <c r="J160" s="238"/>
      <c r="K160" s="238"/>
      <c r="L160" s="238"/>
      <c r="M160" s="238"/>
      <c r="N160" s="238"/>
      <c r="O160" s="238"/>
      <c r="P160" s="238"/>
      <c r="Q160" s="238"/>
      <c r="R160" s="238"/>
      <c r="S160" s="238"/>
      <c r="T160" s="238"/>
      <c r="U160" s="238"/>
      <c r="V160" s="238"/>
      <c r="W160" s="238"/>
      <c r="X160" s="238"/>
      <c r="Y160" s="238"/>
      <c r="Z160" s="238"/>
      <c r="AA160" s="238"/>
      <c r="AB160" s="238"/>
      <c r="AC160" s="238"/>
      <c r="AD160" s="238"/>
      <c r="AE160" s="238"/>
      <c r="AF160" s="238"/>
      <c r="AG160" s="238"/>
      <c r="AH160" s="238"/>
      <c r="AI160" s="238"/>
      <c r="AJ160" s="238"/>
      <c r="AK160" s="238"/>
      <c r="AL160" s="238"/>
      <c r="AM160" s="238"/>
      <c r="AN160" s="238"/>
      <c r="AO160" s="238"/>
      <c r="AP160" s="238"/>
      <c r="AQ160" s="238"/>
      <c r="AR160" s="238"/>
      <c r="AS160" s="238"/>
      <c r="AT160" s="238"/>
      <c r="AU160" s="238"/>
      <c r="AV160" s="238"/>
      <c r="AW160" s="238"/>
      <c r="AX160" s="238"/>
      <c r="AY160" s="238"/>
      <c r="AZ160" s="238"/>
      <c r="BA160" s="238"/>
      <c r="BB160" s="238"/>
    </row>
    <row r="161" spans="1:54" outlineLevel="2">
      <c r="A161" s="456"/>
      <c r="B161" s="135" t="s">
        <v>284</v>
      </c>
      <c r="C161" s="135" t="s">
        <v>465</v>
      </c>
      <c r="D161" s="135"/>
      <c r="E161" s="324">
        <v>5.2595741000000001E-2</v>
      </c>
      <c r="F161" s="324">
        <v>5.3717683000000002E-2</v>
      </c>
      <c r="G161" s="324">
        <v>5.4925561999999997E-2</v>
      </c>
      <c r="H161" s="324">
        <v>5.6252941000000001E-2</v>
      </c>
      <c r="I161" s="324">
        <v>5.7517726999999998E-2</v>
      </c>
      <c r="J161" s="324">
        <v>5.8902573E-2</v>
      </c>
      <c r="K161" s="324">
        <v>6.0520230000000001E-2</v>
      </c>
      <c r="L161" s="324">
        <v>6.2183526000000003E-2</v>
      </c>
      <c r="M161" s="324">
        <v>6.3888582999999999E-2</v>
      </c>
      <c r="N161" s="324">
        <v>6.5653136000000001E-2</v>
      </c>
      <c r="O161" s="324">
        <v>6.7455367000000002E-2</v>
      </c>
      <c r="P161" s="324">
        <v>6.9317320000000002E-2</v>
      </c>
      <c r="Q161" s="324">
        <v>7.1247819000000004E-2</v>
      </c>
      <c r="R161" s="324">
        <v>7.3244852999999999E-2</v>
      </c>
      <c r="S161" s="324">
        <v>7.5317327000000003E-2</v>
      </c>
      <c r="T161" s="324">
        <v>7.7468507000000006E-2</v>
      </c>
      <c r="U161" s="324">
        <v>7.9701824000000004E-2</v>
      </c>
      <c r="V161" s="324">
        <v>8.2020877000000006E-2</v>
      </c>
      <c r="W161" s="324">
        <v>8.4429443000000007E-2</v>
      </c>
      <c r="X161" s="324">
        <v>8.693149E-2</v>
      </c>
      <c r="Y161" s="324">
        <v>8.9531184E-2</v>
      </c>
      <c r="Z161" s="324">
        <v>9.2232901000000006E-2</v>
      </c>
      <c r="AA161" s="324">
        <v>9.5041239E-2</v>
      </c>
      <c r="AB161" s="324">
        <v>9.7891690000000003E-2</v>
      </c>
      <c r="AC161" s="324">
        <v>0.17583710999999999</v>
      </c>
      <c r="AD161" s="324">
        <v>0.17872284199999999</v>
      </c>
      <c r="AE161" s="324">
        <v>0.18172793100000001</v>
      </c>
      <c r="AF161" s="324">
        <v>0.18485805299999999</v>
      </c>
      <c r="AG161" s="324">
        <v>0.18811918799999999</v>
      </c>
      <c r="AH161" s="324">
        <v>0.19151763399999999</v>
      </c>
      <c r="AI161" s="324">
        <v>0.195060024</v>
      </c>
      <c r="AJ161" s="324">
        <v>0.198753349</v>
      </c>
      <c r="AK161" s="324">
        <v>0.20260497499999999</v>
      </c>
      <c r="AL161" s="324">
        <v>0.20662266700000001</v>
      </c>
      <c r="AM161" s="324">
        <v>0.21081461000000001</v>
      </c>
      <c r="AN161" s="324">
        <v>0.21517230100000001</v>
      </c>
      <c r="AO161" s="324">
        <v>0.219718841</v>
      </c>
      <c r="AP161" s="324">
        <v>0.22446655200000001</v>
      </c>
      <c r="AQ161" s="324">
        <v>0.229425554</v>
      </c>
      <c r="AR161" s="324">
        <v>0.234126207</v>
      </c>
      <c r="AS161" s="324">
        <v>0.23798227799999999</v>
      </c>
      <c r="AT161" s="324">
        <v>0.241986379</v>
      </c>
      <c r="AU161" s="324">
        <v>0.246145013</v>
      </c>
      <c r="AV161" s="324">
        <v>0.25008320299999998</v>
      </c>
      <c r="AW161" s="324">
        <v>0.25333315699999998</v>
      </c>
      <c r="AX161" s="324">
        <v>0.25645000000000001</v>
      </c>
      <c r="AY161" s="324">
        <v>0.25948698799999997</v>
      </c>
      <c r="AZ161" s="324">
        <v>0.26256561099999998</v>
      </c>
      <c r="BA161" s="324">
        <v>0.26574093799999998</v>
      </c>
      <c r="BB161" s="324">
        <v>0.26895466569352011</v>
      </c>
    </row>
    <row r="162" spans="1:54" outlineLevel="2">
      <c r="A162" s="456"/>
      <c r="B162" s="135" t="s">
        <v>284</v>
      </c>
      <c r="C162" s="135" t="s">
        <v>466</v>
      </c>
      <c r="D162" s="135"/>
      <c r="E162" s="324">
        <v>0.116879424</v>
      </c>
      <c r="F162" s="324">
        <v>0.11937262999999999</v>
      </c>
      <c r="G162" s="324">
        <v>0.122056805</v>
      </c>
      <c r="H162" s="324">
        <v>0.125006535</v>
      </c>
      <c r="I162" s="324">
        <v>0.12781717200000001</v>
      </c>
      <c r="J162" s="324">
        <v>0.130894607</v>
      </c>
      <c r="K162" s="324">
        <v>0.13448940000000001</v>
      </c>
      <c r="L162" s="324">
        <v>0.13818561200000001</v>
      </c>
      <c r="M162" s="324">
        <v>0.14197462999999999</v>
      </c>
      <c r="N162" s="324">
        <v>0.14589585699999999</v>
      </c>
      <c r="O162" s="324">
        <v>0.14990081599999999</v>
      </c>
      <c r="P162" s="324">
        <v>0.154038488</v>
      </c>
      <c r="Q162" s="324">
        <v>0.15832848599999999</v>
      </c>
      <c r="R162" s="324">
        <v>0.16276634100000001</v>
      </c>
      <c r="S162" s="324">
        <v>0.167371837</v>
      </c>
      <c r="T162" s="324">
        <v>0.17215223900000001</v>
      </c>
      <c r="U162" s="324">
        <v>0.17711516499999999</v>
      </c>
      <c r="V162" s="324">
        <v>0.18226861599999999</v>
      </c>
      <c r="W162" s="324">
        <v>0.18762098499999999</v>
      </c>
      <c r="X162" s="324">
        <v>0.19318109</v>
      </c>
      <c r="Y162" s="324">
        <v>0.19895818700000001</v>
      </c>
      <c r="Z162" s="324">
        <v>0.204962002</v>
      </c>
      <c r="AA162" s="324">
        <v>0.21120275299999999</v>
      </c>
      <c r="AB162" s="324">
        <v>0.21753708899999999</v>
      </c>
      <c r="AC162" s="324">
        <v>0.39074913300000003</v>
      </c>
      <c r="AD162" s="324">
        <v>0.397161871</v>
      </c>
      <c r="AE162" s="324">
        <v>0.403839846</v>
      </c>
      <c r="AF162" s="324">
        <v>0.41079567299999997</v>
      </c>
      <c r="AG162" s="324">
        <v>0.41804264000000002</v>
      </c>
      <c r="AH162" s="324">
        <v>0.42559474200000003</v>
      </c>
      <c r="AI162" s="324">
        <v>0.43346672000000003</v>
      </c>
      <c r="AJ162" s="324">
        <v>0.44167410899999998</v>
      </c>
      <c r="AK162" s="324">
        <v>0.45023327800000001</v>
      </c>
      <c r="AL162" s="324">
        <v>0.45916148200000001</v>
      </c>
      <c r="AM162" s="324">
        <v>0.46847691000000002</v>
      </c>
      <c r="AN162" s="324">
        <v>0.47816066899999998</v>
      </c>
      <c r="AO162" s="324">
        <v>0.48826409100000001</v>
      </c>
      <c r="AP162" s="324">
        <v>0.49881456000000002</v>
      </c>
      <c r="AQ162" s="324">
        <v>0.50983456400000005</v>
      </c>
      <c r="AR162" s="324">
        <v>0.52028045999999994</v>
      </c>
      <c r="AS162" s="324">
        <v>0.52884950600000002</v>
      </c>
      <c r="AT162" s="324">
        <v>0.53774750800000004</v>
      </c>
      <c r="AU162" s="324">
        <v>0.54698891800000005</v>
      </c>
      <c r="AV162" s="324">
        <v>0.555740452</v>
      </c>
      <c r="AW162" s="324">
        <v>0.56296257199999999</v>
      </c>
      <c r="AX162" s="324">
        <v>0.56988888800000004</v>
      </c>
      <c r="AY162" s="324">
        <v>0.576637752</v>
      </c>
      <c r="AZ162" s="324">
        <v>0.58347913600000001</v>
      </c>
      <c r="BA162" s="324">
        <v>0.59053541799999998</v>
      </c>
      <c r="BB162" s="324">
        <v>0.59767703486904922</v>
      </c>
    </row>
    <row r="163" spans="1:54" outlineLevel="2">
      <c r="A163" s="456"/>
      <c r="B163" s="135" t="s">
        <v>284</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56"/>
      <c r="B164" s="135" t="s">
        <v>284</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56"/>
      <c r="B165" s="135" t="s">
        <v>470</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56"/>
      <c r="B166" s="135" t="s">
        <v>470</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56"/>
      <c r="B167" s="135" t="s">
        <v>470</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56"/>
      <c r="B168" s="135" t="s">
        <v>470</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57"/>
      <c r="B169" s="135" t="s">
        <v>470</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475</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55" t="s">
        <v>476</v>
      </c>
      <c r="B172" s="135" t="s">
        <v>281</v>
      </c>
      <c r="C172" s="135" t="s">
        <v>389</v>
      </c>
      <c r="D172" s="135" t="s">
        <v>383</v>
      </c>
      <c r="E172" s="262">
        <f>-(E$158*'Fixed Data'!$B$25*'Fixed Data'!E$47*'Fixed Data'!$B$24*'Fixed Data'!$B$23+E$158*'Fixed Data'!$B$26)*'Fixed Data'!L44/10^6</f>
        <v>-4.6407788026609387</v>
      </c>
      <c r="F172" s="262">
        <f>-(F$158*'Fixed Data'!$B$25*'Fixed Data'!F$47*'Fixed Data'!$B$24*'Fixed Data'!$B$23+F$158*'Fixed Data'!$B$26)*'Fixed Data'!M44/10^6</f>
        <v>-4.8433508914609753</v>
      </c>
      <c r="G172" s="262">
        <f>-(G$158*'Fixed Data'!$B$25*'Fixed Data'!G$47*'Fixed Data'!$B$24*'Fixed Data'!$B$23+G$158*'Fixed Data'!$B$26)*'Fixed Data'!N44/10^6</f>
        <v>-5.0527285030581801</v>
      </c>
      <c r="H172" s="262">
        <f>-(H$158*'Fixed Data'!$B$25*'Fixed Data'!H$47*'Fixed Data'!$B$24*'Fixed Data'!$B$23+H$158*'Fixed Data'!$B$26)*'Fixed Data'!O44/10^6</f>
        <v>-5.2732651029702398</v>
      </c>
      <c r="I172" s="262">
        <f>-(I$158*'Fixed Data'!$B$25*'Fixed Data'!I$47*'Fixed Data'!$B$24*'Fixed Data'!$B$23+I$158*'Fixed Data'!$B$26)*'Fixed Data'!P44/10^6</f>
        <v>-5.5037970334489659</v>
      </c>
      <c r="J172" s="262">
        <f>-(J$158*'Fixed Data'!$B$25*'Fixed Data'!J$47*'Fixed Data'!$B$24*'Fixed Data'!$B$23+J$158*'Fixed Data'!$B$26)*'Fixed Data'!Q44/10^6</f>
        <v>-5.7447900528949623</v>
      </c>
      <c r="K172" s="262">
        <f>-(K$158*'Fixed Data'!$B$25*'Fixed Data'!K$47*'Fixed Data'!$B$24*'Fixed Data'!$B$23+K$158*'Fixed Data'!$B$26)*'Fixed Data'!R44/10^6</f>
        <v>-5.996732279094104</v>
      </c>
      <c r="L172" s="262">
        <f>-(L$158*'Fixed Data'!$B$25*'Fixed Data'!L$47*'Fixed Data'!$B$24*'Fixed Data'!$B$23+L$158*'Fixed Data'!$B$26)*'Fixed Data'!S44/10^6</f>
        <v>-6.260135319161189</v>
      </c>
      <c r="M172" s="262">
        <f>-(M$158*'Fixed Data'!$B$25*'Fixed Data'!M$47*'Fixed Data'!$B$24*'Fixed Data'!$B$23+M$158*'Fixed Data'!$B$26)*'Fixed Data'!T44/10^6</f>
        <v>-6.5355271278648077</v>
      </c>
      <c r="N172" s="262">
        <f>-(N$158*'Fixed Data'!$B$25*'Fixed Data'!N$47*'Fixed Data'!$B$24*'Fixed Data'!$B$23+N$158*'Fixed Data'!$B$26)*'Fixed Data'!U44/10^6</f>
        <v>-6.8234762439794689</v>
      </c>
      <c r="O172" s="262">
        <f>-(O$158*'Fixed Data'!$B$25*'Fixed Data'!O$47*'Fixed Data'!$B$24*'Fixed Data'!$B$23+O$158*'Fixed Data'!$B$26)*'Fixed Data'!V44/10^6</f>
        <v>-7.088039831422039</v>
      </c>
      <c r="P172" s="262">
        <f>-(P$158*'Fixed Data'!$B$25*'Fixed Data'!P$47*'Fixed Data'!$B$24*'Fixed Data'!$B$23+P$158*'Fixed Data'!$B$26)*'Fixed Data'!W44/10^6</f>
        <v>-7.3542168522112314</v>
      </c>
      <c r="Q172" s="262">
        <f>-(Q$158*'Fixed Data'!$B$25*'Fixed Data'!Q$47*'Fixed Data'!$B$24*'Fixed Data'!$B$23+Q$158*'Fixed Data'!$B$26)*'Fixed Data'!X44/10^6</f>
        <v>-7.6318519527877058</v>
      </c>
      <c r="R172" s="262">
        <f>-(R$158*'Fixed Data'!$B$25*'Fixed Data'!R$47*'Fixed Data'!$B$24*'Fixed Data'!$B$23+R$158*'Fixed Data'!$B$26)*'Fixed Data'!Y44/10^6</f>
        <v>-7.9214777119620416</v>
      </c>
      <c r="S172" s="262">
        <f>-(S$158*'Fixed Data'!$B$25*'Fixed Data'!S$47*'Fixed Data'!$B$24*'Fixed Data'!$B$23+S$158*'Fixed Data'!$B$26)*'Fixed Data'!Z44/10^6</f>
        <v>-8.221802613102124</v>
      </c>
      <c r="T172" s="262">
        <f>-(T$158*'Fixed Data'!$B$25*'Fixed Data'!T$47*'Fixed Data'!$B$24*'Fixed Data'!$B$23+T$158*'Fixed Data'!$B$26)*'Fixed Data'!AA44/10^6</f>
        <v>-8.5351219194445136</v>
      </c>
      <c r="U172" s="262">
        <f>-(U$158*'Fixed Data'!$B$25*'Fixed Data'!U$47*'Fixed Data'!$B$24*'Fixed Data'!$B$23+U$158*'Fixed Data'!$B$26)*'Fixed Data'!AB44/10^6</f>
        <v>-8.8620418379481745</v>
      </c>
      <c r="V172" s="262">
        <f>-(V$158*'Fixed Data'!$B$25*'Fixed Data'!V$47*'Fixed Data'!$B$24*'Fixed Data'!$B$23+V$158*'Fixed Data'!$B$26)*'Fixed Data'!AC44/10^6</f>
        <v>-9.2031985811081292</v>
      </c>
      <c r="W172" s="262">
        <f>-(W$158*'Fixed Data'!$B$25*'Fixed Data'!W$47*'Fixed Data'!$B$24*'Fixed Data'!$B$23+W$158*'Fixed Data'!$B$26)*'Fixed Data'!AD44/10^6</f>
        <v>-9.559259915052726</v>
      </c>
      <c r="X172" s="262">
        <f>-(X$158*'Fixed Data'!$B$25*'Fixed Data'!X$47*'Fixed Data'!$B$24*'Fixed Data'!$B$23+X$158*'Fixed Data'!$B$26)*'Fixed Data'!AE44/10^6</f>
        <v>-9.9309268665684183</v>
      </c>
      <c r="Y172" s="262">
        <f>-(Y$158*'Fixed Data'!$B$25*'Fixed Data'!Y$47*'Fixed Data'!$B$24*'Fixed Data'!$B$23+Y$158*'Fixed Data'!$B$26)*'Fixed Data'!AF44/10^6</f>
        <v>-10.318935459726413</v>
      </c>
      <c r="Z172" s="262">
        <f>-(Z$158*'Fixed Data'!$B$25*'Fixed Data'!Z$47*'Fixed Data'!$B$24*'Fixed Data'!$B$23+Z$158*'Fixed Data'!$B$26)*'Fixed Data'!AG44/10^6</f>
        <v>-10.724058587870758</v>
      </c>
      <c r="AA172" s="262">
        <f>-(AA$158*'Fixed Data'!$B$25*'Fixed Data'!AA$47*'Fixed Data'!$B$24*'Fixed Data'!$B$23+AA$158*'Fixed Data'!$B$26)*'Fixed Data'!AH44/10^6</f>
        <v>-11.1471079820077</v>
      </c>
      <c r="AB172" s="262">
        <f>-(AB$158*'Fixed Data'!$B$25*'Fixed Data'!AB$47*'Fixed Data'!$B$24*'Fixed Data'!$B$23+AB$158*'Fixed Data'!$B$26)*'Fixed Data'!AI44/10^6</f>
        <v>-11.574569867515013</v>
      </c>
      <c r="AC172" s="262">
        <f>-(AC$158*'Fixed Data'!$B$25*'Fixed Data'!AC$47*'Fixed Data'!$B$24*'Fixed Data'!$B$23+AC$158*'Fixed Data'!$B$26)*'Fixed Data'!AJ44/10^6</f>
        <v>-78.318138649469063</v>
      </c>
      <c r="AD172" s="262">
        <f>-(AD$158*'Fixed Data'!$B$25*'Fixed Data'!AD$47*'Fixed Data'!$B$24*'Fixed Data'!$B$23+AD$158*'Fixed Data'!$B$26)*'Fixed Data'!AK44/10^6</f>
        <v>-81.549129489551262</v>
      </c>
      <c r="AE172" s="262">
        <f>-(AE$158*'Fixed Data'!$B$25*'Fixed Data'!AE$47*'Fixed Data'!$B$24*'Fixed Data'!$B$23+AE$158*'Fixed Data'!$B$26)*'Fixed Data'!AL44/10^6</f>
        <v>-84.914780459844934</v>
      </c>
      <c r="AF172" s="262">
        <f>-(AF$158*'Fixed Data'!$B$25*'Fixed Data'!AF$47*'Fixed Data'!$B$24*'Fixed Data'!$B$23+AF$158*'Fixed Data'!$B$26)*'Fixed Data'!AM44/10^6</f>
        <v>-88.416959768567153</v>
      </c>
      <c r="AG172" s="262">
        <f>-(AG$158*'Fixed Data'!$B$25*'Fixed Data'!AG$47*'Fixed Data'!$B$24*'Fixed Data'!$B$23+AG$158*'Fixed Data'!$B$26)*'Fixed Data'!AN44/10^6</f>
        <v>-92.059164896485214</v>
      </c>
      <c r="AH172" s="262">
        <f>-(AH$158*'Fixed Data'!$B$25*'Fixed Data'!AH$47*'Fixed Data'!$B$24*'Fixed Data'!$B$23+AH$158*'Fixed Data'!$B$26)*'Fixed Data'!AO44/10^6</f>
        <v>-95.847485806442876</v>
      </c>
      <c r="AI172" s="262">
        <f>-(AI$158*'Fixed Data'!$B$25*'Fixed Data'!AI$47*'Fixed Data'!$B$24*'Fixed Data'!$B$23+AI$158*'Fixed Data'!$B$26)*'Fixed Data'!AP44/10^6</f>
        <v>-99.792254754572795</v>
      </c>
      <c r="AJ172" s="262">
        <f>-(AJ$158*'Fixed Data'!$B$25*'Fixed Data'!AJ$47*'Fixed Data'!$B$24*'Fixed Data'!$B$23+AJ$158*'Fixed Data'!$B$26)*'Fixed Data'!AQ44/10^6</f>
        <v>-103.89838537865882</v>
      </c>
      <c r="AK172" s="262">
        <f>-(AK$158*'Fixed Data'!$B$25*'Fixed Data'!AK$47*'Fixed Data'!$B$24*'Fixed Data'!$B$23+AK$158*'Fixed Data'!$B$26)*'Fixed Data'!AR44/10^6</f>
        <v>-108.17237775494807</v>
      </c>
      <c r="AL172" s="262">
        <f>-(AL$158*'Fixed Data'!$B$25*'Fixed Data'!AL$47*'Fixed Data'!$B$24*'Fixed Data'!$B$23+AL$158*'Fixed Data'!$B$26)*'Fixed Data'!AS44/10^6</f>
        <v>-112.6217888147725</v>
      </c>
      <c r="AM172" s="262">
        <f>-(AM$158*'Fixed Data'!$B$25*'Fixed Data'!AM$47*'Fixed Data'!$B$24*'Fixed Data'!$B$23+AM$158*'Fixed Data'!$B$26)*'Fixed Data'!AT44/10^6</f>
        <v>-117.25473194781517</v>
      </c>
      <c r="AN172" s="262">
        <f>-(AN$158*'Fixed Data'!$B$25*'Fixed Data'!AN$47*'Fixed Data'!$B$24*'Fixed Data'!$B$23+AN$158*'Fixed Data'!$B$26)*'Fixed Data'!AU44/10^6</f>
        <v>-122.04898614607166</v>
      </c>
      <c r="AO172" s="262">
        <f>-(AO$158*'Fixed Data'!$B$25*'Fixed Data'!AO$47*'Fixed Data'!$B$24*'Fixed Data'!$B$23+AO$158*'Fixed Data'!$B$26)*'Fixed Data'!AV44/10^6</f>
        <v>-127.03683557919589</v>
      </c>
      <c r="AP172" s="262">
        <f>-(AP$158*'Fixed Data'!$B$25*'Fixed Data'!AP$47*'Fixed Data'!$B$24*'Fixed Data'!$B$23+AP$158*'Fixed Data'!$B$26)*'Fixed Data'!AW44/10^6</f>
        <v>-132.23199974661443</v>
      </c>
      <c r="AQ172" s="262">
        <f>-(AQ$158*'Fixed Data'!$B$25*'Fixed Data'!AQ$47*'Fixed Data'!$B$24*'Fixed Data'!$B$23+AQ$158*'Fixed Data'!$B$26)*'Fixed Data'!AX44/10^6</f>
        <v>-137.64388862969156</v>
      </c>
      <c r="AR172" s="262">
        <f>-(AR$158*'Fixed Data'!$B$25*'Fixed Data'!AR$47*'Fixed Data'!$B$24*'Fixed Data'!$B$23+AR$158*'Fixed Data'!$B$26)*'Fixed Data'!AY44/10^6</f>
        <v>-143.12830750210443</v>
      </c>
      <c r="AS172" s="262">
        <f>-(AS$158*'Fixed Data'!$B$25*'Fixed Data'!AS$47*'Fixed Data'!$B$24*'Fixed Data'!$B$23+AS$158*'Fixed Data'!$B$26)*'Fixed Data'!AZ44/10^6</f>
        <v>-148.4962269307656</v>
      </c>
      <c r="AT172" s="262">
        <f>-(AT$158*'Fixed Data'!$B$25*'Fixed Data'!AT$47*'Fixed Data'!$B$24*'Fixed Data'!$B$23+AT$158*'Fixed Data'!$B$26)*'Fixed Data'!BA44/10^6</f>
        <v>-154.06806885515815</v>
      </c>
      <c r="AU172" s="262">
        <f>-(AU$158*'Fixed Data'!$B$25*'Fixed Data'!AU$47*'Fixed Data'!$B$24*'Fixed Data'!$B$23+AU$158*'Fixed Data'!$B$26)*'Fixed Data'!BB44/10^6</f>
        <v>-159.85207262839259</v>
      </c>
      <c r="AV172" s="262">
        <f>-(AV$158*'Fixed Data'!$B$25*'Fixed Data'!AV$47*'Fixed Data'!$B$24*'Fixed Data'!$B$23+AV$158*'Fixed Data'!$B$26)*'Fixed Data'!BC44/10^6</f>
        <v>-165.738209608273</v>
      </c>
      <c r="AW172" s="262">
        <f>-(AW$158*'Fixed Data'!$B$25*'Fixed Data'!AW$47*'Fixed Data'!$B$24*'Fixed Data'!$B$23+AW$158*'Fixed Data'!$B$26)*'Fixed Data'!BD44/10^6</f>
        <v>-171.58220927521438</v>
      </c>
      <c r="AX172" s="262">
        <f>-(AX$158*'Fixed Data'!$B$25*'Fixed Data'!AX$47*'Fixed Data'!$B$24*'Fixed Data'!$B$23+AX$158*'Fixed Data'!$B$26)*'Fixed Data'!BE44/10^6</f>
        <v>-177.2243239801364</v>
      </c>
      <c r="AY172" s="262">
        <f>-(AY$158*'Fixed Data'!$B$25*'Fixed Data'!AY$47*'Fixed Data'!$B$24*'Fixed Data'!$B$23+AY$158*'Fixed Data'!$B$26)*'Fixed Data'!BF44/10^6</f>
        <v>-182.71597705436352</v>
      </c>
      <c r="AZ172" s="262">
        <f>-(AZ$158*'Fixed Data'!$B$25*'Fixed Data'!AZ$47*'Fixed Data'!$B$24*'Fixed Data'!$B$23+AZ$158*'Fixed Data'!$B$26)*'Fixed Data'!BG44/10^6</f>
        <v>-188.28505518333321</v>
      </c>
      <c r="BA172" s="262">
        <f>-(BA$158*'Fixed Data'!$B$25*'Fixed Data'!BA$47*'Fixed Data'!$B$24*'Fixed Data'!$B$23+BA$158*'Fixed Data'!$B$26)*'Fixed Data'!BH44/10^6</f>
        <v>-194.04075666863656</v>
      </c>
      <c r="BB172" s="262">
        <f>-(BB$158*'Fixed Data'!$B$25*'Fixed Data'!BB$47*'Fixed Data'!$B$24*'Fixed Data'!$B$23+BB$158*'Fixed Data'!$B$26)*'Fixed Data'!BI44/10^6</f>
        <v>-199.94974055698935</v>
      </c>
    </row>
    <row r="173" spans="1:54" outlineLevel="2">
      <c r="A173" s="456"/>
      <c r="B173" s="135" t="s">
        <v>281</v>
      </c>
      <c r="C173" s="135"/>
      <c r="D173" s="135" t="s">
        <v>383</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57"/>
      <c r="B174" s="135" t="s">
        <v>281</v>
      </c>
      <c r="C174" s="135"/>
      <c r="D174" s="135" t="s">
        <v>383</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55" t="s">
        <v>477</v>
      </c>
      <c r="B176" s="135" t="s">
        <v>281</v>
      </c>
      <c r="C176" s="135" t="s">
        <v>389</v>
      </c>
      <c r="D176" s="135" t="s">
        <v>383</v>
      </c>
      <c r="E176" s="262">
        <f>-(E$158*'Fixed Data'!$B$25*'Fixed Data'!E$47*'Fixed Data'!$B$24*'Fixed Data'!$B$23+E$158*'Fixed Data'!$B$26)*'Fixed Data'!L46/10^6</f>
        <v>-13.922336404684991</v>
      </c>
      <c r="F176" s="262">
        <f>-(F$158*'Fixed Data'!$B$25*'Fixed Data'!F$47*'Fixed Data'!$B$24*'Fixed Data'!$B$23+F$158*'Fixed Data'!$B$26)*'Fixed Data'!M46/10^6</f>
        <v>-14.530052670992776</v>
      </c>
      <c r="G176" s="262">
        <f>-(G$158*'Fixed Data'!$B$25*'Fixed Data'!G$47*'Fixed Data'!$B$24*'Fixed Data'!$B$23+G$158*'Fixed Data'!$B$26)*'Fixed Data'!N46/10^6</f>
        <v>-15.158185509174544</v>
      </c>
      <c r="H176" s="262">
        <f>-(H$158*'Fixed Data'!$B$25*'Fixed Data'!H$47*'Fixed Data'!$B$24*'Fixed Data'!$B$23+H$158*'Fixed Data'!$B$26)*'Fixed Data'!O46/10^6</f>
        <v>-15.819795308910718</v>
      </c>
      <c r="I176" s="262">
        <f>-(I$158*'Fixed Data'!$B$25*'Fixed Data'!I$47*'Fixed Data'!$B$24*'Fixed Data'!$B$23+I$158*'Fixed Data'!$B$26)*'Fixed Data'!P46/10^6</f>
        <v>-16.511391100346898</v>
      </c>
      <c r="J176" s="262">
        <f>-(J$158*'Fixed Data'!$B$25*'Fixed Data'!J$47*'Fixed Data'!$B$24*'Fixed Data'!$B$23+J$158*'Fixed Data'!$B$26)*'Fixed Data'!Q46/10^6</f>
        <v>-17.234370154899658</v>
      </c>
      <c r="K176" s="262">
        <f>-(K$158*'Fixed Data'!$B$25*'Fixed Data'!K$47*'Fixed Data'!$B$24*'Fixed Data'!$B$23+K$158*'Fixed Data'!$B$26)*'Fixed Data'!R46/10^6</f>
        <v>-17.990196837282312</v>
      </c>
      <c r="L176" s="262">
        <f>-(L$158*'Fixed Data'!$B$25*'Fixed Data'!L$47*'Fixed Data'!$B$24*'Fixed Data'!$B$23+L$158*'Fixed Data'!$B$26)*'Fixed Data'!S46/10^6</f>
        <v>-18.780405957483563</v>
      </c>
      <c r="M176" s="262">
        <f>-(M$158*'Fixed Data'!$B$25*'Fixed Data'!M$47*'Fixed Data'!$B$24*'Fixed Data'!$B$23+M$158*'Fixed Data'!$B$26)*'Fixed Data'!T46/10^6</f>
        <v>-19.606581379479071</v>
      </c>
      <c r="N176" s="262">
        <f>-(N$158*'Fixed Data'!$B$25*'Fixed Data'!N$47*'Fixed Data'!$B$24*'Fixed Data'!$B$23+N$158*'Fixed Data'!$B$26)*'Fixed Data'!U46/10^6</f>
        <v>-20.470428727706182</v>
      </c>
      <c r="O176" s="262">
        <f>-(O$158*'Fixed Data'!$B$25*'Fixed Data'!O$47*'Fixed Data'!$B$24*'Fixed Data'!$B$23+O$158*'Fixed Data'!$B$26)*'Fixed Data'!V46/10^6</f>
        <v>-21.264119494266119</v>
      </c>
      <c r="P176" s="262">
        <f>-(P$158*'Fixed Data'!$B$25*'Fixed Data'!P$47*'Fixed Data'!$B$24*'Fixed Data'!$B$23+P$158*'Fixed Data'!$B$26)*'Fixed Data'!W46/10^6</f>
        <v>-22.062650561059289</v>
      </c>
      <c r="Q176" s="262">
        <f>-(Q$158*'Fixed Data'!$B$25*'Fixed Data'!Q$47*'Fixed Data'!$B$24*'Fixed Data'!$B$23+Q$158*'Fixed Data'!$B$26)*'Fixed Data'!X46/10^6</f>
        <v>-22.895555858363121</v>
      </c>
      <c r="R176" s="262">
        <f>-(R$158*'Fixed Data'!$B$25*'Fixed Data'!R$47*'Fixed Data'!$B$24*'Fixed Data'!$B$23+R$158*'Fixed Data'!$B$26)*'Fixed Data'!Y46/10^6</f>
        <v>-23.764433135886122</v>
      </c>
      <c r="S176" s="262">
        <f>-(S$158*'Fixed Data'!$B$25*'Fixed Data'!S$47*'Fixed Data'!$B$24*'Fixed Data'!$B$23+S$158*'Fixed Data'!$B$26)*'Fixed Data'!Z46/10^6</f>
        <v>-24.665407834576939</v>
      </c>
      <c r="T176" s="262">
        <f>-(T$158*'Fixed Data'!$B$25*'Fixed Data'!T$47*'Fixed Data'!$B$24*'Fixed Data'!$B$23+T$158*'Fixed Data'!$B$26)*'Fixed Data'!AA46/10^6</f>
        <v>-25.605365753496439</v>
      </c>
      <c r="U176" s="262">
        <f>-(U$158*'Fixed Data'!$B$25*'Fixed Data'!U$47*'Fixed Data'!$B$24*'Fixed Data'!$B$23+U$158*'Fixed Data'!$B$26)*'Fixed Data'!AB46/10^6</f>
        <v>-26.586125518792681</v>
      </c>
      <c r="V176" s="262">
        <f>-(V$158*'Fixed Data'!$B$25*'Fixed Data'!V$47*'Fixed Data'!$B$24*'Fixed Data'!$B$23+V$158*'Fixed Data'!$B$26)*'Fixed Data'!AC46/10^6</f>
        <v>-27.609595738261682</v>
      </c>
      <c r="W176" s="262">
        <f>-(W$158*'Fixed Data'!$B$25*'Fixed Data'!W$47*'Fixed Data'!$B$24*'Fixed Data'!$B$23+W$158*'Fixed Data'!$B$26)*'Fixed Data'!AD46/10^6</f>
        <v>-28.677779745158183</v>
      </c>
      <c r="X176" s="262">
        <f>-(X$158*'Fixed Data'!$B$25*'Fixed Data'!X$47*'Fixed Data'!$B$24*'Fixed Data'!$B$23+X$158*'Fixed Data'!$B$26)*'Fixed Data'!AE46/10^6</f>
        <v>-29.79278059970525</v>
      </c>
      <c r="Y176" s="262">
        <f>-(Y$158*'Fixed Data'!$B$25*'Fixed Data'!Y$47*'Fixed Data'!$B$24*'Fixed Data'!$B$23+Y$158*'Fixed Data'!$B$26)*'Fixed Data'!AF46/10^6</f>
        <v>-30.956806379179238</v>
      </c>
      <c r="Z176" s="262">
        <f>-(Z$158*'Fixed Data'!$B$25*'Fixed Data'!Z$47*'Fixed Data'!$B$24*'Fixed Data'!$B$23+Z$158*'Fixed Data'!$B$26)*'Fixed Data'!AG46/10^6</f>
        <v>-32.172175758054017</v>
      </c>
      <c r="AA176" s="262">
        <f>-(AA$158*'Fixed Data'!$B$25*'Fixed Data'!AA$47*'Fixed Data'!$B$24*'Fixed Data'!$B$23+AA$158*'Fixed Data'!$B$26)*'Fixed Data'!AH46/10^6</f>
        <v>-33.441323951715241</v>
      </c>
      <c r="AB176" s="262">
        <f>-(AB$158*'Fixed Data'!$B$25*'Fixed Data'!AB$47*'Fixed Data'!$B$24*'Fixed Data'!$B$23+AB$158*'Fixed Data'!$B$26)*'Fixed Data'!AI46/10^6</f>
        <v>-34.723709602545028</v>
      </c>
      <c r="AC176" s="262">
        <f>-(AC$158*'Fixed Data'!$B$25*'Fixed Data'!AC$47*'Fixed Data'!$B$24*'Fixed Data'!$B$23+AC$158*'Fixed Data'!$B$26)*'Fixed Data'!AJ46/10^6</f>
        <v>-234.95441595062684</v>
      </c>
      <c r="AD176" s="262">
        <f>-(AD$158*'Fixed Data'!$B$25*'Fixed Data'!AD$47*'Fixed Data'!$B$24*'Fixed Data'!$B$23+AD$158*'Fixed Data'!$B$26)*'Fixed Data'!AK46/10^6</f>
        <v>-244.64738847353672</v>
      </c>
      <c r="AE176" s="262">
        <f>-(AE$158*'Fixed Data'!$B$25*'Fixed Data'!AE$47*'Fixed Data'!$B$24*'Fixed Data'!$B$23+AE$158*'Fixed Data'!$B$26)*'Fixed Data'!AL46/10^6</f>
        <v>-254.74434138780504</v>
      </c>
      <c r="AF176" s="262">
        <f>-(AF$158*'Fixed Data'!$B$25*'Fixed Data'!AF$47*'Fixed Data'!$B$24*'Fixed Data'!$B$23+AF$158*'Fixed Data'!$B$26)*'Fixed Data'!AM46/10^6</f>
        <v>-265.25087931832059</v>
      </c>
      <c r="AG176" s="262">
        <f>-(AG$158*'Fixed Data'!$B$25*'Fixed Data'!AG$47*'Fixed Data'!$B$24*'Fixed Data'!$B$23+AG$158*'Fixed Data'!$B$26)*'Fixed Data'!AN46/10^6</f>
        <v>-276.17749469892698</v>
      </c>
      <c r="AH176" s="262">
        <f>-(AH$158*'Fixed Data'!$B$25*'Fixed Data'!AH$47*'Fixed Data'!$B$24*'Fixed Data'!$B$23+AH$158*'Fixed Data'!$B$26)*'Fixed Data'!AO46/10^6</f>
        <v>-287.54245743147294</v>
      </c>
      <c r="AI176" s="262">
        <f>-(AI$158*'Fixed Data'!$B$25*'Fixed Data'!AI$47*'Fixed Data'!$B$24*'Fixed Data'!$B$23+AI$158*'Fixed Data'!$B$26)*'Fixed Data'!AP46/10^6</f>
        <v>-299.37676427811255</v>
      </c>
      <c r="AJ176" s="262">
        <f>-(AJ$158*'Fixed Data'!$B$25*'Fixed Data'!AJ$47*'Fixed Data'!$B$24*'Fixed Data'!$B$23+AJ$158*'Fixed Data'!$B$26)*'Fixed Data'!AQ46/10^6</f>
        <v>-311.69515615224162</v>
      </c>
      <c r="AK176" s="262">
        <f>-(AK$158*'Fixed Data'!$B$25*'Fixed Data'!AK$47*'Fixed Data'!$B$24*'Fixed Data'!$B$23+AK$158*'Fixed Data'!$B$26)*'Fixed Data'!AR46/10^6</f>
        <v>-324.51713328269972</v>
      </c>
      <c r="AL176" s="262">
        <f>-(AL$158*'Fixed Data'!$B$25*'Fixed Data'!AL$47*'Fixed Data'!$B$24*'Fixed Data'!$B$23+AL$158*'Fixed Data'!$B$26)*'Fixed Data'!AS46/10^6</f>
        <v>-337.86536646377431</v>
      </c>
      <c r="AM176" s="262">
        <f>-(AM$158*'Fixed Data'!$B$25*'Fixed Data'!AM$47*'Fixed Data'!$B$24*'Fixed Data'!$B$23+AM$158*'Fixed Data'!$B$26)*'Fixed Data'!AT46/10^6</f>
        <v>-351.76419586518239</v>
      </c>
      <c r="AN176" s="262">
        <f>-(AN$158*'Fixed Data'!$B$25*'Fixed Data'!AN$47*'Fixed Data'!$B$24*'Fixed Data'!$B$23+AN$158*'Fixed Data'!$B$26)*'Fixed Data'!AU46/10^6</f>
        <v>-366.1469584620902</v>
      </c>
      <c r="AO176" s="262">
        <f>-(AO$158*'Fixed Data'!$B$25*'Fixed Data'!AO$47*'Fixed Data'!$B$24*'Fixed Data'!$B$23+AO$158*'Fixed Data'!$B$26)*'Fixed Data'!AV46/10^6</f>
        <v>-381.11050676361907</v>
      </c>
      <c r="AP176" s="262">
        <f>-(AP$158*'Fixed Data'!$B$25*'Fixed Data'!AP$47*'Fixed Data'!$B$24*'Fixed Data'!$B$23+AP$158*'Fixed Data'!$B$26)*'Fixed Data'!AW46/10^6</f>
        <v>-396.69599926815289</v>
      </c>
      <c r="AQ176" s="262">
        <f>-(AQ$158*'Fixed Data'!$B$25*'Fixed Data'!AQ$47*'Fixed Data'!$B$24*'Fixed Data'!$B$23+AQ$158*'Fixed Data'!$B$26)*'Fixed Data'!AX46/10^6</f>
        <v>-412.93166591982828</v>
      </c>
      <c r="AR176" s="262">
        <f>-(AR$158*'Fixed Data'!$B$25*'Fixed Data'!AR$47*'Fixed Data'!$B$24*'Fixed Data'!$B$23+AR$158*'Fixed Data'!$B$26)*'Fixed Data'!AY46/10^6</f>
        <v>-429.38492253961772</v>
      </c>
      <c r="AS176" s="262">
        <f>-(AS$158*'Fixed Data'!$B$25*'Fixed Data'!AS$47*'Fixed Data'!$B$24*'Fixed Data'!$B$23+AS$158*'Fixed Data'!$B$26)*'Fixed Data'!AZ46/10^6</f>
        <v>-445.48868082814931</v>
      </c>
      <c r="AT176" s="262">
        <f>-(AT$158*'Fixed Data'!$B$25*'Fixed Data'!AT$47*'Fixed Data'!$B$24*'Fixed Data'!$B$23+AT$158*'Fixed Data'!$B$26)*'Fixed Data'!BA46/10^6</f>
        <v>-462.20420660399105</v>
      </c>
      <c r="AU176" s="262">
        <f>-(AU$158*'Fixed Data'!$B$25*'Fixed Data'!AU$47*'Fixed Data'!$B$24*'Fixed Data'!$B$23+AU$158*'Fixed Data'!$B$26)*'Fixed Data'!BB46/10^6</f>
        <v>-479.5562179264885</v>
      </c>
      <c r="AV176" s="262">
        <f>-(AV$158*'Fixed Data'!$B$25*'Fixed Data'!AV$47*'Fixed Data'!$B$24*'Fixed Data'!$B$23+AV$158*'Fixed Data'!$B$26)*'Fixed Data'!BC46/10^6</f>
        <v>-497.21462886902066</v>
      </c>
      <c r="AW176" s="262">
        <f>-(AW$158*'Fixed Data'!$B$25*'Fixed Data'!AW$47*'Fixed Data'!$B$24*'Fixed Data'!$B$23+AW$158*'Fixed Data'!$B$26)*'Fixed Data'!BD46/10^6</f>
        <v>-514.74662787278589</v>
      </c>
      <c r="AX176" s="262">
        <f>-(AX$158*'Fixed Data'!$B$25*'Fixed Data'!AX$47*'Fixed Data'!$B$24*'Fixed Data'!$B$23+AX$158*'Fixed Data'!$B$26)*'Fixed Data'!BE46/10^6</f>
        <v>-531.67297199049528</v>
      </c>
      <c r="AY176" s="262">
        <f>-(AY$158*'Fixed Data'!$B$25*'Fixed Data'!AY$47*'Fixed Data'!$B$24*'Fixed Data'!$B$23+AY$158*'Fixed Data'!$B$26)*'Fixed Data'!BF46/10^6</f>
        <v>-548.14793121613639</v>
      </c>
      <c r="AZ176" s="262">
        <f>-(AZ$158*'Fixed Data'!$B$25*'Fixed Data'!AZ$47*'Fixed Data'!$B$24*'Fixed Data'!$B$23+AZ$158*'Fixed Data'!$B$26)*'Fixed Data'!BG46/10^6</f>
        <v>-564.85516560608244</v>
      </c>
      <c r="BA176" s="262">
        <f>-(BA$158*'Fixed Data'!$B$25*'Fixed Data'!BA$47*'Fixed Data'!$B$24*'Fixed Data'!$B$23+BA$158*'Fixed Data'!$B$26)*'Fixed Data'!BH46/10^6</f>
        <v>-582.12227006513876</v>
      </c>
      <c r="BB176" s="262">
        <f>-(BB$158*'Fixed Data'!$B$25*'Fixed Data'!BB$47*'Fixed Data'!$B$24*'Fixed Data'!$B$23+BB$158*'Fixed Data'!$B$26)*'Fixed Data'!BI46/10^6</f>
        <v>-599.84922173344478</v>
      </c>
    </row>
    <row r="177" spans="1:54" outlineLevel="2">
      <c r="A177" s="456"/>
      <c r="B177" s="135" t="s">
        <v>281</v>
      </c>
      <c r="C177" s="135"/>
      <c r="D177" s="135" t="s">
        <v>383</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57"/>
      <c r="B178" s="135" t="s">
        <v>281</v>
      </c>
      <c r="C178" s="135"/>
      <c r="D178" s="135" t="s">
        <v>383</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478</v>
      </c>
      <c r="B182" s="19"/>
      <c r="C182" s="19"/>
      <c r="D182" s="19"/>
      <c r="E182" s="15"/>
    </row>
    <row r="183" spans="1:54" ht="15" outlineLevel="1">
      <c r="A183" s="12"/>
      <c r="B183" s="19"/>
      <c r="C183" s="19"/>
      <c r="D183" s="19"/>
      <c r="E183" s="15"/>
    </row>
    <row r="184" spans="1:54" s="4" customFormat="1" outlineLevel="1">
      <c r="A184" s="4" t="s">
        <v>479</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58" t="s">
        <v>480</v>
      </c>
      <c r="B186" s="150" t="s">
        <v>481</v>
      </c>
      <c r="C186" s="6" t="s">
        <v>482</v>
      </c>
      <c r="D186" s="10" t="s">
        <v>394</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59"/>
      <c r="B187" s="150" t="s">
        <v>483</v>
      </c>
      <c r="C187" s="6" t="s">
        <v>484</v>
      </c>
      <c r="D187" s="10" t="s">
        <v>394</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55" t="s">
        <v>485</v>
      </c>
      <c r="B190" s="150" t="s">
        <v>344</v>
      </c>
      <c r="C190" s="19"/>
      <c r="D190" s="135" t="s">
        <v>383</v>
      </c>
      <c r="E190" s="21">
        <f>(E133+E83)*E186</f>
        <v>-2.0857134303310243</v>
      </c>
      <c r="F190" s="21">
        <f t="shared" ref="F190:BB190" si="17">(F133+F83)*F186</f>
        <v>-2.0181607401631632</v>
      </c>
      <c r="G190" s="21">
        <f t="shared" si="17"/>
        <v>-2.239914120273871</v>
      </c>
      <c r="H190" s="21">
        <f t="shared" si="17"/>
        <v>-2.1002703378869909</v>
      </c>
      <c r="I190" s="21">
        <f>(I133+I83)*I186</f>
        <v>-2.2307997177894423</v>
      </c>
      <c r="J190" s="21">
        <f t="shared" si="17"/>
        <v>-0.49477091673203677</v>
      </c>
      <c r="K190" s="21">
        <f t="shared" si="17"/>
        <v>-0.44650280525727087</v>
      </c>
      <c r="L190" s="21">
        <f t="shared" si="17"/>
        <v>-0.40161797631274088</v>
      </c>
      <c r="M190" s="21">
        <f t="shared" si="17"/>
        <v>-0.35991965623811956</v>
      </c>
      <c r="N190" s="21">
        <f t="shared" si="17"/>
        <v>-0.32122129362011875</v>
      </c>
      <c r="O190" s="21">
        <f t="shared" si="17"/>
        <v>-0.28534606648063177</v>
      </c>
      <c r="P190" s="21">
        <f t="shared" si="17"/>
        <v>-0.25212641200070418</v>
      </c>
      <c r="Q190" s="21">
        <f t="shared" si="17"/>
        <v>-0.22140357778945347</v>
      </c>
      <c r="R190" s="21">
        <f t="shared" si="17"/>
        <v>-0.19302719374932706</v>
      </c>
      <c r="S190" s="21">
        <f t="shared" si="17"/>
        <v>-0.16685486362959537</v>
      </c>
      <c r="T190" s="21">
        <f t="shared" si="17"/>
        <v>-0.1427517753987983</v>
      </c>
      <c r="U190" s="21">
        <f t="shared" si="17"/>
        <v>-0.12059032960406313</v>
      </c>
      <c r="V190" s="21">
        <f t="shared" si="17"/>
        <v>-0.10024978492086126</v>
      </c>
      <c r="W190" s="21">
        <f t="shared" si="17"/>
        <v>-8.1615920130926917E-2</v>
      </c>
      <c r="X190" s="21">
        <f t="shared" si="17"/>
        <v>-6.458071179879328E-2</v>
      </c>
      <c r="Y190" s="21">
        <f t="shared" si="17"/>
        <v>-4.904202694875838E-2</v>
      </c>
      <c r="Z190" s="21">
        <f t="shared" si="17"/>
        <v>-3.4903330074140815E-2</v>
      </c>
      <c r="AA190" s="21">
        <f t="shared" si="17"/>
        <v>-2.207340383946892E-2</v>
      </c>
      <c r="AB190" s="21">
        <f t="shared" si="17"/>
        <v>-1.0466082863827209E-2</v>
      </c>
      <c r="AC190" s="21">
        <f t="shared" si="17"/>
        <v>-2.6882301268102295E-18</v>
      </c>
      <c r="AD190" s="21">
        <f t="shared" si="17"/>
        <v>-2.5973237940195455E-18</v>
      </c>
      <c r="AE190" s="21">
        <f t="shared" si="17"/>
        <v>-2.5094915884246818E-18</v>
      </c>
      <c r="AF190" s="21">
        <f t="shared" si="17"/>
        <v>-2.4246295540335088E-18</v>
      </c>
      <c r="AG190" s="21">
        <f t="shared" si="17"/>
        <v>-2.3426372502739216E-18</v>
      </c>
      <c r="AH190" s="21">
        <f t="shared" si="17"/>
        <v>-2.2634176331149007E-18</v>
      </c>
      <c r="AI190" s="21">
        <f t="shared" si="17"/>
        <v>-2.1868769402076336E-18</v>
      </c>
      <c r="AJ190" s="21">
        <f t="shared" si="17"/>
        <v>-2.1231814953472169E-18</v>
      </c>
      <c r="AK190" s="21">
        <f t="shared" si="17"/>
        <v>-2.0613412576186571E-18</v>
      </c>
      <c r="AL190" s="21">
        <f t="shared" si="17"/>
        <v>-2.0013021918627739E-18</v>
      </c>
      <c r="AM190" s="21">
        <f t="shared" si="17"/>
        <v>-1.9430118367599747E-18</v>
      </c>
      <c r="AN190" s="21">
        <f t="shared" si="17"/>
        <v>-1.8864192589902665E-18</v>
      </c>
      <c r="AO190" s="21">
        <f t="shared" si="17"/>
        <v>-1.8314750087284144E-18</v>
      </c>
      <c r="AP190" s="21">
        <f t="shared" si="17"/>
        <v>-1.7781310764353536E-18</v>
      </c>
      <c r="AQ190" s="21">
        <f t="shared" si="17"/>
        <v>-1.7263408509081102E-18</v>
      </c>
      <c r="AR190" s="21">
        <f t="shared" si="17"/>
        <v>-1.6760590785515635E-18</v>
      </c>
      <c r="AS190" s="21">
        <f t="shared" si="17"/>
        <v>-1.6272418238364693E-18</v>
      </c>
      <c r="AT190" s="21">
        <f t="shared" si="17"/>
        <v>-1.5798464309091935E-18</v>
      </c>
      <c r="AU190" s="21">
        <f t="shared" si="17"/>
        <v>-1.5338314863196055E-18</v>
      </c>
      <c r="AV190" s="21">
        <f t="shared" si="17"/>
        <v>-1.4891567828345684E-18</v>
      </c>
      <c r="AW190" s="21">
        <f t="shared" si="17"/>
        <v>-1.4457832843054062E-18</v>
      </c>
      <c r="AX190" s="21">
        <f t="shared" si="17"/>
        <v>-1.4036730915586468E-18</v>
      </c>
      <c r="AY190" s="21">
        <f t="shared" si="17"/>
        <v>-1.3627894092802395E-18</v>
      </c>
      <c r="AZ190" s="21">
        <f t="shared" si="17"/>
        <v>-1.3230965138643102E-18</v>
      </c>
      <c r="BA190" s="21">
        <f t="shared" si="17"/>
        <v>-1.2845597221983593E-18</v>
      </c>
      <c r="BB190" s="21">
        <f t="shared" si="17"/>
        <v>-1.2471453613576305E-18</v>
      </c>
    </row>
    <row r="191" spans="1:54" outlineLevel="2">
      <c r="A191" s="456"/>
      <c r="B191" s="150" t="s">
        <v>486</v>
      </c>
      <c r="C191" s="19"/>
      <c r="D191" s="135" t="s">
        <v>383</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56"/>
      <c r="B192" s="150" t="s">
        <v>560</v>
      </c>
      <c r="C192" s="19"/>
      <c r="D192" s="135" t="s">
        <v>383</v>
      </c>
      <c r="E192" s="21">
        <f>E77*E186</f>
        <v>-1.5541703189961384</v>
      </c>
      <c r="F192" s="21">
        <f t="shared" ref="F192:BB192" si="19">F77*F186</f>
        <v>-1.5436525569640793</v>
      </c>
      <c r="G192" s="21">
        <f t="shared" si="19"/>
        <v>-1.5325881612627092</v>
      </c>
      <c r="H192" s="21">
        <f t="shared" si="19"/>
        <v>-1.5222114673477884</v>
      </c>
      <c r="I192" s="21">
        <f t="shared" si="19"/>
        <v>-1.512006557576447</v>
      </c>
      <c r="J192" s="21">
        <f t="shared" si="19"/>
        <v>-1.5019701693449343</v>
      </c>
      <c r="K192" s="21">
        <f t="shared" si="19"/>
        <v>-1.4920991626860054</v>
      </c>
      <c r="L192" s="21">
        <f t="shared" si="19"/>
        <v>-1.4823905166597466</v>
      </c>
      <c r="M192" s="21">
        <f t="shared" si="19"/>
        <v>-1.4728394536569911</v>
      </c>
      <c r="N192" s="21">
        <f t="shared" si="19"/>
        <v>-1.4634448215128368</v>
      </c>
      <c r="O192" s="21">
        <f t="shared" si="19"/>
        <v>-1.4467473600080019</v>
      </c>
      <c r="P192" s="21">
        <f t="shared" si="19"/>
        <v>-1.4285612365823481</v>
      </c>
      <c r="Q192" s="21">
        <f t="shared" si="19"/>
        <v>-1.4108740563955764</v>
      </c>
      <c r="R192" s="21">
        <f t="shared" si="19"/>
        <v>-1.3936714255493463</v>
      </c>
      <c r="S192" s="21">
        <f t="shared" si="19"/>
        <v>-1.3769394575560805</v>
      </c>
      <c r="T192" s="21">
        <f t="shared" si="19"/>
        <v>-1.3606647572072468</v>
      </c>
      <c r="U192" s="21">
        <f t="shared" si="19"/>
        <v>-1.3448344050081138</v>
      </c>
      <c r="V192" s="21">
        <f t="shared" si="19"/>
        <v>-1.3294359421604718</v>
      </c>
      <c r="W192" s="21">
        <f t="shared" si="19"/>
        <v>-1.3144573560754458</v>
      </c>
      <c r="X192" s="21">
        <f t="shared" si="19"/>
        <v>-1.2998870663991204</v>
      </c>
      <c r="Y192" s="21">
        <f t="shared" si="19"/>
        <v>-1.2857139115343519</v>
      </c>
      <c r="Z192" s="21">
        <f t="shared" si="19"/>
        <v>-1.2719271356426678</v>
      </c>
      <c r="AA192" s="21">
        <f t="shared" si="19"/>
        <v>-1.2585163761107485</v>
      </c>
      <c r="AB192" s="21">
        <f t="shared" si="19"/>
        <v>-1.243927679201597</v>
      </c>
      <c r="AC192" s="21">
        <f t="shared" si="19"/>
        <v>-8.0172532286243623</v>
      </c>
      <c r="AD192" s="21">
        <f t="shared" si="19"/>
        <v>-7.9522669918466855</v>
      </c>
      <c r="AE192" s="21">
        <f t="shared" si="19"/>
        <v>-7.8890826343962495</v>
      </c>
      <c r="AF192" s="21">
        <f t="shared" si="19"/>
        <v>-7.8276661275243091</v>
      </c>
      <c r="AG192" s="21">
        <f t="shared" si="19"/>
        <v>-7.7679849732087884</v>
      </c>
      <c r="AH192" s="21">
        <f t="shared" si="19"/>
        <v>-7.7100081662002147</v>
      </c>
      <c r="AI192" s="21">
        <f t="shared" si="19"/>
        <v>-7.6537061576660674</v>
      </c>
      <c r="AJ192" s="21">
        <f t="shared" si="19"/>
        <v>-7.6359394166039367</v>
      </c>
      <c r="AK192" s="21">
        <f t="shared" si="19"/>
        <v>-7.6194555221404423</v>
      </c>
      <c r="AL192" s="21">
        <f t="shared" si="19"/>
        <v>-7.6042495342090941</v>
      </c>
      <c r="AM192" s="21">
        <f t="shared" si="19"/>
        <v>-7.5903175750998368</v>
      </c>
      <c r="AN192" s="21">
        <f t="shared" si="19"/>
        <v>-7.5757664969955432</v>
      </c>
      <c r="AO192" s="21">
        <f t="shared" si="19"/>
        <v>-7.5622591487964046</v>
      </c>
      <c r="AP192" s="21">
        <f t="shared" si="19"/>
        <v>-7.5501025798164019</v>
      </c>
      <c r="AQ192" s="21">
        <f t="shared" si="19"/>
        <v>-7.5392945788560182</v>
      </c>
      <c r="AR192" s="21">
        <f t="shared" si="19"/>
        <v>-7.5217406546506504</v>
      </c>
      <c r="AS192" s="21">
        <f t="shared" si="19"/>
        <v>-7.4883732723706702</v>
      </c>
      <c r="AT192" s="21">
        <f t="shared" si="19"/>
        <v>-7.4562905330933873</v>
      </c>
      <c r="AU192" s="21">
        <f t="shared" si="19"/>
        <v>-7.4254715872161317</v>
      </c>
      <c r="AV192" s="21">
        <f t="shared" si="19"/>
        <v>-7.3906076985948213</v>
      </c>
      <c r="AW192" s="21">
        <f t="shared" si="19"/>
        <v>-7.3457545175748251</v>
      </c>
      <c r="AX192" s="21">
        <f t="shared" si="19"/>
        <v>-7.2853066843004406</v>
      </c>
      <c r="AY192" s="21">
        <f t="shared" si="19"/>
        <v>-7.2129665381029691</v>
      </c>
      <c r="AZ192" s="21">
        <f t="shared" si="19"/>
        <v>-7.1386733596514924</v>
      </c>
      <c r="BA192" s="21">
        <f t="shared" si="19"/>
        <v>-7.0665782921144888</v>
      </c>
      <c r="BB192" s="21">
        <f t="shared" si="19"/>
        <v>-6.9952113288766045</v>
      </c>
    </row>
    <row r="193" spans="1:54" outlineLevel="2">
      <c r="A193" s="456"/>
      <c r="B193" s="150" t="s">
        <v>487</v>
      </c>
      <c r="C193" s="19"/>
      <c r="D193" s="135" t="s">
        <v>383</v>
      </c>
      <c r="E193" s="21">
        <f t="shared" ref="E193:AJ193" si="20">SUMIF($B$143:$B$154,"Environmental",E$143:E$154)*E186</f>
        <v>-9.2668914930623423</v>
      </c>
      <c r="F193" s="21">
        <f t="shared" si="20"/>
        <v>-9.3679537301546176</v>
      </c>
      <c r="G193" s="21">
        <f t="shared" si="20"/>
        <v>-9.4308885286096888</v>
      </c>
      <c r="H193" s="21">
        <f t="shared" si="20"/>
        <v>-9.4962352964794423</v>
      </c>
      <c r="I193" s="21">
        <f t="shared" si="20"/>
        <v>-9.5929904093317333</v>
      </c>
      <c r="J193" s="21">
        <f t="shared" si="20"/>
        <v>-9.6886671928660952</v>
      </c>
      <c r="K193" s="21">
        <f t="shared" si="20"/>
        <v>-9.7516375367174</v>
      </c>
      <c r="L193" s="21">
        <f t="shared" si="20"/>
        <v>-9.8454622832963778</v>
      </c>
      <c r="M193" s="21">
        <f t="shared" si="20"/>
        <v>-9.9382902563842457</v>
      </c>
      <c r="N193" s="21">
        <f t="shared" si="20"/>
        <v>-9.9991105776306206</v>
      </c>
      <c r="O193" s="21">
        <f t="shared" si="20"/>
        <v>-10.038517916731294</v>
      </c>
      <c r="P193" s="21">
        <f t="shared" si="20"/>
        <v>-10.063894896134522</v>
      </c>
      <c r="Q193" s="21">
        <f t="shared" si="20"/>
        <v>-10.088980803979505</v>
      </c>
      <c r="R193" s="21">
        <f t="shared" si="20"/>
        <v>-10.143402594208361</v>
      </c>
      <c r="S193" s="21">
        <f t="shared" si="20"/>
        <v>-10.167712002282439</v>
      </c>
      <c r="T193" s="21">
        <f t="shared" si="20"/>
        <v>-10.191896127884473</v>
      </c>
      <c r="U193" s="21">
        <f t="shared" si="20"/>
        <v>-10.216002371233206</v>
      </c>
      <c r="V193" s="21">
        <f t="shared" si="20"/>
        <v>-10.268285774570696</v>
      </c>
      <c r="W193" s="21">
        <f t="shared" si="20"/>
        <v>-10.292053014494931</v>
      </c>
      <c r="X193" s="21">
        <f t="shared" si="20"/>
        <v>-10.343464723356483</v>
      </c>
      <c r="Y193" s="21">
        <f t="shared" si="20"/>
        <v>-10.3670952062977</v>
      </c>
      <c r="Z193" s="21">
        <f t="shared" si="20"/>
        <v>-10.417864025542203</v>
      </c>
      <c r="AA193" s="21">
        <f t="shared" si="20"/>
        <v>-10.468249988808097</v>
      </c>
      <c r="AB193" s="21">
        <f t="shared" si="20"/>
        <v>-10.505273194930682</v>
      </c>
      <c r="AC193" s="21">
        <f t="shared" si="20"/>
        <v>-68.6894964836019</v>
      </c>
      <c r="AD193" s="21">
        <f t="shared" si="20"/>
        <v>-69.115542346027482</v>
      </c>
      <c r="AE193" s="21">
        <f t="shared" si="20"/>
        <v>-69.557845562976524</v>
      </c>
      <c r="AF193" s="21">
        <f t="shared" si="20"/>
        <v>-69.994658671451774</v>
      </c>
      <c r="AG193" s="21">
        <f t="shared" si="20"/>
        <v>-70.428422941693981</v>
      </c>
      <c r="AH193" s="21">
        <f t="shared" si="20"/>
        <v>-70.862053118361573</v>
      </c>
      <c r="AI193" s="21">
        <f t="shared" si="20"/>
        <v>-71.299466440495678</v>
      </c>
      <c r="AJ193" s="21">
        <f t="shared" si="20"/>
        <v>-72.086979064212855</v>
      </c>
      <c r="AK193" s="21">
        <f t="shared" ref="AK193:BB193" si="21">SUMIF($B$143:$B$154,"Environmental",AK$143:AK$154)*AK186</f>
        <v>-72.881212416407905</v>
      </c>
      <c r="AL193" s="21">
        <f t="shared" si="21"/>
        <v>-73.683617360107661</v>
      </c>
      <c r="AM193" s="21">
        <f t="shared" si="21"/>
        <v>-74.495018611189892</v>
      </c>
      <c r="AN193" s="21">
        <f t="shared" si="21"/>
        <v>-75.29697437567593</v>
      </c>
      <c r="AO193" s="21">
        <f t="shared" si="21"/>
        <v>-76.10566706374054</v>
      </c>
      <c r="AP193" s="21">
        <f t="shared" si="21"/>
        <v>-76.924667228546497</v>
      </c>
      <c r="AQ193" s="21">
        <f t="shared" si="21"/>
        <v>-77.754597002764697</v>
      </c>
      <c r="AR193" s="21">
        <f t="shared" si="21"/>
        <v>-78.511452109770843</v>
      </c>
      <c r="AS193" s="21">
        <f t="shared" si="21"/>
        <v>-79.096887240160555</v>
      </c>
      <c r="AT193" s="21">
        <f t="shared" si="21"/>
        <v>-79.687711324469404</v>
      </c>
      <c r="AU193" s="21">
        <f t="shared" si="21"/>
        <v>-80.284202160032947</v>
      </c>
      <c r="AV193" s="21">
        <f t="shared" si="21"/>
        <v>-80.828777673547762</v>
      </c>
      <c r="AW193" s="21">
        <f t="shared" si="21"/>
        <v>-81.254162987638296</v>
      </c>
      <c r="AX193" s="21">
        <f t="shared" si="21"/>
        <v>-81.493916975712494</v>
      </c>
      <c r="AY193" s="21">
        <f t="shared" si="21"/>
        <v>-81.584085279609738</v>
      </c>
      <c r="AZ193" s="21">
        <f t="shared" si="21"/>
        <v>-81.633881287165991</v>
      </c>
      <c r="BA193" s="21">
        <f t="shared" si="21"/>
        <v>-81.690561109852723</v>
      </c>
      <c r="BB193" s="21">
        <f t="shared" si="21"/>
        <v>-81.737769361416539</v>
      </c>
    </row>
    <row r="194" spans="1:54" outlineLevel="2">
      <c r="A194" s="456"/>
      <c r="B194" s="150" t="s">
        <v>488</v>
      </c>
      <c r="C194" s="19"/>
      <c r="D194" s="135" t="s">
        <v>383</v>
      </c>
      <c r="E194" s="21">
        <f t="shared" ref="E194:AJ194" si="22">SUM(E172:E174)*E186</f>
        <v>-4.6407788026609387</v>
      </c>
      <c r="F194" s="21">
        <f t="shared" si="22"/>
        <v>-4.679566078706257</v>
      </c>
      <c r="G194" s="21">
        <f t="shared" si="22"/>
        <v>-4.7167761236511287</v>
      </c>
      <c r="H194" s="21">
        <f t="shared" si="22"/>
        <v>-4.756182994677741</v>
      </c>
      <c r="I194" s="21">
        <f t="shared" si="22"/>
        <v>-4.7962411476295612</v>
      </c>
      <c r="J194" s="21">
        <f t="shared" si="22"/>
        <v>-4.8369590737733201</v>
      </c>
      <c r="K194" s="21">
        <f t="shared" si="22"/>
        <v>-4.8783455727841529</v>
      </c>
      <c r="L194" s="21">
        <f t="shared" si="22"/>
        <v>-4.9204097735182097</v>
      </c>
      <c r="M194" s="21">
        <f t="shared" si="22"/>
        <v>-4.9631548268653356</v>
      </c>
      <c r="N194" s="21">
        <f t="shared" si="22"/>
        <v>-5.0065958582077927</v>
      </c>
      <c r="O194" s="21">
        <f t="shared" si="22"/>
        <v>-5.0248447888193253</v>
      </c>
      <c r="P194" s="21">
        <f t="shared" si="22"/>
        <v>-5.0372393107574895</v>
      </c>
      <c r="Q194" s="21">
        <f t="shared" si="22"/>
        <v>-5.0506321573701776</v>
      </c>
      <c r="R194" s="21">
        <f t="shared" si="22"/>
        <v>-5.065025746421318</v>
      </c>
      <c r="S194" s="21">
        <f t="shared" si="22"/>
        <v>-5.0792799376236584</v>
      </c>
      <c r="T194" s="21">
        <f t="shared" si="22"/>
        <v>-5.0945342025353684</v>
      </c>
      <c r="U194" s="21">
        <f t="shared" si="22"/>
        <v>-5.1107919178084931</v>
      </c>
      <c r="V194" s="21">
        <f t="shared" si="22"/>
        <v>-5.1280570322803891</v>
      </c>
      <c r="W194" s="21">
        <f t="shared" si="22"/>
        <v>-5.1463340611254456</v>
      </c>
      <c r="X194" s="21">
        <f t="shared" si="22"/>
        <v>-5.165628120460509</v>
      </c>
      <c r="Y194" s="21">
        <f t="shared" si="22"/>
        <v>-5.1859449257107322</v>
      </c>
      <c r="Z194" s="21">
        <f t="shared" si="22"/>
        <v>-5.2072908105413731</v>
      </c>
      <c r="AA194" s="21">
        <f t="shared" si="22"/>
        <v>-5.2296727408649311</v>
      </c>
      <c r="AB194" s="21">
        <f t="shared" si="22"/>
        <v>-5.2465862358211268</v>
      </c>
      <c r="AC194" s="21">
        <f t="shared" si="22"/>
        <v>-34.299987534868713</v>
      </c>
      <c r="AD194" s="21">
        <f t="shared" si="22"/>
        <v>-34.507268621092081</v>
      </c>
      <c r="AE194" s="21">
        <f t="shared" si="22"/>
        <v>-34.716361059039095</v>
      </c>
      <c r="AF194" s="21">
        <f t="shared" si="22"/>
        <v>-34.925781536535197</v>
      </c>
      <c r="AG194" s="21">
        <f t="shared" si="22"/>
        <v>-35.134779856108267</v>
      </c>
      <c r="AH194" s="21">
        <f t="shared" si="22"/>
        <v>-35.34358354996332</v>
      </c>
      <c r="AI194" s="21">
        <f t="shared" si="22"/>
        <v>-35.553825914379246</v>
      </c>
      <c r="AJ194" s="21">
        <f t="shared" si="22"/>
        <v>-35.938593793062189</v>
      </c>
      <c r="AK194" s="21">
        <f t="shared" ref="AK194:BB194" si="23">SUM(AK172:AK174)*AK186</f>
        <v>-36.327158844004856</v>
      </c>
      <c r="AL194" s="21">
        <f t="shared" si="23"/>
        <v>-36.719795445811535</v>
      </c>
      <c r="AM194" s="21">
        <f t="shared" si="23"/>
        <v>-37.11683921333907</v>
      </c>
      <c r="AN194" s="21">
        <f t="shared" si="23"/>
        <v>-37.509179031715391</v>
      </c>
      <c r="AO194" s="21">
        <f t="shared" si="23"/>
        <v>-37.904941014451353</v>
      </c>
      <c r="AP194" s="21">
        <f t="shared" si="23"/>
        <v>-38.305884875611056</v>
      </c>
      <c r="AQ194" s="21">
        <f t="shared" si="23"/>
        <v>-38.712270356424156</v>
      </c>
      <c r="AR194" s="21">
        <f t="shared" si="23"/>
        <v>-39.08229149789215</v>
      </c>
      <c r="AS194" s="21">
        <f t="shared" si="23"/>
        <v>-39.367032446730015</v>
      </c>
      <c r="AT194" s="21">
        <f t="shared" si="23"/>
        <v>-39.654517821872311</v>
      </c>
      <c r="AU194" s="21">
        <f t="shared" si="23"/>
        <v>-39.944876376505533</v>
      </c>
      <c r="AV194" s="21">
        <f t="shared" si="23"/>
        <v>-40.209458832593775</v>
      </c>
      <c r="AW194" s="21">
        <f t="shared" si="23"/>
        <v>-40.414816922057732</v>
      </c>
      <c r="AX194" s="21">
        <f t="shared" si="23"/>
        <v>-40.527933893171195</v>
      </c>
      <c r="AY194" s="21">
        <f t="shared" si="23"/>
        <v>-40.566770538500897</v>
      </c>
      <c r="AZ194" s="21">
        <f t="shared" si="23"/>
        <v>-40.585652840052923</v>
      </c>
      <c r="BA194" s="21">
        <f t="shared" si="23"/>
        <v>-40.608076729677599</v>
      </c>
      <c r="BB194" s="21">
        <f t="shared" si="23"/>
        <v>-40.62590810050348</v>
      </c>
    </row>
    <row r="195" spans="1:54" outlineLevel="2">
      <c r="A195" s="456"/>
      <c r="B195" s="150" t="s">
        <v>489</v>
      </c>
      <c r="C195" s="19"/>
      <c r="D195" s="135" t="s">
        <v>383</v>
      </c>
      <c r="E195" s="21">
        <f>SUM(E176:E178)*E186</f>
        <v>-13.922336404684991</v>
      </c>
      <c r="F195" s="21">
        <f t="shared" ref="F195:BB195" si="24">SUM(F176:F178)*F186</f>
        <v>-14.038698232843263</v>
      </c>
      <c r="G195" s="21">
        <f t="shared" si="24"/>
        <v>-14.150328370953391</v>
      </c>
      <c r="H195" s="21">
        <f t="shared" si="24"/>
        <v>-14.26854898403322</v>
      </c>
      <c r="I195" s="21">
        <f t="shared" si="24"/>
        <v>-14.388723442888683</v>
      </c>
      <c r="J195" s="21">
        <f t="shared" si="24"/>
        <v>-14.510877218132899</v>
      </c>
      <c r="K195" s="21">
        <f t="shared" si="24"/>
        <v>-14.635036718352458</v>
      </c>
      <c r="L195" s="21">
        <f t="shared" si="24"/>
        <v>-14.761229320554625</v>
      </c>
      <c r="M195" s="21">
        <f t="shared" si="24"/>
        <v>-14.889464477470762</v>
      </c>
      <c r="N195" s="21">
        <f t="shared" si="24"/>
        <v>-15.019787571518062</v>
      </c>
      <c r="O195" s="21">
        <f t="shared" si="24"/>
        <v>-15.074534366457977</v>
      </c>
      <c r="P195" s="21">
        <f t="shared" si="24"/>
        <v>-15.11171793530376</v>
      </c>
      <c r="Q195" s="21">
        <f t="shared" si="24"/>
        <v>-15.151896472110534</v>
      </c>
      <c r="R195" s="21">
        <f t="shared" si="24"/>
        <v>-15.195077239263952</v>
      </c>
      <c r="S195" s="21">
        <f t="shared" si="24"/>
        <v>-15.237839809949218</v>
      </c>
      <c r="T195" s="21">
        <f t="shared" si="24"/>
        <v>-15.283602604718885</v>
      </c>
      <c r="U195" s="21">
        <f t="shared" si="24"/>
        <v>-15.332375756279109</v>
      </c>
      <c r="V195" s="21">
        <f t="shared" si="24"/>
        <v>-15.384171094020209</v>
      </c>
      <c r="W195" s="21">
        <f t="shared" si="24"/>
        <v>-15.439002183376338</v>
      </c>
      <c r="X195" s="21">
        <f t="shared" si="24"/>
        <v>-15.496884361381523</v>
      </c>
      <c r="Y195" s="21">
        <f t="shared" si="24"/>
        <v>-15.557834777132197</v>
      </c>
      <c r="Z195" s="21">
        <f t="shared" si="24"/>
        <v>-15.621872428925192</v>
      </c>
      <c r="AA195" s="21">
        <f t="shared" si="24"/>
        <v>-15.689018225265265</v>
      </c>
      <c r="AB195" s="21">
        <f t="shared" si="24"/>
        <v>-15.739758707463375</v>
      </c>
      <c r="AC195" s="21">
        <f t="shared" si="24"/>
        <v>-102.89996260557825</v>
      </c>
      <c r="AD195" s="21">
        <f t="shared" si="24"/>
        <v>-103.52180586534243</v>
      </c>
      <c r="AE195" s="21">
        <f t="shared" si="24"/>
        <v>-104.14908318049847</v>
      </c>
      <c r="AF195" s="21">
        <f t="shared" si="24"/>
        <v>-104.77734461459031</v>
      </c>
      <c r="AG195" s="21">
        <f t="shared" si="24"/>
        <v>-105.40433957193957</v>
      </c>
      <c r="AH195" s="21">
        <f t="shared" si="24"/>
        <v>-106.03075065436816</v>
      </c>
      <c r="AI195" s="21">
        <f t="shared" si="24"/>
        <v>-106.66147774826607</v>
      </c>
      <c r="AJ195" s="21">
        <f t="shared" si="24"/>
        <v>-107.81578138481271</v>
      </c>
      <c r="AK195" s="21">
        <f t="shared" si="24"/>
        <v>-108.98147653801091</v>
      </c>
      <c r="AL195" s="21">
        <f t="shared" si="24"/>
        <v>-110.15938634377839</v>
      </c>
      <c r="AM195" s="21">
        <f t="shared" si="24"/>
        <v>-111.35051764689798</v>
      </c>
      <c r="AN195" s="21">
        <f t="shared" si="24"/>
        <v>-112.52753710248371</v>
      </c>
      <c r="AO195" s="21">
        <f t="shared" si="24"/>
        <v>-113.71482305112126</v>
      </c>
      <c r="AP195" s="21">
        <f t="shared" si="24"/>
        <v>-114.91765463503408</v>
      </c>
      <c r="AQ195" s="21">
        <f t="shared" si="24"/>
        <v>-116.13681107792189</v>
      </c>
      <c r="AR195" s="21">
        <f t="shared" si="24"/>
        <v>-117.24687450277047</v>
      </c>
      <c r="AS195" s="21">
        <f t="shared" si="24"/>
        <v>-118.10109734969471</v>
      </c>
      <c r="AT195" s="21">
        <f t="shared" si="24"/>
        <v>-118.96355347553047</v>
      </c>
      <c r="AU195" s="21">
        <f t="shared" si="24"/>
        <v>-119.83462913983959</v>
      </c>
      <c r="AV195" s="21">
        <f t="shared" si="24"/>
        <v>-120.62837650850501</v>
      </c>
      <c r="AW195" s="21">
        <f t="shared" si="24"/>
        <v>-121.24445077727729</v>
      </c>
      <c r="AX195" s="21">
        <f t="shared" si="24"/>
        <v>-121.58380169096735</v>
      </c>
      <c r="AY195" s="21">
        <f t="shared" si="24"/>
        <v>-121.70031162727997</v>
      </c>
      <c r="AZ195" s="21">
        <f t="shared" si="24"/>
        <v>-121.75695853224765</v>
      </c>
      <c r="BA195" s="21">
        <f t="shared" si="24"/>
        <v>-121.82423020142802</v>
      </c>
      <c r="BB195" s="21">
        <f t="shared" si="24"/>
        <v>-121.87772431420449</v>
      </c>
    </row>
    <row r="196" spans="1:54" outlineLevel="2">
      <c r="A196" s="456"/>
      <c r="B196" s="150" t="s">
        <v>284</v>
      </c>
      <c r="C196" s="19"/>
      <c r="D196" s="135" t="s">
        <v>383</v>
      </c>
      <c r="E196" s="21">
        <f t="shared" ref="E196:AJ196" si="25">SUMIF($B$143:$B$154,"Safety",E$143:E$154)*E187</f>
        <v>-1.1958343393636368</v>
      </c>
      <c r="F196" s="21">
        <f t="shared" si="25"/>
        <v>-1.2032937810314743</v>
      </c>
      <c r="G196" s="21">
        <f t="shared" si="25"/>
        <v>-1.2121681459442579</v>
      </c>
      <c r="H196" s="21">
        <f t="shared" si="25"/>
        <v>-1.223115721796129</v>
      </c>
      <c r="I196" s="21">
        <f t="shared" si="25"/>
        <v>-1.2321341324646937</v>
      </c>
      <c r="J196" s="21">
        <f t="shared" si="25"/>
        <v>-1.2431527564640776</v>
      </c>
      <c r="K196" s="21">
        <f t="shared" si="25"/>
        <v>-1.2584175276889984</v>
      </c>
      <c r="L196" s="21">
        <f t="shared" si="25"/>
        <v>-1.2738945827474684</v>
      </c>
      <c r="M196" s="21">
        <f t="shared" si="25"/>
        <v>-1.2894822260656362</v>
      </c>
      <c r="N196" s="21">
        <f t="shared" si="25"/>
        <v>-1.3055140123553244</v>
      </c>
      <c r="O196" s="21">
        <f t="shared" si="25"/>
        <v>-1.3215284871601385</v>
      </c>
      <c r="P196" s="21">
        <f t="shared" si="25"/>
        <v>-1.3379372365156492</v>
      </c>
      <c r="Q196" s="21">
        <f t="shared" si="25"/>
        <v>-1.3548758750902137</v>
      </c>
      <c r="R196" s="21">
        <f t="shared" si="25"/>
        <v>-1.3722682171649492</v>
      </c>
      <c r="S196" s="21">
        <f t="shared" si="25"/>
        <v>-1.3902431035150935</v>
      </c>
      <c r="T196" s="21">
        <f t="shared" si="25"/>
        <v>-1.4088183340305602</v>
      </c>
      <c r="U196" s="21">
        <f t="shared" si="25"/>
        <v>-1.4280125585358006</v>
      </c>
      <c r="V196" s="21">
        <f t="shared" si="25"/>
        <v>-1.4478452068930108</v>
      </c>
      <c r="W196" s="21">
        <f t="shared" si="25"/>
        <v>-1.4683365383911671</v>
      </c>
      <c r="X196" s="21">
        <f t="shared" si="25"/>
        <v>-1.4895077358476114</v>
      </c>
      <c r="Y196" s="21">
        <f t="shared" si="25"/>
        <v>-1.5113808848261856</v>
      </c>
      <c r="Z196" s="21">
        <f t="shared" si="25"/>
        <v>-1.5339790338396322</v>
      </c>
      <c r="AA196" s="21">
        <f t="shared" si="25"/>
        <v>-1.5573262432331867</v>
      </c>
      <c r="AB196" s="21">
        <f t="shared" si="25"/>
        <v>-1.5803282251814803</v>
      </c>
      <c r="AC196" s="21">
        <f t="shared" si="25"/>
        <v>-2.7967005354003596</v>
      </c>
      <c r="AD196" s="21">
        <f t="shared" si="25"/>
        <v>-2.8005894466473507</v>
      </c>
      <c r="AE196" s="21">
        <f t="shared" si="25"/>
        <v>-2.8055953039071522</v>
      </c>
      <c r="AF196" s="21">
        <f t="shared" si="25"/>
        <v>-2.8117433465934236</v>
      </c>
      <c r="AG196" s="21">
        <f t="shared" si="25"/>
        <v>-2.8190602302304155</v>
      </c>
      <c r="AH196" s="21">
        <f t="shared" si="25"/>
        <v>-2.8275740347217888</v>
      </c>
      <c r="AI196" s="21">
        <f t="shared" si="25"/>
        <v>-2.8373143082500398</v>
      </c>
      <c r="AJ196" s="21">
        <f t="shared" si="25"/>
        <v>-2.8543301822430966</v>
      </c>
      <c r="AK196" s="21">
        <f t="shared" ref="AK196:BB196" si="26">SUMIF($B$143:$B$154,"Safety",AK$143:AK$154)*AK187</f>
        <v>-2.8727010932207531</v>
      </c>
      <c r="AL196" s="21">
        <f t="shared" si="26"/>
        <v>-2.8924700916399653</v>
      </c>
      <c r="AM196" s="21">
        <f t="shared" si="26"/>
        <v>-2.9136823227740374</v>
      </c>
      <c r="AN196" s="21">
        <f t="shared" si="26"/>
        <v>-2.9361513449823979</v>
      </c>
      <c r="AO196" s="21">
        <f t="shared" si="26"/>
        <v>-2.9601243318680366</v>
      </c>
      <c r="AP196" s="21">
        <f t="shared" si="26"/>
        <v>-2.9856910654418476</v>
      </c>
      <c r="AQ196" s="21">
        <f t="shared" si="26"/>
        <v>-3.0129061358360678</v>
      </c>
      <c r="AR196" s="21">
        <f t="shared" si="26"/>
        <v>-3.0355991451535553</v>
      </c>
      <c r="AS196" s="21">
        <f t="shared" si="26"/>
        <v>-3.0464186791968135</v>
      </c>
      <c r="AT196" s="21">
        <f t="shared" si="26"/>
        <v>-3.0583449863920475</v>
      </c>
      <c r="AU196" s="21">
        <f t="shared" si="26"/>
        <v>-3.0714056084970296</v>
      </c>
      <c r="AV196" s="21">
        <f t="shared" si="26"/>
        <v>-3.0809257681694273</v>
      </c>
      <c r="AW196" s="21">
        <f t="shared" si="26"/>
        <v>-3.0813379056236037</v>
      </c>
      <c r="AX196" s="21">
        <f t="shared" si="26"/>
        <v>-3.0796444144933979</v>
      </c>
      <c r="AY196" s="21">
        <f t="shared" si="26"/>
        <v>-3.0765504116358318</v>
      </c>
      <c r="AZ196" s="21">
        <f t="shared" si="26"/>
        <v>-3.0735258853204472</v>
      </c>
      <c r="BA196" s="21">
        <f t="shared" si="26"/>
        <v>-3.0711998213017342</v>
      </c>
      <c r="BB196" s="21">
        <f t="shared" si="26"/>
        <v>-3.0688755176631255</v>
      </c>
    </row>
    <row r="197" spans="1:54" outlineLevel="2">
      <c r="A197" s="456"/>
      <c r="B197" s="150" t="s">
        <v>287</v>
      </c>
      <c r="C197" s="19"/>
      <c r="D197" s="135" t="s">
        <v>383</v>
      </c>
      <c r="E197" s="21">
        <f>SUMIF($B$143:$B$154,"Financial",E$143:E$154)*E186</f>
        <v>-5.8022716868999993</v>
      </c>
      <c r="F197" s="21">
        <f t="shared" ref="F197:BB197" si="27">SUMIF($B$143:$B$154,"Financial",F$143:F$154)*F186</f>
        <v>-5.73348978647343</v>
      </c>
      <c r="G197" s="21">
        <f t="shared" si="27"/>
        <v>-5.6673683678032161</v>
      </c>
      <c r="H197" s="21">
        <f t="shared" si="27"/>
        <v>-5.597850184204888</v>
      </c>
      <c r="I197" s="21">
        <f t="shared" si="27"/>
        <v>-5.5321138286051177</v>
      </c>
      <c r="J197" s="21">
        <f t="shared" si="27"/>
        <v>-5.4511561261740624</v>
      </c>
      <c r="K197" s="21">
        <f t="shared" si="27"/>
        <v>-5.4077437425208688</v>
      </c>
      <c r="L197" s="21">
        <f t="shared" si="27"/>
        <v>-5.3637744856115352</v>
      </c>
      <c r="M197" s="21">
        <f t="shared" si="27"/>
        <v>-5.3160255804005017</v>
      </c>
      <c r="N197" s="21">
        <f t="shared" si="27"/>
        <v>-5.2691384172386675</v>
      </c>
      <c r="O197" s="21">
        <f t="shared" si="27"/>
        <v>-5.2145590546677694</v>
      </c>
      <c r="P197" s="21">
        <f t="shared" si="27"/>
        <v>-5.1595804824812976</v>
      </c>
      <c r="Q197" s="21">
        <f t="shared" si="27"/>
        <v>-5.1066139167038997</v>
      </c>
      <c r="R197" s="21">
        <f t="shared" si="27"/>
        <v>-5.0553603835347003</v>
      </c>
      <c r="S197" s="21">
        <f t="shared" si="27"/>
        <v>-5.0060899166173183</v>
      </c>
      <c r="T197" s="21">
        <f t="shared" si="27"/>
        <v>-4.9587570880807101</v>
      </c>
      <c r="U197" s="21">
        <f t="shared" si="27"/>
        <v>-4.9133184187242422</v>
      </c>
      <c r="V197" s="21">
        <f t="shared" si="27"/>
        <v>-4.8697323252366385</v>
      </c>
      <c r="W197" s="21">
        <f t="shared" si="27"/>
        <v>-4.8279590662772636</v>
      </c>
      <c r="X197" s="21">
        <f t="shared" si="27"/>
        <v>-4.7879606946373094</v>
      </c>
      <c r="Y197" s="21">
        <f t="shared" si="27"/>
        <v>-4.7495914146080116</v>
      </c>
      <c r="Z197" s="21">
        <f t="shared" si="27"/>
        <v>-4.7127463346587648</v>
      </c>
      <c r="AA197" s="21">
        <f t="shared" si="27"/>
        <v>-4.6775746439729486</v>
      </c>
      <c r="AB197" s="21">
        <f t="shared" si="27"/>
        <v>-4.6406067479061068</v>
      </c>
      <c r="AC197" s="21">
        <f t="shared" si="27"/>
        <v>-18.44498743427755</v>
      </c>
      <c r="AD197" s="21">
        <f t="shared" si="27"/>
        <v>-18.231662879996797</v>
      </c>
      <c r="AE197" s="21">
        <f t="shared" si="27"/>
        <v>-18.02732683015698</v>
      </c>
      <c r="AF197" s="21">
        <f t="shared" si="27"/>
        <v>-17.831756195008754</v>
      </c>
      <c r="AG197" s="21">
        <f t="shared" si="27"/>
        <v>-17.644736849202285</v>
      </c>
      <c r="AH197" s="21">
        <f t="shared" si="27"/>
        <v>-17.466063328034625</v>
      </c>
      <c r="AI197" s="21">
        <f t="shared" si="27"/>
        <v>-17.295537880345652</v>
      </c>
      <c r="AJ197" s="21">
        <f t="shared" si="27"/>
        <v>-17.216141465093802</v>
      </c>
      <c r="AK197" s="21">
        <f t="shared" si="27"/>
        <v>-17.143421432281102</v>
      </c>
      <c r="AL197" s="21">
        <f t="shared" si="27"/>
        <v>-17.077306844130423</v>
      </c>
      <c r="AM197" s="21">
        <f t="shared" si="27"/>
        <v>-17.017732062630309</v>
      </c>
      <c r="AN197" s="21">
        <f t="shared" si="27"/>
        <v>-16.962095655043328</v>
      </c>
      <c r="AO197" s="21">
        <f t="shared" si="27"/>
        <v>-16.912579894565965</v>
      </c>
      <c r="AP197" s="21">
        <f t="shared" si="27"/>
        <v>-16.869548258430857</v>
      </c>
      <c r="AQ197" s="21">
        <f t="shared" si="27"/>
        <v>-16.832952133234198</v>
      </c>
      <c r="AR197" s="21">
        <f t="shared" si="27"/>
        <v>-16.785417160033802</v>
      </c>
      <c r="AS197" s="21">
        <f t="shared" si="27"/>
        <v>-16.707502148800259</v>
      </c>
      <c r="AT197" s="21">
        <f t="shared" si="27"/>
        <v>-16.635770134652514</v>
      </c>
      <c r="AU197" s="21">
        <f t="shared" si="27"/>
        <v>-16.570142958998314</v>
      </c>
      <c r="AV197" s="21">
        <f t="shared" si="27"/>
        <v>-16.499118962281916</v>
      </c>
      <c r="AW197" s="21">
        <f t="shared" si="27"/>
        <v>-16.409825491519058</v>
      </c>
      <c r="AX197" s="21">
        <f t="shared" si="27"/>
        <v>-16.303931517555469</v>
      </c>
      <c r="AY197" s="21">
        <f t="shared" si="27"/>
        <v>-16.186041174729457</v>
      </c>
      <c r="AZ197" s="21">
        <f t="shared" si="27"/>
        <v>-16.069560911902538</v>
      </c>
      <c r="BA197" s="21">
        <f t="shared" si="27"/>
        <v>-15.959493623716689</v>
      </c>
      <c r="BB197" s="21">
        <f t="shared" si="27"/>
        <v>-15.850707734391086</v>
      </c>
    </row>
    <row r="198" spans="1:54" outlineLevel="2">
      <c r="A198" s="457"/>
      <c r="B198" s="150" t="s">
        <v>470</v>
      </c>
      <c r="C198" s="19"/>
      <c r="D198" s="135" t="s">
        <v>383</v>
      </c>
      <c r="E198" s="21">
        <f>SUMIF($B$143:$B$154,"Other",E$143:E$154)*E186</f>
        <v>0</v>
      </c>
      <c r="F198" s="21">
        <f t="shared" ref="F198:BB198" si="28">SUMIF($B$143:$B$154,"Other",F$143:F$154)*F186</f>
        <v>0</v>
      </c>
      <c r="G198" s="21">
        <f t="shared" si="28"/>
        <v>0</v>
      </c>
      <c r="H198" s="21">
        <f t="shared" si="28"/>
        <v>0</v>
      </c>
      <c r="I198" s="21">
        <f t="shared" si="28"/>
        <v>0</v>
      </c>
      <c r="J198" s="21">
        <f t="shared" si="28"/>
        <v>0</v>
      </c>
      <c r="K198" s="21">
        <f t="shared" si="28"/>
        <v>0</v>
      </c>
      <c r="L198" s="21">
        <f t="shared" si="28"/>
        <v>0</v>
      </c>
      <c r="M198" s="21">
        <f t="shared" si="28"/>
        <v>0</v>
      </c>
      <c r="N198" s="21">
        <f t="shared" si="28"/>
        <v>0</v>
      </c>
      <c r="O198" s="21">
        <f t="shared" si="28"/>
        <v>0</v>
      </c>
      <c r="P198" s="21">
        <f t="shared" si="28"/>
        <v>0</v>
      </c>
      <c r="Q198" s="21">
        <f t="shared" si="28"/>
        <v>0</v>
      </c>
      <c r="R198" s="21">
        <f t="shared" si="28"/>
        <v>0</v>
      </c>
      <c r="S198" s="21">
        <f t="shared" si="28"/>
        <v>0</v>
      </c>
      <c r="T198" s="21">
        <f t="shared" si="28"/>
        <v>0</v>
      </c>
      <c r="U198" s="21">
        <f t="shared" si="28"/>
        <v>0</v>
      </c>
      <c r="V198" s="21">
        <f t="shared" si="28"/>
        <v>0</v>
      </c>
      <c r="W198" s="21">
        <f t="shared" si="28"/>
        <v>0</v>
      </c>
      <c r="X198" s="21">
        <f t="shared" si="28"/>
        <v>0</v>
      </c>
      <c r="Y198" s="21">
        <f t="shared" si="28"/>
        <v>0</v>
      </c>
      <c r="Z198" s="21">
        <f t="shared" si="28"/>
        <v>0</v>
      </c>
      <c r="AA198" s="21">
        <f t="shared" si="28"/>
        <v>0</v>
      </c>
      <c r="AB198" s="21">
        <f t="shared" si="28"/>
        <v>0</v>
      </c>
      <c r="AC198" s="21">
        <f t="shared" si="28"/>
        <v>0</v>
      </c>
      <c r="AD198" s="21">
        <f t="shared" si="28"/>
        <v>0</v>
      </c>
      <c r="AE198" s="21">
        <f t="shared" si="28"/>
        <v>0</v>
      </c>
      <c r="AF198" s="21">
        <f t="shared" si="28"/>
        <v>0</v>
      </c>
      <c r="AG198" s="21">
        <f t="shared" si="28"/>
        <v>0</v>
      </c>
      <c r="AH198" s="21">
        <f t="shared" si="28"/>
        <v>0</v>
      </c>
      <c r="AI198" s="21">
        <f t="shared" si="28"/>
        <v>0</v>
      </c>
      <c r="AJ198" s="21">
        <f t="shared" si="28"/>
        <v>0</v>
      </c>
      <c r="AK198" s="21">
        <f t="shared" si="28"/>
        <v>0</v>
      </c>
      <c r="AL198" s="21">
        <f t="shared" si="28"/>
        <v>0</v>
      </c>
      <c r="AM198" s="21">
        <f t="shared" si="28"/>
        <v>0</v>
      </c>
      <c r="AN198" s="21">
        <f t="shared" si="28"/>
        <v>0</v>
      </c>
      <c r="AO198" s="21">
        <f t="shared" si="28"/>
        <v>0</v>
      </c>
      <c r="AP198" s="21">
        <f t="shared" si="28"/>
        <v>0</v>
      </c>
      <c r="AQ198" s="21">
        <f t="shared" si="28"/>
        <v>0</v>
      </c>
      <c r="AR198" s="21">
        <f t="shared" si="28"/>
        <v>0</v>
      </c>
      <c r="AS198" s="21">
        <f t="shared" si="28"/>
        <v>0</v>
      </c>
      <c r="AT198" s="21">
        <f t="shared" si="28"/>
        <v>0</v>
      </c>
      <c r="AU198" s="21">
        <f t="shared" si="28"/>
        <v>0</v>
      </c>
      <c r="AV198" s="21">
        <f t="shared" si="28"/>
        <v>0</v>
      </c>
      <c r="AW198" s="21">
        <f t="shared" si="28"/>
        <v>0</v>
      </c>
      <c r="AX198" s="21">
        <f t="shared" si="28"/>
        <v>0</v>
      </c>
      <c r="AY198" s="21">
        <f t="shared" si="28"/>
        <v>0</v>
      </c>
      <c r="AZ198" s="21">
        <f t="shared" si="28"/>
        <v>0</v>
      </c>
      <c r="BA198" s="21">
        <f t="shared" si="28"/>
        <v>0</v>
      </c>
      <c r="BB198" s="21">
        <f t="shared" si="28"/>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55" t="s">
        <v>490</v>
      </c>
      <c r="B200" s="150" t="s">
        <v>491</v>
      </c>
      <c r="C200" s="19"/>
      <c r="D200" s="135" t="s">
        <v>383</v>
      </c>
      <c r="E200" s="21">
        <f>SUM(E190:E193,E196:E198)</f>
        <v>-19.904881268653142</v>
      </c>
      <c r="F200" s="21">
        <f t="shared" ref="F200:BB200" si="29">SUM(F190:F193,F196:F198)</f>
        <v>-19.866550594786766</v>
      </c>
      <c r="G200" s="21">
        <f t="shared" si="29"/>
        <v>-20.082927323893742</v>
      </c>
      <c r="H200" s="21">
        <f t="shared" si="29"/>
        <v>-19.939683007715239</v>
      </c>
      <c r="I200" s="21">
        <f t="shared" si="29"/>
        <v>-20.100044645767433</v>
      </c>
      <c r="J200" s="21">
        <f t="shared" si="29"/>
        <v>-18.379717161581205</v>
      </c>
      <c r="K200" s="21">
        <f t="shared" si="29"/>
        <v>-18.356400774870544</v>
      </c>
      <c r="L200" s="21">
        <f t="shared" si="29"/>
        <v>-18.367139844627868</v>
      </c>
      <c r="M200" s="21">
        <f t="shared" si="29"/>
        <v>-18.376557172745496</v>
      </c>
      <c r="N200" s="21">
        <f t="shared" si="29"/>
        <v>-18.358429122357567</v>
      </c>
      <c r="O200" s="21">
        <f t="shared" si="29"/>
        <v>-18.306698885047837</v>
      </c>
      <c r="P200" s="21">
        <f t="shared" si="29"/>
        <v>-18.242100263714523</v>
      </c>
      <c r="Q200" s="21">
        <f t="shared" si="29"/>
        <v>-18.182748229958648</v>
      </c>
      <c r="R200" s="21">
        <f t="shared" si="29"/>
        <v>-18.157729814206682</v>
      </c>
      <c r="S200" s="21">
        <f t="shared" si="29"/>
        <v>-18.107839343600524</v>
      </c>
      <c r="T200" s="21">
        <f t="shared" si="29"/>
        <v>-18.062888082601788</v>
      </c>
      <c r="U200" s="21">
        <f t="shared" si="29"/>
        <v>-18.022758083105426</v>
      </c>
      <c r="V200" s="21">
        <f t="shared" si="29"/>
        <v>-18.015549033781678</v>
      </c>
      <c r="W200" s="21">
        <f t="shared" si="29"/>
        <v>-17.984421895369735</v>
      </c>
      <c r="X200" s="21">
        <f t="shared" si="29"/>
        <v>-17.985400932039319</v>
      </c>
      <c r="Y200" s="21">
        <f t="shared" si="29"/>
        <v>-17.962823444215008</v>
      </c>
      <c r="Z200" s="21">
        <f t="shared" si="29"/>
        <v>-17.971419859757408</v>
      </c>
      <c r="AA200" s="21">
        <f t="shared" si="29"/>
        <v>-17.98374065596445</v>
      </c>
      <c r="AB200" s="21">
        <f t="shared" si="29"/>
        <v>-17.980601930083694</v>
      </c>
      <c r="AC200" s="21">
        <f t="shared" si="29"/>
        <v>-97.948437681904181</v>
      </c>
      <c r="AD200" s="21">
        <f t="shared" si="29"/>
        <v>-98.100061664518307</v>
      </c>
      <c r="AE200" s="21">
        <f t="shared" si="29"/>
        <v>-98.279850331436904</v>
      </c>
      <c r="AF200" s="21">
        <f t="shared" si="29"/>
        <v>-98.465824340578251</v>
      </c>
      <c r="AG200" s="21">
        <f t="shared" si="29"/>
        <v>-98.660204994335473</v>
      </c>
      <c r="AH200" s="21">
        <f t="shared" si="29"/>
        <v>-98.865698647318197</v>
      </c>
      <c r="AI200" s="21">
        <f t="shared" si="29"/>
        <v>-99.086024786757434</v>
      </c>
      <c r="AJ200" s="21">
        <f t="shared" si="29"/>
        <v>-99.793390128153689</v>
      </c>
      <c r="AK200" s="21">
        <f t="shared" si="29"/>
        <v>-100.5167904640502</v>
      </c>
      <c r="AL200" s="21">
        <f t="shared" si="29"/>
        <v>-101.25764383008713</v>
      </c>
      <c r="AM200" s="21">
        <f t="shared" si="29"/>
        <v>-102.01675057169408</v>
      </c>
      <c r="AN200" s="21">
        <f t="shared" si="29"/>
        <v>-102.77098787269719</v>
      </c>
      <c r="AO200" s="21">
        <f t="shared" si="29"/>
        <v>-103.54063043897094</v>
      </c>
      <c r="AP200" s="21">
        <f t="shared" si="29"/>
        <v>-104.33000913223559</v>
      </c>
      <c r="AQ200" s="21">
        <f t="shared" si="29"/>
        <v>-105.13974985069098</v>
      </c>
      <c r="AR200" s="21">
        <f t="shared" si="29"/>
        <v>-105.85420906960886</v>
      </c>
      <c r="AS200" s="21">
        <f t="shared" si="29"/>
        <v>-106.3391813405283</v>
      </c>
      <c r="AT200" s="21">
        <f t="shared" si="29"/>
        <v>-106.83811697860735</v>
      </c>
      <c r="AU200" s="21">
        <f t="shared" si="29"/>
        <v>-107.35122231474443</v>
      </c>
      <c r="AV200" s="21">
        <f t="shared" si="29"/>
        <v>-107.79943010259392</v>
      </c>
      <c r="AW200" s="21">
        <f t="shared" si="29"/>
        <v>-108.09108090235577</v>
      </c>
      <c r="AX200" s="21">
        <f t="shared" si="29"/>
        <v>-108.1627995920618</v>
      </c>
      <c r="AY200" s="21">
        <f t="shared" si="29"/>
        <v>-108.059643404078</v>
      </c>
      <c r="AZ200" s="21">
        <f t="shared" si="29"/>
        <v>-107.91564144404047</v>
      </c>
      <c r="BA200" s="21">
        <f t="shared" si="29"/>
        <v>-107.78783284698562</v>
      </c>
      <c r="BB200" s="21">
        <f t="shared" si="29"/>
        <v>-107.65256394234737</v>
      </c>
    </row>
    <row r="201" spans="1:54" outlineLevel="2">
      <c r="A201" s="456"/>
      <c r="B201" s="150" t="s">
        <v>492</v>
      </c>
      <c r="C201" s="19"/>
      <c r="D201" s="135" t="s">
        <v>383</v>
      </c>
      <c r="E201" s="21">
        <f>SUM(E190:E192,E194,E196:E198)</f>
        <v>-15.278768578251738</v>
      </c>
      <c r="F201" s="21">
        <f t="shared" ref="F201:BB201" si="30">SUM(F190:F192,F194,F196:F198)</f>
        <v>-15.178162943338403</v>
      </c>
      <c r="G201" s="21">
        <f t="shared" si="30"/>
        <v>-15.368814918935183</v>
      </c>
      <c r="H201" s="21">
        <f t="shared" si="30"/>
        <v>-15.199630705913538</v>
      </c>
      <c r="I201" s="21">
        <f t="shared" si="30"/>
        <v>-15.303295384065262</v>
      </c>
      <c r="J201" s="21">
        <f t="shared" si="30"/>
        <v>-13.528009042488431</v>
      </c>
      <c r="K201" s="21">
        <f t="shared" si="30"/>
        <v>-13.483108810937296</v>
      </c>
      <c r="L201" s="21">
        <f t="shared" si="30"/>
        <v>-13.442087334849703</v>
      </c>
      <c r="M201" s="21">
        <f t="shared" si="30"/>
        <v>-13.401421743226585</v>
      </c>
      <c r="N201" s="21">
        <f t="shared" si="30"/>
        <v>-13.365914402934742</v>
      </c>
      <c r="O201" s="21">
        <f t="shared" si="30"/>
        <v>-13.293025757135865</v>
      </c>
      <c r="P201" s="21">
        <f t="shared" si="30"/>
        <v>-13.215444678337489</v>
      </c>
      <c r="Q201" s="21">
        <f t="shared" si="30"/>
        <v>-13.144399583349321</v>
      </c>
      <c r="R201" s="21">
        <f t="shared" si="30"/>
        <v>-13.079352966419641</v>
      </c>
      <c r="S201" s="21">
        <f t="shared" si="30"/>
        <v>-13.019407278941745</v>
      </c>
      <c r="T201" s="21">
        <f t="shared" si="30"/>
        <v>-12.965526157252683</v>
      </c>
      <c r="U201" s="21">
        <f t="shared" si="30"/>
        <v>-12.917547629680712</v>
      </c>
      <c r="V201" s="21">
        <f t="shared" si="30"/>
        <v>-12.875320291491372</v>
      </c>
      <c r="W201" s="21">
        <f t="shared" si="30"/>
        <v>-12.83870294200025</v>
      </c>
      <c r="X201" s="21">
        <f t="shared" si="30"/>
        <v>-12.807564329143343</v>
      </c>
      <c r="Y201" s="21">
        <f t="shared" si="30"/>
        <v>-12.781673163628039</v>
      </c>
      <c r="Z201" s="21">
        <f t="shared" si="30"/>
        <v>-12.76084664475658</v>
      </c>
      <c r="AA201" s="21">
        <f t="shared" si="30"/>
        <v>-12.745163408021284</v>
      </c>
      <c r="AB201" s="21">
        <f t="shared" si="30"/>
        <v>-12.721914970974138</v>
      </c>
      <c r="AC201" s="21">
        <f t="shared" si="30"/>
        <v>-63.558928733170987</v>
      </c>
      <c r="AD201" s="21">
        <f t="shared" si="30"/>
        <v>-63.491787939582913</v>
      </c>
      <c r="AE201" s="21">
        <f t="shared" si="30"/>
        <v>-63.438365827499481</v>
      </c>
      <c r="AF201" s="21">
        <f t="shared" si="30"/>
        <v>-63.396947205661689</v>
      </c>
      <c r="AG201" s="21">
        <f t="shared" si="30"/>
        <v>-63.366561908749759</v>
      </c>
      <c r="AH201" s="21">
        <f t="shared" si="30"/>
        <v>-63.347229078919952</v>
      </c>
      <c r="AI201" s="21">
        <f t="shared" si="30"/>
        <v>-63.340384260641002</v>
      </c>
      <c r="AJ201" s="21">
        <f t="shared" si="30"/>
        <v>-63.64500485700303</v>
      </c>
      <c r="AK201" s="21">
        <f t="shared" si="30"/>
        <v>-63.962736891647154</v>
      </c>
      <c r="AL201" s="21">
        <f t="shared" si="30"/>
        <v>-64.293821915791014</v>
      </c>
      <c r="AM201" s="21">
        <f t="shared" si="30"/>
        <v>-64.638571173843246</v>
      </c>
      <c r="AN201" s="21">
        <f t="shared" si="30"/>
        <v>-64.983192528736652</v>
      </c>
      <c r="AO201" s="21">
        <f t="shared" si="30"/>
        <v>-65.339904389681763</v>
      </c>
      <c r="AP201" s="21">
        <f t="shared" si="30"/>
        <v>-65.711226779300162</v>
      </c>
      <c r="AQ201" s="21">
        <f t="shared" si="30"/>
        <v>-66.097423204350434</v>
      </c>
      <c r="AR201" s="21">
        <f t="shared" si="30"/>
        <v>-66.425048457730156</v>
      </c>
      <c r="AS201" s="21">
        <f t="shared" si="30"/>
        <v>-66.609326547097766</v>
      </c>
      <c r="AT201" s="21">
        <f t="shared" si="30"/>
        <v>-66.804923476010259</v>
      </c>
      <c r="AU201" s="21">
        <f t="shared" si="30"/>
        <v>-67.011896531217005</v>
      </c>
      <c r="AV201" s="21">
        <f t="shared" si="30"/>
        <v>-67.180111261639937</v>
      </c>
      <c r="AW201" s="21">
        <f t="shared" si="30"/>
        <v>-67.251734836775228</v>
      </c>
      <c r="AX201" s="21">
        <f t="shared" si="30"/>
        <v>-67.196816509520502</v>
      </c>
      <c r="AY201" s="21">
        <f t="shared" si="30"/>
        <v>-67.042328662969155</v>
      </c>
      <c r="AZ201" s="21">
        <f t="shared" si="30"/>
        <v>-66.867412996927399</v>
      </c>
      <c r="BA201" s="21">
        <f t="shared" si="30"/>
        <v>-66.705348466810506</v>
      </c>
      <c r="BB201" s="21">
        <f t="shared" si="30"/>
        <v>-66.540702681434297</v>
      </c>
    </row>
    <row r="202" spans="1:54" outlineLevel="2">
      <c r="A202" s="457"/>
      <c r="B202" s="150" t="s">
        <v>493</v>
      </c>
      <c r="C202" s="19"/>
      <c r="D202" s="135" t="s">
        <v>383</v>
      </c>
      <c r="E202" s="21">
        <f>SUM(E190:E192,E195:E198)</f>
        <v>-24.560326180275787</v>
      </c>
      <c r="F202" s="21">
        <f t="shared" ref="F202:BB202" si="31">SUM(F190:F192,F195:F198)</f>
        <v>-24.537295097475408</v>
      </c>
      <c r="G202" s="21">
        <f t="shared" si="31"/>
        <v>-24.802367166237445</v>
      </c>
      <c r="H202" s="21">
        <f t="shared" si="31"/>
        <v>-24.711996695269018</v>
      </c>
      <c r="I202" s="21">
        <f t="shared" si="31"/>
        <v>-24.895777679324382</v>
      </c>
      <c r="J202" s="21">
        <f t="shared" si="31"/>
        <v>-23.20192718684801</v>
      </c>
      <c r="K202" s="21">
        <f t="shared" si="31"/>
        <v>-23.2397999565056</v>
      </c>
      <c r="L202" s="21">
        <f t="shared" si="31"/>
        <v>-23.282906881886113</v>
      </c>
      <c r="M202" s="21">
        <f t="shared" si="31"/>
        <v>-23.327731393832011</v>
      </c>
      <c r="N202" s="21">
        <f t="shared" si="31"/>
        <v>-23.379106116245012</v>
      </c>
      <c r="O202" s="21">
        <f t="shared" si="31"/>
        <v>-23.342715334774518</v>
      </c>
      <c r="P202" s="21">
        <f t="shared" si="31"/>
        <v>-23.289923302883757</v>
      </c>
      <c r="Q202" s="21">
        <f t="shared" si="31"/>
        <v>-23.245663898089678</v>
      </c>
      <c r="R202" s="21">
        <f t="shared" si="31"/>
        <v>-23.209404459262277</v>
      </c>
      <c r="S202" s="21">
        <f t="shared" si="31"/>
        <v>-23.177967151267303</v>
      </c>
      <c r="T202" s="21">
        <f t="shared" si="31"/>
        <v>-23.154594559436198</v>
      </c>
      <c r="U202" s="21">
        <f t="shared" si="31"/>
        <v>-23.13913146815133</v>
      </c>
      <c r="V202" s="21">
        <f t="shared" si="31"/>
        <v>-23.131434353231192</v>
      </c>
      <c r="W202" s="21">
        <f t="shared" si="31"/>
        <v>-23.131371064251141</v>
      </c>
      <c r="X202" s="21">
        <f t="shared" si="31"/>
        <v>-23.138820570064357</v>
      </c>
      <c r="Y202" s="21">
        <f t="shared" si="31"/>
        <v>-23.153563015049503</v>
      </c>
      <c r="Z202" s="21">
        <f t="shared" si="31"/>
        <v>-23.175428263140397</v>
      </c>
      <c r="AA202" s="21">
        <f t="shared" si="31"/>
        <v>-23.204508892421622</v>
      </c>
      <c r="AB202" s="21">
        <f t="shared" si="31"/>
        <v>-23.215087442616387</v>
      </c>
      <c r="AC202" s="21">
        <f t="shared" si="31"/>
        <v>-132.15890380388052</v>
      </c>
      <c r="AD202" s="21">
        <f t="shared" si="31"/>
        <v>-132.50632518383327</v>
      </c>
      <c r="AE202" s="21">
        <f t="shared" si="31"/>
        <v>-132.87108794895886</v>
      </c>
      <c r="AF202" s="21">
        <f t="shared" si="31"/>
        <v>-133.2485102837168</v>
      </c>
      <c r="AG202" s="21">
        <f t="shared" si="31"/>
        <v>-133.63612162458105</v>
      </c>
      <c r="AH202" s="21">
        <f t="shared" si="31"/>
        <v>-134.03439618332479</v>
      </c>
      <c r="AI202" s="21">
        <f t="shared" si="31"/>
        <v>-134.44803609452782</v>
      </c>
      <c r="AJ202" s="21">
        <f t="shared" si="31"/>
        <v>-135.52219244875354</v>
      </c>
      <c r="AK202" s="21">
        <f t="shared" si="31"/>
        <v>-136.61705458565319</v>
      </c>
      <c r="AL202" s="21">
        <f t="shared" si="31"/>
        <v>-137.73341281375787</v>
      </c>
      <c r="AM202" s="21">
        <f t="shared" si="31"/>
        <v>-138.87224960740215</v>
      </c>
      <c r="AN202" s="21">
        <f t="shared" si="31"/>
        <v>-140.00155059950498</v>
      </c>
      <c r="AO202" s="21">
        <f t="shared" si="31"/>
        <v>-141.14978642635165</v>
      </c>
      <c r="AP202" s="21">
        <f t="shared" si="31"/>
        <v>-142.32299653872317</v>
      </c>
      <c r="AQ202" s="21">
        <f t="shared" si="31"/>
        <v>-143.52196392584815</v>
      </c>
      <c r="AR202" s="21">
        <f t="shared" si="31"/>
        <v>-144.58963146260848</v>
      </c>
      <c r="AS202" s="21">
        <f t="shared" si="31"/>
        <v>-145.34339145006243</v>
      </c>
      <c r="AT202" s="21">
        <f t="shared" si="31"/>
        <v>-146.11395912966844</v>
      </c>
      <c r="AU202" s="21">
        <f t="shared" si="31"/>
        <v>-146.90164929455105</v>
      </c>
      <c r="AV202" s="21">
        <f t="shared" si="31"/>
        <v>-147.5990289375512</v>
      </c>
      <c r="AW202" s="21">
        <f t="shared" si="31"/>
        <v>-148.08136869199478</v>
      </c>
      <c r="AX202" s="21">
        <f t="shared" si="31"/>
        <v>-148.25268430731666</v>
      </c>
      <c r="AY202" s="21">
        <f t="shared" si="31"/>
        <v>-148.17586975174822</v>
      </c>
      <c r="AZ202" s="21">
        <f t="shared" si="31"/>
        <v>-148.03871868912211</v>
      </c>
      <c r="BA202" s="21">
        <f t="shared" si="31"/>
        <v>-147.92150193856097</v>
      </c>
      <c r="BB202" s="21">
        <f t="shared" si="31"/>
        <v>-147.79251889513529</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55" t="s">
        <v>494</v>
      </c>
      <c r="B204" s="150" t="s">
        <v>495</v>
      </c>
      <c r="C204" s="19"/>
      <c r="D204" s="135" t="s">
        <v>383</v>
      </c>
      <c r="E204" s="21">
        <f>E200</f>
        <v>-19.904881268653142</v>
      </c>
      <c r="F204" s="21">
        <f>F200+E204</f>
        <v>-39.771431863439908</v>
      </c>
      <c r="G204" s="21">
        <f t="shared" ref="G204:BB206" si="32">G200+F204</f>
        <v>-59.85435918733365</v>
      </c>
      <c r="H204" s="21">
        <f t="shared" si="32"/>
        <v>-79.794042195048888</v>
      </c>
      <c r="I204" s="21">
        <f t="shared" si="32"/>
        <v>-99.894086840816328</v>
      </c>
      <c r="J204" s="21">
        <f t="shared" si="32"/>
        <v>-118.27380400239753</v>
      </c>
      <c r="K204" s="21">
        <f t="shared" si="32"/>
        <v>-136.63020477726806</v>
      </c>
      <c r="L204" s="21">
        <f t="shared" si="32"/>
        <v>-154.99734462189593</v>
      </c>
      <c r="M204" s="21">
        <f t="shared" si="32"/>
        <v>-173.37390179464143</v>
      </c>
      <c r="N204" s="21">
        <f t="shared" si="32"/>
        <v>-191.73233091699899</v>
      </c>
      <c r="O204" s="21">
        <f t="shared" si="32"/>
        <v>-210.03902980204683</v>
      </c>
      <c r="P204" s="21">
        <f t="shared" si="32"/>
        <v>-228.28113006576135</v>
      </c>
      <c r="Q204" s="21">
        <f t="shared" si="32"/>
        <v>-246.46387829572001</v>
      </c>
      <c r="R204" s="21">
        <f t="shared" si="32"/>
        <v>-264.62160810992668</v>
      </c>
      <c r="S204" s="21">
        <f t="shared" si="32"/>
        <v>-282.7294474535272</v>
      </c>
      <c r="T204" s="21">
        <f t="shared" si="32"/>
        <v>-300.79233553612897</v>
      </c>
      <c r="U204" s="21">
        <f t="shared" si="32"/>
        <v>-318.8150936192344</v>
      </c>
      <c r="V204" s="21">
        <f t="shared" si="32"/>
        <v>-336.83064265301607</v>
      </c>
      <c r="W204" s="21">
        <f t="shared" si="32"/>
        <v>-354.81506454838581</v>
      </c>
      <c r="X204" s="21">
        <f t="shared" si="32"/>
        <v>-372.80046548042515</v>
      </c>
      <c r="Y204" s="21">
        <f t="shared" si="32"/>
        <v>-390.76328892464016</v>
      </c>
      <c r="Z204" s="21">
        <f t="shared" si="32"/>
        <v>-408.73470878439758</v>
      </c>
      <c r="AA204" s="21">
        <f t="shared" si="32"/>
        <v>-426.71844944036201</v>
      </c>
      <c r="AB204" s="21">
        <f t="shared" si="32"/>
        <v>-444.69905137044572</v>
      </c>
      <c r="AC204" s="21">
        <f t="shared" si="32"/>
        <v>-542.6474890523499</v>
      </c>
      <c r="AD204" s="21">
        <f t="shared" si="32"/>
        <v>-640.7475507168682</v>
      </c>
      <c r="AE204" s="21">
        <f t="shared" si="32"/>
        <v>-739.02740104830514</v>
      </c>
      <c r="AF204" s="21">
        <f t="shared" si="32"/>
        <v>-837.49322538888339</v>
      </c>
      <c r="AG204" s="21">
        <f t="shared" si="32"/>
        <v>-936.15343038321885</v>
      </c>
      <c r="AH204" s="21">
        <f t="shared" si="32"/>
        <v>-1035.019129030537</v>
      </c>
      <c r="AI204" s="21">
        <f t="shared" si="32"/>
        <v>-1134.1051538172944</v>
      </c>
      <c r="AJ204" s="21">
        <f t="shared" si="32"/>
        <v>-1233.8985439454482</v>
      </c>
      <c r="AK204" s="21">
        <f t="shared" si="32"/>
        <v>-1334.4153344094984</v>
      </c>
      <c r="AL204" s="21">
        <f t="shared" si="32"/>
        <v>-1435.6729782395855</v>
      </c>
      <c r="AM204" s="21">
        <f t="shared" si="32"/>
        <v>-1537.6897288112796</v>
      </c>
      <c r="AN204" s="21">
        <f t="shared" si="32"/>
        <v>-1640.4607166839767</v>
      </c>
      <c r="AO204" s="21">
        <f t="shared" si="32"/>
        <v>-1744.0013471229477</v>
      </c>
      <c r="AP204" s="21">
        <f t="shared" si="32"/>
        <v>-1848.3313562551832</v>
      </c>
      <c r="AQ204" s="21">
        <f t="shared" si="32"/>
        <v>-1953.4711061058742</v>
      </c>
      <c r="AR204" s="21">
        <f t="shared" si="32"/>
        <v>-2059.325315175483</v>
      </c>
      <c r="AS204" s="21">
        <f t="shared" si="32"/>
        <v>-2165.6644965160112</v>
      </c>
      <c r="AT204" s="21">
        <f t="shared" si="32"/>
        <v>-2272.5026134946188</v>
      </c>
      <c r="AU204" s="21">
        <f t="shared" si="32"/>
        <v>-2379.8538358093633</v>
      </c>
      <c r="AV204" s="21">
        <f t="shared" si="32"/>
        <v>-2487.6532659119571</v>
      </c>
      <c r="AW204" s="21">
        <f t="shared" si="32"/>
        <v>-2595.7443468143128</v>
      </c>
      <c r="AX204" s="21">
        <f t="shared" si="32"/>
        <v>-2703.9071464063745</v>
      </c>
      <c r="AY204" s="21">
        <f t="shared" si="32"/>
        <v>-2811.9667898104526</v>
      </c>
      <c r="AZ204" s="21">
        <f t="shared" si="32"/>
        <v>-2919.882431254493</v>
      </c>
      <c r="BA204" s="21">
        <f t="shared" si="32"/>
        <v>-3027.6702641014786</v>
      </c>
      <c r="BB204" s="21">
        <f t="shared" si="32"/>
        <v>-3135.3228280438261</v>
      </c>
    </row>
    <row r="205" spans="1:54" outlineLevel="2">
      <c r="A205" s="456"/>
      <c r="B205" s="150" t="s">
        <v>496</v>
      </c>
      <c r="C205" s="19"/>
      <c r="D205" s="135" t="s">
        <v>383</v>
      </c>
      <c r="E205" s="21">
        <f>E201</f>
        <v>-15.278768578251738</v>
      </c>
      <c r="F205" s="21">
        <f t="shared" ref="F205:U206" si="33">F201+E205</f>
        <v>-30.456931521590143</v>
      </c>
      <c r="G205" s="21">
        <f t="shared" si="33"/>
        <v>-45.825746440525322</v>
      </c>
      <c r="H205" s="21">
        <f t="shared" si="33"/>
        <v>-61.025377146438856</v>
      </c>
      <c r="I205" s="21">
        <f t="shared" si="33"/>
        <v>-76.328672530504122</v>
      </c>
      <c r="J205" s="21">
        <f t="shared" si="33"/>
        <v>-89.856681572992557</v>
      </c>
      <c r="K205" s="21">
        <f t="shared" si="33"/>
        <v>-103.33979038392985</v>
      </c>
      <c r="L205" s="21">
        <f t="shared" si="33"/>
        <v>-116.78187771877955</v>
      </c>
      <c r="M205" s="21">
        <f t="shared" si="33"/>
        <v>-130.18329946200615</v>
      </c>
      <c r="N205" s="21">
        <f t="shared" si="33"/>
        <v>-143.5492138649409</v>
      </c>
      <c r="O205" s="21">
        <f t="shared" si="33"/>
        <v>-156.84223962207676</v>
      </c>
      <c r="P205" s="21">
        <f t="shared" si="33"/>
        <v>-170.05768430041425</v>
      </c>
      <c r="Q205" s="21">
        <f t="shared" si="33"/>
        <v>-183.20208388376358</v>
      </c>
      <c r="R205" s="21">
        <f t="shared" si="33"/>
        <v>-196.28143685018321</v>
      </c>
      <c r="S205" s="21">
        <f t="shared" si="33"/>
        <v>-209.30084412912495</v>
      </c>
      <c r="T205" s="21">
        <f t="shared" si="33"/>
        <v>-222.26637028637765</v>
      </c>
      <c r="U205" s="21">
        <f t="shared" si="33"/>
        <v>-235.18391791605836</v>
      </c>
      <c r="V205" s="21">
        <f t="shared" si="32"/>
        <v>-248.05923820754973</v>
      </c>
      <c r="W205" s="21">
        <f t="shared" si="32"/>
        <v>-260.89794114954998</v>
      </c>
      <c r="X205" s="21">
        <f t="shared" si="32"/>
        <v>-273.70550547869334</v>
      </c>
      <c r="Y205" s="21">
        <f t="shared" si="32"/>
        <v>-286.4871786423214</v>
      </c>
      <c r="Z205" s="21">
        <f t="shared" si="32"/>
        <v>-299.24802528707795</v>
      </c>
      <c r="AA205" s="21">
        <f t="shared" si="32"/>
        <v>-311.99318869509921</v>
      </c>
      <c r="AB205" s="21">
        <f t="shared" si="32"/>
        <v>-324.71510366607333</v>
      </c>
      <c r="AC205" s="21">
        <f t="shared" si="32"/>
        <v>-388.27403239924433</v>
      </c>
      <c r="AD205" s="21">
        <f t="shared" si="32"/>
        <v>-451.76582033882727</v>
      </c>
      <c r="AE205" s="21">
        <f t="shared" si="32"/>
        <v>-515.20418616632674</v>
      </c>
      <c r="AF205" s="21">
        <f t="shared" si="32"/>
        <v>-578.60113337198845</v>
      </c>
      <c r="AG205" s="21">
        <f t="shared" si="32"/>
        <v>-641.96769528073821</v>
      </c>
      <c r="AH205" s="21">
        <f t="shared" si="32"/>
        <v>-705.31492435965811</v>
      </c>
      <c r="AI205" s="21">
        <f t="shared" si="32"/>
        <v>-768.65530862029914</v>
      </c>
      <c r="AJ205" s="21">
        <f t="shared" si="32"/>
        <v>-832.30031347730221</v>
      </c>
      <c r="AK205" s="21">
        <f t="shared" si="32"/>
        <v>-896.26305036894939</v>
      </c>
      <c r="AL205" s="21">
        <f t="shared" si="32"/>
        <v>-960.55687228474039</v>
      </c>
      <c r="AM205" s="21">
        <f t="shared" si="32"/>
        <v>-1025.1954434585837</v>
      </c>
      <c r="AN205" s="21">
        <f t="shared" si="32"/>
        <v>-1090.1786359873204</v>
      </c>
      <c r="AO205" s="21">
        <f t="shared" si="32"/>
        <v>-1155.5185403770022</v>
      </c>
      <c r="AP205" s="21">
        <f t="shared" si="32"/>
        <v>-1221.2297671563024</v>
      </c>
      <c r="AQ205" s="21">
        <f t="shared" si="32"/>
        <v>-1287.3271903606528</v>
      </c>
      <c r="AR205" s="21">
        <f t="shared" si="32"/>
        <v>-1353.7522388183829</v>
      </c>
      <c r="AS205" s="21">
        <f t="shared" si="32"/>
        <v>-1420.3615653654806</v>
      </c>
      <c r="AT205" s="21">
        <f t="shared" si="32"/>
        <v>-1487.1664888414909</v>
      </c>
      <c r="AU205" s="21">
        <f t="shared" si="32"/>
        <v>-1554.1783853727079</v>
      </c>
      <c r="AV205" s="21">
        <f t="shared" si="32"/>
        <v>-1621.3584966343478</v>
      </c>
      <c r="AW205" s="21">
        <f t="shared" si="32"/>
        <v>-1688.6102314711231</v>
      </c>
      <c r="AX205" s="21">
        <f t="shared" si="32"/>
        <v>-1755.8070479806436</v>
      </c>
      <c r="AY205" s="21">
        <f t="shared" si="32"/>
        <v>-1822.8493766436127</v>
      </c>
      <c r="AZ205" s="21">
        <f t="shared" si="32"/>
        <v>-1889.7167896405401</v>
      </c>
      <c r="BA205" s="21">
        <f t="shared" si="32"/>
        <v>-1956.4221381073507</v>
      </c>
      <c r="BB205" s="21">
        <f t="shared" si="32"/>
        <v>-2022.9628407887851</v>
      </c>
    </row>
    <row r="206" spans="1:54" outlineLevel="2">
      <c r="A206" s="457"/>
      <c r="B206" s="150" t="s">
        <v>497</v>
      </c>
      <c r="C206" s="19"/>
      <c r="D206" s="135" t="s">
        <v>383</v>
      </c>
      <c r="E206" s="21">
        <f>E202</f>
        <v>-24.560326180275787</v>
      </c>
      <c r="F206" s="21">
        <f t="shared" si="33"/>
        <v>-49.097621277751195</v>
      </c>
      <c r="G206" s="21">
        <f t="shared" si="32"/>
        <v>-73.899988443988633</v>
      </c>
      <c r="H206" s="21">
        <f t="shared" si="32"/>
        <v>-98.611985139257655</v>
      </c>
      <c r="I206" s="21">
        <f t="shared" si="32"/>
        <v>-123.50776281858204</v>
      </c>
      <c r="J206" s="21">
        <f t="shared" si="32"/>
        <v>-146.70969000543005</v>
      </c>
      <c r="K206" s="21">
        <f t="shared" si="32"/>
        <v>-169.94948996193565</v>
      </c>
      <c r="L206" s="21">
        <f t="shared" si="32"/>
        <v>-193.23239684382176</v>
      </c>
      <c r="M206" s="21">
        <f t="shared" si="32"/>
        <v>-216.56012823765377</v>
      </c>
      <c r="N206" s="21">
        <f t="shared" si="32"/>
        <v>-239.93923435389877</v>
      </c>
      <c r="O206" s="21">
        <f t="shared" si="32"/>
        <v>-263.28194968867331</v>
      </c>
      <c r="P206" s="21">
        <f t="shared" si="32"/>
        <v>-286.57187299155709</v>
      </c>
      <c r="Q206" s="21">
        <f t="shared" si="32"/>
        <v>-309.81753688964676</v>
      </c>
      <c r="R206" s="21">
        <f t="shared" si="32"/>
        <v>-333.02694134890902</v>
      </c>
      <c r="S206" s="21">
        <f t="shared" si="32"/>
        <v>-356.20490850017632</v>
      </c>
      <c r="T206" s="21">
        <f t="shared" si="32"/>
        <v>-379.35950305961251</v>
      </c>
      <c r="U206" s="21">
        <f t="shared" si="32"/>
        <v>-402.49863452776384</v>
      </c>
      <c r="V206" s="21">
        <f t="shared" si="32"/>
        <v>-425.63006888099505</v>
      </c>
      <c r="W206" s="21">
        <f t="shared" si="32"/>
        <v>-448.7614399452462</v>
      </c>
      <c r="X206" s="21">
        <f t="shared" si="32"/>
        <v>-471.90026051531055</v>
      </c>
      <c r="Y206" s="21">
        <f t="shared" si="32"/>
        <v>-495.05382353036003</v>
      </c>
      <c r="Z206" s="21">
        <f t="shared" si="32"/>
        <v>-518.22925179350045</v>
      </c>
      <c r="AA206" s="21">
        <f t="shared" si="32"/>
        <v>-541.43376068592204</v>
      </c>
      <c r="AB206" s="21">
        <f t="shared" si="32"/>
        <v>-564.64884812853848</v>
      </c>
      <c r="AC206" s="21">
        <f t="shared" si="32"/>
        <v>-696.80775193241902</v>
      </c>
      <c r="AD206" s="21">
        <f t="shared" si="32"/>
        <v>-829.31407711625229</v>
      </c>
      <c r="AE206" s="21">
        <f t="shared" si="32"/>
        <v>-962.18516506521109</v>
      </c>
      <c r="AF206" s="21">
        <f t="shared" si="32"/>
        <v>-1095.4336753489279</v>
      </c>
      <c r="AG206" s="21">
        <f t="shared" si="32"/>
        <v>-1229.0697969735088</v>
      </c>
      <c r="AH206" s="21">
        <f t="shared" si="32"/>
        <v>-1363.1041931568336</v>
      </c>
      <c r="AI206" s="21">
        <f t="shared" si="32"/>
        <v>-1497.5522292513615</v>
      </c>
      <c r="AJ206" s="21">
        <f t="shared" si="32"/>
        <v>-1633.074421700115</v>
      </c>
      <c r="AK206" s="21">
        <f t="shared" si="32"/>
        <v>-1769.6914762857682</v>
      </c>
      <c r="AL206" s="21">
        <f t="shared" si="32"/>
        <v>-1907.4248890995261</v>
      </c>
      <c r="AM206" s="21">
        <f t="shared" si="32"/>
        <v>-2046.2971387069283</v>
      </c>
      <c r="AN206" s="21">
        <f t="shared" si="32"/>
        <v>-2186.2986893064335</v>
      </c>
      <c r="AO206" s="21">
        <f t="shared" si="32"/>
        <v>-2327.448475732785</v>
      </c>
      <c r="AP206" s="21">
        <f t="shared" si="32"/>
        <v>-2469.7714722715082</v>
      </c>
      <c r="AQ206" s="21">
        <f t="shared" si="32"/>
        <v>-2613.2934361973562</v>
      </c>
      <c r="AR206" s="21">
        <f t="shared" si="32"/>
        <v>-2757.8830676599646</v>
      </c>
      <c r="AS206" s="21">
        <f t="shared" si="32"/>
        <v>-2903.226459110027</v>
      </c>
      <c r="AT206" s="21">
        <f t="shared" si="32"/>
        <v>-3049.3404182396953</v>
      </c>
      <c r="AU206" s="21">
        <f t="shared" si="32"/>
        <v>-3196.2420675342464</v>
      </c>
      <c r="AV206" s="21">
        <f t="shared" si="32"/>
        <v>-3343.8410964717978</v>
      </c>
      <c r="AW206" s="21">
        <f t="shared" si="32"/>
        <v>-3491.9224651637924</v>
      </c>
      <c r="AX206" s="21">
        <f t="shared" si="32"/>
        <v>-3640.1751494711089</v>
      </c>
      <c r="AY206" s="21">
        <f t="shared" si="32"/>
        <v>-3788.3510192228568</v>
      </c>
      <c r="AZ206" s="21">
        <f t="shared" si="32"/>
        <v>-3936.389737911979</v>
      </c>
      <c r="BA206" s="21">
        <f t="shared" si="32"/>
        <v>-4084.31123985054</v>
      </c>
      <c r="BB206" s="21">
        <f t="shared" si="32"/>
        <v>-4232.1037587456749</v>
      </c>
    </row>
    <row r="207" spans="1:54" outlineLevel="1">
      <c r="B207" s="150"/>
      <c r="C207" s="19"/>
      <c r="D207" s="19"/>
      <c r="E207" s="15"/>
    </row>
    <row r="208" spans="1:54" outlineLevel="1">
      <c r="A208" s="4" t="s">
        <v>561</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8" t="s">
        <v>485</v>
      </c>
      <c r="B210" s="150" t="s">
        <v>562</v>
      </c>
      <c r="C210" s="19"/>
      <c r="D210" s="135" t="s">
        <v>383</v>
      </c>
      <c r="E210" s="21">
        <f>E190-Baseline!E190</f>
        <v>-2.0857134303310243</v>
      </c>
      <c r="F210" s="21">
        <f>F190-Baseline!F190</f>
        <v>-2.0181607401631632</v>
      </c>
      <c r="G210" s="21">
        <f>G190-Baseline!G190</f>
        <v>-2.239914120273871</v>
      </c>
      <c r="H210" s="21">
        <f>H190-Baseline!H190</f>
        <v>-2.1002703378869909</v>
      </c>
      <c r="I210" s="21">
        <f>I190-Baseline!I190</f>
        <v>-2.2307997177894423</v>
      </c>
      <c r="J210" s="21">
        <f>J190-Baseline!J190</f>
        <v>-0.49477091673203677</v>
      </c>
      <c r="K210" s="21">
        <f>K190-Baseline!K190</f>
        <v>-0.44650280525727087</v>
      </c>
      <c r="L210" s="21">
        <f>L190-Baseline!L190</f>
        <v>-0.40161797631274088</v>
      </c>
      <c r="M210" s="21">
        <f>M190-Baseline!M190</f>
        <v>-0.35991965623811956</v>
      </c>
      <c r="N210" s="21">
        <f>N190-Baseline!N190</f>
        <v>-0.32122129362011875</v>
      </c>
      <c r="O210" s="21">
        <f>O190-Baseline!O190</f>
        <v>-0.28534606648063177</v>
      </c>
      <c r="P210" s="21">
        <f>P190-Baseline!P190</f>
        <v>-0.25212641200070418</v>
      </c>
      <c r="Q210" s="21">
        <f>Q190-Baseline!Q190</f>
        <v>-0.22140357778945347</v>
      </c>
      <c r="R210" s="21">
        <f>R190-Baseline!R190</f>
        <v>-0.19302719374932706</v>
      </c>
      <c r="S210" s="21">
        <f>S190-Baseline!S190</f>
        <v>-0.16685486362959537</v>
      </c>
      <c r="T210" s="21">
        <f>T190-Baseline!T190</f>
        <v>-0.1427517753987983</v>
      </c>
      <c r="U210" s="21">
        <f>U190-Baseline!U190</f>
        <v>-0.12059032960406313</v>
      </c>
      <c r="V210" s="21">
        <f>V190-Baseline!V190</f>
        <v>-0.10024978492086126</v>
      </c>
      <c r="W210" s="21">
        <f>W190-Baseline!W190</f>
        <v>-8.1615920130926917E-2</v>
      </c>
      <c r="X210" s="21">
        <f>X190-Baseline!X190</f>
        <v>-6.458071179879328E-2</v>
      </c>
      <c r="Y210" s="21">
        <f>Y190-Baseline!Y190</f>
        <v>-4.904202694875838E-2</v>
      </c>
      <c r="Z210" s="21">
        <f>Z190-Baseline!Z190</f>
        <v>-3.4903330074140815E-2</v>
      </c>
      <c r="AA210" s="21">
        <f>AA190-Baseline!AA190</f>
        <v>-2.207340383946892E-2</v>
      </c>
      <c r="AB210" s="21">
        <f>AB190-Baseline!AB190</f>
        <v>-1.0466082863827209E-2</v>
      </c>
      <c r="AC210" s="21">
        <f>AC190-Baseline!AC190</f>
        <v>-2.6882301268102295E-18</v>
      </c>
      <c r="AD210" s="21">
        <f>AD190-Baseline!AD190</f>
        <v>-2.5973237940195455E-18</v>
      </c>
      <c r="AE210" s="21">
        <f>AE190-Baseline!AE190</f>
        <v>-2.5094915884246818E-18</v>
      </c>
      <c r="AF210" s="21">
        <f>AF190-Baseline!AF190</f>
        <v>-2.4246295540335088E-18</v>
      </c>
      <c r="AG210" s="21">
        <f>AG190-Baseline!AG190</f>
        <v>-2.3426372502739216E-18</v>
      </c>
      <c r="AH210" s="21">
        <f>AH190-Baseline!AH190</f>
        <v>-2.2634176331149007E-18</v>
      </c>
      <c r="AI210" s="21">
        <f>AI190-Baseline!AI190</f>
        <v>-2.1868769402076336E-18</v>
      </c>
      <c r="AJ210" s="21">
        <f>AJ190-Baseline!AJ190</f>
        <v>-2.1231814953472169E-18</v>
      </c>
      <c r="AK210" s="21">
        <f>AK190-Baseline!AK190</f>
        <v>-2.0613412576186571E-18</v>
      </c>
      <c r="AL210" s="21">
        <f>AL190-Baseline!AL190</f>
        <v>-2.0013021918627739E-18</v>
      </c>
      <c r="AM210" s="21">
        <f>AM190-Baseline!AM190</f>
        <v>-1.9430118367599747E-18</v>
      </c>
      <c r="AN210" s="21">
        <f>AN190-Baseline!AN190</f>
        <v>-1.8864192589902665E-18</v>
      </c>
      <c r="AO210" s="21">
        <f>AO190-Baseline!AO190</f>
        <v>-1.8314750087284144E-18</v>
      </c>
      <c r="AP210" s="21">
        <f>AP190-Baseline!AP190</f>
        <v>-1.7781310764353536E-18</v>
      </c>
      <c r="AQ210" s="21">
        <f>AQ190-Baseline!AQ190</f>
        <v>-1.7263408509081102E-18</v>
      </c>
      <c r="AR210" s="21">
        <f>AR190-Baseline!AR190</f>
        <v>-1.6760590785515635E-18</v>
      </c>
      <c r="AS210" s="21">
        <f>AS190-Baseline!AS190</f>
        <v>-1.6272418238364693E-18</v>
      </c>
      <c r="AT210" s="21">
        <f>AT190-Baseline!AT190</f>
        <v>-1.5798464309091935E-18</v>
      </c>
      <c r="AU210" s="21">
        <f>AU190-Baseline!AU190</f>
        <v>-1.5338314863196055E-18</v>
      </c>
      <c r="AV210" s="21">
        <f>AV190-Baseline!AV190</f>
        <v>-1.4891567828345684E-18</v>
      </c>
      <c r="AW210" s="21">
        <f>AW190-Baseline!AW190</f>
        <v>-1.4457832843054062E-18</v>
      </c>
      <c r="AX210" s="21">
        <f>AX190-Baseline!AX190</f>
        <v>-1.4036730915586468E-18</v>
      </c>
      <c r="AY210" s="21">
        <f>AY190-Baseline!AY190</f>
        <v>-1.3627894092802395E-18</v>
      </c>
      <c r="AZ210" s="21">
        <f>AZ190-Baseline!AZ190</f>
        <v>-1.3230965138643102E-18</v>
      </c>
      <c r="BA210" s="21">
        <f>BA190-Baseline!BA190</f>
        <v>-1.2845597221983593E-18</v>
      </c>
      <c r="BB210" s="21">
        <f>BB190-Baseline!BB190</f>
        <v>-1.2471453613576305E-18</v>
      </c>
    </row>
    <row r="211" spans="1:54" outlineLevel="2">
      <c r="A211" s="479"/>
      <c r="B211" s="150" t="s">
        <v>486</v>
      </c>
      <c r="C211" s="19"/>
      <c r="D211" s="135" t="s">
        <v>383</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9"/>
      <c r="B212" s="150" t="s">
        <v>560</v>
      </c>
      <c r="C212" s="19"/>
      <c r="D212" s="135" t="s">
        <v>383</v>
      </c>
      <c r="E212" s="21">
        <f>E192-Baseline!E192</f>
        <v>-1.3912115903735867E-9</v>
      </c>
      <c r="F212" s="21">
        <f>F77*F186-Baseline!F77*Baseline!F186</f>
        <v>-3.6981129269975099E-10</v>
      </c>
      <c r="G212" s="21">
        <f>G77*G186-Baseline!G77*Baseline!G186</f>
        <v>5.0854168301417424E-4</v>
      </c>
      <c r="H212" s="21">
        <f>H77*H186-Baseline!H77*Baseline!H186</f>
        <v>5.0397771073029674E-4</v>
      </c>
      <c r="I212" s="21">
        <f>I77*I186-Baseline!I77*Baseline!I186</f>
        <v>4.9946722377169905E-4</v>
      </c>
      <c r="J212" s="21">
        <f>J77*J186-Baseline!J77*Baseline!J186</f>
        <v>4.9500802218882534E-4</v>
      </c>
      <c r="K212" s="21">
        <f>K77*K186-Baseline!K77*Baseline!K186</f>
        <v>4.9060026625236119E-4</v>
      </c>
      <c r="L212" s="21">
        <f>L77*L186-Baseline!L77*Baseline!L186</f>
        <v>4.8624302271305098E-4</v>
      </c>
      <c r="M212" s="21">
        <f>M77*M186-Baseline!M77*Baseline!M186</f>
        <v>4.8193616875757961E-4</v>
      </c>
      <c r="N212" s="21">
        <f>N77*N186-Baseline!N77*Baseline!N186</f>
        <v>4.7767833946377181E-4</v>
      </c>
      <c r="O212" s="21">
        <f>O77*O186-Baseline!O77*Baseline!O186</f>
        <v>4.734692586159106E-4</v>
      </c>
      <c r="P212" s="21">
        <f>P77*P186-Baseline!P77*Baseline!P186</f>
        <v>4.6930811126411065E-4</v>
      </c>
      <c r="Q212" s="21">
        <f>Q77*Q186-Baseline!Q77*Baseline!Q186</f>
        <v>4.651947633314002E-4</v>
      </c>
      <c r="R212" s="21">
        <f>R77*R186-Baseline!R77*Baseline!R186</f>
        <v>4.6112801971931461E-4</v>
      </c>
      <c r="S212" s="21">
        <f>S77*S186-Baseline!S77*Baseline!S186</f>
        <v>4.571072115038266E-4</v>
      </c>
      <c r="T212" s="21">
        <f>T77*T186-Baseline!T77*Baseline!T186</f>
        <v>4.5313253276146881E-4</v>
      </c>
      <c r="U212" s="21">
        <f>U77*U186-Baseline!U77*Baseline!U186</f>
        <v>4.4920244399193621E-4</v>
      </c>
      <c r="V212" s="21">
        <f>V77*V186-Baseline!V77*Baseline!V186</f>
        <v>4.4531709778339312E-4</v>
      </c>
      <c r="W212" s="21">
        <f>W77*W186-Baseline!W77*Baseline!W186</f>
        <v>4.4147539745975628E-4</v>
      </c>
      <c r="X212" s="21">
        <f>X77*X186-Baseline!X77*Baseline!X186</f>
        <v>4.3767677879857914E-4</v>
      </c>
      <c r="Y212" s="21">
        <f>Y77*Y186-Baseline!Y77*Baseline!Y186</f>
        <v>4.3392127018182514E-4</v>
      </c>
      <c r="Z212" s="21">
        <f>Z77*Z186-Baseline!Z77*Baseline!Z186</f>
        <v>4.3020772139223951E-4</v>
      </c>
      <c r="AA212" s="21">
        <f>AA77*AA186-Baseline!AA77*Baseline!AA186</f>
        <v>4.2653580552931558E-4</v>
      </c>
      <c r="AB212" s="21">
        <f>AB77*AB186-Baseline!AB77*Baseline!AB186</f>
        <v>4.2290518060106308E-4</v>
      </c>
      <c r="AC212" s="21">
        <f>AC77*AC186-Baseline!AC77*Baseline!AC186</f>
        <v>4.1931495969169674E-3</v>
      </c>
      <c r="AD212" s="21">
        <f>AD77*AD186-Baseline!AD77*Baseline!AD186</f>
        <v>4.1576446401814238E-3</v>
      </c>
      <c r="AE212" s="21">
        <f>AE77*AE186-Baseline!AE77*Baseline!AE186</f>
        <v>4.1225388544718911E-3</v>
      </c>
      <c r="AF212" s="21">
        <f>AF77*AF186-Baseline!AF77*Baseline!AF186</f>
        <v>4.0878203420504633E-3</v>
      </c>
      <c r="AG212" s="21">
        <f>AG77*AG186-Baseline!AG77*Baseline!AG186</f>
        <v>4.053487546011425E-3</v>
      </c>
      <c r="AH212" s="21">
        <f>AH77*AH186-Baseline!AH77*Baseline!AH186</f>
        <v>4.0195326296279532E-3</v>
      </c>
      <c r="AI212" s="21">
        <f>AI77*AI186-Baseline!AI77*Baseline!AI186</f>
        <v>3.9859549839844632E-3</v>
      </c>
      <c r="AJ212" s="21">
        <f>AJ77*AJ186-Baseline!AJ77*Baseline!AJ186</f>
        <v>3.9719331430960736E-3</v>
      </c>
      <c r="AK212" s="21">
        <f>AK77*AK186-Baseline!AK77*Baseline!AK186</f>
        <v>3.9580535278078699E-3</v>
      </c>
      <c r="AL212" s="21">
        <f>AL77*AL186-Baseline!AL77*Baseline!AL186</f>
        <v>3.9443090574238227E-3</v>
      </c>
      <c r="AM212" s="21">
        <f>AM77*AM186-Baseline!AM77*Baseline!AM186</f>
        <v>3.9307003982553823E-3</v>
      </c>
      <c r="AN212" s="21">
        <f>AN77*AN186-Baseline!AN77*Baseline!AN186</f>
        <v>3.9172273492598109E-3</v>
      </c>
      <c r="AO212" s="21">
        <f>AO77*AO186-Baseline!AO77*Baseline!AO186</f>
        <v>3.9038891110863005E-3</v>
      </c>
      <c r="AP212" s="21">
        <f>AP77*AP186-Baseline!AP77*Baseline!AP186</f>
        <v>3.8906833559879672E-3</v>
      </c>
      <c r="AQ212" s="21">
        <f>AQ77*AQ186-Baseline!AQ77*Baseline!AQ186</f>
        <v>3.8776078585769369E-3</v>
      </c>
      <c r="AR212" s="21">
        <f>AR77*AR186-Baseline!AR77*Baseline!AR186</f>
        <v>3.8646623190157214E-3</v>
      </c>
      <c r="AS212" s="21">
        <f>AS77*AS186-Baseline!AS77*Baseline!AS186</f>
        <v>3.8518448257178761E-3</v>
      </c>
      <c r="AT212" s="21">
        <f>AT77*AT186-Baseline!AT77*Baseline!AT186</f>
        <v>3.8391562357080744E-3</v>
      </c>
      <c r="AU212" s="21">
        <f>AU77*AU186-Baseline!AU77*Baseline!AU186</f>
        <v>3.8265940898680739E-3</v>
      </c>
      <c r="AV212" s="21">
        <f>AV77*AV186-Baseline!AV77*Baseline!AV186</f>
        <v>3.8141554815158685E-3</v>
      </c>
      <c r="AW212" s="21">
        <f>AW77*AW186-Baseline!AW77*Baseline!AW186</f>
        <v>3.8018422625567538E-3</v>
      </c>
      <c r="AX212" s="21">
        <f>AX77*AX186-Baseline!AX77*Baseline!AX186</f>
        <v>3.7655135737963974E-3</v>
      </c>
      <c r="AY212" s="21">
        <f>AY77*AY186-Baseline!AY77*Baseline!AY186</f>
        <v>3.7272088251132374E-3</v>
      </c>
      <c r="AZ212" s="21">
        <f>AZ77*AZ186-Baseline!AZ77*Baseline!AZ186</f>
        <v>3.6900407622857401E-3</v>
      </c>
      <c r="BA212" s="21">
        <f>BA77*BA186-Baseline!BA77*Baseline!BA186</f>
        <v>3.6539778621138552E-3</v>
      </c>
      <c r="BB212" s="21">
        <f>BB77*BB186-Baseline!BB77*Baseline!BB186</f>
        <v>3.6182670135378459E-3</v>
      </c>
    </row>
    <row r="213" spans="1:54" outlineLevel="2">
      <c r="A213" s="479"/>
      <c r="B213" s="150" t="s">
        <v>487</v>
      </c>
      <c r="C213" s="19"/>
      <c r="D213" s="135" t="s">
        <v>383</v>
      </c>
      <c r="E213" s="21">
        <f>E193-Baseline!E193</f>
        <v>-8.2952347213449684E-9</v>
      </c>
      <c r="F213" s="21">
        <f>F193-Baseline!F193</f>
        <v>-2.2442687708235098E-9</v>
      </c>
      <c r="G213" s="21">
        <f>G193-Baseline!G193</f>
        <v>3.1293468433890581E-3</v>
      </c>
      <c r="H213" s="21">
        <f>H193-Baseline!H193</f>
        <v>3.1440381497116476E-3</v>
      </c>
      <c r="I213" s="21">
        <f>I193-Baseline!I193</f>
        <v>3.1688912084408827E-3</v>
      </c>
      <c r="J213" s="21">
        <f>J193-Baseline!J193</f>
        <v>3.1931180010573712E-3</v>
      </c>
      <c r="K213" s="21">
        <f>K193-Baseline!K193</f>
        <v>3.2063257533749834E-3</v>
      </c>
      <c r="L213" s="21">
        <f>L193-Baseline!L193</f>
        <v>3.2294373762056239E-3</v>
      </c>
      <c r="M213" s="21">
        <f>M193-Baseline!M193</f>
        <v>3.2519644407056347E-3</v>
      </c>
      <c r="N213" s="21">
        <f>N193-Baseline!N193</f>
        <v>3.2637776748529745E-3</v>
      </c>
      <c r="O213" s="21">
        <f>O193-Baseline!O193</f>
        <v>3.2852519845665284E-3</v>
      </c>
      <c r="P213" s="21">
        <f>P193-Baseline!P193</f>
        <v>3.3061708414816593E-3</v>
      </c>
      <c r="Q213" s="21">
        <f>Q193-Baseline!Q193</f>
        <v>3.3265485434981201E-3</v>
      </c>
      <c r="R213" s="21">
        <f>R193-Baseline!R193</f>
        <v>3.3561764026543983E-3</v>
      </c>
      <c r="S213" s="21">
        <f>S193-Baseline!S193</f>
        <v>3.3754094671607504E-3</v>
      </c>
      <c r="T213" s="21">
        <f>T193-Baseline!T193</f>
        <v>3.3941348753323553E-3</v>
      </c>
      <c r="U213" s="21">
        <f>U193-Baseline!U193</f>
        <v>3.4123556148593082E-3</v>
      </c>
      <c r="V213" s="21">
        <f>V193-Baseline!V193</f>
        <v>3.4395363291555014E-3</v>
      </c>
      <c r="W213" s="21">
        <f>W193-Baseline!W193</f>
        <v>3.456702626561281E-3</v>
      </c>
      <c r="X213" s="21">
        <f>X193-Baseline!X193</f>
        <v>3.4826827951128791E-3</v>
      </c>
      <c r="Y213" s="21">
        <f>Y193-Baseline!Y193</f>
        <v>3.4988367782737839E-3</v>
      </c>
      <c r="Z213" s="21">
        <f>Z193-Baseline!Z193</f>
        <v>3.523665325323222E-3</v>
      </c>
      <c r="AA213" s="21">
        <f>AA193-Baseline!AA193</f>
        <v>3.5478945893832048E-3</v>
      </c>
      <c r="AB213" s="21">
        <f>AB193-Baseline!AB193</f>
        <v>3.5715375837792607E-3</v>
      </c>
      <c r="AC213" s="21">
        <f>AC193-Baseline!AC193</f>
        <v>3.5925687549010377E-2</v>
      </c>
      <c r="AD213" s="21">
        <f>AD193-Baseline!AD193</f>
        <v>3.6135339077873141E-2</v>
      </c>
      <c r="AE213" s="21">
        <f>AE193-Baseline!AE193</f>
        <v>3.634832264481247E-2</v>
      </c>
      <c r="AF213" s="21">
        <f>AF193-Baseline!AF193</f>
        <v>3.6553116202298952E-2</v>
      </c>
      <c r="AG213" s="21">
        <f>AG193-Baseline!AG193</f>
        <v>3.6750938147278589E-2</v>
      </c>
      <c r="AH213" s="21">
        <f>AH193-Baseline!AH193</f>
        <v>3.6943194945010305E-2</v>
      </c>
      <c r="AI213" s="21">
        <f>AI193-Baseline!AI193</f>
        <v>3.7131875428656258E-2</v>
      </c>
      <c r="AJ213" s="21">
        <f>AJ193-Baseline!AJ193</f>
        <v>3.7496979180886569E-2</v>
      </c>
      <c r="AK213" s="21">
        <f>AK193-Baseline!AK193</f>
        <v>3.7859363976522786E-2</v>
      </c>
      <c r="AL213" s="21">
        <f>AL193-Baseline!AL193</f>
        <v>3.8219545272639266E-2</v>
      </c>
      <c r="AM213" s="21">
        <f>AM193-Baseline!AM193</f>
        <v>3.8577779707622994E-2</v>
      </c>
      <c r="AN213" s="21">
        <f>AN193-Baseline!AN193</f>
        <v>3.8934062640123557E-2</v>
      </c>
      <c r="AO213" s="21">
        <f>AO193-Baseline!AO193</f>
        <v>3.9288270753004895E-2</v>
      </c>
      <c r="AP213" s="21">
        <f>AP193-Baseline!AP193</f>
        <v>3.9640457766907389E-2</v>
      </c>
      <c r="AQ213" s="21">
        <f>AQ193-Baseline!AQ193</f>
        <v>3.9990722371271659E-2</v>
      </c>
      <c r="AR213" s="21">
        <f>AR193-Baseline!AR193</f>
        <v>4.033910028422838E-2</v>
      </c>
      <c r="AS213" s="21">
        <f>AS193-Baseline!AS193</f>
        <v>4.0685596826563142E-2</v>
      </c>
      <c r="AT213" s="21">
        <f>AT193-Baseline!AT193</f>
        <v>4.1030264644675185E-2</v>
      </c>
      <c r="AU213" s="21">
        <f>AU193-Baseline!AU193</f>
        <v>4.13731370306607E-2</v>
      </c>
      <c r="AV213" s="21">
        <f>AV193-Baseline!AV193</f>
        <v>4.1714232171500498E-2</v>
      </c>
      <c r="AW213" s="21">
        <f>AW193-Baseline!AW193</f>
        <v>4.2053612071569546E-2</v>
      </c>
      <c r="AX213" s="21">
        <f>AX193-Baseline!AX193</f>
        <v>4.2121281073193018E-2</v>
      </c>
      <c r="AY213" s="21">
        <f>AY193-Baseline!AY193</f>
        <v>4.2157539624867013E-2</v>
      </c>
      <c r="AZ213" s="21">
        <f>AZ193-Baseline!AZ193</f>
        <v>4.2197245112220116E-2</v>
      </c>
      <c r="BA213" s="21">
        <f>BA193-Baseline!BA193</f>
        <v>4.2240457757642957E-2</v>
      </c>
      <c r="BB213" s="21">
        <f>BB193-Baseline!BB193</f>
        <v>4.2278790552003898E-2</v>
      </c>
    </row>
    <row r="214" spans="1:54" outlineLevel="2">
      <c r="A214" s="479"/>
      <c r="B214" s="150" t="s">
        <v>488</v>
      </c>
      <c r="C214" s="19"/>
      <c r="D214" s="135" t="s">
        <v>383</v>
      </c>
      <c r="E214" s="21">
        <f>E194-Baseline!E194</f>
        <v>-4.1541827755509075E-9</v>
      </c>
      <c r="F214" s="21">
        <f>F194-Baseline!F194</f>
        <v>-1.1210783412707315E-9</v>
      </c>
      <c r="G214" s="21">
        <f>G194-Baseline!G194</f>
        <v>1.565115357767155E-3</v>
      </c>
      <c r="H214" s="21">
        <f>H194-Baseline!H194</f>
        <v>1.5746893706207743E-3</v>
      </c>
      <c r="I214" s="21">
        <f>I194-Baseline!I194</f>
        <v>1.5843616805364391E-3</v>
      </c>
      <c r="J214" s="21">
        <f>J194-Baseline!J194</f>
        <v>1.5941285608622735E-3</v>
      </c>
      <c r="K214" s="21">
        <f>K194-Baseline!K194</f>
        <v>1.6039936866993898E-3</v>
      </c>
      <c r="L214" s="21">
        <f>L194-Baseline!L194</f>
        <v>1.6139572497078092E-3</v>
      </c>
      <c r="M214" s="21">
        <f>M194-Baseline!M194</f>
        <v>1.6240220998087196E-3</v>
      </c>
      <c r="N214" s="21">
        <f>N194-Baseline!N194</f>
        <v>1.6341869271441212E-3</v>
      </c>
      <c r="O214" s="21">
        <f>O194-Baseline!O194</f>
        <v>1.6444540370956773E-3</v>
      </c>
      <c r="P214" s="21">
        <f>P194-Baseline!P194</f>
        <v>1.6548238930029768E-3</v>
      </c>
      <c r="Q214" s="21">
        <f>Q194-Baseline!Q194</f>
        <v>1.6652993372954228E-3</v>
      </c>
      <c r="R214" s="21">
        <f>R194-Baseline!R194</f>
        <v>1.6758794429279078E-3</v>
      </c>
      <c r="S214" s="21">
        <f>S194-Baseline!S194</f>
        <v>1.6861856024217303E-3</v>
      </c>
      <c r="T214" s="21">
        <f>T194-Baseline!T194</f>
        <v>1.6965965894319979E-3</v>
      </c>
      <c r="U214" s="21">
        <f>U194-Baseline!U194</f>
        <v>1.7071099695717962E-3</v>
      </c>
      <c r="V214" s="21">
        <f>V194-Baseline!V194</f>
        <v>1.7177296043104917E-3</v>
      </c>
      <c r="W214" s="21">
        <f>W194-Baseline!W194</f>
        <v>1.728454608736385E-3</v>
      </c>
      <c r="X214" s="21">
        <f>X194-Baseline!X194</f>
        <v>1.7392860769804841E-3</v>
      </c>
      <c r="Y214" s="21">
        <f>Y194-Baseline!Y194</f>
        <v>1.7502274721241662E-3</v>
      </c>
      <c r="Z214" s="21">
        <f>Z194-Baseline!Z194</f>
        <v>1.7612775539204151E-3</v>
      </c>
      <c r="AA214" s="21">
        <f>AA194-Baseline!AA194</f>
        <v>1.7724383389206011E-3</v>
      </c>
      <c r="AB214" s="21">
        <f>AB194-Baseline!AB194</f>
        <v>1.7837118159675924E-3</v>
      </c>
      <c r="AC214" s="21">
        <f>AC194-Baseline!AC194</f>
        <v>1.7939433220419687E-2</v>
      </c>
      <c r="AD214" s="21">
        <f>AD194-Baseline!AD194</f>
        <v>1.8041265538087714E-2</v>
      </c>
      <c r="AE214" s="21">
        <f>AE194-Baseline!AE194</f>
        <v>1.8141468911451852E-2</v>
      </c>
      <c r="AF214" s="21">
        <f>AF194-Baseline!AF194</f>
        <v>1.8239193892682692E-2</v>
      </c>
      <c r="AG214" s="21">
        <f>AG194-Baseline!AG194</f>
        <v>1.8334020092694914E-2</v>
      </c>
      <c r="AH214" s="21">
        <f>AH194-Baseline!AH194</f>
        <v>1.8426009968422363E-2</v>
      </c>
      <c r="AI214" s="21">
        <f>AI194-Baseline!AI194</f>
        <v>1.8515990382148573E-2</v>
      </c>
      <c r="AJ214" s="21">
        <f>AJ194-Baseline!AJ194</f>
        <v>1.8693926708287734E-2</v>
      </c>
      <c r="AK214" s="21">
        <f>AK194-Baseline!AK194</f>
        <v>1.8870749858692193E-2</v>
      </c>
      <c r="AL214" s="21">
        <f>AL194-Baseline!AL194</f>
        <v>1.9046484615216741E-2</v>
      </c>
      <c r="AM214" s="21">
        <f>AM194-Baseline!AM194</f>
        <v>1.9221221409303269E-2</v>
      </c>
      <c r="AN214" s="21">
        <f>AN194-Baseline!AN194</f>
        <v>1.9394998777954697E-2</v>
      </c>
      <c r="AO214" s="21">
        <f>AO194-Baseline!AO194</f>
        <v>1.9567788351501747E-2</v>
      </c>
      <c r="AP214" s="21">
        <f>AP194-Baseline!AP194</f>
        <v>1.9739608455175528E-2</v>
      </c>
      <c r="AQ214" s="21">
        <f>AQ194-Baseline!AQ194</f>
        <v>1.9910483956742553E-2</v>
      </c>
      <c r="AR214" s="21">
        <f>AR194-Baseline!AR194</f>
        <v>2.0080439651863458E-2</v>
      </c>
      <c r="AS214" s="21">
        <f>AS194-Baseline!AS194</f>
        <v>2.0249484730314293E-2</v>
      </c>
      <c r="AT214" s="21">
        <f>AT194-Baseline!AT194</f>
        <v>2.0417644496831144E-2</v>
      </c>
      <c r="AU214" s="21">
        <f>AU194-Baseline!AU194</f>
        <v>2.0584932023169245E-2</v>
      </c>
      <c r="AV214" s="21">
        <f>AV194-Baseline!AV194</f>
        <v>2.0751355513596081E-2</v>
      </c>
      <c r="AW214" s="21">
        <f>AW194-Baseline!AW194</f>
        <v>2.0916947148187148E-2</v>
      </c>
      <c r="AX214" s="21">
        <f>AX194-Baseline!AX194</f>
        <v>2.0947434583845848E-2</v>
      </c>
      <c r="AY214" s="21">
        <f>AY194-Baseline!AY194</f>
        <v>2.0962363315945254E-2</v>
      </c>
      <c r="AZ214" s="21">
        <f>AZ194-Baseline!AZ194</f>
        <v>2.0979067930220197E-2</v>
      </c>
      <c r="BA214" s="21">
        <f>BA194-Baseline!BA194</f>
        <v>2.0997575808202384E-2</v>
      </c>
      <c r="BB214" s="21">
        <f>BB194-Baseline!BB194</f>
        <v>2.1013715849896641E-2</v>
      </c>
    </row>
    <row r="215" spans="1:54" outlineLevel="2">
      <c r="A215" s="479"/>
      <c r="B215" s="150" t="s">
        <v>489</v>
      </c>
      <c r="C215" s="19"/>
      <c r="D215" s="135" t="s">
        <v>383</v>
      </c>
      <c r="E215" s="21">
        <f>E195-Baseline!E195</f>
        <v>-1.2462544773939044E-8</v>
      </c>
      <c r="F215" s="21">
        <f>F195-Baseline!F195</f>
        <v>-3.3632385765258732E-9</v>
      </c>
      <c r="G215" s="21">
        <f>G195-Baseline!G195</f>
        <v>4.6953460732979124E-3</v>
      </c>
      <c r="H215" s="21">
        <f>H195-Baseline!H195</f>
        <v>4.7240681118658756E-3</v>
      </c>
      <c r="I215" s="21">
        <f>I195-Baseline!I195</f>
        <v>4.7530850416084292E-3</v>
      </c>
      <c r="J215" s="21">
        <f>J195-Baseline!J195</f>
        <v>4.7823856815352173E-3</v>
      </c>
      <c r="K215" s="21">
        <f>K195-Baseline!K195</f>
        <v>4.8119810601008339E-3</v>
      </c>
      <c r="L215" s="21">
        <f>L195-Baseline!L195</f>
        <v>4.8418717491269803E-3</v>
      </c>
      <c r="M215" s="21">
        <f>M195-Baseline!M195</f>
        <v>4.8720662984038654E-3</v>
      </c>
      <c r="N215" s="21">
        <f>N195-Baseline!N195</f>
        <v>4.9025607804189519E-3</v>
      </c>
      <c r="O215" s="21">
        <f>O195-Baseline!O195</f>
        <v>4.93336211128792E-3</v>
      </c>
      <c r="P215" s="21">
        <f>P195-Baseline!P195</f>
        <v>4.9644716800063549E-3</v>
      </c>
      <c r="Q215" s="21">
        <f>Q195-Baseline!Q195</f>
        <v>4.995898011884492E-3</v>
      </c>
      <c r="R215" s="21">
        <f>R195-Baseline!R195</f>
        <v>5.0276383287854998E-3</v>
      </c>
      <c r="S215" s="21">
        <f>S195-Baseline!S195</f>
        <v>5.0585568062953001E-3</v>
      </c>
      <c r="T215" s="21">
        <f>T195-Baseline!T195</f>
        <v>5.08978976733232E-3</v>
      </c>
      <c r="U215" s="21">
        <f>U195-Baseline!U195</f>
        <v>5.1213299096701803E-3</v>
      </c>
      <c r="V215" s="21">
        <f>V195-Baseline!V195</f>
        <v>5.1531888119864533E-3</v>
      </c>
      <c r="W215" s="21">
        <f>W195-Baseline!W195</f>
        <v>5.185363826209155E-3</v>
      </c>
      <c r="X215" s="21">
        <f>X195-Baseline!X195</f>
        <v>5.2178582309441168E-3</v>
      </c>
      <c r="Y215" s="21">
        <f>Y195-Baseline!Y195</f>
        <v>5.2506824163689458E-3</v>
      </c>
      <c r="Z215" s="21">
        <f>Z195-Baseline!Z195</f>
        <v>5.2838326608473096E-3</v>
      </c>
      <c r="AA215" s="21">
        <f>AA195-Baseline!AA195</f>
        <v>5.3173150176668571E-3</v>
      </c>
      <c r="AB215" s="21">
        <f>AB195-Baseline!AB195</f>
        <v>5.35113544790633E-3</v>
      </c>
      <c r="AC215" s="21">
        <f>AC195-Baseline!AC195</f>
        <v>5.3818299661813285E-2</v>
      </c>
      <c r="AD215" s="21">
        <f>AD195-Baseline!AD195</f>
        <v>5.4123796615371589E-2</v>
      </c>
      <c r="AE215" s="21">
        <f>AE195-Baseline!AE195</f>
        <v>5.4424406736131914E-2</v>
      </c>
      <c r="AF215" s="21">
        <f>AF195-Baseline!AF195</f>
        <v>5.4717581680662875E-2</v>
      </c>
      <c r="AG215" s="21">
        <f>AG195-Baseline!AG195</f>
        <v>5.5002060279960574E-2</v>
      </c>
      <c r="AH215" s="21">
        <f>AH195-Baseline!AH195</f>
        <v>5.5278029907583459E-2</v>
      </c>
      <c r="AI215" s="21">
        <f>AI195-Baseline!AI195</f>
        <v>5.5547971149124464E-2</v>
      </c>
      <c r="AJ215" s="21">
        <f>AJ195-Baseline!AJ195</f>
        <v>5.6081780127797742E-2</v>
      </c>
      <c r="AK215" s="21">
        <f>AK195-Baseline!AK195</f>
        <v>5.6612249579174545E-2</v>
      </c>
      <c r="AL215" s="21">
        <f>AL195-Baseline!AL195</f>
        <v>5.7139453848947142E-2</v>
      </c>
      <c r="AM215" s="21">
        <f>AM195-Baseline!AM195</f>
        <v>5.7663664231483835E-2</v>
      </c>
      <c r="AN215" s="21">
        <f>AN195-Baseline!AN195</f>
        <v>5.8184996337672601E-2</v>
      </c>
      <c r="AO215" s="21">
        <f>AO195-Baseline!AO195</f>
        <v>5.8703365058491386E-2</v>
      </c>
      <c r="AP215" s="21">
        <f>AP195-Baseline!AP195</f>
        <v>5.9218825369740102E-2</v>
      </c>
      <c r="AQ215" s="21">
        <f>AQ195-Baseline!AQ195</f>
        <v>5.9731451874668551E-2</v>
      </c>
      <c r="AR215" s="21">
        <f>AR195-Baseline!AR195</f>
        <v>6.0241318960279955E-2</v>
      </c>
      <c r="AS215" s="21">
        <f>AS195-Baseline!AS195</f>
        <v>6.0748454195859836E-2</v>
      </c>
      <c r="AT215" s="21">
        <f>AT195-Baseline!AT195</f>
        <v>6.125293349559513E-2</v>
      </c>
      <c r="AU215" s="21">
        <f>AU195-Baseline!AU195</f>
        <v>6.1754796074836804E-2</v>
      </c>
      <c r="AV215" s="21">
        <f>AV195-Baseline!AV195</f>
        <v>6.2254066546316267E-2</v>
      </c>
      <c r="AW215" s="21">
        <f>AW195-Baseline!AW195</f>
        <v>6.2750841450338157E-2</v>
      </c>
      <c r="AX215" s="21">
        <f>AX195-Baseline!AX195</f>
        <v>6.2842303757449258E-2</v>
      </c>
      <c r="AY215" s="21">
        <f>AY195-Baseline!AY195</f>
        <v>6.2887089953875375E-2</v>
      </c>
      <c r="AZ215" s="21">
        <f>AZ195-Baseline!AZ195</f>
        <v>6.2937203796920471E-2</v>
      </c>
      <c r="BA215" s="21">
        <f>BA195-Baseline!BA195</f>
        <v>6.2992727431065987E-2</v>
      </c>
      <c r="BB215" s="21">
        <f>BB195-Baseline!BB195</f>
        <v>6.3041147556290866E-2</v>
      </c>
    </row>
    <row r="216" spans="1:54" outlineLevel="2">
      <c r="A216" s="479"/>
      <c r="B216" s="150" t="s">
        <v>284</v>
      </c>
      <c r="C216" s="19"/>
      <c r="D216" s="135" t="s">
        <v>383</v>
      </c>
      <c r="E216" s="21">
        <f>E196-Baseline!E196</f>
        <v>-2.9286129077377154E-11</v>
      </c>
      <c r="F216" s="21">
        <f>F196-Baseline!F196</f>
        <v>6.732082789637106E-3</v>
      </c>
      <c r="G216" s="21">
        <f>G196-Baseline!G196</f>
        <v>1.2343706677680588E-2</v>
      </c>
      <c r="H216" s="21">
        <f>H196-Baseline!H196</f>
        <v>1.6236561477142919E-2</v>
      </c>
      <c r="I216" s="21">
        <f>I196-Baseline!I196</f>
        <v>2.2530565614919507E-2</v>
      </c>
      <c r="J216" s="21">
        <f>J196-Baseline!J196</f>
        <v>2.730958548326412E-2</v>
      </c>
      <c r="K216" s="21">
        <f>K196-Baseline!K196</f>
        <v>2.7677906554858911E-2</v>
      </c>
      <c r="L216" s="21">
        <f>L196-Baseline!L196</f>
        <v>2.8059081905191352E-2</v>
      </c>
      <c r="M216" s="21">
        <f>M196-Baseline!M196</f>
        <v>2.84524134748525E-2</v>
      </c>
      <c r="N216" s="21">
        <f>N196-Baseline!N196</f>
        <v>2.8859290588308273E-2</v>
      </c>
      <c r="O216" s="21">
        <f>O196-Baseline!O196</f>
        <v>2.9253471989807878E-2</v>
      </c>
      <c r="P216" s="21">
        <f>P196-Baseline!P196</f>
        <v>2.9655255380520273E-2</v>
      </c>
      <c r="Q216" s="21">
        <f>Q196-Baseline!Q196</f>
        <v>3.0072224321086027E-2</v>
      </c>
      <c r="R216" s="21">
        <f>R196-Baseline!R196</f>
        <v>3.0504939923690744E-2</v>
      </c>
      <c r="S216" s="21">
        <f>S196-Baseline!S196</f>
        <v>3.0953886783460227E-2</v>
      </c>
      <c r="T216" s="21">
        <f>T196-Baseline!T196</f>
        <v>3.1419709291824915E-2</v>
      </c>
      <c r="U216" s="21">
        <f>U196-Baseline!U196</f>
        <v>3.1902969680123849E-2</v>
      </c>
      <c r="V216" s="21">
        <f>V196-Baseline!V196</f>
        <v>3.2404307402700505E-2</v>
      </c>
      <c r="W216" s="21">
        <f>W196-Baseline!W196</f>
        <v>3.2924381533375513E-2</v>
      </c>
      <c r="X216" s="21">
        <f>X196-Baseline!X196</f>
        <v>3.3463882908449483E-2</v>
      </c>
      <c r="Y216" s="21">
        <f>Y196-Baseline!Y196</f>
        <v>3.402351419113181E-2</v>
      </c>
      <c r="Z216" s="21">
        <f>Z196-Baseline!Z196</f>
        <v>3.4604051533379421E-2</v>
      </c>
      <c r="AA216" s="21">
        <f>AA196-Baseline!AA196</f>
        <v>3.5206256615693876E-2</v>
      </c>
      <c r="AB216" s="21">
        <f>AB196-Baseline!AB196</f>
        <v>3.5825530522725524E-2</v>
      </c>
      <c r="AC216" s="21">
        <f>AC196-Baseline!AC196</f>
        <v>6.3440991107345912E-2</v>
      </c>
      <c r="AD216" s="21">
        <f>AD196-Baseline!AD196</f>
        <v>6.3708636004261798E-2</v>
      </c>
      <c r="AE216" s="21">
        <f>AE196-Baseline!AE196</f>
        <v>6.4007453188076546E-2</v>
      </c>
      <c r="AF216" s="21">
        <f>AF196-Baseline!AF196</f>
        <v>6.4338357497346621E-2</v>
      </c>
      <c r="AG216" s="21">
        <f>AG196-Baseline!AG196</f>
        <v>6.4702297058793157E-2</v>
      </c>
      <c r="AH216" s="21">
        <f>AH196-Baseline!AH196</f>
        <v>6.51002337008042E-2</v>
      </c>
      <c r="AI216" s="21">
        <f>AI196-Baseline!AI196</f>
        <v>6.5533224976999094E-2</v>
      </c>
      <c r="AJ216" s="21">
        <f>AJ196-Baseline!AJ196</f>
        <v>6.6141822813619466E-2</v>
      </c>
      <c r="AK216" s="21">
        <f>AK196-Baseline!AK196</f>
        <v>6.6790149222237361E-2</v>
      </c>
      <c r="AL216" s="21">
        <f>AL196-Baseline!AL196</f>
        <v>6.7479677890631251E-2</v>
      </c>
      <c r="AM216" s="21">
        <f>AM196-Baseline!AM196</f>
        <v>6.8211915279749569E-2</v>
      </c>
      <c r="AN216" s="21">
        <f>AN196-Baseline!AN196</f>
        <v>6.8984845728605748E-2</v>
      </c>
      <c r="AO216" s="21">
        <f>AO196-Baseline!AO196</f>
        <v>6.9803204059797785E-2</v>
      </c>
      <c r="AP216" s="21">
        <f>AP196-Baseline!AP196</f>
        <v>7.0669374958348463E-2</v>
      </c>
      <c r="AQ216" s="21">
        <f>AQ196-Baseline!AQ196</f>
        <v>7.1585163742132973E-2</v>
      </c>
      <c r="AR216" s="21">
        <f>AR196-Baseline!AR196</f>
        <v>7.2295391775952123E-2</v>
      </c>
      <c r="AS216" s="21">
        <f>AS196-Baseline!AS196</f>
        <v>7.2496031563820118E-2</v>
      </c>
      <c r="AT216" s="21">
        <f>AT196-Baseline!AT196</f>
        <v>7.2722627430148012E-2</v>
      </c>
      <c r="AU216" s="21">
        <f>AU196-Baseline!AU196</f>
        <v>7.297582971849792E-2</v>
      </c>
      <c r="AV216" s="21">
        <f>AV196-Baseline!AV196</f>
        <v>7.3138747731190001E-2</v>
      </c>
      <c r="AW216" s="21">
        <f>AW196-Baseline!AW196</f>
        <v>7.3072203372677169E-2</v>
      </c>
      <c r="AX216" s="21">
        <f>AX196-Baseline!AX196</f>
        <v>7.2933257129276452E-2</v>
      </c>
      <c r="AY216" s="21">
        <f>AY196-Baseline!AY196</f>
        <v>7.2768582959364281E-2</v>
      </c>
      <c r="AZ216" s="21">
        <f>AZ196-Baseline!AZ196</f>
        <v>7.2608647821341687E-2</v>
      </c>
      <c r="BA216" s="21">
        <f>BA196-Baseline!BA196</f>
        <v>7.2464365360533467E-2</v>
      </c>
      <c r="BB216" s="21">
        <f>BB196-Baseline!BB196</f>
        <v>7.2320262236966748E-2</v>
      </c>
    </row>
    <row r="217" spans="1:54" outlineLevel="2">
      <c r="A217" s="479"/>
      <c r="B217" s="150" t="s">
        <v>287</v>
      </c>
      <c r="C217" s="19"/>
      <c r="D217" s="135"/>
      <c r="E217" s="21">
        <f>E197-Baseline!E197</f>
        <v>0</v>
      </c>
      <c r="F217" s="21">
        <f>F197-Baseline!F197</f>
        <v>2.472143516908254E-2</v>
      </c>
      <c r="G217" s="21">
        <f>G197-Baseline!G197</f>
        <v>4.7189688067400759E-2</v>
      </c>
      <c r="H217" s="21">
        <f>H197-Baseline!H197</f>
        <v>7.2802908494642438E-2</v>
      </c>
      <c r="I217" s="21">
        <f>I197-Baseline!I197</f>
        <v>9.6235831734834854E-2</v>
      </c>
      <c r="J217" s="21">
        <f>J197-Baseline!J197</f>
        <v>0.13645848110686831</v>
      </c>
      <c r="K217" s="21">
        <f>K197-Baseline!K197</f>
        <v>0.13544229724438761</v>
      </c>
      <c r="L217" s="21">
        <f>L197-Baseline!L197</f>
        <v>0.1344630598065395</v>
      </c>
      <c r="M217" s="21">
        <f>M197-Baseline!M197</f>
        <v>0.13350385444300894</v>
      </c>
      <c r="N217" s="21">
        <f>N197-Baseline!N197</f>
        <v>0.13257826700461006</v>
      </c>
      <c r="O217" s="21">
        <f>O197-Baseline!O197</f>
        <v>0.13121851795651462</v>
      </c>
      <c r="P217" s="21">
        <f>P197-Baseline!P197</f>
        <v>0.12979054425721337</v>
      </c>
      <c r="Q217" s="21">
        <f>Q197-Baseline!Q197</f>
        <v>0.12841919912545752</v>
      </c>
      <c r="R217" s="21">
        <f>R197-Baseline!R197</f>
        <v>0.12710321366386168</v>
      </c>
      <c r="S217" s="21">
        <f>S197-Baseline!S197</f>
        <v>0.12584137622810676</v>
      </c>
      <c r="T217" s="21">
        <f>T197-Baseline!T197</f>
        <v>0.1246325296363846</v>
      </c>
      <c r="U217" s="21">
        <f>U197-Baseline!U197</f>
        <v>0.12347556911195046</v>
      </c>
      <c r="V217" s="21">
        <f>V197-Baseline!V197</f>
        <v>0.12236943989703697</v>
      </c>
      <c r="W217" s="21">
        <f>W197-Baseline!W197</f>
        <v>0.12131313944870126</v>
      </c>
      <c r="X217" s="21">
        <f>X197-Baseline!X197</f>
        <v>0.12030571397361278</v>
      </c>
      <c r="Y217" s="21">
        <f>Y197-Baseline!Y197</f>
        <v>0.11934173035141971</v>
      </c>
      <c r="Z217" s="21">
        <f>Z197-Baseline!Z197</f>
        <v>0.11841742117467913</v>
      </c>
      <c r="AA217" s="21">
        <f>AA197-Baseline!AA197</f>
        <v>0.11753948944364101</v>
      </c>
      <c r="AB217" s="21">
        <f>AB197-Baseline!AB197</f>
        <v>0.11663345265441016</v>
      </c>
      <c r="AC217" s="21">
        <f>AC197-Baseline!AC197</f>
        <v>0.42900866716509611</v>
      </c>
      <c r="AD217" s="21">
        <f>AD197-Baseline!AD197</f>
        <v>0.42397404698639463</v>
      </c>
      <c r="AE217" s="21">
        <f>AE197-Baseline!AE197</f>
        <v>0.41912287325832054</v>
      </c>
      <c r="AF217" s="21">
        <f>AF197-Baseline!AF197</f>
        <v>0.41445080423579483</v>
      </c>
      <c r="AG217" s="21">
        <f>AG197-Baseline!AG197</f>
        <v>0.40995365212780044</v>
      </c>
      <c r="AH217" s="21">
        <f>AH197-Baseline!AH197</f>
        <v>0.40562741978596151</v>
      </c>
      <c r="AI217" s="21">
        <f>AI197-Baseline!AI197</f>
        <v>0.40146820840878306</v>
      </c>
      <c r="AJ217" s="21">
        <f>AJ197-Baseline!AJ197</f>
        <v>0.3994018412924909</v>
      </c>
      <c r="AK217" s="21">
        <f>AK197-Baseline!AK197</f>
        <v>0.3974674366018327</v>
      </c>
      <c r="AL217" s="21">
        <f>AL197-Baseline!AL197</f>
        <v>0.39566373790779963</v>
      </c>
      <c r="AM217" s="21">
        <f>AM197-Baseline!AM197</f>
        <v>0.3939895574544785</v>
      </c>
      <c r="AN217" s="21">
        <f>AN197-Baseline!AN197</f>
        <v>0.39240414851357386</v>
      </c>
      <c r="AO217" s="21">
        <f>AO197-Baseline!AO197</f>
        <v>0.39094152654007885</v>
      </c>
      <c r="AP217" s="21">
        <f>AP197-Baseline!AP197</f>
        <v>0.38960731862176701</v>
      </c>
      <c r="AQ217" s="21">
        <f>AQ197-Baseline!AQ197</f>
        <v>0.38840074718513407</v>
      </c>
      <c r="AR217" s="21">
        <f>AR197-Baseline!AR197</f>
        <v>0.38660544404719133</v>
      </c>
      <c r="AS217" s="21">
        <f>AS197-Baseline!AS197</f>
        <v>0.383419692201457</v>
      </c>
      <c r="AT217" s="21">
        <f>AT197-Baseline!AT197</f>
        <v>0.38035422931647389</v>
      </c>
      <c r="AU217" s="21">
        <f>AU197-Baseline!AU197</f>
        <v>0.37740666306383019</v>
      </c>
      <c r="AV217" s="21">
        <f>AV197-Baseline!AV197</f>
        <v>0.37426890891559239</v>
      </c>
      <c r="AW217" s="21">
        <f>AW197-Baseline!AW197</f>
        <v>0.37059617153014202</v>
      </c>
      <c r="AX217" s="21">
        <f>AX197-Baseline!AX197</f>
        <v>0.36622800050438187</v>
      </c>
      <c r="AY217" s="21">
        <f>AY197-Baseline!AY197</f>
        <v>0.36162256773740964</v>
      </c>
      <c r="AZ217" s="21">
        <f>AZ197-Baseline!AZ197</f>
        <v>0.35706520916578555</v>
      </c>
      <c r="BA217" s="21">
        <f>BA197-Baseline!BA197</f>
        <v>0.35265138490596115</v>
      </c>
      <c r="BB217" s="21">
        <f>BB197-Baseline!BB197</f>
        <v>0.34828143912657339</v>
      </c>
    </row>
    <row r="218" spans="1:54" outlineLevel="2">
      <c r="A218" s="480"/>
      <c r="B218" s="150" t="s">
        <v>470</v>
      </c>
      <c r="C218" s="19"/>
      <c r="D218" s="135" t="s">
        <v>383</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8" t="s">
        <v>490</v>
      </c>
      <c r="B220" s="150" t="s">
        <v>491</v>
      </c>
      <c r="C220" s="19"/>
      <c r="D220" s="135" t="s">
        <v>383</v>
      </c>
      <c r="E220" s="21">
        <f>E200-Baseline!E200</f>
        <v>-2.0857134400467601</v>
      </c>
      <c r="F220" s="21">
        <f>F200-Baseline!F200</f>
        <v>-1.9867072248185274</v>
      </c>
      <c r="G220" s="21">
        <f>G200-Baseline!G200</f>
        <v>-2.1767428370023865</v>
      </c>
      <c r="H220" s="21">
        <f>H200-Baseline!H200</f>
        <v>-2.0075828520547638</v>
      </c>
      <c r="I220" s="21">
        <f>I200-Baseline!I200</f>
        <v>-2.1083649620074745</v>
      </c>
      <c r="J220" s="21">
        <f>J200-Baseline!J200</f>
        <v>-0.32731472411865781</v>
      </c>
      <c r="K220" s="21">
        <f>K200-Baseline!K200</f>
        <v>-0.2796856754383974</v>
      </c>
      <c r="L220" s="21">
        <f>L200-Baseline!L200</f>
        <v>-0.23538015420209035</v>
      </c>
      <c r="M220" s="21">
        <f>M200-Baseline!M200</f>
        <v>-0.19422948771079618</v>
      </c>
      <c r="N220" s="21">
        <f>N200-Baseline!N200</f>
        <v>-0.15604228001288334</v>
      </c>
      <c r="O220" s="21">
        <f>O200-Baseline!O200</f>
        <v>-0.12111535529112771</v>
      </c>
      <c r="P220" s="21">
        <f>P200-Baseline!P200</f>
        <v>-8.8905133410225545E-2</v>
      </c>
      <c r="Q220" s="21">
        <f>Q200-Baseline!Q200</f>
        <v>-5.9120411036079901E-2</v>
      </c>
      <c r="R220" s="21">
        <f>R200-Baseline!R200</f>
        <v>-3.1601735739400283E-2</v>
      </c>
      <c r="S220" s="21">
        <f>S200-Baseline!S200</f>
        <v>-6.2270839393612221E-3</v>
      </c>
      <c r="T220" s="21">
        <f>T200-Baseline!T200</f>
        <v>1.7147730937505656E-2</v>
      </c>
      <c r="U220" s="21">
        <f>U200-Baseline!U200</f>
        <v>3.8649767246862865E-2</v>
      </c>
      <c r="V220" s="21">
        <f>V200-Baseline!V200</f>
        <v>5.8408815805815806E-2</v>
      </c>
      <c r="W220" s="21">
        <f>W200-Baseline!W200</f>
        <v>7.6519778875169919E-2</v>
      </c>
      <c r="X220" s="21">
        <f>X200-Baseline!X200</f>
        <v>9.3109244657178181E-2</v>
      </c>
      <c r="Y220" s="21">
        <f>Y200-Baseline!Y200</f>
        <v>0.10825597564224765</v>
      </c>
      <c r="Z220" s="21">
        <f>Z200-Baseline!Z200</f>
        <v>0.12207201568063297</v>
      </c>
      <c r="AA220" s="21">
        <f>AA200-Baseline!AA200</f>
        <v>0.13464677261477576</v>
      </c>
      <c r="AB220" s="21">
        <f>AB200-Baseline!AB200</f>
        <v>0.14598734307768879</v>
      </c>
      <c r="AC220" s="21">
        <f>AC200-Baseline!AC200</f>
        <v>0.53256849541836004</v>
      </c>
      <c r="AD220" s="21">
        <f>AD200-Baseline!AD200</f>
        <v>0.52797566670872698</v>
      </c>
      <c r="AE220" s="21">
        <f>AE200-Baseline!AE200</f>
        <v>0.52360118794567256</v>
      </c>
      <c r="AF220" s="21">
        <f>AF200-Baseline!AF200</f>
        <v>0.5194300982774962</v>
      </c>
      <c r="AG220" s="21">
        <f>AG200-Baseline!AG200</f>
        <v>0.51546037487987917</v>
      </c>
      <c r="AH220" s="21">
        <f>AH200-Baseline!AH200</f>
        <v>0.51169038106141329</v>
      </c>
      <c r="AI220" s="21">
        <f>AI200-Baseline!AI200</f>
        <v>0.50811926379843442</v>
      </c>
      <c r="AJ220" s="21">
        <f>AJ200-Baseline!AJ200</f>
        <v>0.50701257643008546</v>
      </c>
      <c r="AK220" s="21">
        <f>AK200-Baseline!AK200</f>
        <v>0.50607500332839095</v>
      </c>
      <c r="AL220" s="21">
        <f>AL200-Baseline!AL200</f>
        <v>0.50530727012851173</v>
      </c>
      <c r="AM220" s="21">
        <f>AM200-Baseline!AM200</f>
        <v>0.50470995284010201</v>
      </c>
      <c r="AN220" s="21">
        <f>AN200-Baseline!AN200</f>
        <v>0.50424028423157097</v>
      </c>
      <c r="AO220" s="21">
        <f>AO200-Baseline!AO200</f>
        <v>0.50393689046397583</v>
      </c>
      <c r="AP220" s="21">
        <f>AP200-Baseline!AP200</f>
        <v>0.50380783470302504</v>
      </c>
      <c r="AQ220" s="21">
        <f>AQ200-Baseline!AQ200</f>
        <v>0.50385424115712851</v>
      </c>
      <c r="AR220" s="21">
        <f>AR200-Baseline!AR200</f>
        <v>0.50310459842637556</v>
      </c>
      <c r="AS220" s="21">
        <f>AS200-Baseline!AS200</f>
        <v>0.50045316541755369</v>
      </c>
      <c r="AT220" s="21">
        <f>AT200-Baseline!AT200</f>
        <v>0.49794627762700827</v>
      </c>
      <c r="AU220" s="21">
        <f>AU200-Baseline!AU200</f>
        <v>0.49558222390284357</v>
      </c>
      <c r="AV220" s="21">
        <f>AV200-Baseline!AV200</f>
        <v>0.49293604429981031</v>
      </c>
      <c r="AW220" s="21">
        <f>AW200-Baseline!AW200</f>
        <v>0.48952382923695836</v>
      </c>
      <c r="AX220" s="21">
        <f>AX200-Baseline!AX200</f>
        <v>0.4850480522806464</v>
      </c>
      <c r="AY220" s="21">
        <f>AY200-Baseline!AY200</f>
        <v>0.48027589914674707</v>
      </c>
      <c r="AZ220" s="21">
        <f>AZ200-Baseline!AZ200</f>
        <v>0.4755611428616362</v>
      </c>
      <c r="BA220" s="21">
        <f>BA200-Baseline!BA200</f>
        <v>0.4710101858862572</v>
      </c>
      <c r="BB220" s="21">
        <f>BB200-Baseline!BB200</f>
        <v>0.46649875892906323</v>
      </c>
    </row>
    <row r="221" spans="1:54" outlineLevel="2">
      <c r="A221" s="479"/>
      <c r="B221" s="150" t="s">
        <v>492</v>
      </c>
      <c r="C221" s="19"/>
      <c r="D221" s="135" t="s">
        <v>383</v>
      </c>
      <c r="E221" s="21">
        <f>E201-Baseline!E201</f>
        <v>-2.0857134359057046</v>
      </c>
      <c r="F221" s="21">
        <f>F201-Baseline!F201</f>
        <v>-1.9867072236953334</v>
      </c>
      <c r="G221" s="21">
        <f>G201-Baseline!G201</f>
        <v>-2.1783070684880084</v>
      </c>
      <c r="H221" s="21">
        <f>H201-Baseline!H201</f>
        <v>-2.0091522008338565</v>
      </c>
      <c r="I221" s="21">
        <f>I201-Baseline!I201</f>
        <v>-2.109949491535378</v>
      </c>
      <c r="J221" s="21">
        <f>J201-Baseline!J201</f>
        <v>-0.32891371355885468</v>
      </c>
      <c r="K221" s="21">
        <f>K201-Baseline!K201</f>
        <v>-0.2812880075050721</v>
      </c>
      <c r="L221" s="21">
        <f>L201-Baseline!L201</f>
        <v>-0.23699563432859172</v>
      </c>
      <c r="M221" s="21">
        <f>M201-Baseline!M201</f>
        <v>-0.19585743005169221</v>
      </c>
      <c r="N221" s="21">
        <f>N201-Baseline!N201</f>
        <v>-0.15767187076059486</v>
      </c>
      <c r="O221" s="21">
        <f>O201-Baseline!O201</f>
        <v>-0.1227561532385959</v>
      </c>
      <c r="P221" s="21">
        <f>P201-Baseline!P201</f>
        <v>-9.0556480358705116E-2</v>
      </c>
      <c r="Q221" s="21">
        <f>Q201-Baseline!Q201</f>
        <v>-6.0781660242282598E-2</v>
      </c>
      <c r="R221" s="21">
        <f>R201-Baseline!R201</f>
        <v>-3.328203269912855E-2</v>
      </c>
      <c r="S221" s="21">
        <f>S201-Baseline!S201</f>
        <v>-7.9163078041020185E-3</v>
      </c>
      <c r="T221" s="21">
        <f>T201-Baseline!T201</f>
        <v>1.5450192651606187E-2</v>
      </c>
      <c r="U221" s="21">
        <f>U201-Baseline!U201</f>
        <v>3.6944521601576241E-2</v>
      </c>
      <c r="V221" s="21">
        <f>V201-Baseline!V201</f>
        <v>5.668700908096902E-2</v>
      </c>
      <c r="W221" s="21">
        <f>W201-Baseline!W201</f>
        <v>7.4791530857345023E-2</v>
      </c>
      <c r="X221" s="21">
        <f>X201-Baseline!X201</f>
        <v>9.136584793904845E-2</v>
      </c>
      <c r="Y221" s="21">
        <f>Y201-Baseline!Y201</f>
        <v>0.10650736633609981</v>
      </c>
      <c r="Z221" s="21">
        <f>Z201-Baseline!Z201</f>
        <v>0.12030962790922928</v>
      </c>
      <c r="AA221" s="21">
        <f>AA201-Baseline!AA201</f>
        <v>0.13287131636431582</v>
      </c>
      <c r="AB221" s="21">
        <f>AB201-Baseline!AB201</f>
        <v>0.14419951730987712</v>
      </c>
      <c r="AC221" s="21">
        <f>AC201-Baseline!AC201</f>
        <v>0.51458224108976935</v>
      </c>
      <c r="AD221" s="21">
        <f>AD201-Baseline!AD201</f>
        <v>0.50988159316892023</v>
      </c>
      <c r="AE221" s="21">
        <f>AE201-Baseline!AE201</f>
        <v>0.50539433421231195</v>
      </c>
      <c r="AF221" s="21">
        <f>AF201-Baseline!AF201</f>
        <v>0.50111617596787283</v>
      </c>
      <c r="AG221" s="21">
        <f>AG201-Baseline!AG201</f>
        <v>0.49704345682529549</v>
      </c>
      <c r="AH221" s="21">
        <f>AH201-Baseline!AH201</f>
        <v>0.49317319608481824</v>
      </c>
      <c r="AI221" s="21">
        <f>AI201-Baseline!AI201</f>
        <v>0.48950337875191963</v>
      </c>
      <c r="AJ221" s="21">
        <f>AJ201-Baseline!AJ201</f>
        <v>0.48820952395747952</v>
      </c>
      <c r="AK221" s="21">
        <f>AK201-Baseline!AK201</f>
        <v>0.48708638921057457</v>
      </c>
      <c r="AL221" s="21">
        <f>AL201-Baseline!AL201</f>
        <v>0.486134209471075</v>
      </c>
      <c r="AM221" s="21">
        <f>AM201-Baseline!AM201</f>
        <v>0.48535339454178938</v>
      </c>
      <c r="AN221" s="21">
        <f>AN201-Baseline!AN201</f>
        <v>0.48470122036940211</v>
      </c>
      <c r="AO221" s="21">
        <f>AO201-Baseline!AO201</f>
        <v>0.48421640806246558</v>
      </c>
      <c r="AP221" s="21">
        <f>AP201-Baseline!AP201</f>
        <v>0.48390698539127186</v>
      </c>
      <c r="AQ221" s="21">
        <f>AQ201-Baseline!AQ201</f>
        <v>0.4837740027425923</v>
      </c>
      <c r="AR221" s="21">
        <f>AR201-Baseline!AR201</f>
        <v>0.48284593779402485</v>
      </c>
      <c r="AS221" s="21">
        <f>AS201-Baseline!AS201</f>
        <v>0.48001705332130484</v>
      </c>
      <c r="AT221" s="21">
        <f>AT201-Baseline!AT201</f>
        <v>0.47733365747916423</v>
      </c>
      <c r="AU221" s="21">
        <f>AU201-Baseline!AU201</f>
        <v>0.47479401889536632</v>
      </c>
      <c r="AV221" s="21">
        <f>AV201-Baseline!AV201</f>
        <v>0.47197316764189168</v>
      </c>
      <c r="AW221" s="21">
        <f>AW201-Baseline!AW201</f>
        <v>0.46838716431355465</v>
      </c>
      <c r="AX221" s="21">
        <f>AX201-Baseline!AX201</f>
        <v>0.46387420579129923</v>
      </c>
      <c r="AY221" s="21">
        <f>AY201-Baseline!AY201</f>
        <v>0.45908072283783952</v>
      </c>
      <c r="AZ221" s="21">
        <f>AZ201-Baseline!AZ201</f>
        <v>0.45434296567962917</v>
      </c>
      <c r="BA221" s="21">
        <f>BA201-Baseline!BA201</f>
        <v>0.44976730393682374</v>
      </c>
      <c r="BB221" s="21">
        <f>BB201-Baseline!BB201</f>
        <v>0.44523368422697729</v>
      </c>
    </row>
    <row r="222" spans="1:54" outlineLevel="2">
      <c r="A222" s="480"/>
      <c r="B222" s="150" t="s">
        <v>493</v>
      </c>
      <c r="C222" s="19"/>
      <c r="D222" s="135" t="s">
        <v>383</v>
      </c>
      <c r="E222" s="21">
        <f>E202-Baseline!E202</f>
        <v>-2.0857134442140648</v>
      </c>
      <c r="F222" s="21">
        <f>F202-Baseline!F202</f>
        <v>-1.9867072259374936</v>
      </c>
      <c r="G222" s="21">
        <f>G202-Baseline!G202</f>
        <v>-2.1751768377724758</v>
      </c>
      <c r="H222" s="21">
        <f>H202-Baseline!H202</f>
        <v>-2.0060028220926078</v>
      </c>
      <c r="I222" s="21">
        <f>I202-Baseline!I202</f>
        <v>-2.1067807681743069</v>
      </c>
      <c r="J222" s="21">
        <f>J202-Baseline!J202</f>
        <v>-0.32572545643818174</v>
      </c>
      <c r="K222" s="21">
        <f>K202-Baseline!K202</f>
        <v>-0.27808002013166799</v>
      </c>
      <c r="L222" s="21">
        <f>L202-Baseline!L202</f>
        <v>-0.23376771982916722</v>
      </c>
      <c r="M222" s="21">
        <f>M202-Baseline!M202</f>
        <v>-0.19260938585309617</v>
      </c>
      <c r="N222" s="21">
        <f>N202-Baseline!N202</f>
        <v>-0.15440349690732091</v>
      </c>
      <c r="O222" s="21">
        <f>O202-Baseline!O202</f>
        <v>-0.1194672451644081</v>
      </c>
      <c r="P222" s="21">
        <f>P202-Baseline!P202</f>
        <v>-8.7246832571697297E-2</v>
      </c>
      <c r="Q222" s="21">
        <f>Q202-Baseline!Q202</f>
        <v>-5.7451061567693529E-2</v>
      </c>
      <c r="R222" s="21">
        <f>R202-Baseline!R202</f>
        <v>-2.9930273813270958E-2</v>
      </c>
      <c r="S222" s="21">
        <f>S202-Baseline!S202</f>
        <v>-4.543936600224896E-3</v>
      </c>
      <c r="T222" s="21">
        <f>T202-Baseline!T202</f>
        <v>1.8843385829509174E-2</v>
      </c>
      <c r="U222" s="21">
        <f>U202-Baseline!U202</f>
        <v>4.0358741541670184E-2</v>
      </c>
      <c r="V222" s="21">
        <f>V202-Baseline!V202</f>
        <v>6.0122468288643205E-2</v>
      </c>
      <c r="W222" s="21">
        <f>W202-Baseline!W202</f>
        <v>7.824844007481957E-2</v>
      </c>
      <c r="X222" s="21">
        <f>X202-Baseline!X202</f>
        <v>9.4844420093007642E-2</v>
      </c>
      <c r="Y222" s="21">
        <f>Y202-Baseline!Y202</f>
        <v>0.11000782128034459</v>
      </c>
      <c r="Z222" s="21">
        <f>Z202-Baseline!Z202</f>
        <v>0.12383218301615528</v>
      </c>
      <c r="AA222" s="21">
        <f>AA202-Baseline!AA202</f>
        <v>0.13641619304305763</v>
      </c>
      <c r="AB222" s="21">
        <f>AB202-Baseline!AB202</f>
        <v>0.14776694094181764</v>
      </c>
      <c r="AC222" s="21">
        <f>AC202-Baseline!AC202</f>
        <v>0.55046110753119137</v>
      </c>
      <c r="AD222" s="21">
        <f>AD202-Baseline!AD202</f>
        <v>0.54596412424621121</v>
      </c>
      <c r="AE222" s="21">
        <f>AE202-Baseline!AE202</f>
        <v>0.54167727203699201</v>
      </c>
      <c r="AF222" s="21">
        <f>AF202-Baseline!AF202</f>
        <v>0.53759456375584591</v>
      </c>
      <c r="AG222" s="21">
        <f>AG202-Baseline!AG202</f>
        <v>0.53371149701257536</v>
      </c>
      <c r="AH222" s="21">
        <f>AH202-Baseline!AH202</f>
        <v>0.53002521602397223</v>
      </c>
      <c r="AI222" s="21">
        <f>AI202-Baseline!AI202</f>
        <v>0.52653535951890262</v>
      </c>
      <c r="AJ222" s="21">
        <f>AJ202-Baseline!AJ202</f>
        <v>0.52559737737701084</v>
      </c>
      <c r="AK222" s="21">
        <f>AK202-Baseline!AK202</f>
        <v>0.52482788893107113</v>
      </c>
      <c r="AL222" s="21">
        <f>AL202-Baseline!AL202</f>
        <v>0.52422717870481961</v>
      </c>
      <c r="AM222" s="21">
        <f>AM202-Baseline!AM202</f>
        <v>0.52379583736396285</v>
      </c>
      <c r="AN222" s="21">
        <f>AN202-Baseline!AN202</f>
        <v>0.52349121792909159</v>
      </c>
      <c r="AO222" s="21">
        <f>AO202-Baseline!AO202</f>
        <v>0.52335198476947653</v>
      </c>
      <c r="AP222" s="21">
        <f>AP202-Baseline!AP202</f>
        <v>0.52338620230585775</v>
      </c>
      <c r="AQ222" s="21">
        <f>AQ202-Baseline!AQ202</f>
        <v>0.52359497066052541</v>
      </c>
      <c r="AR222" s="21">
        <f>AR202-Baseline!AR202</f>
        <v>0.52300681710241292</v>
      </c>
      <c r="AS222" s="21">
        <f>AS202-Baseline!AS202</f>
        <v>0.5205160227868646</v>
      </c>
      <c r="AT222" s="21">
        <f>AT202-Baseline!AT202</f>
        <v>0.51816894647791401</v>
      </c>
      <c r="AU222" s="21">
        <f>AU202-Baseline!AU202</f>
        <v>0.5159638829470623</v>
      </c>
      <c r="AV222" s="21">
        <f>AV202-Baseline!AV202</f>
        <v>0.51347587867459765</v>
      </c>
      <c r="AW222" s="21">
        <f>AW202-Baseline!AW202</f>
        <v>0.51022105861571276</v>
      </c>
      <c r="AX222" s="21">
        <f>AX202-Baseline!AX202</f>
        <v>0.50576907496491685</v>
      </c>
      <c r="AY222" s="21">
        <f>AY202-Baseline!AY202</f>
        <v>0.50100544947576964</v>
      </c>
      <c r="AZ222" s="21">
        <f>AZ202-Baseline!AZ202</f>
        <v>0.49630110154635076</v>
      </c>
      <c r="BA222" s="21">
        <f>BA202-Baseline!BA202</f>
        <v>0.49176245555966602</v>
      </c>
      <c r="BB222" s="21">
        <f>BB202-Baseline!BB202</f>
        <v>0.48726111593339283</v>
      </c>
    </row>
    <row r="223" spans="1:54" outlineLevel="2">
      <c r="B223" s="19"/>
      <c r="C223" s="19"/>
      <c r="D223" s="19"/>
      <c r="E223" s="15"/>
    </row>
    <row r="224" spans="1:54" outlineLevel="2">
      <c r="A224" s="478" t="s">
        <v>494</v>
      </c>
      <c r="B224" s="150" t="s">
        <v>491</v>
      </c>
      <c r="C224" s="19"/>
      <c r="D224" s="135" t="s">
        <v>383</v>
      </c>
      <c r="E224" s="21">
        <f>E204-Baseline!E204</f>
        <v>-2.0857134400467601</v>
      </c>
      <c r="F224" s="21">
        <f>F204-Baseline!F204</f>
        <v>-4.0724206648652839</v>
      </c>
      <c r="G224" s="21">
        <f>G204-Baseline!G204</f>
        <v>-6.2491635018676703</v>
      </c>
      <c r="H224" s="21">
        <f>H204-Baseline!H204</f>
        <v>-8.2567463539224377</v>
      </c>
      <c r="I224" s="21">
        <f>I204-Baseline!I204</f>
        <v>-10.365111315929923</v>
      </c>
      <c r="J224" s="21">
        <f>J204-Baseline!J204</f>
        <v>-10.692426040048574</v>
      </c>
      <c r="K224" s="21">
        <f>K204-Baseline!K204</f>
        <v>-10.97211171548696</v>
      </c>
      <c r="L224" s="21">
        <f>L204-Baseline!L204</f>
        <v>-11.207491869689051</v>
      </c>
      <c r="M224" s="21">
        <f>M204-Baseline!M204</f>
        <v>-11.40172135739985</v>
      </c>
      <c r="N224" s="21">
        <f>N204-Baseline!N204</f>
        <v>-11.557763637412734</v>
      </c>
      <c r="O224" s="21">
        <f>O204-Baseline!O204</f>
        <v>-11.678878992703858</v>
      </c>
      <c r="P224" s="21">
        <f>P204-Baseline!P204</f>
        <v>-11.767784126114094</v>
      </c>
      <c r="Q224" s="21">
        <f>Q204-Baseline!Q204</f>
        <v>-11.826904537150199</v>
      </c>
      <c r="R224" s="21">
        <f>R204-Baseline!R204</f>
        <v>-11.858506272889599</v>
      </c>
      <c r="S224" s="21">
        <f>S204-Baseline!S204</f>
        <v>-11.864733356828935</v>
      </c>
      <c r="T224" s="21">
        <f>T204-Baseline!T204</f>
        <v>-11.84758562589144</v>
      </c>
      <c r="U224" s="21">
        <f>U204-Baseline!U204</f>
        <v>-11.808935858644588</v>
      </c>
      <c r="V224" s="21">
        <f>V204-Baseline!V204</f>
        <v>-11.750527042838769</v>
      </c>
      <c r="W224" s="21">
        <f>W204-Baseline!W204</f>
        <v>-11.674007263963574</v>
      </c>
      <c r="X224" s="21">
        <f>X204-Baseline!X204</f>
        <v>-11.580898019306403</v>
      </c>
      <c r="Y224" s="21">
        <f>Y204-Baseline!Y204</f>
        <v>-11.472642043664166</v>
      </c>
      <c r="Z224" s="21">
        <f>Z204-Baseline!Z204</f>
        <v>-11.350570027983565</v>
      </c>
      <c r="AA224" s="21">
        <f>AA204-Baseline!AA204</f>
        <v>-11.21592325536875</v>
      </c>
      <c r="AB224" s="21">
        <f>AB204-Baseline!AB204</f>
        <v>-11.069935912291101</v>
      </c>
      <c r="AC224" s="21">
        <f>AC204-Baseline!AC204</f>
        <v>-10.537367416872712</v>
      </c>
      <c r="AD224" s="21">
        <f>AD204-Baseline!AD204</f>
        <v>-10.009391750164014</v>
      </c>
      <c r="AE224" s="21">
        <f>AE204-Baseline!AE204</f>
        <v>-9.4857905622184262</v>
      </c>
      <c r="AF224" s="21">
        <f>AF204-Baseline!AF204</f>
        <v>-8.9663604639409868</v>
      </c>
      <c r="AG224" s="21">
        <f>AG204-Baseline!AG204</f>
        <v>-8.450900089061065</v>
      </c>
      <c r="AH224" s="21">
        <f>AH204-Baseline!AH204</f>
        <v>-7.9392097079996802</v>
      </c>
      <c r="AI224" s="21">
        <f>AI204-Baseline!AI204</f>
        <v>-7.4310904442013452</v>
      </c>
      <c r="AJ224" s="21">
        <f>AJ204-Baseline!AJ204</f>
        <v>-6.9240778677713024</v>
      </c>
      <c r="AK224" s="21">
        <f>AK204-Baseline!AK204</f>
        <v>-6.4180028644429967</v>
      </c>
      <c r="AL224" s="21">
        <f>AL204-Baseline!AL204</f>
        <v>-5.9126955943145276</v>
      </c>
      <c r="AM224" s="21">
        <f>AM204-Baseline!AM204</f>
        <v>-5.4079856414743972</v>
      </c>
      <c r="AN224" s="21">
        <f>AN204-Baseline!AN204</f>
        <v>-4.9037453572427694</v>
      </c>
      <c r="AO224" s="21">
        <f>AO204-Baseline!AO204</f>
        <v>-4.3998084667789499</v>
      </c>
      <c r="AP224" s="21">
        <f>AP204-Baseline!AP204</f>
        <v>-3.8960006320758112</v>
      </c>
      <c r="AQ224" s="21">
        <f>AQ204-Baseline!AQ204</f>
        <v>-3.3921463909186969</v>
      </c>
      <c r="AR224" s="21">
        <f>AR204-Baseline!AR204</f>
        <v>-2.8890417924922076</v>
      </c>
      <c r="AS224" s="21">
        <f>AS204-Baseline!AS204</f>
        <v>-2.3885886270745686</v>
      </c>
      <c r="AT224" s="21">
        <f>AT204-Baseline!AT204</f>
        <v>-1.8906423494477167</v>
      </c>
      <c r="AU224" s="21">
        <f>AU204-Baseline!AU204</f>
        <v>-1.3950601255451147</v>
      </c>
      <c r="AV224" s="21">
        <f>AV204-Baseline!AV204</f>
        <v>-0.90212408124534704</v>
      </c>
      <c r="AW224" s="21">
        <f>AW204-Baseline!AW204</f>
        <v>-0.41260025200836026</v>
      </c>
      <c r="AX224" s="21">
        <f>AX204-Baseline!AX204</f>
        <v>7.2447800272584573E-2</v>
      </c>
      <c r="AY224" s="21">
        <f>AY204-Baseline!AY204</f>
        <v>0.55272369941940269</v>
      </c>
      <c r="AZ224" s="21">
        <f>AZ204-Baseline!AZ204</f>
        <v>1.0282848422812094</v>
      </c>
      <c r="BA224" s="21">
        <f>BA204-Baseline!BA204</f>
        <v>1.4992950281675803</v>
      </c>
      <c r="BB224" s="21">
        <f>BB204-Baseline!BB204</f>
        <v>1.9657937870965725</v>
      </c>
    </row>
    <row r="225" spans="1:54" outlineLevel="2">
      <c r="A225" s="479"/>
      <c r="B225" s="150" t="s">
        <v>492</v>
      </c>
      <c r="C225" s="19"/>
      <c r="D225" s="135" t="s">
        <v>383</v>
      </c>
      <c r="E225" s="21">
        <f>E205-Baseline!E205</f>
        <v>-2.0857134359057046</v>
      </c>
      <c r="F225" s="21">
        <f>F205-Baseline!F205</f>
        <v>-4.0724206596010397</v>
      </c>
      <c r="G225" s="21">
        <f>G205-Baseline!G205</f>
        <v>-6.2507277280890463</v>
      </c>
      <c r="H225" s="21">
        <f>H205-Baseline!H205</f>
        <v>-8.2598799289228992</v>
      </c>
      <c r="I225" s="21">
        <f>I205-Baseline!I205</f>
        <v>-10.369829420458274</v>
      </c>
      <c r="J225" s="21">
        <f>J205-Baseline!J205</f>
        <v>-10.698743134017136</v>
      </c>
      <c r="K225" s="21">
        <f>K205-Baseline!K205</f>
        <v>-10.980031141522204</v>
      </c>
      <c r="L225" s="21">
        <f>L205-Baseline!L205</f>
        <v>-11.217026775850798</v>
      </c>
      <c r="M225" s="21">
        <f>M205-Baseline!M205</f>
        <v>-11.4128842059025</v>
      </c>
      <c r="N225" s="21">
        <f>N205-Baseline!N205</f>
        <v>-11.570556076663109</v>
      </c>
      <c r="O225" s="21">
        <f>O205-Baseline!O205</f>
        <v>-11.693312229901693</v>
      </c>
      <c r="P225" s="21">
        <f>P205-Baseline!P205</f>
        <v>-11.783868710260407</v>
      </c>
      <c r="Q225" s="21">
        <f>Q205-Baseline!Q205</f>
        <v>-11.844650370502706</v>
      </c>
      <c r="R225" s="21">
        <f>R205-Baseline!R205</f>
        <v>-11.877932403201839</v>
      </c>
      <c r="S225" s="21">
        <f>S205-Baseline!S205</f>
        <v>-11.885848711005934</v>
      </c>
      <c r="T225" s="21">
        <f>T205-Baseline!T205</f>
        <v>-11.870398518354335</v>
      </c>
      <c r="U225" s="21">
        <f>U205-Baseline!U205</f>
        <v>-11.833453996752752</v>
      </c>
      <c r="V225" s="21">
        <f>V205-Baseline!V205</f>
        <v>-11.776766987671778</v>
      </c>
      <c r="W225" s="21">
        <f>W205-Baseline!W205</f>
        <v>-11.701975456814438</v>
      </c>
      <c r="X225" s="21">
        <f>X205-Baseline!X205</f>
        <v>-11.610609608875393</v>
      </c>
      <c r="Y225" s="21">
        <f>Y205-Baseline!Y205</f>
        <v>-11.504102242539318</v>
      </c>
      <c r="Z225" s="21">
        <f>Z205-Baseline!Z205</f>
        <v>-11.383792614630067</v>
      </c>
      <c r="AA225" s="21">
        <f>AA205-Baseline!AA205</f>
        <v>-11.250921298265723</v>
      </c>
      <c r="AB225" s="21">
        <f>AB205-Baseline!AB205</f>
        <v>-11.106721780955809</v>
      </c>
      <c r="AC225" s="21">
        <f>AC205-Baseline!AC205</f>
        <v>-10.592139539866025</v>
      </c>
      <c r="AD225" s="21">
        <f>AD205-Baseline!AD205</f>
        <v>-10.082257946697098</v>
      </c>
      <c r="AE225" s="21">
        <f>AE205-Baseline!AE205</f>
        <v>-9.5768636124847717</v>
      </c>
      <c r="AF225" s="21">
        <f>AF205-Baseline!AF205</f>
        <v>-9.0757474365169628</v>
      </c>
      <c r="AG225" s="21">
        <f>AG205-Baseline!AG205</f>
        <v>-8.5787039796916815</v>
      </c>
      <c r="AH225" s="21">
        <f>AH205-Baseline!AH205</f>
        <v>-8.0855307836068278</v>
      </c>
      <c r="AI225" s="21">
        <f>AI205-Baseline!AI205</f>
        <v>-7.5960274048549081</v>
      </c>
      <c r="AJ225" s="21">
        <f>AJ205-Baseline!AJ205</f>
        <v>-7.1078178808974144</v>
      </c>
      <c r="AK225" s="21">
        <f>AK205-Baseline!AK205</f>
        <v>-6.6207314916869109</v>
      </c>
      <c r="AL225" s="21">
        <f>AL205-Baseline!AL205</f>
        <v>-6.1345972822158501</v>
      </c>
      <c r="AM225" s="21">
        <f>AM205-Baseline!AM205</f>
        <v>-5.6492438876740607</v>
      </c>
      <c r="AN225" s="21">
        <f>AN205-Baseline!AN205</f>
        <v>-5.1645426673046586</v>
      </c>
      <c r="AO225" s="21">
        <f>AO205-Baseline!AO205</f>
        <v>-4.6803262592422925</v>
      </c>
      <c r="AP225" s="21">
        <f>AP205-Baseline!AP205</f>
        <v>-4.1964192738510064</v>
      </c>
      <c r="AQ225" s="21">
        <f>AQ205-Baseline!AQ205</f>
        <v>-3.7126452711083857</v>
      </c>
      <c r="AR225" s="21">
        <f>AR205-Baseline!AR205</f>
        <v>-3.229799333314304</v>
      </c>
      <c r="AS225" s="21">
        <f>AS205-Baseline!AS205</f>
        <v>-2.7497822799928144</v>
      </c>
      <c r="AT225" s="21">
        <f>AT205-Baseline!AT205</f>
        <v>-2.2724486225138207</v>
      </c>
      <c r="AU225" s="21">
        <f>AU205-Baseline!AU205</f>
        <v>-1.7976546036184118</v>
      </c>
      <c r="AV225" s="21">
        <f>AV205-Baseline!AV205</f>
        <v>-1.3256814359765485</v>
      </c>
      <c r="AW225" s="21">
        <f>AW205-Baseline!AW205</f>
        <v>-0.8572942716630223</v>
      </c>
      <c r="AX225" s="21">
        <f>AX205-Baseline!AX205</f>
        <v>-0.39342006587162359</v>
      </c>
      <c r="AY225" s="21">
        <f>AY205-Baseline!AY205</f>
        <v>6.5660656966201714E-2</v>
      </c>
      <c r="AZ225" s="21">
        <f>AZ205-Baseline!AZ205</f>
        <v>0.5200036226458451</v>
      </c>
      <c r="BA225" s="21">
        <f>BA205-Baseline!BA205</f>
        <v>0.96977092658244146</v>
      </c>
      <c r="BB225" s="21">
        <f>BB205-Baseline!BB205</f>
        <v>1.4150046108093193</v>
      </c>
    </row>
    <row r="226" spans="1:54" outlineLevel="2">
      <c r="A226" s="480"/>
      <c r="B226" s="150" t="s">
        <v>493</v>
      </c>
      <c r="C226" s="19"/>
      <c r="D226" s="135" t="s">
        <v>383</v>
      </c>
      <c r="E226" s="21">
        <f>E206-Baseline!E206</f>
        <v>-2.0857134442140648</v>
      </c>
      <c r="F226" s="21">
        <f>F206-Baseline!F206</f>
        <v>-4.0724206701515584</v>
      </c>
      <c r="G226" s="21">
        <f>G206-Baseline!G206</f>
        <v>-6.2475975079240271</v>
      </c>
      <c r="H226" s="21">
        <f>H206-Baseline!H206</f>
        <v>-8.2536003300166385</v>
      </c>
      <c r="I226" s="21">
        <f>I206-Baseline!I206</f>
        <v>-10.360381098190942</v>
      </c>
      <c r="J226" s="21">
        <f>J206-Baseline!J206</f>
        <v>-10.686106554629134</v>
      </c>
      <c r="K226" s="21">
        <f>K206-Baseline!K206</f>
        <v>-10.964186574760816</v>
      </c>
      <c r="L226" s="21">
        <f>L206-Baseline!L206</f>
        <v>-11.197954294589977</v>
      </c>
      <c r="M226" s="21">
        <f>M206-Baseline!M206</f>
        <v>-11.39056368044308</v>
      </c>
      <c r="N226" s="21">
        <f>N206-Baseline!N206</f>
        <v>-11.544967177350372</v>
      </c>
      <c r="O226" s="21">
        <f>O206-Baseline!O206</f>
        <v>-11.664434422514802</v>
      </c>
      <c r="P226" s="21">
        <f>P206-Baseline!P206</f>
        <v>-11.75168125508651</v>
      </c>
      <c r="Q226" s="21">
        <f>Q206-Baseline!Q206</f>
        <v>-11.8091323166542</v>
      </c>
      <c r="R226" s="21">
        <f>R206-Baseline!R206</f>
        <v>-11.839062590467449</v>
      </c>
      <c r="S226" s="21">
        <f>S206-Baseline!S206</f>
        <v>-11.843606527067664</v>
      </c>
      <c r="T226" s="21">
        <f>T206-Baseline!T206</f>
        <v>-11.824763141238122</v>
      </c>
      <c r="U226" s="21">
        <f>U206-Baseline!U206</f>
        <v>-11.784404399696484</v>
      </c>
      <c r="V226" s="21">
        <f>V206-Baseline!V206</f>
        <v>-11.724281931407859</v>
      </c>
      <c r="W226" s="21">
        <f>W206-Baseline!W206</f>
        <v>-11.646033491333014</v>
      </c>
      <c r="X226" s="21">
        <f>X206-Baseline!X206</f>
        <v>-11.551189071240003</v>
      </c>
      <c r="Y226" s="21">
        <f>Y206-Baseline!Y206</f>
        <v>-11.441181249959641</v>
      </c>
      <c r="Z226" s="21">
        <f>Z206-Baseline!Z206</f>
        <v>-11.317349066943507</v>
      </c>
      <c r="AA226" s="21">
        <f>AA206-Baseline!AA206</f>
        <v>-11.18093287390036</v>
      </c>
      <c r="AB226" s="21">
        <f>AB206-Baseline!AB206</f>
        <v>-11.033165932958582</v>
      </c>
      <c r="AC226" s="21">
        <f>AC206-Baseline!AC206</f>
        <v>-10.48270482542739</v>
      </c>
      <c r="AD226" s="21">
        <f>AD206-Baseline!AD206</f>
        <v>-9.9367407011811792</v>
      </c>
      <c r="AE226" s="21">
        <f>AE206-Baseline!AE206</f>
        <v>-9.395063429144102</v>
      </c>
      <c r="AF226" s="21">
        <f>AF206-Baseline!AF206</f>
        <v>-8.8574688653882276</v>
      </c>
      <c r="AG226" s="21">
        <f>AG206-Baseline!AG206</f>
        <v>-8.3237573683754817</v>
      </c>
      <c r="AH226" s="21">
        <f>AH206-Baseline!AH206</f>
        <v>-7.7937321523515948</v>
      </c>
      <c r="AI226" s="21">
        <f>AI206-Baseline!AI206</f>
        <v>-7.2671967928326922</v>
      </c>
      <c r="AJ226" s="21">
        <f>AJ206-Baseline!AJ206</f>
        <v>-6.7415994154555392</v>
      </c>
      <c r="AK226" s="21">
        <f>AK206-Baseline!AK206</f>
        <v>-6.2167715265245533</v>
      </c>
      <c r="AL226" s="21">
        <f>AL206-Baseline!AL206</f>
        <v>-5.6925443478198758</v>
      </c>
      <c r="AM226" s="21">
        <f>AM206-Baseline!AM206</f>
        <v>-5.1687485104559983</v>
      </c>
      <c r="AN226" s="21">
        <f>AN206-Baseline!AN206</f>
        <v>-4.6452572925272761</v>
      </c>
      <c r="AO226" s="21">
        <f>AO206-Baseline!AO206</f>
        <v>-4.1219053077575154</v>
      </c>
      <c r="AP226" s="21">
        <f>AP206-Baseline!AP206</f>
        <v>-3.5985191054514871</v>
      </c>
      <c r="AQ226" s="21">
        <f>AQ206-Baseline!AQ206</f>
        <v>-3.0749241347907628</v>
      </c>
      <c r="AR226" s="21">
        <f>AR206-Baseline!AR206</f>
        <v>-2.551917317688094</v>
      </c>
      <c r="AS226" s="21">
        <f>AS206-Baseline!AS206</f>
        <v>-2.0314012949011158</v>
      </c>
      <c r="AT226" s="21">
        <f>AT206-Baseline!AT206</f>
        <v>-1.5132323484231165</v>
      </c>
      <c r="AU226" s="21">
        <f>AU206-Baseline!AU206</f>
        <v>-0.99726846547628156</v>
      </c>
      <c r="AV226" s="21">
        <f>AV206-Baseline!AV206</f>
        <v>-0.48379258680188286</v>
      </c>
      <c r="AW226" s="21">
        <f>AW206-Baseline!AW206</f>
        <v>2.642847181414254E-2</v>
      </c>
      <c r="AX226" s="21">
        <f>AX206-Baseline!AX206</f>
        <v>0.53219754677911624</v>
      </c>
      <c r="AY226" s="21">
        <f>AY206-Baseline!AY206</f>
        <v>1.0332029962551132</v>
      </c>
      <c r="AZ226" s="21">
        <f>AZ206-Baseline!AZ206</f>
        <v>1.5295040978016914</v>
      </c>
      <c r="BA226" s="21">
        <f>BA206-Baseline!BA206</f>
        <v>2.021266553361329</v>
      </c>
      <c r="BB226" s="21">
        <f>BB206-Baseline!BB206</f>
        <v>2.5085276692952903</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498</v>
      </c>
      <c r="C229" s="57"/>
      <c r="D229" s="56" t="s">
        <v>383</v>
      </c>
      <c r="E229" s="92" t="s">
        <v>499</v>
      </c>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c r="B310" s="19"/>
      <c r="C310" s="19"/>
      <c r="D310" s="19"/>
      <c r="E310" s="15"/>
    </row>
    <row r="311" spans="2:5">
      <c r="B311" s="19"/>
      <c r="C311" s="19"/>
      <c r="D311" s="19"/>
      <c r="E311" s="15"/>
    </row>
    <row r="312" spans="2:5">
      <c r="B312" s="19"/>
      <c r="C312" s="19"/>
      <c r="D312" s="19"/>
      <c r="E312" s="15"/>
    </row>
    <row r="313" spans="2:5">
      <c r="B313" s="19"/>
      <c r="C313" s="19"/>
      <c r="D313" s="19"/>
      <c r="E313" s="15"/>
    </row>
    <row r="314" spans="2:5">
      <c r="B314" s="19"/>
      <c r="C314" s="19"/>
      <c r="D314" s="19"/>
      <c r="E314" s="15"/>
    </row>
    <row r="315" spans="2:5">
      <c r="B315" s="19"/>
      <c r="C315" s="19"/>
      <c r="D315" s="19"/>
      <c r="E315" s="15"/>
    </row>
    <row r="316" spans="2:5">
      <c r="B316" s="19"/>
      <c r="C316" s="19"/>
      <c r="D316" s="19"/>
      <c r="E316" s="15"/>
    </row>
    <row r="317" spans="2:5">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2:5" ht="12.75" customHeight="1">
      <c r="B337" s="19"/>
      <c r="C337" s="19"/>
      <c r="D337" s="19"/>
      <c r="E337" s="15"/>
    </row>
    <row r="338" spans="2:5" ht="12.75" customHeight="1">
      <c r="B338" s="19"/>
      <c r="C338" s="19"/>
      <c r="D338" s="19"/>
      <c r="E338" s="15"/>
    </row>
    <row r="339" spans="2:5" ht="12.75" customHeight="1">
      <c r="B339" s="19"/>
      <c r="C339" s="19"/>
      <c r="D339" s="19"/>
      <c r="E339" s="15"/>
    </row>
    <row r="340" spans="2:5" ht="12.75" customHeight="1">
      <c r="B340" s="19"/>
      <c r="C340" s="19"/>
      <c r="D340" s="19"/>
      <c r="E340" s="15"/>
    </row>
    <row r="341" spans="2:5" ht="12.75" customHeight="1">
      <c r="B341" s="19"/>
      <c r="C341" s="19"/>
      <c r="D341" s="19"/>
      <c r="E341" s="15"/>
    </row>
    <row r="342" spans="2:5" ht="12.75" customHeight="1">
      <c r="B342" s="19"/>
      <c r="C342" s="19"/>
      <c r="D342" s="19"/>
      <c r="E342" s="15"/>
    </row>
    <row r="343" spans="2:5" ht="12.75" customHeight="1">
      <c r="B343" s="19"/>
      <c r="C343" s="19"/>
      <c r="D343" s="19"/>
      <c r="E343" s="15"/>
    </row>
    <row r="344" spans="2:5" ht="12.75" customHeight="1">
      <c r="B344" s="19"/>
      <c r="C344" s="19"/>
      <c r="D344" s="19"/>
      <c r="E344" s="15"/>
    </row>
    <row r="345" spans="2:5" ht="12.75" customHeight="1">
      <c r="B345" s="19"/>
      <c r="C345" s="19"/>
      <c r="D345" s="19"/>
      <c r="E345" s="15"/>
    </row>
    <row r="346" spans="2:5" ht="12.75" customHeight="1">
      <c r="B346" s="19"/>
      <c r="C346" s="19"/>
      <c r="D346" s="19"/>
      <c r="E346" s="15"/>
    </row>
    <row r="347" spans="2:5" ht="12.75" customHeight="1">
      <c r="B347" s="19"/>
      <c r="C347" s="19"/>
      <c r="D347" s="19"/>
      <c r="E347" s="15"/>
    </row>
    <row r="348" spans="2:5" ht="12.75" customHeight="1">
      <c r="B348" s="19"/>
      <c r="C348" s="19"/>
      <c r="D348" s="19"/>
      <c r="E348" s="15"/>
    </row>
    <row r="349" spans="2:5" ht="12.75" customHeight="1">
      <c r="B349" s="19"/>
      <c r="C349" s="19"/>
      <c r="D349" s="19"/>
      <c r="E349" s="15"/>
    </row>
    <row r="350" spans="2:5" ht="12.75" customHeight="1">
      <c r="B350" s="19"/>
      <c r="C350" s="19"/>
      <c r="D350" s="19"/>
      <c r="E350" s="15"/>
    </row>
    <row r="351" spans="2:5" ht="12.75" customHeight="1">
      <c r="B351" s="19"/>
      <c r="C351" s="19"/>
      <c r="D351" s="19"/>
      <c r="E351" s="15"/>
    </row>
    <row r="352" spans="2:5" ht="12.75" customHeight="1">
      <c r="B352" s="19"/>
      <c r="C352" s="19"/>
      <c r="D352" s="19"/>
      <c r="E352" s="15"/>
    </row>
    <row r="353" spans="1:5" ht="12.75" customHeight="1">
      <c r="B353" s="19"/>
      <c r="C353" s="19"/>
      <c r="D353" s="19"/>
      <c r="E353" s="15"/>
    </row>
    <row r="354" spans="1:5" ht="12.75" customHeight="1">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A358" s="20"/>
      <c r="B358" s="19"/>
      <c r="C358" s="19"/>
      <c r="D358" s="19"/>
      <c r="E358" s="15"/>
    </row>
    <row r="359" spans="1:5" ht="12.75" customHeight="1">
      <c r="B359" s="19"/>
      <c r="C359" s="19"/>
      <c r="D359" s="19"/>
      <c r="E359" s="15"/>
    </row>
    <row r="360" spans="1:5" ht="12.75" customHeight="1">
      <c r="B360" s="19"/>
      <c r="C360" s="19"/>
      <c r="D360" s="19"/>
      <c r="E360" s="15"/>
    </row>
    <row r="361" spans="1:5" ht="12.75" customHeight="1">
      <c r="B361" s="19"/>
      <c r="C361" s="19"/>
      <c r="D361" s="19"/>
      <c r="E361" s="15"/>
    </row>
    <row r="362" spans="1:5" ht="13.5" customHeight="1" thickBot="1">
      <c r="A362" s="29"/>
      <c r="B362" s="19"/>
      <c r="C362" s="19"/>
      <c r="D362" s="19"/>
      <c r="E362" s="15"/>
    </row>
    <row r="363" spans="1:5" ht="12.75" customHeight="1">
      <c r="B363" s="19"/>
      <c r="C363" s="19"/>
      <c r="D363" s="19"/>
      <c r="E363" s="15"/>
    </row>
    <row r="364" spans="1:5" ht="12.75" customHeight="1">
      <c r="B364" s="19"/>
      <c r="C364" s="19"/>
      <c r="D364" s="19"/>
      <c r="E364" s="15"/>
    </row>
    <row r="365" spans="1:5" ht="12.75" customHeight="1">
      <c r="B365" s="19"/>
      <c r="C365" s="19"/>
      <c r="D365" s="19"/>
      <c r="E365" s="15"/>
    </row>
    <row r="366" spans="1:5" ht="12.75" customHeight="1">
      <c r="B366" s="19"/>
      <c r="C366" s="19"/>
      <c r="D366" s="19"/>
      <c r="E366" s="15"/>
    </row>
  </sheetData>
  <mergeCells count="44">
    <mergeCell ref="A31:A40"/>
    <mergeCell ref="D35:G35"/>
    <mergeCell ref="D36:G36"/>
    <mergeCell ref="D37:G37"/>
    <mergeCell ref="D38:G38"/>
    <mergeCell ref="D39:G39"/>
    <mergeCell ref="D40:G40"/>
    <mergeCell ref="D31:G34"/>
    <mergeCell ref="A224:A226"/>
    <mergeCell ref="A190:A198"/>
    <mergeCell ref="A200:A202"/>
    <mergeCell ref="A210:A218"/>
    <mergeCell ref="A220:A222"/>
    <mergeCell ref="A186:A187"/>
    <mergeCell ref="A204:A206"/>
    <mergeCell ref="AI51:AM51"/>
    <mergeCell ref="AN51:AR51"/>
    <mergeCell ref="AS51:AW51"/>
    <mergeCell ref="A75:A77"/>
    <mergeCell ref="A143:A154"/>
    <mergeCell ref="A158:A169"/>
    <mergeCell ref="A172:A174"/>
    <mergeCell ref="A176:A178"/>
    <mergeCell ref="AX51:BB51"/>
    <mergeCell ref="A54:A64"/>
    <mergeCell ref="Y51:AC51"/>
    <mergeCell ref="AD51:AH51"/>
    <mergeCell ref="A66:A71"/>
    <mergeCell ref="E51:I51"/>
    <mergeCell ref="J51:N51"/>
    <mergeCell ref="O51:S51"/>
    <mergeCell ref="T51:X51"/>
    <mergeCell ref="I20:N20"/>
    <mergeCell ref="P20:U20"/>
    <mergeCell ref="I21:N45"/>
    <mergeCell ref="P21:U45"/>
    <mergeCell ref="B23:G23"/>
    <mergeCell ref="D30:G30"/>
    <mergeCell ref="A19:B19"/>
    <mergeCell ref="I2:U2"/>
    <mergeCell ref="I3:N4"/>
    <mergeCell ref="P3:U4"/>
    <mergeCell ref="I5:N18"/>
    <mergeCell ref="P5:U18"/>
  </mergeCells>
  <pageMargins left="0.7" right="0.7" top="0.75" bottom="0.75" header="0.3" footer="0.3"/>
  <legacyDrawing r:id="rId1"/>
  <extLst>
    <ext xmlns:x14="http://schemas.microsoft.com/office/spreadsheetml/2009/9/main" uri="{CCE6A557-97BC-4b89-ADB6-D9C93CAAB3DF}">
      <x14:dataValidations xmlns:xm="http://schemas.microsoft.com/office/excel/2006/main" count="4">
        <x14:dataValidation type="list" allowBlank="1" showInputMessage="1" showErrorMessage="1" xr:uid="{52EC8162-14FC-4574-9D0D-58AF58D1D078}">
          <x14:formula1>
            <xm:f>'Fixed Data'!$E$55:$E$58</xm:f>
          </x14:formula1>
          <xm:sqref>B158:B169 B143:B154</xm:sqref>
        </x14:dataValidation>
        <x14:dataValidation type="list" allowBlank="1" showInputMessage="1" showErrorMessage="1" xr:uid="{B0598D84-B337-401F-B7EF-DF3FDC5A8369}">
          <x14:formula1>
            <xm:f>'Fixed Data'!$C$64:$C$65</xm:f>
          </x14:formula1>
          <xm:sqref>B66:B70</xm:sqref>
        </x14:dataValidation>
        <x14:dataValidation type="list" allowBlank="1" showInputMessage="1" showErrorMessage="1" xr:uid="{68B6272B-E00A-40F8-B3EA-C2B1F1AA056F}">
          <x14:formula1>
            <xm:f>'Fixed Data'!$C$55:$C$61</xm:f>
          </x14:formula1>
          <xm:sqref>C54:C63</xm:sqref>
        </x14:dataValidation>
        <x14:dataValidation type="list" allowBlank="1" showInputMessage="1" showErrorMessage="1" xr:uid="{44981C67-D259-46AB-9ECC-8ADD27C4852B}">
          <x14:formula1>
            <xm:f>'Fixed Data'!$A$55:$A$78</xm:f>
          </x14:formula1>
          <xm:sqref>B54:B63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19D58-2AE7-4474-8DBF-75D3CBDF048C}">
  <sheetPr>
    <tabColor theme="9" tint="0.59999389629810485"/>
  </sheetPr>
  <dimension ref="A1:S34"/>
  <sheetViews>
    <sheetView workbookViewId="0">
      <selection activeCell="A34" sqref="A34"/>
    </sheetView>
  </sheetViews>
  <sheetFormatPr defaultRowHeight="13.5"/>
  <cols>
    <col min="1" max="1" width="22" customWidth="1"/>
  </cols>
  <sheetData>
    <row r="1" spans="1:19">
      <c r="A1" s="4" t="s">
        <v>500</v>
      </c>
    </row>
    <row r="2" spans="1:19">
      <c r="A2" s="476" t="s">
        <v>501</v>
      </c>
      <c r="B2" s="476"/>
      <c r="C2" s="476"/>
      <c r="D2" s="476"/>
      <c r="E2" s="476"/>
      <c r="F2" s="476"/>
      <c r="G2" s="476"/>
      <c r="H2" s="476"/>
      <c r="I2" s="476"/>
      <c r="J2" s="476"/>
      <c r="K2" s="476"/>
      <c r="L2" s="476"/>
      <c r="M2" s="476"/>
      <c r="N2" s="476"/>
      <c r="O2" s="476"/>
      <c r="P2" s="476"/>
      <c r="Q2" s="476"/>
      <c r="R2" s="476"/>
      <c r="S2" s="476"/>
    </row>
    <row r="3" spans="1:19">
      <c r="A3" s="476"/>
      <c r="B3" s="476"/>
      <c r="C3" s="476"/>
      <c r="D3" s="476"/>
      <c r="E3" s="476"/>
      <c r="F3" s="476"/>
      <c r="G3" s="476"/>
      <c r="H3" s="476"/>
      <c r="I3" s="476"/>
      <c r="J3" s="476"/>
      <c r="K3" s="476"/>
      <c r="L3" s="476"/>
      <c r="M3" s="476"/>
      <c r="N3" s="476"/>
      <c r="O3" s="476"/>
      <c r="P3" s="476"/>
      <c r="Q3" s="476"/>
      <c r="R3" s="476"/>
      <c r="S3" s="476"/>
    </row>
    <row r="4" spans="1:19">
      <c r="A4" s="476"/>
      <c r="B4" s="476"/>
      <c r="C4" s="476"/>
      <c r="D4" s="476"/>
      <c r="E4" s="476"/>
      <c r="F4" s="476"/>
      <c r="G4" s="476"/>
      <c r="H4" s="476"/>
      <c r="I4" s="476"/>
      <c r="J4" s="476"/>
      <c r="K4" s="476"/>
      <c r="L4" s="476"/>
      <c r="M4" s="476"/>
      <c r="N4" s="476"/>
      <c r="O4" s="476"/>
      <c r="P4" s="476"/>
      <c r="Q4" s="476"/>
      <c r="R4" s="476"/>
      <c r="S4" s="476"/>
    </row>
    <row r="6" spans="1:19">
      <c r="A6" s="4" t="s">
        <v>502</v>
      </c>
    </row>
    <row r="19" spans="1:19">
      <c r="A19" s="4" t="s">
        <v>503</v>
      </c>
    </row>
    <row r="20" spans="1:19">
      <c r="A20" s="476" t="s">
        <v>504</v>
      </c>
      <c r="B20" s="476"/>
      <c r="C20" s="476"/>
      <c r="D20" s="476"/>
      <c r="E20" s="476"/>
      <c r="F20" s="476"/>
      <c r="G20" s="476"/>
      <c r="H20" s="476"/>
      <c r="I20" s="476"/>
      <c r="J20" s="476"/>
      <c r="K20" s="476"/>
      <c r="L20" s="476"/>
      <c r="M20" s="476"/>
      <c r="N20" s="476"/>
      <c r="O20" s="476"/>
      <c r="P20" s="476"/>
      <c r="Q20" s="476"/>
      <c r="R20" s="476"/>
      <c r="S20" s="476"/>
    </row>
    <row r="21" spans="1:19" ht="25.5" customHeight="1">
      <c r="A21" s="476"/>
      <c r="B21" s="476"/>
      <c r="C21" s="476"/>
      <c r="D21" s="476"/>
      <c r="E21" s="476"/>
      <c r="F21" s="476"/>
      <c r="G21" s="476"/>
      <c r="H21" s="476"/>
      <c r="I21" s="476"/>
      <c r="J21" s="476"/>
      <c r="K21" s="476"/>
      <c r="L21" s="476"/>
      <c r="M21" s="476"/>
      <c r="N21" s="476"/>
      <c r="O21" s="476"/>
      <c r="P21" s="476"/>
      <c r="Q21" s="476"/>
      <c r="R21" s="476"/>
      <c r="S21" s="476"/>
    </row>
    <row r="23" spans="1:19">
      <c r="A23" s="158" t="s">
        <v>344</v>
      </c>
      <c r="B23" s="477" t="s">
        <v>505</v>
      </c>
      <c r="C23" s="477"/>
      <c r="D23" s="477"/>
      <c r="E23" s="477"/>
      <c r="F23" s="477"/>
      <c r="G23" s="477"/>
      <c r="H23" s="477"/>
      <c r="I23" s="477"/>
      <c r="J23" s="477"/>
      <c r="K23" s="477"/>
      <c r="L23" s="477"/>
      <c r="M23" s="477"/>
      <c r="N23" s="477"/>
      <c r="O23" s="477"/>
      <c r="P23" s="477"/>
      <c r="Q23" s="477"/>
      <c r="R23" s="477"/>
      <c r="S23" s="477"/>
    </row>
    <row r="24" spans="1:19">
      <c r="A24" s="158" t="s">
        <v>486</v>
      </c>
      <c r="B24" s="477" t="s">
        <v>506</v>
      </c>
      <c r="C24" s="477"/>
      <c r="D24" s="477"/>
      <c r="E24" s="477"/>
      <c r="F24" s="477"/>
      <c r="G24" s="477"/>
      <c r="H24" s="477"/>
      <c r="I24" s="477"/>
      <c r="J24" s="477"/>
      <c r="K24" s="477"/>
      <c r="L24" s="477"/>
      <c r="M24" s="477"/>
      <c r="N24" s="477"/>
      <c r="O24" s="477"/>
      <c r="P24" s="477"/>
      <c r="Q24" s="477"/>
      <c r="R24" s="477"/>
      <c r="S24" s="477"/>
    </row>
    <row r="25" spans="1:19">
      <c r="A25" s="159" t="s">
        <v>389</v>
      </c>
      <c r="B25" s="477" t="s">
        <v>507</v>
      </c>
      <c r="C25" s="477"/>
      <c r="D25" s="477"/>
      <c r="E25" s="477"/>
      <c r="F25" s="477"/>
      <c r="G25" s="477"/>
      <c r="H25" s="477"/>
      <c r="I25" s="477"/>
      <c r="J25" s="477"/>
      <c r="K25" s="477"/>
      <c r="L25" s="477"/>
      <c r="M25" s="477"/>
      <c r="N25" s="477"/>
      <c r="O25" s="477"/>
      <c r="P25" s="477"/>
      <c r="Q25" s="477"/>
      <c r="R25" s="477"/>
      <c r="S25" s="477"/>
    </row>
    <row r="26" spans="1:19">
      <c r="A26" s="159" t="s">
        <v>465</v>
      </c>
      <c r="B26" s="477" t="s">
        <v>507</v>
      </c>
      <c r="C26" s="477"/>
      <c r="D26" s="477"/>
      <c r="E26" s="477"/>
      <c r="F26" s="477"/>
      <c r="G26" s="477"/>
      <c r="H26" s="477"/>
      <c r="I26" s="477"/>
      <c r="J26" s="477"/>
      <c r="K26" s="477"/>
      <c r="L26" s="477"/>
      <c r="M26" s="477"/>
      <c r="N26" s="477"/>
      <c r="O26" s="477"/>
      <c r="P26" s="477"/>
      <c r="Q26" s="477"/>
      <c r="R26" s="477"/>
      <c r="S26" s="477"/>
    </row>
    <row r="27" spans="1:19">
      <c r="A27" s="159" t="s">
        <v>466</v>
      </c>
      <c r="B27" s="477" t="s">
        <v>507</v>
      </c>
      <c r="C27" s="477"/>
      <c r="D27" s="477"/>
      <c r="E27" s="477"/>
      <c r="F27" s="477"/>
      <c r="G27" s="477"/>
      <c r="H27" s="477"/>
      <c r="I27" s="477"/>
      <c r="J27" s="477"/>
      <c r="K27" s="477"/>
      <c r="L27" s="477"/>
      <c r="M27" s="477"/>
      <c r="N27" s="477"/>
      <c r="O27" s="477"/>
      <c r="P27" s="477"/>
      <c r="Q27" s="477"/>
      <c r="R27" s="477"/>
      <c r="S27" s="477"/>
    </row>
    <row r="31" spans="1:19">
      <c r="A31" s="4" t="s">
        <v>508</v>
      </c>
    </row>
    <row r="32" spans="1:19">
      <c r="A32" t="s">
        <v>509</v>
      </c>
    </row>
    <row r="34" spans="1:1">
      <c r="A34" s="4" t="s">
        <v>510</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tabColor rgb="FF92D050"/>
    <pageSetUpPr autoPageBreaks="0"/>
  </sheetPr>
  <dimension ref="A1:BB358"/>
  <sheetViews>
    <sheetView zoomScale="80" zoomScaleNormal="80" workbookViewId="0">
      <selection activeCell="B5" sqref="B5"/>
    </sheetView>
  </sheetViews>
  <sheetFormatPr defaultColWidth="9" defaultRowHeight="13.5" outlineLevelRow="3"/>
  <cols>
    <col min="1" max="1" width="31.3828125" customWidth="1"/>
    <col min="2" max="2" width="42.76562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16" t="s">
        <v>336</v>
      </c>
      <c r="J2" s="417"/>
      <c r="K2" s="417"/>
      <c r="L2" s="417"/>
      <c r="M2" s="417"/>
      <c r="N2" s="417"/>
      <c r="O2" s="417"/>
      <c r="P2" s="417"/>
      <c r="Q2" s="417"/>
      <c r="R2" s="417"/>
      <c r="S2" s="417"/>
      <c r="T2" s="417"/>
      <c r="U2" s="418"/>
    </row>
    <row r="3" spans="1:21" ht="13.5" customHeight="1" outlineLevel="1" thickBot="1">
      <c r="A3" s="3"/>
      <c r="B3" s="7"/>
      <c r="F3" s="24"/>
      <c r="G3" s="10"/>
      <c r="I3" s="419" t="s">
        <v>337</v>
      </c>
      <c r="J3" s="420"/>
      <c r="K3" s="420"/>
      <c r="L3" s="420"/>
      <c r="M3" s="420"/>
      <c r="N3" s="421"/>
      <c r="O3" s="1"/>
      <c r="P3" s="425" t="s">
        <v>338</v>
      </c>
      <c r="Q3" s="426"/>
      <c r="R3" s="426"/>
      <c r="S3" s="426"/>
      <c r="T3" s="426"/>
      <c r="U3" s="427"/>
    </row>
    <row r="4" spans="1:21" ht="56.25" customHeight="1" outlineLevel="1">
      <c r="A4" s="31" t="s">
        <v>157</v>
      </c>
      <c r="B4" s="319" t="s">
        <v>563</v>
      </c>
      <c r="E4" s="53" t="s">
        <v>339</v>
      </c>
      <c r="F4" s="91">
        <v>45632</v>
      </c>
      <c r="G4" s="28"/>
      <c r="H4" s="10"/>
      <c r="I4" s="422"/>
      <c r="J4" s="423"/>
      <c r="K4" s="423"/>
      <c r="L4" s="423"/>
      <c r="M4" s="423"/>
      <c r="N4" s="424"/>
      <c r="P4" s="428"/>
      <c r="Q4" s="429"/>
      <c r="R4" s="429"/>
      <c r="S4" s="429"/>
      <c r="T4" s="429"/>
      <c r="U4" s="430"/>
    </row>
    <row r="5" spans="1:21" outlineLevel="1">
      <c r="A5" s="13" t="s">
        <v>340</v>
      </c>
      <c r="B5" s="320" t="s">
        <v>341</v>
      </c>
      <c r="E5" s="14"/>
      <c r="H5" s="10"/>
      <c r="I5" s="431" t="s">
        <v>167</v>
      </c>
      <c r="J5" s="443"/>
      <c r="K5" s="443"/>
      <c r="L5" s="443"/>
      <c r="M5" s="443"/>
      <c r="N5" s="444"/>
      <c r="P5" s="431" t="s">
        <v>564</v>
      </c>
      <c r="Q5" s="443"/>
      <c r="R5" s="443"/>
      <c r="S5" s="443"/>
      <c r="T5" s="443"/>
      <c r="U5" s="444"/>
    </row>
    <row r="6" spans="1:21" outlineLevel="1">
      <c r="A6" s="13" t="s">
        <v>343</v>
      </c>
      <c r="B6" s="320" t="s">
        <v>344</v>
      </c>
      <c r="E6" s="53" t="s">
        <v>345</v>
      </c>
      <c r="F6" s="90" t="s">
        <v>346</v>
      </c>
      <c r="H6" s="10"/>
      <c r="I6" s="445"/>
      <c r="J6" s="446"/>
      <c r="K6" s="446"/>
      <c r="L6" s="446"/>
      <c r="M6" s="446"/>
      <c r="N6" s="447"/>
      <c r="P6" s="445"/>
      <c r="Q6" s="446"/>
      <c r="R6" s="446"/>
      <c r="S6" s="446"/>
      <c r="T6" s="446"/>
      <c r="U6" s="447"/>
    </row>
    <row r="7" spans="1:21" outlineLevel="1">
      <c r="A7" s="13" t="s">
        <v>347</v>
      </c>
      <c r="B7" s="320" t="s">
        <v>172</v>
      </c>
      <c r="E7" s="14"/>
      <c r="H7" s="10"/>
      <c r="I7" s="445"/>
      <c r="J7" s="446"/>
      <c r="K7" s="446"/>
      <c r="L7" s="446"/>
      <c r="M7" s="446"/>
      <c r="N7" s="447"/>
      <c r="P7" s="445"/>
      <c r="Q7" s="446"/>
      <c r="R7" s="446"/>
      <c r="S7" s="446"/>
      <c r="T7" s="446"/>
      <c r="U7" s="447"/>
    </row>
    <row r="8" spans="1:21" ht="41" outlineLevel="1" thickBot="1">
      <c r="A8" s="34" t="s">
        <v>348</v>
      </c>
      <c r="B8" s="321" t="s">
        <v>349</v>
      </c>
      <c r="E8" s="14"/>
      <c r="H8" s="10"/>
      <c r="I8" s="445"/>
      <c r="J8" s="446"/>
      <c r="K8" s="446"/>
      <c r="L8" s="446"/>
      <c r="M8" s="446"/>
      <c r="N8" s="447"/>
      <c r="P8" s="445"/>
      <c r="Q8" s="446"/>
      <c r="R8" s="446"/>
      <c r="S8" s="446"/>
      <c r="T8" s="446"/>
      <c r="U8" s="447"/>
    </row>
    <row r="9" spans="1:21" outlineLevel="1">
      <c r="E9" s="14"/>
      <c r="H9" s="10"/>
      <c r="I9" s="445"/>
      <c r="J9" s="446"/>
      <c r="K9" s="446"/>
      <c r="L9" s="446"/>
      <c r="M9" s="446"/>
      <c r="N9" s="447"/>
      <c r="P9" s="445"/>
      <c r="Q9" s="446"/>
      <c r="R9" s="446"/>
      <c r="S9" s="446"/>
      <c r="T9" s="446"/>
      <c r="U9" s="447"/>
    </row>
    <row r="10" spans="1:21" ht="14" outlineLevel="1" thickBot="1">
      <c r="A10" s="32" t="s">
        <v>350</v>
      </c>
      <c r="B10" s="35">
        <f>Baseline!B10</f>
        <v>2027</v>
      </c>
      <c r="E10" s="14"/>
      <c r="H10" s="10"/>
      <c r="I10" s="445"/>
      <c r="J10" s="446"/>
      <c r="K10" s="446"/>
      <c r="L10" s="446"/>
      <c r="M10" s="446"/>
      <c r="N10" s="447"/>
      <c r="P10" s="445"/>
      <c r="Q10" s="446"/>
      <c r="R10" s="446"/>
      <c r="S10" s="446"/>
      <c r="T10" s="446"/>
      <c r="U10" s="447"/>
    </row>
    <row r="11" spans="1:21" outlineLevel="1">
      <c r="A11" s="16"/>
      <c r="H11" s="10"/>
      <c r="I11" s="445"/>
      <c r="J11" s="446"/>
      <c r="K11" s="446"/>
      <c r="L11" s="446"/>
      <c r="M11" s="446"/>
      <c r="N11" s="447"/>
      <c r="P11" s="445"/>
      <c r="Q11" s="446"/>
      <c r="R11" s="446"/>
      <c r="S11" s="446"/>
      <c r="T11" s="446"/>
      <c r="U11" s="447"/>
    </row>
    <row r="12" spans="1:21" ht="40.5" outlineLevel="1">
      <c r="A12" s="26" t="s">
        <v>351</v>
      </c>
      <c r="B12" s="26" t="s">
        <v>352</v>
      </c>
      <c r="C12" s="26" t="s">
        <v>353</v>
      </c>
      <c r="D12" s="26" t="s">
        <v>354</v>
      </c>
      <c r="E12" s="26" t="s">
        <v>355</v>
      </c>
      <c r="F12" s="26" t="s">
        <v>356</v>
      </c>
      <c r="G12" s="26" t="s">
        <v>357</v>
      </c>
      <c r="I12" s="445"/>
      <c r="J12" s="446"/>
      <c r="K12" s="446"/>
      <c r="L12" s="446"/>
      <c r="M12" s="446"/>
      <c r="N12" s="447"/>
      <c r="P12" s="445"/>
      <c r="Q12" s="446"/>
      <c r="R12" s="446"/>
      <c r="S12" s="446"/>
      <c r="T12" s="446"/>
      <c r="U12" s="447"/>
    </row>
    <row r="13" spans="1:21" outlineLevel="1">
      <c r="A13" s="58">
        <v>2035</v>
      </c>
      <c r="B13" s="21">
        <f t="shared" ref="B13:B18" si="0">INDEX($E$204:$AW$204,1,MATCH($A13,$E$53:$BB$53,0))</f>
        <v>-178.15997120627983</v>
      </c>
      <c r="C13" s="21">
        <f>B13-Baseline!B13</f>
        <v>-16.187790769038259</v>
      </c>
      <c r="D13" s="21">
        <f t="shared" ref="D13:D18" si="1">INDEX($E$205:$AW$205,1,MATCH($A13,$E$53:$BB$53,0))</f>
        <v>-135.09925444353237</v>
      </c>
      <c r="E13" s="21">
        <f>D13-Baseline!D13</f>
        <v>-16.328839187428727</v>
      </c>
      <c r="F13" s="21">
        <f t="shared" ref="F13:F18" si="2">INDEX($E$206:$AW$206,1,MATCH($A13,$E$53:$BB$53,0))</f>
        <v>-221.21650862356364</v>
      </c>
      <c r="G13" s="21">
        <f>F13-Baseline!F13</f>
        <v>-16.04694406635295</v>
      </c>
      <c r="I13" s="445"/>
      <c r="J13" s="446"/>
      <c r="K13" s="446"/>
      <c r="L13" s="446"/>
      <c r="M13" s="446"/>
      <c r="N13" s="447"/>
      <c r="P13" s="445"/>
      <c r="Q13" s="446"/>
      <c r="R13" s="446"/>
      <c r="S13" s="446"/>
      <c r="T13" s="446"/>
      <c r="U13" s="447"/>
    </row>
    <row r="14" spans="1:21" outlineLevel="1">
      <c r="A14" s="58">
        <v>2040</v>
      </c>
      <c r="B14" s="21">
        <f t="shared" si="0"/>
        <v>-268.23788456173668</v>
      </c>
      <c r="C14" s="21">
        <f>B14-Baseline!B14</f>
        <v>-15.474782724699594</v>
      </c>
      <c r="D14" s="21">
        <f t="shared" si="1"/>
        <v>-200.13985663859174</v>
      </c>
      <c r="E14" s="21">
        <f>D14-Baseline!D14</f>
        <v>-15.736352191610365</v>
      </c>
      <c r="F14" s="21">
        <f t="shared" si="2"/>
        <v>-336.40095762651504</v>
      </c>
      <c r="G14" s="21">
        <f>F14-Baseline!F14</f>
        <v>-15.213078868073467</v>
      </c>
      <c r="I14" s="445"/>
      <c r="J14" s="446"/>
      <c r="K14" s="446"/>
      <c r="L14" s="446"/>
      <c r="M14" s="446"/>
      <c r="N14" s="447"/>
      <c r="P14" s="445"/>
      <c r="Q14" s="446"/>
      <c r="R14" s="446"/>
      <c r="S14" s="446"/>
      <c r="T14" s="446"/>
      <c r="U14" s="447"/>
    </row>
    <row r="15" spans="1:21" outlineLevel="1">
      <c r="A15" s="58">
        <v>2045</v>
      </c>
      <c r="B15" s="21">
        <f t="shared" si="0"/>
        <v>-357.00849572719375</v>
      </c>
      <c r="C15" s="21">
        <f>B15-Baseline!B15</f>
        <v>-13.867438442771515</v>
      </c>
      <c r="D15" s="21">
        <f t="shared" si="1"/>
        <v>-263.44429726540864</v>
      </c>
      <c r="E15" s="21">
        <f>D15-Baseline!D15</f>
        <v>-14.248331572673095</v>
      </c>
      <c r="F15" s="21">
        <f t="shared" si="2"/>
        <v>-450.60198541508248</v>
      </c>
      <c r="G15" s="21">
        <f>F15-Baseline!F15</f>
        <v>-13.4865789611693</v>
      </c>
      <c r="I15" s="445"/>
      <c r="J15" s="446"/>
      <c r="K15" s="446"/>
      <c r="L15" s="446"/>
      <c r="M15" s="446"/>
      <c r="N15" s="447"/>
      <c r="P15" s="445"/>
      <c r="Q15" s="446"/>
      <c r="R15" s="446"/>
      <c r="S15" s="446"/>
      <c r="T15" s="446"/>
      <c r="U15" s="447"/>
    </row>
    <row r="16" spans="1:21" outlineLevel="1">
      <c r="A16" s="58">
        <v>2050</v>
      </c>
      <c r="B16" s="21">
        <f t="shared" si="0"/>
        <v>-445.32116724478328</v>
      </c>
      <c r="C16" s="21">
        <f>B16-Baseline!B16</f>
        <v>-11.692051786628667</v>
      </c>
      <c r="D16" s="21">
        <f t="shared" si="1"/>
        <v>-325.79985213383685</v>
      </c>
      <c r="E16" s="21">
        <f>D16-Baseline!D16</f>
        <v>-12.191470248719327</v>
      </c>
      <c r="F16" s="21">
        <f t="shared" si="2"/>
        <v>-564.8086369176707</v>
      </c>
      <c r="G16" s="21">
        <f>F16-Baseline!F16</f>
        <v>-11.192954722090803</v>
      </c>
      <c r="I16" s="445"/>
      <c r="J16" s="446"/>
      <c r="K16" s="446"/>
      <c r="L16" s="446"/>
      <c r="M16" s="446"/>
      <c r="N16" s="447"/>
      <c r="P16" s="445"/>
      <c r="Q16" s="446"/>
      <c r="R16" s="446"/>
      <c r="S16" s="446"/>
      <c r="T16" s="446"/>
      <c r="U16" s="447"/>
    </row>
    <row r="17" spans="1:21" outlineLevel="1">
      <c r="A17" s="58">
        <v>2060</v>
      </c>
      <c r="B17" s="21">
        <f t="shared" si="0"/>
        <v>-1411.9332000688137</v>
      </c>
      <c r="C17" s="21">
        <f>B17-Baseline!B17</f>
        <v>17.827082576457315</v>
      </c>
      <c r="D17" s="21">
        <f t="shared" si="1"/>
        <v>-939.45745174683736</v>
      </c>
      <c r="E17" s="21">
        <f>D17-Baseline!D17</f>
        <v>14.964823255687179</v>
      </c>
      <c r="F17" s="21">
        <f t="shared" si="2"/>
        <v>-1881.0653587395616</v>
      </c>
      <c r="G17" s="21">
        <f>F17-Baseline!F17</f>
        <v>20.666986012144662</v>
      </c>
      <c r="I17" s="445"/>
      <c r="J17" s="446"/>
      <c r="K17" s="446"/>
      <c r="L17" s="446"/>
      <c r="M17" s="446"/>
      <c r="N17" s="447"/>
      <c r="P17" s="445"/>
      <c r="Q17" s="446"/>
      <c r="R17" s="446"/>
      <c r="S17" s="446"/>
      <c r="T17" s="446"/>
      <c r="U17" s="447"/>
    </row>
    <row r="18" spans="1:21" outlineLevel="1">
      <c r="A18" s="58">
        <v>2070</v>
      </c>
      <c r="B18" s="21">
        <f t="shared" si="0"/>
        <v>-2436.7630780705294</v>
      </c>
      <c r="C18" s="21">
        <f>B18-Baseline!B18</f>
        <v>49.988063760182285</v>
      </c>
      <c r="D18" s="21">
        <f t="shared" si="1"/>
        <v>-1575.3507888600616</v>
      </c>
      <c r="E18" s="21">
        <f>D18-Baseline!D18</f>
        <v>44.682026338309697</v>
      </c>
      <c r="F18" s="21">
        <f t="shared" si="2"/>
        <v>-3288.1276146251448</v>
      </c>
      <c r="G18" s="21">
        <f>F18-Baseline!F18</f>
        <v>55.229689259851057</v>
      </c>
      <c r="I18" s="448"/>
      <c r="J18" s="449"/>
      <c r="K18" s="449"/>
      <c r="L18" s="449"/>
      <c r="M18" s="449"/>
      <c r="N18" s="450"/>
      <c r="P18" s="448"/>
      <c r="Q18" s="449"/>
      <c r="R18" s="449"/>
      <c r="S18" s="449"/>
      <c r="T18" s="449"/>
      <c r="U18" s="450"/>
    </row>
    <row r="19" spans="1:21" ht="14" outlineLevel="1" thickBot="1">
      <c r="A19" s="451"/>
      <c r="B19" s="451"/>
      <c r="I19" s="250"/>
      <c r="J19" s="251"/>
      <c r="K19" s="251"/>
      <c r="L19" s="251"/>
      <c r="M19" s="251"/>
      <c r="N19" s="251"/>
      <c r="P19" s="249"/>
      <c r="Q19" s="249"/>
      <c r="R19" s="249"/>
      <c r="S19" s="249"/>
      <c r="T19" s="249"/>
      <c r="U19" s="232"/>
    </row>
    <row r="20" spans="1:21" ht="26.25" customHeight="1" outlineLevel="1">
      <c r="A20" s="54" t="s">
        <v>358</v>
      </c>
      <c r="B20" s="55">
        <f>Baseline!B20</f>
        <v>0.33700000000000002</v>
      </c>
      <c r="E20" s="154"/>
      <c r="I20" s="440" t="s">
        <v>359</v>
      </c>
      <c r="J20" s="441"/>
      <c r="K20" s="441"/>
      <c r="L20" s="441"/>
      <c r="M20" s="441"/>
      <c r="N20" s="442"/>
      <c r="P20" s="440" t="s">
        <v>360</v>
      </c>
      <c r="Q20" s="441"/>
      <c r="R20" s="441"/>
      <c r="S20" s="441"/>
      <c r="T20" s="441"/>
      <c r="U20" s="442"/>
    </row>
    <row r="21" spans="1:21" ht="12.75" customHeight="1" outlineLevel="1">
      <c r="A21" s="154"/>
      <c r="B21" s="155"/>
      <c r="I21" s="431" t="s">
        <v>361</v>
      </c>
      <c r="J21" s="443"/>
      <c r="K21" s="443"/>
      <c r="L21" s="443"/>
      <c r="M21" s="443"/>
      <c r="N21" s="444"/>
      <c r="P21" s="431" t="s">
        <v>168</v>
      </c>
      <c r="Q21" s="432"/>
      <c r="R21" s="432"/>
      <c r="S21" s="432"/>
      <c r="T21" s="432"/>
      <c r="U21" s="433"/>
    </row>
    <row r="22" spans="1:21" ht="12.75" customHeight="1" outlineLevel="1">
      <c r="A22" s="154"/>
      <c r="B22" s="155"/>
      <c r="I22" s="445"/>
      <c r="J22" s="446"/>
      <c r="K22" s="446"/>
      <c r="L22" s="446"/>
      <c r="M22" s="446"/>
      <c r="N22" s="447"/>
      <c r="P22" s="434"/>
      <c r="Q22" s="435"/>
      <c r="R22" s="435"/>
      <c r="S22" s="435"/>
      <c r="T22" s="435"/>
      <c r="U22" s="436"/>
    </row>
    <row r="23" spans="1:21" outlineLevel="1">
      <c r="A23" s="154"/>
      <c r="B23" s="466" t="s">
        <v>362</v>
      </c>
      <c r="C23" s="467"/>
      <c r="D23" s="467"/>
      <c r="E23" s="467"/>
      <c r="F23" s="467"/>
      <c r="G23" s="468"/>
      <c r="I23" s="445"/>
      <c r="J23" s="446"/>
      <c r="K23" s="446"/>
      <c r="L23" s="446"/>
      <c r="M23" s="446"/>
      <c r="N23" s="447"/>
      <c r="P23" s="434"/>
      <c r="Q23" s="435"/>
      <c r="R23" s="435"/>
      <c r="S23" s="435"/>
      <c r="T23" s="435"/>
      <c r="U23" s="436"/>
    </row>
    <row r="24" spans="1:21" outlineLevel="1">
      <c r="B24" s="17">
        <v>2027</v>
      </c>
      <c r="C24" s="17">
        <v>2028</v>
      </c>
      <c r="D24" s="17">
        <v>2029</v>
      </c>
      <c r="E24" s="17">
        <v>2030</v>
      </c>
      <c r="F24" s="17">
        <v>2031</v>
      </c>
      <c r="G24" s="17" t="s">
        <v>363</v>
      </c>
      <c r="I24" s="445"/>
      <c r="J24" s="446"/>
      <c r="K24" s="446"/>
      <c r="L24" s="446"/>
      <c r="M24" s="446"/>
      <c r="N24" s="447"/>
      <c r="P24" s="434"/>
      <c r="Q24" s="435"/>
      <c r="R24" s="435"/>
      <c r="S24" s="435"/>
      <c r="T24" s="435"/>
      <c r="U24" s="436"/>
    </row>
    <row r="25" spans="1:21" ht="14" outlineLevel="1" thickBot="1">
      <c r="B25" s="30" t="s">
        <v>364</v>
      </c>
      <c r="C25" s="30" t="s">
        <v>364</v>
      </c>
      <c r="D25" s="30" t="s">
        <v>364</v>
      </c>
      <c r="E25" s="30" t="s">
        <v>364</v>
      </c>
      <c r="F25" s="30" t="s">
        <v>364</v>
      </c>
      <c r="G25" s="30" t="s">
        <v>364</v>
      </c>
      <c r="I25" s="445"/>
      <c r="J25" s="446"/>
      <c r="K25" s="446"/>
      <c r="L25" s="446"/>
      <c r="M25" s="446"/>
      <c r="N25" s="447"/>
      <c r="P25" s="434"/>
      <c r="Q25" s="435"/>
      <c r="R25" s="435"/>
      <c r="S25" s="435"/>
      <c r="T25" s="435"/>
      <c r="U25" s="436"/>
    </row>
    <row r="26" spans="1:21" outlineLevel="1">
      <c r="A26" s="54" t="s">
        <v>365</v>
      </c>
      <c r="B26" s="21">
        <f>E64</f>
        <v>-4.6129171562664473</v>
      </c>
      <c r="C26" s="21">
        <f>F64</f>
        <v>-5.0609171562664468</v>
      </c>
      <c r="D26" s="21">
        <f>G64</f>
        <v>-4.5549319708628477</v>
      </c>
      <c r="E26" s="21">
        <f>H64</f>
        <v>-5.0609171562664468</v>
      </c>
      <c r="F26" s="21">
        <f>I64</f>
        <v>-4.5153431562664466</v>
      </c>
      <c r="G26" s="21">
        <f>SUM(J64:BB64)</f>
        <v>0</v>
      </c>
      <c r="I26" s="445"/>
      <c r="J26" s="446"/>
      <c r="K26" s="446"/>
      <c r="L26" s="446"/>
      <c r="M26" s="446"/>
      <c r="N26" s="447"/>
      <c r="P26" s="434"/>
      <c r="Q26" s="435"/>
      <c r="R26" s="435"/>
      <c r="S26" s="435"/>
      <c r="T26" s="435"/>
      <c r="U26" s="436"/>
    </row>
    <row r="27" spans="1:21" outlineLevel="1">
      <c r="A27" s="54" t="s">
        <v>366</v>
      </c>
      <c r="B27" s="21">
        <f>E71+E77</f>
        <v>-1.5541703206100457</v>
      </c>
      <c r="C27" s="21">
        <f>F71+F77</f>
        <v>-1.5971105458640273</v>
      </c>
      <c r="D27" s="21">
        <f>G71+G77</f>
        <v>-1.6398679464353996</v>
      </c>
      <c r="E27" s="21">
        <f>H71+H77</f>
        <v>-1.6848550702276126</v>
      </c>
      <c r="F27" s="21">
        <f>I71+I77</f>
        <v>-1.7266917293624722</v>
      </c>
      <c r="G27" s="21">
        <f>SUM(J71:BB71)+SUM(J77:BB77)</f>
        <v>-714.19523955773218</v>
      </c>
      <c r="I27" s="445"/>
      <c r="J27" s="446"/>
      <c r="K27" s="446"/>
      <c r="L27" s="446"/>
      <c r="M27" s="446"/>
      <c r="N27" s="447"/>
      <c r="P27" s="434"/>
      <c r="Q27" s="435"/>
      <c r="R27" s="435"/>
      <c r="S27" s="435"/>
      <c r="T27" s="435"/>
      <c r="U27" s="436"/>
    </row>
    <row r="28" spans="1:21" outlineLevel="1">
      <c r="A28" s="154"/>
      <c r="B28" s="248"/>
      <c r="C28" s="248"/>
      <c r="D28" s="248"/>
      <c r="E28" s="248"/>
      <c r="F28" s="248"/>
      <c r="G28" s="248"/>
      <c r="I28" s="445"/>
      <c r="J28" s="446"/>
      <c r="K28" s="446"/>
      <c r="L28" s="446"/>
      <c r="M28" s="446"/>
      <c r="N28" s="447"/>
      <c r="P28" s="434"/>
      <c r="Q28" s="435"/>
      <c r="R28" s="435"/>
      <c r="S28" s="435"/>
      <c r="T28" s="435"/>
      <c r="U28" s="436"/>
    </row>
    <row r="29" spans="1:21" ht="14" outlineLevel="1" thickBot="1">
      <c r="A29" s="154"/>
      <c r="B29" s="248"/>
      <c r="C29" s="248"/>
      <c r="D29" s="248"/>
      <c r="E29" s="248"/>
      <c r="F29" s="248"/>
      <c r="G29" s="248"/>
      <c r="I29" s="445"/>
      <c r="J29" s="446"/>
      <c r="K29" s="446"/>
      <c r="L29" s="446"/>
      <c r="M29" s="446"/>
      <c r="N29" s="447"/>
      <c r="P29" s="434"/>
      <c r="Q29" s="435"/>
      <c r="R29" s="435"/>
      <c r="S29" s="435"/>
      <c r="T29" s="435"/>
      <c r="U29" s="436"/>
    </row>
    <row r="30" spans="1:21" ht="14" outlineLevel="1" thickBot="1">
      <c r="A30" s="308"/>
      <c r="B30" s="309" t="s">
        <v>367</v>
      </c>
      <c r="C30" s="310" t="s">
        <v>368</v>
      </c>
      <c r="D30" s="470" t="s">
        <v>322</v>
      </c>
      <c r="E30" s="471"/>
      <c r="F30" s="471"/>
      <c r="G30" s="472"/>
      <c r="I30" s="445"/>
      <c r="J30" s="446"/>
      <c r="K30" s="446"/>
      <c r="L30" s="446"/>
      <c r="M30" s="446"/>
      <c r="N30" s="447"/>
      <c r="P30" s="434"/>
      <c r="Q30" s="435"/>
      <c r="R30" s="435"/>
      <c r="S30" s="435"/>
      <c r="T30" s="435"/>
      <c r="U30" s="436"/>
    </row>
    <row r="31" spans="1:21" outlineLevel="1">
      <c r="A31" s="463" t="s">
        <v>369</v>
      </c>
      <c r="B31" s="335" t="s">
        <v>513</v>
      </c>
      <c r="C31" s="307">
        <v>40</v>
      </c>
      <c r="D31" s="481" t="s">
        <v>514</v>
      </c>
      <c r="E31" s="482"/>
      <c r="F31" s="482"/>
      <c r="G31" s="483"/>
      <c r="I31" s="445"/>
      <c r="J31" s="446"/>
      <c r="K31" s="446"/>
      <c r="L31" s="446"/>
      <c r="M31" s="446"/>
      <c r="N31" s="447"/>
      <c r="P31" s="434"/>
      <c r="Q31" s="435"/>
      <c r="R31" s="435"/>
      <c r="S31" s="435"/>
      <c r="T31" s="435"/>
      <c r="U31" s="436"/>
    </row>
    <row r="32" spans="1:21" outlineLevel="1">
      <c r="A32" s="463"/>
      <c r="B32" s="335" t="s">
        <v>515</v>
      </c>
      <c r="C32" s="252">
        <v>64</v>
      </c>
      <c r="D32" s="434"/>
      <c r="E32" s="435"/>
      <c r="F32" s="435"/>
      <c r="G32" s="484"/>
      <c r="I32" s="445"/>
      <c r="J32" s="446"/>
      <c r="K32" s="446"/>
      <c r="L32" s="446"/>
      <c r="M32" s="446"/>
      <c r="N32" s="447"/>
      <c r="P32" s="434"/>
      <c r="Q32" s="435"/>
      <c r="R32" s="435"/>
      <c r="S32" s="435"/>
      <c r="T32" s="435"/>
      <c r="U32" s="436"/>
    </row>
    <row r="33" spans="1:21" outlineLevel="1">
      <c r="A33" s="463"/>
      <c r="B33" s="335" t="s">
        <v>516</v>
      </c>
      <c r="C33" s="252">
        <v>72</v>
      </c>
      <c r="D33" s="434"/>
      <c r="E33" s="435"/>
      <c r="F33" s="435"/>
      <c r="G33" s="484"/>
      <c r="I33" s="445"/>
      <c r="J33" s="446"/>
      <c r="K33" s="446"/>
      <c r="L33" s="446"/>
      <c r="M33" s="446"/>
      <c r="N33" s="447"/>
      <c r="P33" s="434"/>
      <c r="Q33" s="435"/>
      <c r="R33" s="435"/>
      <c r="S33" s="435"/>
      <c r="T33" s="435"/>
      <c r="U33" s="436"/>
    </row>
    <row r="34" spans="1:21" outlineLevel="1">
      <c r="A34" s="463"/>
      <c r="B34" s="335" t="s">
        <v>517</v>
      </c>
      <c r="C34" s="252">
        <v>32</v>
      </c>
      <c r="D34" s="437"/>
      <c r="E34" s="438"/>
      <c r="F34" s="438"/>
      <c r="G34" s="485"/>
      <c r="I34" s="445"/>
      <c r="J34" s="446"/>
      <c r="K34" s="446"/>
      <c r="L34" s="446"/>
      <c r="M34" s="446"/>
      <c r="N34" s="447"/>
      <c r="P34" s="434"/>
      <c r="Q34" s="435"/>
      <c r="R34" s="435"/>
      <c r="S34" s="435"/>
      <c r="T34" s="435"/>
      <c r="U34" s="436"/>
    </row>
    <row r="35" spans="1:21" outlineLevel="1">
      <c r="A35" s="463"/>
      <c r="B35" s="312"/>
      <c r="C35" s="252"/>
      <c r="D35" s="412"/>
      <c r="E35" s="412"/>
      <c r="F35" s="412"/>
      <c r="G35" s="413"/>
      <c r="I35" s="445"/>
      <c r="J35" s="446"/>
      <c r="K35" s="446"/>
      <c r="L35" s="446"/>
      <c r="M35" s="446"/>
      <c r="N35" s="447"/>
      <c r="P35" s="434"/>
      <c r="Q35" s="435"/>
      <c r="R35" s="435"/>
      <c r="S35" s="435"/>
      <c r="T35" s="435"/>
      <c r="U35" s="436"/>
    </row>
    <row r="36" spans="1:21" outlineLevel="1">
      <c r="A36" s="463"/>
      <c r="B36" s="312"/>
      <c r="C36" s="252"/>
      <c r="D36" s="412"/>
      <c r="E36" s="412"/>
      <c r="F36" s="412"/>
      <c r="G36" s="413"/>
      <c r="I36" s="445"/>
      <c r="J36" s="446"/>
      <c r="K36" s="446"/>
      <c r="L36" s="446"/>
      <c r="M36" s="446"/>
      <c r="N36" s="447"/>
      <c r="P36" s="434"/>
      <c r="Q36" s="435"/>
      <c r="R36" s="435"/>
      <c r="S36" s="435"/>
      <c r="T36" s="435"/>
      <c r="U36" s="436"/>
    </row>
    <row r="37" spans="1:21" outlineLevel="1">
      <c r="A37" s="463"/>
      <c r="B37" s="312"/>
      <c r="C37" s="252"/>
      <c r="D37" s="412"/>
      <c r="E37" s="412"/>
      <c r="F37" s="412"/>
      <c r="G37" s="413"/>
      <c r="I37" s="445"/>
      <c r="J37" s="446"/>
      <c r="K37" s="446"/>
      <c r="L37" s="446"/>
      <c r="M37" s="446"/>
      <c r="N37" s="447"/>
      <c r="P37" s="434"/>
      <c r="Q37" s="435"/>
      <c r="R37" s="435"/>
      <c r="S37" s="435"/>
      <c r="T37" s="435"/>
      <c r="U37" s="436"/>
    </row>
    <row r="38" spans="1:21" outlineLevel="1">
      <c r="A38" s="463"/>
      <c r="B38" s="312"/>
      <c r="C38" s="252"/>
      <c r="D38" s="412"/>
      <c r="E38" s="412"/>
      <c r="F38" s="412"/>
      <c r="G38" s="413"/>
      <c r="I38" s="445"/>
      <c r="J38" s="446"/>
      <c r="K38" s="446"/>
      <c r="L38" s="446"/>
      <c r="M38" s="446"/>
      <c r="N38" s="447"/>
      <c r="P38" s="434"/>
      <c r="Q38" s="435"/>
      <c r="R38" s="435"/>
      <c r="S38" s="435"/>
      <c r="T38" s="435"/>
      <c r="U38" s="436"/>
    </row>
    <row r="39" spans="1:21" outlineLevel="1">
      <c r="A39" s="463"/>
      <c r="B39" s="312"/>
      <c r="C39" s="252"/>
      <c r="D39" s="412"/>
      <c r="E39" s="412"/>
      <c r="F39" s="412"/>
      <c r="G39" s="413"/>
      <c r="I39" s="445"/>
      <c r="J39" s="446"/>
      <c r="K39" s="446"/>
      <c r="L39" s="446"/>
      <c r="M39" s="446"/>
      <c r="N39" s="447"/>
      <c r="P39" s="434"/>
      <c r="Q39" s="435"/>
      <c r="R39" s="435"/>
      <c r="S39" s="435"/>
      <c r="T39" s="435"/>
      <c r="U39" s="436"/>
    </row>
    <row r="40" spans="1:21" ht="14" outlineLevel="1" thickBot="1">
      <c r="A40" s="464"/>
      <c r="B40" s="313"/>
      <c r="C40" s="314"/>
      <c r="D40" s="473"/>
      <c r="E40" s="473"/>
      <c r="F40" s="473"/>
      <c r="G40" s="474"/>
      <c r="I40" s="445"/>
      <c r="J40" s="446"/>
      <c r="K40" s="446"/>
      <c r="L40" s="446"/>
      <c r="M40" s="446"/>
      <c r="N40" s="447"/>
      <c r="P40" s="434"/>
      <c r="Q40" s="435"/>
      <c r="R40" s="435"/>
      <c r="S40" s="435"/>
      <c r="T40" s="435"/>
      <c r="U40" s="436"/>
    </row>
    <row r="41" spans="1:21" outlineLevel="1">
      <c r="A41" s="154"/>
      <c r="B41" s="248"/>
      <c r="C41" s="248"/>
      <c r="D41" s="248"/>
      <c r="E41" s="248"/>
      <c r="F41" s="248"/>
      <c r="G41" s="248"/>
      <c r="I41" s="445"/>
      <c r="J41" s="446"/>
      <c r="K41" s="446"/>
      <c r="L41" s="446"/>
      <c r="M41" s="446"/>
      <c r="N41" s="447"/>
      <c r="P41" s="434"/>
      <c r="Q41" s="435"/>
      <c r="R41" s="435"/>
      <c r="S41" s="435"/>
      <c r="T41" s="435"/>
      <c r="U41" s="436"/>
    </row>
    <row r="42" spans="1:21" outlineLevel="1">
      <c r="A42" s="154"/>
      <c r="B42" s="248"/>
      <c r="C42" s="248"/>
      <c r="D42" s="248"/>
      <c r="E42" s="248"/>
      <c r="F42" s="248"/>
      <c r="G42" s="248"/>
      <c r="I42" s="445"/>
      <c r="J42" s="446"/>
      <c r="K42" s="446"/>
      <c r="L42" s="446"/>
      <c r="M42" s="446"/>
      <c r="N42" s="447"/>
      <c r="P42" s="434"/>
      <c r="Q42" s="435"/>
      <c r="R42" s="435"/>
      <c r="S42" s="435"/>
      <c r="T42" s="435"/>
      <c r="U42" s="436"/>
    </row>
    <row r="43" spans="1:21" outlineLevel="1">
      <c r="A43" s="154"/>
      <c r="B43" s="248"/>
      <c r="C43" s="248"/>
      <c r="D43" s="248"/>
      <c r="E43" s="248"/>
      <c r="F43" s="248"/>
      <c r="G43" s="248"/>
      <c r="I43" s="445"/>
      <c r="J43" s="446"/>
      <c r="K43" s="446"/>
      <c r="L43" s="446"/>
      <c r="M43" s="446"/>
      <c r="N43" s="447"/>
      <c r="P43" s="434"/>
      <c r="Q43" s="435"/>
      <c r="R43" s="435"/>
      <c r="S43" s="435"/>
      <c r="T43" s="435"/>
      <c r="U43" s="436"/>
    </row>
    <row r="44" spans="1:21" outlineLevel="1">
      <c r="A44" s="154"/>
      <c r="B44" s="248"/>
      <c r="C44" s="248"/>
      <c r="D44" s="248"/>
      <c r="E44" s="248"/>
      <c r="F44" s="248"/>
      <c r="G44" s="248"/>
      <c r="I44" s="445"/>
      <c r="J44" s="446"/>
      <c r="K44" s="446"/>
      <c r="L44" s="446"/>
      <c r="M44" s="446"/>
      <c r="N44" s="447"/>
      <c r="P44" s="434"/>
      <c r="Q44" s="435"/>
      <c r="R44" s="435"/>
      <c r="S44" s="435"/>
      <c r="T44" s="435"/>
      <c r="U44" s="436"/>
    </row>
    <row r="45" spans="1:21" outlineLevel="1">
      <c r="A45" s="154"/>
      <c r="B45" s="248"/>
      <c r="C45" s="248"/>
      <c r="D45" s="248"/>
      <c r="E45" s="248"/>
      <c r="F45" s="248"/>
      <c r="G45" s="248"/>
      <c r="I45" s="448"/>
      <c r="J45" s="449"/>
      <c r="K45" s="449"/>
      <c r="L45" s="449"/>
      <c r="M45" s="449"/>
      <c r="N45" s="450"/>
      <c r="P45" s="437"/>
      <c r="Q45" s="438"/>
      <c r="R45" s="438"/>
      <c r="S45" s="438"/>
      <c r="T45" s="438"/>
      <c r="U45" s="439"/>
    </row>
    <row r="46" spans="1:21" outlineLevel="1">
      <c r="A46" s="154"/>
      <c r="B46" s="248"/>
      <c r="C46" s="248"/>
      <c r="D46" s="248"/>
      <c r="E46" s="248"/>
      <c r="F46" s="248"/>
      <c r="G46" s="248"/>
    </row>
    <row r="47" spans="1:21">
      <c r="A47" s="154"/>
      <c r="B47" s="155"/>
    </row>
    <row r="48" spans="1:21" ht="15">
      <c r="A48" s="12" t="s">
        <v>373</v>
      </c>
    </row>
    <row r="49" spans="1:54" ht="15" outlineLevel="1">
      <c r="A49" s="12"/>
    </row>
    <row r="50" spans="1:54" ht="14" outlineLevel="1" thickBot="1">
      <c r="A50" s="4" t="s">
        <v>374</v>
      </c>
    </row>
    <row r="51" spans="1:54" outlineLevel="2">
      <c r="B51" s="19"/>
      <c r="C51" s="19"/>
      <c r="D51" s="19"/>
      <c r="E51" s="475" t="s">
        <v>269</v>
      </c>
      <c r="F51" s="465"/>
      <c r="G51" s="465"/>
      <c r="H51" s="465"/>
      <c r="I51" s="465"/>
      <c r="J51" s="465" t="s">
        <v>270</v>
      </c>
      <c r="K51" s="465"/>
      <c r="L51" s="465"/>
      <c r="M51" s="465"/>
      <c r="N51" s="465"/>
      <c r="O51" s="465" t="s">
        <v>271</v>
      </c>
      <c r="P51" s="465"/>
      <c r="Q51" s="465"/>
      <c r="R51" s="465"/>
      <c r="S51" s="465"/>
      <c r="T51" s="465" t="s">
        <v>272</v>
      </c>
      <c r="U51" s="465"/>
      <c r="V51" s="465"/>
      <c r="W51" s="465"/>
      <c r="X51" s="465"/>
      <c r="Y51" s="465" t="s">
        <v>375</v>
      </c>
      <c r="Z51" s="465"/>
      <c r="AA51" s="465"/>
      <c r="AB51" s="465"/>
      <c r="AC51" s="465"/>
      <c r="AD51" s="465" t="s">
        <v>376</v>
      </c>
      <c r="AE51" s="465"/>
      <c r="AF51" s="465"/>
      <c r="AG51" s="465"/>
      <c r="AH51" s="465"/>
      <c r="AI51" s="465" t="s">
        <v>377</v>
      </c>
      <c r="AJ51" s="465"/>
      <c r="AK51" s="465"/>
      <c r="AL51" s="465"/>
      <c r="AM51" s="465"/>
      <c r="AN51" s="465" t="s">
        <v>378</v>
      </c>
      <c r="AO51" s="465"/>
      <c r="AP51" s="465"/>
      <c r="AQ51" s="465"/>
      <c r="AR51" s="465"/>
      <c r="AS51" s="465" t="s">
        <v>379</v>
      </c>
      <c r="AT51" s="465"/>
      <c r="AU51" s="465"/>
      <c r="AV51" s="465"/>
      <c r="AW51" s="465"/>
      <c r="AX51" s="465" t="s">
        <v>380</v>
      </c>
      <c r="AY51" s="465"/>
      <c r="AZ51" s="465"/>
      <c r="BA51" s="465"/>
      <c r="BB51" s="469"/>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367</v>
      </c>
      <c r="C53" s="19" t="s">
        <v>381</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52" t="s">
        <v>382</v>
      </c>
      <c r="B54" s="316"/>
      <c r="C54" s="316" t="s">
        <v>280</v>
      </c>
      <c r="D54" s="322" t="s">
        <v>383</v>
      </c>
      <c r="E54" s="242">
        <v>-1.825811746019657</v>
      </c>
      <c r="F54" s="242">
        <v>-1.825811746019657</v>
      </c>
      <c r="G54" s="242">
        <v>-1.825811746019657</v>
      </c>
      <c r="H54" s="242">
        <v>-1.825811746019657</v>
      </c>
      <c r="I54" s="242">
        <v>-1.825811746019657</v>
      </c>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53"/>
      <c r="B55" s="317"/>
      <c r="C55" s="318" t="s">
        <v>286</v>
      </c>
      <c r="D55" s="148" t="s">
        <v>383</v>
      </c>
      <c r="E55" s="241">
        <v>-0.75380741024678977</v>
      </c>
      <c r="F55" s="241">
        <v>-0.75380741024678977</v>
      </c>
      <c r="G55" s="241">
        <v>-0.69582222484319067</v>
      </c>
      <c r="H55" s="241">
        <v>-0.75380741024678977</v>
      </c>
      <c r="I55" s="241">
        <v>-0.75380741024678977</v>
      </c>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53"/>
      <c r="B56" s="317"/>
      <c r="C56" s="318"/>
      <c r="D56" s="148" t="s">
        <v>383</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53"/>
      <c r="B57" s="317"/>
      <c r="C57" s="318" t="s">
        <v>280</v>
      </c>
      <c r="D57" s="148" t="s">
        <v>383</v>
      </c>
      <c r="E57" s="241">
        <v>-1.0732980000000001</v>
      </c>
      <c r="F57" s="241">
        <v>-1.0732980000000001</v>
      </c>
      <c r="G57" s="241">
        <v>-1.0732980000000001</v>
      </c>
      <c r="H57" s="241">
        <v>-1.0732980000000001</v>
      </c>
      <c r="I57" s="241">
        <v>-0.97572400000000004</v>
      </c>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53"/>
      <c r="B58" s="317"/>
      <c r="C58" s="318" t="s">
        <v>286</v>
      </c>
      <c r="D58" s="148" t="s">
        <v>383</v>
      </c>
      <c r="E58" s="241">
        <v>-0.96</v>
      </c>
      <c r="F58" s="241">
        <v>-1.4079999999999999</v>
      </c>
      <c r="G58" s="241">
        <v>-0.96</v>
      </c>
      <c r="H58" s="241">
        <v>-1.4079999999999999</v>
      </c>
      <c r="I58" s="241">
        <v>-0.96</v>
      </c>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53"/>
      <c r="B59" s="317"/>
      <c r="C59" s="318"/>
      <c r="D59" s="148"/>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53"/>
      <c r="B60" s="317"/>
      <c r="C60" s="318"/>
      <c r="D60" s="148"/>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53"/>
      <c r="B61" s="36"/>
      <c r="C61" s="121"/>
      <c r="D61" s="2" t="s">
        <v>383</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53"/>
      <c r="B62" s="36"/>
      <c r="C62" s="121"/>
      <c r="D62" s="2" t="s">
        <v>383</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53"/>
      <c r="B63" s="36"/>
      <c r="C63" s="121"/>
      <c r="D63" s="2" t="s">
        <v>383</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54"/>
      <c r="B64" s="122" t="s">
        <v>384</v>
      </c>
      <c r="C64" s="296" t="s">
        <v>385</v>
      </c>
      <c r="D64" s="123" t="s">
        <v>383</v>
      </c>
      <c r="E64" s="23">
        <f>SUM(E54:E63)</f>
        <v>-4.6129171562664473</v>
      </c>
      <c r="F64" s="23">
        <f t="shared" ref="F64:BB64" si="3">SUM(F54:F63)</f>
        <v>-5.0609171562664468</v>
      </c>
      <c r="G64" s="23">
        <f t="shared" si="3"/>
        <v>-4.5549319708628477</v>
      </c>
      <c r="H64" s="23">
        <f t="shared" si="3"/>
        <v>-5.0609171562664468</v>
      </c>
      <c r="I64" s="23">
        <f t="shared" si="3"/>
        <v>-4.5153431562664466</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60" t="s">
        <v>386</v>
      </c>
      <c r="B66" s="266"/>
      <c r="C66" s="267"/>
      <c r="D66" s="268" t="s">
        <v>383</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61"/>
      <c r="B67" s="252"/>
      <c r="C67" s="267"/>
      <c r="D67" s="269" t="s">
        <v>383</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61"/>
      <c r="B68" s="252"/>
      <c r="C68" s="267"/>
      <c r="D68" s="269" t="s">
        <v>383</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61"/>
      <c r="B69" s="252"/>
      <c r="C69" s="267"/>
      <c r="D69" s="269" t="s">
        <v>383</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61"/>
      <c r="B70" s="252"/>
      <c r="C70" s="267"/>
      <c r="D70" s="269" t="s">
        <v>383</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62"/>
      <c r="B71" s="122" t="s">
        <v>387</v>
      </c>
      <c r="C71" s="123"/>
      <c r="D71" s="270" t="s">
        <v>383</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60" t="s">
        <v>388</v>
      </c>
      <c r="B75" s="127" t="s">
        <v>389</v>
      </c>
      <c r="C75" s="274"/>
      <c r="D75" s="124" t="s">
        <v>383</v>
      </c>
      <c r="E75" s="275">
        <f>-E158*'Fixed Data'!$B$27/10^2</f>
        <v>-1.5541703206100457</v>
      </c>
      <c r="F75" s="275">
        <f>-F158*'Fixed Data'!$B$27/10^2</f>
        <v>-1.5971105458640273</v>
      </c>
      <c r="G75" s="275">
        <f>-G158*'Fixed Data'!$B$27/10^2</f>
        <v>-1.6398679464353996</v>
      </c>
      <c r="H75" s="275">
        <f>-H158*'Fixed Data'!$B$27/10^2</f>
        <v>-1.6848550702276126</v>
      </c>
      <c r="I75" s="275">
        <f>-I158*'Fixed Data'!$B$27/10^2</f>
        <v>-1.7266917293624722</v>
      </c>
      <c r="J75" s="275">
        <f>-J158*'Fixed Data'!$B$27/10^2</f>
        <v>-1.7753699507529352</v>
      </c>
      <c r="K75" s="275">
        <f>-K158*'Fixed Data'!$B$27/10^2</f>
        <v>-1.8255467213462444</v>
      </c>
      <c r="L75" s="275">
        <f>-L158*'Fixed Data'!$B$27/10^2</f>
        <v>-1.8772621249230954</v>
      </c>
      <c r="M75" s="275">
        <f>-M158*'Fixed Data'!$B$27/10^2</f>
        <v>-1.9305633358426249</v>
      </c>
      <c r="N75" s="275">
        <f>-N158*'Fixed Data'!$B$27/10^2</f>
        <v>-1.9855036987246972</v>
      </c>
      <c r="O75" s="275">
        <f>-O158*'Fixed Data'!$B$27/10^2</f>
        <v>-2.0316180945178033</v>
      </c>
      <c r="P75" s="275">
        <f>-P158*'Fixed Data'!$B$27/10^2</f>
        <v>-2.0763493624725253</v>
      </c>
      <c r="Q75" s="275">
        <f>-Q158*'Fixed Data'!$B$27/10^2</f>
        <v>-2.1224715287522629</v>
      </c>
      <c r="R75" s="275">
        <f>-R158*'Fixed Data'!$B$27/10^2</f>
        <v>-2.1700310329645407</v>
      </c>
      <c r="S75" s="275">
        <f>-S158*'Fixed Data'!$B$27/10^2</f>
        <v>-2.2190760306398722</v>
      </c>
      <c r="T75" s="275">
        <f>-T158*'Fixed Data'!$B$27/10^2</f>
        <v>-2.2696564668571755</v>
      </c>
      <c r="U75" s="275">
        <f>-U158*'Fixed Data'!$B$27/10^2</f>
        <v>-2.3218241483666309</v>
      </c>
      <c r="V75" s="275">
        <f>-V158*'Fixed Data'!$B$27/10^2</f>
        <v>-2.3756328247278988</v>
      </c>
      <c r="W75" s="275">
        <f>-W158*'Fixed Data'!$B$27/10^2</f>
        <v>-2.431138272453448</v>
      </c>
      <c r="X75" s="275">
        <f>-X158*'Fixed Data'!$B$27/10^2</f>
        <v>-2.4883983791518971</v>
      </c>
      <c r="Y75" s="275">
        <f>-Y158*'Fixed Data'!$B$27/10^2</f>
        <v>-2.5474732366866975</v>
      </c>
      <c r="Z75" s="275">
        <f>-Z158*'Fixed Data'!$B$27/10^2</f>
        <v>-2.6084252358373896</v>
      </c>
      <c r="AA75" s="275">
        <f>-AA158*'Fixed Data'!$B$27/10^2</f>
        <v>-2.6713191677223707</v>
      </c>
      <c r="AB75" s="275">
        <f>-AB158*'Fixed Data'!$B$27/10^2</f>
        <v>-2.7328161482212519</v>
      </c>
      <c r="AC75" s="275">
        <f>-AC158*'Fixed Data'!$B$27/10^2</f>
        <v>-18.189897386074691</v>
      </c>
      <c r="AD75" s="275">
        <f>-AD158*'Fixed Data'!$B$27/10^2</f>
        <v>-18.674841443773104</v>
      </c>
      <c r="AE75" s="275">
        <f>-AE158*'Fixed Data'!$B$27/10^2</f>
        <v>-19.175800832779153</v>
      </c>
      <c r="AF75" s="275">
        <f>-AF158*'Fixed Data'!$B$27/10^2</f>
        <v>-19.69337061925799</v>
      </c>
      <c r="AG75" s="275">
        <f>-AG158*'Fixed Data'!$B$27/10^2</f>
        <v>-20.228171307707669</v>
      </c>
      <c r="AH75" s="275">
        <f>-AH158*'Fixed Data'!$B$27/10^2</f>
        <v>-20.780850027981192</v>
      </c>
      <c r="AI75" s="275">
        <f>-AI158*'Fixed Data'!$B$27/10^2</f>
        <v>-21.352081902615694</v>
      </c>
      <c r="AJ75" s="275">
        <f>-AJ158*'Fixed Data'!$B$27/10^2</f>
        <v>-21.942571384110412</v>
      </c>
      <c r="AK75" s="275">
        <f>-AK158*'Fixed Data'!$B$27/10^2</f>
        <v>-22.553053712409433</v>
      </c>
      <c r="AL75" s="275">
        <f>-AL158*'Fixed Data'!$B$27/10^2</f>
        <v>-23.184296477563631</v>
      </c>
      <c r="AM75" s="275">
        <f>-AM158*'Fixed Data'!$B$27/10^2</f>
        <v>-23.837101189905351</v>
      </c>
      <c r="AN75" s="275">
        <f>-AN158*'Fixed Data'!$B$27/10^2</f>
        <v>-24.506154190384894</v>
      </c>
      <c r="AO75" s="275">
        <f>-AO158*'Fixed Data'!$B$27/10^2</f>
        <v>-25.197355376679852</v>
      </c>
      <c r="AP75" s="275">
        <f>-AP158*'Fixed Data'!$B$27/10^2</f>
        <v>-25.912596366064655</v>
      </c>
      <c r="AQ75" s="275">
        <f>-AQ158*'Fixed Data'!$B$27/10^2</f>
        <v>-26.6528294957977</v>
      </c>
      <c r="AR75" s="275">
        <f>-AR158*'Fixed Data'!$B$27/10^2</f>
        <v>-27.389410534378008</v>
      </c>
      <c r="AS75" s="275">
        <f>-AS158*'Fixed Data'!$B$27/10^2</f>
        <v>-28.086509379536832</v>
      </c>
      <c r="AT75" s="275">
        <f>-AT158*'Fixed Data'!$B$27/10^2</f>
        <v>-28.805735231934428</v>
      </c>
      <c r="AU75" s="275">
        <f>-AU158*'Fixed Data'!$B$27/10^2</f>
        <v>-29.547854614804383</v>
      </c>
      <c r="AV75" s="275">
        <f>-AV158*'Fixed Data'!$B$27/10^2</f>
        <v>-30.291863624057399</v>
      </c>
      <c r="AW75" s="275">
        <f>-AW158*'Fixed Data'!$B$27/10^2</f>
        <v>-31.011470660783239</v>
      </c>
      <c r="AX75" s="275">
        <f>-AX158*'Fixed Data'!$B$27/10^2</f>
        <v>-31.678758056143678</v>
      </c>
      <c r="AY75" s="275">
        <f>-AY158*'Fixed Data'!$B$27/10^2</f>
        <v>-32.304568798120869</v>
      </c>
      <c r="AZ75" s="275">
        <f>-AZ158*'Fixed Data'!$B$27/10^2</f>
        <v>-32.930317146313399</v>
      </c>
      <c r="BA75" s="275">
        <f>-BA158*'Fixed Data'!$B$27/10^2</f>
        <v>-33.575000036040684</v>
      </c>
      <c r="BB75" s="275">
        <f>-BB158*'Fixed Data'!$B$27/10^2</f>
        <v>-34.232304001552343</v>
      </c>
    </row>
    <row r="76" spans="1:54" ht="19.5" customHeight="1" outlineLevel="2">
      <c r="A76" s="461"/>
      <c r="B76" s="121"/>
      <c r="C76" s="272"/>
      <c r="D76" s="2" t="s">
        <v>383</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62"/>
      <c r="B77" s="273" t="s">
        <v>390</v>
      </c>
      <c r="C77" s="271"/>
      <c r="D77" s="123" t="s">
        <v>383</v>
      </c>
      <c r="E77" s="23">
        <f t="shared" ref="E77:AJ77" si="5">SUM(E75:E76)</f>
        <v>-1.5541703206100457</v>
      </c>
      <c r="F77" s="23">
        <f t="shared" si="5"/>
        <v>-1.5971105458640273</v>
      </c>
      <c r="G77" s="23">
        <f t="shared" si="5"/>
        <v>-1.6398679464353996</v>
      </c>
      <c r="H77" s="23">
        <f t="shared" si="5"/>
        <v>-1.6848550702276126</v>
      </c>
      <c r="I77" s="23">
        <f t="shared" si="5"/>
        <v>-1.7266917293624722</v>
      </c>
      <c r="J77" s="23">
        <f t="shared" si="5"/>
        <v>-1.7753699507529352</v>
      </c>
      <c r="K77" s="23">
        <f t="shared" si="5"/>
        <v>-1.8255467213462444</v>
      </c>
      <c r="L77" s="23">
        <f t="shared" si="5"/>
        <v>-1.8772621249230954</v>
      </c>
      <c r="M77" s="23">
        <f t="shared" si="5"/>
        <v>-1.9305633358426249</v>
      </c>
      <c r="N77" s="23">
        <f t="shared" si="5"/>
        <v>-1.9855036987246972</v>
      </c>
      <c r="O77" s="23">
        <f t="shared" si="5"/>
        <v>-2.0316180945178033</v>
      </c>
      <c r="P77" s="23">
        <f t="shared" si="5"/>
        <v>-2.0763493624725253</v>
      </c>
      <c r="Q77" s="23">
        <f t="shared" si="5"/>
        <v>-2.1224715287522629</v>
      </c>
      <c r="R77" s="23">
        <f t="shared" si="5"/>
        <v>-2.1700310329645407</v>
      </c>
      <c r="S77" s="23">
        <f t="shared" si="5"/>
        <v>-2.2190760306398722</v>
      </c>
      <c r="T77" s="23">
        <f t="shared" si="5"/>
        <v>-2.2696564668571755</v>
      </c>
      <c r="U77" s="23">
        <f t="shared" si="5"/>
        <v>-2.3218241483666309</v>
      </c>
      <c r="V77" s="23">
        <f t="shared" si="5"/>
        <v>-2.3756328247278988</v>
      </c>
      <c r="W77" s="23">
        <f t="shared" si="5"/>
        <v>-2.431138272453448</v>
      </c>
      <c r="X77" s="23">
        <f t="shared" si="5"/>
        <v>-2.4883983791518971</v>
      </c>
      <c r="Y77" s="23">
        <f t="shared" si="5"/>
        <v>-2.5474732366866975</v>
      </c>
      <c r="Z77" s="23">
        <f t="shared" si="5"/>
        <v>-2.6084252358373896</v>
      </c>
      <c r="AA77" s="23">
        <f t="shared" si="5"/>
        <v>-2.6713191677223707</v>
      </c>
      <c r="AB77" s="23">
        <f t="shared" si="5"/>
        <v>-2.7328161482212519</v>
      </c>
      <c r="AC77" s="23">
        <f t="shared" si="5"/>
        <v>-18.189897386074691</v>
      </c>
      <c r="AD77" s="23">
        <f t="shared" si="5"/>
        <v>-18.674841443773104</v>
      </c>
      <c r="AE77" s="23">
        <f t="shared" si="5"/>
        <v>-19.175800832779153</v>
      </c>
      <c r="AF77" s="23">
        <f t="shared" si="5"/>
        <v>-19.69337061925799</v>
      </c>
      <c r="AG77" s="23">
        <f t="shared" si="5"/>
        <v>-20.228171307707669</v>
      </c>
      <c r="AH77" s="23">
        <f t="shared" si="5"/>
        <v>-20.780850027981192</v>
      </c>
      <c r="AI77" s="23">
        <f t="shared" si="5"/>
        <v>-21.352081902615694</v>
      </c>
      <c r="AJ77" s="23">
        <f t="shared" si="5"/>
        <v>-21.942571384110412</v>
      </c>
      <c r="AK77" s="23">
        <f t="shared" ref="AK77:BB77" si="6">SUM(AK75:AK76)</f>
        <v>-22.553053712409433</v>
      </c>
      <c r="AL77" s="23">
        <f t="shared" si="6"/>
        <v>-23.184296477563631</v>
      </c>
      <c r="AM77" s="23">
        <f t="shared" si="6"/>
        <v>-23.837101189905351</v>
      </c>
      <c r="AN77" s="23">
        <f t="shared" si="6"/>
        <v>-24.506154190384894</v>
      </c>
      <c r="AO77" s="23">
        <f t="shared" si="6"/>
        <v>-25.197355376679852</v>
      </c>
      <c r="AP77" s="23">
        <f t="shared" si="6"/>
        <v>-25.912596366064655</v>
      </c>
      <c r="AQ77" s="23">
        <f t="shared" si="6"/>
        <v>-26.6528294957977</v>
      </c>
      <c r="AR77" s="23">
        <f t="shared" si="6"/>
        <v>-27.389410534378008</v>
      </c>
      <c r="AS77" s="23">
        <f t="shared" si="6"/>
        <v>-28.086509379536832</v>
      </c>
      <c r="AT77" s="23">
        <f t="shared" si="6"/>
        <v>-28.805735231934428</v>
      </c>
      <c r="AU77" s="23">
        <f t="shared" si="6"/>
        <v>-29.547854614804383</v>
      </c>
      <c r="AV77" s="23">
        <f t="shared" si="6"/>
        <v>-30.291863624057399</v>
      </c>
      <c r="AW77" s="23">
        <f t="shared" si="6"/>
        <v>-31.011470660783239</v>
      </c>
      <c r="AX77" s="23">
        <f t="shared" si="6"/>
        <v>-31.678758056143678</v>
      </c>
      <c r="AY77" s="23">
        <f t="shared" si="6"/>
        <v>-32.304568798120869</v>
      </c>
      <c r="AZ77" s="23">
        <f t="shared" si="6"/>
        <v>-32.930317146313399</v>
      </c>
      <c r="BA77" s="23">
        <f t="shared" si="6"/>
        <v>-33.575000036040684</v>
      </c>
      <c r="BB77" s="255">
        <f t="shared" si="6"/>
        <v>-34.232304001552343</v>
      </c>
    </row>
    <row r="78" spans="1:54" outlineLevel="2">
      <c r="B78" s="19"/>
      <c r="C78" s="19"/>
      <c r="D78" s="19"/>
      <c r="E78" s="15"/>
    </row>
    <row r="79" spans="1:54" s="7" customFormat="1" ht="14" outlineLevel="1" thickBot="1">
      <c r="B79" s="125"/>
      <c r="C79" s="125"/>
      <c r="D79" s="125"/>
      <c r="E79" s="247"/>
    </row>
    <row r="80" spans="1:54" outlineLevel="1">
      <c r="A80" s="4" t="s">
        <v>391</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392</v>
      </c>
      <c r="C81" s="6" t="s">
        <v>393</v>
      </c>
      <c r="D81" t="s">
        <v>394</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395</v>
      </c>
      <c r="C82" t="s">
        <v>396</v>
      </c>
      <c r="D82" t="s">
        <v>383</v>
      </c>
      <c r="E82" s="21">
        <f t="shared" ref="E82:BB82" si="8">E64*E81</f>
        <v>-1.5545530816617927</v>
      </c>
      <c r="F82" s="21">
        <f t="shared" si="8"/>
        <v>-1.7055290816617927</v>
      </c>
      <c r="G82" s="21">
        <f t="shared" si="8"/>
        <v>-1.5350120741807798</v>
      </c>
      <c r="H82" s="21">
        <f t="shared" si="8"/>
        <v>-1.7055290816617927</v>
      </c>
      <c r="I82" s="21">
        <f t="shared" si="8"/>
        <v>-1.5216706436617926</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397</v>
      </c>
      <c r="C83" t="s">
        <v>398</v>
      </c>
      <c r="D83" t="s">
        <v>383</v>
      </c>
      <c r="E83" s="21">
        <f t="shared" ref="E83:BB83" si="9">E64-E82</f>
        <v>-3.0583640746046545</v>
      </c>
      <c r="F83" s="21">
        <f t="shared" si="9"/>
        <v>-3.355388074604654</v>
      </c>
      <c r="G83" s="21">
        <f t="shared" si="9"/>
        <v>-3.019919896682068</v>
      </c>
      <c r="H83" s="21">
        <f t="shared" si="9"/>
        <v>-3.355388074604654</v>
      </c>
      <c r="I83" s="21">
        <f t="shared" si="9"/>
        <v>-2.9936725126046539</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399</v>
      </c>
      <c r="C84" t="s">
        <v>400</v>
      </c>
      <c r="D84" t="s">
        <v>383</v>
      </c>
      <c r="E84" s="21"/>
      <c r="F84" s="21">
        <f>IF($E$82&lt;0,(IF(2050-E$80&lt;=0,0,(2/(2050-E$80+1))*(1-(SUM($E84:E84)/$E$82))*$E$82*'Fixed Data'!C$52)),0)</f>
        <v>-0.12954609013848273</v>
      </c>
      <c r="G84" s="21">
        <f>IF($E$82&lt;0,(IF(2050-F$80&lt;=0,0,(2/(2050-F$80+1))*(1-(SUM($E84:F84)/$E$82))*$E$82*'Fixed Data'!D$52)),0)</f>
        <v>-0.12391365143680956</v>
      </c>
      <c r="H84" s="21">
        <f>IF($E$82&lt;0,(IF(2050-G$80&lt;=0,0,(2/(2050-G$80+1))*(1-(SUM($E84:G84)/$E$82))*$E$82*'Fixed Data'!E$52)),0)</f>
        <v>-0.11828121273513641</v>
      </c>
      <c r="I84" s="21">
        <f>IF($E$82&lt;0,(IF(2050-H$80&lt;=0,0,(2/(2050-H$80+1))*(1-(SUM($E84:H84)/$E$82))*$E$82*'Fixed Data'!F$52)),0)</f>
        <v>-0.11264877403346324</v>
      </c>
      <c r="J84" s="21">
        <f>IF($E$82&lt;0,(IF(2050-I$80&lt;=0,0,(2/(2050-I$80+1))*(1-(SUM($E84:I84)/$E$82))*$E$82*'Fixed Data'!G$52)),0)</f>
        <v>-0.10701633533179009</v>
      </c>
      <c r="K84" s="21">
        <f>IF($E$82&lt;0,(IF(2050-J$80&lt;=0,0,(2/(2050-J$80+1))*(1-(SUM($E84:J84)/$E$82))*$E$82*'Fixed Data'!H$52)),0)</f>
        <v>-0.10138389663011692</v>
      </c>
      <c r="L84" s="21">
        <f>IF($E$82&lt;0,(IF(2050-K$80&lt;=0,0,(2/(2050-K$80+1))*(1-(SUM($E84:K84)/$E$82))*$E$82*'Fixed Data'!I$52)),0)</f>
        <v>-9.5751457928443751E-2</v>
      </c>
      <c r="M84" s="21">
        <f>IF($E$82&lt;0,(IF(2050-L$80&lt;=0,0,(2/(2050-L$80+1))*(1-(SUM($E84:L84)/$E$82))*$E$82*'Fixed Data'!J$52)),0)</f>
        <v>-9.0119019226770583E-2</v>
      </c>
      <c r="N84" s="21">
        <f>IF($E$82&lt;0,(IF(2050-M$80&lt;=0,0,(2/(2050-M$80+1))*(1-(SUM($E84:M84)/$E$82))*$E$82*'Fixed Data'!K$52)),0)</f>
        <v>-8.4486580525097443E-2</v>
      </c>
      <c r="O84" s="21">
        <f>IF($E$82&lt;0,(IF(2050-N$80&lt;=0,0,(2/(2050-N$80+1))*(1-(SUM($E84:N84)/$E$82))*$E$82*'Fixed Data'!L$52)),0)</f>
        <v>-7.8854141823424248E-2</v>
      </c>
      <c r="P84" s="21">
        <f>IF($E$82&lt;0,(IF(2050-O$80&lt;=0,0,(2/(2050-O$80+1))*(1-(SUM($E84:O84)/$E$82))*$E$82*'Fixed Data'!M$52)),0)</f>
        <v>-7.3221703121751081E-2</v>
      </c>
      <c r="Q84" s="21">
        <f>IF($E$82&lt;0,(IF(2050-P$80&lt;=0,0,(2/(2050-P$80+1))*(1-(SUM($E84:P84)/$E$82))*$E$82*'Fixed Data'!N$52)),0)</f>
        <v>-6.7589264420077927E-2</v>
      </c>
      <c r="R84" s="21">
        <f>IF($E$82&lt;0,(IF(2050-Q$80&lt;=0,0,(2/(2050-Q$80+1))*(1-(SUM($E84:Q84)/$E$82))*$E$82*'Fixed Data'!O$52)),0)</f>
        <v>-6.1956825718404766E-2</v>
      </c>
      <c r="S84" s="21">
        <f>IF($E$82&lt;0,(IF(2050-R$80&lt;=0,0,(2/(2050-R$80+1))*(1-(SUM($E84:R84)/$E$82))*$E$82*'Fixed Data'!P$52)),0)</f>
        <v>-5.632438701673162E-2</v>
      </c>
      <c r="T84" s="21">
        <f>IF($E$82&lt;0,(IF(2050-S$80&lt;=0,0,(2/(2050-S$80+1))*(1-(SUM($E84:S84)/$E$82))*$E$82*'Fixed Data'!Q$52)),0)</f>
        <v>-5.069194831505848E-2</v>
      </c>
      <c r="U84" s="21">
        <f>IF($E$82&lt;0,(IF(2050-T$80&lt;=0,0,(2/(2050-T$80+1))*(1-(SUM($E84:T84)/$E$82))*$E$82*'Fixed Data'!R$52)),0)</f>
        <v>-4.5059509613385305E-2</v>
      </c>
      <c r="V84" s="21">
        <f>IF($E$82&lt;0,(IF(2050-U$80&lt;=0,0,(2/(2050-U$80+1))*(1-(SUM($E84:U84)/$E$82))*$E$82*'Fixed Data'!S$52)),0)</f>
        <v>-3.942707091171218E-2</v>
      </c>
      <c r="W84" s="21">
        <f>IF($E$82&lt;0,(IF(2050-V$80&lt;=0,0,(2/(2050-V$80+1))*(1-(SUM($E84:V84)/$E$82))*$E$82*'Fixed Data'!T$52)),0)</f>
        <v>-3.379463221003897E-2</v>
      </c>
      <c r="X84" s="21">
        <f>IF($E$82&lt;0,(IF(2050-W$80&lt;=0,0,(2/(2050-W$80+1))*(1-(SUM($E84:W84)/$E$82))*$E$82*'Fixed Data'!U$52)),0)</f>
        <v>-2.8162193508365876E-2</v>
      </c>
      <c r="Y84" s="21">
        <f>IF($E$82&lt;0,(IF(2050-X$80&lt;=0,0,(2/(2050-X$80+1))*(1-(SUM($E84:X84)/$E$82))*$E$82*'Fixed Data'!V$52)),0)</f>
        <v>-2.252975480669275E-2</v>
      </c>
      <c r="Z84" s="21">
        <f>IF($E$82&lt;0,(IF(2050-Y$80&lt;=0,0,(2/(2050-Y$80+1))*(1-(SUM($E84:Y84)/$E$82))*$E$82*'Fixed Data'!W$52)),0)</f>
        <v>-1.6897316105019562E-2</v>
      </c>
      <c r="AA84" s="21">
        <f>IF($E$82&lt;0,(IF(2050-Z$80&lt;=0,0,(2/(2050-Z$80+1))*(1-(SUM($E84:Z84)/$E$82))*$E$82*'Fixed Data'!X$52)),0)</f>
        <v>-1.1264877403346259E-2</v>
      </c>
      <c r="AB84" s="21">
        <f>IF($E$82&lt;0,(IF(2050-AA$80&lt;=0,0,(2/(2050-AA$80+1))*(1-(SUM($E84:AA84)/$E$82))*$E$82*'Fixed Data'!Y$52)),0)</f>
        <v>-5.6324387016730149E-3</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401</v>
      </c>
      <c r="C85" t="s">
        <v>402</v>
      </c>
      <c r="D85" t="s">
        <v>383</v>
      </c>
      <c r="E85" s="18"/>
      <c r="F85" s="18"/>
      <c r="G85" s="21">
        <f>IF($F$82&lt;0,(IF(2050-F$80&lt;=0,0,(2/(2050-F$80+1))*(1-(SUM($E85:F85)/$F$82))*$F$82*'Fixed Data'!D$52)),0)</f>
        <v>-0.14830687666624284</v>
      </c>
      <c r="H85" s="21">
        <f>IF($F$82&lt;0,(IF(2050-G$80&lt;=0,0,(2/(2050-G$80+1))*(1-(SUM($E85:G85)/$F$82))*$F$82*'Fixed Data'!E$52)),0)</f>
        <v>-0.14156565499959545</v>
      </c>
      <c r="I85" s="21">
        <f>IF($F$82&lt;0,(IF(2050-H$80&lt;=0,0,(2/(2050-H$80+1))*(1-(SUM($E85:H85)/$F$82))*$F$82*'Fixed Data'!F$52)),0)</f>
        <v>-0.13482443333294802</v>
      </c>
      <c r="J85" s="21">
        <f>IF($F$82&lt;0,(IF(2050-I$80&lt;=0,0,(2/(2050-I$80+1))*(1-(SUM($E85:I85)/$F$82))*$F$82*'Fixed Data'!G$52)),0)</f>
        <v>-0.12808321166630066</v>
      </c>
      <c r="K85" s="21">
        <f>IF($F$82&lt;0,(IF(2050-J$80&lt;=0,0,(2/(2050-J$80+1))*(1-(SUM($E85:J85)/$F$82))*$F$82*'Fixed Data'!H$52)),0)</f>
        <v>-0.12134198999965325</v>
      </c>
      <c r="L85" s="21">
        <f>IF($F$82&lt;0,(IF(2050-K$80&lt;=0,0,(2/(2050-K$80+1))*(1-(SUM($E85:K85)/$F$82))*$F$82*'Fixed Data'!I$52)),0)</f>
        <v>-0.11460076833300584</v>
      </c>
      <c r="M85" s="21">
        <f>IF($F$82&lt;0,(IF(2050-L$80&lt;=0,0,(2/(2050-L$80+1))*(1-(SUM($E85:L85)/$F$82))*$F$82*'Fixed Data'!J$52)),0)</f>
        <v>-0.10785954666635843</v>
      </c>
      <c r="N85" s="21">
        <f>IF($F$82&lt;0,(IF(2050-M$80&lt;=0,0,(2/(2050-M$80+1))*(1-(SUM($E85:M85)/$F$82))*$F$82*'Fixed Data'!K$52)),0)</f>
        <v>-0.10111832499971105</v>
      </c>
      <c r="O85" s="21">
        <f>IF($F$82&lt;0,(IF(2050-N$80&lt;=0,0,(2/(2050-N$80+1))*(1-(SUM($E85:N85)/$F$82))*$F$82*'Fixed Data'!L$52)),0)</f>
        <v>-9.4377103333063622E-2</v>
      </c>
      <c r="P85" s="21">
        <f>IF($F$82&lt;0,(IF(2050-O$80&lt;=0,0,(2/(2050-O$80+1))*(1-(SUM($E85:O85)/$F$82))*$F$82*'Fixed Data'!M$52)),0)</f>
        <v>-8.7635881666416227E-2</v>
      </c>
      <c r="Q85" s="21">
        <f>IF($F$82&lt;0,(IF(2050-P$80&lt;=0,0,(2/(2050-P$80+1))*(1-(SUM($E85:P85)/$F$82))*$F$82*'Fixed Data'!N$52)),0)</f>
        <v>-8.0894659999768831E-2</v>
      </c>
      <c r="R85" s="21">
        <f>IF($F$82&lt;0,(IF(2050-Q$80&lt;=0,0,(2/(2050-Q$80+1))*(1-(SUM($E85:Q85)/$F$82))*$F$82*'Fixed Data'!O$52)),0)</f>
        <v>-7.4153438333121394E-2</v>
      </c>
      <c r="S85" s="21">
        <f>IF($F$82&lt;0,(IF(2050-R$80&lt;=0,0,(2/(2050-R$80+1))*(1-(SUM($E85:R85)/$F$82))*$F$82*'Fixed Data'!P$52)),0)</f>
        <v>-6.7412216666474012E-2</v>
      </c>
      <c r="T85" s="21">
        <f>IF($F$82&lt;0,(IF(2050-S$80&lt;=0,0,(2/(2050-S$80+1))*(1-(SUM($E85:S85)/$F$82))*$F$82*'Fixed Data'!Q$52)),0)</f>
        <v>-6.0670994999826609E-2</v>
      </c>
      <c r="U85" s="21">
        <f>IF($F$82&lt;0,(IF(2050-T$80&lt;=0,0,(2/(2050-T$80+1))*(1-(SUM($E85:T85)/$F$82))*$F$82*'Fixed Data'!R$52)),0)</f>
        <v>-5.3929773333179234E-2</v>
      </c>
      <c r="V85" s="21">
        <f>IF($F$82&lt;0,(IF(2050-U$80&lt;=0,0,(2/(2050-U$80+1))*(1-(SUM($E85:U85)/$F$82))*$F$82*'Fixed Data'!S$52)),0)</f>
        <v>-4.7188551666531874E-2</v>
      </c>
      <c r="W85" s="21">
        <f>IF($F$82&lt;0,(IF(2050-V$80&lt;=0,0,(2/(2050-V$80+1))*(1-(SUM($E85:V85)/$F$82))*$F$82*'Fixed Data'!T$52)),0)</f>
        <v>-4.0447329999884443E-2</v>
      </c>
      <c r="X85" s="21">
        <f>IF($F$82&lt;0,(IF(2050-W$80&lt;=0,0,(2/(2050-W$80+1))*(1-(SUM($E85:W85)/$F$82))*$F$82*'Fixed Data'!U$52)),0)</f>
        <v>-3.3706108333237061E-2</v>
      </c>
      <c r="Y85" s="21">
        <f>IF($F$82&lt;0,(IF(2050-X$80&lt;=0,0,(2/(2050-X$80+1))*(1-(SUM($E85:X85)/$F$82))*$F$82*'Fixed Data'!V$52)),0)</f>
        <v>-2.6964886666589683E-2</v>
      </c>
      <c r="Z85" s="21">
        <f>IF($F$82&lt;0,(IF(2050-Y$80&lt;=0,0,(2/(2050-Y$80+1))*(1-(SUM($E85:Y85)/$F$82))*$F$82*'Fixed Data'!W$52)),0)</f>
        <v>-2.0223664999942183E-2</v>
      </c>
      <c r="AA85" s="21">
        <f>IF($F$82&lt;0,(IF(2050-Z$80&lt;=0,0,(2/(2050-Z$80+1))*(1-(SUM($E85:Z85)/$F$82))*$F$82*'Fixed Data'!X$52)),0)</f>
        <v>-1.348244333329485E-2</v>
      </c>
      <c r="AB85" s="21">
        <f>IF($F$82&lt;0,(IF(2050-AA$80&lt;=0,0,(2/(2050-AA$80+1))*(1-(SUM($E85:AA85)/$F$82))*$F$82*'Fixed Data'!Y$52)),0)</f>
        <v>-6.7412216666473635E-3</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403</v>
      </c>
      <c r="C86" t="s">
        <v>404</v>
      </c>
      <c r="D86" t="s">
        <v>383</v>
      </c>
      <c r="E86" s="18"/>
      <c r="F86" s="18"/>
      <c r="G86" s="18"/>
      <c r="H86" s="21">
        <f>IF($G$82&lt;0,(IF(2050-G$80&lt;=0,0,(2/(2050-G$80+1))*(1-(SUM($E86:G86)/$G$82))*$G$82*'Fixed Data'!E$52)),0)</f>
        <v>-0.13954655219825271</v>
      </c>
      <c r="I86" s="21">
        <f>IF($G$82&lt;0,(IF(2050-H$80&lt;=0,0,(2/(2050-H$80+1))*(1-(SUM($E86:H86)/$G$82))*$G$82*'Fixed Data'!F$52)),0)</f>
        <v>-0.13290147828405019</v>
      </c>
      <c r="J86" s="21">
        <f>IF($G$82&lt;0,(IF(2050-I$80&lt;=0,0,(2/(2050-I$80+1))*(1-(SUM($E86:I86)/$G$82))*$G$82*'Fixed Data'!G$52)),0)</f>
        <v>-0.1262564043698477</v>
      </c>
      <c r="K86" s="21">
        <f>IF($G$82&lt;0,(IF(2050-J$80&lt;=0,0,(2/(2050-J$80+1))*(1-(SUM($E86:J86)/$G$82))*$G$82*'Fixed Data'!H$52)),0)</f>
        <v>-0.11961133045564515</v>
      </c>
      <c r="L86" s="21">
        <f>IF($G$82&lt;0,(IF(2050-K$80&lt;=0,0,(2/(2050-K$80+1))*(1-(SUM($E86:K86)/$G$82))*$G$82*'Fixed Data'!I$52)),0)</f>
        <v>-0.11296625654144266</v>
      </c>
      <c r="M86" s="21">
        <f>IF($G$82&lt;0,(IF(2050-L$80&lt;=0,0,(2/(2050-L$80+1))*(1-(SUM($E86:L86)/$G$82))*$G$82*'Fixed Data'!J$52)),0)</f>
        <v>-0.10632118262724016</v>
      </c>
      <c r="N86" s="21">
        <f>IF($G$82&lt;0,(IF(2050-M$80&lt;=0,0,(2/(2050-M$80+1))*(1-(SUM($E86:M86)/$G$82))*$G$82*'Fixed Data'!K$52)),0)</f>
        <v>-9.9676108713037642E-2</v>
      </c>
      <c r="O86" s="21">
        <f>IF($G$82&lt;0,(IF(2050-N$80&lt;=0,0,(2/(2050-N$80+1))*(1-(SUM($E86:N86)/$G$82))*$G$82*'Fixed Data'!L$52)),0)</f>
        <v>-9.3031034798835122E-2</v>
      </c>
      <c r="P86" s="21">
        <f>IF($G$82&lt;0,(IF(2050-O$80&lt;=0,0,(2/(2050-O$80+1))*(1-(SUM($E86:O86)/$G$82))*$G$82*'Fixed Data'!M$52)),0)</f>
        <v>-8.6385960884632615E-2</v>
      </c>
      <c r="Q86" s="21">
        <f>IF($G$82&lt;0,(IF(2050-P$80&lt;=0,0,(2/(2050-P$80+1))*(1-(SUM($E86:P86)/$G$82))*$G$82*'Fixed Data'!N$52)),0)</f>
        <v>-7.9740886970430094E-2</v>
      </c>
      <c r="R86" s="21">
        <f>IF($G$82&lt;0,(IF(2050-Q$80&lt;=0,0,(2/(2050-Q$80+1))*(1-(SUM($E86:Q86)/$G$82))*$G$82*'Fixed Data'!O$52)),0)</f>
        <v>-7.3095813056227574E-2</v>
      </c>
      <c r="S86" s="21">
        <f>IF($G$82&lt;0,(IF(2050-R$80&lt;=0,0,(2/(2050-R$80+1))*(1-(SUM($E86:R86)/$G$82))*$G$82*'Fixed Data'!P$52)),0)</f>
        <v>-6.6450739142025081E-2</v>
      </c>
      <c r="T86" s="21">
        <f>IF($G$82&lt;0,(IF(2050-S$80&lt;=0,0,(2/(2050-S$80+1))*(1-(SUM($E86:S86)/$G$82))*$G$82*'Fixed Data'!Q$52)),0)</f>
        <v>-5.9805665227822574E-2</v>
      </c>
      <c r="U86" s="21">
        <f>IF($G$82&lt;0,(IF(2050-T$80&lt;=0,0,(2/(2050-T$80+1))*(1-(SUM($E86:T86)/$G$82))*$G$82*'Fixed Data'!R$52)),0)</f>
        <v>-5.3160591313620088E-2</v>
      </c>
      <c r="V86" s="21">
        <f>IF($G$82&lt;0,(IF(2050-U$80&lt;=0,0,(2/(2050-U$80+1))*(1-(SUM($E86:U86)/$G$82))*$G$82*'Fixed Data'!S$52)),0)</f>
        <v>-4.6515517399417568E-2</v>
      </c>
      <c r="W86" s="21">
        <f>IF($G$82&lt;0,(IF(2050-V$80&lt;=0,0,(2/(2050-V$80+1))*(1-(SUM($E86:V86)/$G$82))*$G$82*'Fixed Data'!T$52)),0)</f>
        <v>-3.9870443485215019E-2</v>
      </c>
      <c r="X86" s="21">
        <f>IF($G$82&lt;0,(IF(2050-W$80&lt;=0,0,(2/(2050-W$80+1))*(1-(SUM($E86:W86)/$G$82))*$G$82*'Fixed Data'!U$52)),0)</f>
        <v>-3.3225369571012499E-2</v>
      </c>
      <c r="Y86" s="21">
        <f>IF($G$82&lt;0,(IF(2050-X$80&lt;=0,0,(2/(2050-X$80+1))*(1-(SUM($E86:X86)/$G$82))*$G$82*'Fixed Data'!V$52)),0)</f>
        <v>-2.658029565681003E-2</v>
      </c>
      <c r="Z86" s="21">
        <f>IF($G$82&lt;0,(IF(2050-Y$80&lt;=0,0,(2/(2050-Y$80+1))*(1-(SUM($E86:Y86)/$G$82))*$G$82*'Fixed Data'!W$52)),0)</f>
        <v>-1.9935221742607537E-2</v>
      </c>
      <c r="AA86" s="21">
        <f>IF($G$82&lt;0,(IF(2050-Z$80&lt;=0,0,(2/(2050-Z$80+1))*(1-(SUM($E86:Z86)/$G$82))*$G$82*'Fixed Data'!X$52)),0)</f>
        <v>-1.3290147828404911E-2</v>
      </c>
      <c r="AB86" s="21">
        <f>IF($G$82&lt;0,(IF(2050-AA$80&lt;=0,0,(2/(2050-AA$80+1))*(1-(SUM($E86:AA86)/$G$82))*$G$82*'Fixed Data'!Y$52)),0)</f>
        <v>-6.6450739142026255E-3</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405</v>
      </c>
      <c r="C87" t="s">
        <v>406</v>
      </c>
      <c r="D87" t="s">
        <v>383</v>
      </c>
      <c r="E87" s="18"/>
      <c r="F87" s="18"/>
      <c r="G87" s="18"/>
      <c r="H87" s="18"/>
      <c r="I87" s="21">
        <f>IF($H$82&lt;0,(IF(2050-H$80&lt;=0,0,(2/(2050-H$80+1))*(1-(SUM($E87:H87)/$H$82))*$H$82*'Fixed Data'!F$52)),0)</f>
        <v>-0.16243134111064692</v>
      </c>
      <c r="J87" s="21">
        <f>IF($H$82&lt;0,(IF(2050-I$80&lt;=0,0,(2/(2050-I$80+1))*(1-(SUM($E87:I87)/$H$82))*$H$82*'Fixed Data'!G$52)),0)</f>
        <v>-0.15430977405511459</v>
      </c>
      <c r="K87" s="21">
        <f>IF($H$82&lt;0,(IF(2050-J$80&lt;=0,0,(2/(2050-J$80+1))*(1-(SUM($E87:J87)/$H$82))*$H$82*'Fixed Data'!H$52)),0)</f>
        <v>-0.14618820699958224</v>
      </c>
      <c r="L87" s="21">
        <f>IF($H$82&lt;0,(IF(2050-K$80&lt;=0,0,(2/(2050-K$80+1))*(1-(SUM($E87:K87)/$H$82))*$H$82*'Fixed Data'!I$52)),0)</f>
        <v>-0.13806663994404986</v>
      </c>
      <c r="M87" s="21">
        <f>IF($H$82&lt;0,(IF(2050-L$80&lt;=0,0,(2/(2050-L$80+1))*(1-(SUM($E87:L87)/$H$82))*$H$82*'Fixed Data'!J$52)),0)</f>
        <v>-0.12994507288851753</v>
      </c>
      <c r="N87" s="21">
        <f>IF($H$82&lt;0,(IF(2050-M$80&lt;=0,0,(2/(2050-M$80+1))*(1-(SUM($E87:M87)/$H$82))*$H$82*'Fixed Data'!K$52)),0)</f>
        <v>-0.12182350583298519</v>
      </c>
      <c r="O87" s="21">
        <f>IF($H$82&lt;0,(IF(2050-N$80&lt;=0,0,(2/(2050-N$80+1))*(1-(SUM($E87:N87)/$H$82))*$H$82*'Fixed Data'!L$52)),0)</f>
        <v>-0.11370193877745284</v>
      </c>
      <c r="P87" s="21">
        <f>IF($H$82&lt;0,(IF(2050-O$80&lt;=0,0,(2/(2050-O$80+1))*(1-(SUM($E87:O87)/$H$82))*$H$82*'Fixed Data'!M$52)),0)</f>
        <v>-0.1055803717219205</v>
      </c>
      <c r="Q87" s="21">
        <f>IF($H$82&lt;0,(IF(2050-P$80&lt;=0,0,(2/(2050-P$80+1))*(1-(SUM($E87:P87)/$H$82))*$H$82*'Fixed Data'!N$52)),0)</f>
        <v>-9.7458804666388163E-2</v>
      </c>
      <c r="R87" s="21">
        <f>IF($H$82&lt;0,(IF(2050-Q$80&lt;=0,0,(2/(2050-Q$80+1))*(1-(SUM($E87:Q87)/$H$82))*$H$82*'Fixed Data'!O$52)),0)</f>
        <v>-8.9337237610855796E-2</v>
      </c>
      <c r="S87" s="21">
        <f>IF($H$82&lt;0,(IF(2050-R$80&lt;=0,0,(2/(2050-R$80+1))*(1-(SUM($E87:R87)/$H$82))*$H$82*'Fixed Data'!P$52)),0)</f>
        <v>-8.1215670555323444E-2</v>
      </c>
      <c r="T87" s="21">
        <f>IF($H$82&lt;0,(IF(2050-S$80&lt;=0,0,(2/(2050-S$80+1))*(1-(SUM($E87:S87)/$H$82))*$H$82*'Fixed Data'!Q$52)),0)</f>
        <v>-7.3094103499791091E-2</v>
      </c>
      <c r="U87" s="21">
        <f>IF($H$82&lt;0,(IF(2050-T$80&lt;=0,0,(2/(2050-T$80+1))*(1-(SUM($E87:T87)/$H$82))*$H$82*'Fixed Data'!R$52)),0)</f>
        <v>-6.4972536444258711E-2</v>
      </c>
      <c r="V87" s="21">
        <f>IF($H$82&lt;0,(IF(2050-U$80&lt;=0,0,(2/(2050-U$80+1))*(1-(SUM($E87:U87)/$H$82))*$H$82*'Fixed Data'!S$52)),0)</f>
        <v>-5.6850969388726365E-2</v>
      </c>
      <c r="W87" s="21">
        <f>IF($H$82&lt;0,(IF(2050-V$80&lt;=0,0,(2/(2050-V$80+1))*(1-(SUM($E87:V87)/$H$82))*$H$82*'Fixed Data'!T$52)),0)</f>
        <v>-4.8729402333194012E-2</v>
      </c>
      <c r="X87" s="21">
        <f>IF($H$82&lt;0,(IF(2050-W$80&lt;=0,0,(2/(2050-W$80+1))*(1-(SUM($E87:W87)/$H$82))*$H$82*'Fixed Data'!U$52)),0)</f>
        <v>-4.060783527766159E-2</v>
      </c>
      <c r="Y87" s="21">
        <f>IF($H$82&lt;0,(IF(2050-X$80&lt;=0,0,(2/(2050-X$80+1))*(1-(SUM($E87:X87)/$H$82))*$H$82*'Fixed Data'!V$52)),0)</f>
        <v>-3.2486268222129348E-2</v>
      </c>
      <c r="Z87" s="21">
        <f>IF($H$82&lt;0,(IF(2050-Y$80&lt;=0,0,(2/(2050-Y$80+1))*(1-(SUM($E87:Y87)/$H$82))*$H$82*'Fixed Data'!W$52)),0)</f>
        <v>-2.4364701166596954E-2</v>
      </c>
      <c r="AA87" s="21">
        <f>IF($H$82&lt;0,(IF(2050-Z$80&lt;=0,0,(2/(2050-Z$80+1))*(1-(SUM($E87:Z87)/$H$82))*$H$82*'Fixed Data'!X$52)),0)</f>
        <v>-1.6243134111064508E-2</v>
      </c>
      <c r="AB87" s="21">
        <f>IF($H$82&lt;0,(IF(2050-AA$80&lt;=0,0,(2/(2050-AA$80+1))*(1-(SUM($E87:AA87)/$H$82))*$H$82*'Fixed Data'!Y$52)),0)</f>
        <v>-8.121567055532318E-3</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407</v>
      </c>
      <c r="C88" t="s">
        <v>408</v>
      </c>
      <c r="D88" t="s">
        <v>383</v>
      </c>
      <c r="E88" s="18"/>
      <c r="F88" s="18"/>
      <c r="G88" s="18"/>
      <c r="H88" s="18"/>
      <c r="I88" s="18"/>
      <c r="J88" s="21">
        <f>IF($I$82&lt;0,(IF(2050-I$80&lt;=0,0,(2/(2050-I$80+1))*(1-(SUM($E88:I88)/$I$82))*$I$82*'Fixed Data'!G$52)),0)</f>
        <v>-0.15216706436617927</v>
      </c>
      <c r="K88" s="21">
        <f>IF($I$82&lt;0,(IF(2050-J$80&lt;=0,0,(2/(2050-J$80+1))*(1-(SUM($E88:J88)/$I$82))*$I$82*'Fixed Data'!H$52)),0)</f>
        <v>-0.1441582715048014</v>
      </c>
      <c r="L88" s="21">
        <f>IF($I$82&lt;0,(IF(2050-K$80&lt;=0,0,(2/(2050-K$80+1))*(1-(SUM($E88:K88)/$I$82))*$I$82*'Fixed Data'!I$52)),0)</f>
        <v>-0.13614947864342355</v>
      </c>
      <c r="M88" s="21">
        <f>IF($I$82&lt;0,(IF(2050-L$80&lt;=0,0,(2/(2050-L$80+1))*(1-(SUM($E88:L88)/$I$82))*$I$82*'Fixed Data'!J$52)),0)</f>
        <v>-0.12814068578204568</v>
      </c>
      <c r="N88" s="21">
        <f>IF($I$82&lt;0,(IF(2050-M$80&lt;=0,0,(2/(2050-M$80+1))*(1-(SUM($E88:M88)/$I$82))*$I$82*'Fixed Data'!K$52)),0)</f>
        <v>-0.12013189292066784</v>
      </c>
      <c r="O88" s="21">
        <f>IF($I$82&lt;0,(IF(2050-N$80&lt;=0,0,(2/(2050-N$80+1))*(1-(SUM($E88:N88)/$I$82))*$I$82*'Fixed Data'!L$52)),0)</f>
        <v>-0.11212310005928997</v>
      </c>
      <c r="P88" s="21">
        <f>IF($I$82&lt;0,(IF(2050-O$80&lt;=0,0,(2/(2050-O$80+1))*(1-(SUM($E88:O88)/$I$82))*$I$82*'Fixed Data'!M$52)),0)</f>
        <v>-0.10411430719791213</v>
      </c>
      <c r="Q88" s="21">
        <f>IF($I$82&lt;0,(IF(2050-P$80&lt;=0,0,(2/(2050-P$80+1))*(1-(SUM($E88:P88)/$I$82))*$I$82*'Fixed Data'!N$52)),0)</f>
        <v>-9.610551433653429E-2</v>
      </c>
      <c r="R88" s="21">
        <f>IF($I$82&lt;0,(IF(2050-Q$80&lt;=0,0,(2/(2050-Q$80+1))*(1-(SUM($E88:Q88)/$I$82))*$I$82*'Fixed Data'!O$52)),0)</f>
        <v>-8.8096721475156431E-2</v>
      </c>
      <c r="S88" s="21">
        <f>IF($I$82&lt;0,(IF(2050-R$80&lt;=0,0,(2/(2050-R$80+1))*(1-(SUM($E88:R88)/$I$82))*$I$82*'Fixed Data'!P$52)),0)</f>
        <v>-8.0087928613778558E-2</v>
      </c>
      <c r="T88" s="21">
        <f>IF($I$82&lt;0,(IF(2050-S$80&lt;=0,0,(2/(2050-S$80+1))*(1-(SUM($E88:S88)/$I$82))*$I$82*'Fixed Data'!Q$52)),0)</f>
        <v>-7.20791357524007E-2</v>
      </c>
      <c r="U88" s="21">
        <f>IF($I$82&lt;0,(IF(2050-T$80&lt;=0,0,(2/(2050-T$80+1))*(1-(SUM($E88:T88)/$I$82))*$I$82*'Fixed Data'!R$52)),0)</f>
        <v>-6.4070342891022855E-2</v>
      </c>
      <c r="V88" s="21">
        <f>IF($I$82&lt;0,(IF(2050-U$80&lt;=0,0,(2/(2050-U$80+1))*(1-(SUM($E88:U88)/$I$82))*$I$82*'Fixed Data'!S$52)),0)</f>
        <v>-5.6061550029645038E-2</v>
      </c>
      <c r="W88" s="21">
        <f>IF($I$82&lt;0,(IF(2050-V$80&lt;=0,0,(2/(2050-V$80+1))*(1-(SUM($E88:V88)/$I$82))*$I$82*'Fixed Data'!T$52)),0)</f>
        <v>-4.8052757168267138E-2</v>
      </c>
      <c r="X88" s="21">
        <f>IF($I$82&lt;0,(IF(2050-W$80&lt;=0,0,(2/(2050-W$80+1))*(1-(SUM($E88:W88)/$I$82))*$I$82*'Fixed Data'!U$52)),0)</f>
        <v>-4.0043964306889286E-2</v>
      </c>
      <c r="Y88" s="21">
        <f>IF($I$82&lt;0,(IF(2050-X$80&lt;=0,0,(2/(2050-X$80+1))*(1-(SUM($E88:X88)/$I$82))*$I$82*'Fixed Data'!V$52)),0)</f>
        <v>-3.2035171445511462E-2</v>
      </c>
      <c r="Z88" s="21">
        <f>IF($I$82&lt;0,(IF(2050-Y$80&lt;=0,0,(2/(2050-Y$80+1))*(1-(SUM($E88:Y88)/$I$82))*$I$82*'Fixed Data'!W$52)),0)</f>
        <v>-2.4026378584133559E-2</v>
      </c>
      <c r="AA88" s="21">
        <f>IF($I$82&lt;0,(IF(2050-Z$80&lt;=0,0,(2/(2050-Z$80+1))*(1-(SUM($E88:Z88)/$I$82))*$I$82*'Fixed Data'!X$52)),0)</f>
        <v>-1.6017585722755762E-2</v>
      </c>
      <c r="AB88" s="21">
        <f>IF($I$82&lt;0,(IF(2050-AA$80&lt;=0,0,(2/(2050-AA$80+1))*(1-(SUM($E88:AA88)/$I$82))*$I$82*'Fixed Data'!Y$52)),0)</f>
        <v>-8.0087928613778812E-3</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409</v>
      </c>
      <c r="C89" t="s">
        <v>410</v>
      </c>
      <c r="D89" t="s">
        <v>383</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411</v>
      </c>
      <c r="C90" t="s">
        <v>412</v>
      </c>
      <c r="D90" t="s">
        <v>383</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413</v>
      </c>
      <c r="C91" t="s">
        <v>414</v>
      </c>
      <c r="D91" t="s">
        <v>383</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415</v>
      </c>
      <c r="C92" t="s">
        <v>416</v>
      </c>
      <c r="D92" t="s">
        <v>383</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417</v>
      </c>
      <c r="C93" t="s">
        <v>418</v>
      </c>
      <c r="D93" t="s">
        <v>383</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419</v>
      </c>
      <c r="C94" t="s">
        <v>420</v>
      </c>
      <c r="D94" t="s">
        <v>383</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421</v>
      </c>
      <c r="C95" t="s">
        <v>422</v>
      </c>
      <c r="D95" t="s">
        <v>383</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423</v>
      </c>
      <c r="C96" t="s">
        <v>424</v>
      </c>
      <c r="D96" t="s">
        <v>383</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425</v>
      </c>
      <c r="C97" t="s">
        <v>426</v>
      </c>
      <c r="D97" t="s">
        <v>383</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427</v>
      </c>
      <c r="C98" t="s">
        <v>428</v>
      </c>
      <c r="D98" t="s">
        <v>383</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429</v>
      </c>
      <c r="C99" t="s">
        <v>430</v>
      </c>
      <c r="D99" t="s">
        <v>383</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431</v>
      </c>
      <c r="C100" t="s">
        <v>432</v>
      </c>
      <c r="D100" t="s">
        <v>383</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433</v>
      </c>
      <c r="C101" t="s">
        <v>434</v>
      </c>
      <c r="D101" t="s">
        <v>383</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435</v>
      </c>
      <c r="C102" t="s">
        <v>436</v>
      </c>
      <c r="D102" t="s">
        <v>383</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437</v>
      </c>
      <c r="C103" t="s">
        <v>438</v>
      </c>
      <c r="D103" t="s">
        <v>383</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439</v>
      </c>
      <c r="C104" t="s">
        <v>440</v>
      </c>
      <c r="D104" t="s">
        <v>383</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441</v>
      </c>
      <c r="C105" t="s">
        <v>442</v>
      </c>
      <c r="D105" t="s">
        <v>383</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443</v>
      </c>
      <c r="C106" t="s">
        <v>444</v>
      </c>
      <c r="D106" t="s">
        <v>383</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445</v>
      </c>
      <c r="C107" t="s">
        <v>446</v>
      </c>
      <c r="D107" t="s">
        <v>383</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518</v>
      </c>
      <c r="C108" t="s">
        <v>519</v>
      </c>
      <c r="D108" t="s">
        <v>383</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520</v>
      </c>
      <c r="C109" t="s">
        <v>521</v>
      </c>
      <c r="D109" t="s">
        <v>383</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522</v>
      </c>
      <c r="C110" t="s">
        <v>523</v>
      </c>
      <c r="D110" t="s">
        <v>383</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524</v>
      </c>
      <c r="C111" t="s">
        <v>525</v>
      </c>
      <c r="D111" t="s">
        <v>383</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526</v>
      </c>
      <c r="C112" t="s">
        <v>527</v>
      </c>
      <c r="D112" t="s">
        <v>383</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528</v>
      </c>
      <c r="C113" t="s">
        <v>529</v>
      </c>
      <c r="D113" t="s">
        <v>383</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530</v>
      </c>
      <c r="C114" t="s">
        <v>531</v>
      </c>
      <c r="D114" t="s">
        <v>383</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532</v>
      </c>
      <c r="C115" t="s">
        <v>533</v>
      </c>
      <c r="D115" t="s">
        <v>383</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534</v>
      </c>
      <c r="C116" t="s">
        <v>535</v>
      </c>
      <c r="D116" t="s">
        <v>383</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536</v>
      </c>
      <c r="C117" t="s">
        <v>537</v>
      </c>
      <c r="D117" t="s">
        <v>383</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538</v>
      </c>
      <c r="C118" t="s">
        <v>539</v>
      </c>
      <c r="D118" t="s">
        <v>383</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540</v>
      </c>
      <c r="C119" t="s">
        <v>541</v>
      </c>
      <c r="D119" t="s">
        <v>383</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542</v>
      </c>
      <c r="C120" t="s">
        <v>543</v>
      </c>
      <c r="D120" t="s">
        <v>383</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544</v>
      </c>
      <c r="C121" t="s">
        <v>545</v>
      </c>
      <c r="D121" t="s">
        <v>383</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546</v>
      </c>
      <c r="C122" t="s">
        <v>547</v>
      </c>
      <c r="D122" t="s">
        <v>383</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548</v>
      </c>
      <c r="C123" t="s">
        <v>549</v>
      </c>
      <c r="D123" t="s">
        <v>383</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550</v>
      </c>
      <c r="C124" t="s">
        <v>551</v>
      </c>
      <c r="D124" t="s">
        <v>383</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552</v>
      </c>
      <c r="C125" t="s">
        <v>553</v>
      </c>
      <c r="D125" t="s">
        <v>383</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554</v>
      </c>
      <c r="C126" t="s">
        <v>555</v>
      </c>
      <c r="D126" t="s">
        <v>383</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556</v>
      </c>
      <c r="C127" t="s">
        <v>557</v>
      </c>
      <c r="D127" t="s">
        <v>383</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447</v>
      </c>
      <c r="C128" t="s">
        <v>448</v>
      </c>
      <c r="D128" t="s">
        <v>383</v>
      </c>
      <c r="E128" s="21">
        <f>SUM(E84:E127)</f>
        <v>0</v>
      </c>
      <c r="F128" s="21">
        <f t="shared" ref="F128:AW128" si="10">SUM(F84:F127)</f>
        <v>-0.12954609013848273</v>
      </c>
      <c r="G128" s="21">
        <f t="shared" si="10"/>
        <v>-0.27222052810305242</v>
      </c>
      <c r="H128" s="21">
        <f t="shared" si="10"/>
        <v>-0.39939341993298461</v>
      </c>
      <c r="I128" s="21">
        <f t="shared" si="10"/>
        <v>-0.54280602676110834</v>
      </c>
      <c r="J128" s="21">
        <f t="shared" si="10"/>
        <v>-0.66783278978923222</v>
      </c>
      <c r="K128" s="21">
        <f t="shared" si="10"/>
        <v>-0.63268369558979898</v>
      </c>
      <c r="L128" s="21">
        <f t="shared" si="10"/>
        <v>-0.59753460139036563</v>
      </c>
      <c r="M128" s="21">
        <f t="shared" si="10"/>
        <v>-0.56238550719093239</v>
      </c>
      <c r="N128" s="21">
        <f t="shared" si="10"/>
        <v>-0.52723641299149915</v>
      </c>
      <c r="O128" s="21">
        <f t="shared" si="10"/>
        <v>-0.4920873187920658</v>
      </c>
      <c r="P128" s="21">
        <f t="shared" si="10"/>
        <v>-0.45693822459263256</v>
      </c>
      <c r="Q128" s="21">
        <f t="shared" si="10"/>
        <v>-0.42178913039319932</v>
      </c>
      <c r="R128" s="21">
        <f t="shared" si="10"/>
        <v>-0.38664003619376597</v>
      </c>
      <c r="S128" s="21">
        <f t="shared" si="10"/>
        <v>-0.35149094199433273</v>
      </c>
      <c r="T128" s="21">
        <f t="shared" si="10"/>
        <v>-0.31634184779489943</v>
      </c>
      <c r="U128" s="21">
        <f t="shared" si="10"/>
        <v>-0.28119275359546619</v>
      </c>
      <c r="V128" s="21">
        <f t="shared" si="10"/>
        <v>-0.24604365939603301</v>
      </c>
      <c r="W128" s="21">
        <f t="shared" si="10"/>
        <v>-0.21089456519659955</v>
      </c>
      <c r="X128" s="21">
        <f t="shared" si="10"/>
        <v>-0.17574547099716631</v>
      </c>
      <c r="Y128" s="21">
        <f t="shared" si="10"/>
        <v>-0.14059637679773326</v>
      </c>
      <c r="Z128" s="21">
        <f t="shared" si="10"/>
        <v>-0.1054472825982998</v>
      </c>
      <c r="AA128" s="21">
        <f t="shared" si="10"/>
        <v>-7.0298188398866285E-2</v>
      </c>
      <c r="AB128" s="21">
        <f t="shared" si="10"/>
        <v>-3.5149094199433205E-2</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449</v>
      </c>
      <c r="C129" t="s">
        <v>450</v>
      </c>
      <c r="D129" t="s">
        <v>383</v>
      </c>
      <c r="E129" s="21">
        <v>0</v>
      </c>
      <c r="F129" s="21">
        <f>E131</f>
        <v>-1.5545530816617927</v>
      </c>
      <c r="G129" s="21">
        <f t="shared" ref="G129:AW129" si="11">F131</f>
        <v>-3.1305360731851026</v>
      </c>
      <c r="H129" s="21">
        <f t="shared" si="11"/>
        <v>-4.3933276192628306</v>
      </c>
      <c r="I129" s="21">
        <f t="shared" si="11"/>
        <v>-5.6994632809916386</v>
      </c>
      <c r="J129" s="21">
        <f t="shared" si="11"/>
        <v>-6.6783278978923226</v>
      </c>
      <c r="K129" s="21">
        <f t="shared" si="11"/>
        <v>-6.0104951081030906</v>
      </c>
      <c r="L129" s="21">
        <f t="shared" si="11"/>
        <v>-5.3778114125132914</v>
      </c>
      <c r="M129" s="21">
        <f t="shared" si="11"/>
        <v>-4.7802768111229259</v>
      </c>
      <c r="N129" s="21">
        <f t="shared" si="11"/>
        <v>-4.2178913039319932</v>
      </c>
      <c r="O129" s="21">
        <f t="shared" si="11"/>
        <v>-3.6906548909404941</v>
      </c>
      <c r="P129" s="21">
        <f t="shared" si="11"/>
        <v>-3.1985675721484284</v>
      </c>
      <c r="Q129" s="21">
        <f t="shared" si="11"/>
        <v>-2.7416293475557958</v>
      </c>
      <c r="R129" s="21">
        <f t="shared" si="11"/>
        <v>-2.3198402171625965</v>
      </c>
      <c r="S129" s="21">
        <f t="shared" si="11"/>
        <v>-1.9332001809688304</v>
      </c>
      <c r="T129" s="21">
        <f t="shared" si="11"/>
        <v>-1.5817092389744976</v>
      </c>
      <c r="U129" s="21">
        <f t="shared" si="11"/>
        <v>-1.2653673911795982</v>
      </c>
      <c r="V129" s="21">
        <f t="shared" si="11"/>
        <v>-0.98417463758413204</v>
      </c>
      <c r="W129" s="21">
        <f t="shared" si="11"/>
        <v>-0.73813097818809903</v>
      </c>
      <c r="X129" s="21">
        <f t="shared" si="11"/>
        <v>-0.52723641299149948</v>
      </c>
      <c r="Y129" s="21">
        <f t="shared" si="11"/>
        <v>-0.35149094199433317</v>
      </c>
      <c r="Z129" s="21">
        <f t="shared" si="11"/>
        <v>-0.21089456519659991</v>
      </c>
      <c r="AA129" s="21">
        <f t="shared" si="11"/>
        <v>-0.10544728259830011</v>
      </c>
      <c r="AB129" s="21">
        <f t="shared" si="11"/>
        <v>-3.5149094199433822E-2</v>
      </c>
      <c r="AC129" s="21">
        <f t="shared" si="11"/>
        <v>-6.1756155744774333E-16</v>
      </c>
      <c r="AD129" s="21">
        <f t="shared" si="11"/>
        <v>-6.1756155744774333E-16</v>
      </c>
      <c r="AE129" s="21">
        <f t="shared" si="11"/>
        <v>-6.1756155744774333E-16</v>
      </c>
      <c r="AF129" s="21">
        <f t="shared" si="11"/>
        <v>-6.1756155744774333E-16</v>
      </c>
      <c r="AG129" s="21">
        <f t="shared" si="11"/>
        <v>-6.1756155744774333E-16</v>
      </c>
      <c r="AH129" s="21">
        <f t="shared" si="11"/>
        <v>-6.1756155744774333E-16</v>
      </c>
      <c r="AI129" s="21">
        <f t="shared" si="11"/>
        <v>-6.1756155744774333E-16</v>
      </c>
      <c r="AJ129" s="21">
        <f t="shared" si="11"/>
        <v>-6.1756155744774333E-16</v>
      </c>
      <c r="AK129" s="21">
        <f t="shared" si="11"/>
        <v>-6.1756155744774333E-16</v>
      </c>
      <c r="AL129" s="21">
        <f t="shared" si="11"/>
        <v>-6.1756155744774333E-16</v>
      </c>
      <c r="AM129" s="21">
        <f t="shared" si="11"/>
        <v>-6.1756155744774333E-16</v>
      </c>
      <c r="AN129" s="21">
        <f t="shared" si="11"/>
        <v>-6.1756155744774333E-16</v>
      </c>
      <c r="AO129" s="21">
        <f t="shared" si="11"/>
        <v>-6.1756155744774333E-16</v>
      </c>
      <c r="AP129" s="21">
        <f t="shared" si="11"/>
        <v>-6.1756155744774333E-16</v>
      </c>
      <c r="AQ129" s="21">
        <f t="shared" si="11"/>
        <v>-6.1756155744774333E-16</v>
      </c>
      <c r="AR129" s="21">
        <f t="shared" si="11"/>
        <v>-6.1756155744774333E-16</v>
      </c>
      <c r="AS129" s="21">
        <f t="shared" si="11"/>
        <v>-6.1756155744774333E-16</v>
      </c>
      <c r="AT129" s="21">
        <f t="shared" si="11"/>
        <v>-6.1756155744774333E-16</v>
      </c>
      <c r="AU129" s="21">
        <f t="shared" si="11"/>
        <v>-6.1756155744774333E-16</v>
      </c>
      <c r="AV129" s="21">
        <f t="shared" si="11"/>
        <v>-6.1756155744774333E-16</v>
      </c>
      <c r="AW129" s="21">
        <f t="shared" si="11"/>
        <v>-6.1756155744774333E-16</v>
      </c>
      <c r="AX129" s="21">
        <f>AW131</f>
        <v>-6.1756155744774333E-16</v>
      </c>
      <c r="AY129" s="21">
        <f>AX131</f>
        <v>-6.1756155744774333E-16</v>
      </c>
      <c r="AZ129" s="21">
        <f>AY131</f>
        <v>-6.1756155744774333E-16</v>
      </c>
      <c r="BA129" s="21">
        <f>AZ131</f>
        <v>-6.1756155744774333E-16</v>
      </c>
      <c r="BB129" s="21">
        <f>BA131</f>
        <v>-6.1756155744774333E-16</v>
      </c>
    </row>
    <row r="130" spans="1:54" ht="15" customHeight="1" outlineLevel="2">
      <c r="A130" s="8"/>
      <c r="B130" t="s">
        <v>451</v>
      </c>
      <c r="C130" t="s">
        <v>452</v>
      </c>
      <c r="D130" t="s">
        <v>383</v>
      </c>
      <c r="E130" s="21">
        <f>E131*(1/(1+'Fixed Data'!$B$10))</f>
        <v>-1.4959132810448355</v>
      </c>
      <c r="F130" s="21">
        <f>F131*(1/(1+'Fixed Data'!$B$10))</f>
        <v>-3.012448107375965</v>
      </c>
      <c r="G130" s="21">
        <f>G131*(1/(1+'Fixed Data'!$B$10))</f>
        <v>-4.2276054842790911</v>
      </c>
      <c r="H130" s="21">
        <f>H131*(1/(1+'Fixed Data'!$B$10))</f>
        <v>-5.4844719793991912</v>
      </c>
      <c r="I130" s="21">
        <f>I131*(1/(1+'Fixed Data'!$B$10))</f>
        <v>-6.4264125268401884</v>
      </c>
      <c r="J130" s="21">
        <f>J131*(1/(1+'Fixed Data'!$B$10))</f>
        <v>-5.7837712741561695</v>
      </c>
      <c r="K130" s="21">
        <f>K131*(1/(1+'Fixed Data'!$B$10))</f>
        <v>-5.1749532452976252</v>
      </c>
      <c r="L130" s="21">
        <f>L131*(1/(1+'Fixed Data'!$B$10))</f>
        <v>-4.5999584402645564</v>
      </c>
      <c r="M130" s="21">
        <f>M131*(1/(1+'Fixed Data'!$B$10))</f>
        <v>-4.0587868590569611</v>
      </c>
      <c r="N130" s="21">
        <f>N131*(1/(1+'Fixed Data'!$B$10))</f>
        <v>-3.5514385016748409</v>
      </c>
      <c r="O130" s="21">
        <f>O131*(1/(1+'Fixed Data'!$B$10))</f>
        <v>-3.0779133681181956</v>
      </c>
      <c r="P130" s="21">
        <f>P131*(1/(1+'Fixed Data'!$B$10))</f>
        <v>-2.6382114583870249</v>
      </c>
      <c r="Q130" s="21">
        <f>Q131*(1/(1+'Fixed Data'!$B$10))</f>
        <v>-2.2323327724813287</v>
      </c>
      <c r="R130" s="21">
        <f>R131*(1/(1+'Fixed Data'!$B$10))</f>
        <v>-1.8602773104011072</v>
      </c>
      <c r="S130" s="21">
        <f>S131*(1/(1+'Fixed Data'!$B$10))</f>
        <v>-1.5220450721463605</v>
      </c>
      <c r="T130" s="21">
        <f>T131*(1/(1+'Fixed Data'!$B$10))</f>
        <v>-1.2176360577170884</v>
      </c>
      <c r="U130" s="21">
        <f>U131*(1/(1+'Fixed Data'!$B$10))</f>
        <v>-0.9470502671132911</v>
      </c>
      <c r="V130" s="21">
        <f>V131*(1/(1+'Fixed Data'!$B$10))</f>
        <v>-0.71028770033496835</v>
      </c>
      <c r="W130" s="21">
        <f>W131*(1/(1+'Fixed Data'!$B$10))</f>
        <v>-0.50734835738212047</v>
      </c>
      <c r="X130" s="21">
        <f>X131*(1/(1+'Fixed Data'!$B$10))</f>
        <v>-0.33823223825474713</v>
      </c>
      <c r="Y130" s="21">
        <f>Y131*(1/(1+'Fixed Data'!$B$10))</f>
        <v>-0.2029393429528483</v>
      </c>
      <c r="Z130" s="21">
        <f>Z131*(1/(1+'Fixed Data'!$B$10))</f>
        <v>-0.10146967147642429</v>
      </c>
      <c r="AA130" s="21">
        <f>AA131*(1/(1+'Fixed Data'!$B$10))</f>
        <v>-3.3823223825475202E-2</v>
      </c>
      <c r="AB130" s="21">
        <f>AB131*(1/(1+'Fixed Data'!$B$10))</f>
        <v>-5.9426631779036122E-16</v>
      </c>
      <c r="AC130" s="21">
        <f>AC131*(1/(1+'Fixed Data'!$B$10))</f>
        <v>-5.9426631779036122E-16</v>
      </c>
      <c r="AD130" s="21">
        <f>AD131*(1/(1+'Fixed Data'!$B$10))</f>
        <v>-5.9426631779036122E-16</v>
      </c>
      <c r="AE130" s="21">
        <f>AE131*(1/(1+'Fixed Data'!$B$10))</f>
        <v>-5.9426631779036122E-16</v>
      </c>
      <c r="AF130" s="21">
        <f>AF131*(1/(1+'Fixed Data'!$B$10))</f>
        <v>-5.9426631779036122E-16</v>
      </c>
      <c r="AG130" s="21">
        <f>AG131*(1/(1+'Fixed Data'!$B$10))</f>
        <v>-5.9426631779036122E-16</v>
      </c>
      <c r="AH130" s="21">
        <f>AH131*(1/(1+'Fixed Data'!$B$10))</f>
        <v>-5.9426631779036122E-16</v>
      </c>
      <c r="AI130" s="21">
        <f>AI131*(1/(1+'Fixed Data'!$B$10))</f>
        <v>-5.9426631779036122E-16</v>
      </c>
      <c r="AJ130" s="21">
        <f>AJ131*(1/(1+'Fixed Data'!$B$10))</f>
        <v>-5.9426631779036122E-16</v>
      </c>
      <c r="AK130" s="21">
        <f>AK131*(1/(1+'Fixed Data'!$B$10))</f>
        <v>-5.9426631779036122E-16</v>
      </c>
      <c r="AL130" s="21">
        <f>AL131*(1/(1+'Fixed Data'!$B$10))</f>
        <v>-5.9426631779036122E-16</v>
      </c>
      <c r="AM130" s="21">
        <f>AM131*(1/(1+'Fixed Data'!$B$10))</f>
        <v>-5.9426631779036122E-16</v>
      </c>
      <c r="AN130" s="21">
        <f>AN131*(1/(1+'Fixed Data'!$B$10))</f>
        <v>-5.9426631779036122E-16</v>
      </c>
      <c r="AO130" s="21">
        <f>AO131*(1/(1+'Fixed Data'!$B$10))</f>
        <v>-5.9426631779036122E-16</v>
      </c>
      <c r="AP130" s="21">
        <f>AP131*(1/(1+'Fixed Data'!$B$10))</f>
        <v>-5.9426631779036122E-16</v>
      </c>
      <c r="AQ130" s="21">
        <f>AQ131*(1/(1+'Fixed Data'!$B$10))</f>
        <v>-5.9426631779036122E-16</v>
      </c>
      <c r="AR130" s="21">
        <f>AR131*(1/(1+'Fixed Data'!$B$10))</f>
        <v>-5.9426631779036122E-16</v>
      </c>
      <c r="AS130" s="21">
        <f>AS131*(1/(1+'Fixed Data'!$B$10))</f>
        <v>-5.9426631779036122E-16</v>
      </c>
      <c r="AT130" s="21">
        <f>AT131*(1/(1+'Fixed Data'!$B$10))</f>
        <v>-5.9426631779036122E-16</v>
      </c>
      <c r="AU130" s="21">
        <f>AU131*(1/(1+'Fixed Data'!$B$10))</f>
        <v>-5.9426631779036122E-16</v>
      </c>
      <c r="AV130" s="21">
        <f>AV131*(1/(1+'Fixed Data'!$B$10))</f>
        <v>-5.9426631779036122E-16</v>
      </c>
      <c r="AW130" s="21">
        <f>AW131*(1/(1+'Fixed Data'!$B$10))</f>
        <v>-5.9426631779036122E-16</v>
      </c>
      <c r="AX130" s="21">
        <f>AX131*(1/(1+'Fixed Data'!$B$10))</f>
        <v>-5.9426631779036122E-16</v>
      </c>
      <c r="AY130" s="21">
        <f>AY131*(1/(1+'Fixed Data'!$B$10))</f>
        <v>-5.9426631779036122E-16</v>
      </c>
      <c r="AZ130" s="21">
        <f>AZ131*(1/(1+'Fixed Data'!$B$10))</f>
        <v>-5.9426631779036122E-16</v>
      </c>
      <c r="BA130" s="21">
        <f>BA131*(1/(1+'Fixed Data'!$B$10))</f>
        <v>-5.9426631779036122E-16</v>
      </c>
      <c r="BB130" s="21">
        <f>BB131*(1/(1+'Fixed Data'!$B$10))</f>
        <v>-5.9426631779036122E-16</v>
      </c>
    </row>
    <row r="131" spans="1:54" ht="13.9" customHeight="1" outlineLevel="2">
      <c r="A131" s="8"/>
      <c r="B131" t="s">
        <v>453</v>
      </c>
      <c r="C131" t="s">
        <v>454</v>
      </c>
      <c r="D131" t="s">
        <v>383</v>
      </c>
      <c r="E131" s="21">
        <f t="shared" ref="E131:BB131" si="12">E82-E128+E129</f>
        <v>-1.5545530816617927</v>
      </c>
      <c r="F131" s="21">
        <f t="shared" si="12"/>
        <v>-3.1305360731851026</v>
      </c>
      <c r="G131" s="21">
        <f t="shared" si="12"/>
        <v>-4.3933276192628306</v>
      </c>
      <c r="H131" s="21">
        <f t="shared" si="12"/>
        <v>-5.6994632809916386</v>
      </c>
      <c r="I131" s="21">
        <f t="shared" si="12"/>
        <v>-6.6783278978923226</v>
      </c>
      <c r="J131" s="21">
        <f t="shared" si="12"/>
        <v>-6.0104951081030906</v>
      </c>
      <c r="K131" s="21">
        <f t="shared" si="12"/>
        <v>-5.3778114125132914</v>
      </c>
      <c r="L131" s="21">
        <f t="shared" si="12"/>
        <v>-4.7802768111229259</v>
      </c>
      <c r="M131" s="21">
        <f t="shared" si="12"/>
        <v>-4.2178913039319932</v>
      </c>
      <c r="N131" s="21">
        <f t="shared" si="12"/>
        <v>-3.6906548909404941</v>
      </c>
      <c r="O131" s="21">
        <f t="shared" si="12"/>
        <v>-3.1985675721484284</v>
      </c>
      <c r="P131" s="21">
        <f t="shared" si="12"/>
        <v>-2.7416293475557958</v>
      </c>
      <c r="Q131" s="21">
        <f t="shared" si="12"/>
        <v>-2.3198402171625965</v>
      </c>
      <c r="R131" s="21">
        <f t="shared" si="12"/>
        <v>-1.9332001809688304</v>
      </c>
      <c r="S131" s="21">
        <f t="shared" si="12"/>
        <v>-1.5817092389744976</v>
      </c>
      <c r="T131" s="21">
        <f t="shared" si="12"/>
        <v>-1.2653673911795982</v>
      </c>
      <c r="U131" s="21">
        <f t="shared" si="12"/>
        <v>-0.98417463758413204</v>
      </c>
      <c r="V131" s="21">
        <f t="shared" si="12"/>
        <v>-0.73813097818809903</v>
      </c>
      <c r="W131" s="21">
        <f t="shared" si="12"/>
        <v>-0.52723641299149948</v>
      </c>
      <c r="X131" s="21">
        <f t="shared" si="12"/>
        <v>-0.35149094199433317</v>
      </c>
      <c r="Y131" s="21">
        <f t="shared" si="12"/>
        <v>-0.21089456519659991</v>
      </c>
      <c r="Z131" s="21">
        <f t="shared" si="12"/>
        <v>-0.10544728259830011</v>
      </c>
      <c r="AA131" s="21">
        <f t="shared" si="12"/>
        <v>-3.5149094199433822E-2</v>
      </c>
      <c r="AB131" s="21">
        <f t="shared" si="12"/>
        <v>-6.1756155744774333E-16</v>
      </c>
      <c r="AC131" s="21">
        <f t="shared" si="12"/>
        <v>-6.1756155744774333E-16</v>
      </c>
      <c r="AD131" s="21">
        <f t="shared" si="12"/>
        <v>-6.1756155744774333E-16</v>
      </c>
      <c r="AE131" s="21">
        <f t="shared" si="12"/>
        <v>-6.1756155744774333E-16</v>
      </c>
      <c r="AF131" s="21">
        <f t="shared" si="12"/>
        <v>-6.1756155744774333E-16</v>
      </c>
      <c r="AG131" s="21">
        <f t="shared" si="12"/>
        <v>-6.1756155744774333E-16</v>
      </c>
      <c r="AH131" s="21">
        <f t="shared" si="12"/>
        <v>-6.1756155744774333E-16</v>
      </c>
      <c r="AI131" s="21">
        <f t="shared" si="12"/>
        <v>-6.1756155744774333E-16</v>
      </c>
      <c r="AJ131" s="21">
        <f t="shared" si="12"/>
        <v>-6.1756155744774333E-16</v>
      </c>
      <c r="AK131" s="21">
        <f t="shared" si="12"/>
        <v>-6.1756155744774333E-16</v>
      </c>
      <c r="AL131" s="21">
        <f t="shared" si="12"/>
        <v>-6.1756155744774333E-16</v>
      </c>
      <c r="AM131" s="21">
        <f t="shared" si="12"/>
        <v>-6.1756155744774333E-16</v>
      </c>
      <c r="AN131" s="21">
        <f t="shared" si="12"/>
        <v>-6.1756155744774333E-16</v>
      </c>
      <c r="AO131" s="21">
        <f t="shared" si="12"/>
        <v>-6.1756155744774333E-16</v>
      </c>
      <c r="AP131" s="21">
        <f t="shared" si="12"/>
        <v>-6.1756155744774333E-16</v>
      </c>
      <c r="AQ131" s="21">
        <f t="shared" si="12"/>
        <v>-6.1756155744774333E-16</v>
      </c>
      <c r="AR131" s="21">
        <f t="shared" si="12"/>
        <v>-6.1756155744774333E-16</v>
      </c>
      <c r="AS131" s="21">
        <f t="shared" si="12"/>
        <v>-6.1756155744774333E-16</v>
      </c>
      <c r="AT131" s="21">
        <f t="shared" si="12"/>
        <v>-6.1756155744774333E-16</v>
      </c>
      <c r="AU131" s="21">
        <f t="shared" si="12"/>
        <v>-6.1756155744774333E-16</v>
      </c>
      <c r="AV131" s="21">
        <f t="shared" si="12"/>
        <v>-6.1756155744774333E-16</v>
      </c>
      <c r="AW131" s="21">
        <f t="shared" si="12"/>
        <v>-6.1756155744774333E-16</v>
      </c>
      <c r="AX131" s="21">
        <f t="shared" si="12"/>
        <v>-6.1756155744774333E-16</v>
      </c>
      <c r="AY131" s="21">
        <f t="shared" si="12"/>
        <v>-6.1756155744774333E-16</v>
      </c>
      <c r="AZ131" s="21">
        <f t="shared" si="12"/>
        <v>-6.1756155744774333E-16</v>
      </c>
      <c r="BA131" s="21">
        <f t="shared" si="12"/>
        <v>-6.1756155744774333E-16</v>
      </c>
      <c r="BB131" s="21">
        <f t="shared" si="12"/>
        <v>-6.1756155744774333E-16</v>
      </c>
    </row>
    <row r="132" spans="1:54" ht="14.5" outlineLevel="2">
      <c r="A132" s="8"/>
      <c r="B132" t="s">
        <v>455</v>
      </c>
      <c r="C132" t="s">
        <v>456</v>
      </c>
      <c r="D132" t="s">
        <v>383</v>
      </c>
      <c r="E132" s="21">
        <f>AVERAGE(E129:E130)*'Fixed Data'!$B$10</f>
        <v>-2.9319900308478773E-2</v>
      </c>
      <c r="F132" s="21">
        <f>AVERAGE(F129:F130)*'Fixed Data'!$B$10</f>
        <v>-8.9513223305140041E-2</v>
      </c>
      <c r="G132" s="21">
        <f>AVERAGE(G129:G130)*'Fixed Data'!$B$10</f>
        <v>-0.14421957452629819</v>
      </c>
      <c r="H132" s="21">
        <f>AVERAGE(H129:H130)*'Fixed Data'!$B$10</f>
        <v>-0.19360487213377564</v>
      </c>
      <c r="I132" s="21">
        <f>AVERAGE(I129:I130)*'Fixed Data'!$B$10</f>
        <v>-0.23766716583350381</v>
      </c>
      <c r="J132" s="21">
        <f>AVERAGE(J129:J130)*'Fixed Data'!$B$10</f>
        <v>-0.24425714377215046</v>
      </c>
      <c r="K132" s="21">
        <f>AVERAGE(K129:K130)*'Fixed Data'!$B$10</f>
        <v>-0.21923478772665403</v>
      </c>
      <c r="L132" s="21">
        <f>AVERAGE(L129:L130)*'Fixed Data'!$B$10</f>
        <v>-0.19556428911444579</v>
      </c>
      <c r="M132" s="21">
        <f>AVERAGE(M129:M130)*'Fixed Data'!$B$10</f>
        <v>-0.17324564793552577</v>
      </c>
      <c r="N132" s="21">
        <f>AVERAGE(N129:N130)*'Fixed Data'!$B$10</f>
        <v>-0.15227886418989395</v>
      </c>
      <c r="O132" s="21">
        <f>AVERAGE(O129:O130)*'Fixed Data'!$B$10</f>
        <v>-0.13266393787755032</v>
      </c>
      <c r="P132" s="21">
        <f>AVERAGE(P129:P130)*'Fixed Data'!$B$10</f>
        <v>-0.11440086899849487</v>
      </c>
      <c r="Q132" s="21">
        <f>AVERAGE(Q129:Q130)*'Fixed Data'!$B$10</f>
        <v>-9.7489657552727635E-2</v>
      </c>
      <c r="R132" s="21">
        <f>AVERAGE(R129:R130)*'Fixed Data'!$B$10</f>
        <v>-8.1930303540248592E-2</v>
      </c>
      <c r="S132" s="21">
        <f>AVERAGE(S129:S130)*'Fixed Data'!$B$10</f>
        <v>-6.772280696105773E-2</v>
      </c>
      <c r="T132" s="21">
        <f>AVERAGE(T129:T130)*'Fixed Data'!$B$10</f>
        <v>-5.4867167815155077E-2</v>
      </c>
      <c r="U132" s="21">
        <f>AVERAGE(U129:U130)*'Fixed Data'!$B$10</f>
        <v>-4.3363386102540633E-2</v>
      </c>
      <c r="V132" s="21">
        <f>AVERAGE(V129:V130)*'Fixed Data'!$B$10</f>
        <v>-3.3211461823214369E-2</v>
      </c>
      <c r="W132" s="21">
        <f>AVERAGE(W129:W130)*'Fixed Data'!$B$10</f>
        <v>-2.4411394977176305E-2</v>
      </c>
      <c r="X132" s="21">
        <f>AVERAGE(X129:X130)*'Fixed Data'!$B$10</f>
        <v>-1.6963185564426431E-2</v>
      </c>
      <c r="Y132" s="21">
        <f>AVERAGE(Y129:Y130)*'Fixed Data'!$B$10</f>
        <v>-1.0866833584964757E-2</v>
      </c>
      <c r="Z132" s="21">
        <f>AVERAGE(Z129:Z130)*'Fixed Data'!$B$10</f>
        <v>-6.1223390387912741E-3</v>
      </c>
      <c r="AA132" s="21">
        <f>AVERAGE(AA129:AA130)*'Fixed Data'!$B$10</f>
        <v>-2.7297019259059961E-3</v>
      </c>
      <c r="AB132" s="21">
        <f>AVERAGE(AB129:AB130)*'Fixed Data'!$B$10</f>
        <v>-6.8892224630891458E-4</v>
      </c>
      <c r="AC132" s="21">
        <f>AVERAGE(AC129:AC130)*'Fixed Data'!$B$10</f>
        <v>-2.3751826354666846E-17</v>
      </c>
      <c r="AD132" s="21">
        <f>AVERAGE(AD129:AD130)*'Fixed Data'!$B$10</f>
        <v>-2.3751826354666846E-17</v>
      </c>
      <c r="AE132" s="21">
        <f>AVERAGE(AE129:AE130)*'Fixed Data'!$B$10</f>
        <v>-2.3751826354666846E-17</v>
      </c>
      <c r="AF132" s="21">
        <f>AVERAGE(AF129:AF130)*'Fixed Data'!$B$10</f>
        <v>-2.3751826354666846E-17</v>
      </c>
      <c r="AG132" s="21">
        <f>AVERAGE(AG129:AG130)*'Fixed Data'!$B$10</f>
        <v>-2.3751826354666846E-17</v>
      </c>
      <c r="AH132" s="21">
        <f>AVERAGE(AH129:AH130)*'Fixed Data'!$B$10</f>
        <v>-2.3751826354666846E-17</v>
      </c>
      <c r="AI132" s="21">
        <f>AVERAGE(AI129:AI130)*'Fixed Data'!$B$10</f>
        <v>-2.3751826354666846E-17</v>
      </c>
      <c r="AJ132" s="21">
        <f>AVERAGE(AJ129:AJ130)*'Fixed Data'!$B$10</f>
        <v>-2.3751826354666846E-17</v>
      </c>
      <c r="AK132" s="21">
        <f>AVERAGE(AK129:AK130)*'Fixed Data'!$B$10</f>
        <v>-2.3751826354666846E-17</v>
      </c>
      <c r="AL132" s="21">
        <f>AVERAGE(AL129:AL130)*'Fixed Data'!$B$10</f>
        <v>-2.3751826354666846E-17</v>
      </c>
      <c r="AM132" s="21">
        <f>AVERAGE(AM129:AM130)*'Fixed Data'!$B$10</f>
        <v>-2.3751826354666846E-17</v>
      </c>
      <c r="AN132" s="21">
        <f>AVERAGE(AN129:AN130)*'Fixed Data'!$B$10</f>
        <v>-2.3751826354666846E-17</v>
      </c>
      <c r="AO132" s="21">
        <f>AVERAGE(AO129:AO130)*'Fixed Data'!$B$10</f>
        <v>-2.3751826354666846E-17</v>
      </c>
      <c r="AP132" s="21">
        <f>AVERAGE(AP129:AP130)*'Fixed Data'!$B$10</f>
        <v>-2.3751826354666846E-17</v>
      </c>
      <c r="AQ132" s="21">
        <f>AVERAGE(AQ129:AQ130)*'Fixed Data'!$B$10</f>
        <v>-2.3751826354666846E-17</v>
      </c>
      <c r="AR132" s="21">
        <f>AVERAGE(AR129:AR130)*'Fixed Data'!$B$10</f>
        <v>-2.3751826354666846E-17</v>
      </c>
      <c r="AS132" s="21">
        <f>AVERAGE(AS129:AS130)*'Fixed Data'!$B$10</f>
        <v>-2.3751826354666846E-17</v>
      </c>
      <c r="AT132" s="21">
        <f>AVERAGE(AT129:AT130)*'Fixed Data'!$B$10</f>
        <v>-2.3751826354666846E-17</v>
      </c>
      <c r="AU132" s="21">
        <f>AVERAGE(AU129:AU130)*'Fixed Data'!$B$10</f>
        <v>-2.3751826354666846E-17</v>
      </c>
      <c r="AV132" s="21">
        <f>AVERAGE(AV129:AV130)*'Fixed Data'!$B$10</f>
        <v>-2.3751826354666846E-17</v>
      </c>
      <c r="AW132" s="21">
        <f>AVERAGE(AW129:AW130)*'Fixed Data'!$B$10</f>
        <v>-2.3751826354666846E-17</v>
      </c>
      <c r="AX132" s="21">
        <f>AVERAGE(AX129:AX130)*'Fixed Data'!$B$10</f>
        <v>-2.3751826354666846E-17</v>
      </c>
      <c r="AY132" s="21">
        <f>AVERAGE(AY129:AY130)*'Fixed Data'!$B$10</f>
        <v>-2.3751826354666846E-17</v>
      </c>
      <c r="AZ132" s="21">
        <f>AVERAGE(AZ129:AZ130)*'Fixed Data'!$B$10</f>
        <v>-2.3751826354666846E-17</v>
      </c>
      <c r="BA132" s="21">
        <f>AVERAGE(BA129:BA130)*'Fixed Data'!$B$10</f>
        <v>-2.3751826354666846E-17</v>
      </c>
      <c r="BB132" s="21">
        <f>AVERAGE(BB129:BB130)*'Fixed Data'!$B$10</f>
        <v>-2.3751826354666846E-17</v>
      </c>
    </row>
    <row r="133" spans="1:54" ht="14" outlineLevel="2" thickBot="1">
      <c r="A133" s="9"/>
      <c r="B133" s="3" t="s">
        <v>457</v>
      </c>
      <c r="C133" s="7" t="s">
        <v>458</v>
      </c>
      <c r="D133" s="7" t="s">
        <v>383</v>
      </c>
      <c r="E133" s="21">
        <f>E128+E132</f>
        <v>-2.9319900308478773E-2</v>
      </c>
      <c r="F133" s="21">
        <f t="shared" ref="F133:BB133" si="13">F128+F132</f>
        <v>-0.21905931344362278</v>
      </c>
      <c r="G133" s="21">
        <f t="shared" si="13"/>
        <v>-0.41644010262935061</v>
      </c>
      <c r="H133" s="21">
        <f t="shared" si="13"/>
        <v>-0.59299829206676025</v>
      </c>
      <c r="I133" s="21">
        <f t="shared" si="13"/>
        <v>-0.78047319259461212</v>
      </c>
      <c r="J133" s="21">
        <f t="shared" si="13"/>
        <v>-0.91208993356138268</v>
      </c>
      <c r="K133" s="21">
        <f t="shared" si="13"/>
        <v>-0.85191848331645303</v>
      </c>
      <c r="L133" s="21">
        <f t="shared" si="13"/>
        <v>-0.79309889050481142</v>
      </c>
      <c r="M133" s="21">
        <f t="shared" si="13"/>
        <v>-0.73563115512645816</v>
      </c>
      <c r="N133" s="21">
        <f t="shared" si="13"/>
        <v>-0.67951527718139304</v>
      </c>
      <c r="O133" s="21">
        <f t="shared" si="13"/>
        <v>-0.62475125666961606</v>
      </c>
      <c r="P133" s="21">
        <f t="shared" si="13"/>
        <v>-0.57133909359112744</v>
      </c>
      <c r="Q133" s="21">
        <f t="shared" si="13"/>
        <v>-0.51927878794592697</v>
      </c>
      <c r="R133" s="21">
        <f t="shared" si="13"/>
        <v>-0.46857033973401457</v>
      </c>
      <c r="S133" s="21">
        <f t="shared" si="13"/>
        <v>-0.41921374895539043</v>
      </c>
      <c r="T133" s="21">
        <f t="shared" si="13"/>
        <v>-0.37120901561005448</v>
      </c>
      <c r="U133" s="21">
        <f t="shared" si="13"/>
        <v>-0.32455613969800684</v>
      </c>
      <c r="V133" s="21">
        <f t="shared" si="13"/>
        <v>-0.27925512121924739</v>
      </c>
      <c r="W133" s="21">
        <f t="shared" si="13"/>
        <v>-0.23530596017377586</v>
      </c>
      <c r="X133" s="21">
        <f t="shared" si="13"/>
        <v>-0.19270865656159275</v>
      </c>
      <c r="Y133" s="21">
        <f t="shared" si="13"/>
        <v>-0.15146321038269803</v>
      </c>
      <c r="Z133" s="21">
        <f t="shared" si="13"/>
        <v>-0.11156962163709108</v>
      </c>
      <c r="AA133" s="21">
        <f t="shared" si="13"/>
        <v>-7.3027890324772277E-2</v>
      </c>
      <c r="AB133" s="21">
        <f t="shared" si="13"/>
        <v>-3.5838016445742117E-2</v>
      </c>
      <c r="AC133" s="21">
        <f t="shared" si="13"/>
        <v>-2.3751826354666846E-17</v>
      </c>
      <c r="AD133" s="21">
        <f t="shared" si="13"/>
        <v>-2.3751826354666846E-17</v>
      </c>
      <c r="AE133" s="21">
        <f t="shared" si="13"/>
        <v>-2.3751826354666846E-17</v>
      </c>
      <c r="AF133" s="21">
        <f t="shared" si="13"/>
        <v>-2.3751826354666846E-17</v>
      </c>
      <c r="AG133" s="21">
        <f t="shared" si="13"/>
        <v>-2.3751826354666846E-17</v>
      </c>
      <c r="AH133" s="21">
        <f t="shared" si="13"/>
        <v>-2.3751826354666846E-17</v>
      </c>
      <c r="AI133" s="21">
        <f t="shared" si="13"/>
        <v>-2.3751826354666846E-17</v>
      </c>
      <c r="AJ133" s="21">
        <f t="shared" si="13"/>
        <v>-2.3751826354666846E-17</v>
      </c>
      <c r="AK133" s="21">
        <f t="shared" si="13"/>
        <v>-2.3751826354666846E-17</v>
      </c>
      <c r="AL133" s="21">
        <f t="shared" si="13"/>
        <v>-2.3751826354666846E-17</v>
      </c>
      <c r="AM133" s="21">
        <f t="shared" si="13"/>
        <v>-2.3751826354666846E-17</v>
      </c>
      <c r="AN133" s="21">
        <f t="shared" si="13"/>
        <v>-2.3751826354666846E-17</v>
      </c>
      <c r="AO133" s="21">
        <f t="shared" si="13"/>
        <v>-2.3751826354666846E-17</v>
      </c>
      <c r="AP133" s="21">
        <f t="shared" si="13"/>
        <v>-2.3751826354666846E-17</v>
      </c>
      <c r="AQ133" s="21">
        <f t="shared" si="13"/>
        <v>-2.3751826354666846E-17</v>
      </c>
      <c r="AR133" s="21">
        <f t="shared" si="13"/>
        <v>-2.3751826354666846E-17</v>
      </c>
      <c r="AS133" s="21">
        <f t="shared" si="13"/>
        <v>-2.3751826354666846E-17</v>
      </c>
      <c r="AT133" s="21">
        <f t="shared" si="13"/>
        <v>-2.3751826354666846E-17</v>
      </c>
      <c r="AU133" s="21">
        <f t="shared" si="13"/>
        <v>-2.3751826354666846E-17</v>
      </c>
      <c r="AV133" s="21">
        <f t="shared" si="13"/>
        <v>-2.3751826354666846E-17</v>
      </c>
      <c r="AW133" s="21">
        <f t="shared" si="13"/>
        <v>-2.3751826354666846E-17</v>
      </c>
      <c r="AX133" s="21">
        <f t="shared" si="13"/>
        <v>-2.3751826354666846E-17</v>
      </c>
      <c r="AY133" s="21">
        <f t="shared" si="13"/>
        <v>-2.3751826354666846E-17</v>
      </c>
      <c r="AZ133" s="21">
        <f t="shared" si="13"/>
        <v>-2.3751826354666846E-17</v>
      </c>
      <c r="BA133" s="21">
        <f t="shared" si="13"/>
        <v>-2.3751826354666846E-17</v>
      </c>
      <c r="BB133" s="21">
        <f t="shared" si="13"/>
        <v>-2.3751826354666846E-17</v>
      </c>
    </row>
    <row r="134" spans="1:54" ht="14" outlineLevel="2" thickBot="1">
      <c r="A134" s="139"/>
      <c r="B134" s="142" t="s">
        <v>459</v>
      </c>
      <c r="C134" s="143"/>
      <c r="D134" s="243"/>
      <c r="E134" s="245">
        <f t="shared" ref="E134:AJ134" si="14">E83+E77+E71</f>
        <v>-4.6125343952147002</v>
      </c>
      <c r="F134" s="245">
        <f t="shared" si="14"/>
        <v>-4.9524986204686812</v>
      </c>
      <c r="G134" s="245">
        <f t="shared" si="14"/>
        <v>-4.6597878431174671</v>
      </c>
      <c r="H134" s="245">
        <f t="shared" si="14"/>
        <v>-5.0402431448322664</v>
      </c>
      <c r="I134" s="245">
        <f t="shared" si="14"/>
        <v>-4.7203642419671263</v>
      </c>
      <c r="J134" s="245">
        <f t="shared" si="14"/>
        <v>-1.7753699507529352</v>
      </c>
      <c r="K134" s="245">
        <f t="shared" si="14"/>
        <v>-1.8255467213462444</v>
      </c>
      <c r="L134" s="245">
        <f t="shared" si="14"/>
        <v>-1.8772621249230954</v>
      </c>
      <c r="M134" s="245">
        <f t="shared" si="14"/>
        <v>-1.9305633358426249</v>
      </c>
      <c r="N134" s="245">
        <f t="shared" si="14"/>
        <v>-1.9855036987246972</v>
      </c>
      <c r="O134" s="245">
        <f t="shared" si="14"/>
        <v>-2.0316180945178033</v>
      </c>
      <c r="P134" s="245">
        <f t="shared" si="14"/>
        <v>-2.0763493624725253</v>
      </c>
      <c r="Q134" s="245">
        <f t="shared" si="14"/>
        <v>-2.1224715287522629</v>
      </c>
      <c r="R134" s="245">
        <f t="shared" si="14"/>
        <v>-2.1700310329645407</v>
      </c>
      <c r="S134" s="245">
        <f t="shared" si="14"/>
        <v>-2.2190760306398722</v>
      </c>
      <c r="T134" s="245">
        <f t="shared" si="14"/>
        <v>-2.2696564668571755</v>
      </c>
      <c r="U134" s="245">
        <f t="shared" si="14"/>
        <v>-2.3218241483666309</v>
      </c>
      <c r="V134" s="245">
        <f t="shared" si="14"/>
        <v>-2.3756328247278988</v>
      </c>
      <c r="W134" s="245">
        <f t="shared" si="14"/>
        <v>-2.431138272453448</v>
      </c>
      <c r="X134" s="245">
        <f t="shared" si="14"/>
        <v>-2.4883983791518971</v>
      </c>
      <c r="Y134" s="245">
        <f t="shared" si="14"/>
        <v>-2.5474732366866975</v>
      </c>
      <c r="Z134" s="245">
        <f t="shared" si="14"/>
        <v>-2.6084252358373896</v>
      </c>
      <c r="AA134" s="245">
        <f t="shared" si="14"/>
        <v>-2.6713191677223707</v>
      </c>
      <c r="AB134" s="245">
        <f t="shared" si="14"/>
        <v>-2.7328161482212519</v>
      </c>
      <c r="AC134" s="245">
        <f t="shared" si="14"/>
        <v>-18.189897386074691</v>
      </c>
      <c r="AD134" s="245">
        <f t="shared" si="14"/>
        <v>-18.674841443773104</v>
      </c>
      <c r="AE134" s="245">
        <f t="shared" si="14"/>
        <v>-19.175800832779153</v>
      </c>
      <c r="AF134" s="245">
        <f t="shared" si="14"/>
        <v>-19.69337061925799</v>
      </c>
      <c r="AG134" s="245">
        <f t="shared" si="14"/>
        <v>-20.228171307707669</v>
      </c>
      <c r="AH134" s="245">
        <f t="shared" si="14"/>
        <v>-20.780850027981192</v>
      </c>
      <c r="AI134" s="245">
        <f t="shared" si="14"/>
        <v>-21.352081902615694</v>
      </c>
      <c r="AJ134" s="245">
        <f t="shared" si="14"/>
        <v>-21.942571384110412</v>
      </c>
      <c r="AK134" s="245">
        <f t="shared" ref="AK134:BB134" si="15">AK83+AK77+AK71</f>
        <v>-22.553053712409433</v>
      </c>
      <c r="AL134" s="245">
        <f t="shared" si="15"/>
        <v>-23.184296477563631</v>
      </c>
      <c r="AM134" s="245">
        <f t="shared" si="15"/>
        <v>-23.837101189905351</v>
      </c>
      <c r="AN134" s="245">
        <f t="shared" si="15"/>
        <v>-24.506154190384894</v>
      </c>
      <c r="AO134" s="245">
        <f t="shared" si="15"/>
        <v>-25.197355376679852</v>
      </c>
      <c r="AP134" s="245">
        <f t="shared" si="15"/>
        <v>-25.912596366064655</v>
      </c>
      <c r="AQ134" s="245">
        <f t="shared" si="15"/>
        <v>-26.6528294957977</v>
      </c>
      <c r="AR134" s="245">
        <f t="shared" si="15"/>
        <v>-27.389410534378008</v>
      </c>
      <c r="AS134" s="245">
        <f t="shared" si="15"/>
        <v>-28.086509379536832</v>
      </c>
      <c r="AT134" s="245">
        <f t="shared" si="15"/>
        <v>-28.805735231934428</v>
      </c>
      <c r="AU134" s="245">
        <f t="shared" si="15"/>
        <v>-29.547854614804383</v>
      </c>
      <c r="AV134" s="245">
        <f t="shared" si="15"/>
        <v>-30.291863624057399</v>
      </c>
      <c r="AW134" s="245">
        <f t="shared" si="15"/>
        <v>-31.011470660783239</v>
      </c>
      <c r="AX134" s="245">
        <f t="shared" si="15"/>
        <v>-31.678758056143678</v>
      </c>
      <c r="AY134" s="245">
        <f t="shared" si="15"/>
        <v>-32.304568798120869</v>
      </c>
      <c r="AZ134" s="245">
        <f t="shared" si="15"/>
        <v>-32.930317146313399</v>
      </c>
      <c r="BA134" s="245">
        <f t="shared" si="15"/>
        <v>-33.575000036040684</v>
      </c>
      <c r="BB134" s="245">
        <f t="shared" si="15"/>
        <v>-34.232304001552343</v>
      </c>
    </row>
    <row r="135" spans="1:54" ht="14" outlineLevel="2" thickBot="1">
      <c r="A135" s="138"/>
      <c r="B135" s="140" t="s">
        <v>460</v>
      </c>
      <c r="C135" s="141"/>
      <c r="D135" s="244"/>
      <c r="E135" s="245">
        <f>E133+E134</f>
        <v>-4.6418542955231787</v>
      </c>
      <c r="F135" s="245">
        <f t="shared" ref="F135:AW135" si="16">F133+F134</f>
        <v>-5.1715579339123039</v>
      </c>
      <c r="G135" s="245">
        <f t="shared" si="16"/>
        <v>-5.076227945746818</v>
      </c>
      <c r="H135" s="245">
        <f t="shared" si="16"/>
        <v>-5.6332414368990271</v>
      </c>
      <c r="I135" s="245">
        <f t="shared" si="16"/>
        <v>-5.5008374345617383</v>
      </c>
      <c r="J135" s="245">
        <f t="shared" si="16"/>
        <v>-2.6874598843143178</v>
      </c>
      <c r="K135" s="245">
        <f t="shared" si="16"/>
        <v>-2.6774652046626972</v>
      </c>
      <c r="L135" s="245">
        <f t="shared" si="16"/>
        <v>-2.6703610154279067</v>
      </c>
      <c r="M135" s="245">
        <f t="shared" si="16"/>
        <v>-2.6661944909690831</v>
      </c>
      <c r="N135" s="245">
        <f t="shared" si="16"/>
        <v>-2.66501897590609</v>
      </c>
      <c r="O135" s="245">
        <f t="shared" si="16"/>
        <v>-2.6563693511874193</v>
      </c>
      <c r="P135" s="245">
        <f t="shared" si="16"/>
        <v>-2.6476884560636527</v>
      </c>
      <c r="Q135" s="245">
        <f t="shared" si="16"/>
        <v>-2.6417503166981899</v>
      </c>
      <c r="R135" s="245">
        <f t="shared" si="16"/>
        <v>-2.6386013726985551</v>
      </c>
      <c r="S135" s="245">
        <f t="shared" si="16"/>
        <v>-2.6382897795952625</v>
      </c>
      <c r="T135" s="245">
        <f t="shared" si="16"/>
        <v>-2.64086548246723</v>
      </c>
      <c r="U135" s="245">
        <f t="shared" si="16"/>
        <v>-2.6463802880646377</v>
      </c>
      <c r="V135" s="245">
        <f t="shared" si="16"/>
        <v>-2.6548879459471464</v>
      </c>
      <c r="W135" s="245">
        <f t="shared" si="16"/>
        <v>-2.666444232627224</v>
      </c>
      <c r="X135" s="245">
        <f t="shared" si="16"/>
        <v>-2.6811070357134899</v>
      </c>
      <c r="Y135" s="245">
        <f t="shared" si="16"/>
        <v>-2.6989364470693955</v>
      </c>
      <c r="Z135" s="245">
        <f t="shared" si="16"/>
        <v>-2.7199948574744806</v>
      </c>
      <c r="AA135" s="245">
        <f t="shared" si="16"/>
        <v>-2.744347058047143</v>
      </c>
      <c r="AB135" s="245">
        <f t="shared" si="16"/>
        <v>-2.768654164666994</v>
      </c>
      <c r="AC135" s="245">
        <f t="shared" si="16"/>
        <v>-18.189897386074691</v>
      </c>
      <c r="AD135" s="245">
        <f t="shared" si="16"/>
        <v>-18.674841443773104</v>
      </c>
      <c r="AE135" s="245">
        <f t="shared" si="16"/>
        <v>-19.175800832779153</v>
      </c>
      <c r="AF135" s="245">
        <f t="shared" si="16"/>
        <v>-19.69337061925799</v>
      </c>
      <c r="AG135" s="245">
        <f t="shared" si="16"/>
        <v>-20.228171307707669</v>
      </c>
      <c r="AH135" s="245">
        <f t="shared" si="16"/>
        <v>-20.780850027981192</v>
      </c>
      <c r="AI135" s="245">
        <f t="shared" si="16"/>
        <v>-21.352081902615694</v>
      </c>
      <c r="AJ135" s="245">
        <f t="shared" si="16"/>
        <v>-21.942571384110412</v>
      </c>
      <c r="AK135" s="245">
        <f t="shared" si="16"/>
        <v>-22.553053712409433</v>
      </c>
      <c r="AL135" s="245">
        <f t="shared" si="16"/>
        <v>-23.184296477563631</v>
      </c>
      <c r="AM135" s="245">
        <f t="shared" si="16"/>
        <v>-23.837101189905351</v>
      </c>
      <c r="AN135" s="245">
        <f t="shared" si="16"/>
        <v>-24.506154190384894</v>
      </c>
      <c r="AO135" s="245">
        <f t="shared" si="16"/>
        <v>-25.197355376679852</v>
      </c>
      <c r="AP135" s="245">
        <f t="shared" si="16"/>
        <v>-25.912596366064655</v>
      </c>
      <c r="AQ135" s="245">
        <f t="shared" si="16"/>
        <v>-26.6528294957977</v>
      </c>
      <c r="AR135" s="245">
        <f t="shared" si="16"/>
        <v>-27.389410534378008</v>
      </c>
      <c r="AS135" s="245">
        <f t="shared" si="16"/>
        <v>-28.086509379536832</v>
      </c>
      <c r="AT135" s="245">
        <f t="shared" si="16"/>
        <v>-28.805735231934428</v>
      </c>
      <c r="AU135" s="245">
        <f t="shared" si="16"/>
        <v>-29.547854614804383</v>
      </c>
      <c r="AV135" s="245">
        <f t="shared" si="16"/>
        <v>-30.291863624057399</v>
      </c>
      <c r="AW135" s="245">
        <f t="shared" si="16"/>
        <v>-31.011470660783239</v>
      </c>
      <c r="AX135" s="245">
        <f>AX133+AX134</f>
        <v>-31.678758056143678</v>
      </c>
      <c r="AY135" s="245">
        <f>AY133+AY134</f>
        <v>-32.304568798120869</v>
      </c>
      <c r="AZ135" s="245">
        <f>AZ133+AZ134</f>
        <v>-32.930317146313399</v>
      </c>
      <c r="BA135" s="245">
        <f>BA133+BA134</f>
        <v>-33.575000036040684</v>
      </c>
      <c r="BB135" s="245">
        <f>BB133+BB134</f>
        <v>-34.232304001552343</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461</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462</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463</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55" t="s">
        <v>464</v>
      </c>
      <c r="B143" s="135" t="s">
        <v>281</v>
      </c>
      <c r="C143" s="135" t="s">
        <v>389</v>
      </c>
      <c r="D143" s="135" t="s">
        <v>383</v>
      </c>
      <c r="E143" s="21">
        <f>-(E$158*'Fixed Data'!$B$25*'Fixed Data'!E$47*'Fixed Data'!$B$24*'Fixed Data'!$B$23+E$158*'Fixed Data'!$B$26)*'Fixed Data'!L42/10^6</f>
        <v>-9.2668915026854197</v>
      </c>
      <c r="F143" s="21">
        <f>-(F$158*'Fixed Data'!$B$25*'Fixed Data'!F$47*'Fixed Data'!$B$24*'Fixed Data'!$B$23+F$158*'Fixed Data'!$B$26)*'Fixed Data'!M42/10^6</f>
        <v>-9.6923738623032314</v>
      </c>
      <c r="G143" s="21">
        <f>-(G$158*'Fixed Data'!$B$25*'Fixed Data'!G$47*'Fixed Data'!$B$24*'Fixed Data'!$B$23+G$158*'Fixed Data'!$B$26)*'Fixed Data'!N42/10^6</f>
        <v>-10.091042196052385</v>
      </c>
      <c r="H143" s="21">
        <f>-(H$158*'Fixed Data'!$B$25*'Fixed Data'!H$47*'Fixed Data'!$B$24*'Fixed Data'!$B$23+H$158*'Fixed Data'!$B$26)*'Fixed Data'!O42/10^6</f>
        <v>-10.510878764581161</v>
      </c>
      <c r="I143" s="21">
        <f>-(I$158*'Fixed Data'!$B$25*'Fixed Data'!I$47*'Fixed Data'!$B$24*'Fixed Data'!$B$23+I$158*'Fixed Data'!$B$26)*'Fixed Data'!P42/10^6</f>
        <v>-10.955069683161167</v>
      </c>
      <c r="J143" s="21">
        <f>-(J$158*'Fixed Data'!$B$25*'Fixed Data'!J$47*'Fixed Data'!$B$24*'Fixed Data'!$B$23+J$158*'Fixed Data'!$B$26)*'Fixed Data'!Q42/10^6</f>
        <v>-11.452270456584534</v>
      </c>
      <c r="K143" s="21">
        <f>-(K$158*'Fixed Data'!$B$25*'Fixed Data'!K$47*'Fixed Data'!$B$24*'Fixed Data'!$B$23+K$158*'Fixed Data'!$B$26)*'Fixed Data'!R42/10^6</f>
        <v>-11.930889298848601</v>
      </c>
      <c r="L143" s="21">
        <f>-(L$158*'Fixed Data'!$B$25*'Fixed Data'!L$47*'Fixed Data'!$B$24*'Fixed Data'!$B$23+L$158*'Fixed Data'!$B$26)*'Fixed Data'!S42/10^6</f>
        <v>-12.468046199079565</v>
      </c>
      <c r="M143" s="21">
        <f>-(M$158*'Fixed Data'!$B$25*'Fixed Data'!M$47*'Fixed Data'!$B$24*'Fixed Data'!$B$23+M$158*'Fixed Data'!$B$26)*'Fixed Data'!T42/10^6</f>
        <v>-13.026877262350794</v>
      </c>
      <c r="N143" s="21">
        <f>-(N$158*'Fixed Data'!$B$25*'Fixed Data'!N$47*'Fixed Data'!$B$24*'Fixed Data'!$B$23+N$158*'Fixed Data'!$B$26)*'Fixed Data'!U42/10^6</f>
        <v>-13.566122032069176</v>
      </c>
      <c r="O143" s="21">
        <f>-(O$158*'Fixed Data'!$B$25*'Fixed Data'!O$47*'Fixed Data'!$B$24*'Fixed Data'!$B$23+O$158*'Fixed Data'!$B$26)*'Fixed Data'!V42/10^6</f>
        <v>-14.096749166806603</v>
      </c>
      <c r="P143" s="21">
        <f>-(P$158*'Fixed Data'!$B$25*'Fixed Data'!P$47*'Fixed Data'!$B$24*'Fixed Data'!$B$23+P$158*'Fixed Data'!$B$26)*'Fixed Data'!W42/10^6</f>
        <v>-14.627417583841797</v>
      </c>
      <c r="Q143" s="21">
        <f>-(Q$158*'Fixed Data'!$B$25*'Fixed Data'!Q$47*'Fixed Data'!$B$24*'Fixed Data'!$B$23+Q$158*'Fixed Data'!$B$26)*'Fixed Data'!X42/10^6</f>
        <v>-15.17752375806019</v>
      </c>
      <c r="R143" s="21">
        <f>-(R$158*'Fixed Data'!$B$25*'Fixed Data'!R$47*'Fixed Data'!$B$24*'Fixed Data'!$B$23+R$158*'Fixed Data'!$B$26)*'Fixed Data'!Y42/10^6</f>
        <v>-15.793893744078774</v>
      </c>
      <c r="S143" s="21">
        <f>-(S$158*'Fixed Data'!$B$25*'Fixed Data'!S$47*'Fixed Data'!$B$24*'Fixed Data'!$B$23+S$158*'Fixed Data'!$B$26)*'Fixed Data'!Z42/10^6</f>
        <v>-16.386287622813185</v>
      </c>
      <c r="T143" s="21">
        <f>-(T$158*'Fixed Data'!$B$25*'Fixed Data'!T$47*'Fixed Data'!$B$24*'Fixed Data'!$B$23+T$158*'Fixed Data'!$B$26)*'Fixed Data'!AA42/10^6</f>
        <v>-17.000589479268974</v>
      </c>
      <c r="U143" s="21">
        <f>-(U$158*'Fixed Data'!$B$25*'Fixed Data'!U$47*'Fixed Data'!$B$24*'Fixed Data'!$B$23+U$158*'Fixed Data'!$B$26)*'Fixed Data'!AB42/10^6</f>
        <v>-17.63768157400532</v>
      </c>
      <c r="V143" s="21">
        <f>-(V$158*'Fixed Data'!$B$25*'Fixed Data'!V$47*'Fixed Data'!$B$24*'Fixed Data'!$B$23+V$158*'Fixed Data'!$B$26)*'Fixed Data'!AC42/10^6</f>
        <v>-18.348892162577176</v>
      </c>
      <c r="W143" s="21">
        <f>-(W$158*'Fixed Data'!$B$25*'Fixed Data'!W$47*'Fixed Data'!$B$24*'Fixed Data'!$B$23+W$158*'Fixed Data'!$B$26)*'Fixed Data'!AD42/10^6</f>
        <v>-19.035538787172619</v>
      </c>
      <c r="X143" s="21">
        <f>-(X$158*'Fixed Data'!$B$25*'Fixed Data'!X$47*'Fixed Data'!$B$24*'Fixed Data'!$B$23+X$158*'Fixed Data'!$B$26)*'Fixed Data'!AE42/10^6</f>
        <v>-19.800690012029271</v>
      </c>
      <c r="Y143" s="21">
        <f>-(Y$158*'Fixed Data'!$B$25*'Fixed Data'!Y$47*'Fixed Data'!$B$24*'Fixed Data'!$B$23+Y$158*'Fixed Data'!$B$26)*'Fixed Data'!AF42/10^6</f>
        <v>-20.54103742932141</v>
      </c>
      <c r="Z143" s="21">
        <f>-(Z$158*'Fixed Data'!$B$25*'Fixed Data'!Z$47*'Fixed Data'!$B$24*'Fixed Data'!$B$23+Z$158*'Fixed Data'!$B$26)*'Fixed Data'!AG42/10^6</f>
        <v>-21.364603888269457</v>
      </c>
      <c r="AA143" s="21">
        <f>-(AA$158*'Fixed Data'!$B$25*'Fixed Data'!AA$47*'Fixed Data'!$B$24*'Fixed Data'!$B$23+AA$158*'Fixed Data'!$B$26)*'Fixed Data'!AH42/10^6</f>
        <v>-22.219843442984125</v>
      </c>
      <c r="AB143" s="21">
        <f>-(AB$158*'Fixed Data'!$B$25*'Fixed Data'!AB$47*'Fixed Data'!$B$24*'Fixed Data'!$B$23+AB$158*'Fixed Data'!$B$26)*'Fixed Data'!AI42/10^6</f>
        <v>-23.079300114142505</v>
      </c>
      <c r="AC143" s="21">
        <f>-(AC$158*'Fixed Data'!$B$25*'Fixed Data'!AC$47*'Fixed Data'!$B$24*'Fixed Data'!$B$23+AC$158*'Fixed Data'!$B$26)*'Fixed Data'!AJ42/10^6</f>
        <v>-155.84575625937214</v>
      </c>
      <c r="AD143" s="21">
        <f>-(AD$158*'Fixed Data'!$B$25*'Fixed Data'!AD$47*'Fixed Data'!$B$24*'Fixed Data'!$B$23+AD$158*'Fixed Data'!$B$26)*'Fixed Data'!AK42/10^6</f>
        <v>-162.30865939684904</v>
      </c>
      <c r="AE143" s="21">
        <f>-(AE$158*'Fixed Data'!$B$25*'Fixed Data'!AE$47*'Fixed Data'!$B$24*'Fixed Data'!$B$23+AE$158*'Fixed Data'!$B$26)*'Fixed Data'!AL42/10^6</f>
        <v>-169.0725594706521</v>
      </c>
      <c r="AF143" s="21">
        <f>-(AF$158*'Fixed Data'!$B$25*'Fixed Data'!AF$47*'Fixed Data'!$B$24*'Fixed Data'!$B$23+AF$158*'Fixed Data'!$B$26)*'Fixed Data'!AM42/10^6</f>
        <v>-176.09728520975162</v>
      </c>
      <c r="AG143" s="21">
        <f>-(AG$158*'Fixed Data'!$B$25*'Fixed Data'!AG$47*'Fixed Data'!$B$24*'Fixed Data'!$B$23+AG$158*'Fixed Data'!$B$26)*'Fixed Data'!AN42/10^6</f>
        <v>-183.39868178295242</v>
      </c>
      <c r="AH143" s="21">
        <f>-(AH$158*'Fixed Data'!$B$25*'Fixed Data'!AH$47*'Fixed Data'!$B$24*'Fixed Data'!$B$23+AH$158*'Fixed Data'!$B$26)*'Fixed Data'!AO42/10^6</f>
        <v>-190.99508934155241</v>
      </c>
      <c r="AI143" s="21">
        <f>-(AI$158*'Fixed Data'!$B$25*'Fixed Data'!AI$47*'Fixed Data'!$B$24*'Fixed Data'!$B$23+AI$158*'Fixed Data'!$B$26)*'Fixed Data'!AP42/10^6</f>
        <v>-198.90913182307273</v>
      </c>
      <c r="AJ143" s="21">
        <f>-(AJ$158*'Fixed Data'!$B$25*'Fixed Data'!AJ$47*'Fixed Data'!$B$24*'Fixed Data'!$B$23+AJ$158*'Fixed Data'!$B$26)*'Fixed Data'!AQ42/10^6</f>
        <v>-207.14853768246013</v>
      </c>
      <c r="AK143" s="21">
        <f>-(AK$158*'Fixed Data'!$B$25*'Fixed Data'!AK$47*'Fixed Data'!$B$24*'Fixed Data'!$B$23+AK$158*'Fixed Data'!$B$26)*'Fixed Data'!AR42/10^6</f>
        <v>-215.72327490810338</v>
      </c>
      <c r="AL143" s="21">
        <f>-(AL$158*'Fixed Data'!$B$25*'Fixed Data'!AL$47*'Fixed Data'!$B$24*'Fixed Data'!$B$23+AL$158*'Fixed Data'!$B$26)*'Fixed Data'!AS42/10^6</f>
        <v>-224.6510747353806</v>
      </c>
      <c r="AM143" s="21">
        <f>-(AM$158*'Fixed Data'!$B$25*'Fixed Data'!AM$47*'Fixed Data'!$B$24*'Fixed Data'!$B$23+AM$158*'Fixed Data'!$B$26)*'Fixed Data'!AT42/10^6</f>
        <v>-233.94874841655877</v>
      </c>
      <c r="AN143" s="21">
        <f>-(AN$158*'Fixed Data'!$B$25*'Fixed Data'!AN$47*'Fixed Data'!$B$24*'Fixed Data'!$B$23+AN$158*'Fixed Data'!$B$26)*'Fixed Data'!AU42/10^6</f>
        <v>-243.57129603342105</v>
      </c>
      <c r="AO143" s="21">
        <f>-(AO$158*'Fixed Data'!$B$25*'Fixed Data'!AO$47*'Fixed Data'!$B$24*'Fixed Data'!$B$23+AO$158*'Fixed Data'!$B$26)*'Fixed Data'!AV42/10^6</f>
        <v>-253.58315570150242</v>
      </c>
      <c r="AP143" s="21">
        <f>-(AP$158*'Fixed Data'!$B$25*'Fixed Data'!AP$47*'Fixed Data'!$B$24*'Fixed Data'!$B$23+AP$158*'Fixed Data'!$B$26)*'Fixed Data'!AW42/10^6</f>
        <v>-264.0120225407108</v>
      </c>
      <c r="AQ143" s="21">
        <f>-(AQ$158*'Fixed Data'!$B$25*'Fixed Data'!AQ$47*'Fixed Data'!$B$24*'Fixed Data'!$B$23+AQ$158*'Fixed Data'!$B$26)*'Fixed Data'!AX42/10^6</f>
        <v>-274.87717779872241</v>
      </c>
      <c r="AR143" s="21">
        <f>-(AR$158*'Fixed Data'!$B$25*'Fixed Data'!AR$47*'Fixed Data'!$B$24*'Fixed Data'!$B$23+AR$158*'Fixed Data'!$B$26)*'Fixed Data'!AY42/10^6</f>
        <v>-285.88893079623824</v>
      </c>
      <c r="AS143" s="21">
        <f>-(AS$158*'Fixed Data'!$B$25*'Fixed Data'!AS$47*'Fixed Data'!$B$24*'Fixed Data'!$B$23+AS$158*'Fixed Data'!$B$26)*'Fixed Data'!AZ42/10^6</f>
        <v>-296.66729803115658</v>
      </c>
      <c r="AT143" s="21">
        <f>-(AT$158*'Fixed Data'!$B$25*'Fixed Data'!AT$47*'Fixed Data'!$B$24*'Fixed Data'!$B$23+AT$158*'Fixed Data'!$B$26)*'Fixed Data'!BA42/10^6</f>
        <v>-307.85591085319072</v>
      </c>
      <c r="AU143" s="21">
        <f>-(AU$158*'Fixed Data'!$B$25*'Fixed Data'!AU$47*'Fixed Data'!$B$24*'Fixed Data'!$B$23+AU$158*'Fixed Data'!$B$26)*'Fixed Data'!BB42/10^6</f>
        <v>-319.47141746179426</v>
      </c>
      <c r="AV143" s="21">
        <f>-(AV$158*'Fixed Data'!$B$25*'Fixed Data'!AV$47*'Fixed Data'!$B$24*'Fixed Data'!$B$23+AV$158*'Fixed Data'!$B$26)*'Fixed Data'!BC42/10^6</f>
        <v>-331.29269067439327</v>
      </c>
      <c r="AW143" s="21">
        <f>-(AW$158*'Fixed Data'!$B$25*'Fixed Data'!AW$47*'Fixed Data'!$B$24*'Fixed Data'!$B$23+AW$158*'Fixed Data'!$B$26)*'Fixed Data'!BD42/10^6</f>
        <v>-343.02958062768903</v>
      </c>
      <c r="AX143" s="21">
        <f>-(AX$158*'Fixed Data'!$B$25*'Fixed Data'!AX$47*'Fixed Data'!$B$24*'Fixed Data'!$B$23+AX$158*'Fixed Data'!$B$26)*'Fixed Data'!BE42/10^6</f>
        <v>-354.36065917229837</v>
      </c>
      <c r="AY143" s="21">
        <f>-(AY$158*'Fixed Data'!$B$25*'Fixed Data'!AY$47*'Fixed Data'!$B$24*'Fixed Data'!$B$23+AY$158*'Fixed Data'!$B$26)*'Fixed Data'!BF42/10^6</f>
        <v>-365.38900906090544</v>
      </c>
      <c r="AZ143" s="21">
        <f>-(AZ$158*'Fixed Data'!$B$25*'Fixed Data'!AZ$47*'Fixed Data'!$B$24*'Fixed Data'!$B$23+AZ$158*'Fixed Data'!$B$26)*'Fixed Data'!BG42/10^6</f>
        <v>-376.57271389737804</v>
      </c>
      <c r="BA143" s="21">
        <f>-(BA$158*'Fixed Data'!$B$25*'Fixed Data'!BA$47*'Fixed Data'!$B$24*'Fixed Data'!$B$23+BA$158*'Fixed Data'!$B$26)*'Fixed Data'!BH42/10^6</f>
        <v>-388.1313528031103</v>
      </c>
      <c r="BB143" s="21">
        <f>-(BB$158*'Fixed Data'!$B$25*'Fixed Data'!BB$47*'Fixed Data'!$B$24*'Fixed Data'!$B$23+BB$158*'Fixed Data'!$B$26)*'Fixed Data'!BI42/10^6</f>
        <v>-399.99823273932998</v>
      </c>
    </row>
    <row r="144" spans="1:54" outlineLevel="2">
      <c r="A144" s="456"/>
      <c r="B144" s="135" t="s">
        <v>281</v>
      </c>
      <c r="C144" s="135"/>
      <c r="D144" s="135" t="s">
        <v>383</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56"/>
      <c r="B145" s="135" t="s">
        <v>281</v>
      </c>
      <c r="C145" s="135"/>
      <c r="D145" s="135" t="s">
        <v>383</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56"/>
      <c r="B146" s="135" t="s">
        <v>284</v>
      </c>
      <c r="C146" s="135" t="s">
        <v>465</v>
      </c>
      <c r="D146" s="135" t="s">
        <v>383</v>
      </c>
      <c r="E146" s="21">
        <f>-E$161*'Fixed Data'!$B$20*'Fixed Data'!$B$22</f>
        <v>-1.1782238256985185</v>
      </c>
      <c r="F146" s="21">
        <f>-F$161*'Fixed Data'!$B$20*'Fixed Data'!$B$22</f>
        <v>-1.2033570293989113</v>
      </c>
      <c r="G146" s="21">
        <f>-G$161*'Fixed Data'!$B$20*'Fixed Data'!$B$22</f>
        <v>-1.2304153347834754</v>
      </c>
      <c r="H146" s="21">
        <f>-H$161*'Fixed Data'!$B$20*'Fixed Data'!$B$22</f>
        <v>-1.2601506201103732</v>
      </c>
      <c r="I146" s="21">
        <f>-I$161*'Fixed Data'!$B$20*'Fixed Data'!$B$22</f>
        <v>-1.2884837418419812</v>
      </c>
      <c r="J146" s="21">
        <f>-J$161*'Fixed Data'!$B$20*'Fixed Data'!$B$22</f>
        <v>-1.3195063750821656</v>
      </c>
      <c r="K146" s="21">
        <f>-K$161*'Fixed Data'!$B$20*'Fixed Data'!$B$22</f>
        <v>-1.3557443237247067</v>
      </c>
      <c r="L146" s="21">
        <f>-L$161*'Fixed Data'!$B$20*'Fixed Data'!$B$22</f>
        <v>-1.393004650788584</v>
      </c>
      <c r="M146" s="21">
        <f>-M$161*'Fixed Data'!$B$20*'Fixed Data'!$B$22</f>
        <v>-1.4312005161880168</v>
      </c>
      <c r="N146" s="21">
        <f>-N$161*'Fixed Data'!$B$20*'Fixed Data'!$B$22</f>
        <v>-1.4707291424949664</v>
      </c>
      <c r="O146" s="21">
        <f>-O$161*'Fixed Data'!$B$20*'Fixed Data'!$B$22</f>
        <v>-1.5111018397857925</v>
      </c>
      <c r="P146" s="21">
        <f>-P$161*'Fixed Data'!$B$20*'Fixed Data'!$B$22</f>
        <v>-1.5528123854765175</v>
      </c>
      <c r="Q146" s="21">
        <f>-Q$161*'Fixed Data'!$B$20*'Fixed Data'!$B$22</f>
        <v>-1.5960584744264581</v>
      </c>
      <c r="R146" s="21">
        <f>-R$161*'Fixed Data'!$B$20*'Fixed Data'!$B$22</f>
        <v>-1.6407950582202733</v>
      </c>
      <c r="S146" s="21">
        <f>-S$161*'Fixed Data'!$B$20*'Fixed Data'!$B$22</f>
        <v>-1.6872215849870875</v>
      </c>
      <c r="T146" s="21">
        <f>-T$161*'Fixed Data'!$B$20*'Fixed Data'!$B$22</f>
        <v>-1.7354112701641453</v>
      </c>
      <c r="U146" s="21">
        <f>-U$161*'Fixed Data'!$B$20*'Fixed Data'!$B$22</f>
        <v>-1.7854409362815502</v>
      </c>
      <c r="V146" s="21">
        <f>-V$161*'Fixed Data'!$B$20*'Fixed Data'!$B$22</f>
        <v>-1.8373912088896296</v>
      </c>
      <c r="W146" s="21">
        <f>-W$161*'Fixed Data'!$B$20*'Fixed Data'!$B$22</f>
        <v>-1.8913467238136981</v>
      </c>
      <c r="X146" s="21">
        <f>-X$161*'Fixed Data'!$B$20*'Fixed Data'!$B$22</f>
        <v>-1.9473963464148731</v>
      </c>
      <c r="Y146" s="21">
        <f>-Y$161*'Fixed Data'!$B$20*'Fixed Data'!$B$22</f>
        <v>-2.0056334035769563</v>
      </c>
      <c r="Z146" s="21">
        <f>-Z$161*'Fixed Data'!$B$20*'Fixed Data'!$B$22</f>
        <v>-2.0661559291834135</v>
      </c>
      <c r="AA146" s="21">
        <f>-AA$161*'Fixed Data'!$B$20*'Fixed Data'!$B$22</f>
        <v>-2.1290669238951816</v>
      </c>
      <c r="AB146" s="21">
        <f>-AB$161*'Fixed Data'!$B$20*'Fixed Data'!$B$22</f>
        <v>-2.19292133097278</v>
      </c>
      <c r="AC146" s="21">
        <f>-AC$161*'Fixed Data'!$B$20*'Fixed Data'!$B$22</f>
        <v>-3.9390161551130243</v>
      </c>
      <c r="AD146" s="21">
        <f>-AD$161*'Fixed Data'!$B$20*'Fixed Data'!$B$22</f>
        <v>-4.0036609040357645</v>
      </c>
      <c r="AE146" s="21">
        <f>-AE$161*'Fixed Data'!$B$20*'Fixed Data'!$B$22</f>
        <v>-4.0709794115919991</v>
      </c>
      <c r="AF146" s="21">
        <f>-AF$161*'Fixed Data'!$B$20*'Fixed Data'!$B$22</f>
        <v>-4.1410988671731417</v>
      </c>
      <c r="AG146" s="21">
        <f>-AG$161*'Fixed Data'!$B$20*'Fixed Data'!$B$22</f>
        <v>-4.2141532097321228</v>
      </c>
      <c r="AH146" s="21">
        <f>-AH$161*'Fixed Data'!$B$20*'Fixed Data'!$B$22</f>
        <v>-4.2902835125108414</v>
      </c>
      <c r="AI146" s="21">
        <f>-AI$161*'Fixed Data'!$B$20*'Fixed Data'!$B$22</f>
        <v>-4.3696383906240586</v>
      </c>
      <c r="AJ146" s="21">
        <f>-AJ$161*'Fixed Data'!$B$20*'Fixed Data'!$B$22</f>
        <v>-4.4523744328884307</v>
      </c>
      <c r="AK146" s="21">
        <f>-AK$161*'Fixed Data'!$B$20*'Fixed Data'!$B$22</f>
        <v>-4.5386566593706004</v>
      </c>
      <c r="AL146" s="21">
        <f>-AL$161*'Fixed Data'!$B$20*'Fixed Data'!$B$22</f>
        <v>-4.6286590062190065</v>
      </c>
      <c r="AM146" s="21">
        <f>-AM$161*'Fixed Data'!$B$20*'Fixed Data'!$B$22</f>
        <v>-4.7225648394402393</v>
      </c>
      <c r="AN146" s="21">
        <f>-AN$161*'Fixed Data'!$B$20*'Fixed Data'!$B$22</f>
        <v>-4.8201836954892228</v>
      </c>
      <c r="AO146" s="21">
        <f>-AO$161*'Fixed Data'!$B$20*'Fixed Data'!$B$22</f>
        <v>-4.9220330364058471</v>
      </c>
      <c r="AP146" s="21">
        <f>-AP$161*'Fixed Data'!$B$20*'Fixed Data'!$B$22</f>
        <v>-5.0283889202058631</v>
      </c>
      <c r="AQ146" s="21">
        <f>-AQ$161*'Fixed Data'!$B$20*'Fixed Data'!$B$22</f>
        <v>-5.1394780253677492</v>
      </c>
      <c r="AR146" s="21">
        <f>-AR$161*'Fixed Data'!$B$20*'Fixed Data'!$B$22</f>
        <v>-5.2447797435427654</v>
      </c>
      <c r="AS146" s="21">
        <f>-AS$161*'Fixed Data'!$B$20*'Fixed Data'!$B$22</f>
        <v>-5.3311615303734508</v>
      </c>
      <c r="AT146" s="21">
        <f>-AT$161*'Fixed Data'!$B$20*'Fixed Data'!$B$22</f>
        <v>-5.4208594295175958</v>
      </c>
      <c r="AU146" s="21">
        <f>-AU$161*'Fixed Data'!$B$20*'Fixed Data'!$B$22</f>
        <v>-5.5140191076697533</v>
      </c>
      <c r="AV146" s="21">
        <f>-AV$161*'Fixed Data'!$B$20*'Fixed Data'!$B$22</f>
        <v>-5.6022404936365682</v>
      </c>
      <c r="AW146" s="21">
        <f>-AW$161*'Fixed Data'!$B$20*'Fixed Data'!$B$22</f>
        <v>-5.6750443615139732</v>
      </c>
      <c r="AX146" s="21">
        <f>-AX$161*'Fixed Data'!$B$20*'Fixed Data'!$B$22</f>
        <v>-5.7448663277375793</v>
      </c>
      <c r="AY146" s="21">
        <f>-AY$161*'Fixed Data'!$B$20*'Fixed Data'!$B$22</f>
        <v>-5.8128994497893345</v>
      </c>
      <c r="AZ146" s="21">
        <f>-AZ$161*'Fixed Data'!$B$20*'Fixed Data'!$B$22</f>
        <v>-5.8818652397670093</v>
      </c>
      <c r="BA146" s="21">
        <f>-BA$161*'Fixed Data'!$B$20*'Fixed Data'!$B$22</f>
        <v>-5.9529973402743694</v>
      </c>
      <c r="BB146" s="21">
        <f>-BB$161*'Fixed Data'!$B$20*'Fixed Data'!$B$22</f>
        <v>-6.0249896739758491</v>
      </c>
    </row>
    <row r="147" spans="1:54" outlineLevel="2">
      <c r="A147" s="456"/>
      <c r="B147" s="135" t="s">
        <v>284</v>
      </c>
      <c r="C147" s="135" t="s">
        <v>466</v>
      </c>
      <c r="D147" s="135" t="s">
        <v>383</v>
      </c>
      <c r="E147" s="21">
        <f>-E$162*'Fixed Data'!$B$21*'Fixed Data'!$B$22</f>
        <v>-1.7610507225438332E-2</v>
      </c>
      <c r="F147" s="21">
        <f>-F$162*'Fixed Data'!$B$21*'Fixed Data'!$B$22</f>
        <v>-1.786646367902928E-2</v>
      </c>
      <c r="G147" s="21">
        <f>-G$162*'Fixed Data'!$B$21*'Fixed Data'!$B$22</f>
        <v>-1.805113203220066E-2</v>
      </c>
      <c r="H147" s="21">
        <f>-H$162*'Fixed Data'!$B$21*'Fixed Data'!$B$22</f>
        <v>-1.8356628376505531E-2</v>
      </c>
      <c r="I147" s="21">
        <f>-I$162*'Fixed Data'!$B$21*'Fixed Data'!$B$22</f>
        <v>-1.8708174133932786E-2</v>
      </c>
      <c r="J147" s="21">
        <f>-J$162*'Fixed Data'!$B$21*'Fixed Data'!$B$22</f>
        <v>-1.8852481862376255E-2</v>
      </c>
      <c r="K147" s="21">
        <f>-K$162*'Fixed Data'!$B$21*'Fixed Data'!$B$22</f>
        <v>-1.9375086786775245E-2</v>
      </c>
      <c r="L147" s="21">
        <f>-L$162*'Fixed Data'!$B$21*'Fixed Data'!$B$22</f>
        <v>-1.9916725858337508E-2</v>
      </c>
      <c r="M147" s="21">
        <f>-M$162*'Fixed Data'!$B$21*'Fixed Data'!$B$22</f>
        <v>-2.0472141061155597E-2</v>
      </c>
      <c r="N147" s="21">
        <f>-N$162*'Fixed Data'!$B$21*'Fixed Data'!$B$22</f>
        <v>-2.1047003102931981E-2</v>
      </c>
      <c r="O147" s="21">
        <f>-O$162*'Fixed Data'!$B$21*'Fixed Data'!$B$22</f>
        <v>-2.1633937773432456E-2</v>
      </c>
      <c r="P147" s="21">
        <f>-P$162*'Fixed Data'!$B$21*'Fixed Data'!$B$22</f>
        <v>-2.224030421564788E-2</v>
      </c>
      <c r="Q147" s="21">
        <f>-Q$162*'Fixed Data'!$B$21*'Fixed Data'!$B$22</f>
        <v>-2.2869420537906023E-2</v>
      </c>
      <c r="R147" s="21">
        <f>-R$162*'Fixed Data'!$B$21*'Fixed Data'!$B$22</f>
        <v>-2.3522264001609748E-2</v>
      </c>
      <c r="S147" s="21">
        <f>-S$162*'Fixed Data'!$B$21*'Fixed Data'!$B$22</f>
        <v>-2.419985948065086E-2</v>
      </c>
      <c r="T147" s="21">
        <f>-T$162*'Fixed Data'!$B$21*'Fixed Data'!$B$22</f>
        <v>-2.4903282022841491E-2</v>
      </c>
      <c r="U147" s="21">
        <f>-U$162*'Fixed Data'!$B$21*'Fixed Data'!$B$22</f>
        <v>-2.5633659863362739E-2</v>
      </c>
      <c r="V147" s="21">
        <f>-V$162*'Fixed Data'!$B$21*'Fixed Data'!$B$22</f>
        <v>-2.6392177287540917E-2</v>
      </c>
      <c r="W147" s="21">
        <f>-W$162*'Fixed Data'!$B$21*'Fixed Data'!$B$22</f>
        <v>-2.7180077041606517E-2</v>
      </c>
      <c r="X147" s="21">
        <f>-X$162*'Fixed Data'!$B$21*'Fixed Data'!$B$22</f>
        <v>-2.7998664400849839E-2</v>
      </c>
      <c r="Y147" s="21">
        <f>-Y$162*'Fixed Data'!$B$21*'Fixed Data'!$B$22</f>
        <v>-2.8849309881724856E-2</v>
      </c>
      <c r="Z147" s="21">
        <f>-Z$162*'Fixed Data'!$B$21*'Fixed Data'!$B$22</f>
        <v>-2.9733453611349766E-2</v>
      </c>
      <c r="AA147" s="21">
        <f>-AA$162*'Fixed Data'!$B$21*'Fixed Data'!$B$22</f>
        <v>-3.0652608190283207E-2</v>
      </c>
      <c r="AB147" s="21">
        <f>-AB$162*'Fixed Data'!$B$21*'Fixed Data'!$B$22</f>
        <v>-3.1586139631464324E-2</v>
      </c>
      <c r="AC147" s="21">
        <f>-AC$162*'Fixed Data'!$B$21*'Fixed Data'!$B$22</f>
        <v>-5.6528968798565941E-2</v>
      </c>
      <c r="AD147" s="21">
        <f>-AD$162*'Fixed Data'!$B$21*'Fixed Data'!$B$22</f>
        <v>-5.7518263956666364E-2</v>
      </c>
      <c r="AE147" s="21">
        <f>-AE$162*'Fixed Data'!$B$21*'Fixed Data'!$B$22</f>
        <v>-5.8506373774733438E-2</v>
      </c>
      <c r="AF147" s="21">
        <f>-AF$162*'Fixed Data'!$B$21*'Fixed Data'!$B$22</f>
        <v>-5.9535731979505867E-2</v>
      </c>
      <c r="AG147" s="21">
        <f>-AG$162*'Fixed Data'!$B$21*'Fixed Data'!$B$22</f>
        <v>-6.0608313283895446E-2</v>
      </c>
      <c r="AH147" s="21">
        <f>-AH$162*'Fixed Data'!$B$21*'Fixed Data'!$B$22</f>
        <v>-6.1722514683883498E-2</v>
      </c>
      <c r="AI147" s="21">
        <f>-AI$162*'Fixed Data'!$B$21*'Fixed Data'!$B$22</f>
        <v>-6.2864547090384942E-2</v>
      </c>
      <c r="AJ147" s="21">
        <f>-AJ$162*'Fixed Data'!$B$21*'Fixed Data'!$B$22</f>
        <v>-6.4055156138733749E-2</v>
      </c>
      <c r="AK147" s="21">
        <f>-AK$162*'Fixed Data'!$B$21*'Fixed Data'!$B$22</f>
        <v>-6.5296710098237704E-2</v>
      </c>
      <c r="AL147" s="21">
        <f>-AL$162*'Fixed Data'!$B$21*'Fixed Data'!$B$22</f>
        <v>-6.6591704707083199E-2</v>
      </c>
      <c r="AM147" s="21">
        <f>-AM$162*'Fixed Data'!$B$21*'Fixed Data'!$B$22</f>
        <v>-6.7942771459319096E-2</v>
      </c>
      <c r="AN147" s="21">
        <f>-AN$162*'Fixed Data'!$B$21*'Fixed Data'!$B$22</f>
        <v>-6.9347123366945318E-2</v>
      </c>
      <c r="AO147" s="21">
        <f>-AO$162*'Fixed Data'!$B$21*'Fixed Data'!$B$22</f>
        <v>-7.0812229865173909E-2</v>
      </c>
      <c r="AP147" s="21">
        <f>-AP$162*'Fixed Data'!$B$21*'Fixed Data'!$B$22</f>
        <v>-7.2342060720607004E-2</v>
      </c>
      <c r="AQ147" s="21">
        <f>-AQ$162*'Fixed Data'!$B$21*'Fixed Data'!$B$22</f>
        <v>-7.3939868649736284E-2</v>
      </c>
      <c r="AR147" s="21">
        <f>-AR$162*'Fixed Data'!$B$21*'Fixed Data'!$B$22</f>
        <v>-7.5453499355805434E-2</v>
      </c>
      <c r="AS147" s="21">
        <f>-AS$162*'Fixed Data'!$B$21*'Fixed Data'!$B$22</f>
        <v>-7.6693028579149697E-2</v>
      </c>
      <c r="AT147" s="21">
        <f>-AT$162*'Fixed Data'!$B$21*'Fixed Data'!$B$22</f>
        <v>-7.7979959048688596E-2</v>
      </c>
      <c r="AU147" s="21">
        <f>-AU$162*'Fixed Data'!$B$21*'Fixed Data'!$B$22</f>
        <v>-7.9316365222484753E-2</v>
      </c>
      <c r="AV147" s="21">
        <f>-AV$162*'Fixed Data'!$B$21*'Fixed Data'!$B$22</f>
        <v>-8.0582462817350736E-2</v>
      </c>
      <c r="AW147" s="21">
        <f>-AW$162*'Fixed Data'!$B$21*'Fixed Data'!$B$22</f>
        <v>-8.1628818831349384E-2</v>
      </c>
      <c r="AX147" s="21">
        <f>-AX$162*'Fixed Data'!$B$21*'Fixed Data'!$B$22</f>
        <v>-8.2631259104554683E-2</v>
      </c>
      <c r="AY147" s="21">
        <f>-AY$162*'Fixed Data'!$B$21*'Fixed Data'!$B$22</f>
        <v>-8.3608345124706385E-2</v>
      </c>
      <c r="AZ147" s="21">
        <f>-AZ$162*'Fixed Data'!$B$21*'Fixed Data'!$B$22</f>
        <v>-8.4598900657711973E-2</v>
      </c>
      <c r="BA147" s="21">
        <f>-BA$162*'Fixed Data'!$B$21*'Fixed Data'!$B$22</f>
        <v>-8.5620412595516435E-2</v>
      </c>
      <c r="BB147" s="21">
        <f>-BB$162*'Fixed Data'!$B$21*'Fixed Data'!$B$22</f>
        <v>-8.6654259051038823E-2</v>
      </c>
    </row>
    <row r="148" spans="1:54" outlineLevel="2">
      <c r="A148" s="456"/>
      <c r="B148" s="135" t="s">
        <v>284</v>
      </c>
      <c r="C148" s="135"/>
      <c r="D148" s="135" t="s">
        <v>383</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56"/>
      <c r="B149" s="135" t="s">
        <v>284</v>
      </c>
      <c r="C149" s="135"/>
      <c r="D149" s="135" t="s">
        <v>383</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56"/>
      <c r="B150" s="135" t="s">
        <v>287</v>
      </c>
      <c r="C150" s="135" t="s">
        <v>467</v>
      </c>
      <c r="D150" s="135" t="s">
        <v>383</v>
      </c>
      <c r="E150" s="279">
        <v>-1.9308018249999999</v>
      </c>
      <c r="F150" s="279">
        <v>-1.970142552</v>
      </c>
      <c r="G150" s="279">
        <v>-2.0091171610000003</v>
      </c>
      <c r="H150" s="279">
        <v>-2.0276140850000002</v>
      </c>
      <c r="I150" s="279">
        <v>-2.0685470819999998</v>
      </c>
      <c r="J150" s="279">
        <v>-2.044304409</v>
      </c>
      <c r="K150" s="279">
        <v>-2.1009149030000001</v>
      </c>
      <c r="L150" s="279">
        <v>-2.1593155210000003</v>
      </c>
      <c r="M150" s="279">
        <v>-2.2191870860000003</v>
      </c>
      <c r="N150" s="279">
        <v>-2.2808966219999998</v>
      </c>
      <c r="O150" s="279">
        <v>-2.3330079389999998</v>
      </c>
      <c r="P150" s="279">
        <v>-2.3837082999999999</v>
      </c>
      <c r="Q150" s="279">
        <v>-2.4360537039999999</v>
      </c>
      <c r="R150" s="279">
        <v>-2.4901025780000001</v>
      </c>
      <c r="S150" s="279">
        <v>-2.5459156740000002</v>
      </c>
      <c r="T150" s="279">
        <v>-2.6035561729999999</v>
      </c>
      <c r="U150" s="279">
        <v>-2.6630897930000001</v>
      </c>
      <c r="V150" s="279">
        <v>-2.7245849049999999</v>
      </c>
      <c r="W150" s="279">
        <v>-2.788112656</v>
      </c>
      <c r="X150" s="279">
        <v>-2.853747093</v>
      </c>
      <c r="Y150" s="279">
        <v>-2.9213543289999997</v>
      </c>
      <c r="Z150" s="279">
        <v>-2.9908522289999997</v>
      </c>
      <c r="AA150" s="279">
        <v>-3.0626613220000003</v>
      </c>
      <c r="AB150" s="279">
        <v>-3.1335737689999998</v>
      </c>
      <c r="AC150" s="279">
        <v>-20.72295407</v>
      </c>
      <c r="AD150" s="279">
        <v>-21.29430558</v>
      </c>
      <c r="AE150" s="279">
        <v>-21.885368079999999</v>
      </c>
      <c r="AF150" s="279">
        <v>-22.496918340000001</v>
      </c>
      <c r="AG150" s="279">
        <v>-23.1297584</v>
      </c>
      <c r="AH150" s="279">
        <v>-23.784720979999999</v>
      </c>
      <c r="AI150" s="279">
        <v>-24.46265773</v>
      </c>
      <c r="AJ150" s="279">
        <v>-25.164507789999998</v>
      </c>
      <c r="AK150" s="279">
        <v>-25.891228730000002</v>
      </c>
      <c r="AL150" s="279">
        <v>-26.643819480000001</v>
      </c>
      <c r="AM150" s="279">
        <v>-27.423324489999999</v>
      </c>
      <c r="AN150" s="279">
        <v>-28.22384499</v>
      </c>
      <c r="AO150" s="279">
        <v>-29.052235280000001</v>
      </c>
      <c r="AP150" s="279">
        <v>-29.910801929999998</v>
      </c>
      <c r="AQ150" s="279">
        <v>-30.800792430000001</v>
      </c>
      <c r="AR150" s="279">
        <v>-31.690767570000002</v>
      </c>
      <c r="AS150" s="279">
        <v>-32.541413890000001</v>
      </c>
      <c r="AT150" s="279">
        <v>-33.420973579999995</v>
      </c>
      <c r="AU150" s="279">
        <v>-34.330533960000004</v>
      </c>
      <c r="AV150" s="279">
        <v>-35.248754649999995</v>
      </c>
      <c r="AW150" s="279">
        <v>-36.148859939999994</v>
      </c>
      <c r="AX150" s="279">
        <v>-36.996337750000002</v>
      </c>
      <c r="AY150" s="279">
        <v>-37.802882490000002</v>
      </c>
      <c r="AZ150" s="279">
        <v>-38.615211710000004</v>
      </c>
      <c r="BA150" s="279">
        <v>-39.454973799999998</v>
      </c>
      <c r="BB150" s="279">
        <v>-40.312998132690709</v>
      </c>
    </row>
    <row r="151" spans="1:54" outlineLevel="2">
      <c r="A151" s="456"/>
      <c r="B151" s="135" t="s">
        <v>287</v>
      </c>
      <c r="C151" s="135" t="s">
        <v>468</v>
      </c>
      <c r="D151" s="135" t="s">
        <v>383</v>
      </c>
      <c r="E151" s="279">
        <v>-0.62407289190000004</v>
      </c>
      <c r="F151" s="279">
        <v>-0.63117392250000004</v>
      </c>
      <c r="G151" s="279">
        <v>-0.6435595744</v>
      </c>
      <c r="H151" s="279">
        <v>-0.64944194030000002</v>
      </c>
      <c r="I151" s="279">
        <v>-0.66257601960000001</v>
      </c>
      <c r="J151" s="279">
        <v>-0.53991684349999991</v>
      </c>
      <c r="K151" s="279">
        <v>-0.54947685160000004</v>
      </c>
      <c r="L151" s="279">
        <v>-0.5594361511</v>
      </c>
      <c r="M151" s="279">
        <v>-0.56469153799999994</v>
      </c>
      <c r="N151" s="279">
        <v>-0.56936234759999993</v>
      </c>
      <c r="O151" s="279">
        <v>-0.57427788459999995</v>
      </c>
      <c r="P151" s="279">
        <v>-0.57945098480000001</v>
      </c>
      <c r="Q151" s="279">
        <v>-0.58489515819999993</v>
      </c>
      <c r="R151" s="279">
        <v>-0.59062462329999998</v>
      </c>
      <c r="S151" s="279">
        <v>-0.59665434519999994</v>
      </c>
      <c r="T151" s="279">
        <v>-0.60300007410000001</v>
      </c>
      <c r="U151" s="279">
        <v>-0.6096783871</v>
      </c>
      <c r="V151" s="279">
        <v>-0.61670673109999996</v>
      </c>
      <c r="W151" s="279">
        <v>-0.62410346880000001</v>
      </c>
      <c r="X151" s="279">
        <v>-0.63188792669999994</v>
      </c>
      <c r="Y151" s="279">
        <v>-0.6400804457</v>
      </c>
      <c r="Z151" s="279">
        <v>-0.64870243420000007</v>
      </c>
      <c r="AA151" s="279">
        <v>-0.65777642449999996</v>
      </c>
      <c r="AB151" s="279">
        <v>-0.66732613159999998</v>
      </c>
      <c r="AC151" s="279">
        <v>-6.6479800070000001</v>
      </c>
      <c r="AD151" s="279">
        <v>-6.7113508710000005</v>
      </c>
      <c r="AE151" s="279">
        <v>-6.7603133159999995</v>
      </c>
      <c r="AF151" s="279">
        <v>-6.8118391259999997</v>
      </c>
      <c r="AG151" s="279">
        <v>-6.8660627189999994</v>
      </c>
      <c r="AH151" s="279">
        <v>-6.9229726119999997</v>
      </c>
      <c r="AI151" s="279">
        <v>-6.9820540530000006</v>
      </c>
      <c r="AJ151" s="279">
        <v>-7.0442294689999994</v>
      </c>
      <c r="AK151" s="279">
        <v>-7.1096611310000002</v>
      </c>
      <c r="AL151" s="279">
        <v>-7.1785198279999998</v>
      </c>
      <c r="AM151" s="279">
        <v>-7.2509853159999995</v>
      </c>
      <c r="AN151" s="279">
        <v>-7.3272467880000001</v>
      </c>
      <c r="AO151" s="279">
        <v>-7.4075033679999995</v>
      </c>
      <c r="AP151" s="279">
        <v>-7.4919646359999996</v>
      </c>
      <c r="AQ151" s="279">
        <v>-7.5808511739999993</v>
      </c>
      <c r="AR151" s="279">
        <v>-7.6743951459999993</v>
      </c>
      <c r="AS151" s="279">
        <v>-7.7728409060000008</v>
      </c>
      <c r="AT151" s="279">
        <v>-7.8764456390000008</v>
      </c>
      <c r="AU151" s="279">
        <v>-7.9854800340000001</v>
      </c>
      <c r="AV151" s="279">
        <v>-8.100228993</v>
      </c>
      <c r="AW151" s="279">
        <v>-8.2209923810000003</v>
      </c>
      <c r="AX151" s="279">
        <v>-8.3480858080000004</v>
      </c>
      <c r="AY151" s="279">
        <v>-8.4818414579999999</v>
      </c>
      <c r="AZ151" s="279">
        <v>-8.6226089629999993</v>
      </c>
      <c r="BA151" s="279">
        <v>-8.7707563149999999</v>
      </c>
      <c r="BB151" s="279">
        <v>-8.9214490262988839</v>
      </c>
    </row>
    <row r="152" spans="1:54" outlineLevel="2">
      <c r="A152" s="456"/>
      <c r="B152" s="135" t="s">
        <v>287</v>
      </c>
      <c r="C152" s="135" t="s">
        <v>469</v>
      </c>
      <c r="D152" s="135" t="s">
        <v>383</v>
      </c>
      <c r="E152" s="279">
        <v>-3.24739697</v>
      </c>
      <c r="F152" s="279">
        <v>-3.2943651209999998</v>
      </c>
      <c r="G152" s="279">
        <v>-3.3281389559999996</v>
      </c>
      <c r="H152" s="279">
        <v>-3.3839784070000003</v>
      </c>
      <c r="I152" s="279">
        <v>-3.448876152</v>
      </c>
      <c r="J152" s="279">
        <v>-3.4744232310000003</v>
      </c>
      <c r="K152" s="279">
        <v>-3.5707827390000002</v>
      </c>
      <c r="L152" s="279">
        <v>-3.670653444</v>
      </c>
      <c r="M152" s="279">
        <v>-3.7730670370000001</v>
      </c>
      <c r="N152" s="279">
        <v>-3.8790683349999999</v>
      </c>
      <c r="O152" s="279">
        <v>-3.9872993829999999</v>
      </c>
      <c r="P152" s="279">
        <v>-4.0991159780000004</v>
      </c>
      <c r="Q152" s="279">
        <v>-4.2151296619999998</v>
      </c>
      <c r="R152" s="279">
        <v>-4.3355207780000002</v>
      </c>
      <c r="S152" s="279">
        <v>-4.4604784749999995</v>
      </c>
      <c r="T152" s="279">
        <v>-4.5902011869999999</v>
      </c>
      <c r="U152" s="279">
        <v>-4.7248971289999995</v>
      </c>
      <c r="V152" s="279">
        <v>-4.8647848339999999</v>
      </c>
      <c r="W152" s="279">
        <v>-5.0100937110000006</v>
      </c>
      <c r="X152" s="279">
        <v>-5.161064638</v>
      </c>
      <c r="Y152" s="279">
        <v>-5.3179505960000002</v>
      </c>
      <c r="Z152" s="279">
        <v>-5.4810173259999999</v>
      </c>
      <c r="AA152" s="279">
        <v>-5.6505440379999996</v>
      </c>
      <c r="AB152" s="279">
        <v>-5.8227305569999999</v>
      </c>
      <c r="AC152" s="279">
        <v>-10.417395449999999</v>
      </c>
      <c r="AD152" s="279">
        <v>-10.59987866</v>
      </c>
      <c r="AE152" s="279">
        <v>-10.78215709</v>
      </c>
      <c r="AF152" s="279">
        <v>-10.97204767</v>
      </c>
      <c r="AG152" s="279">
        <v>-11.169914890000001</v>
      </c>
      <c r="AH152" s="279">
        <v>-11.37546425</v>
      </c>
      <c r="AI152" s="279">
        <v>-11.58615672</v>
      </c>
      <c r="AJ152" s="279">
        <v>-11.80581443</v>
      </c>
      <c r="AK152" s="279">
        <v>-12.034874539999999</v>
      </c>
      <c r="AL152" s="279">
        <v>-12.273797779999999</v>
      </c>
      <c r="AM152" s="279">
        <v>-12.52306986</v>
      </c>
      <c r="AN152" s="279">
        <v>-12.782178500000001</v>
      </c>
      <c r="AO152" s="279">
        <v>-13.052500689999999</v>
      </c>
      <c r="AP152" s="279">
        <v>-13.33476887</v>
      </c>
      <c r="AQ152" s="279">
        <v>-13.62958341</v>
      </c>
      <c r="AR152" s="279">
        <v>-13.908919130000001</v>
      </c>
      <c r="AS152" s="279">
        <v>-14.137793779999999</v>
      </c>
      <c r="AT152" s="279">
        <v>-14.375428939999999</v>
      </c>
      <c r="AU152" s="279">
        <v>-14.622208329999999</v>
      </c>
      <c r="AV152" s="279">
        <v>-14.85606952</v>
      </c>
      <c r="AW152" s="279">
        <v>-15.049488949999999</v>
      </c>
      <c r="AX152" s="279">
        <v>-15.234855210000001</v>
      </c>
      <c r="AY152" s="279">
        <v>-15.41558921</v>
      </c>
      <c r="AZ152" s="279">
        <v>-15.59884417</v>
      </c>
      <c r="BA152" s="279">
        <v>-15.787843310000001</v>
      </c>
      <c r="BB152" s="279">
        <v>-15.97913240652059</v>
      </c>
    </row>
    <row r="153" spans="1:54" outlineLevel="2">
      <c r="A153" s="456"/>
      <c r="B153" s="135" t="s">
        <v>470</v>
      </c>
      <c r="C153" s="135"/>
      <c r="D153" s="135" t="s">
        <v>383</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57"/>
      <c r="B154" s="135" t="s">
        <v>470</v>
      </c>
      <c r="C154" s="135"/>
      <c r="D154" s="135" t="s">
        <v>383</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6"/>
      <c r="G155" s="136"/>
      <c r="H155" s="136"/>
      <c r="I155" s="136"/>
      <c r="J155" s="136"/>
      <c r="K155" s="136"/>
      <c r="L155" s="136"/>
      <c r="M155" s="136"/>
      <c r="N155" s="136"/>
      <c r="O155" s="136"/>
      <c r="P155" s="136"/>
      <c r="Q155" s="136"/>
      <c r="R155" s="136"/>
      <c r="S155" s="136"/>
      <c r="T155" s="136"/>
      <c r="U155" s="136"/>
      <c r="V155" s="136"/>
      <c r="W155" s="136"/>
      <c r="X155" s="136"/>
      <c r="Y155" s="136"/>
      <c r="Z155" s="136"/>
      <c r="AA155" s="136"/>
      <c r="AB155" s="136"/>
      <c r="AC155" s="136"/>
      <c r="AD155" s="136"/>
      <c r="AE155" s="136"/>
      <c r="AF155" s="136"/>
      <c r="AG155" s="136"/>
      <c r="AH155" s="136"/>
      <c r="AI155" s="136"/>
      <c r="AJ155" s="136"/>
      <c r="AK155" s="136"/>
      <c r="AL155" s="136"/>
      <c r="AM155" s="136"/>
      <c r="AN155" s="136"/>
      <c r="AO155" s="136"/>
      <c r="AP155" s="136"/>
      <c r="AQ155" s="136"/>
      <c r="AR155" s="136"/>
      <c r="AS155" s="136"/>
      <c r="AT155" s="136"/>
      <c r="AU155" s="136"/>
      <c r="AV155" s="136"/>
      <c r="AW155" s="136"/>
      <c r="AX155" s="136"/>
      <c r="AY155" s="136"/>
      <c r="AZ155" s="136"/>
      <c r="BA155" s="136"/>
      <c r="BB155" s="136"/>
    </row>
    <row r="156" spans="1:54" outlineLevel="1">
      <c r="A156" s="134" t="s">
        <v>374</v>
      </c>
      <c r="B156" s="134"/>
      <c r="C156" s="135"/>
      <c r="D156" s="135"/>
      <c r="E156" s="136"/>
      <c r="F156" s="136"/>
      <c r="G156" s="136"/>
      <c r="H156" s="136"/>
      <c r="I156" s="136"/>
      <c r="J156" s="136"/>
      <c r="K156" s="136"/>
      <c r="L156" s="136"/>
      <c r="M156" s="136"/>
      <c r="N156" s="136"/>
      <c r="O156" s="136"/>
      <c r="P156" s="136"/>
      <c r="Q156" s="136"/>
      <c r="R156" s="136"/>
      <c r="S156" s="136"/>
      <c r="T156" s="136"/>
      <c r="U156" s="136"/>
      <c r="V156" s="136"/>
      <c r="W156" s="136"/>
      <c r="X156" s="136"/>
      <c r="Y156" s="136"/>
      <c r="Z156" s="136"/>
      <c r="AA156" s="136"/>
      <c r="AB156" s="136"/>
      <c r="AC156" s="136"/>
      <c r="AD156" s="136"/>
      <c r="AE156" s="136"/>
      <c r="AF156" s="136"/>
      <c r="AG156" s="136"/>
      <c r="AH156" s="136"/>
      <c r="AI156" s="136"/>
      <c r="AJ156" s="136"/>
      <c r="AK156" s="136"/>
      <c r="AL156" s="136"/>
      <c r="AM156" s="136"/>
      <c r="AN156" s="136"/>
      <c r="AO156" s="136"/>
      <c r="AP156" s="136"/>
      <c r="AQ156" s="136"/>
      <c r="AR156" s="136"/>
      <c r="AS156" s="136"/>
      <c r="AT156" s="136"/>
      <c r="AU156" s="136"/>
      <c r="AV156" s="136"/>
      <c r="AW156" s="136"/>
      <c r="AX156" s="136"/>
      <c r="AY156" s="136"/>
      <c r="AZ156" s="136"/>
      <c r="BA156" s="136"/>
      <c r="BB156" s="136"/>
    </row>
    <row r="157" spans="1:54" outlineLevel="2">
      <c r="A157" s="133"/>
      <c r="B157" s="134" t="s">
        <v>463</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55" t="s">
        <v>471</v>
      </c>
      <c r="B158" s="135" t="s">
        <v>281</v>
      </c>
      <c r="C158" s="135" t="s">
        <v>389</v>
      </c>
      <c r="D158" s="135" t="s">
        <v>472</v>
      </c>
      <c r="E158" s="328">
        <v>22.755666484433348</v>
      </c>
      <c r="F158" s="328">
        <v>23.384383576561643</v>
      </c>
      <c r="G158" s="328">
        <v>24.010423807957615</v>
      </c>
      <c r="H158" s="328">
        <v>24.669110936088906</v>
      </c>
      <c r="I158" s="328">
        <v>25.281669964833</v>
      </c>
      <c r="J158" s="328">
        <v>25.994400967559901</v>
      </c>
      <c r="K158" s="328">
        <v>26.729073250092672</v>
      </c>
      <c r="L158" s="328">
        <v>27.486273706372625</v>
      </c>
      <c r="M158" s="328">
        <v>28.266693048330694</v>
      </c>
      <c r="N158" s="328">
        <v>29.071112330888763</v>
      </c>
      <c r="O158" s="328">
        <v>29.746304616369535</v>
      </c>
      <c r="P158" s="328">
        <v>30.40124558487544</v>
      </c>
      <c r="Q158" s="328">
        <v>31.076551643344835</v>
      </c>
      <c r="R158" s="328">
        <v>31.772902745709722</v>
      </c>
      <c r="S158" s="328">
        <v>32.491003969899602</v>
      </c>
      <c r="T158" s="328">
        <v>33.231586595841343</v>
      </c>
      <c r="U158" s="328">
        <v>33.995409161459079</v>
      </c>
      <c r="V158" s="328">
        <v>34.783258650674135</v>
      </c>
      <c r="W158" s="328">
        <v>35.595951725404824</v>
      </c>
      <c r="X158" s="328">
        <v>36.434335957566404</v>
      </c>
      <c r="Y158" s="328">
        <v>37.299291193070879</v>
      </c>
      <c r="Z158" s="328">
        <v>38.191730937826904</v>
      </c>
      <c r="AA158" s="328">
        <v>39.112603842739617</v>
      </c>
      <c r="AB158" s="328">
        <v>40.013023030697696</v>
      </c>
      <c r="AC158" s="328">
        <v>266.33067998693201</v>
      </c>
      <c r="AD158" s="328">
        <v>273.43107631689236</v>
      </c>
      <c r="AE158" s="328">
        <v>280.76596402340357</v>
      </c>
      <c r="AF158" s="328">
        <v>288.34405587559439</v>
      </c>
      <c r="AG158" s="328">
        <v>296.17443710255628</v>
      </c>
      <c r="AH158" s="328">
        <v>304.26658277334167</v>
      </c>
      <c r="AI158" s="328">
        <v>312.63037781696221</v>
      </c>
      <c r="AJ158" s="328">
        <v>321.27613660238632</v>
      </c>
      <c r="AK158" s="328">
        <v>330.21462427853754</v>
      </c>
      <c r="AL158" s="328">
        <v>339.45707965429204</v>
      </c>
      <c r="AM158" s="328">
        <v>349.01523818847619</v>
      </c>
      <c r="AN158" s="328">
        <v>358.81129897887007</v>
      </c>
      <c r="AO158" s="328">
        <v>368.93164644683537</v>
      </c>
      <c r="AP158" s="328">
        <v>379.4039770496023</v>
      </c>
      <c r="AQ158" s="328">
        <v>390.2422346057765</v>
      </c>
      <c r="AR158" s="328">
        <v>401.02701940729798</v>
      </c>
      <c r="AS158" s="328">
        <v>411.23371851662813</v>
      </c>
      <c r="AT158" s="328">
        <v>421.76439421356059</v>
      </c>
      <c r="AU158" s="328">
        <v>432.63026968697301</v>
      </c>
      <c r="AV158" s="328">
        <v>443.52381246761871</v>
      </c>
      <c r="AW158" s="328">
        <v>454.06006934399306</v>
      </c>
      <c r="AX158" s="328">
        <v>463.83027870697208</v>
      </c>
      <c r="AY158" s="328">
        <v>472.99320013068001</v>
      </c>
      <c r="AZ158" s="328">
        <v>482.15520800447922</v>
      </c>
      <c r="BA158" s="328">
        <v>491.59444940055505</v>
      </c>
      <c r="BB158" s="328">
        <v>501.21848456563765</v>
      </c>
    </row>
    <row r="159" spans="1:54" outlineLevel="2">
      <c r="A159" s="456"/>
      <c r="B159" s="135" t="s">
        <v>281</v>
      </c>
      <c r="C159" s="135"/>
      <c r="D159" s="135"/>
      <c r="E159" s="238"/>
      <c r="F159" s="238"/>
      <c r="G159" s="238"/>
      <c r="H159" s="238"/>
      <c r="I159" s="238"/>
      <c r="J159" s="238"/>
      <c r="K159" s="238"/>
      <c r="L159" s="238"/>
      <c r="M159" s="238"/>
      <c r="N159" s="238"/>
      <c r="O159" s="238"/>
      <c r="P159" s="238"/>
      <c r="Q159" s="238"/>
      <c r="R159" s="238"/>
      <c r="S159" s="238"/>
      <c r="T159" s="238"/>
      <c r="U159" s="238"/>
      <c r="V159" s="238"/>
      <c r="W159" s="238"/>
      <c r="X159" s="238"/>
      <c r="Y159" s="238"/>
      <c r="Z159" s="238"/>
      <c r="AA159" s="238"/>
      <c r="AB159" s="238"/>
      <c r="AC159" s="238"/>
      <c r="AD159" s="238"/>
      <c r="AE159" s="238"/>
      <c r="AF159" s="238"/>
      <c r="AG159" s="238"/>
      <c r="AH159" s="238"/>
      <c r="AI159" s="238"/>
      <c r="AJ159" s="238"/>
      <c r="AK159" s="238"/>
      <c r="AL159" s="238"/>
      <c r="AM159" s="238"/>
      <c r="AN159" s="238"/>
      <c r="AO159" s="238"/>
      <c r="AP159" s="238"/>
      <c r="AQ159" s="238"/>
      <c r="AR159" s="238"/>
      <c r="AS159" s="238"/>
      <c r="AT159" s="238"/>
      <c r="AU159" s="238"/>
      <c r="AV159" s="238"/>
      <c r="AW159" s="238"/>
      <c r="AX159" s="238"/>
      <c r="AY159" s="238"/>
      <c r="AZ159" s="238"/>
      <c r="BA159" s="238"/>
      <c r="BB159" s="238"/>
    </row>
    <row r="160" spans="1:54" outlineLevel="2">
      <c r="A160" s="456"/>
      <c r="B160" s="135" t="s">
        <v>281</v>
      </c>
      <c r="C160" s="135"/>
      <c r="D160" s="135"/>
      <c r="E160" s="238"/>
      <c r="F160" s="238"/>
      <c r="G160" s="238"/>
      <c r="H160" s="238"/>
      <c r="I160" s="238"/>
      <c r="J160" s="238"/>
      <c r="K160" s="238"/>
      <c r="L160" s="238"/>
      <c r="M160" s="238"/>
      <c r="N160" s="238"/>
      <c r="O160" s="238"/>
      <c r="P160" s="238"/>
      <c r="Q160" s="238"/>
      <c r="R160" s="238"/>
      <c r="S160" s="238"/>
      <c r="T160" s="238"/>
      <c r="U160" s="238"/>
      <c r="V160" s="238"/>
      <c r="W160" s="238"/>
      <c r="X160" s="238"/>
      <c r="Y160" s="238"/>
      <c r="Z160" s="238"/>
      <c r="AA160" s="238"/>
      <c r="AB160" s="238"/>
      <c r="AC160" s="238"/>
      <c r="AD160" s="238"/>
      <c r="AE160" s="238"/>
      <c r="AF160" s="238"/>
      <c r="AG160" s="238"/>
      <c r="AH160" s="238"/>
      <c r="AI160" s="238"/>
      <c r="AJ160" s="238"/>
      <c r="AK160" s="238"/>
      <c r="AL160" s="238"/>
      <c r="AM160" s="238"/>
      <c r="AN160" s="238"/>
      <c r="AO160" s="238"/>
      <c r="AP160" s="238"/>
      <c r="AQ160" s="238"/>
      <c r="AR160" s="238"/>
      <c r="AS160" s="238"/>
      <c r="AT160" s="238"/>
      <c r="AU160" s="238"/>
      <c r="AV160" s="238"/>
      <c r="AW160" s="238"/>
      <c r="AX160" s="238"/>
      <c r="AY160" s="238"/>
      <c r="AZ160" s="238"/>
      <c r="BA160" s="238"/>
      <c r="BB160" s="238"/>
    </row>
    <row r="161" spans="1:54" outlineLevel="2">
      <c r="A161" s="456"/>
      <c r="B161" s="135" t="s">
        <v>284</v>
      </c>
      <c r="C161" s="135" t="s">
        <v>465</v>
      </c>
      <c r="D161" s="135"/>
      <c r="E161" s="324">
        <v>5.2595740712533617E-2</v>
      </c>
      <c r="F161" s="324">
        <v>5.371768328088853E-2</v>
      </c>
      <c r="G161" s="324">
        <v>5.4925562109245589E-2</v>
      </c>
      <c r="H161" s="324">
        <v>5.6252940934011342E-2</v>
      </c>
      <c r="I161" s="324">
        <v>5.7517727379225891E-2</v>
      </c>
      <c r="J161" s="324">
        <v>5.8902573228148881E-2</v>
      </c>
      <c r="K161" s="324">
        <v>6.0520230000305257E-2</v>
      </c>
      <c r="L161" s="324">
        <v>6.2183525596924222E-2</v>
      </c>
      <c r="M161" s="324">
        <v>6.3888583489170106E-2</v>
      </c>
      <c r="N161" s="324">
        <v>6.5653135635049847E-2</v>
      </c>
      <c r="O161" s="324">
        <v>6.7455366987242207E-2</v>
      </c>
      <c r="P161" s="324">
        <v>6.9317319697990556E-2</v>
      </c>
      <c r="Q161" s="324">
        <v>7.1247818837144997E-2</v>
      </c>
      <c r="R161" s="324">
        <v>7.3244853449977651E-2</v>
      </c>
      <c r="S161" s="324">
        <v>7.5317326872048534E-2</v>
      </c>
      <c r="T161" s="324">
        <v>7.7468507429858516E-2</v>
      </c>
      <c r="U161" s="324">
        <v>7.970182447001059E-2</v>
      </c>
      <c r="V161" s="324">
        <v>8.2020877105378989E-2</v>
      </c>
      <c r="W161" s="324">
        <v>8.4429443466931819E-2</v>
      </c>
      <c r="X161" s="324">
        <v>8.6931490491502075E-2</v>
      </c>
      <c r="Y161" s="324">
        <v>8.9531184277648349E-2</v>
      </c>
      <c r="Z161" s="324">
        <v>9.2232901043711624E-2</v>
      </c>
      <c r="AA161" s="324">
        <v>9.5041238724258917E-2</v>
      </c>
      <c r="AB161" s="324">
        <v>9.789169019600269E-2</v>
      </c>
      <c r="AC161" s="324">
        <v>0.17583710992601959</v>
      </c>
      <c r="AD161" s="324">
        <v>0.17872284214311471</v>
      </c>
      <c r="AE161" s="324">
        <v>0.1817279305578591</v>
      </c>
      <c r="AF161" s="324">
        <v>0.18485805288624041</v>
      </c>
      <c r="AG161" s="324">
        <v>0.18811918814369361</v>
      </c>
      <c r="AH161" s="324">
        <v>0.19151763381927842</v>
      </c>
      <c r="AI161" s="324">
        <v>0.19506002407016562</v>
      </c>
      <c r="AJ161" s="324">
        <v>0.1987533489984222</v>
      </c>
      <c r="AK161" s="324">
        <v>0.2026049750758917</v>
      </c>
      <c r="AL161" s="324">
        <v>0.20662266678701618</v>
      </c>
      <c r="AM161" s="324">
        <v>0.21081460956373793</v>
      </c>
      <c r="AN161" s="324">
        <v>0.21517230114102592</v>
      </c>
      <c r="AO161" s="324">
        <v>0.21971884094929822</v>
      </c>
      <c r="AP161" s="324">
        <v>0.22446655217834388</v>
      </c>
      <c r="AQ161" s="324">
        <v>0.22942555372256918</v>
      </c>
      <c r="AR161" s="324">
        <v>0.2341262071509905</v>
      </c>
      <c r="AS161" s="324">
        <v>0.23798227758797941</v>
      </c>
      <c r="AT161" s="324">
        <v>0.24198637879773685</v>
      </c>
      <c r="AU161" s="324">
        <v>0.24614501332038288</v>
      </c>
      <c r="AV161" s="324">
        <v>0.250083203196029</v>
      </c>
      <c r="AW161" s="324">
        <v>0.25333315730002059</v>
      </c>
      <c r="AX161" s="324">
        <v>0.25644999974662352</v>
      </c>
      <c r="AY161" s="324">
        <v>0.25948698844881424</v>
      </c>
      <c r="AZ161" s="324">
        <v>0.26256561131196193</v>
      </c>
      <c r="BA161" s="324">
        <v>0.26574093796299531</v>
      </c>
      <c r="BB161" s="324">
        <v>0.2689546652990627</v>
      </c>
    </row>
    <row r="162" spans="1:54" outlineLevel="2">
      <c r="A162" s="456"/>
      <c r="B162" s="135" t="s">
        <v>284</v>
      </c>
      <c r="C162" s="135" t="s">
        <v>466</v>
      </c>
      <c r="D162" s="135"/>
      <c r="E162" s="324">
        <v>0.116879424</v>
      </c>
      <c r="F162" s="324">
        <v>0.118578185</v>
      </c>
      <c r="G162" s="324">
        <v>0.119803813</v>
      </c>
      <c r="H162" s="324">
        <v>0.121831366</v>
      </c>
      <c r="I162" s="324">
        <v>0.124164545</v>
      </c>
      <c r="J162" s="324">
        <v>0.12512230299999999</v>
      </c>
      <c r="K162" s="324">
        <v>0.12859078700000001</v>
      </c>
      <c r="L162" s="324">
        <v>0.13218559899999999</v>
      </c>
      <c r="M162" s="324">
        <v>0.13587184199999999</v>
      </c>
      <c r="N162" s="324">
        <v>0.13968715200000001</v>
      </c>
      <c r="O162" s="324">
        <v>0.14358258700000001</v>
      </c>
      <c r="P162" s="324">
        <v>0.14760698899999999</v>
      </c>
      <c r="Q162" s="324">
        <v>0.15178237999999999</v>
      </c>
      <c r="R162" s="324">
        <v>0.15611524600000001</v>
      </c>
      <c r="S162" s="324">
        <v>0.16061238899999999</v>
      </c>
      <c r="T162" s="324">
        <v>0.16528094400000001</v>
      </c>
      <c r="U162" s="324">
        <v>0.17012839900000001</v>
      </c>
      <c r="V162" s="324">
        <v>0.17516261399999999</v>
      </c>
      <c r="W162" s="324">
        <v>0.180391837</v>
      </c>
      <c r="X162" s="324">
        <v>0.18582473099999999</v>
      </c>
      <c r="Y162" s="324">
        <v>0.19147039199999999</v>
      </c>
      <c r="Z162" s="324">
        <v>0.19733837800000001</v>
      </c>
      <c r="AA162" s="324">
        <v>0.20343872800000001</v>
      </c>
      <c r="AB162" s="324">
        <v>0.209634496</v>
      </c>
      <c r="AC162" s="324">
        <v>0.37517791099999998</v>
      </c>
      <c r="AD162" s="324">
        <v>0.38174377799999998</v>
      </c>
      <c r="AE162" s="324">
        <v>0.38830177799999999</v>
      </c>
      <c r="AF162" s="324">
        <v>0.39513354000000001</v>
      </c>
      <c r="AG162" s="324">
        <v>0.40225217000000002</v>
      </c>
      <c r="AH162" s="324">
        <v>0.409647029</v>
      </c>
      <c r="AI162" s="324">
        <v>0.4172266</v>
      </c>
      <c r="AJ162" s="324">
        <v>0.42512856999999998</v>
      </c>
      <c r="AK162" s="324">
        <v>0.43336865699999999</v>
      </c>
      <c r="AL162" s="324">
        <v>0.44196342500000002</v>
      </c>
      <c r="AM162" s="324">
        <v>0.45093033900000001</v>
      </c>
      <c r="AN162" s="324">
        <v>0.46025090200000002</v>
      </c>
      <c r="AO162" s="324">
        <v>0.46997468799999997</v>
      </c>
      <c r="AP162" s="324">
        <v>0.48012804399999998</v>
      </c>
      <c r="AQ162" s="324">
        <v>0.49073255799999999</v>
      </c>
      <c r="AR162" s="324">
        <v>0.50077839499999999</v>
      </c>
      <c r="AS162" s="324">
        <v>0.50900504400000002</v>
      </c>
      <c r="AT162" s="324">
        <v>0.51754629100000005</v>
      </c>
      <c r="AU162" s="324">
        <v>0.52641590400000005</v>
      </c>
      <c r="AV162" s="324">
        <v>0.53481888499999997</v>
      </c>
      <c r="AW162" s="324">
        <v>0.54176345999999997</v>
      </c>
      <c r="AX162" s="324">
        <v>0.54841656999999999</v>
      </c>
      <c r="AY162" s="324">
        <v>0.55490140600000004</v>
      </c>
      <c r="AZ162" s="324">
        <v>0.561475638</v>
      </c>
      <c r="BA162" s="324">
        <v>0.56825532499999998</v>
      </c>
      <c r="BB162" s="324">
        <v>0.57511687513475984</v>
      </c>
    </row>
    <row r="163" spans="1:54" outlineLevel="2">
      <c r="A163" s="456"/>
      <c r="B163" s="135" t="s">
        <v>284</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56"/>
      <c r="B164" s="135" t="s">
        <v>284</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56"/>
      <c r="B165" s="135" t="s">
        <v>470</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56"/>
      <c r="B166" s="135" t="s">
        <v>470</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56"/>
      <c r="B167" s="135" t="s">
        <v>470</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56"/>
      <c r="B168" s="135" t="s">
        <v>470</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57"/>
      <c r="B169" s="135" t="s">
        <v>470</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475</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55" t="s">
        <v>476</v>
      </c>
      <c r="B172" s="135" t="s">
        <v>281</v>
      </c>
      <c r="C172" s="135" t="s">
        <v>389</v>
      </c>
      <c r="D172" s="135" t="s">
        <v>383</v>
      </c>
      <c r="E172" s="262">
        <f>-(E$158*'Fixed Data'!$B$25*'Fixed Data'!E$47*'Fixed Data'!$B$24*'Fixed Data'!$B$23+E$158*'Fixed Data'!$B$26)*'Fixed Data'!L44/10^6</f>
        <v>-4.6407788074800917</v>
      </c>
      <c r="F172" s="262">
        <f>-(F$158*'Fixed Data'!$B$25*'Fixed Data'!F$47*'Fixed Data'!$B$24*'Fixed Data'!$B$23+F$158*'Fixed Data'!$B$26)*'Fixed Data'!M44/10^6</f>
        <v>-4.8416233955315171</v>
      </c>
      <c r="G172" s="262">
        <f>-(G$158*'Fixed Data'!$B$25*'Fixed Data'!G$47*'Fixed Data'!$B$24*'Fixed Data'!$B$23+G$158*'Fixed Data'!$B$26)*'Fixed Data'!N44/10^6</f>
        <v>-5.0469461863221463</v>
      </c>
      <c r="H172" s="262">
        <f>-(H$158*'Fixed Data'!$B$25*'Fixed Data'!H$47*'Fixed Data'!$B$24*'Fixed Data'!$B$23+H$158*'Fixed Data'!$B$26)*'Fixed Data'!O44/10^6</f>
        <v>-5.2643664861330688</v>
      </c>
      <c r="I172" s="262">
        <f>-(I$158*'Fixed Data'!$B$25*'Fixed Data'!I$47*'Fixed Data'!$B$24*'Fixed Data'!$B$23+I$158*'Fixed Data'!$B$26)*'Fixed Data'!P44/10^6</f>
        <v>-5.4772447117652225</v>
      </c>
      <c r="J172" s="262">
        <f>-(J$158*'Fixed Data'!$B$25*'Fixed Data'!J$47*'Fixed Data'!$B$24*'Fixed Data'!$B$23+J$158*'Fixed Data'!$B$26)*'Fixed Data'!Q44/10^6</f>
        <v>-5.7174183401686252</v>
      </c>
      <c r="K172" s="262">
        <f>-(K$158*'Fixed Data'!$B$25*'Fixed Data'!K$47*'Fixed Data'!$B$24*'Fixed Data'!$B$23+K$158*'Fixed Data'!$B$26)*'Fixed Data'!R44/10^6</f>
        <v>-5.9685361326512352</v>
      </c>
      <c r="L172" s="262">
        <f>-(L$158*'Fixed Data'!$B$25*'Fixed Data'!L$47*'Fixed Data'!$B$24*'Fixed Data'!$B$23+L$158*'Fixed Data'!$B$26)*'Fixed Data'!S44/10^6</f>
        <v>-6.2310833772335208</v>
      </c>
      <c r="M172" s="262">
        <f>-(M$158*'Fixed Data'!$B$25*'Fixed Data'!M$47*'Fixed Data'!$B$24*'Fixed Data'!$B$23+M$158*'Fixed Data'!$B$26)*'Fixed Data'!T44/10^6</f>
        <v>-6.5055866850020179</v>
      </c>
      <c r="N172" s="262">
        <f>-(N$158*'Fixed Data'!$B$25*'Fixed Data'!N$47*'Fixed Data'!$B$24*'Fixed Data'!$B$23+N$158*'Fixed Data'!$B$26)*'Fixed Data'!U44/10^6</f>
        <v>-6.7926131879814946</v>
      </c>
      <c r="O172" s="262">
        <f>-(O$158*'Fixed Data'!$B$25*'Fixed Data'!O$47*'Fixed Data'!$B$24*'Fixed Data'!$B$23+O$158*'Fixed Data'!$B$26)*'Fixed Data'!V44/10^6</f>
        <v>-7.0562185750609325</v>
      </c>
      <c r="P172" s="262">
        <f>-(P$158*'Fixed Data'!$B$25*'Fixed Data'!P$47*'Fixed Data'!$B$24*'Fixed Data'!$B$23+P$158*'Fixed Data'!$B$26)*'Fixed Data'!W44/10^6</f>
        <v>-7.3214002758011656</v>
      </c>
      <c r="Q172" s="262">
        <f>-(Q$158*'Fixed Data'!$B$25*'Fixed Data'!Q$47*'Fixed Data'!$B$24*'Fixed Data'!$B$23+Q$158*'Fixed Data'!$B$26)*'Fixed Data'!X44/10^6</f>
        <v>-7.5980013294774427</v>
      </c>
      <c r="R172" s="262">
        <f>-(R$158*'Fixed Data'!$B$25*'Fixed Data'!R$47*'Fixed Data'!$B$24*'Fixed Data'!$B$23+R$158*'Fixed Data'!$B$26)*'Fixed Data'!Y44/10^6</f>
        <v>-7.8865526342883836</v>
      </c>
      <c r="S172" s="262">
        <f>-(S$158*'Fixed Data'!$B$25*'Fixed Data'!S$47*'Fixed Data'!$B$24*'Fixed Data'!$B$23+S$158*'Fixed Data'!$B$26)*'Fixed Data'!Z44/10^6</f>
        <v>-8.1857690261095488</v>
      </c>
      <c r="T172" s="262">
        <f>-(T$158*'Fixed Data'!$B$25*'Fixed Data'!T$47*'Fixed Data'!$B$24*'Fixed Data'!$B$23+T$158*'Fixed Data'!$B$26)*'Fixed Data'!AA44/10^6</f>
        <v>-8.4979363485110788</v>
      </c>
      <c r="U172" s="262">
        <f>-(U$158*'Fixed Data'!$B$25*'Fixed Data'!U$47*'Fixed Data'!$B$24*'Fixed Data'!$B$23+U$158*'Fixed Data'!$B$26)*'Fixed Data'!AB44/10^6</f>
        <v>-8.8236589187894623</v>
      </c>
      <c r="V172" s="262">
        <f>-(V$158*'Fixed Data'!$B$25*'Fixed Data'!V$47*'Fixed Data'!$B$24*'Fixed Data'!$B$23+V$158*'Fixed Data'!$B$26)*'Fixed Data'!AC44/10^6</f>
        <v>-9.1635709751944763</v>
      </c>
      <c r="W172" s="262">
        <f>-(W$158*'Fixed Data'!$B$25*'Fixed Data'!W$47*'Fixed Data'!$B$24*'Fixed Data'!$B$23+W$158*'Fixed Data'!$B$26)*'Fixed Data'!AD44/10^6</f>
        <v>-9.518338226040358</v>
      </c>
      <c r="X172" s="262">
        <f>-(X$158*'Fixed Data'!$B$25*'Fixed Data'!X$47*'Fixed Data'!$B$24*'Fixed Data'!$B$23+X$158*'Fixed Data'!$B$26)*'Fixed Data'!AE44/10^6</f>
        <v>-9.888659541681001</v>
      </c>
      <c r="Y172" s="262">
        <f>-(Y$158*'Fixed Data'!$B$25*'Fixed Data'!Y$47*'Fixed Data'!$B$24*'Fixed Data'!$B$23+Y$158*'Fixed Data'!$B$26)*'Fixed Data'!AF44/10^6</f>
        <v>-10.275268694427831</v>
      </c>
      <c r="Z172" s="262">
        <f>-(Z$158*'Fixed Data'!$B$25*'Fixed Data'!Z$47*'Fixed Data'!$B$24*'Fixed Data'!$B$23+Z$158*'Fixed Data'!$B$26)*'Fixed Data'!AG44/10^6</f>
        <v>-10.678936222000836</v>
      </c>
      <c r="AA172" s="262">
        <f>-(AA$158*'Fixed Data'!$B$25*'Fixed Data'!AA$47*'Fixed Data'!$B$24*'Fixed Data'!$B$23+AA$158*'Fixed Data'!$B$26)*'Fixed Data'!AH44/10^6</f>
        <v>-11.100471395342668</v>
      </c>
      <c r="AB172" s="262">
        <f>-(AB$158*'Fixed Data'!$B$25*'Fixed Data'!AB$47*'Fixed Data'!$B$24*'Fixed Data'!$B$23+AB$158*'Fixed Data'!$B$26)*'Fixed Data'!AI44/10^6</f>
        <v>-11.526357864703201</v>
      </c>
      <c r="AC172" s="262">
        <f>-(AC$158*'Fixed Data'!$B$25*'Fixed Data'!AC$47*'Fixed Data'!$B$24*'Fixed Data'!$B$23+AC$158*'Fixed Data'!$B$26)*'Fixed Data'!AJ44/10^6</f>
        <v>-77.821323065525362</v>
      </c>
      <c r="AD172" s="262">
        <f>-(AD$158*'Fixed Data'!$B$25*'Fixed Data'!AD$47*'Fixed Data'!$B$24*'Fixed Data'!$B$23+AD$158*'Fixed Data'!$B$26)*'Fixed Data'!AK44/10^6</f>
        <v>-81.035731171663528</v>
      </c>
      <c r="AE172" s="262">
        <f>-(AE$158*'Fixed Data'!$B$25*'Fixed Data'!AE$47*'Fixed Data'!$B$24*'Fixed Data'!$B$23+AE$158*'Fixed Data'!$B$26)*'Fixed Data'!AL44/10^6</f>
        <v>-84.384212481750822</v>
      </c>
      <c r="AF172" s="262">
        <f>-(AF$158*'Fixed Data'!$B$25*'Fixed Data'!AF$47*'Fixed Data'!$B$24*'Fixed Data'!$B$23+AF$158*'Fixed Data'!$B$26)*'Fixed Data'!AM44/10^6</f>
        <v>-87.868637823948831</v>
      </c>
      <c r="AG172" s="262">
        <f>-(AG$158*'Fixed Data'!$B$25*'Fixed Data'!AG$47*'Fixed Data'!$B$24*'Fixed Data'!$B$23+AG$158*'Fixed Data'!$B$26)*'Fixed Data'!AN44/10^6</f>
        <v>-91.492497506000518</v>
      </c>
      <c r="AH172" s="262">
        <f>-(AH$158*'Fixed Data'!$B$25*'Fixed Data'!AH$47*'Fixed Data'!$B$24*'Fixed Data'!$B$23+AH$158*'Fixed Data'!$B$26)*'Fixed Data'!AO44/10^6</f>
        <v>-95.261858790635415</v>
      </c>
      <c r="AI172" s="262">
        <f>-(AI$158*'Fixed Data'!$B$25*'Fixed Data'!AI$47*'Fixed Data'!$B$24*'Fixed Data'!$B$23+AI$158*'Fixed Data'!$B$26)*'Fixed Data'!AP44/10^6</f>
        <v>-99.187006560840061</v>
      </c>
      <c r="AJ172" s="262">
        <f>-(AJ$158*'Fixed Data'!$B$25*'Fixed Data'!AJ$47*'Fixed Data'!$B$24*'Fixed Data'!$B$23+AJ$158*'Fixed Data'!$B$26)*'Fixed Data'!AQ44/10^6</f>
        <v>-103.2728413263833</v>
      </c>
      <c r="AK172" s="262">
        <f>-(AK$158*'Fixed Data'!$B$25*'Fixed Data'!AK$47*'Fixed Data'!$B$24*'Fixed Data'!$B$23+AK$158*'Fixed Data'!$B$26)*'Fixed Data'!AR44/10^6</f>
        <v>-107.52584121626558</v>
      </c>
      <c r="AL172" s="262">
        <f>-(AL$158*'Fixed Data'!$B$25*'Fixed Data'!AL$47*'Fixed Data'!$B$24*'Fixed Data'!$B$23+AL$158*'Fixed Data'!$B$26)*'Fixed Data'!AS44/10^6</f>
        <v>-111.95353603026257</v>
      </c>
      <c r="AM172" s="262">
        <f>-(AM$158*'Fixed Data'!$B$25*'Fixed Data'!AM$47*'Fixed Data'!$B$24*'Fixed Data'!$B$23+AM$158*'Fixed Data'!$B$26)*'Fixed Data'!AT44/10^6</f>
        <v>-116.56400979588436</v>
      </c>
      <c r="AN172" s="262">
        <f>-(AN$158*'Fixed Data'!$B$25*'Fixed Data'!AN$47*'Fixed Data'!$B$24*'Fixed Data'!$B$23+AN$158*'Fixed Data'!$B$26)*'Fixed Data'!AU44/10^6</f>
        <v>-121.33501280306288</v>
      </c>
      <c r="AO172" s="262">
        <f>-(AO$158*'Fixed Data'!$B$25*'Fixed Data'!AO$47*'Fixed Data'!$B$24*'Fixed Data'!$B$23+AO$158*'Fixed Data'!$B$26)*'Fixed Data'!AV44/10^6</f>
        <v>-126.29880178401866</v>
      </c>
      <c r="AP172" s="262">
        <f>-(AP$158*'Fixed Data'!$B$25*'Fixed Data'!AP$47*'Fixed Data'!$B$24*'Fixed Data'!$B$23+AP$158*'Fixed Data'!$B$26)*'Fixed Data'!AW44/10^6</f>
        <v>-131.46906584821363</v>
      </c>
      <c r="AQ172" s="262">
        <f>-(AQ$158*'Fixed Data'!$B$25*'Fixed Data'!AQ$47*'Fixed Data'!$B$24*'Fixed Data'!$B$23+AQ$158*'Fixed Data'!$B$26)*'Fixed Data'!AX44/10^6</f>
        <v>-136.85518325529551</v>
      </c>
      <c r="AR172" s="262">
        <f>-(AR$158*'Fixed Data'!$B$25*'Fixed Data'!AR$47*'Fixed Data'!$B$24*'Fixed Data'!$B$23+AR$158*'Fixed Data'!$B$26)*'Fixed Data'!AY44/10^6</f>
        <v>-142.31292670243172</v>
      </c>
      <c r="AS172" s="262">
        <f>-(AS$158*'Fixed Data'!$B$25*'Fixed Data'!AS$47*'Fixed Data'!$B$24*'Fixed Data'!$B$23+AS$158*'Fixed Data'!$B$26)*'Fixed Data'!AZ44/10^6</f>
        <v>-147.65323333162002</v>
      </c>
      <c r="AT172" s="262">
        <f>-(AT$158*'Fixed Data'!$B$25*'Fixed Data'!AT$47*'Fixed Data'!$B$24*'Fixed Data'!$B$23+AT$158*'Fixed Data'!$B$26)*'Fixed Data'!BA44/10^6</f>
        <v>-153.19649040727265</v>
      </c>
      <c r="AU172" s="262">
        <f>-(AU$158*'Fixed Data'!$B$25*'Fixed Data'!AU$47*'Fixed Data'!$B$24*'Fixed Data'!$B$23+AU$158*'Fixed Data'!$B$26)*'Fixed Data'!BB44/10^6</f>
        <v>-158.95090108638038</v>
      </c>
      <c r="AV172" s="262">
        <f>-(AV$158*'Fixed Data'!$B$25*'Fixed Data'!AV$47*'Fixed Data'!$B$24*'Fixed Data'!$B$23+AV$158*'Fixed Data'!$B$26)*'Fixed Data'!BC44/10^6</f>
        <v>-164.80639928779647</v>
      </c>
      <c r="AW172" s="262">
        <f>-(AW$158*'Fixed Data'!$B$25*'Fixed Data'!AW$47*'Fixed Data'!$B$24*'Fixed Data'!$B$23+AW$158*'Fixed Data'!$B$26)*'Fixed Data'!BD44/10^6</f>
        <v>-170.61867589513449</v>
      </c>
      <c r="AX172" s="262">
        <f>-(AX$158*'Fixed Data'!$B$25*'Fixed Data'!AX$47*'Fixed Data'!$B$24*'Fixed Data'!$B$23+AX$158*'Fixed Data'!$B$26)*'Fixed Data'!BE44/10^6</f>
        <v>-176.22794316728712</v>
      </c>
      <c r="AY172" s="262">
        <f>-(AY$158*'Fixed Data'!$B$25*'Fixed Data'!AY$47*'Fixed Data'!$B$24*'Fixed Data'!$B$23+AY$158*'Fixed Data'!$B$26)*'Fixed Data'!BF44/10^6</f>
        <v>-181.68558288130484</v>
      </c>
      <c r="AZ172" s="262">
        <f>-(AZ$158*'Fixed Data'!$B$25*'Fixed Data'!AZ$47*'Fixed Data'!$B$24*'Fixed Data'!$B$23+AZ$158*'Fixed Data'!$B$26)*'Fixed Data'!BG44/10^6</f>
        <v>-187.21943872192602</v>
      </c>
      <c r="BA172" s="262">
        <f>-(BA$158*'Fixed Data'!$B$25*'Fixed Data'!BA$47*'Fixed Data'!$B$24*'Fixed Data'!$B$23+BA$158*'Fixed Data'!$B$26)*'Fixed Data'!BH44/10^6</f>
        <v>-192.93866441469817</v>
      </c>
      <c r="BB172" s="262">
        <f>-(BB$158*'Fixed Data'!$B$25*'Fixed Data'!BB$47*'Fixed Data'!$B$24*'Fixed Data'!$B$23+BB$158*'Fixed Data'!$B$26)*'Fixed Data'!BI44/10^6</f>
        <v>-198.81006749497374</v>
      </c>
    </row>
    <row r="173" spans="1:54" outlineLevel="2">
      <c r="A173" s="456"/>
      <c r="B173" s="135" t="s">
        <v>281</v>
      </c>
      <c r="C173" s="135"/>
      <c r="D173" s="135" t="s">
        <v>383</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57"/>
      <c r="B174" s="135" t="s">
        <v>281</v>
      </c>
      <c r="C174" s="135"/>
      <c r="D174" s="135" t="s">
        <v>383</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55" t="s">
        <v>477</v>
      </c>
      <c r="B176" s="135" t="s">
        <v>281</v>
      </c>
      <c r="C176" s="135" t="s">
        <v>389</v>
      </c>
      <c r="D176" s="135" t="s">
        <v>383</v>
      </c>
      <c r="E176" s="262">
        <f>-(E$158*'Fixed Data'!$B$25*'Fixed Data'!E$47*'Fixed Data'!$B$24*'Fixed Data'!$B$23+E$158*'Fixed Data'!$B$26)*'Fixed Data'!L46/10^6</f>
        <v>-13.922336419142452</v>
      </c>
      <c r="F176" s="262">
        <f>-(F$158*'Fixed Data'!$B$25*'Fixed Data'!F$47*'Fixed Data'!$B$24*'Fixed Data'!$B$23+F$158*'Fixed Data'!$B$26)*'Fixed Data'!M46/10^6</f>
        <v>-14.524870183205609</v>
      </c>
      <c r="G176" s="262">
        <f>-(G$158*'Fixed Data'!$B$25*'Fixed Data'!G$47*'Fixed Data'!$B$24*'Fixed Data'!$B$23+G$158*'Fixed Data'!$B$26)*'Fixed Data'!N46/10^6</f>
        <v>-15.140838558966443</v>
      </c>
      <c r="H176" s="262">
        <f>-(H$158*'Fixed Data'!$B$25*'Fixed Data'!H$47*'Fixed Data'!$B$24*'Fixed Data'!$B$23+H$158*'Fixed Data'!$B$26)*'Fixed Data'!O46/10^6</f>
        <v>-15.793099458399206</v>
      </c>
      <c r="I176" s="262">
        <f>-(I$158*'Fixed Data'!$B$25*'Fixed Data'!I$47*'Fixed Data'!$B$24*'Fixed Data'!$B$23+I$158*'Fixed Data'!$B$26)*'Fixed Data'!P46/10^6</f>
        <v>-16.431734135295667</v>
      </c>
      <c r="J176" s="262">
        <f>-(J$158*'Fixed Data'!$B$25*'Fixed Data'!J$47*'Fixed Data'!$B$24*'Fixed Data'!$B$23+J$158*'Fixed Data'!$B$26)*'Fixed Data'!Q46/10^6</f>
        <v>-17.152255016738682</v>
      </c>
      <c r="K176" s="262">
        <f>-(K$158*'Fixed Data'!$B$25*'Fixed Data'!K$47*'Fixed Data'!$B$24*'Fixed Data'!$B$23+K$158*'Fixed Data'!$B$26)*'Fixed Data'!R46/10^6</f>
        <v>-17.905608397953706</v>
      </c>
      <c r="L176" s="262">
        <f>-(L$158*'Fixed Data'!$B$25*'Fixed Data'!L$47*'Fixed Data'!$B$24*'Fixed Data'!$B$23+L$158*'Fixed Data'!$B$26)*'Fixed Data'!S46/10^6</f>
        <v>-18.693250131700559</v>
      </c>
      <c r="M176" s="262">
        <f>-(M$158*'Fixed Data'!$B$25*'Fixed Data'!M$47*'Fixed Data'!$B$24*'Fixed Data'!$B$23+M$158*'Fixed Data'!$B$26)*'Fixed Data'!T46/10^6</f>
        <v>-19.51676005090955</v>
      </c>
      <c r="N176" s="262">
        <f>-(N$158*'Fixed Data'!$B$25*'Fixed Data'!N$47*'Fixed Data'!$B$24*'Fixed Data'!$B$23+N$158*'Fixed Data'!$B$26)*'Fixed Data'!U46/10^6</f>
        <v>-20.377839559731402</v>
      </c>
      <c r="O176" s="262">
        <f>-(O$158*'Fixed Data'!$B$25*'Fixed Data'!O$47*'Fixed Data'!$B$24*'Fixed Data'!$B$23+O$158*'Fixed Data'!$B$26)*'Fixed Data'!V46/10^6</f>
        <v>-21.168655725182802</v>
      </c>
      <c r="P176" s="262">
        <f>-(P$158*'Fixed Data'!$B$25*'Fixed Data'!P$47*'Fixed Data'!$B$24*'Fixed Data'!$B$23+P$158*'Fixed Data'!$B$26)*'Fixed Data'!W46/10^6</f>
        <v>-21.964200831809343</v>
      </c>
      <c r="Q176" s="262">
        <f>-(Q$158*'Fixed Data'!$B$25*'Fixed Data'!Q$47*'Fixed Data'!$B$24*'Fixed Data'!$B$23+Q$158*'Fixed Data'!$B$26)*'Fixed Data'!X46/10^6</f>
        <v>-22.79400398843233</v>
      </c>
      <c r="R176" s="262">
        <f>-(R$158*'Fixed Data'!$B$25*'Fixed Data'!R$47*'Fixed Data'!$B$24*'Fixed Data'!$B$23+R$158*'Fixed Data'!$B$26)*'Fixed Data'!Y46/10^6</f>
        <v>-23.659657902865149</v>
      </c>
      <c r="S176" s="262">
        <f>-(S$158*'Fixed Data'!$B$25*'Fixed Data'!S$47*'Fixed Data'!$B$24*'Fixed Data'!$B$23+S$158*'Fixed Data'!$B$26)*'Fixed Data'!Z46/10^6</f>
        <v>-24.557307073619938</v>
      </c>
      <c r="T176" s="262">
        <f>-(T$158*'Fixed Data'!$B$25*'Fixed Data'!T$47*'Fixed Data'!$B$24*'Fixed Data'!$B$23+T$158*'Fixed Data'!$B$26)*'Fixed Data'!AA46/10^6</f>
        <v>-25.493809040717203</v>
      </c>
      <c r="U176" s="262">
        <f>-(U$158*'Fixed Data'!$B$25*'Fixed Data'!U$47*'Fixed Data'!$B$24*'Fixed Data'!$B$23+U$158*'Fixed Data'!$B$26)*'Fixed Data'!AB46/10^6</f>
        <v>-26.470976761295113</v>
      </c>
      <c r="V176" s="262">
        <f>-(V$158*'Fixed Data'!$B$25*'Fixed Data'!V$47*'Fixed Data'!$B$24*'Fixed Data'!$B$23+V$158*'Fixed Data'!$B$26)*'Fixed Data'!AC46/10^6</f>
        <v>-27.490712920542524</v>
      </c>
      <c r="W176" s="262">
        <f>-(W$158*'Fixed Data'!$B$25*'Fixed Data'!W$47*'Fixed Data'!$B$24*'Fixed Data'!$B$23+W$158*'Fixed Data'!$B$26)*'Fixed Data'!AD46/10^6</f>
        <v>-28.555014678121079</v>
      </c>
      <c r="X176" s="262">
        <f>-(X$158*'Fixed Data'!$B$25*'Fixed Data'!X$47*'Fixed Data'!$B$24*'Fixed Data'!$B$23+X$158*'Fixed Data'!$B$26)*'Fixed Data'!AE46/10^6</f>
        <v>-29.665978625043</v>
      </c>
      <c r="Y176" s="262">
        <f>-(Y$158*'Fixed Data'!$B$25*'Fixed Data'!Y$47*'Fixed Data'!$B$24*'Fixed Data'!$B$23+Y$158*'Fixed Data'!$B$26)*'Fixed Data'!AF46/10^6</f>
        <v>-30.825806083283492</v>
      </c>
      <c r="Z176" s="262">
        <f>-(Z$158*'Fixed Data'!$B$25*'Fixed Data'!Z$47*'Fixed Data'!$B$24*'Fixed Data'!$B$23+Z$158*'Fixed Data'!$B$26)*'Fixed Data'!AG46/10^6</f>
        <v>-32.036808660467635</v>
      </c>
      <c r="AA176" s="262">
        <f>-(AA$158*'Fixed Data'!$B$25*'Fixed Data'!AA$47*'Fixed Data'!$B$24*'Fixed Data'!$B$23+AA$158*'Fixed Data'!$B$26)*'Fixed Data'!AH46/10^6</f>
        <v>-33.301414191696331</v>
      </c>
      <c r="AB176" s="262">
        <f>-(AB$158*'Fixed Data'!$B$25*'Fixed Data'!AB$47*'Fixed Data'!$B$24*'Fixed Data'!$B$23+AB$158*'Fixed Data'!$B$26)*'Fixed Data'!AI46/10^6</f>
        <v>-34.579073594109602</v>
      </c>
      <c r="AC176" s="262">
        <f>-(AC$158*'Fixed Data'!$B$25*'Fixed Data'!AC$47*'Fixed Data'!$B$24*'Fixed Data'!$B$23+AC$158*'Fixed Data'!$B$26)*'Fixed Data'!AJ46/10^6</f>
        <v>-233.46396919878171</v>
      </c>
      <c r="AD176" s="262">
        <f>-(AD$158*'Fixed Data'!$B$25*'Fixed Data'!AD$47*'Fixed Data'!$B$24*'Fixed Data'!$B$23+AD$158*'Fixed Data'!$B$26)*'Fixed Data'!AK46/10^6</f>
        <v>-243.10719351984281</v>
      </c>
      <c r="AE176" s="262">
        <f>-(AE$158*'Fixed Data'!$B$25*'Fixed Data'!AE$47*'Fixed Data'!$B$24*'Fixed Data'!$B$23+AE$158*'Fixed Data'!$B$26)*'Fixed Data'!AL46/10^6</f>
        <v>-253.15263745347102</v>
      </c>
      <c r="AF176" s="262">
        <f>-(AF$158*'Fixed Data'!$B$25*'Fixed Data'!AF$47*'Fixed Data'!$B$24*'Fixed Data'!$B$23+AF$158*'Fixed Data'!$B$26)*'Fixed Data'!AM46/10^6</f>
        <v>-263.60591348438732</v>
      </c>
      <c r="AG176" s="262">
        <f>-(AG$158*'Fixed Data'!$B$25*'Fixed Data'!AG$47*'Fixed Data'!$B$24*'Fixed Data'!$B$23+AG$158*'Fixed Data'!$B$26)*'Fixed Data'!AN46/10^6</f>
        <v>-274.47749252741454</v>
      </c>
      <c r="AH176" s="262">
        <f>-(AH$158*'Fixed Data'!$B$25*'Fixed Data'!AH$47*'Fixed Data'!$B$24*'Fixed Data'!$B$23+AH$158*'Fixed Data'!$B$26)*'Fixed Data'!AO46/10^6</f>
        <v>-285.78557638397638</v>
      </c>
      <c r="AI176" s="262">
        <f>-(AI$158*'Fixed Data'!$B$25*'Fixed Data'!AI$47*'Fixed Data'!$B$24*'Fixed Data'!$B$23+AI$158*'Fixed Data'!$B$26)*'Fixed Data'!AP46/10^6</f>
        <v>-297.56101969682697</v>
      </c>
      <c r="AJ176" s="262">
        <f>-(AJ$158*'Fixed Data'!$B$25*'Fixed Data'!AJ$47*'Fixed Data'!$B$24*'Fixed Data'!$B$23+AJ$158*'Fixed Data'!$B$26)*'Fixed Data'!AQ46/10^6</f>
        <v>-309.81852399531715</v>
      </c>
      <c r="AK176" s="262">
        <f>-(AK$158*'Fixed Data'!$B$25*'Fixed Data'!AK$47*'Fixed Data'!$B$24*'Fixed Data'!$B$23+AK$158*'Fixed Data'!$B$26)*'Fixed Data'!AR46/10^6</f>
        <v>-322.57752366654546</v>
      </c>
      <c r="AL176" s="262">
        <f>-(AL$158*'Fixed Data'!$B$25*'Fixed Data'!AL$47*'Fixed Data'!$B$24*'Fixed Data'!$B$23+AL$158*'Fixed Data'!$B$26)*'Fixed Data'!AS46/10^6</f>
        <v>-335.86060811012908</v>
      </c>
      <c r="AM176" s="262">
        <f>-(AM$158*'Fixed Data'!$B$25*'Fixed Data'!AM$47*'Fixed Data'!$B$24*'Fixed Data'!$B$23+AM$158*'Fixed Data'!$B$26)*'Fixed Data'!AT46/10^6</f>
        <v>-349.69202940926186</v>
      </c>
      <c r="AN176" s="262">
        <f>-(AN$158*'Fixed Data'!$B$25*'Fixed Data'!AN$47*'Fixed Data'!$B$24*'Fixed Data'!$B$23+AN$158*'Fixed Data'!$B$26)*'Fixed Data'!AU46/10^6</f>
        <v>-364.00503843292427</v>
      </c>
      <c r="AO176" s="262">
        <f>-(AO$158*'Fixed Data'!$B$25*'Fixed Data'!AO$47*'Fixed Data'!$B$24*'Fixed Data'!$B$23+AO$158*'Fixed Data'!$B$26)*'Fixed Data'!AV46/10^6</f>
        <v>-378.89640537793611</v>
      </c>
      <c r="AP176" s="262">
        <f>-(AP$158*'Fixed Data'!$B$25*'Fixed Data'!AP$47*'Fixed Data'!$B$24*'Fixed Data'!$B$23+AP$158*'Fixed Data'!$B$26)*'Fixed Data'!AW46/10^6</f>
        <v>-394.40719757278708</v>
      </c>
      <c r="AQ176" s="262">
        <f>-(AQ$158*'Fixed Data'!$B$25*'Fixed Data'!AQ$47*'Fixed Data'!$B$24*'Fixed Data'!$B$23+AQ$158*'Fixed Data'!$B$26)*'Fixed Data'!AX46/10^6</f>
        <v>-410.56554979646393</v>
      </c>
      <c r="AR176" s="262">
        <f>-(AR$158*'Fixed Data'!$B$25*'Fixed Data'!AR$47*'Fixed Data'!$B$24*'Fixed Data'!$B$23+AR$158*'Fixed Data'!$B$26)*'Fixed Data'!AY46/10^6</f>
        <v>-426.93878014041002</v>
      </c>
      <c r="AS176" s="262">
        <f>-(AS$158*'Fixed Data'!$B$25*'Fixed Data'!AS$47*'Fixed Data'!$B$24*'Fixed Data'!$B$23+AS$158*'Fixed Data'!$B$26)*'Fixed Data'!AZ46/10^6</f>
        <v>-442.959700030509</v>
      </c>
      <c r="AT176" s="262">
        <f>-(AT$158*'Fixed Data'!$B$25*'Fixed Data'!AT$47*'Fixed Data'!$B$24*'Fixed Data'!$B$23+AT$158*'Fixed Data'!$B$26)*'Fixed Data'!BA46/10^6</f>
        <v>-459.58947126011657</v>
      </c>
      <c r="AU176" s="262">
        <f>-(AU$158*'Fixed Data'!$B$25*'Fixed Data'!AU$47*'Fixed Data'!$B$24*'Fixed Data'!$B$23+AU$158*'Fixed Data'!$B$26)*'Fixed Data'!BB46/10^6</f>
        <v>-476.85270330021905</v>
      </c>
      <c r="AV176" s="262">
        <f>-(AV$158*'Fixed Data'!$B$25*'Fixed Data'!AV$47*'Fixed Data'!$B$24*'Fixed Data'!$B$23+AV$158*'Fixed Data'!$B$26)*'Fixed Data'!BC46/10^6</f>
        <v>-494.41919790734255</v>
      </c>
      <c r="AW176" s="262">
        <f>-(AW$158*'Fixed Data'!$B$25*'Fixed Data'!AW$47*'Fixed Data'!$B$24*'Fixed Data'!$B$23+AW$158*'Fixed Data'!$B$26)*'Fixed Data'!BD46/10^6</f>
        <v>-511.85602773228158</v>
      </c>
      <c r="AX176" s="262">
        <f>-(AX$158*'Fixed Data'!$B$25*'Fixed Data'!AX$47*'Fixed Data'!$B$24*'Fixed Data'!$B$23+AX$158*'Fixed Data'!$B$26)*'Fixed Data'!BE46/10^6</f>
        <v>-528.68382955166589</v>
      </c>
      <c r="AY176" s="262">
        <f>-(AY$158*'Fixed Data'!$B$25*'Fixed Data'!AY$47*'Fixed Data'!$B$24*'Fixed Data'!$B$23+AY$158*'Fixed Data'!$B$26)*'Fixed Data'!BF46/10^6</f>
        <v>-545.05674869666109</v>
      </c>
      <c r="AZ176" s="262">
        <f>-(AZ$158*'Fixed Data'!$B$25*'Fixed Data'!AZ$47*'Fixed Data'!$B$24*'Fixed Data'!$B$23+AZ$158*'Fixed Data'!$B$26)*'Fixed Data'!BG46/10^6</f>
        <v>-561.65831622154349</v>
      </c>
      <c r="BA176" s="262">
        <f>-(BA$158*'Fixed Data'!$B$25*'Fixed Data'!BA$47*'Fixed Data'!$B$24*'Fixed Data'!$B$23+BA$158*'Fixed Data'!$B$26)*'Fixed Data'!BH46/10^6</f>
        <v>-578.81599330298729</v>
      </c>
      <c r="BB176" s="262">
        <f>-(BB$158*'Fixed Data'!$B$25*'Fixed Data'!BB$47*'Fixed Data'!$B$24*'Fixed Data'!$B$23+BB$158*'Fixed Data'!$B$26)*'Fixed Data'!BI46/10^6</f>
        <v>-596.43020254704186</v>
      </c>
    </row>
    <row r="177" spans="1:54" outlineLevel="2">
      <c r="A177" s="456"/>
      <c r="B177" s="135" t="s">
        <v>281</v>
      </c>
      <c r="C177" s="135"/>
      <c r="D177" s="135" t="s">
        <v>383</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57"/>
      <c r="B178" s="135" t="s">
        <v>281</v>
      </c>
      <c r="C178" s="135"/>
      <c r="D178" s="135" t="s">
        <v>383</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478</v>
      </c>
      <c r="B182" s="19"/>
      <c r="C182" s="19"/>
      <c r="D182" s="19"/>
      <c r="E182" s="15"/>
    </row>
    <row r="183" spans="1:54" ht="15" outlineLevel="1">
      <c r="A183" s="12"/>
      <c r="B183" s="19"/>
      <c r="C183" s="19"/>
      <c r="D183" s="19"/>
      <c r="E183" s="15"/>
    </row>
    <row r="184" spans="1:54" s="4" customFormat="1" outlineLevel="1">
      <c r="A184" s="4" t="s">
        <v>479</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58" t="s">
        <v>480</v>
      </c>
      <c r="B186" s="150" t="s">
        <v>481</v>
      </c>
      <c r="C186" s="6" t="s">
        <v>482</v>
      </c>
      <c r="D186" s="10" t="s">
        <v>394</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59"/>
      <c r="B187" s="150" t="s">
        <v>483</v>
      </c>
      <c r="C187" s="6" t="s">
        <v>484</v>
      </c>
      <c r="D187" s="10" t="s">
        <v>394</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55" t="s">
        <v>485</v>
      </c>
      <c r="B190" s="150" t="s">
        <v>344</v>
      </c>
      <c r="C190" s="19"/>
      <c r="D190" s="135" t="s">
        <v>383</v>
      </c>
      <c r="E190" s="21">
        <f>(E133+E83)*E186</f>
        <v>-3.0876839749131335</v>
      </c>
      <c r="F190" s="21">
        <f t="shared" ref="F190:BB190" si="17">(F133+F83)*F186</f>
        <v>-3.4535723556022</v>
      </c>
      <c r="G190" s="21">
        <f t="shared" si="17"/>
        <v>-3.2078788296682945</v>
      </c>
      <c r="H190" s="21">
        <f t="shared" si="17"/>
        <v>-3.5612182825783476</v>
      </c>
      <c r="I190" s="21">
        <f t="shared" si="17"/>
        <v>-3.2889499409978478</v>
      </c>
      <c r="J190" s="21">
        <f t="shared" si="17"/>
        <v>-0.76795524982045826</v>
      </c>
      <c r="K190" s="21">
        <f t="shared" si="17"/>
        <v>-0.69303623507561807</v>
      </c>
      <c r="L190" s="21">
        <f t="shared" si="17"/>
        <v>-0.62336855886514775</v>
      </c>
      <c r="M190" s="21">
        <f t="shared" si="17"/>
        <v>-0.55864680031574165</v>
      </c>
      <c r="N190" s="21">
        <f t="shared" si="17"/>
        <v>-0.49858140494399866</v>
      </c>
      <c r="O190" s="21">
        <f t="shared" si="17"/>
        <v>-0.44289791974191361</v>
      </c>
      <c r="P190" s="21">
        <f t="shared" si="17"/>
        <v>-0.39133626324119669</v>
      </c>
      <c r="Q190" s="21">
        <f t="shared" si="17"/>
        <v>-0.34365002901843672</v>
      </c>
      <c r="R190" s="21">
        <f t="shared" si="17"/>
        <v>-0.29960582116872847</v>
      </c>
      <c r="S190" s="21">
        <f t="shared" si="17"/>
        <v>-0.25898262033825686</v>
      </c>
      <c r="T190" s="21">
        <f t="shared" si="17"/>
        <v>-0.22157117896659032</v>
      </c>
      <c r="U190" s="21">
        <f t="shared" si="17"/>
        <v>-0.18717344444717096</v>
      </c>
      <c r="V190" s="21">
        <f t="shared" si="17"/>
        <v>-0.15560200896982568</v>
      </c>
      <c r="W190" s="21">
        <f t="shared" si="17"/>
        <v>-0.12667958486213532</v>
      </c>
      <c r="X190" s="21">
        <f t="shared" si="17"/>
        <v>-0.10023850429730399</v>
      </c>
      <c r="Y190" s="21">
        <f t="shared" si="17"/>
        <v>-7.6120242284840822E-2</v>
      </c>
      <c r="Z190" s="21">
        <f t="shared" si="17"/>
        <v>-5.4174961907006325E-2</v>
      </c>
      <c r="AA190" s="21">
        <f t="shared" si="17"/>
        <v>-3.4261080808651992E-2</v>
      </c>
      <c r="AB190" s="21">
        <f t="shared" si="17"/>
        <v>-1.6244857990885327E-2</v>
      </c>
      <c r="AC190" s="21">
        <f t="shared" si="17"/>
        <v>-1.0402281795048279E-17</v>
      </c>
      <c r="AD190" s="21">
        <f t="shared" si="17"/>
        <v>-1.005051381164085E-17</v>
      </c>
      <c r="AE190" s="21">
        <f t="shared" si="17"/>
        <v>-9.7106413639042024E-18</v>
      </c>
      <c r="AF190" s="21">
        <f t="shared" si="17"/>
        <v>-9.3822621873470554E-18</v>
      </c>
      <c r="AG190" s="21">
        <f t="shared" si="17"/>
        <v>-9.0649876206251754E-18</v>
      </c>
      <c r="AH190" s="21">
        <f t="shared" si="17"/>
        <v>-8.7584421455315718E-18</v>
      </c>
      <c r="AI190" s="21">
        <f t="shared" si="17"/>
        <v>-8.4622629425425806E-18</v>
      </c>
      <c r="AJ190" s="21">
        <f t="shared" si="17"/>
        <v>-8.215789264604447E-18</v>
      </c>
      <c r="AK190" s="21">
        <f t="shared" si="17"/>
        <v>-7.976494431654804E-18</v>
      </c>
      <c r="AL190" s="21">
        <f t="shared" si="17"/>
        <v>-7.7441693511211682E-18</v>
      </c>
      <c r="AM190" s="21">
        <f t="shared" si="17"/>
        <v>-7.518611020505988E-18</v>
      </c>
      <c r="AN190" s="21">
        <f t="shared" si="17"/>
        <v>-7.2996223500058132E-18</v>
      </c>
      <c r="AO190" s="21">
        <f t="shared" si="17"/>
        <v>-7.0870119902969073E-18</v>
      </c>
      <c r="AP190" s="21">
        <f t="shared" si="17"/>
        <v>-6.8805941653368025E-18</v>
      </c>
      <c r="AQ190" s="21">
        <f t="shared" si="17"/>
        <v>-6.6801885100357308E-18</v>
      </c>
      <c r="AR190" s="21">
        <f t="shared" si="17"/>
        <v>-6.4856199126560493E-18</v>
      </c>
      <c r="AS190" s="21">
        <f t="shared" si="17"/>
        <v>-6.2967183618019895E-18</v>
      </c>
      <c r="AT190" s="21">
        <f t="shared" si="17"/>
        <v>-6.1133187978660099E-18</v>
      </c>
      <c r="AU190" s="21">
        <f t="shared" si="17"/>
        <v>-5.935260968801951E-18</v>
      </c>
      <c r="AV190" s="21">
        <f t="shared" si="17"/>
        <v>-5.7623892900989813E-18</v>
      </c>
      <c r="AW190" s="21">
        <f t="shared" si="17"/>
        <v>-5.5945527088339629E-18</v>
      </c>
      <c r="AX190" s="21">
        <f t="shared" si="17"/>
        <v>-5.431604571683459E-18</v>
      </c>
      <c r="AY190" s="21">
        <f t="shared" si="17"/>
        <v>-5.2734024967800565E-18</v>
      </c>
      <c r="AZ190" s="21">
        <f t="shared" si="17"/>
        <v>-5.1198082493010258E-18</v>
      </c>
      <c r="BA190" s="21">
        <f t="shared" si="17"/>
        <v>-4.9706876206806077E-18</v>
      </c>
      <c r="BB190" s="21">
        <f t="shared" si="17"/>
        <v>-4.8259103113403956E-18</v>
      </c>
    </row>
    <row r="191" spans="1:54" outlineLevel="2">
      <c r="A191" s="456"/>
      <c r="B191" s="150" t="s">
        <v>486</v>
      </c>
      <c r="C191" s="19"/>
      <c r="D191" s="135" t="s">
        <v>383</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56"/>
      <c r="B192" s="150" t="s">
        <v>560</v>
      </c>
      <c r="C192" s="19"/>
      <c r="D192" s="135" t="s">
        <v>383</v>
      </c>
      <c r="E192" s="21">
        <f>E77*E186</f>
        <v>-1.5541703206100457</v>
      </c>
      <c r="F192" s="21">
        <f t="shared" ref="F192:BB192" si="19">F77*F186</f>
        <v>-1.5431019766802199</v>
      </c>
      <c r="G192" s="21">
        <f t="shared" si="19"/>
        <v>-1.530834275185325</v>
      </c>
      <c r="H192" s="21">
        <f t="shared" si="19"/>
        <v>-1.5196427406995787</v>
      </c>
      <c r="I192" s="21">
        <f t="shared" si="19"/>
        <v>-1.5047120871843331</v>
      </c>
      <c r="J192" s="21">
        <f t="shared" si="19"/>
        <v>-1.4948138597809111</v>
      </c>
      <c r="K192" s="21">
        <f t="shared" si="19"/>
        <v>-1.4850834340290755</v>
      </c>
      <c r="L192" s="21">
        <f t="shared" si="19"/>
        <v>-1.4755110610236515</v>
      </c>
      <c r="M192" s="21">
        <f t="shared" si="19"/>
        <v>-1.4660921072462838</v>
      </c>
      <c r="N192" s="21">
        <f t="shared" si="19"/>
        <v>-1.4568255591513468</v>
      </c>
      <c r="O192" s="21">
        <f t="shared" si="19"/>
        <v>-1.4402522894768688</v>
      </c>
      <c r="P192" s="21">
        <f t="shared" si="19"/>
        <v>-1.422186596030014</v>
      </c>
      <c r="Q192" s="21">
        <f t="shared" si="19"/>
        <v>-1.4046162088224423</v>
      </c>
      <c r="R192" s="21">
        <f t="shared" si="19"/>
        <v>-1.3875268544782993</v>
      </c>
      <c r="S192" s="21">
        <f t="shared" si="19"/>
        <v>-1.3709047629687536</v>
      </c>
      <c r="T192" s="21">
        <f t="shared" si="19"/>
        <v>-1.3547366525681686</v>
      </c>
      <c r="U192" s="21">
        <f t="shared" si="19"/>
        <v>-1.3390097123251878</v>
      </c>
      <c r="V192" s="21">
        <f t="shared" si="19"/>
        <v>-1.3237115884872261</v>
      </c>
      <c r="W192" s="21">
        <f t="shared" si="19"/>
        <v>-1.3088303707624256</v>
      </c>
      <c r="X192" s="21">
        <f t="shared" si="19"/>
        <v>-1.2943545768650973</v>
      </c>
      <c r="Y192" s="21">
        <f t="shared" si="19"/>
        <v>-1.2802731402614607</v>
      </c>
      <c r="Z192" s="21">
        <f t="shared" si="19"/>
        <v>-1.2665753967367217</v>
      </c>
      <c r="AA192" s="21">
        <f t="shared" si="19"/>
        <v>-1.2532510724877293</v>
      </c>
      <c r="AB192" s="21">
        <f t="shared" si="19"/>
        <v>-1.2387462992061575</v>
      </c>
      <c r="AC192" s="21">
        <f t="shared" si="19"/>
        <v>-7.9663953250392083</v>
      </c>
      <c r="AD192" s="21">
        <f t="shared" si="19"/>
        <v>-7.9022029320270004</v>
      </c>
      <c r="AE192" s="21">
        <f t="shared" si="19"/>
        <v>-7.8397897480497036</v>
      </c>
      <c r="AF192" s="21">
        <f t="shared" si="19"/>
        <v>-7.7791224869817954</v>
      </c>
      <c r="AG192" s="21">
        <f t="shared" si="19"/>
        <v>-7.7201693778898202</v>
      </c>
      <c r="AH192" s="21">
        <f t="shared" si="19"/>
        <v>-7.6629001065966387</v>
      </c>
      <c r="AI192" s="21">
        <f t="shared" si="19"/>
        <v>-7.6072858033141042</v>
      </c>
      <c r="AJ192" s="21">
        <f t="shared" si="19"/>
        <v>-7.589965492483902</v>
      </c>
      <c r="AK192" s="21">
        <f t="shared" si="19"/>
        <v>-7.5739147241828517</v>
      </c>
      <c r="AL192" s="21">
        <f t="shared" si="19"/>
        <v>-7.5591289498282066</v>
      </c>
      <c r="AM192" s="21">
        <f t="shared" si="19"/>
        <v>-7.5456046632862233</v>
      </c>
      <c r="AN192" s="21">
        <f t="shared" si="19"/>
        <v>-7.5314490839427215</v>
      </c>
      <c r="AO192" s="21">
        <f t="shared" si="19"/>
        <v>-7.5183254126146588</v>
      </c>
      <c r="AP192" s="21">
        <f t="shared" si="19"/>
        <v>-7.5065410424760968</v>
      </c>
      <c r="AQ192" s="21">
        <f t="shared" si="19"/>
        <v>-7.4960940981612598</v>
      </c>
      <c r="AR192" s="21">
        <f t="shared" si="19"/>
        <v>-7.4788904105797549</v>
      </c>
      <c r="AS192" s="21">
        <f t="shared" si="19"/>
        <v>-7.4458627596990947</v>
      </c>
      <c r="AT192" s="21">
        <f t="shared" si="19"/>
        <v>-7.4141095531011842</v>
      </c>
      <c r="AU192" s="21">
        <f t="shared" si="19"/>
        <v>-7.3836102364660849</v>
      </c>
      <c r="AV192" s="21">
        <f t="shared" si="19"/>
        <v>-7.3490563596222298</v>
      </c>
      <c r="AW192" s="21">
        <f t="shared" si="19"/>
        <v>-7.304503855810685</v>
      </c>
      <c r="AX192" s="21">
        <f t="shared" si="19"/>
        <v>-7.2443476351533675</v>
      </c>
      <c r="AY192" s="21">
        <f t="shared" si="19"/>
        <v>-7.1722902994338256</v>
      </c>
      <c r="AZ192" s="21">
        <f t="shared" si="19"/>
        <v>-7.0982713859672444</v>
      </c>
      <c r="BA192" s="21">
        <f t="shared" si="19"/>
        <v>-7.0264422849616812</v>
      </c>
      <c r="BB192" s="21">
        <f t="shared" si="19"/>
        <v>-6.9553400397595544</v>
      </c>
    </row>
    <row r="193" spans="1:54" outlineLevel="2">
      <c r="A193" s="456"/>
      <c r="B193" s="150" t="s">
        <v>487</v>
      </c>
      <c r="C193" s="19"/>
      <c r="D193" s="135" t="s">
        <v>383</v>
      </c>
      <c r="E193" s="21">
        <f t="shared" ref="E193:BB193" si="20">SUMIF($B$143:$B$154,"Environmental",E$143:E$154)*E186</f>
        <v>-9.2668915026854197</v>
      </c>
      <c r="F193" s="21">
        <f t="shared" si="20"/>
        <v>-9.3646124273461187</v>
      </c>
      <c r="G193" s="21">
        <f t="shared" si="20"/>
        <v>-9.4200958678637878</v>
      </c>
      <c r="H193" s="21">
        <f t="shared" si="20"/>
        <v>-9.4802104318748928</v>
      </c>
      <c r="I193" s="21">
        <f t="shared" si="20"/>
        <v>-9.5467103292870608</v>
      </c>
      <c r="J193" s="21">
        <f t="shared" si="20"/>
        <v>-9.6425044240507969</v>
      </c>
      <c r="K193" s="21">
        <f t="shared" si="20"/>
        <v>-9.7057861317778098</v>
      </c>
      <c r="L193" s="21">
        <f t="shared" si="20"/>
        <v>-9.799771609864786</v>
      </c>
      <c r="M193" s="21">
        <f t="shared" si="20"/>
        <v>-9.8927611344399065</v>
      </c>
      <c r="N193" s="21">
        <f t="shared" si="20"/>
        <v>-9.9538839074330596</v>
      </c>
      <c r="O193" s="21">
        <f t="shared" si="20"/>
        <v>-9.9934506964967564</v>
      </c>
      <c r="P193" s="21">
        <f t="shared" si="20"/>
        <v>-10.01898697698028</v>
      </c>
      <c r="Q193" s="21">
        <f t="shared" si="20"/>
        <v>-10.044231732470688</v>
      </c>
      <c r="R193" s="21">
        <f t="shared" si="20"/>
        <v>-10.098681250999512</v>
      </c>
      <c r="S193" s="21">
        <f t="shared" si="20"/>
        <v>-10.123150103610017</v>
      </c>
      <c r="T193" s="21">
        <f t="shared" si="20"/>
        <v>-10.147492371267209</v>
      </c>
      <c r="U193" s="21">
        <f t="shared" si="20"/>
        <v>-10.171755232671845</v>
      </c>
      <c r="V193" s="21">
        <f t="shared" si="20"/>
        <v>-10.224072061425497</v>
      </c>
      <c r="W193" s="21">
        <f t="shared" si="20"/>
        <v>-10.247994353416496</v>
      </c>
      <c r="X193" s="21">
        <f t="shared" si="20"/>
        <v>-10.299441583341688</v>
      </c>
      <c r="Y193" s="21">
        <f t="shared" si="20"/>
        <v>-10.323224642810963</v>
      </c>
      <c r="Z193" s="21">
        <f t="shared" si="20"/>
        <v>-10.374029998686426</v>
      </c>
      <c r="AA193" s="21">
        <f t="shared" si="20"/>
        <v>-10.424453566577121</v>
      </c>
      <c r="AB193" s="21">
        <f t="shared" si="20"/>
        <v>-10.461515174839214</v>
      </c>
      <c r="AC193" s="21">
        <f t="shared" si="20"/>
        <v>-68.253760740965859</v>
      </c>
      <c r="AD193" s="21">
        <f t="shared" si="20"/>
        <v>-68.680420556224746</v>
      </c>
      <c r="AE193" s="21">
        <f t="shared" si="20"/>
        <v>-69.123231408867213</v>
      </c>
      <c r="AF193" s="21">
        <f t="shared" si="20"/>
        <v>-69.560583495647435</v>
      </c>
      <c r="AG193" s="21">
        <f t="shared" si="20"/>
        <v>-69.994902925634776</v>
      </c>
      <c r="AH193" s="21">
        <f t="shared" si="20"/>
        <v>-70.429086803673897</v>
      </c>
      <c r="AI193" s="21">
        <f t="shared" si="20"/>
        <v>-70.867029340208191</v>
      </c>
      <c r="AJ193" s="21">
        <f t="shared" si="20"/>
        <v>-71.652962877765077</v>
      </c>
      <c r="AK193" s="21">
        <f t="shared" si="20"/>
        <v>-72.445607987729858</v>
      </c>
      <c r="AL193" s="21">
        <f t="shared" si="20"/>
        <v>-73.246408157591461</v>
      </c>
      <c r="AM193" s="21">
        <f t="shared" si="20"/>
        <v>-74.056184640837643</v>
      </c>
      <c r="AN193" s="21">
        <f t="shared" si="20"/>
        <v>-74.856495235201095</v>
      </c>
      <c r="AO193" s="21">
        <f t="shared" si="20"/>
        <v>-75.663523223794741</v>
      </c>
      <c r="AP193" s="21">
        <f t="shared" si="20"/>
        <v>-76.480837925773173</v>
      </c>
      <c r="AQ193" s="21">
        <f t="shared" si="20"/>
        <v>-77.30905983325718</v>
      </c>
      <c r="AR193" s="21">
        <f t="shared" si="20"/>
        <v>-78.064183978665554</v>
      </c>
      <c r="AS193" s="21">
        <f t="shared" si="20"/>
        <v>-78.647864587976386</v>
      </c>
      <c r="AT193" s="21">
        <f t="shared" si="20"/>
        <v>-79.236909985374112</v>
      </c>
      <c r="AU193" s="21">
        <f t="shared" si="20"/>
        <v>-79.831597216786648</v>
      </c>
      <c r="AV193" s="21">
        <f t="shared" si="20"/>
        <v>-80.374343603059557</v>
      </c>
      <c r="AW193" s="21">
        <f t="shared" si="20"/>
        <v>-80.797873849972149</v>
      </c>
      <c r="AX193" s="21">
        <f t="shared" si="20"/>
        <v>-81.035746373534693</v>
      </c>
      <c r="AY193" s="21">
        <f t="shared" si="20"/>
        <v>-81.124006377689611</v>
      </c>
      <c r="AZ193" s="21">
        <f t="shared" si="20"/>
        <v>-81.171866882339955</v>
      </c>
      <c r="BA193" s="21">
        <f t="shared" si="20"/>
        <v>-81.226583664264865</v>
      </c>
      <c r="BB193" s="21">
        <f t="shared" si="20"/>
        <v>-81.271880615419903</v>
      </c>
    </row>
    <row r="194" spans="1:54" outlineLevel="2">
      <c r="A194" s="456"/>
      <c r="B194" s="150" t="s">
        <v>488</v>
      </c>
      <c r="C194" s="19"/>
      <c r="D194" s="135" t="s">
        <v>383</v>
      </c>
      <c r="E194" s="21">
        <f t="shared" ref="E194:BB194" si="21">SUM(E172:E174)*E186</f>
        <v>-4.6407788074800917</v>
      </c>
      <c r="F194" s="21">
        <f t="shared" si="21"/>
        <v>-4.6778970005135436</v>
      </c>
      <c r="G194" s="21">
        <f t="shared" si="21"/>
        <v>-4.7113782691051336</v>
      </c>
      <c r="H194" s="21">
        <f t="shared" si="21"/>
        <v>-4.7481569521309197</v>
      </c>
      <c r="I194" s="21">
        <f t="shared" si="21"/>
        <v>-4.7731023332709102</v>
      </c>
      <c r="J194" s="21">
        <f t="shared" si="21"/>
        <v>-4.8139128261267841</v>
      </c>
      <c r="K194" s="21">
        <f t="shared" si="21"/>
        <v>-4.855407989485883</v>
      </c>
      <c r="L194" s="21">
        <f t="shared" si="21"/>
        <v>-4.897575209772751</v>
      </c>
      <c r="M194" s="21">
        <f t="shared" si="21"/>
        <v>-4.9404177085571011</v>
      </c>
      <c r="N194" s="21">
        <f t="shared" si="21"/>
        <v>-4.9839506781256562</v>
      </c>
      <c r="O194" s="21">
        <f t="shared" si="21"/>
        <v>-5.0022861015090552</v>
      </c>
      <c r="P194" s="21">
        <f t="shared" si="21"/>
        <v>-5.0147617374061459</v>
      </c>
      <c r="Q194" s="21">
        <f t="shared" si="21"/>
        <v>-5.0282303802267689</v>
      </c>
      <c r="R194" s="21">
        <f t="shared" si="21"/>
        <v>-5.0426945067151561</v>
      </c>
      <c r="S194" s="21">
        <f t="shared" si="21"/>
        <v>-5.0570190437412954</v>
      </c>
      <c r="T194" s="21">
        <f t="shared" si="21"/>
        <v>-5.0723384840969938</v>
      </c>
      <c r="U194" s="21">
        <f t="shared" si="21"/>
        <v>-5.0886562614207929</v>
      </c>
      <c r="V194" s="21">
        <f t="shared" si="21"/>
        <v>-5.105976380495358</v>
      </c>
      <c r="W194" s="21">
        <f t="shared" si="21"/>
        <v>-5.1243034139964232</v>
      </c>
      <c r="X194" s="21">
        <f t="shared" si="21"/>
        <v>-5.1436425309028921</v>
      </c>
      <c r="Y194" s="21">
        <f t="shared" si="21"/>
        <v>-5.1639994991881801</v>
      </c>
      <c r="Z194" s="21">
        <f t="shared" si="21"/>
        <v>-5.1853807026079757</v>
      </c>
      <c r="AA194" s="21">
        <f t="shared" si="21"/>
        <v>-5.2077931568147209</v>
      </c>
      <c r="AB194" s="21">
        <f t="shared" si="21"/>
        <v>-5.2247324275803777</v>
      </c>
      <c r="AC194" s="21">
        <f t="shared" si="21"/>
        <v>-34.08240360565064</v>
      </c>
      <c r="AD194" s="21">
        <f t="shared" si="21"/>
        <v>-34.290025668581606</v>
      </c>
      <c r="AE194" s="21">
        <f t="shared" si="21"/>
        <v>-34.499444882678141</v>
      </c>
      <c r="AF194" s="21">
        <f t="shared" si="21"/>
        <v>-34.709187655682989</v>
      </c>
      <c r="AG194" s="21">
        <f t="shared" si="21"/>
        <v>-34.918508786968083</v>
      </c>
      <c r="AH194" s="21">
        <f t="shared" si="21"/>
        <v>-35.127634668381752</v>
      </c>
      <c r="AI194" s="21">
        <f t="shared" si="21"/>
        <v>-35.338189049896236</v>
      </c>
      <c r="AJ194" s="21">
        <f t="shared" si="21"/>
        <v>-35.722217248686995</v>
      </c>
      <c r="AK194" s="21">
        <f t="shared" si="21"/>
        <v>-36.110034694322401</v>
      </c>
      <c r="AL194" s="21">
        <f t="shared" si="21"/>
        <v>-36.501914822430066</v>
      </c>
      <c r="AM194" s="21">
        <f t="shared" si="21"/>
        <v>-36.898191977287922</v>
      </c>
      <c r="AN194" s="21">
        <f t="shared" si="21"/>
        <v>-37.289754399095031</v>
      </c>
      <c r="AO194" s="21">
        <f t="shared" si="21"/>
        <v>-37.684728291540573</v>
      </c>
      <c r="AP194" s="21">
        <f t="shared" si="21"/>
        <v>-38.084872880512712</v>
      </c>
      <c r="AQ194" s="21">
        <f t="shared" si="21"/>
        <v>-38.490447390005883</v>
      </c>
      <c r="AR194" s="21">
        <f t="shared" si="21"/>
        <v>-38.859645463360337</v>
      </c>
      <c r="AS194" s="21">
        <f t="shared" si="21"/>
        <v>-39.143550968069803</v>
      </c>
      <c r="AT194" s="21">
        <f t="shared" si="21"/>
        <v>-39.430188255391364</v>
      </c>
      <c r="AU194" s="21">
        <f t="shared" si="21"/>
        <v>-39.719685765912793</v>
      </c>
      <c r="AV194" s="21">
        <f t="shared" si="21"/>
        <v>-39.983393951058353</v>
      </c>
      <c r="AW194" s="21">
        <f t="shared" si="21"/>
        <v>-40.187864341608325</v>
      </c>
      <c r="AX194" s="21">
        <f t="shared" si="21"/>
        <v>-40.300079980070045</v>
      </c>
      <c r="AY194" s="21">
        <f t="shared" si="21"/>
        <v>-40.338001469388544</v>
      </c>
      <c r="AZ194" s="21">
        <f t="shared" si="21"/>
        <v>-40.355954632081996</v>
      </c>
      <c r="BA194" s="21">
        <f t="shared" si="21"/>
        <v>-40.377435252188725</v>
      </c>
      <c r="BB194" s="21">
        <f t="shared" si="21"/>
        <v>-40.394348644846822</v>
      </c>
    </row>
    <row r="195" spans="1:54" outlineLevel="2">
      <c r="A195" s="456"/>
      <c r="B195" s="150" t="s">
        <v>489</v>
      </c>
      <c r="C195" s="19"/>
      <c r="D195" s="135" t="s">
        <v>383</v>
      </c>
      <c r="E195" s="21">
        <f>SUM(E176:E178)*E186</f>
        <v>-13.922336419142452</v>
      </c>
      <c r="F195" s="21">
        <f t="shared" ref="F195:BB195" si="22">SUM(F176:F178)*F186</f>
        <v>-14.033690998266289</v>
      </c>
      <c r="G195" s="21">
        <f t="shared" si="22"/>
        <v>-14.134134807315405</v>
      </c>
      <c r="H195" s="21">
        <f t="shared" si="22"/>
        <v>-14.244470856392759</v>
      </c>
      <c r="I195" s="21">
        <f t="shared" si="22"/>
        <v>-14.319306999812731</v>
      </c>
      <c r="J195" s="21">
        <f t="shared" si="22"/>
        <v>-14.441738475208476</v>
      </c>
      <c r="K195" s="21">
        <f t="shared" si="22"/>
        <v>-14.566223968457649</v>
      </c>
      <c r="L195" s="21">
        <f t="shared" si="22"/>
        <v>-14.69272562931825</v>
      </c>
      <c r="M195" s="21">
        <f t="shared" si="22"/>
        <v>-14.821253122560371</v>
      </c>
      <c r="N195" s="21">
        <f t="shared" si="22"/>
        <v>-14.9518520312857</v>
      </c>
      <c r="O195" s="21">
        <f t="shared" si="22"/>
        <v>-15.006858304527169</v>
      </c>
      <c r="P195" s="21">
        <f t="shared" si="22"/>
        <v>-15.044285215236204</v>
      </c>
      <c r="Q195" s="21">
        <f t="shared" si="22"/>
        <v>-15.084691140680308</v>
      </c>
      <c r="R195" s="21">
        <f t="shared" si="22"/>
        <v>-15.128083520145466</v>
      </c>
      <c r="S195" s="21">
        <f t="shared" si="22"/>
        <v>-15.171057128314931</v>
      </c>
      <c r="T195" s="21">
        <f t="shared" si="22"/>
        <v>-15.217015449416337</v>
      </c>
      <c r="U195" s="21">
        <f t="shared" si="22"/>
        <v>-15.265968787103651</v>
      </c>
      <c r="V195" s="21">
        <f t="shared" si="22"/>
        <v>-15.317929138677261</v>
      </c>
      <c r="W195" s="21">
        <f t="shared" si="22"/>
        <v>-15.372910241989272</v>
      </c>
      <c r="X195" s="21">
        <f t="shared" si="22"/>
        <v>-15.430927592708674</v>
      </c>
      <c r="Y195" s="21">
        <f t="shared" si="22"/>
        <v>-15.49199849756454</v>
      </c>
      <c r="Z195" s="21">
        <f t="shared" si="22"/>
        <v>-15.556142105136354</v>
      </c>
      <c r="AA195" s="21">
        <f t="shared" si="22"/>
        <v>-15.623379473103464</v>
      </c>
      <c r="AB195" s="21">
        <f t="shared" si="22"/>
        <v>-15.674197282741133</v>
      </c>
      <c r="AC195" s="21">
        <f t="shared" si="22"/>
        <v>-102.24721081791789</v>
      </c>
      <c r="AD195" s="21">
        <f t="shared" si="22"/>
        <v>-102.87007700779803</v>
      </c>
      <c r="AE195" s="21">
        <f t="shared" si="22"/>
        <v>-103.49833465139447</v>
      </c>
      <c r="AF195" s="21">
        <f t="shared" si="22"/>
        <v>-104.12756297200275</v>
      </c>
      <c r="AG195" s="21">
        <f t="shared" si="22"/>
        <v>-104.75552636449676</v>
      </c>
      <c r="AH195" s="21">
        <f t="shared" si="22"/>
        <v>-105.3829040095961</v>
      </c>
      <c r="AI195" s="21">
        <f t="shared" si="22"/>
        <v>-106.01456715478591</v>
      </c>
      <c r="AJ195" s="21">
        <f t="shared" si="22"/>
        <v>-107.16665175165326</v>
      </c>
      <c r="AK195" s="21">
        <f t="shared" si="22"/>
        <v>-108.3301040889277</v>
      </c>
      <c r="AL195" s="21">
        <f t="shared" si="22"/>
        <v>-109.50574447359635</v>
      </c>
      <c r="AM195" s="21">
        <f t="shared" si="22"/>
        <v>-110.69457593870401</v>
      </c>
      <c r="AN195" s="21">
        <f t="shared" si="22"/>
        <v>-111.86926320457974</v>
      </c>
      <c r="AO195" s="21">
        <f t="shared" si="22"/>
        <v>-113.05418488234375</v>
      </c>
      <c r="AP195" s="21">
        <f t="shared" si="22"/>
        <v>-114.25461864969174</v>
      </c>
      <c r="AQ195" s="21">
        <f t="shared" si="22"/>
        <v>-115.47134217861752</v>
      </c>
      <c r="AR195" s="21">
        <f t="shared" si="22"/>
        <v>-116.57893639912328</v>
      </c>
      <c r="AS195" s="21">
        <f t="shared" si="22"/>
        <v>-117.43065291366011</v>
      </c>
      <c r="AT195" s="21">
        <f t="shared" si="22"/>
        <v>-118.2905647760315</v>
      </c>
      <c r="AU195" s="21">
        <f t="shared" si="22"/>
        <v>-119.1590573080032</v>
      </c>
      <c r="AV195" s="21">
        <f t="shared" si="22"/>
        <v>-119.95018186383847</v>
      </c>
      <c r="AW195" s="21">
        <f t="shared" si="22"/>
        <v>-120.56359303586673</v>
      </c>
      <c r="AX195" s="21">
        <f t="shared" si="22"/>
        <v>-120.90023995159952</v>
      </c>
      <c r="AY195" s="21">
        <f t="shared" si="22"/>
        <v>-121.01400441987649</v>
      </c>
      <c r="AZ195" s="21">
        <f t="shared" si="22"/>
        <v>-121.06786390826646</v>
      </c>
      <c r="BA195" s="21">
        <f t="shared" si="22"/>
        <v>-121.13230576889102</v>
      </c>
      <c r="BB195" s="21">
        <f t="shared" si="22"/>
        <v>-121.18304594716217</v>
      </c>
    </row>
    <row r="196" spans="1:54" outlineLevel="2">
      <c r="A196" s="456"/>
      <c r="B196" s="150" t="s">
        <v>284</v>
      </c>
      <c r="C196" s="19"/>
      <c r="D196" s="135" t="s">
        <v>383</v>
      </c>
      <c r="E196" s="21">
        <f t="shared" ref="E196:BB196" si="23">SUMIF($B$143:$B$154,"Safety",E$143:E$154)*E187</f>
        <v>-1.1958343329239569</v>
      </c>
      <c r="F196" s="21">
        <f t="shared" si="23"/>
        <v>-1.2031758552492027</v>
      </c>
      <c r="G196" s="21">
        <f t="shared" si="23"/>
        <v>-1.2118386438066215</v>
      </c>
      <c r="H196" s="21">
        <f t="shared" si="23"/>
        <v>-1.2226582083490818</v>
      </c>
      <c r="I196" s="21">
        <f t="shared" si="23"/>
        <v>-1.2316156091907953</v>
      </c>
      <c r="J196" s="21">
        <f t="shared" si="23"/>
        <v>-1.2423454280568609</v>
      </c>
      <c r="K196" s="21">
        <f t="shared" si="23"/>
        <v>-1.2576047206630545</v>
      </c>
      <c r="L196" s="21">
        <f t="shared" si="23"/>
        <v>-1.273080013452262</v>
      </c>
      <c r="M196" s="21">
        <f t="shared" si="23"/>
        <v>-1.2886659659578286</v>
      </c>
      <c r="N196" s="21">
        <f t="shared" si="23"/>
        <v>-1.3046958410524296</v>
      </c>
      <c r="O196" s="21">
        <f t="shared" si="23"/>
        <v>-1.3207081944110075</v>
      </c>
      <c r="P196" s="21">
        <f t="shared" si="23"/>
        <v>-1.3371145723582554</v>
      </c>
      <c r="Q196" s="21">
        <f t="shared" si="23"/>
        <v>-1.354050928303786</v>
      </c>
      <c r="R196" s="21">
        <f t="shared" si="23"/>
        <v>-1.3714424377822767</v>
      </c>
      <c r="S196" s="21">
        <f t="shared" si="23"/>
        <v>-1.3894162631608316</v>
      </c>
      <c r="T196" s="21">
        <f t="shared" si="23"/>
        <v>-1.4079902436814034</v>
      </c>
      <c r="U196" s="21">
        <f t="shared" si="23"/>
        <v>-1.4271829962861469</v>
      </c>
      <c r="V196" s="21">
        <f t="shared" si="23"/>
        <v>-1.4470139496320862</v>
      </c>
      <c r="W196" s="21">
        <f t="shared" si="23"/>
        <v>-1.4675033792048375</v>
      </c>
      <c r="X196" s="21">
        <f t="shared" si="23"/>
        <v>-1.4886724452350668</v>
      </c>
      <c r="Y196" s="21">
        <f t="shared" si="23"/>
        <v>-1.5105432311307039</v>
      </c>
      <c r="Z196" s="21">
        <f t="shared" si="23"/>
        <v>-1.5331387848220628</v>
      </c>
      <c r="AA196" s="21">
        <f t="shared" si="23"/>
        <v>-1.556483160701349</v>
      </c>
      <c r="AB196" s="21">
        <f t="shared" si="23"/>
        <v>-1.579482785078578</v>
      </c>
      <c r="AC196" s="21">
        <f t="shared" si="23"/>
        <v>-2.795059296539518</v>
      </c>
      <c r="AD196" s="21">
        <f t="shared" si="23"/>
        <v>-2.7989883674766323</v>
      </c>
      <c r="AE196" s="21">
        <f t="shared" si="23"/>
        <v>-2.804005602499374</v>
      </c>
      <c r="AF196" s="21">
        <f t="shared" si="23"/>
        <v>-2.8101646377633434</v>
      </c>
      <c r="AG196" s="21">
        <f t="shared" si="23"/>
        <v>-2.8174921109718936</v>
      </c>
      <c r="AH196" s="21">
        <f t="shared" si="23"/>
        <v>-2.8260137001896788</v>
      </c>
      <c r="AI196" s="21">
        <f t="shared" si="23"/>
        <v>-2.8357488499998538</v>
      </c>
      <c r="AJ196" s="21">
        <f t="shared" si="23"/>
        <v>-2.8527555322330773</v>
      </c>
      <c r="AK196" s="21">
        <f t="shared" si="23"/>
        <v>-2.8711164555011091</v>
      </c>
      <c r="AL196" s="21">
        <f t="shared" si="23"/>
        <v>-2.8908746370137579</v>
      </c>
      <c r="AM196" s="21">
        <f t="shared" si="23"/>
        <v>-2.9120752012516085</v>
      </c>
      <c r="AN196" s="21">
        <f t="shared" si="23"/>
        <v>-2.9345317931161161</v>
      </c>
      <c r="AO196" s="21">
        <f t="shared" si="23"/>
        <v>-2.9584914464086101</v>
      </c>
      <c r="AP196" s="21">
        <f t="shared" si="23"/>
        <v>-2.9840439110303225</v>
      </c>
      <c r="AQ196" s="21">
        <f t="shared" si="23"/>
        <v>-3.011243729874606</v>
      </c>
      <c r="AR196" s="21">
        <f t="shared" si="23"/>
        <v>-3.0339234776318489</v>
      </c>
      <c r="AS196" s="21">
        <f t="shared" si="23"/>
        <v>-3.0447352339253388</v>
      </c>
      <c r="AT196" s="21">
        <f t="shared" si="23"/>
        <v>-3.0566530380770529</v>
      </c>
      <c r="AU196" s="21">
        <f t="shared" si="23"/>
        <v>-3.0697044044478488</v>
      </c>
      <c r="AV196" s="21">
        <f t="shared" si="23"/>
        <v>-3.0792177059920807</v>
      </c>
      <c r="AW196" s="21">
        <f t="shared" si="23"/>
        <v>-3.0796291600338583</v>
      </c>
      <c r="AX196" s="21">
        <f t="shared" si="23"/>
        <v>-3.0779356157217799</v>
      </c>
      <c r="AY196" s="21">
        <f t="shared" si="23"/>
        <v>-3.0748425722852843</v>
      </c>
      <c r="AZ196" s="21">
        <f t="shared" si="23"/>
        <v>-3.0718190044817435</v>
      </c>
      <c r="BA196" s="21">
        <f t="shared" si="23"/>
        <v>-3.0694934243105658</v>
      </c>
      <c r="BB196" s="21">
        <f t="shared" si="23"/>
        <v>-3.0671696047795987</v>
      </c>
    </row>
    <row r="197" spans="1:54" outlineLevel="2">
      <c r="A197" s="456"/>
      <c r="B197" s="150" t="s">
        <v>287</v>
      </c>
      <c r="C197" s="19"/>
      <c r="D197" s="135" t="s">
        <v>383</v>
      </c>
      <c r="E197" s="21">
        <f>SUMIF($B$143:$B$154,"Financial",E$143:E$154)*E186</f>
        <v>-5.8022716868999993</v>
      </c>
      <c r="F197" s="21">
        <f t="shared" ref="F197:BB197" si="24">SUMIF($B$143:$B$154,"Financial",F$143:F$154)*F186</f>
        <v>-5.6963107202898549</v>
      </c>
      <c r="G197" s="21">
        <f t="shared" si="24"/>
        <v>-5.5831554448411875</v>
      </c>
      <c r="H197" s="21">
        <f t="shared" si="24"/>
        <v>-5.4667057950157085</v>
      </c>
      <c r="I197" s="21">
        <f t="shared" si="24"/>
        <v>-5.385512316732699</v>
      </c>
      <c r="J197" s="21">
        <f t="shared" si="24"/>
        <v>-5.1012160826424227</v>
      </c>
      <c r="K197" s="21">
        <f t="shared" si="24"/>
        <v>-5.0609294588945586</v>
      </c>
      <c r="L197" s="21">
        <f t="shared" si="24"/>
        <v>-5.0220146654015485</v>
      </c>
      <c r="M197" s="21">
        <f t="shared" si="24"/>
        <v>-4.9794203084454018</v>
      </c>
      <c r="N197" s="21">
        <f t="shared" si="24"/>
        <v>-4.9375158653862741</v>
      </c>
      <c r="O197" s="21">
        <f t="shared" si="24"/>
        <v>-4.8877011656838159</v>
      </c>
      <c r="P197" s="21">
        <f t="shared" si="24"/>
        <v>-4.8372751704309618</v>
      </c>
      <c r="Q197" s="21">
        <f t="shared" si="24"/>
        <v>-4.7887159124242089</v>
      </c>
      <c r="R197" s="21">
        <f t="shared" si="24"/>
        <v>-4.7419797571702835</v>
      </c>
      <c r="S197" s="21">
        <f t="shared" si="24"/>
        <v>-4.6970249103072383</v>
      </c>
      <c r="T197" s="21">
        <f t="shared" si="24"/>
        <v>-4.6538113681074957</v>
      </c>
      <c r="U197" s="21">
        <f t="shared" si="24"/>
        <v>-4.6123008636742426</v>
      </c>
      <c r="V197" s="21">
        <f t="shared" si="24"/>
        <v>-4.5724568234688752</v>
      </c>
      <c r="W197" s="21">
        <f t="shared" si="24"/>
        <v>-4.534244320847125</v>
      </c>
      <c r="X197" s="21">
        <f t="shared" si="24"/>
        <v>-4.4976300300180707</v>
      </c>
      <c r="Y197" s="21">
        <f t="shared" si="24"/>
        <v>-4.4624761620354825</v>
      </c>
      <c r="Z197" s="21">
        <f t="shared" si="24"/>
        <v>-4.4286843751449476</v>
      </c>
      <c r="AA197" s="21">
        <f t="shared" si="24"/>
        <v>-4.3964020150018142</v>
      </c>
      <c r="AB197" s="21">
        <f t="shared" si="24"/>
        <v>-4.3622534293201571</v>
      </c>
      <c r="AC197" s="21">
        <f t="shared" si="24"/>
        <v>-16.5496684943035</v>
      </c>
      <c r="AD197" s="21">
        <f t="shared" si="24"/>
        <v>-16.335815951376496</v>
      </c>
      <c r="AE197" s="21">
        <f t="shared" si="24"/>
        <v>-16.119585650989656</v>
      </c>
      <c r="AF197" s="21">
        <f t="shared" si="24"/>
        <v>-15.911411158878389</v>
      </c>
      <c r="AG197" s="21">
        <f t="shared" si="24"/>
        <v>-15.711081823490503</v>
      </c>
      <c r="AH197" s="21">
        <f t="shared" si="24"/>
        <v>-15.518086809691154</v>
      </c>
      <c r="AI197" s="21">
        <f t="shared" si="24"/>
        <v>-15.330969437085514</v>
      </c>
      <c r="AJ197" s="21">
        <f t="shared" si="24"/>
        <v>-15.22469370789301</v>
      </c>
      <c r="AK197" s="21">
        <f t="shared" si="24"/>
        <v>-15.124206391788134</v>
      </c>
      <c r="AL197" s="21">
        <f t="shared" si="24"/>
        <v>-15.029424967643779</v>
      </c>
      <c r="AM197" s="21">
        <f t="shared" si="24"/>
        <v>-14.940271690983833</v>
      </c>
      <c r="AN197" s="21">
        <f t="shared" si="24"/>
        <v>-14.854210143753354</v>
      </c>
      <c r="AO197" s="21">
        <f t="shared" si="24"/>
        <v>-14.773341157654231</v>
      </c>
      <c r="AP197" s="21">
        <f t="shared" si="24"/>
        <v>-14.698001958738534</v>
      </c>
      <c r="AQ197" s="21">
        <f t="shared" si="24"/>
        <v>-14.628129892146825</v>
      </c>
      <c r="AR197" s="21">
        <f t="shared" si="24"/>
        <v>-14.546900136839271</v>
      </c>
      <c r="AS197" s="21">
        <f t="shared" si="24"/>
        <v>-14.435488411983311</v>
      </c>
      <c r="AT197" s="21">
        <f t="shared" si="24"/>
        <v>-14.329250479480805</v>
      </c>
      <c r="AU197" s="21">
        <f t="shared" si="24"/>
        <v>-14.228093601998097</v>
      </c>
      <c r="AV197" s="21">
        <f t="shared" si="24"/>
        <v>-14.121026735706678</v>
      </c>
      <c r="AW197" s="21">
        <f t="shared" si="24"/>
        <v>-13.995750545704317</v>
      </c>
      <c r="AX197" s="21">
        <f t="shared" si="24"/>
        <v>-13.853363635799063</v>
      </c>
      <c r="AY197" s="21">
        <f t="shared" si="24"/>
        <v>-13.698760701640889</v>
      </c>
      <c r="AZ197" s="21">
        <f t="shared" si="24"/>
        <v>-13.54471316091211</v>
      </c>
      <c r="BA197" s="21">
        <f t="shared" si="24"/>
        <v>-13.396505692988836</v>
      </c>
      <c r="BB197" s="21">
        <f t="shared" si="24"/>
        <v>-13.250134173483319</v>
      </c>
    </row>
    <row r="198" spans="1:54" outlineLevel="2">
      <c r="A198" s="457"/>
      <c r="B198" s="150" t="s">
        <v>470</v>
      </c>
      <c r="C198" s="19"/>
      <c r="D198" s="135" t="s">
        <v>383</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55" t="s">
        <v>490</v>
      </c>
      <c r="B200" s="150" t="s">
        <v>491</v>
      </c>
      <c r="C200" s="19"/>
      <c r="D200" s="135" t="s">
        <v>383</v>
      </c>
      <c r="E200" s="21">
        <f>SUM(E190:E193,E196:E198)</f>
        <v>-20.906851818032557</v>
      </c>
      <c r="F200" s="21">
        <f t="shared" ref="F200:BB200" si="26">SUM(F190:F193,F196:F198)</f>
        <v>-21.260773335167595</v>
      </c>
      <c r="G200" s="21">
        <f t="shared" si="26"/>
        <v>-20.953803061365214</v>
      </c>
      <c r="H200" s="21">
        <f t="shared" si="26"/>
        <v>-21.250435458517607</v>
      </c>
      <c r="I200" s="21">
        <f t="shared" si="26"/>
        <v>-20.957500283392736</v>
      </c>
      <c r="J200" s="21">
        <f t="shared" si="26"/>
        <v>-18.248835044351452</v>
      </c>
      <c r="K200" s="21">
        <f t="shared" si="26"/>
        <v>-18.202439980440118</v>
      </c>
      <c r="L200" s="21">
        <f t="shared" si="26"/>
        <v>-18.193745908607397</v>
      </c>
      <c r="M200" s="21">
        <f t="shared" si="26"/>
        <v>-18.185586316405164</v>
      </c>
      <c r="N200" s="21">
        <f t="shared" si="26"/>
        <v>-18.151502577967108</v>
      </c>
      <c r="O200" s="21">
        <f t="shared" si="26"/>
        <v>-18.085010265810361</v>
      </c>
      <c r="P200" s="21">
        <f t="shared" si="26"/>
        <v>-18.006899579040706</v>
      </c>
      <c r="Q200" s="21">
        <f t="shared" si="26"/>
        <v>-17.935264811039563</v>
      </c>
      <c r="R200" s="21">
        <f t="shared" si="26"/>
        <v>-17.899236121599099</v>
      </c>
      <c r="S200" s="21">
        <f t="shared" si="26"/>
        <v>-17.839478660385097</v>
      </c>
      <c r="T200" s="21">
        <f t="shared" si="26"/>
        <v>-17.785601814590869</v>
      </c>
      <c r="U200" s="21">
        <f t="shared" si="26"/>
        <v>-17.737422249404595</v>
      </c>
      <c r="V200" s="21">
        <f t="shared" si="26"/>
        <v>-17.722856431983512</v>
      </c>
      <c r="W200" s="21">
        <f t="shared" si="26"/>
        <v>-17.68525200909302</v>
      </c>
      <c r="X200" s="21">
        <f t="shared" si="26"/>
        <v>-17.680337139757228</v>
      </c>
      <c r="Y200" s="21">
        <f t="shared" si="26"/>
        <v>-17.652637418523451</v>
      </c>
      <c r="Z200" s="21">
        <f t="shared" si="26"/>
        <v>-17.656603517297164</v>
      </c>
      <c r="AA200" s="21">
        <f t="shared" si="26"/>
        <v>-17.664850895576667</v>
      </c>
      <c r="AB200" s="21">
        <f t="shared" si="26"/>
        <v>-17.658242546434991</v>
      </c>
      <c r="AC200" s="21">
        <f t="shared" si="26"/>
        <v>-95.564883856848098</v>
      </c>
      <c r="AD200" s="21">
        <f t="shared" si="26"/>
        <v>-95.717427807104883</v>
      </c>
      <c r="AE200" s="21">
        <f t="shared" si="26"/>
        <v>-95.886612410405945</v>
      </c>
      <c r="AF200" s="21">
        <f t="shared" si="26"/>
        <v>-96.061281779270971</v>
      </c>
      <c r="AG200" s="21">
        <f t="shared" si="26"/>
        <v>-96.243646237986994</v>
      </c>
      <c r="AH200" s="21">
        <f t="shared" si="26"/>
        <v>-96.436087420151367</v>
      </c>
      <c r="AI200" s="21">
        <f t="shared" si="26"/>
        <v>-96.641033430607663</v>
      </c>
      <c r="AJ200" s="21">
        <f t="shared" si="26"/>
        <v>-97.320377610375061</v>
      </c>
      <c r="AK200" s="21">
        <f t="shared" si="26"/>
        <v>-98.014845559201959</v>
      </c>
      <c r="AL200" s="21">
        <f t="shared" si="26"/>
        <v>-98.725836712077196</v>
      </c>
      <c r="AM200" s="21">
        <f t="shared" si="26"/>
        <v>-99.454136196359315</v>
      </c>
      <c r="AN200" s="21">
        <f t="shared" si="26"/>
        <v>-100.17668625601328</v>
      </c>
      <c r="AO200" s="21">
        <f t="shared" si="26"/>
        <v>-100.91368124047224</v>
      </c>
      <c r="AP200" s="21">
        <f t="shared" si="26"/>
        <v>-101.66942483801813</v>
      </c>
      <c r="AQ200" s="21">
        <f t="shared" si="26"/>
        <v>-102.44452755343988</v>
      </c>
      <c r="AR200" s="21">
        <f t="shared" si="26"/>
        <v>-103.12389800371642</v>
      </c>
      <c r="AS200" s="21">
        <f t="shared" si="26"/>
        <v>-103.57395099358413</v>
      </c>
      <c r="AT200" s="21">
        <f t="shared" si="26"/>
        <v>-104.03692305603316</v>
      </c>
      <c r="AU200" s="21">
        <f t="shared" si="26"/>
        <v>-104.51300545969868</v>
      </c>
      <c r="AV200" s="21">
        <f t="shared" si="26"/>
        <v>-104.92364440438054</v>
      </c>
      <c r="AW200" s="21">
        <f t="shared" si="26"/>
        <v>-105.177757411521</v>
      </c>
      <c r="AX200" s="21">
        <f t="shared" si="26"/>
        <v>-105.21139326020889</v>
      </c>
      <c r="AY200" s="21">
        <f t="shared" si="26"/>
        <v>-105.06989995104961</v>
      </c>
      <c r="AZ200" s="21">
        <f t="shared" si="26"/>
        <v>-104.88667043370104</v>
      </c>
      <c r="BA200" s="21">
        <f t="shared" si="26"/>
        <v>-104.71902506652594</v>
      </c>
      <c r="BB200" s="21">
        <f t="shared" si="26"/>
        <v>-104.54452443344236</v>
      </c>
    </row>
    <row r="201" spans="1:54" outlineLevel="2">
      <c r="A201" s="456"/>
      <c r="B201" s="150" t="s">
        <v>492</v>
      </c>
      <c r="C201" s="19"/>
      <c r="D201" s="135" t="s">
        <v>383</v>
      </c>
      <c r="E201" s="21">
        <f>SUM(E190:E192,E194,E196:E198)</f>
        <v>-16.280739122827228</v>
      </c>
      <c r="F201" s="21">
        <f t="shared" ref="F201:BB201" si="27">SUM(F190:F192,F194,F196:F198)</f>
        <v>-16.574057908335021</v>
      </c>
      <c r="G201" s="21">
        <f t="shared" si="27"/>
        <v>-16.245085462606561</v>
      </c>
      <c r="H201" s="21">
        <f t="shared" si="27"/>
        <v>-16.518381978773636</v>
      </c>
      <c r="I201" s="21">
        <f t="shared" si="27"/>
        <v>-16.183892287376587</v>
      </c>
      <c r="J201" s="21">
        <f t="shared" si="27"/>
        <v>-13.420243446427438</v>
      </c>
      <c r="K201" s="21">
        <f t="shared" si="27"/>
        <v>-13.352061838148192</v>
      </c>
      <c r="L201" s="21">
        <f t="shared" si="27"/>
        <v>-13.291549508515359</v>
      </c>
      <c r="M201" s="21">
        <f t="shared" si="27"/>
        <v>-13.233242890522357</v>
      </c>
      <c r="N201" s="21">
        <f t="shared" si="27"/>
        <v>-13.181569348659705</v>
      </c>
      <c r="O201" s="21">
        <f t="shared" si="27"/>
        <v>-13.09384567082266</v>
      </c>
      <c r="P201" s="21">
        <f t="shared" si="27"/>
        <v>-13.002674339466573</v>
      </c>
      <c r="Q201" s="21">
        <f t="shared" si="27"/>
        <v>-12.919263458795644</v>
      </c>
      <c r="R201" s="21">
        <f t="shared" si="27"/>
        <v>-12.843249377314745</v>
      </c>
      <c r="S201" s="21">
        <f t="shared" si="27"/>
        <v>-12.773347600516376</v>
      </c>
      <c r="T201" s="21">
        <f t="shared" si="27"/>
        <v>-12.710447927420653</v>
      </c>
      <c r="U201" s="21">
        <f t="shared" si="27"/>
        <v>-12.654323278153541</v>
      </c>
      <c r="V201" s="21">
        <f t="shared" si="27"/>
        <v>-12.604760751053373</v>
      </c>
      <c r="W201" s="21">
        <f t="shared" si="27"/>
        <v>-12.561561069672948</v>
      </c>
      <c r="X201" s="21">
        <f t="shared" si="27"/>
        <v>-12.524538087318431</v>
      </c>
      <c r="Y201" s="21">
        <f t="shared" si="27"/>
        <v>-12.493412274900669</v>
      </c>
      <c r="Z201" s="21">
        <f t="shared" si="27"/>
        <v>-12.467954221218715</v>
      </c>
      <c r="AA201" s="21">
        <f t="shared" si="27"/>
        <v>-12.448190485814266</v>
      </c>
      <c r="AB201" s="21">
        <f t="shared" si="27"/>
        <v>-12.421459799176157</v>
      </c>
      <c r="AC201" s="21">
        <f t="shared" si="27"/>
        <v>-61.393526721532865</v>
      </c>
      <c r="AD201" s="21">
        <f t="shared" si="27"/>
        <v>-61.327032919461736</v>
      </c>
      <c r="AE201" s="21">
        <f t="shared" si="27"/>
        <v>-61.262825884216873</v>
      </c>
      <c r="AF201" s="21">
        <f t="shared" si="27"/>
        <v>-61.209885939306517</v>
      </c>
      <c r="AG201" s="21">
        <f t="shared" si="27"/>
        <v>-61.167252099320294</v>
      </c>
      <c r="AH201" s="21">
        <f t="shared" si="27"/>
        <v>-61.134635284859222</v>
      </c>
      <c r="AI201" s="21">
        <f t="shared" si="27"/>
        <v>-61.112193140295709</v>
      </c>
      <c r="AJ201" s="21">
        <f t="shared" si="27"/>
        <v>-61.389631981296986</v>
      </c>
      <c r="AK201" s="21">
        <f t="shared" si="27"/>
        <v>-61.679272265794495</v>
      </c>
      <c r="AL201" s="21">
        <f t="shared" si="27"/>
        <v>-61.98134337691581</v>
      </c>
      <c r="AM201" s="21">
        <f t="shared" si="27"/>
        <v>-62.296143532809594</v>
      </c>
      <c r="AN201" s="21">
        <f t="shared" si="27"/>
        <v>-62.60994541990722</v>
      </c>
      <c r="AO201" s="21">
        <f t="shared" si="27"/>
        <v>-62.934886308218069</v>
      </c>
      <c r="AP201" s="21">
        <f t="shared" si="27"/>
        <v>-63.273459792757663</v>
      </c>
      <c r="AQ201" s="21">
        <f t="shared" si="27"/>
        <v>-63.625915110188572</v>
      </c>
      <c r="AR201" s="21">
        <f t="shared" si="27"/>
        <v>-63.91935948841121</v>
      </c>
      <c r="AS201" s="21">
        <f t="shared" si="27"/>
        <v>-64.069637373677551</v>
      </c>
      <c r="AT201" s="21">
        <f t="shared" si="27"/>
        <v>-64.230201326050405</v>
      </c>
      <c r="AU201" s="21">
        <f t="shared" si="27"/>
        <v>-64.401094008824828</v>
      </c>
      <c r="AV201" s="21">
        <f t="shared" si="27"/>
        <v>-64.532694752379342</v>
      </c>
      <c r="AW201" s="21">
        <f t="shared" si="27"/>
        <v>-64.567747903157183</v>
      </c>
      <c r="AX201" s="21">
        <f t="shared" si="27"/>
        <v>-64.475726866744253</v>
      </c>
      <c r="AY201" s="21">
        <f t="shared" si="27"/>
        <v>-64.28389504274854</v>
      </c>
      <c r="AZ201" s="21">
        <f t="shared" si="27"/>
        <v>-64.070758183443104</v>
      </c>
      <c r="BA201" s="21">
        <f t="shared" si="27"/>
        <v>-63.869876654449811</v>
      </c>
      <c r="BB201" s="21">
        <f t="shared" si="27"/>
        <v>-63.666992462869295</v>
      </c>
    </row>
    <row r="202" spans="1:54" outlineLevel="2">
      <c r="A202" s="457"/>
      <c r="B202" s="150" t="s">
        <v>493</v>
      </c>
      <c r="C202" s="19"/>
      <c r="D202" s="135" t="s">
        <v>383</v>
      </c>
      <c r="E202" s="21">
        <f>SUM(E190:E192,E195:E198)</f>
        <v>-25.562296734489589</v>
      </c>
      <c r="F202" s="21">
        <f t="shared" ref="F202:BB202" si="28">SUM(F190:F192,F195:F198)</f>
        <v>-25.929851906087766</v>
      </c>
      <c r="G202" s="21">
        <f t="shared" si="28"/>
        <v>-25.667842000816833</v>
      </c>
      <c r="H202" s="21">
        <f t="shared" si="28"/>
        <v>-26.014695883035476</v>
      </c>
      <c r="I202" s="21">
        <f t="shared" si="28"/>
        <v>-25.730096953918412</v>
      </c>
      <c r="J202" s="21">
        <f t="shared" si="28"/>
        <v>-23.048069095509131</v>
      </c>
      <c r="K202" s="21">
        <f t="shared" si="28"/>
        <v>-23.062877817119954</v>
      </c>
      <c r="L202" s="21">
        <f t="shared" si="28"/>
        <v>-23.08669992806086</v>
      </c>
      <c r="M202" s="21">
        <f t="shared" si="28"/>
        <v>-23.114078304525627</v>
      </c>
      <c r="N202" s="21">
        <f t="shared" si="28"/>
        <v>-23.149470701819748</v>
      </c>
      <c r="O202" s="21">
        <f t="shared" si="28"/>
        <v>-23.098417873840773</v>
      </c>
      <c r="P202" s="21">
        <f t="shared" si="28"/>
        <v>-23.032197817296634</v>
      </c>
      <c r="Q202" s="21">
        <f t="shared" si="28"/>
        <v>-22.97572421924918</v>
      </c>
      <c r="R202" s="21">
        <f t="shared" si="28"/>
        <v>-22.928638390745057</v>
      </c>
      <c r="S202" s="21">
        <f t="shared" si="28"/>
        <v>-22.887385685090013</v>
      </c>
      <c r="T202" s="21">
        <f t="shared" si="28"/>
        <v>-22.855124892739994</v>
      </c>
      <c r="U202" s="21">
        <f t="shared" si="28"/>
        <v>-22.831635803836399</v>
      </c>
      <c r="V202" s="21">
        <f t="shared" si="28"/>
        <v>-22.816713509235274</v>
      </c>
      <c r="W202" s="21">
        <f t="shared" si="28"/>
        <v>-22.810167897665799</v>
      </c>
      <c r="X202" s="21">
        <f t="shared" si="28"/>
        <v>-22.811823149124216</v>
      </c>
      <c r="Y202" s="21">
        <f t="shared" si="28"/>
        <v>-22.821411273277029</v>
      </c>
      <c r="Z202" s="21">
        <f t="shared" si="28"/>
        <v>-22.838715623747092</v>
      </c>
      <c r="AA202" s="21">
        <f t="shared" si="28"/>
        <v>-22.863776802103008</v>
      </c>
      <c r="AB202" s="21">
        <f t="shared" si="28"/>
        <v>-22.87092465433691</v>
      </c>
      <c r="AC202" s="21">
        <f t="shared" si="28"/>
        <v>-129.55833393380013</v>
      </c>
      <c r="AD202" s="21">
        <f t="shared" si="28"/>
        <v>-129.90708425867817</v>
      </c>
      <c r="AE202" s="21">
        <f t="shared" si="28"/>
        <v>-130.26171565293322</v>
      </c>
      <c r="AF202" s="21">
        <f t="shared" si="28"/>
        <v>-130.62826125562628</v>
      </c>
      <c r="AG202" s="21">
        <f t="shared" si="28"/>
        <v>-131.00426967684899</v>
      </c>
      <c r="AH202" s="21">
        <f t="shared" si="28"/>
        <v>-131.38990462607356</v>
      </c>
      <c r="AI202" s="21">
        <f t="shared" si="28"/>
        <v>-131.78857124518538</v>
      </c>
      <c r="AJ202" s="21">
        <f t="shared" si="28"/>
        <v>-132.83406648426325</v>
      </c>
      <c r="AK202" s="21">
        <f t="shared" si="28"/>
        <v>-133.89934166039978</v>
      </c>
      <c r="AL202" s="21">
        <f t="shared" si="28"/>
        <v>-134.9851730280821</v>
      </c>
      <c r="AM202" s="21">
        <f t="shared" si="28"/>
        <v>-136.09252749422566</v>
      </c>
      <c r="AN202" s="21">
        <f t="shared" si="28"/>
        <v>-137.18945422539193</v>
      </c>
      <c r="AO202" s="21">
        <f t="shared" si="28"/>
        <v>-138.30434289902126</v>
      </c>
      <c r="AP202" s="21">
        <f t="shared" si="28"/>
        <v>-139.44320556193671</v>
      </c>
      <c r="AQ202" s="21">
        <f t="shared" si="28"/>
        <v>-140.60680989880021</v>
      </c>
      <c r="AR202" s="21">
        <f t="shared" si="28"/>
        <v>-141.63865042417416</v>
      </c>
      <c r="AS202" s="21">
        <f t="shared" si="28"/>
        <v>-142.35673931926786</v>
      </c>
      <c r="AT202" s="21">
        <f t="shared" si="28"/>
        <v>-143.09057784669054</v>
      </c>
      <c r="AU202" s="21">
        <f t="shared" si="28"/>
        <v>-143.84046555091524</v>
      </c>
      <c r="AV202" s="21">
        <f t="shared" si="28"/>
        <v>-144.49948266515946</v>
      </c>
      <c r="AW202" s="21">
        <f t="shared" si="28"/>
        <v>-144.94347659741558</v>
      </c>
      <c r="AX202" s="21">
        <f t="shared" si="28"/>
        <v>-145.07588683827373</v>
      </c>
      <c r="AY202" s="21">
        <f t="shared" si="28"/>
        <v>-144.95989799323647</v>
      </c>
      <c r="AZ202" s="21">
        <f t="shared" si="28"/>
        <v>-144.78266745962753</v>
      </c>
      <c r="BA202" s="21">
        <f t="shared" si="28"/>
        <v>-144.62474717115208</v>
      </c>
      <c r="BB202" s="21">
        <f t="shared" si="28"/>
        <v>-144.45568976518464</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55" t="s">
        <v>494</v>
      </c>
      <c r="B204" s="150" t="s">
        <v>495</v>
      </c>
      <c r="C204" s="19"/>
      <c r="D204" s="135" t="s">
        <v>383</v>
      </c>
      <c r="E204" s="21">
        <f>E200</f>
        <v>-20.906851818032557</v>
      </c>
      <c r="F204" s="21">
        <f>F200+E204</f>
        <v>-42.167625153200149</v>
      </c>
      <c r="G204" s="21">
        <f t="shared" ref="G204:BB206" si="29">G200+F204</f>
        <v>-63.121428214565363</v>
      </c>
      <c r="H204" s="21">
        <f t="shared" si="29"/>
        <v>-84.37186367308297</v>
      </c>
      <c r="I204" s="21">
        <f t="shared" si="29"/>
        <v>-105.3293639564757</v>
      </c>
      <c r="J204" s="21">
        <f t="shared" si="29"/>
        <v>-123.57819900082715</v>
      </c>
      <c r="K204" s="21">
        <f t="shared" si="29"/>
        <v>-141.78063898126726</v>
      </c>
      <c r="L204" s="21">
        <f t="shared" si="29"/>
        <v>-159.97438488987467</v>
      </c>
      <c r="M204" s="21">
        <f t="shared" si="29"/>
        <v>-178.15997120627983</v>
      </c>
      <c r="N204" s="21">
        <f t="shared" si="29"/>
        <v>-196.31147378424694</v>
      </c>
      <c r="O204" s="21">
        <f t="shared" si="29"/>
        <v>-214.3964840500573</v>
      </c>
      <c r="P204" s="21">
        <f t="shared" si="29"/>
        <v>-232.40338362909802</v>
      </c>
      <c r="Q204" s="21">
        <f t="shared" si="29"/>
        <v>-250.33864844013758</v>
      </c>
      <c r="R204" s="21">
        <f t="shared" si="29"/>
        <v>-268.23788456173668</v>
      </c>
      <c r="S204" s="21">
        <f t="shared" si="29"/>
        <v>-286.07736322212179</v>
      </c>
      <c r="T204" s="21">
        <f t="shared" si="29"/>
        <v>-303.86296503671264</v>
      </c>
      <c r="U204" s="21">
        <f t="shared" si="29"/>
        <v>-321.60038728611721</v>
      </c>
      <c r="V204" s="21">
        <f t="shared" si="29"/>
        <v>-339.32324371810074</v>
      </c>
      <c r="W204" s="21">
        <f t="shared" si="29"/>
        <v>-357.00849572719375</v>
      </c>
      <c r="X204" s="21">
        <f t="shared" si="29"/>
        <v>-374.68883286695097</v>
      </c>
      <c r="Y204" s="21">
        <f t="shared" si="29"/>
        <v>-392.34147028547443</v>
      </c>
      <c r="Z204" s="21">
        <f t="shared" si="29"/>
        <v>-409.99807380277161</v>
      </c>
      <c r="AA204" s="21">
        <f t="shared" si="29"/>
        <v>-427.66292469834826</v>
      </c>
      <c r="AB204" s="21">
        <f t="shared" si="29"/>
        <v>-445.32116724478328</v>
      </c>
      <c r="AC204" s="21">
        <f t="shared" si="29"/>
        <v>-540.88605110163144</v>
      </c>
      <c r="AD204" s="21">
        <f t="shared" si="29"/>
        <v>-636.60347890873629</v>
      </c>
      <c r="AE204" s="21">
        <f t="shared" si="29"/>
        <v>-732.49009131914227</v>
      </c>
      <c r="AF204" s="21">
        <f t="shared" si="29"/>
        <v>-828.55137309841325</v>
      </c>
      <c r="AG204" s="21">
        <f t="shared" si="29"/>
        <v>-924.79501933640029</v>
      </c>
      <c r="AH204" s="21">
        <f t="shared" si="29"/>
        <v>-1021.2311067565516</v>
      </c>
      <c r="AI204" s="21">
        <f t="shared" si="29"/>
        <v>-1117.8721401871594</v>
      </c>
      <c r="AJ204" s="21">
        <f t="shared" si="29"/>
        <v>-1215.1925177975345</v>
      </c>
      <c r="AK204" s="21">
        <f t="shared" si="29"/>
        <v>-1313.2073633567366</v>
      </c>
      <c r="AL204" s="21">
        <f t="shared" si="29"/>
        <v>-1411.9332000688137</v>
      </c>
      <c r="AM204" s="21">
        <f t="shared" si="29"/>
        <v>-1511.387336265173</v>
      </c>
      <c r="AN204" s="21">
        <f t="shared" si="29"/>
        <v>-1611.5640225211862</v>
      </c>
      <c r="AO204" s="21">
        <f t="shared" si="29"/>
        <v>-1712.4777037616584</v>
      </c>
      <c r="AP204" s="21">
        <f t="shared" si="29"/>
        <v>-1814.1471285996765</v>
      </c>
      <c r="AQ204" s="21">
        <f t="shared" si="29"/>
        <v>-1916.5916561531164</v>
      </c>
      <c r="AR204" s="21">
        <f t="shared" si="29"/>
        <v>-2019.7155541568329</v>
      </c>
      <c r="AS204" s="21">
        <f t="shared" si="29"/>
        <v>-2123.289505150417</v>
      </c>
      <c r="AT204" s="21">
        <f t="shared" si="29"/>
        <v>-2227.3264282064501</v>
      </c>
      <c r="AU204" s="21">
        <f t="shared" si="29"/>
        <v>-2331.839433666149</v>
      </c>
      <c r="AV204" s="21">
        <f t="shared" si="29"/>
        <v>-2436.7630780705294</v>
      </c>
      <c r="AW204" s="21">
        <f t="shared" si="29"/>
        <v>-2541.9408354820503</v>
      </c>
      <c r="AX204" s="21">
        <f t="shared" si="29"/>
        <v>-2647.152228742259</v>
      </c>
      <c r="AY204" s="21">
        <f t="shared" si="29"/>
        <v>-2752.2221286933086</v>
      </c>
      <c r="AZ204" s="21">
        <f t="shared" si="29"/>
        <v>-2857.1087991270097</v>
      </c>
      <c r="BA204" s="21">
        <f t="shared" si="29"/>
        <v>-2961.8278241935354</v>
      </c>
      <c r="BB204" s="21">
        <f t="shared" si="29"/>
        <v>-3066.3723486269778</v>
      </c>
    </row>
    <row r="205" spans="1:54" outlineLevel="2">
      <c r="A205" s="456"/>
      <c r="B205" s="150" t="s">
        <v>496</v>
      </c>
      <c r="C205" s="19"/>
      <c r="D205" s="135" t="s">
        <v>383</v>
      </c>
      <c r="E205" s="21">
        <f>E201</f>
        <v>-16.280739122827228</v>
      </c>
      <c r="F205" s="21">
        <f t="shared" ref="F205:U206" si="30">F201+E205</f>
        <v>-32.854797031162249</v>
      </c>
      <c r="G205" s="21">
        <f t="shared" si="30"/>
        <v>-49.09988249376881</v>
      </c>
      <c r="H205" s="21">
        <f t="shared" si="30"/>
        <v>-65.61826447254245</v>
      </c>
      <c r="I205" s="21">
        <f t="shared" si="30"/>
        <v>-81.802156759919029</v>
      </c>
      <c r="J205" s="21">
        <f t="shared" si="30"/>
        <v>-95.222400206346464</v>
      </c>
      <c r="K205" s="21">
        <f t="shared" si="30"/>
        <v>-108.57446204449465</v>
      </c>
      <c r="L205" s="21">
        <f t="shared" si="30"/>
        <v>-121.86601155301001</v>
      </c>
      <c r="M205" s="21">
        <f t="shared" si="30"/>
        <v>-135.09925444353237</v>
      </c>
      <c r="N205" s="21">
        <f t="shared" si="30"/>
        <v>-148.28082379219208</v>
      </c>
      <c r="O205" s="21">
        <f t="shared" si="30"/>
        <v>-161.37466946301475</v>
      </c>
      <c r="P205" s="21">
        <f t="shared" si="30"/>
        <v>-174.37734380248133</v>
      </c>
      <c r="Q205" s="21">
        <f t="shared" si="30"/>
        <v>-187.29660726127699</v>
      </c>
      <c r="R205" s="21">
        <f t="shared" si="30"/>
        <v>-200.13985663859174</v>
      </c>
      <c r="S205" s="21">
        <f t="shared" si="30"/>
        <v>-212.91320423910813</v>
      </c>
      <c r="T205" s="21">
        <f t="shared" si="30"/>
        <v>-225.62365216652879</v>
      </c>
      <c r="U205" s="21">
        <f t="shared" si="30"/>
        <v>-238.27797544468234</v>
      </c>
      <c r="V205" s="21">
        <f t="shared" si="29"/>
        <v>-250.8827361957357</v>
      </c>
      <c r="W205" s="21">
        <f t="shared" si="29"/>
        <v>-263.44429726540864</v>
      </c>
      <c r="X205" s="21">
        <f t="shared" si="29"/>
        <v>-275.96883535272707</v>
      </c>
      <c r="Y205" s="21">
        <f t="shared" si="29"/>
        <v>-288.46224762762773</v>
      </c>
      <c r="Z205" s="21">
        <f t="shared" si="29"/>
        <v>-300.93020184884642</v>
      </c>
      <c r="AA205" s="21">
        <f t="shared" si="29"/>
        <v>-313.3783923346607</v>
      </c>
      <c r="AB205" s="21">
        <f t="shared" si="29"/>
        <v>-325.79985213383685</v>
      </c>
      <c r="AC205" s="21">
        <f t="shared" si="29"/>
        <v>-387.1933788553697</v>
      </c>
      <c r="AD205" s="21">
        <f t="shared" si="29"/>
        <v>-448.52041177483142</v>
      </c>
      <c r="AE205" s="21">
        <f t="shared" si="29"/>
        <v>-509.78323765904827</v>
      </c>
      <c r="AF205" s="21">
        <f t="shared" si="29"/>
        <v>-570.99312359835483</v>
      </c>
      <c r="AG205" s="21">
        <f t="shared" si="29"/>
        <v>-632.16037569767514</v>
      </c>
      <c r="AH205" s="21">
        <f t="shared" si="29"/>
        <v>-693.29501098253434</v>
      </c>
      <c r="AI205" s="21">
        <f t="shared" si="29"/>
        <v>-754.40720412283008</v>
      </c>
      <c r="AJ205" s="21">
        <f t="shared" si="29"/>
        <v>-815.79683610412712</v>
      </c>
      <c r="AK205" s="21">
        <f t="shared" si="29"/>
        <v>-877.47610836992158</v>
      </c>
      <c r="AL205" s="21">
        <f t="shared" si="29"/>
        <v>-939.45745174683736</v>
      </c>
      <c r="AM205" s="21">
        <f t="shared" si="29"/>
        <v>-1001.753595279647</v>
      </c>
      <c r="AN205" s="21">
        <f t="shared" si="29"/>
        <v>-1064.3635406995543</v>
      </c>
      <c r="AO205" s="21">
        <f t="shared" si="29"/>
        <v>-1127.2984270077723</v>
      </c>
      <c r="AP205" s="21">
        <f t="shared" si="29"/>
        <v>-1190.5718868005299</v>
      </c>
      <c r="AQ205" s="21">
        <f t="shared" si="29"/>
        <v>-1254.1978019107185</v>
      </c>
      <c r="AR205" s="21">
        <f t="shared" si="29"/>
        <v>-1318.1171613991296</v>
      </c>
      <c r="AS205" s="21">
        <f t="shared" si="29"/>
        <v>-1382.1867987728072</v>
      </c>
      <c r="AT205" s="21">
        <f t="shared" si="29"/>
        <v>-1446.4170000988574</v>
      </c>
      <c r="AU205" s="21">
        <f t="shared" si="29"/>
        <v>-1510.8180941076823</v>
      </c>
      <c r="AV205" s="21">
        <f t="shared" si="29"/>
        <v>-1575.3507888600616</v>
      </c>
      <c r="AW205" s="21">
        <f t="shared" si="29"/>
        <v>-1639.9185367632188</v>
      </c>
      <c r="AX205" s="21">
        <f t="shared" si="29"/>
        <v>-1704.394263629963</v>
      </c>
      <c r="AY205" s="21">
        <f t="shared" si="29"/>
        <v>-1768.6781586727116</v>
      </c>
      <c r="AZ205" s="21">
        <f t="shared" si="29"/>
        <v>-1832.7489168561547</v>
      </c>
      <c r="BA205" s="21">
        <f t="shared" si="29"/>
        <v>-1896.6187935106045</v>
      </c>
      <c r="BB205" s="21">
        <f t="shared" si="29"/>
        <v>-1960.2857859734738</v>
      </c>
    </row>
    <row r="206" spans="1:54" outlineLevel="2">
      <c r="A206" s="457"/>
      <c r="B206" s="150" t="s">
        <v>497</v>
      </c>
      <c r="C206" s="19"/>
      <c r="D206" s="135" t="s">
        <v>383</v>
      </c>
      <c r="E206" s="21">
        <f>E202</f>
        <v>-25.562296734489589</v>
      </c>
      <c r="F206" s="21">
        <f t="shared" si="30"/>
        <v>-51.492148640577355</v>
      </c>
      <c r="G206" s="21">
        <f t="shared" si="29"/>
        <v>-77.159990641394188</v>
      </c>
      <c r="H206" s="21">
        <f t="shared" si="29"/>
        <v>-103.17468652442966</v>
      </c>
      <c r="I206" s="21">
        <f t="shared" si="29"/>
        <v>-128.90478347834807</v>
      </c>
      <c r="J206" s="21">
        <f t="shared" si="29"/>
        <v>-151.9528525738572</v>
      </c>
      <c r="K206" s="21">
        <f t="shared" si="29"/>
        <v>-175.01573039097715</v>
      </c>
      <c r="L206" s="21">
        <f t="shared" si="29"/>
        <v>-198.10243031903801</v>
      </c>
      <c r="M206" s="21">
        <f t="shared" si="29"/>
        <v>-221.21650862356364</v>
      </c>
      <c r="N206" s="21">
        <f t="shared" si="29"/>
        <v>-244.36597932538339</v>
      </c>
      <c r="O206" s="21">
        <f t="shared" si="29"/>
        <v>-267.46439719922415</v>
      </c>
      <c r="P206" s="21">
        <f t="shared" si="29"/>
        <v>-290.49659501652081</v>
      </c>
      <c r="Q206" s="21">
        <f t="shared" si="29"/>
        <v>-313.47231923576999</v>
      </c>
      <c r="R206" s="21">
        <f t="shared" si="29"/>
        <v>-336.40095762651504</v>
      </c>
      <c r="S206" s="21">
        <f t="shared" si="29"/>
        <v>-359.28834331160505</v>
      </c>
      <c r="T206" s="21">
        <f t="shared" si="29"/>
        <v>-382.14346820434503</v>
      </c>
      <c r="U206" s="21">
        <f t="shared" si="29"/>
        <v>-404.9751040081814</v>
      </c>
      <c r="V206" s="21">
        <f t="shared" si="29"/>
        <v>-427.79181751741669</v>
      </c>
      <c r="W206" s="21">
        <f t="shared" si="29"/>
        <v>-450.60198541508248</v>
      </c>
      <c r="X206" s="21">
        <f t="shared" si="29"/>
        <v>-473.4138085642067</v>
      </c>
      <c r="Y206" s="21">
        <f t="shared" si="29"/>
        <v>-496.23521983748373</v>
      </c>
      <c r="Z206" s="21">
        <f t="shared" si="29"/>
        <v>-519.0739354612308</v>
      </c>
      <c r="AA206" s="21">
        <f t="shared" si="29"/>
        <v>-541.93771226333376</v>
      </c>
      <c r="AB206" s="21">
        <f t="shared" si="29"/>
        <v>-564.8086369176707</v>
      </c>
      <c r="AC206" s="21">
        <f t="shared" si="29"/>
        <v>-694.3669708514708</v>
      </c>
      <c r="AD206" s="21">
        <f t="shared" si="29"/>
        <v>-824.27405511014899</v>
      </c>
      <c r="AE206" s="21">
        <f t="shared" si="29"/>
        <v>-954.53577076308216</v>
      </c>
      <c r="AF206" s="21">
        <f t="shared" si="29"/>
        <v>-1085.1640320187084</v>
      </c>
      <c r="AG206" s="21">
        <f t="shared" si="29"/>
        <v>-1216.1683016955574</v>
      </c>
      <c r="AH206" s="21">
        <f t="shared" si="29"/>
        <v>-1347.5582063216309</v>
      </c>
      <c r="AI206" s="21">
        <f t="shared" si="29"/>
        <v>-1479.3467775668164</v>
      </c>
      <c r="AJ206" s="21">
        <f t="shared" si="29"/>
        <v>-1612.1808440510797</v>
      </c>
      <c r="AK206" s="21">
        <f t="shared" si="29"/>
        <v>-1746.0801857114795</v>
      </c>
      <c r="AL206" s="21">
        <f t="shared" si="29"/>
        <v>-1881.0653587395616</v>
      </c>
      <c r="AM206" s="21">
        <f t="shared" si="29"/>
        <v>-2017.1578862337872</v>
      </c>
      <c r="AN206" s="21">
        <f t="shared" si="29"/>
        <v>-2154.3473404591791</v>
      </c>
      <c r="AO206" s="21">
        <f t="shared" si="29"/>
        <v>-2292.6516833582004</v>
      </c>
      <c r="AP206" s="21">
        <f t="shared" si="29"/>
        <v>-2432.0948889201372</v>
      </c>
      <c r="AQ206" s="21">
        <f t="shared" si="29"/>
        <v>-2572.7016988189375</v>
      </c>
      <c r="AR206" s="21">
        <f t="shared" si="29"/>
        <v>-2714.3403492431116</v>
      </c>
      <c r="AS206" s="21">
        <f t="shared" si="29"/>
        <v>-2856.6970885623796</v>
      </c>
      <c r="AT206" s="21">
        <f t="shared" si="29"/>
        <v>-2999.78766640907</v>
      </c>
      <c r="AU206" s="21">
        <f t="shared" si="29"/>
        <v>-3143.6281319599852</v>
      </c>
      <c r="AV206" s="21">
        <f t="shared" si="29"/>
        <v>-3288.1276146251448</v>
      </c>
      <c r="AW206" s="21">
        <f t="shared" si="29"/>
        <v>-3433.0710912225604</v>
      </c>
      <c r="AX206" s="21">
        <f t="shared" si="29"/>
        <v>-3578.146978060834</v>
      </c>
      <c r="AY206" s="21">
        <f t="shared" si="29"/>
        <v>-3723.1068760540707</v>
      </c>
      <c r="AZ206" s="21">
        <f t="shared" si="29"/>
        <v>-3867.8895435136983</v>
      </c>
      <c r="BA206" s="21">
        <f t="shared" si="29"/>
        <v>-4012.5142906848505</v>
      </c>
      <c r="BB206" s="21">
        <f t="shared" si="29"/>
        <v>-4156.9699804500351</v>
      </c>
    </row>
    <row r="207" spans="1:54" outlineLevel="1">
      <c r="B207" s="150"/>
      <c r="C207" s="19"/>
      <c r="D207" s="19"/>
      <c r="E207" s="15"/>
    </row>
    <row r="208" spans="1:54" outlineLevel="1">
      <c r="A208" s="4" t="s">
        <v>561</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8" t="s">
        <v>485</v>
      </c>
      <c r="B210" s="150" t="s">
        <v>562</v>
      </c>
      <c r="C210" s="19"/>
      <c r="D210" s="135" t="s">
        <v>383</v>
      </c>
      <c r="E210" s="21">
        <f>E190-Baseline!E190</f>
        <v>-3.0876839749131335</v>
      </c>
      <c r="F210" s="21">
        <f>F190-Baseline!F190</f>
        <v>-3.4535723556022</v>
      </c>
      <c r="G210" s="21">
        <f>G190-Baseline!G190</f>
        <v>-3.2078788296682945</v>
      </c>
      <c r="H210" s="21">
        <f>H190-Baseline!H190</f>
        <v>-3.5612182825783476</v>
      </c>
      <c r="I210" s="21">
        <f>I190-Baseline!I190</f>
        <v>-3.2889499409978478</v>
      </c>
      <c r="J210" s="21">
        <f>J190-Baseline!J190</f>
        <v>-0.76795524982045826</v>
      </c>
      <c r="K210" s="21">
        <f>K190-Baseline!K190</f>
        <v>-0.69303623507561807</v>
      </c>
      <c r="L210" s="21">
        <f>L190-Baseline!L190</f>
        <v>-0.62336855886514775</v>
      </c>
      <c r="M210" s="21">
        <f>M190-Baseline!M190</f>
        <v>-0.55864680031574165</v>
      </c>
      <c r="N210" s="21">
        <f>N190-Baseline!N190</f>
        <v>-0.49858140494399866</v>
      </c>
      <c r="O210" s="21">
        <f>O190-Baseline!O190</f>
        <v>-0.44289791974191361</v>
      </c>
      <c r="P210" s="21">
        <f>P190-Baseline!P190</f>
        <v>-0.39133626324119669</v>
      </c>
      <c r="Q210" s="21">
        <f>Q190-Baseline!Q190</f>
        <v>-0.34365002901843672</v>
      </c>
      <c r="R210" s="21">
        <f>R190-Baseline!R190</f>
        <v>-0.29960582116872847</v>
      </c>
      <c r="S210" s="21">
        <f>S190-Baseline!S190</f>
        <v>-0.25898262033825686</v>
      </c>
      <c r="T210" s="21">
        <f>T190-Baseline!T190</f>
        <v>-0.22157117896659032</v>
      </c>
      <c r="U210" s="21">
        <f>U190-Baseline!U190</f>
        <v>-0.18717344444717096</v>
      </c>
      <c r="V210" s="21">
        <f>V190-Baseline!V190</f>
        <v>-0.15560200896982568</v>
      </c>
      <c r="W210" s="21">
        <f>W190-Baseline!W190</f>
        <v>-0.12667958486213532</v>
      </c>
      <c r="X210" s="21">
        <f>X190-Baseline!X190</f>
        <v>-0.10023850429730399</v>
      </c>
      <c r="Y210" s="21">
        <f>Y190-Baseline!Y190</f>
        <v>-7.6120242284840822E-2</v>
      </c>
      <c r="Z210" s="21">
        <f>Z190-Baseline!Z190</f>
        <v>-5.4174961907006325E-2</v>
      </c>
      <c r="AA210" s="21">
        <f>AA190-Baseline!AA190</f>
        <v>-3.4261080808651992E-2</v>
      </c>
      <c r="AB210" s="21">
        <f>AB190-Baseline!AB190</f>
        <v>-1.6244857990885327E-2</v>
      </c>
      <c r="AC210" s="21">
        <f>AC190-Baseline!AC190</f>
        <v>-1.0402281795048279E-17</v>
      </c>
      <c r="AD210" s="21">
        <f>AD190-Baseline!AD190</f>
        <v>-1.005051381164085E-17</v>
      </c>
      <c r="AE210" s="21">
        <f>AE190-Baseline!AE190</f>
        <v>-9.7106413639042024E-18</v>
      </c>
      <c r="AF210" s="21">
        <f>AF190-Baseline!AF190</f>
        <v>-9.3822621873470554E-18</v>
      </c>
      <c r="AG210" s="21">
        <f>AG190-Baseline!AG190</f>
        <v>-9.0649876206251754E-18</v>
      </c>
      <c r="AH210" s="21">
        <f>AH190-Baseline!AH190</f>
        <v>-8.7584421455315718E-18</v>
      </c>
      <c r="AI210" s="21">
        <f>AI190-Baseline!AI190</f>
        <v>-8.4622629425425806E-18</v>
      </c>
      <c r="AJ210" s="21">
        <f>AJ190-Baseline!AJ190</f>
        <v>-8.215789264604447E-18</v>
      </c>
      <c r="AK210" s="21">
        <f>AK190-Baseline!AK190</f>
        <v>-7.976494431654804E-18</v>
      </c>
      <c r="AL210" s="21">
        <f>AL190-Baseline!AL190</f>
        <v>-7.7441693511211682E-18</v>
      </c>
      <c r="AM210" s="21">
        <f>AM190-Baseline!AM190</f>
        <v>-7.518611020505988E-18</v>
      </c>
      <c r="AN210" s="21">
        <f>AN190-Baseline!AN190</f>
        <v>-7.2996223500058132E-18</v>
      </c>
      <c r="AO210" s="21">
        <f>AO190-Baseline!AO190</f>
        <v>-7.0870119902969073E-18</v>
      </c>
      <c r="AP210" s="21">
        <f>AP190-Baseline!AP190</f>
        <v>-6.8805941653368025E-18</v>
      </c>
      <c r="AQ210" s="21">
        <f>AQ190-Baseline!AQ190</f>
        <v>-6.6801885100357308E-18</v>
      </c>
      <c r="AR210" s="21">
        <f>AR190-Baseline!AR190</f>
        <v>-6.4856199126560493E-18</v>
      </c>
      <c r="AS210" s="21">
        <f>AS190-Baseline!AS190</f>
        <v>-6.2967183618019895E-18</v>
      </c>
      <c r="AT210" s="21">
        <f>AT190-Baseline!AT190</f>
        <v>-6.1133187978660099E-18</v>
      </c>
      <c r="AU210" s="21">
        <f>AU190-Baseline!AU190</f>
        <v>-5.935260968801951E-18</v>
      </c>
      <c r="AV210" s="21">
        <f>AV190-Baseline!AV190</f>
        <v>-5.7623892900989813E-18</v>
      </c>
      <c r="AW210" s="21">
        <f>AW190-Baseline!AW190</f>
        <v>-5.5945527088339629E-18</v>
      </c>
      <c r="AX210" s="21">
        <f>AX190-Baseline!AX190</f>
        <v>-5.431604571683459E-18</v>
      </c>
      <c r="AY210" s="21">
        <f>AY190-Baseline!AY190</f>
        <v>-5.2734024967800565E-18</v>
      </c>
      <c r="AZ210" s="21">
        <f>AZ190-Baseline!AZ190</f>
        <v>-5.1198082493010258E-18</v>
      </c>
      <c r="BA210" s="21">
        <f>BA190-Baseline!BA190</f>
        <v>-4.9706876206806077E-18</v>
      </c>
      <c r="BB210" s="21">
        <f>BB190-Baseline!BB190</f>
        <v>-4.8259103113403956E-18</v>
      </c>
    </row>
    <row r="211" spans="1:54" outlineLevel="2">
      <c r="A211" s="479"/>
      <c r="B211" s="150" t="s">
        <v>486</v>
      </c>
      <c r="C211" s="19"/>
      <c r="D211" s="135" t="s">
        <v>383</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9"/>
      <c r="B212" s="150" t="s">
        <v>560</v>
      </c>
      <c r="C212" s="19"/>
      <c r="D212" s="135" t="s">
        <v>383</v>
      </c>
      <c r="E212" s="21">
        <f>E192-Baseline!E192</f>
        <v>-3.0051188204538448E-9</v>
      </c>
      <c r="F212" s="21">
        <f>F77*F186-Baseline!F77*Baseline!F186</f>
        <v>5.5057991404816597E-4</v>
      </c>
      <c r="G212" s="21">
        <f>G77*G186-Baseline!G77*Baseline!G186</f>
        <v>2.2624277603984222E-3</v>
      </c>
      <c r="H212" s="21">
        <f>H77*H186-Baseline!H77*Baseline!H186</f>
        <v>3.072704358940026E-3</v>
      </c>
      <c r="I212" s="21">
        <f>I77*I186-Baseline!I77*Baseline!I186</f>
        <v>7.7939376158855378E-3</v>
      </c>
      <c r="J212" s="21">
        <f>J77*J186-Baseline!J77*Baseline!J186</f>
        <v>7.6513175862120697E-3</v>
      </c>
      <c r="K212" s="21">
        <f>K77*K186-Baseline!K77*Baseline!K186</f>
        <v>7.5063289231822594E-3</v>
      </c>
      <c r="L212" s="21">
        <f>L77*L186-Baseline!L77*Baseline!L186</f>
        <v>7.3656986588082063E-3</v>
      </c>
      <c r="M212" s="21">
        <f>M77*M186-Baseline!M77*Baseline!M186</f>
        <v>7.2292825794648685E-3</v>
      </c>
      <c r="N212" s="21">
        <f>N77*N186-Baseline!N77*Baseline!N186</f>
        <v>7.096940700953791E-3</v>
      </c>
      <c r="O212" s="21">
        <f>O77*O186-Baseline!O77*Baseline!O186</f>
        <v>6.9685397897489842E-3</v>
      </c>
      <c r="P212" s="21">
        <f>P77*P186-Baseline!P77*Baseline!P186</f>
        <v>6.843948663598276E-3</v>
      </c>
      <c r="Q212" s="21">
        <f>Q77*Q186-Baseline!Q77*Baseline!Q186</f>
        <v>6.723042336465479E-3</v>
      </c>
      <c r="R212" s="21">
        <f>R77*R186-Baseline!R77*Baseline!R186</f>
        <v>6.6056990907663593E-3</v>
      </c>
      <c r="S212" s="21">
        <f>S77*S186-Baseline!S77*Baseline!S186</f>
        <v>6.4918017988306875E-3</v>
      </c>
      <c r="T212" s="21">
        <f>T77*T186-Baseline!T77*Baseline!T186</f>
        <v>6.3812371718396932E-3</v>
      </c>
      <c r="U212" s="21">
        <f>U77*U186-Baseline!U77*Baseline!U186</f>
        <v>6.2738951269178944E-3</v>
      </c>
      <c r="V212" s="21">
        <f>V77*V186-Baseline!V77*Baseline!V186</f>
        <v>6.1696707710290344E-3</v>
      </c>
      <c r="W212" s="21">
        <f>W77*W186-Baseline!W77*Baseline!W186</f>
        <v>6.0684607104799504E-3</v>
      </c>
      <c r="X212" s="21">
        <f>X77*X186-Baseline!X77*Baseline!X186</f>
        <v>5.9701663128217675E-3</v>
      </c>
      <c r="Y212" s="21">
        <f>Y77*Y186-Baseline!Y77*Baseline!Y186</f>
        <v>5.8746925430730457E-3</v>
      </c>
      <c r="Z212" s="21">
        <f>Z77*Z186-Baseline!Z77*Baseline!Z186</f>
        <v>5.7819466273383302E-3</v>
      </c>
      <c r="AA212" s="21">
        <f>AA77*AA186-Baseline!AA77*Baseline!AA186</f>
        <v>5.6918394285485618E-3</v>
      </c>
      <c r="AB212" s="21">
        <f>AB77*AB186-Baseline!AB77*Baseline!AB186</f>
        <v>5.6042851760405021E-3</v>
      </c>
      <c r="AC212" s="21">
        <f>AC77*AC186-Baseline!AC77*Baseline!AC186</f>
        <v>5.505105318207093E-2</v>
      </c>
      <c r="AD212" s="21">
        <f>AD77*AD186-Baseline!AD77*Baseline!AD186</f>
        <v>5.4221704459866515E-2</v>
      </c>
      <c r="AE212" s="21">
        <f>AE77*AE186-Baseline!AE77*Baseline!AE186</f>
        <v>5.3415425201017719E-2</v>
      </c>
      <c r="AF212" s="21">
        <f>AF77*AF186-Baseline!AF77*Baseline!AF186</f>
        <v>5.2631460884564163E-2</v>
      </c>
      <c r="AG212" s="21">
        <f>AG77*AG186-Baseline!AG77*Baseline!AG186</f>
        <v>5.186908286497971E-2</v>
      </c>
      <c r="AH212" s="21">
        <f>AH77*AH186-Baseline!AH77*Baseline!AH186</f>
        <v>5.1127592233203956E-2</v>
      </c>
      <c r="AI212" s="21">
        <f>AI77*AI186-Baseline!AI77*Baseline!AI186</f>
        <v>5.0406309335947697E-2</v>
      </c>
      <c r="AJ212" s="21">
        <f>AJ77*AJ186-Baseline!AJ77*Baseline!AJ186</f>
        <v>4.9945857263130833E-2</v>
      </c>
      <c r="AK212" s="21">
        <f>AK77*AK186-Baseline!AK77*Baseline!AK186</f>
        <v>4.9498851485398454E-2</v>
      </c>
      <c r="AL212" s="21">
        <f>AL77*AL186-Baseline!AL77*Baseline!AL186</f>
        <v>4.906489343831133E-2</v>
      </c>
      <c r="AM212" s="21">
        <f>AM77*AM186-Baseline!AM77*Baseline!AM186</f>
        <v>4.864361221186897E-2</v>
      </c>
      <c r="AN212" s="21">
        <f>AN77*AN186-Baseline!AN77*Baseline!AN186</f>
        <v>4.8234640402081475E-2</v>
      </c>
      <c r="AO212" s="21">
        <f>AO77*AO186-Baseline!AO77*Baseline!AO186</f>
        <v>4.7837625292832087E-2</v>
      </c>
      <c r="AP212" s="21">
        <f>AP77*AP186-Baseline!AP77*Baseline!AP186</f>
        <v>4.7452220696293068E-2</v>
      </c>
      <c r="AQ212" s="21">
        <f>AQ77*AQ186-Baseline!AQ77*Baseline!AQ186</f>
        <v>4.7078088553335284E-2</v>
      </c>
      <c r="AR212" s="21">
        <f>AR77*AR186-Baseline!AR77*Baseline!AR186</f>
        <v>4.671490638991127E-2</v>
      </c>
      <c r="AS212" s="21">
        <f>AS77*AS186-Baseline!AS77*Baseline!AS186</f>
        <v>4.6362357497293338E-2</v>
      </c>
      <c r="AT212" s="21">
        <f>AT77*AT186-Baseline!AT77*Baseline!AT186</f>
        <v>4.6020136227911124E-2</v>
      </c>
      <c r="AU212" s="21">
        <f>AU77*AU186-Baseline!AU77*Baseline!AU186</f>
        <v>4.5687944839914785E-2</v>
      </c>
      <c r="AV212" s="21">
        <f>AV77*AV186-Baseline!AV77*Baseline!AV186</f>
        <v>4.5365494454107314E-2</v>
      </c>
      <c r="AW212" s="21">
        <f>AW77*AW186-Baseline!AW77*Baseline!AW186</f>
        <v>4.5052504026696916E-2</v>
      </c>
      <c r="AX212" s="21">
        <f>AX77*AX186-Baseline!AX77*Baseline!AX186</f>
        <v>4.4724562720869443E-2</v>
      </c>
      <c r="AY212" s="21">
        <f>AY77*AY186-Baseline!AY77*Baseline!AY186</f>
        <v>4.4403447494256731E-2</v>
      </c>
      <c r="AZ212" s="21">
        <f>AZ77*AZ186-Baseline!AZ77*Baseline!AZ186</f>
        <v>4.4092014446533767E-2</v>
      </c>
      <c r="BA212" s="21">
        <f>BA77*BA186-Baseline!BA77*Baseline!BA186</f>
        <v>4.3789985014921484E-2</v>
      </c>
      <c r="BB212" s="21">
        <f>BB77*BB186-Baseline!BB77*Baseline!BB186</f>
        <v>4.3489556130587914E-2</v>
      </c>
    </row>
    <row r="213" spans="1:54" outlineLevel="2">
      <c r="A213" s="479"/>
      <c r="B213" s="150" t="s">
        <v>487</v>
      </c>
      <c r="C213" s="19"/>
      <c r="D213" s="135" t="s">
        <v>383</v>
      </c>
      <c r="E213" s="21">
        <f>E193-Baseline!E193</f>
        <v>-1.7918312167353179E-8</v>
      </c>
      <c r="F213" s="21">
        <f>F193-Baseline!F193</f>
        <v>3.3413005642302096E-3</v>
      </c>
      <c r="G213" s="21">
        <f>G193-Baseline!G193</f>
        <v>1.3922007589290075E-2</v>
      </c>
      <c r="H213" s="21">
        <f>H193-Baseline!H193</f>
        <v>1.9168902754261197E-2</v>
      </c>
      <c r="I213" s="21">
        <f>I193-Baseline!I193</f>
        <v>4.9448971253113427E-2</v>
      </c>
      <c r="J213" s="21">
        <f>J193-Baseline!J193</f>
        <v>4.9355886816355721E-2</v>
      </c>
      <c r="K213" s="21">
        <f>K193-Baseline!K193</f>
        <v>4.9057730692965151E-2</v>
      </c>
      <c r="L213" s="21">
        <f>L193-Baseline!L193</f>
        <v>4.8920110807797457E-2</v>
      </c>
      <c r="M213" s="21">
        <f>M193-Baseline!M193</f>
        <v>4.8781086385044858E-2</v>
      </c>
      <c r="N213" s="21">
        <f>N193-Baseline!N193</f>
        <v>4.8490447872413966E-2</v>
      </c>
      <c r="O213" s="21">
        <f>O193-Baseline!O193</f>
        <v>4.8352472219104214E-2</v>
      </c>
      <c r="P213" s="21">
        <f>P193-Baseline!P193</f>
        <v>4.8214089995724407E-2</v>
      </c>
      <c r="Q213" s="21">
        <f>Q193-Baseline!Q193</f>
        <v>4.807562005231425E-2</v>
      </c>
      <c r="R213" s="21">
        <f>R193-Baseline!R193</f>
        <v>4.8077519611503305E-2</v>
      </c>
      <c r="S213" s="21">
        <f>S193-Baseline!S193</f>
        <v>4.7937308139582413E-2</v>
      </c>
      <c r="T213" s="21">
        <f>T193-Baseline!T193</f>
        <v>4.7797891492596278E-2</v>
      </c>
      <c r="U213" s="21">
        <f>U193-Baseline!U193</f>
        <v>4.7659494176219397E-2</v>
      </c>
      <c r="V213" s="21">
        <f>V193-Baseline!V193</f>
        <v>4.7653249474354453E-2</v>
      </c>
      <c r="W213" s="21">
        <f>W193-Baseline!W193</f>
        <v>4.751536370499565E-2</v>
      </c>
      <c r="X213" s="21">
        <f>X193-Baseline!X193</f>
        <v>4.7505822809908338E-2</v>
      </c>
      <c r="Y213" s="21">
        <f>Y193-Baseline!Y193</f>
        <v>4.7369400265010242E-2</v>
      </c>
      <c r="Z213" s="21">
        <f>Z193-Baseline!Z193</f>
        <v>4.7357692181099864E-2</v>
      </c>
      <c r="AA213" s="21">
        <f>AA193-Baseline!AA193</f>
        <v>4.7344316820359111E-2</v>
      </c>
      <c r="AB213" s="21">
        <f>AB193-Baseline!AB193</f>
        <v>4.7329557675247713E-2</v>
      </c>
      <c r="AC213" s="21">
        <f>AC193-Baseline!AC193</f>
        <v>0.47166143018505124</v>
      </c>
      <c r="AD213" s="21">
        <f>AD193-Baseline!AD193</f>
        <v>0.47125712888060889</v>
      </c>
      <c r="AE213" s="21">
        <f>AE193-Baseline!AE193</f>
        <v>0.47096247675412428</v>
      </c>
      <c r="AF213" s="21">
        <f>AF193-Baseline!AF193</f>
        <v>0.47062829200663714</v>
      </c>
      <c r="AG213" s="21">
        <f>AG193-Baseline!AG193</f>
        <v>0.47027095420648379</v>
      </c>
      <c r="AH213" s="21">
        <f>AH193-Baseline!AH193</f>
        <v>0.46990950963268574</v>
      </c>
      <c r="AI213" s="21">
        <f>AI193-Baseline!AI193</f>
        <v>0.4695689757161432</v>
      </c>
      <c r="AJ213" s="21">
        <f>AJ193-Baseline!AJ193</f>
        <v>0.47151316562866441</v>
      </c>
      <c r="AK213" s="21">
        <f>AK193-Baseline!AK193</f>
        <v>0.47346379265457017</v>
      </c>
      <c r="AL213" s="21">
        <f>AL193-Baseline!AL193</f>
        <v>0.4754287477888397</v>
      </c>
      <c r="AM213" s="21">
        <f>AM193-Baseline!AM193</f>
        <v>0.47741175005987202</v>
      </c>
      <c r="AN213" s="21">
        <f>AN193-Baseline!AN193</f>
        <v>0.47941320311495872</v>
      </c>
      <c r="AO213" s="21">
        <f>AO193-Baseline!AO193</f>
        <v>0.48143211069880465</v>
      </c>
      <c r="AP213" s="21">
        <f>AP193-Baseline!AP193</f>
        <v>0.48346976054023116</v>
      </c>
      <c r="AQ213" s="21">
        <f>AQ193-Baseline!AQ193</f>
        <v>0.48552789187878886</v>
      </c>
      <c r="AR213" s="21">
        <f>AR193-Baseline!AR193</f>
        <v>0.48760723138951789</v>
      </c>
      <c r="AS213" s="21">
        <f>AS193-Baseline!AS193</f>
        <v>0.48970824901073229</v>
      </c>
      <c r="AT213" s="21">
        <f>AT193-Baseline!AT193</f>
        <v>0.4918316037399677</v>
      </c>
      <c r="AU213" s="21">
        <f>AU193-Baseline!AU193</f>
        <v>0.49397808027696044</v>
      </c>
      <c r="AV213" s="21">
        <f>AV193-Baseline!AV193</f>
        <v>0.49614830265970511</v>
      </c>
      <c r="AW213" s="21">
        <f>AW193-Baseline!AW193</f>
        <v>0.49834274973771642</v>
      </c>
      <c r="AX213" s="21">
        <f>AX193-Baseline!AX193</f>
        <v>0.50029188325099483</v>
      </c>
      <c r="AY213" s="21">
        <f>AY193-Baseline!AY193</f>
        <v>0.50223644154499425</v>
      </c>
      <c r="AZ213" s="21">
        <f>AZ193-Baseline!AZ193</f>
        <v>0.50421164993825585</v>
      </c>
      <c r="BA213" s="21">
        <f>BA193-Baseline!BA193</f>
        <v>0.50621790334550099</v>
      </c>
      <c r="BB213" s="21">
        <f>BB193-Baseline!BB193</f>
        <v>0.50816753654864044</v>
      </c>
    </row>
    <row r="214" spans="1:54" outlineLevel="2">
      <c r="A214" s="479"/>
      <c r="B214" s="150" t="s">
        <v>488</v>
      </c>
      <c r="C214" s="19"/>
      <c r="D214" s="135" t="s">
        <v>383</v>
      </c>
      <c r="E214" s="21">
        <f>E194-Baseline!E194</f>
        <v>-8.9733358521471018E-9</v>
      </c>
      <c r="F214" s="21">
        <f>F194-Baseline!F194</f>
        <v>1.6690770716349945E-3</v>
      </c>
      <c r="G214" s="21">
        <f>G194-Baseline!G194</f>
        <v>6.9629699037623283E-3</v>
      </c>
      <c r="H214" s="21">
        <f>H194-Baseline!H194</f>
        <v>9.6007319174420402E-3</v>
      </c>
      <c r="I214" s="21">
        <f>I194-Baseline!I194</f>
        <v>2.47231760391875E-2</v>
      </c>
      <c r="J214" s="21">
        <f>J194-Baseline!J194</f>
        <v>2.464037620739834E-2</v>
      </c>
      <c r="K214" s="21">
        <f>K194-Baseline!K194</f>
        <v>2.4541576984969282E-2</v>
      </c>
      <c r="L214" s="21">
        <f>L194-Baseline!L194</f>
        <v>2.4448520995166589E-2</v>
      </c>
      <c r="M214" s="21">
        <f>M194-Baseline!M194</f>
        <v>2.4361140408043269E-2</v>
      </c>
      <c r="N214" s="21">
        <f>N194-Baseline!N194</f>
        <v>2.4279367009280683E-2</v>
      </c>
      <c r="O214" s="21">
        <f>O194-Baseline!O194</f>
        <v>2.4203141347365786E-2</v>
      </c>
      <c r="P214" s="21">
        <f>P194-Baseline!P194</f>
        <v>2.4132397244346571E-2</v>
      </c>
      <c r="Q214" s="21">
        <f>Q194-Baseline!Q194</f>
        <v>2.4067076480704053E-2</v>
      </c>
      <c r="R214" s="21">
        <f>R194-Baseline!R194</f>
        <v>2.4007119149089817E-2</v>
      </c>
      <c r="S214" s="21">
        <f>S194-Baseline!S194</f>
        <v>2.3947079484784695E-2</v>
      </c>
      <c r="T214" s="21">
        <f>T194-Baseline!T194</f>
        <v>2.3892315027806532E-2</v>
      </c>
      <c r="U214" s="21">
        <f>U194-Baseline!U194</f>
        <v>2.3842766357272005E-2</v>
      </c>
      <c r="V214" s="21">
        <f>V194-Baseline!V194</f>
        <v>2.379838138934165E-2</v>
      </c>
      <c r="W214" s="21">
        <f>W194-Baseline!W194</f>
        <v>2.3759101737758748E-2</v>
      </c>
      <c r="X214" s="21">
        <f>X194-Baseline!X194</f>
        <v>2.3724875634597353E-2</v>
      </c>
      <c r="Y214" s="21">
        <f>Y194-Baseline!Y194</f>
        <v>2.3695653994676213E-2</v>
      </c>
      <c r="Z214" s="21">
        <f>Z194-Baseline!Z194</f>
        <v>2.3671385487317842E-2</v>
      </c>
      <c r="AA214" s="21">
        <f>AA194-Baseline!AA194</f>
        <v>2.3652022389130778E-2</v>
      </c>
      <c r="AB214" s="21">
        <f>AB194-Baseline!AB194</f>
        <v>2.363752005671671E-2</v>
      </c>
      <c r="AC214" s="21">
        <f>AC194-Baseline!AC194</f>
        <v>0.23552336243849226</v>
      </c>
      <c r="AD214" s="21">
        <f>AD194-Baseline!AD194</f>
        <v>0.23528421804856237</v>
      </c>
      <c r="AE214" s="21">
        <f>AE194-Baseline!AE194</f>
        <v>0.23505764527240558</v>
      </c>
      <c r="AF214" s="21">
        <f>AF194-Baseline!AF194</f>
        <v>0.23483307474489123</v>
      </c>
      <c r="AG214" s="21">
        <f>AG194-Baseline!AG194</f>
        <v>0.23460508923287904</v>
      </c>
      <c r="AH214" s="21">
        <f>AH194-Baseline!AH194</f>
        <v>0.23437489154999014</v>
      </c>
      <c r="AI214" s="21">
        <f>AI194-Baseline!AI194</f>
        <v>0.23415285486515813</v>
      </c>
      <c r="AJ214" s="21">
        <f>AJ194-Baseline!AJ194</f>
        <v>0.23507047108348189</v>
      </c>
      <c r="AK214" s="21">
        <f>AK194-Baseline!AK194</f>
        <v>0.23599489954114716</v>
      </c>
      <c r="AL214" s="21">
        <f>AL194-Baseline!AL194</f>
        <v>0.23692710799668504</v>
      </c>
      <c r="AM214" s="21">
        <f>AM194-Baseline!AM194</f>
        <v>0.2378684574604506</v>
      </c>
      <c r="AN214" s="21">
        <f>AN194-Baseline!AN194</f>
        <v>0.23881963139831441</v>
      </c>
      <c r="AO214" s="21">
        <f>AO194-Baseline!AO194</f>
        <v>0.23978051126228195</v>
      </c>
      <c r="AP214" s="21">
        <f>AP194-Baseline!AP194</f>
        <v>0.24075160355351954</v>
      </c>
      <c r="AQ214" s="21">
        <f>AQ194-Baseline!AQ194</f>
        <v>0.24173345037501548</v>
      </c>
      <c r="AR214" s="21">
        <f>AR194-Baseline!AR194</f>
        <v>0.24272647418367654</v>
      </c>
      <c r="AS214" s="21">
        <f>AS194-Baseline!AS194</f>
        <v>0.2437309633905258</v>
      </c>
      <c r="AT214" s="21">
        <f>AT194-Baseline!AT194</f>
        <v>0.24474721097777774</v>
      </c>
      <c r="AU214" s="21">
        <f>AU194-Baseline!AU194</f>
        <v>0.24577554261590961</v>
      </c>
      <c r="AV214" s="21">
        <f>AV194-Baseline!AV194</f>
        <v>0.24681623704901767</v>
      </c>
      <c r="AW214" s="21">
        <f>AW194-Baseline!AW194</f>
        <v>0.24786952759759373</v>
      </c>
      <c r="AX214" s="21">
        <f>AX194-Baseline!AX194</f>
        <v>0.24880134768499573</v>
      </c>
      <c r="AY214" s="21">
        <f>AY194-Baseline!AY194</f>
        <v>0.24973143242829821</v>
      </c>
      <c r="AZ214" s="21">
        <f>AZ194-Baseline!AZ194</f>
        <v>0.25067727590114686</v>
      </c>
      <c r="BA214" s="21">
        <f>BA194-Baseline!BA194</f>
        <v>0.25163905329707603</v>
      </c>
      <c r="BB214" s="21">
        <f>BB194-Baseline!BB194</f>
        <v>0.25257317150655467</v>
      </c>
    </row>
    <row r="215" spans="1:54" outlineLevel="2">
      <c r="A215" s="479"/>
      <c r="B215" s="150" t="s">
        <v>489</v>
      </c>
      <c r="C215" s="19"/>
      <c r="D215" s="135" t="s">
        <v>383</v>
      </c>
      <c r="E215" s="21">
        <f>E195-Baseline!E195</f>
        <v>-2.6920005780084466E-8</v>
      </c>
      <c r="F215" s="21">
        <f>F195-Baseline!F195</f>
        <v>5.0072312137352526E-3</v>
      </c>
      <c r="G215" s="21">
        <f>G195-Baseline!G195</f>
        <v>2.0888909711283432E-2</v>
      </c>
      <c r="H215" s="21">
        <f>H195-Baseline!H195</f>
        <v>2.8802195752327009E-2</v>
      </c>
      <c r="I215" s="21">
        <f>I195-Baseline!I195</f>
        <v>7.4169528117559835E-2</v>
      </c>
      <c r="J215" s="21">
        <f>J195-Baseline!J195</f>
        <v>7.3921128605958231E-2</v>
      </c>
      <c r="K215" s="21">
        <f>K195-Baseline!K195</f>
        <v>7.3624730954909623E-2</v>
      </c>
      <c r="L215" s="21">
        <f>L195-Baseline!L195</f>
        <v>7.3345562985501545E-2</v>
      </c>
      <c r="M215" s="21">
        <f>M195-Baseline!M195</f>
        <v>7.3083421208794519E-2</v>
      </c>
      <c r="N215" s="21">
        <f>N195-Baseline!N195</f>
        <v>7.2838101012781209E-2</v>
      </c>
      <c r="O215" s="21">
        <f>O195-Baseline!O195</f>
        <v>7.2609424042095583E-2</v>
      </c>
      <c r="P215" s="21">
        <f>P195-Baseline!P195</f>
        <v>7.2397191747562317E-2</v>
      </c>
      <c r="Q215" s="21">
        <f>Q195-Baseline!Q195</f>
        <v>7.220122944211127E-2</v>
      </c>
      <c r="R215" s="21">
        <f>R195-Baseline!R195</f>
        <v>7.2021357447271228E-2</v>
      </c>
      <c r="S215" s="21">
        <f>S195-Baseline!S195</f>
        <v>7.1841238440581989E-2</v>
      </c>
      <c r="T215" s="21">
        <f>T195-Baseline!T195</f>
        <v>7.1676945069880205E-2</v>
      </c>
      <c r="U215" s="21">
        <f>U195-Baseline!U195</f>
        <v>7.1528299085128921E-2</v>
      </c>
      <c r="V215" s="21">
        <f>V195-Baseline!V195</f>
        <v>7.1395144154934087E-2</v>
      </c>
      <c r="W215" s="21">
        <f>W195-Baseline!W195</f>
        <v>7.1277305213275355E-2</v>
      </c>
      <c r="X215" s="21">
        <f>X195-Baseline!X195</f>
        <v>7.1174626903793836E-2</v>
      </c>
      <c r="Y215" s="21">
        <f>Y195-Baseline!Y195</f>
        <v>7.1086961984025976E-2</v>
      </c>
      <c r="Z215" s="21">
        <f>Z195-Baseline!Z195</f>
        <v>7.1014156449685117E-2</v>
      </c>
      <c r="AA215" s="21">
        <f>AA195-Baseline!AA195</f>
        <v>7.0956067179468008E-2</v>
      </c>
      <c r="AB215" s="21">
        <f>AB195-Baseline!AB195</f>
        <v>7.0912560170148353E-2</v>
      </c>
      <c r="AC215" s="21">
        <f>AC195-Baseline!AC195</f>
        <v>0.70657008732217719</v>
      </c>
      <c r="AD215" s="21">
        <f>AD195-Baseline!AD195</f>
        <v>0.70585265415977005</v>
      </c>
      <c r="AE215" s="21">
        <f>AE195-Baseline!AE195</f>
        <v>0.70517293584012464</v>
      </c>
      <c r="AF215" s="21">
        <f>AF195-Baseline!AF195</f>
        <v>0.70449922426821843</v>
      </c>
      <c r="AG215" s="21">
        <f>AG195-Baseline!AG195</f>
        <v>0.70381526772277425</v>
      </c>
      <c r="AH215" s="21">
        <f>AH195-Baseline!AH195</f>
        <v>0.70312467467964268</v>
      </c>
      <c r="AI215" s="21">
        <f>AI195-Baseline!AI195</f>
        <v>0.70245856462928202</v>
      </c>
      <c r="AJ215" s="21">
        <f>AJ195-Baseline!AJ195</f>
        <v>0.70521141328724468</v>
      </c>
      <c r="AK215" s="21">
        <f>AK195-Baseline!AK195</f>
        <v>0.70798469866238634</v>
      </c>
      <c r="AL215" s="21">
        <f>AL195-Baseline!AL195</f>
        <v>0.71078132403098948</v>
      </c>
      <c r="AM215" s="21">
        <f>AM195-Baseline!AM195</f>
        <v>0.71360537242546229</v>
      </c>
      <c r="AN215" s="21">
        <f>AN195-Baseline!AN195</f>
        <v>0.71645889424164011</v>
      </c>
      <c r="AO215" s="21">
        <f>AO195-Baseline!AO195</f>
        <v>0.71934153383600119</v>
      </c>
      <c r="AP215" s="21">
        <f>AP195-Baseline!AP195</f>
        <v>0.72225481071208719</v>
      </c>
      <c r="AQ215" s="21">
        <f>AQ195-Baseline!AQ195</f>
        <v>0.72520035117904058</v>
      </c>
      <c r="AR215" s="21">
        <f>AR195-Baseline!AR195</f>
        <v>0.72817942260746804</v>
      </c>
      <c r="AS215" s="21">
        <f>AS195-Baseline!AS195</f>
        <v>0.73119289023046008</v>
      </c>
      <c r="AT215" s="21">
        <f>AT195-Baseline!AT195</f>
        <v>0.73424163299456779</v>
      </c>
      <c r="AU215" s="21">
        <f>AU195-Baseline!AU195</f>
        <v>0.73732662791123005</v>
      </c>
      <c r="AV215" s="21">
        <f>AV195-Baseline!AV195</f>
        <v>0.74044871121286349</v>
      </c>
      <c r="AW215" s="21">
        <f>AW195-Baseline!AW195</f>
        <v>0.74360858286090092</v>
      </c>
      <c r="AX215" s="21">
        <f>AX195-Baseline!AX195</f>
        <v>0.74640404312528119</v>
      </c>
      <c r="AY215" s="21">
        <f>AY195-Baseline!AY195</f>
        <v>0.74919429735736287</v>
      </c>
      <c r="AZ215" s="21">
        <f>AZ195-Baseline!AZ195</f>
        <v>0.75203182777811151</v>
      </c>
      <c r="BA215" s="21">
        <f>BA195-Baseline!BA195</f>
        <v>0.75491715996807329</v>
      </c>
      <c r="BB215" s="21">
        <f>BB195-Baseline!BB195</f>
        <v>0.75771951459860531</v>
      </c>
    </row>
    <row r="216" spans="1:54" outlineLevel="2">
      <c r="A216" s="479"/>
      <c r="B216" s="150" t="s">
        <v>284</v>
      </c>
      <c r="C216" s="19"/>
      <c r="D216" s="135" t="s">
        <v>383</v>
      </c>
      <c r="E216" s="21">
        <f>E196-Baseline!E196</f>
        <v>6.4103937713611003E-9</v>
      </c>
      <c r="F216" s="21">
        <f>F196-Baseline!F196</f>
        <v>6.8500085719087611E-3</v>
      </c>
      <c r="G216" s="21">
        <f>G196-Baseline!G196</f>
        <v>1.2673208815316972E-2</v>
      </c>
      <c r="H216" s="21">
        <f>H196-Baseline!H196</f>
        <v>1.6694074924190172E-2</v>
      </c>
      <c r="I216" s="21">
        <f>I196-Baseline!I196</f>
        <v>2.3049088888817959E-2</v>
      </c>
      <c r="J216" s="21">
        <f>J196-Baseline!J196</f>
        <v>2.8116913890480877E-2</v>
      </c>
      <c r="K216" s="21">
        <f>K196-Baseline!K196</f>
        <v>2.8490713580802796E-2</v>
      </c>
      <c r="L216" s="21">
        <f>L196-Baseline!L196</f>
        <v>2.8873651200397754E-2</v>
      </c>
      <c r="M216" s="21">
        <f>M196-Baseline!M196</f>
        <v>2.9268673582660165E-2</v>
      </c>
      <c r="N216" s="21">
        <f>N196-Baseline!N196</f>
        <v>2.9677461891203016E-2</v>
      </c>
      <c r="O216" s="21">
        <f>O196-Baseline!O196</f>
        <v>3.0073764738938857E-2</v>
      </c>
      <c r="P216" s="21">
        <f>P196-Baseline!P196</f>
        <v>3.0477919537914122E-2</v>
      </c>
      <c r="Q216" s="21">
        <f>Q196-Baseline!Q196</f>
        <v>3.0897171107513666E-2</v>
      </c>
      <c r="R216" s="21">
        <f>R196-Baseline!R196</f>
        <v>3.1330719306363219E-2</v>
      </c>
      <c r="S216" s="21">
        <f>S196-Baseline!S196</f>
        <v>3.1780727137722176E-2</v>
      </c>
      <c r="T216" s="21">
        <f>T196-Baseline!T196</f>
        <v>3.2247799640981789E-2</v>
      </c>
      <c r="U216" s="21">
        <f>U196-Baseline!U196</f>
        <v>3.2732531929777542E-2</v>
      </c>
      <c r="V216" s="21">
        <f>V196-Baseline!V196</f>
        <v>3.3235564663625095E-2</v>
      </c>
      <c r="W216" s="21">
        <f>W196-Baseline!W196</f>
        <v>3.3757540719705048E-2</v>
      </c>
      <c r="X216" s="21">
        <f>X196-Baseline!X196</f>
        <v>3.4299173520994097E-2</v>
      </c>
      <c r="Y216" s="21">
        <f>Y196-Baseline!Y196</f>
        <v>3.4861167886613531E-2</v>
      </c>
      <c r="Z216" s="21">
        <f>Z196-Baseline!Z196</f>
        <v>3.5444300550948826E-2</v>
      </c>
      <c r="AA216" s="21">
        <f>AA196-Baseline!AA196</f>
        <v>3.6049339147531612E-2</v>
      </c>
      <c r="AB216" s="21">
        <f>AB196-Baseline!AB196</f>
        <v>3.6670970625627852E-2</v>
      </c>
      <c r="AC216" s="21">
        <f>AC196-Baseline!AC196</f>
        <v>6.5082229968187466E-2</v>
      </c>
      <c r="AD216" s="21">
        <f>AD196-Baseline!AD196</f>
        <v>6.5309715174980187E-2</v>
      </c>
      <c r="AE216" s="21">
        <f>AE196-Baseline!AE196</f>
        <v>6.559715459585469E-2</v>
      </c>
      <c r="AF216" s="21">
        <f>AF196-Baseline!AF196</f>
        <v>6.5917066327426888E-2</v>
      </c>
      <c r="AG216" s="21">
        <f>AG196-Baseline!AG196</f>
        <v>6.6270416317315117E-2</v>
      </c>
      <c r="AH216" s="21">
        <f>AH196-Baseline!AH196</f>
        <v>6.6660568232914219E-2</v>
      </c>
      <c r="AI216" s="21">
        <f>AI196-Baseline!AI196</f>
        <v>6.7098683227185152E-2</v>
      </c>
      <c r="AJ216" s="21">
        <f>AJ196-Baseline!AJ196</f>
        <v>6.7716472823638796E-2</v>
      </c>
      <c r="AK216" s="21">
        <f>AK196-Baseline!AK196</f>
        <v>6.8374786941881371E-2</v>
      </c>
      <c r="AL216" s="21">
        <f>AL196-Baseline!AL196</f>
        <v>6.9075132516838611E-2</v>
      </c>
      <c r="AM216" s="21">
        <f>AM196-Baseline!AM196</f>
        <v>6.9819036802178491E-2</v>
      </c>
      <c r="AN216" s="21">
        <f>AN196-Baseline!AN196</f>
        <v>7.0604397594887569E-2</v>
      </c>
      <c r="AO216" s="21">
        <f>AO196-Baseline!AO196</f>
        <v>7.1436089519224311E-2</v>
      </c>
      <c r="AP216" s="21">
        <f>AP196-Baseline!AP196</f>
        <v>7.2316529369873539E-2</v>
      </c>
      <c r="AQ216" s="21">
        <f>AQ196-Baseline!AQ196</f>
        <v>7.3247569703594806E-2</v>
      </c>
      <c r="AR216" s="21">
        <f>AR196-Baseline!AR196</f>
        <v>7.397105929765857E-2</v>
      </c>
      <c r="AS216" s="21">
        <f>AS196-Baseline!AS196</f>
        <v>7.41794768352948E-2</v>
      </c>
      <c r="AT216" s="21">
        <f>AT196-Baseline!AT196</f>
        <v>7.4414575745142653E-2</v>
      </c>
      <c r="AU216" s="21">
        <f>AU196-Baseline!AU196</f>
        <v>7.4677033767678758E-2</v>
      </c>
      <c r="AV216" s="21">
        <f>AV196-Baseline!AV196</f>
        <v>7.4846809908536649E-2</v>
      </c>
      <c r="AW216" s="21">
        <f>AW196-Baseline!AW196</f>
        <v>7.4780948962422489E-2</v>
      </c>
      <c r="AX216" s="21">
        <f>AX196-Baseline!AX196</f>
        <v>7.4642055900894455E-2</v>
      </c>
      <c r="AY216" s="21">
        <f>AY196-Baseline!AY196</f>
        <v>7.4476422309911694E-2</v>
      </c>
      <c r="AZ216" s="21">
        <f>AZ196-Baseline!AZ196</f>
        <v>7.4315528660045427E-2</v>
      </c>
      <c r="BA216" s="21">
        <f>BA196-Baseline!BA196</f>
        <v>7.4170762351701836E-2</v>
      </c>
      <c r="BB216" s="21">
        <f>BB196-Baseline!BB196</f>
        <v>7.4026175120493587E-2</v>
      </c>
    </row>
    <row r="217" spans="1:54" outlineLevel="2">
      <c r="A217" s="479"/>
      <c r="B217" s="150" t="s">
        <v>287</v>
      </c>
      <c r="C217" s="19"/>
      <c r="D217" s="135"/>
      <c r="E217" s="21">
        <f>E197-Baseline!E197</f>
        <v>0</v>
      </c>
      <c r="F217" s="21">
        <f>F197-Baseline!F197</f>
        <v>6.1900501352657678E-2</v>
      </c>
      <c r="G217" s="21">
        <f>G197-Baseline!G197</f>
        <v>0.13140261102942929</v>
      </c>
      <c r="H217" s="21">
        <f>H197-Baseline!H197</f>
        <v>0.20394729768382192</v>
      </c>
      <c r="I217" s="21">
        <f>I197-Baseline!I197</f>
        <v>0.24283734360725351</v>
      </c>
      <c r="J217" s="21">
        <f>J197-Baseline!J197</f>
        <v>0.48639852463850808</v>
      </c>
      <c r="K217" s="21">
        <f>K197-Baseline!K197</f>
        <v>0.48225658087069778</v>
      </c>
      <c r="L217" s="21">
        <f>L197-Baseline!L197</f>
        <v>0.47622288001652624</v>
      </c>
      <c r="M217" s="21">
        <f>M197-Baseline!M197</f>
        <v>0.47010912639810876</v>
      </c>
      <c r="N217" s="21">
        <f>N197-Baseline!N197</f>
        <v>0.46420081885700348</v>
      </c>
      <c r="O217" s="21">
        <f>O197-Baseline!O197</f>
        <v>0.45807640694046814</v>
      </c>
      <c r="P217" s="21">
        <f>P197-Baseline!P197</f>
        <v>0.45209585630754923</v>
      </c>
      <c r="Q217" s="21">
        <f>Q197-Baseline!Q197</f>
        <v>0.44631720340514835</v>
      </c>
      <c r="R217" s="21">
        <f>R197-Baseline!R197</f>
        <v>0.44048384002827845</v>
      </c>
      <c r="S217" s="21">
        <f>S197-Baseline!S197</f>
        <v>0.4349063825381867</v>
      </c>
      <c r="T217" s="21">
        <f>T197-Baseline!T197</f>
        <v>0.42957824960959901</v>
      </c>
      <c r="U217" s="21">
        <f>U197-Baseline!U197</f>
        <v>0.42449312416195006</v>
      </c>
      <c r="V217" s="21">
        <f>V197-Baseline!V197</f>
        <v>0.41964494166480026</v>
      </c>
      <c r="W217" s="21">
        <f>W197-Baseline!W197</f>
        <v>0.41502788487883979</v>
      </c>
      <c r="X217" s="21">
        <f>X197-Baseline!X197</f>
        <v>0.41063637859285151</v>
      </c>
      <c r="Y217" s="21">
        <f>Y197-Baseline!Y197</f>
        <v>0.40645698292394883</v>
      </c>
      <c r="Z217" s="21">
        <f>Z197-Baseline!Z197</f>
        <v>0.40247938068849631</v>
      </c>
      <c r="AA217" s="21">
        <f>AA197-Baseline!AA197</f>
        <v>0.3987121184147755</v>
      </c>
      <c r="AB217" s="21">
        <f>AB197-Baseline!AB197</f>
        <v>0.39498677124035986</v>
      </c>
      <c r="AC217" s="21">
        <f>AC197-Baseline!AC197</f>
        <v>2.3243276071391463</v>
      </c>
      <c r="AD217" s="21">
        <f>AD197-Baseline!AD197</f>
        <v>2.3198209756066959</v>
      </c>
      <c r="AE217" s="21">
        <f>AE197-Baseline!AE197</f>
        <v>2.3268640524256448</v>
      </c>
      <c r="AF217" s="21">
        <f>AF197-Baseline!AF197</f>
        <v>2.3347958403661604</v>
      </c>
      <c r="AG217" s="21">
        <f>AG197-Baseline!AG197</f>
        <v>2.3436086778395833</v>
      </c>
      <c r="AH217" s="21">
        <f>AH197-Baseline!AH197</f>
        <v>2.3536039381294334</v>
      </c>
      <c r="AI217" s="21">
        <f>AI197-Baseline!AI197</f>
        <v>2.3660366516689209</v>
      </c>
      <c r="AJ217" s="21">
        <f>AJ197-Baseline!AJ197</f>
        <v>2.3908495984932827</v>
      </c>
      <c r="AK217" s="21">
        <f>AK197-Baseline!AK197</f>
        <v>2.4166824770948008</v>
      </c>
      <c r="AL217" s="21">
        <f>AL197-Baseline!AL197</f>
        <v>2.4435456143944432</v>
      </c>
      <c r="AM217" s="21">
        <f>AM197-Baseline!AM197</f>
        <v>2.4714499291009542</v>
      </c>
      <c r="AN217" s="21">
        <f>AN197-Baseline!AN197</f>
        <v>2.5002896598035473</v>
      </c>
      <c r="AO217" s="21">
        <f>AO197-Baseline!AO197</f>
        <v>2.5301802634518129</v>
      </c>
      <c r="AP217" s="21">
        <f>AP197-Baseline!AP197</f>
        <v>2.5611536183140906</v>
      </c>
      <c r="AQ217" s="21">
        <f>AQ197-Baseline!AQ197</f>
        <v>2.5932229882725064</v>
      </c>
      <c r="AR217" s="21">
        <f>AR197-Baseline!AR197</f>
        <v>2.6251224672417219</v>
      </c>
      <c r="AS217" s="21">
        <f>AS197-Baseline!AS197</f>
        <v>2.6554334290184052</v>
      </c>
      <c r="AT217" s="21">
        <f>AT197-Baseline!AT197</f>
        <v>2.6868738844881825</v>
      </c>
      <c r="AU217" s="21">
        <f>AU197-Baseline!AU197</f>
        <v>2.7194560200640474</v>
      </c>
      <c r="AV217" s="21">
        <f>AV197-Baseline!AV197</f>
        <v>2.7523611354908297</v>
      </c>
      <c r="AW217" s="21">
        <f>AW197-Baseline!AW197</f>
        <v>2.7846711173448835</v>
      </c>
      <c r="AX217" s="21">
        <f>AX197-Baseline!AX197</f>
        <v>2.8167958822607879</v>
      </c>
      <c r="AY217" s="21">
        <f>AY197-Baseline!AY197</f>
        <v>2.8489030408259772</v>
      </c>
      <c r="AZ217" s="21">
        <f>AZ197-Baseline!AZ197</f>
        <v>2.8819129601562139</v>
      </c>
      <c r="BA217" s="21">
        <f>BA197-Baseline!BA197</f>
        <v>2.9156393156338147</v>
      </c>
      <c r="BB217" s="21">
        <f>BB197-Baseline!BB197</f>
        <v>2.9488550000343405</v>
      </c>
    </row>
    <row r="218" spans="1:54" outlineLevel="2">
      <c r="A218" s="480"/>
      <c r="B218" s="150" t="s">
        <v>470</v>
      </c>
      <c r="C218" s="19"/>
      <c r="D218" s="135" t="s">
        <v>383</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8" t="s">
        <v>490</v>
      </c>
      <c r="B220" s="150" t="s">
        <v>491</v>
      </c>
      <c r="C220" s="19"/>
      <c r="D220" s="135" t="s">
        <v>383</v>
      </c>
      <c r="E220" s="21">
        <f>E200-Baseline!E200</f>
        <v>-3.0876839894261749</v>
      </c>
      <c r="F220" s="21">
        <f>F200-Baseline!F200</f>
        <v>-3.380929965199357</v>
      </c>
      <c r="G220" s="21">
        <f>G200-Baseline!G200</f>
        <v>-3.0476185744738586</v>
      </c>
      <c r="H220" s="21">
        <f>H200-Baseline!H200</f>
        <v>-3.3183353028571325</v>
      </c>
      <c r="I220" s="21">
        <f>I200-Baseline!I200</f>
        <v>-2.965820599632778</v>
      </c>
      <c r="J220" s="21">
        <f>J200-Baseline!J200</f>
        <v>-0.19643260688890507</v>
      </c>
      <c r="K220" s="21">
        <f>K200-Baseline!K200</f>
        <v>-0.1257248810079723</v>
      </c>
      <c r="L220" s="21">
        <f>L200-Baseline!L200</f>
        <v>-6.1986218181619535E-2</v>
      </c>
      <c r="M220" s="21">
        <f>M200-Baseline!M200</f>
        <v>-3.2586313704641157E-3</v>
      </c>
      <c r="N220" s="21">
        <f>N200-Baseline!N200</f>
        <v>5.0884264377575761E-2</v>
      </c>
      <c r="O220" s="21">
        <f>O200-Baseline!O200</f>
        <v>0.10057326394634813</v>
      </c>
      <c r="P220" s="21">
        <f>P200-Baseline!P200</f>
        <v>0.14629555126359151</v>
      </c>
      <c r="Q220" s="21">
        <f>Q200-Baseline!Q200</f>
        <v>0.1883630078830052</v>
      </c>
      <c r="R220" s="21">
        <f>R200-Baseline!R200</f>
        <v>0.22689195686818309</v>
      </c>
      <c r="S220" s="21">
        <f>S200-Baseline!S200</f>
        <v>0.26213359927606561</v>
      </c>
      <c r="T220" s="21">
        <f>T200-Baseline!T200</f>
        <v>0.29443399894842415</v>
      </c>
      <c r="U220" s="21">
        <f>U200-Baseline!U200</f>
        <v>0.3239856009476938</v>
      </c>
      <c r="V220" s="21">
        <f>V200-Baseline!V200</f>
        <v>0.3511014176039815</v>
      </c>
      <c r="W220" s="21">
        <f>W200-Baseline!W200</f>
        <v>0.37568966515188507</v>
      </c>
      <c r="X220" s="21">
        <f>X200-Baseline!X200</f>
        <v>0.39817303693926931</v>
      </c>
      <c r="Y220" s="21">
        <f>Y200-Baseline!Y200</f>
        <v>0.41844200133380482</v>
      </c>
      <c r="Z220" s="21">
        <f>Z200-Baseline!Z200</f>
        <v>0.43688835814087668</v>
      </c>
      <c r="AA220" s="21">
        <f>AA200-Baseline!AA200</f>
        <v>0.45353653300255914</v>
      </c>
      <c r="AB220" s="21">
        <f>AB200-Baseline!AB200</f>
        <v>0.46834672672639144</v>
      </c>
      <c r="AC220" s="21">
        <f>AC200-Baseline!AC200</f>
        <v>2.9161223204744431</v>
      </c>
      <c r="AD220" s="21">
        <f>AD200-Baseline!AD200</f>
        <v>2.910609524122151</v>
      </c>
      <c r="AE220" s="21">
        <f>AE200-Baseline!AE200</f>
        <v>2.9168391089766317</v>
      </c>
      <c r="AF220" s="21">
        <f>AF200-Baseline!AF200</f>
        <v>2.923972659584777</v>
      </c>
      <c r="AG220" s="21">
        <f>AG200-Baseline!AG200</f>
        <v>2.9320191312283583</v>
      </c>
      <c r="AH220" s="21">
        <f>AH200-Baseline!AH200</f>
        <v>2.9413016082282439</v>
      </c>
      <c r="AI220" s="21">
        <f>AI200-Baseline!AI200</f>
        <v>2.9531106199482053</v>
      </c>
      <c r="AJ220" s="21">
        <f>AJ200-Baseline!AJ200</f>
        <v>2.9800250942087132</v>
      </c>
      <c r="AK220" s="21">
        <f>AK200-Baseline!AK200</f>
        <v>3.0080199081766352</v>
      </c>
      <c r="AL220" s="21">
        <f>AL200-Baseline!AL200</f>
        <v>3.0371143881384484</v>
      </c>
      <c r="AM220" s="21">
        <f>AM200-Baseline!AM200</f>
        <v>3.0673243281748626</v>
      </c>
      <c r="AN220" s="21">
        <f>AN200-Baseline!AN200</f>
        <v>3.0985419009154782</v>
      </c>
      <c r="AO220" s="21">
        <f>AO200-Baseline!AO200</f>
        <v>3.1308860889626686</v>
      </c>
      <c r="AP220" s="21">
        <f>AP200-Baseline!AP200</f>
        <v>3.1643921289204826</v>
      </c>
      <c r="AQ220" s="21">
        <f>AQ200-Baseline!AQ200</f>
        <v>3.1990765384082209</v>
      </c>
      <c r="AR220" s="21">
        <f>AR200-Baseline!AR200</f>
        <v>3.2334156643188123</v>
      </c>
      <c r="AS220" s="21">
        <f>AS200-Baseline!AS200</f>
        <v>3.2656835123617185</v>
      </c>
      <c r="AT220" s="21">
        <f>AT200-Baseline!AT200</f>
        <v>3.2991402002011938</v>
      </c>
      <c r="AU220" s="21">
        <f>AU200-Baseline!AU200</f>
        <v>3.3337990789486014</v>
      </c>
      <c r="AV220" s="21">
        <f>AV200-Baseline!AV200</f>
        <v>3.3687217425131877</v>
      </c>
      <c r="AW220" s="21">
        <f>AW200-Baseline!AW200</f>
        <v>3.4028473200717286</v>
      </c>
      <c r="AX220" s="21">
        <f>AX200-Baseline!AX200</f>
        <v>3.4364543841335546</v>
      </c>
      <c r="AY220" s="21">
        <f>AY200-Baseline!AY200</f>
        <v>3.470019352175143</v>
      </c>
      <c r="AZ220" s="21">
        <f>AZ200-Baseline!AZ200</f>
        <v>3.5045321532010689</v>
      </c>
      <c r="BA220" s="21">
        <f>BA200-Baseline!BA200</f>
        <v>3.5398179663459359</v>
      </c>
      <c r="BB220" s="21">
        <f>BB200-Baseline!BB200</f>
        <v>3.5745382678340718</v>
      </c>
    </row>
    <row r="221" spans="1:54" outlineLevel="2">
      <c r="A221" s="479"/>
      <c r="B221" s="150" t="s">
        <v>492</v>
      </c>
      <c r="C221" s="19"/>
      <c r="D221" s="135" t="s">
        <v>383</v>
      </c>
      <c r="E221" s="21">
        <f>E201-Baseline!E201</f>
        <v>-3.0876839804811951</v>
      </c>
      <c r="F221" s="21">
        <f>F201-Baseline!F201</f>
        <v>-3.3826021886919513</v>
      </c>
      <c r="G221" s="21">
        <f>G201-Baseline!G201</f>
        <v>-3.0545776121593864</v>
      </c>
      <c r="H221" s="21">
        <f>H201-Baseline!H201</f>
        <v>-3.3279034736939543</v>
      </c>
      <c r="I221" s="21">
        <f>I201-Baseline!I201</f>
        <v>-2.990546394846703</v>
      </c>
      <c r="J221" s="21">
        <f>J201-Baseline!J201</f>
        <v>-0.22114811749786156</v>
      </c>
      <c r="K221" s="21">
        <f>K201-Baseline!K201</f>
        <v>-0.15024103471596817</v>
      </c>
      <c r="L221" s="21">
        <f>L201-Baseline!L201</f>
        <v>-8.6457807994248626E-2</v>
      </c>
      <c r="M221" s="21">
        <f>M201-Baseline!M201</f>
        <v>-2.7678577347463929E-2</v>
      </c>
      <c r="N221" s="21">
        <f>N201-Baseline!N201</f>
        <v>2.667318351444159E-2</v>
      </c>
      <c r="O221" s="21">
        <f>O201-Baseline!O201</f>
        <v>7.6423933074609707E-2</v>
      </c>
      <c r="P221" s="21">
        <f>P201-Baseline!P201</f>
        <v>0.122213858512211</v>
      </c>
      <c r="Q221" s="21">
        <f>Q201-Baseline!Q201</f>
        <v>0.16435446431139411</v>
      </c>
      <c r="R221" s="21">
        <f>R201-Baseline!R201</f>
        <v>0.20282155640576782</v>
      </c>
      <c r="S221" s="21">
        <f>S201-Baseline!S201</f>
        <v>0.23814337062126789</v>
      </c>
      <c r="T221" s="21">
        <f>T201-Baseline!T201</f>
        <v>0.27052842248363618</v>
      </c>
      <c r="U221" s="21">
        <f>U201-Baseline!U201</f>
        <v>0.30016887312874729</v>
      </c>
      <c r="V221" s="21">
        <f>V201-Baseline!V201</f>
        <v>0.32724654951896781</v>
      </c>
      <c r="W221" s="21">
        <f>W201-Baseline!W201</f>
        <v>0.35193340318464728</v>
      </c>
      <c r="X221" s="21">
        <f>X201-Baseline!X201</f>
        <v>0.3743920897639601</v>
      </c>
      <c r="Y221" s="21">
        <f>Y201-Baseline!Y201</f>
        <v>0.39476825506346991</v>
      </c>
      <c r="Z221" s="21">
        <f>Z201-Baseline!Z201</f>
        <v>0.41320205144709377</v>
      </c>
      <c r="AA221" s="21">
        <f>AA201-Baseline!AA201</f>
        <v>0.42984423857133436</v>
      </c>
      <c r="AB221" s="21">
        <f>AB201-Baseline!AB201</f>
        <v>0.44465468910785866</v>
      </c>
      <c r="AC221" s="21">
        <f>AC201-Baseline!AC201</f>
        <v>2.6799842527278912</v>
      </c>
      <c r="AD221" s="21">
        <f>AD201-Baseline!AD201</f>
        <v>2.6746366132900974</v>
      </c>
      <c r="AE221" s="21">
        <f>AE201-Baseline!AE201</f>
        <v>2.6809342774949201</v>
      </c>
      <c r="AF221" s="21">
        <f>AF201-Baseline!AF201</f>
        <v>2.6881774423230453</v>
      </c>
      <c r="AG221" s="21">
        <f>AG201-Baseline!AG201</f>
        <v>2.6963532662547607</v>
      </c>
      <c r="AH221" s="21">
        <f>AH201-Baseline!AH201</f>
        <v>2.7057669901455483</v>
      </c>
      <c r="AI221" s="21">
        <f>AI201-Baseline!AI201</f>
        <v>2.7176944990972132</v>
      </c>
      <c r="AJ221" s="21">
        <f>AJ201-Baseline!AJ201</f>
        <v>2.7435823996635236</v>
      </c>
      <c r="AK221" s="21">
        <f>AK201-Baseline!AK201</f>
        <v>2.7705510150632335</v>
      </c>
      <c r="AL221" s="21">
        <f>AL201-Baseline!AL201</f>
        <v>2.7986127483462795</v>
      </c>
      <c r="AM221" s="21">
        <f>AM201-Baseline!AM201</f>
        <v>2.8277810355754411</v>
      </c>
      <c r="AN221" s="21">
        <f>AN201-Baseline!AN201</f>
        <v>2.8579483291988339</v>
      </c>
      <c r="AO221" s="21">
        <f>AO201-Baseline!AO201</f>
        <v>2.8892344895261601</v>
      </c>
      <c r="AP221" s="21">
        <f>AP201-Baseline!AP201</f>
        <v>2.921673971933771</v>
      </c>
      <c r="AQ221" s="21">
        <f>AQ201-Baseline!AQ201</f>
        <v>2.9552820969044546</v>
      </c>
      <c r="AR221" s="21">
        <f>AR201-Baseline!AR201</f>
        <v>2.988534907112971</v>
      </c>
      <c r="AS221" s="21">
        <f>AS201-Baseline!AS201</f>
        <v>3.0197062267415191</v>
      </c>
      <c r="AT221" s="21">
        <f>AT201-Baseline!AT201</f>
        <v>3.0520558074390181</v>
      </c>
      <c r="AU221" s="21">
        <f>AU201-Baseline!AU201</f>
        <v>3.0855965412875435</v>
      </c>
      <c r="AV221" s="21">
        <f>AV201-Baseline!AV201</f>
        <v>3.119389676902486</v>
      </c>
      <c r="AW221" s="21">
        <f>AW201-Baseline!AW201</f>
        <v>3.1523740979315988</v>
      </c>
      <c r="AX221" s="21">
        <f>AX201-Baseline!AX201</f>
        <v>3.1849638485675484</v>
      </c>
      <c r="AY221" s="21">
        <f>AY201-Baseline!AY201</f>
        <v>3.2175143430584541</v>
      </c>
      <c r="AZ221" s="21">
        <f>AZ201-Baseline!AZ201</f>
        <v>3.2509977791639244</v>
      </c>
      <c r="BA221" s="21">
        <f>BA201-Baseline!BA201</f>
        <v>3.2852391162975181</v>
      </c>
      <c r="BB221" s="21">
        <f>BB201-Baseline!BB201</f>
        <v>3.3189439027919789</v>
      </c>
    </row>
    <row r="222" spans="1:54" outlineLevel="2">
      <c r="A222" s="480"/>
      <c r="B222" s="150" t="s">
        <v>493</v>
      </c>
      <c r="C222" s="19"/>
      <c r="D222" s="135" t="s">
        <v>383</v>
      </c>
      <c r="E222" s="21">
        <f>E202-Baseline!E202</f>
        <v>-3.0876839984278668</v>
      </c>
      <c r="F222" s="21">
        <f>F202-Baseline!F202</f>
        <v>-3.3792640345498519</v>
      </c>
      <c r="G222" s="21">
        <f>G202-Baseline!G202</f>
        <v>-3.0406516723518635</v>
      </c>
      <c r="H222" s="21">
        <f>H202-Baseline!H202</f>
        <v>-3.3087020098590649</v>
      </c>
      <c r="I222" s="21">
        <f>I202-Baseline!I202</f>
        <v>-2.9411000427683369</v>
      </c>
      <c r="J222" s="21">
        <f>J202-Baseline!J202</f>
        <v>-0.17186736509930256</v>
      </c>
      <c r="K222" s="21">
        <f>K202-Baseline!K202</f>
        <v>-0.1011578807460225</v>
      </c>
      <c r="L222" s="21">
        <f>L202-Baseline!L202</f>
        <v>-3.756076600391367E-2</v>
      </c>
      <c r="M222" s="21">
        <f>M202-Baseline!M202</f>
        <v>2.1043703453287321E-2</v>
      </c>
      <c r="N222" s="21">
        <f>N202-Baseline!N202</f>
        <v>7.5231917517943003E-2</v>
      </c>
      <c r="O222" s="21">
        <f>O202-Baseline!O202</f>
        <v>0.12483021576933595</v>
      </c>
      <c r="P222" s="21">
        <f>P202-Baseline!P202</f>
        <v>0.17047865301542586</v>
      </c>
      <c r="Q222" s="21">
        <f>Q202-Baseline!Q202</f>
        <v>0.21248861727280399</v>
      </c>
      <c r="R222" s="21">
        <f>R202-Baseline!R202</f>
        <v>0.25083579470394923</v>
      </c>
      <c r="S222" s="21">
        <f>S202-Baseline!S202</f>
        <v>0.28603752957706519</v>
      </c>
      <c r="T222" s="21">
        <f>T202-Baseline!T202</f>
        <v>0.3183130525257134</v>
      </c>
      <c r="U222" s="21">
        <f>U202-Baseline!U202</f>
        <v>0.34785440585660155</v>
      </c>
      <c r="V222" s="21">
        <f>V202-Baseline!V202</f>
        <v>0.37484331228456114</v>
      </c>
      <c r="W222" s="21">
        <f>W202-Baseline!W202</f>
        <v>0.39945160666016122</v>
      </c>
      <c r="X222" s="21">
        <f>X202-Baseline!X202</f>
        <v>0.42184184103314948</v>
      </c>
      <c r="Y222" s="21">
        <f>Y202-Baseline!Y202</f>
        <v>0.44215956305281878</v>
      </c>
      <c r="Z222" s="21">
        <f>Z202-Baseline!Z202</f>
        <v>0.46054482240946015</v>
      </c>
      <c r="AA222" s="21">
        <f>AA202-Baseline!AA202</f>
        <v>0.47714828336167159</v>
      </c>
      <c r="AB222" s="21">
        <f>AB202-Baseline!AB202</f>
        <v>0.49192972922129385</v>
      </c>
      <c r="AC222" s="21">
        <f>AC202-Baseline!AC202</f>
        <v>3.1510309776115832</v>
      </c>
      <c r="AD222" s="21">
        <f>AD202-Baseline!AD202</f>
        <v>3.1452050494013122</v>
      </c>
      <c r="AE222" s="21">
        <f>AE202-Baseline!AE202</f>
        <v>3.151049568062632</v>
      </c>
      <c r="AF222" s="21">
        <f>AF202-Baseline!AF202</f>
        <v>3.1578435918463583</v>
      </c>
      <c r="AG222" s="21">
        <f>AG202-Baseline!AG202</f>
        <v>3.1655634447446346</v>
      </c>
      <c r="AH222" s="21">
        <f>AH202-Baseline!AH202</f>
        <v>3.1745167732752009</v>
      </c>
      <c r="AI222" s="21">
        <f>AI202-Baseline!AI202</f>
        <v>3.1860002088613442</v>
      </c>
      <c r="AJ222" s="21">
        <f>AJ202-Baseline!AJ202</f>
        <v>3.2137233418673077</v>
      </c>
      <c r="AK222" s="21">
        <f>AK202-Baseline!AK202</f>
        <v>3.2425408141844798</v>
      </c>
      <c r="AL222" s="21">
        <f>AL202-Baseline!AL202</f>
        <v>3.2724669643805839</v>
      </c>
      <c r="AM222" s="21">
        <f>AM202-Baseline!AM202</f>
        <v>3.3035179505404528</v>
      </c>
      <c r="AN222" s="21">
        <f>AN202-Baseline!AN202</f>
        <v>3.3355875920421454</v>
      </c>
      <c r="AO222" s="21">
        <f>AO202-Baseline!AO202</f>
        <v>3.3687955120998652</v>
      </c>
      <c r="AP222" s="21">
        <f>AP202-Baseline!AP202</f>
        <v>3.4031771790923244</v>
      </c>
      <c r="AQ222" s="21">
        <f>AQ202-Baseline!AQ202</f>
        <v>3.4387489977084726</v>
      </c>
      <c r="AR222" s="21">
        <f>AR202-Baseline!AR202</f>
        <v>3.4739878555367341</v>
      </c>
      <c r="AS222" s="21">
        <f>AS202-Baseline!AS202</f>
        <v>3.5071681535814321</v>
      </c>
      <c r="AT222" s="21">
        <f>AT202-Baseline!AT202</f>
        <v>3.5415502294558223</v>
      </c>
      <c r="AU222" s="21">
        <f>AU202-Baseline!AU202</f>
        <v>3.577147626582871</v>
      </c>
      <c r="AV222" s="21">
        <f>AV202-Baseline!AV202</f>
        <v>3.6130221510663318</v>
      </c>
      <c r="AW222" s="21">
        <f>AW202-Baseline!AW202</f>
        <v>3.6481131531949131</v>
      </c>
      <c r="AX222" s="21">
        <f>AX202-Baseline!AX202</f>
        <v>3.682566544007841</v>
      </c>
      <c r="AY222" s="21">
        <f>AY202-Baseline!AY202</f>
        <v>3.7169772079875258</v>
      </c>
      <c r="AZ222" s="21">
        <f>AZ202-Baseline!AZ202</f>
        <v>3.7523523310409246</v>
      </c>
      <c r="BA222" s="21">
        <f>BA202-Baseline!BA202</f>
        <v>3.7885172229685509</v>
      </c>
      <c r="BB222" s="21">
        <f>BB202-Baseline!BB202</f>
        <v>3.8240902458840367</v>
      </c>
    </row>
    <row r="223" spans="1:54" outlineLevel="2">
      <c r="B223" s="19"/>
      <c r="C223" s="19"/>
      <c r="D223" s="19"/>
      <c r="E223" s="15"/>
    </row>
    <row r="224" spans="1:54" outlineLevel="2">
      <c r="A224" s="478" t="s">
        <v>494</v>
      </c>
      <c r="B224" s="150" t="s">
        <v>491</v>
      </c>
      <c r="C224" s="19"/>
      <c r="D224" s="135" t="s">
        <v>383</v>
      </c>
      <c r="E224" s="21">
        <f>E204-Baseline!E204</f>
        <v>-3.0876839894261749</v>
      </c>
      <c r="F224" s="21">
        <f>F204-Baseline!F204</f>
        <v>-6.4686139546255248</v>
      </c>
      <c r="G224" s="21">
        <f>G204-Baseline!G204</f>
        <v>-9.5162325290993834</v>
      </c>
      <c r="H224" s="21">
        <f>H204-Baseline!H204</f>
        <v>-12.83456783195652</v>
      </c>
      <c r="I224" s="21">
        <f>I204-Baseline!I204</f>
        <v>-15.800388431589298</v>
      </c>
      <c r="J224" s="21">
        <f>J204-Baseline!J204</f>
        <v>-15.996821038478203</v>
      </c>
      <c r="K224" s="21">
        <f>K204-Baseline!K204</f>
        <v>-16.122545919486157</v>
      </c>
      <c r="L224" s="21">
        <f>L204-Baseline!L204</f>
        <v>-16.184532137667787</v>
      </c>
      <c r="M224" s="21">
        <f>M204-Baseline!M204</f>
        <v>-16.187790769038259</v>
      </c>
      <c r="N224" s="21">
        <f>N204-Baseline!N204</f>
        <v>-16.136906504660686</v>
      </c>
      <c r="O224" s="21">
        <f>O204-Baseline!O204</f>
        <v>-16.036333240714328</v>
      </c>
      <c r="P224" s="21">
        <f>P204-Baseline!P204</f>
        <v>-15.890037689450764</v>
      </c>
      <c r="Q224" s="21">
        <f>Q204-Baseline!Q204</f>
        <v>-15.701674681567766</v>
      </c>
      <c r="R224" s="21">
        <f>R204-Baseline!R204</f>
        <v>-15.474782724699594</v>
      </c>
      <c r="S224" s="21">
        <f>S204-Baseline!S204</f>
        <v>-15.212649125423525</v>
      </c>
      <c r="T224" s="21">
        <f>T204-Baseline!T204</f>
        <v>-14.918215126475104</v>
      </c>
      <c r="U224" s="21">
        <f>U204-Baseline!U204</f>
        <v>-14.594229525527396</v>
      </c>
      <c r="V224" s="21">
        <f>V204-Baseline!V204</f>
        <v>-14.24312810792344</v>
      </c>
      <c r="W224" s="21">
        <f>W204-Baseline!W204</f>
        <v>-13.867438442771515</v>
      </c>
      <c r="X224" s="21">
        <f>X204-Baseline!X204</f>
        <v>-13.469265405832232</v>
      </c>
      <c r="Y224" s="21">
        <f>Y204-Baseline!Y204</f>
        <v>-13.050823404498431</v>
      </c>
      <c r="Z224" s="21">
        <f>Z204-Baseline!Z204</f>
        <v>-12.613935046357597</v>
      </c>
      <c r="AA224" s="21">
        <f>AA204-Baseline!AA204</f>
        <v>-12.160398513355005</v>
      </c>
      <c r="AB224" s="21">
        <f>AB204-Baseline!AB204</f>
        <v>-11.692051786628667</v>
      </c>
      <c r="AC224" s="21">
        <f>AC204-Baseline!AC204</f>
        <v>-8.7759294661542526</v>
      </c>
      <c r="AD224" s="21">
        <f>AD204-Baseline!AD204</f>
        <v>-5.8653199420321016</v>
      </c>
      <c r="AE224" s="21">
        <f>AE204-Baseline!AE204</f>
        <v>-2.9484808330555552</v>
      </c>
      <c r="AF224" s="21">
        <f>AF204-Baseline!AF204</f>
        <v>-2.4508173470849215E-2</v>
      </c>
      <c r="AG224" s="21">
        <f>AG204-Baseline!AG204</f>
        <v>2.9075109577574949</v>
      </c>
      <c r="AH224" s="21">
        <f>AH204-Baseline!AH204</f>
        <v>5.8488125659856678</v>
      </c>
      <c r="AI224" s="21">
        <f>AI204-Baseline!AI204</f>
        <v>8.8019231859336742</v>
      </c>
      <c r="AJ224" s="21">
        <f>AJ204-Baseline!AJ204</f>
        <v>11.781948280142387</v>
      </c>
      <c r="AK224" s="21">
        <f>AK204-Baseline!AK204</f>
        <v>14.78996818831888</v>
      </c>
      <c r="AL224" s="21">
        <f>AL204-Baseline!AL204</f>
        <v>17.827082576457315</v>
      </c>
      <c r="AM224" s="21">
        <f>AM204-Baseline!AM204</f>
        <v>20.894406904632206</v>
      </c>
      <c r="AN224" s="21">
        <f>AN204-Baseline!AN204</f>
        <v>23.992948805547712</v>
      </c>
      <c r="AO224" s="21">
        <f>AO204-Baseline!AO204</f>
        <v>27.12383489451031</v>
      </c>
      <c r="AP224" s="21">
        <f>AP204-Baseline!AP204</f>
        <v>30.288227023430863</v>
      </c>
      <c r="AQ224" s="21">
        <f>AQ204-Baseline!AQ204</f>
        <v>33.487303561839099</v>
      </c>
      <c r="AR224" s="21">
        <f>AR204-Baseline!AR204</f>
        <v>36.720719226157826</v>
      </c>
      <c r="AS224" s="21">
        <f>AS204-Baseline!AS204</f>
        <v>39.986402738519701</v>
      </c>
      <c r="AT224" s="21">
        <f>AT204-Baseline!AT204</f>
        <v>43.285542938720937</v>
      </c>
      <c r="AU224" s="21">
        <f>AU204-Baseline!AU204</f>
        <v>46.619342017669169</v>
      </c>
      <c r="AV224" s="21">
        <f>AV204-Baseline!AV204</f>
        <v>49.988063760182285</v>
      </c>
      <c r="AW224" s="21">
        <f>AW204-Baseline!AW204</f>
        <v>53.390911080254227</v>
      </c>
      <c r="AX224" s="21">
        <f>AX204-Baseline!AX204</f>
        <v>56.827365464388095</v>
      </c>
      <c r="AY224" s="21">
        <f>AY204-Baseline!AY204</f>
        <v>60.297384816563408</v>
      </c>
      <c r="AZ224" s="21">
        <f>AZ204-Baseline!AZ204</f>
        <v>63.801916969764534</v>
      </c>
      <c r="BA224" s="21">
        <f>BA204-Baseline!BA204</f>
        <v>67.341734936110697</v>
      </c>
      <c r="BB224" s="21">
        <f>BB204-Baseline!BB204</f>
        <v>70.916273203944911</v>
      </c>
    </row>
    <row r="225" spans="1:54" outlineLevel="2">
      <c r="A225" s="479"/>
      <c r="B225" s="150" t="s">
        <v>492</v>
      </c>
      <c r="C225" s="19"/>
      <c r="D225" s="135" t="s">
        <v>383</v>
      </c>
      <c r="E225" s="21">
        <f>E205-Baseline!E205</f>
        <v>-3.0876839804811951</v>
      </c>
      <c r="F225" s="21">
        <f>F205-Baseline!F205</f>
        <v>-6.4702861691731464</v>
      </c>
      <c r="G225" s="21">
        <f>G205-Baseline!G205</f>
        <v>-9.5248637813325345</v>
      </c>
      <c r="H225" s="21">
        <f>H205-Baseline!H205</f>
        <v>-12.852767255026492</v>
      </c>
      <c r="I225" s="21">
        <f>I205-Baseline!I205</f>
        <v>-15.843313649873181</v>
      </c>
      <c r="J225" s="21">
        <f>J205-Baseline!J205</f>
        <v>-16.064461767371043</v>
      </c>
      <c r="K225" s="21">
        <f>K205-Baseline!K205</f>
        <v>-16.214702802087004</v>
      </c>
      <c r="L225" s="21">
        <f>L205-Baseline!L205</f>
        <v>-16.301160610081254</v>
      </c>
      <c r="M225" s="21">
        <f>M205-Baseline!M205</f>
        <v>-16.328839187428727</v>
      </c>
      <c r="N225" s="21">
        <f>N205-Baseline!N205</f>
        <v>-16.302166003914294</v>
      </c>
      <c r="O225" s="21">
        <f>O205-Baseline!O205</f>
        <v>-16.225742070839686</v>
      </c>
      <c r="P225" s="21">
        <f>P205-Baseline!P205</f>
        <v>-16.10352821232749</v>
      </c>
      <c r="Q225" s="21">
        <f>Q205-Baseline!Q205</f>
        <v>-15.939173748016117</v>
      </c>
      <c r="R225" s="21">
        <f>R205-Baseline!R205</f>
        <v>-15.736352191610365</v>
      </c>
      <c r="S225" s="21">
        <f>S205-Baseline!S205</f>
        <v>-15.498208820989106</v>
      </c>
      <c r="T225" s="21">
        <f>T205-Baseline!T205</f>
        <v>-15.22768039850547</v>
      </c>
      <c r="U225" s="21">
        <f>U205-Baseline!U205</f>
        <v>-14.92751152537673</v>
      </c>
      <c r="V225" s="21">
        <f>V205-Baseline!V205</f>
        <v>-14.600264975857755</v>
      </c>
      <c r="W225" s="21">
        <f>W205-Baseline!W205</f>
        <v>-14.248331572673095</v>
      </c>
      <c r="X225" s="21">
        <f>X205-Baseline!X205</f>
        <v>-13.873939482909122</v>
      </c>
      <c r="Y225" s="21">
        <f>Y205-Baseline!Y205</f>
        <v>-13.479171227845654</v>
      </c>
      <c r="Z225" s="21">
        <f>Z205-Baseline!Z205</f>
        <v>-13.065969176398539</v>
      </c>
      <c r="AA225" s="21">
        <f>AA205-Baseline!AA205</f>
        <v>-12.636124937827219</v>
      </c>
      <c r="AB225" s="21">
        <f>AB205-Baseline!AB205</f>
        <v>-12.191470248719327</v>
      </c>
      <c r="AC225" s="21">
        <f>AC205-Baseline!AC205</f>
        <v>-9.5114859959913929</v>
      </c>
      <c r="AD225" s="21">
        <f>AD205-Baseline!AD205</f>
        <v>-6.8368493827012458</v>
      </c>
      <c r="AE225" s="21">
        <f>AE205-Baseline!AE205</f>
        <v>-4.1559151052063044</v>
      </c>
      <c r="AF225" s="21">
        <f>AF205-Baseline!AF205</f>
        <v>-1.4677376628833372</v>
      </c>
      <c r="AG225" s="21">
        <f>AG205-Baseline!AG205</f>
        <v>1.2286156033713951</v>
      </c>
      <c r="AH225" s="21">
        <f>AH205-Baseline!AH205</f>
        <v>3.9343825935169434</v>
      </c>
      <c r="AI225" s="21">
        <f>AI205-Baseline!AI205</f>
        <v>6.6520770926141495</v>
      </c>
      <c r="AJ225" s="21">
        <f>AJ205-Baseline!AJ205</f>
        <v>9.3956594922776731</v>
      </c>
      <c r="AK225" s="21">
        <f>AK205-Baseline!AK205</f>
        <v>12.166210507340907</v>
      </c>
      <c r="AL225" s="21">
        <f>AL205-Baseline!AL205</f>
        <v>14.964823255687179</v>
      </c>
      <c r="AM225" s="21">
        <f>AM205-Baseline!AM205</f>
        <v>17.792604291262592</v>
      </c>
      <c r="AN225" s="21">
        <f>AN205-Baseline!AN205</f>
        <v>20.65055262046144</v>
      </c>
      <c r="AO225" s="21">
        <f>AO205-Baseline!AO205</f>
        <v>23.539787109987628</v>
      </c>
      <c r="AP225" s="21">
        <f>AP205-Baseline!AP205</f>
        <v>26.46146108192147</v>
      </c>
      <c r="AQ225" s="21">
        <f>AQ205-Baseline!AQ205</f>
        <v>29.416743178825982</v>
      </c>
      <c r="AR225" s="21">
        <f>AR205-Baseline!AR205</f>
        <v>32.405278085939017</v>
      </c>
      <c r="AS225" s="21">
        <f>AS205-Baseline!AS205</f>
        <v>35.424984312680635</v>
      </c>
      <c r="AT225" s="21">
        <f>AT205-Baseline!AT205</f>
        <v>38.477040120119682</v>
      </c>
      <c r="AU225" s="21">
        <f>AU205-Baseline!AU205</f>
        <v>41.562636661407169</v>
      </c>
      <c r="AV225" s="21">
        <f>AV205-Baseline!AV205</f>
        <v>44.682026338309697</v>
      </c>
      <c r="AW225" s="21">
        <f>AW205-Baseline!AW205</f>
        <v>47.834400436241367</v>
      </c>
      <c r="AX225" s="21">
        <f>AX205-Baseline!AX205</f>
        <v>51.019364284808944</v>
      </c>
      <c r="AY225" s="21">
        <f>AY205-Baseline!AY205</f>
        <v>54.236878627867327</v>
      </c>
      <c r="AZ225" s="21">
        <f>AZ205-Baseline!AZ205</f>
        <v>57.487876407031308</v>
      </c>
      <c r="BA225" s="21">
        <f>BA205-Baseline!BA205</f>
        <v>60.77311552332867</v>
      </c>
      <c r="BB225" s="21">
        <f>BB205-Baseline!BB205</f>
        <v>64.092059426120613</v>
      </c>
    </row>
    <row r="226" spans="1:54" outlineLevel="2">
      <c r="A226" s="480"/>
      <c r="B226" s="150" t="s">
        <v>493</v>
      </c>
      <c r="C226" s="19"/>
      <c r="D226" s="135" t="s">
        <v>383</v>
      </c>
      <c r="E226" s="21">
        <f>E206-Baseline!E206</f>
        <v>-3.0876839984278668</v>
      </c>
      <c r="F226" s="21">
        <f>F206-Baseline!F206</f>
        <v>-6.4669480329777187</v>
      </c>
      <c r="G226" s="21">
        <f>G206-Baseline!G206</f>
        <v>-9.5075997053295822</v>
      </c>
      <c r="H226" s="21">
        <f>H206-Baseline!H206</f>
        <v>-12.816301715188644</v>
      </c>
      <c r="I226" s="21">
        <f>I206-Baseline!I206</f>
        <v>-15.75740175795697</v>
      </c>
      <c r="J226" s="21">
        <f>J206-Baseline!J206</f>
        <v>-15.929269123056287</v>
      </c>
      <c r="K226" s="21">
        <f>K206-Baseline!K206</f>
        <v>-16.030427003802316</v>
      </c>
      <c r="L226" s="21">
        <f>L206-Baseline!L206</f>
        <v>-16.067987769806223</v>
      </c>
      <c r="M226" s="21">
        <f>M206-Baseline!M206</f>
        <v>-16.04694406635295</v>
      </c>
      <c r="N226" s="21">
        <f>N206-Baseline!N206</f>
        <v>-15.971712148834996</v>
      </c>
      <c r="O226" s="21">
        <f>O206-Baseline!O206</f>
        <v>-15.846881933065646</v>
      </c>
      <c r="P226" s="21">
        <f>P206-Baseline!P206</f>
        <v>-15.676403280050238</v>
      </c>
      <c r="Q226" s="21">
        <f>Q206-Baseline!Q206</f>
        <v>-15.463914662777427</v>
      </c>
      <c r="R226" s="21">
        <f>R206-Baseline!R206</f>
        <v>-15.213078868073467</v>
      </c>
      <c r="S226" s="21">
        <f>S206-Baseline!S206</f>
        <v>-14.927041338496394</v>
      </c>
      <c r="T226" s="21">
        <f>T206-Baseline!T206</f>
        <v>-14.608728285970642</v>
      </c>
      <c r="U226" s="21">
        <f>U206-Baseline!U206</f>
        <v>-14.260873880114048</v>
      </c>
      <c r="V226" s="21">
        <f>V206-Baseline!V206</f>
        <v>-13.886030567829494</v>
      </c>
      <c r="W226" s="21">
        <f>W206-Baseline!W206</f>
        <v>-13.4865789611693</v>
      </c>
      <c r="X226" s="21">
        <f>X206-Baseline!X206</f>
        <v>-13.064737120136158</v>
      </c>
      <c r="Y226" s="21">
        <f>Y206-Baseline!Y206</f>
        <v>-12.622577557083332</v>
      </c>
      <c r="Z226" s="21">
        <f>Z206-Baseline!Z206</f>
        <v>-12.162032734673858</v>
      </c>
      <c r="AA226" s="21">
        <f>AA206-Baseline!AA206</f>
        <v>-11.684884451312087</v>
      </c>
      <c r="AB226" s="21">
        <f>AB206-Baseline!AB206</f>
        <v>-11.192954722090803</v>
      </c>
      <c r="AC226" s="21">
        <f>AC206-Baseline!AC206</f>
        <v>-8.0419237444791634</v>
      </c>
      <c r="AD226" s="21">
        <f>AD206-Baseline!AD206</f>
        <v>-4.8967186950778796</v>
      </c>
      <c r="AE226" s="21">
        <f>AE206-Baseline!AE206</f>
        <v>-1.7456691270151623</v>
      </c>
      <c r="AF226" s="21">
        <f>AF206-Baseline!AF206</f>
        <v>1.412174464831196</v>
      </c>
      <c r="AG226" s="21">
        <f>AG206-Baseline!AG206</f>
        <v>4.5777379095759443</v>
      </c>
      <c r="AH226" s="21">
        <f>AH206-Baseline!AH206</f>
        <v>7.7522546828511167</v>
      </c>
      <c r="AI226" s="21">
        <f>AI206-Baseline!AI206</f>
        <v>10.938254891712404</v>
      </c>
      <c r="AJ226" s="21">
        <f>AJ206-Baseline!AJ206</f>
        <v>14.151978233579712</v>
      </c>
      <c r="AK226" s="21">
        <f>AK206-Baseline!AK206</f>
        <v>17.394519047764106</v>
      </c>
      <c r="AL226" s="21">
        <f>AL206-Baseline!AL206</f>
        <v>20.666986012144662</v>
      </c>
      <c r="AM226" s="21">
        <f>AM206-Baseline!AM206</f>
        <v>23.970503962685143</v>
      </c>
      <c r="AN226" s="21">
        <f>AN206-Baseline!AN206</f>
        <v>27.306091554727118</v>
      </c>
      <c r="AO226" s="21">
        <f>AO206-Baseline!AO206</f>
        <v>30.674887066827068</v>
      </c>
      <c r="AP226" s="21">
        <f>AP206-Baseline!AP206</f>
        <v>34.07806424591945</v>
      </c>
      <c r="AQ226" s="21">
        <f>AQ206-Baseline!AQ206</f>
        <v>37.516813243627894</v>
      </c>
      <c r="AR226" s="21">
        <f>AR206-Baseline!AR206</f>
        <v>40.990801099164855</v>
      </c>
      <c r="AS226" s="21">
        <f>AS206-Baseline!AS206</f>
        <v>44.497969252746316</v>
      </c>
      <c r="AT226" s="21">
        <f>AT206-Baseline!AT206</f>
        <v>48.039519482202195</v>
      </c>
      <c r="AU226" s="21">
        <f>AU206-Baseline!AU206</f>
        <v>51.616667108784895</v>
      </c>
      <c r="AV226" s="21">
        <f>AV206-Baseline!AV206</f>
        <v>55.229689259851057</v>
      </c>
      <c r="AW226" s="21">
        <f>AW206-Baseline!AW206</f>
        <v>58.877802413046084</v>
      </c>
      <c r="AX226" s="21">
        <f>AX206-Baseline!AX206</f>
        <v>62.560368957053925</v>
      </c>
      <c r="AY226" s="21">
        <f>AY206-Baseline!AY206</f>
        <v>66.277346165041308</v>
      </c>
      <c r="AZ226" s="21">
        <f>AZ206-Baseline!AZ206</f>
        <v>70.029698496082347</v>
      </c>
      <c r="BA226" s="21">
        <f>BA206-Baseline!BA206</f>
        <v>73.818215719050841</v>
      </c>
      <c r="BB226" s="21">
        <f>BB206-Baseline!BB206</f>
        <v>77.642305964935076</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498</v>
      </c>
      <c r="C229" s="57"/>
      <c r="D229" s="56" t="s">
        <v>383</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4">
    <mergeCell ref="A66:A71"/>
    <mergeCell ref="A75:A77"/>
    <mergeCell ref="D37:G37"/>
    <mergeCell ref="D38:G38"/>
    <mergeCell ref="D39:G39"/>
    <mergeCell ref="D40:G40"/>
    <mergeCell ref="A143:A154"/>
    <mergeCell ref="A158:A169"/>
    <mergeCell ref="A172:A174"/>
    <mergeCell ref="A176:A178"/>
    <mergeCell ref="A186:A187"/>
    <mergeCell ref="A204:A206"/>
    <mergeCell ref="A210:A218"/>
    <mergeCell ref="A220:A222"/>
    <mergeCell ref="A224:A226"/>
    <mergeCell ref="A190:A198"/>
    <mergeCell ref="A200:A202"/>
    <mergeCell ref="AI51:AM51"/>
    <mergeCell ref="AN51:AR51"/>
    <mergeCell ref="AS51:AW51"/>
    <mergeCell ref="AX51:BB51"/>
    <mergeCell ref="A54:A64"/>
    <mergeCell ref="J51:N51"/>
    <mergeCell ref="O51:S51"/>
    <mergeCell ref="T51:X51"/>
    <mergeCell ref="Y51:AC51"/>
    <mergeCell ref="AD51:AH51"/>
    <mergeCell ref="E51:I51"/>
    <mergeCell ref="I2:U2"/>
    <mergeCell ref="I3:N4"/>
    <mergeCell ref="P3:U4"/>
    <mergeCell ref="I5:N18"/>
    <mergeCell ref="P5:U18"/>
    <mergeCell ref="A19:B19"/>
    <mergeCell ref="I20:N20"/>
    <mergeCell ref="P20:U20"/>
    <mergeCell ref="I21:N45"/>
    <mergeCell ref="P21:U45"/>
    <mergeCell ref="B23:G23"/>
    <mergeCell ref="D30:G30"/>
    <mergeCell ref="A31:A40"/>
    <mergeCell ref="D31:G34"/>
    <mergeCell ref="D35:G35"/>
    <mergeCell ref="D36:G36"/>
  </mergeCell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4A81205E-F481-4342-8984-8F9F2E1A31DC}">
          <x14:formula1>
            <xm:f>'Fixed Data'!$E$55:$E$58</xm:f>
          </x14:formula1>
          <xm:sqref>B158:B169 B143:B154</xm:sqref>
        </x14:dataValidation>
        <x14:dataValidation type="list" allowBlank="1" showInputMessage="1" showErrorMessage="1" xr:uid="{ABC265C7-EAF2-4D3B-85CC-7574538D3412}">
          <x14:formula1>
            <xm:f>'Fixed Data'!$C$64:$C$65</xm:f>
          </x14:formula1>
          <xm:sqref>B66:B70</xm:sqref>
        </x14:dataValidation>
        <x14:dataValidation type="list" allowBlank="1" showInputMessage="1" showErrorMessage="1" xr:uid="{CF2147B3-4D2E-4562-9C4E-511240D5416D}">
          <x14:formula1>
            <xm:f>'Fixed Data'!$C$55:$C$61</xm:f>
          </x14:formula1>
          <xm:sqref>C54:C63</xm:sqref>
        </x14:dataValidation>
        <x14:dataValidation type="list" allowBlank="1" showInputMessage="1" showErrorMessage="1" xr:uid="{DA5739E6-469C-4F19-957F-09F85BFD0526}">
          <x14:formula1>
            <xm:f>'Fixed Data'!$A$55:$A$78</xm:f>
          </x14:formula1>
          <xm:sqref>B54:B63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3FB2D-D7D9-4E5C-829C-23F22B45BCEE}">
  <sheetPr>
    <tabColor theme="9" tint="0.59999389629810485"/>
  </sheetPr>
  <dimension ref="A1:S34"/>
  <sheetViews>
    <sheetView workbookViewId="0">
      <selection activeCell="A34" sqref="A34"/>
    </sheetView>
  </sheetViews>
  <sheetFormatPr defaultRowHeight="13.5"/>
  <cols>
    <col min="1" max="1" width="22" customWidth="1"/>
  </cols>
  <sheetData>
    <row r="1" spans="1:19">
      <c r="A1" s="4" t="s">
        <v>500</v>
      </c>
    </row>
    <row r="2" spans="1:19">
      <c r="A2" s="476" t="s">
        <v>501</v>
      </c>
      <c r="B2" s="476"/>
      <c r="C2" s="476"/>
      <c r="D2" s="476"/>
      <c r="E2" s="476"/>
      <c r="F2" s="476"/>
      <c r="G2" s="476"/>
      <c r="H2" s="476"/>
      <c r="I2" s="476"/>
      <c r="J2" s="476"/>
      <c r="K2" s="476"/>
      <c r="L2" s="476"/>
      <c r="M2" s="476"/>
      <c r="N2" s="476"/>
      <c r="O2" s="476"/>
      <c r="P2" s="476"/>
      <c r="Q2" s="476"/>
      <c r="R2" s="476"/>
      <c r="S2" s="476"/>
    </row>
    <row r="3" spans="1:19">
      <c r="A3" s="476"/>
      <c r="B3" s="476"/>
      <c r="C3" s="476"/>
      <c r="D3" s="476"/>
      <c r="E3" s="476"/>
      <c r="F3" s="476"/>
      <c r="G3" s="476"/>
      <c r="H3" s="476"/>
      <c r="I3" s="476"/>
      <c r="J3" s="476"/>
      <c r="K3" s="476"/>
      <c r="L3" s="476"/>
      <c r="M3" s="476"/>
      <c r="N3" s="476"/>
      <c r="O3" s="476"/>
      <c r="P3" s="476"/>
      <c r="Q3" s="476"/>
      <c r="R3" s="476"/>
      <c r="S3" s="476"/>
    </row>
    <row r="4" spans="1:19">
      <c r="A4" s="476"/>
      <c r="B4" s="476"/>
      <c r="C4" s="476"/>
      <c r="D4" s="476"/>
      <c r="E4" s="476"/>
      <c r="F4" s="476"/>
      <c r="G4" s="476"/>
      <c r="H4" s="476"/>
      <c r="I4" s="476"/>
      <c r="J4" s="476"/>
      <c r="K4" s="476"/>
      <c r="L4" s="476"/>
      <c r="M4" s="476"/>
      <c r="N4" s="476"/>
      <c r="O4" s="476"/>
      <c r="P4" s="476"/>
      <c r="Q4" s="476"/>
      <c r="R4" s="476"/>
      <c r="S4" s="476"/>
    </row>
    <row r="6" spans="1:19">
      <c r="A6" s="4" t="s">
        <v>502</v>
      </c>
    </row>
    <row r="19" spans="1:19">
      <c r="A19" s="4" t="s">
        <v>503</v>
      </c>
    </row>
    <row r="20" spans="1:19">
      <c r="A20" s="476" t="s">
        <v>504</v>
      </c>
      <c r="B20" s="476"/>
      <c r="C20" s="476"/>
      <c r="D20" s="476"/>
      <c r="E20" s="476"/>
      <c r="F20" s="476"/>
      <c r="G20" s="476"/>
      <c r="H20" s="476"/>
      <c r="I20" s="476"/>
      <c r="J20" s="476"/>
      <c r="K20" s="476"/>
      <c r="L20" s="476"/>
      <c r="M20" s="476"/>
      <c r="N20" s="476"/>
      <c r="O20" s="476"/>
      <c r="P20" s="476"/>
      <c r="Q20" s="476"/>
      <c r="R20" s="476"/>
      <c r="S20" s="476"/>
    </row>
    <row r="21" spans="1:19" ht="25.5" customHeight="1">
      <c r="A21" s="476"/>
      <c r="B21" s="476"/>
      <c r="C21" s="476"/>
      <c r="D21" s="476"/>
      <c r="E21" s="476"/>
      <c r="F21" s="476"/>
      <c r="G21" s="476"/>
      <c r="H21" s="476"/>
      <c r="I21" s="476"/>
      <c r="J21" s="476"/>
      <c r="K21" s="476"/>
      <c r="L21" s="476"/>
      <c r="M21" s="476"/>
      <c r="N21" s="476"/>
      <c r="O21" s="476"/>
      <c r="P21" s="476"/>
      <c r="Q21" s="476"/>
      <c r="R21" s="476"/>
      <c r="S21" s="476"/>
    </row>
    <row r="23" spans="1:19">
      <c r="A23" s="158" t="s">
        <v>344</v>
      </c>
      <c r="B23" s="477" t="s">
        <v>505</v>
      </c>
      <c r="C23" s="477"/>
      <c r="D23" s="477"/>
      <c r="E23" s="477"/>
      <c r="F23" s="477"/>
      <c r="G23" s="477"/>
      <c r="H23" s="477"/>
      <c r="I23" s="477"/>
      <c r="J23" s="477"/>
      <c r="K23" s="477"/>
      <c r="L23" s="477"/>
      <c r="M23" s="477"/>
      <c r="N23" s="477"/>
      <c r="O23" s="477"/>
      <c r="P23" s="477"/>
      <c r="Q23" s="477"/>
      <c r="R23" s="477"/>
      <c r="S23" s="477"/>
    </row>
    <row r="24" spans="1:19">
      <c r="A24" s="158" t="s">
        <v>486</v>
      </c>
      <c r="B24" s="477" t="s">
        <v>506</v>
      </c>
      <c r="C24" s="477"/>
      <c r="D24" s="477"/>
      <c r="E24" s="477"/>
      <c r="F24" s="477"/>
      <c r="G24" s="477"/>
      <c r="H24" s="477"/>
      <c r="I24" s="477"/>
      <c r="J24" s="477"/>
      <c r="K24" s="477"/>
      <c r="L24" s="477"/>
      <c r="M24" s="477"/>
      <c r="N24" s="477"/>
      <c r="O24" s="477"/>
      <c r="P24" s="477"/>
      <c r="Q24" s="477"/>
      <c r="R24" s="477"/>
      <c r="S24" s="477"/>
    </row>
    <row r="25" spans="1:19">
      <c r="A25" s="159" t="s">
        <v>389</v>
      </c>
      <c r="B25" s="477" t="s">
        <v>507</v>
      </c>
      <c r="C25" s="477"/>
      <c r="D25" s="477"/>
      <c r="E25" s="477"/>
      <c r="F25" s="477"/>
      <c r="G25" s="477"/>
      <c r="H25" s="477"/>
      <c r="I25" s="477"/>
      <c r="J25" s="477"/>
      <c r="K25" s="477"/>
      <c r="L25" s="477"/>
      <c r="M25" s="477"/>
      <c r="N25" s="477"/>
      <c r="O25" s="477"/>
      <c r="P25" s="477"/>
      <c r="Q25" s="477"/>
      <c r="R25" s="477"/>
      <c r="S25" s="477"/>
    </row>
    <row r="26" spans="1:19">
      <c r="A26" s="159" t="s">
        <v>465</v>
      </c>
      <c r="B26" s="477" t="s">
        <v>507</v>
      </c>
      <c r="C26" s="477"/>
      <c r="D26" s="477"/>
      <c r="E26" s="477"/>
      <c r="F26" s="477"/>
      <c r="G26" s="477"/>
      <c r="H26" s="477"/>
      <c r="I26" s="477"/>
      <c r="J26" s="477"/>
      <c r="K26" s="477"/>
      <c r="L26" s="477"/>
      <c r="M26" s="477"/>
      <c r="N26" s="477"/>
      <c r="O26" s="477"/>
      <c r="P26" s="477"/>
      <c r="Q26" s="477"/>
      <c r="R26" s="477"/>
      <c r="S26" s="477"/>
    </row>
    <row r="27" spans="1:19">
      <c r="A27" s="159" t="s">
        <v>466</v>
      </c>
      <c r="B27" s="477" t="s">
        <v>507</v>
      </c>
      <c r="C27" s="477"/>
      <c r="D27" s="477"/>
      <c r="E27" s="477"/>
      <c r="F27" s="477"/>
      <c r="G27" s="477"/>
      <c r="H27" s="477"/>
      <c r="I27" s="477"/>
      <c r="J27" s="477"/>
      <c r="K27" s="477"/>
      <c r="L27" s="477"/>
      <c r="M27" s="477"/>
      <c r="N27" s="477"/>
      <c r="O27" s="477"/>
      <c r="P27" s="477"/>
      <c r="Q27" s="477"/>
      <c r="R27" s="477"/>
      <c r="S27" s="477"/>
    </row>
    <row r="31" spans="1:19">
      <c r="A31" s="4" t="s">
        <v>508</v>
      </c>
    </row>
    <row r="32" spans="1:19">
      <c r="A32" t="s">
        <v>509</v>
      </c>
    </row>
    <row r="34" spans="1:1">
      <c r="A34" s="4" t="s">
        <v>510</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9">
    <tabColor rgb="FF92D050"/>
    <pageSetUpPr autoPageBreaks="0"/>
  </sheetPr>
  <dimension ref="A1:BB358"/>
  <sheetViews>
    <sheetView topLeftCell="A39" zoomScale="80" zoomScaleNormal="80" workbookViewId="0">
      <selection activeCell="B5" sqref="B5"/>
    </sheetView>
  </sheetViews>
  <sheetFormatPr defaultColWidth="9" defaultRowHeight="13.5" outlineLevelRow="3"/>
  <cols>
    <col min="1" max="1" width="31.3828125" customWidth="1"/>
    <col min="2" max="2" width="43.382812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s>
  <sheetData>
    <row r="1" spans="1:21" ht="56.9" customHeight="1" thickBot="1"/>
    <row r="2" spans="1:21" ht="15" customHeight="1" thickBot="1">
      <c r="A2" s="12" t="s">
        <v>80</v>
      </c>
      <c r="F2" s="24"/>
      <c r="G2" s="10"/>
      <c r="I2" s="416" t="s">
        <v>336</v>
      </c>
      <c r="J2" s="417"/>
      <c r="K2" s="417"/>
      <c r="L2" s="417"/>
      <c r="M2" s="417"/>
      <c r="N2" s="417"/>
      <c r="O2" s="417"/>
      <c r="P2" s="417"/>
      <c r="Q2" s="417"/>
      <c r="R2" s="417"/>
      <c r="S2" s="417"/>
      <c r="T2" s="417"/>
      <c r="U2" s="418"/>
    </row>
    <row r="3" spans="1:21" ht="13.5" customHeight="1" outlineLevel="1" thickBot="1">
      <c r="A3" s="3"/>
      <c r="B3" s="7"/>
      <c r="F3" s="24"/>
      <c r="G3" s="10"/>
      <c r="I3" s="419" t="s">
        <v>337</v>
      </c>
      <c r="J3" s="420"/>
      <c r="K3" s="420"/>
      <c r="L3" s="420"/>
      <c r="M3" s="420"/>
      <c r="N3" s="421"/>
      <c r="O3" s="1"/>
      <c r="P3" s="425" t="s">
        <v>338</v>
      </c>
      <c r="Q3" s="426"/>
      <c r="R3" s="426"/>
      <c r="S3" s="426"/>
      <c r="T3" s="426"/>
      <c r="U3" s="427"/>
    </row>
    <row r="4" spans="1:21" ht="56.25" customHeight="1" outlineLevel="1">
      <c r="A4" s="31" t="s">
        <v>157</v>
      </c>
      <c r="B4" s="319" t="s">
        <v>565</v>
      </c>
      <c r="E4" s="53" t="s">
        <v>339</v>
      </c>
      <c r="F4" s="91">
        <v>45632</v>
      </c>
      <c r="G4" s="28"/>
      <c r="H4" s="10"/>
      <c r="I4" s="422"/>
      <c r="J4" s="423"/>
      <c r="K4" s="423"/>
      <c r="L4" s="423"/>
      <c r="M4" s="423"/>
      <c r="N4" s="424"/>
      <c r="P4" s="428"/>
      <c r="Q4" s="429"/>
      <c r="R4" s="429"/>
      <c r="S4" s="429"/>
      <c r="T4" s="429"/>
      <c r="U4" s="430"/>
    </row>
    <row r="5" spans="1:21" outlineLevel="1">
      <c r="A5" s="13" t="s">
        <v>340</v>
      </c>
      <c r="B5" s="320" t="s">
        <v>341</v>
      </c>
      <c r="E5" s="14"/>
      <c r="H5" s="10"/>
      <c r="I5" s="431" t="s">
        <v>170</v>
      </c>
      <c r="J5" s="432"/>
      <c r="K5" s="432"/>
      <c r="L5" s="432"/>
      <c r="M5" s="432"/>
      <c r="N5" s="433"/>
      <c r="P5" s="431" t="s">
        <v>566</v>
      </c>
      <c r="Q5" s="443"/>
      <c r="R5" s="443"/>
      <c r="S5" s="443"/>
      <c r="T5" s="443"/>
      <c r="U5" s="444"/>
    </row>
    <row r="6" spans="1:21" outlineLevel="1">
      <c r="A6" s="13" t="s">
        <v>343</v>
      </c>
      <c r="B6" s="320" t="s">
        <v>344</v>
      </c>
      <c r="E6" s="53" t="s">
        <v>345</v>
      </c>
      <c r="F6" s="90" t="s">
        <v>346</v>
      </c>
      <c r="H6" s="10"/>
      <c r="I6" s="434"/>
      <c r="J6" s="435"/>
      <c r="K6" s="435"/>
      <c r="L6" s="435"/>
      <c r="M6" s="435"/>
      <c r="N6" s="436"/>
      <c r="P6" s="445"/>
      <c r="Q6" s="446"/>
      <c r="R6" s="446"/>
      <c r="S6" s="446"/>
      <c r="T6" s="446"/>
      <c r="U6" s="447"/>
    </row>
    <row r="7" spans="1:21" outlineLevel="1">
      <c r="A7" s="13" t="s">
        <v>347</v>
      </c>
      <c r="B7" s="320" t="s">
        <v>172</v>
      </c>
      <c r="E7" s="14"/>
      <c r="H7" s="10"/>
      <c r="I7" s="434"/>
      <c r="J7" s="435"/>
      <c r="K7" s="435"/>
      <c r="L7" s="435"/>
      <c r="M7" s="435"/>
      <c r="N7" s="436"/>
      <c r="P7" s="445"/>
      <c r="Q7" s="446"/>
      <c r="R7" s="446"/>
      <c r="S7" s="446"/>
      <c r="T7" s="446"/>
      <c r="U7" s="447"/>
    </row>
    <row r="8" spans="1:21" ht="41" outlineLevel="1" thickBot="1">
      <c r="A8" s="34" t="s">
        <v>348</v>
      </c>
      <c r="B8" s="321" t="s">
        <v>349</v>
      </c>
      <c r="E8" s="14"/>
      <c r="H8" s="10"/>
      <c r="I8" s="434"/>
      <c r="J8" s="435"/>
      <c r="K8" s="435"/>
      <c r="L8" s="435"/>
      <c r="M8" s="435"/>
      <c r="N8" s="436"/>
      <c r="P8" s="445"/>
      <c r="Q8" s="446"/>
      <c r="R8" s="446"/>
      <c r="S8" s="446"/>
      <c r="T8" s="446"/>
      <c r="U8" s="447"/>
    </row>
    <row r="9" spans="1:21" outlineLevel="1">
      <c r="E9" s="14"/>
      <c r="H9" s="10"/>
      <c r="I9" s="434"/>
      <c r="J9" s="435"/>
      <c r="K9" s="435"/>
      <c r="L9" s="435"/>
      <c r="M9" s="435"/>
      <c r="N9" s="436"/>
      <c r="P9" s="445"/>
      <c r="Q9" s="446"/>
      <c r="R9" s="446"/>
      <c r="S9" s="446"/>
      <c r="T9" s="446"/>
      <c r="U9" s="447"/>
    </row>
    <row r="10" spans="1:21" ht="14" outlineLevel="1" thickBot="1">
      <c r="A10" s="32" t="s">
        <v>350</v>
      </c>
      <c r="B10" s="35">
        <f>Baseline!B10</f>
        <v>2027</v>
      </c>
      <c r="E10" s="14"/>
      <c r="H10" s="10"/>
      <c r="I10" s="434"/>
      <c r="J10" s="435"/>
      <c r="K10" s="435"/>
      <c r="L10" s="435"/>
      <c r="M10" s="435"/>
      <c r="N10" s="436"/>
      <c r="P10" s="445"/>
      <c r="Q10" s="446"/>
      <c r="R10" s="446"/>
      <c r="S10" s="446"/>
      <c r="T10" s="446"/>
      <c r="U10" s="447"/>
    </row>
    <row r="11" spans="1:21" outlineLevel="1">
      <c r="A11" s="16"/>
      <c r="H11" s="10"/>
      <c r="I11" s="434"/>
      <c r="J11" s="435"/>
      <c r="K11" s="435"/>
      <c r="L11" s="435"/>
      <c r="M11" s="435"/>
      <c r="N11" s="436"/>
      <c r="P11" s="445"/>
      <c r="Q11" s="446"/>
      <c r="R11" s="446"/>
      <c r="S11" s="446"/>
      <c r="T11" s="446"/>
      <c r="U11" s="447"/>
    </row>
    <row r="12" spans="1:21" ht="40.5" outlineLevel="1">
      <c r="A12" s="26" t="s">
        <v>351</v>
      </c>
      <c r="B12" s="26" t="s">
        <v>352</v>
      </c>
      <c r="C12" s="26" t="s">
        <v>353</v>
      </c>
      <c r="D12" s="26" t="s">
        <v>354</v>
      </c>
      <c r="E12" s="26" t="s">
        <v>355</v>
      </c>
      <c r="F12" s="26" t="s">
        <v>356</v>
      </c>
      <c r="G12" s="26" t="s">
        <v>357</v>
      </c>
      <c r="I12" s="434"/>
      <c r="J12" s="435"/>
      <c r="K12" s="435"/>
      <c r="L12" s="435"/>
      <c r="M12" s="435"/>
      <c r="N12" s="436"/>
      <c r="P12" s="445"/>
      <c r="Q12" s="446"/>
      <c r="R12" s="446"/>
      <c r="S12" s="446"/>
      <c r="T12" s="446"/>
      <c r="U12" s="447"/>
    </row>
    <row r="13" spans="1:21" outlineLevel="1">
      <c r="A13" s="58">
        <v>2035</v>
      </c>
      <c r="B13" s="21">
        <f t="shared" ref="B13:B18" si="0">INDEX($E$204:$AW$204,1,MATCH($A13,$E$53:$BB$53,0))</f>
        <v>-171.11730838298138</v>
      </c>
      <c r="C13" s="21">
        <f>B13-Baseline!B13</f>
        <v>-9.1451279457398016</v>
      </c>
      <c r="D13" s="21">
        <f t="shared" ref="D13:D18" si="1">INDEX($E$205:$AW$205,1,MATCH($A13,$E$53:$BB$53,0))</f>
        <v>-127.91554319754782</v>
      </c>
      <c r="E13" s="21">
        <f>D13-Baseline!D13</f>
        <v>-9.1451279414441728</v>
      </c>
      <c r="F13" s="21">
        <f t="shared" ref="F13:F18" si="2">INDEX($E$206:$AW$206,1,MATCH($A13,$E$53:$BB$53,0))</f>
        <v>-214.31469250727758</v>
      </c>
      <c r="G13" s="21">
        <f>F13-Baseline!F13</f>
        <v>-9.1451279500668932</v>
      </c>
      <c r="I13" s="434"/>
      <c r="J13" s="435"/>
      <c r="K13" s="435"/>
      <c r="L13" s="435"/>
      <c r="M13" s="435"/>
      <c r="N13" s="436"/>
      <c r="P13" s="445"/>
      <c r="Q13" s="446"/>
      <c r="R13" s="446"/>
      <c r="S13" s="446"/>
      <c r="T13" s="446"/>
      <c r="U13" s="447"/>
    </row>
    <row r="14" spans="1:21" outlineLevel="1">
      <c r="A14" s="58">
        <v>2040</v>
      </c>
      <c r="B14" s="21">
        <f t="shared" si="0"/>
        <v>-262.53197224634175</v>
      </c>
      <c r="C14" s="21">
        <f>B14-Baseline!B14</f>
        <v>-9.7688704093046681</v>
      </c>
      <c r="D14" s="21">
        <f t="shared" si="1"/>
        <v>-194.17237485498353</v>
      </c>
      <c r="E14" s="21">
        <f>D14-Baseline!D14</f>
        <v>-9.768870408002158</v>
      </c>
      <c r="F14" s="21">
        <f t="shared" si="2"/>
        <v>-330.9567491690733</v>
      </c>
      <c r="G14" s="21">
        <f>F14-Baseline!F14</f>
        <v>-9.7688704106317346</v>
      </c>
      <c r="I14" s="434"/>
      <c r="J14" s="435"/>
      <c r="K14" s="435"/>
      <c r="L14" s="435"/>
      <c r="M14" s="435"/>
      <c r="N14" s="436"/>
      <c r="P14" s="445"/>
      <c r="Q14" s="446"/>
      <c r="R14" s="446"/>
      <c r="S14" s="446"/>
      <c r="T14" s="446"/>
      <c r="U14" s="447"/>
    </row>
    <row r="15" spans="1:21" outlineLevel="1">
      <c r="A15" s="58">
        <v>2045</v>
      </c>
      <c r="B15" s="21">
        <f t="shared" si="0"/>
        <v>-353.02230362317238</v>
      </c>
      <c r="C15" s="21">
        <f>B15-Baseline!B15</f>
        <v>-9.8812463387501452</v>
      </c>
      <c r="D15" s="21">
        <f t="shared" si="1"/>
        <v>-259.0772120313116</v>
      </c>
      <c r="E15" s="21">
        <f>D15-Baseline!D15</f>
        <v>-9.8812463385760623</v>
      </c>
      <c r="F15" s="21">
        <f t="shared" si="2"/>
        <v>-446.99665279286404</v>
      </c>
      <c r="G15" s="21">
        <f>F15-Baseline!F15</f>
        <v>-9.8812463389508594</v>
      </c>
      <c r="I15" s="434"/>
      <c r="J15" s="435"/>
      <c r="K15" s="435"/>
      <c r="L15" s="435"/>
      <c r="M15" s="435"/>
      <c r="N15" s="436"/>
      <c r="P15" s="445"/>
      <c r="Q15" s="446"/>
      <c r="R15" s="446"/>
      <c r="S15" s="446"/>
      <c r="T15" s="446"/>
      <c r="U15" s="447"/>
    </row>
    <row r="16" spans="1:21" outlineLevel="1">
      <c r="A16" s="58">
        <v>2050</v>
      </c>
      <c r="B16" s="21">
        <f t="shared" si="0"/>
        <v>-443.28637195220028</v>
      </c>
      <c r="C16" s="21">
        <f>B16-Baseline!B16</f>
        <v>-9.6572564940456687</v>
      </c>
      <c r="D16" s="21">
        <f t="shared" si="1"/>
        <v>-323.26563837772164</v>
      </c>
      <c r="E16" s="21">
        <f>D16-Baseline!D16</f>
        <v>-9.6572564926041196</v>
      </c>
      <c r="F16" s="21">
        <f t="shared" si="2"/>
        <v>-563.27293869109019</v>
      </c>
      <c r="G16" s="21">
        <f>F16-Baseline!F16</f>
        <v>-9.6572564955102962</v>
      </c>
      <c r="I16" s="434"/>
      <c r="J16" s="435"/>
      <c r="K16" s="435"/>
      <c r="L16" s="435"/>
      <c r="M16" s="435"/>
      <c r="N16" s="436"/>
      <c r="P16" s="445"/>
      <c r="Q16" s="446"/>
      <c r="R16" s="446"/>
      <c r="S16" s="446"/>
      <c r="T16" s="446"/>
      <c r="U16" s="447"/>
    </row>
    <row r="17" spans="1:21" outlineLevel="1">
      <c r="A17" s="58">
        <v>2060</v>
      </c>
      <c r="B17" s="21">
        <f t="shared" si="0"/>
        <v>-1436.7527742328621</v>
      </c>
      <c r="C17" s="21">
        <f>B17-Baseline!B17</f>
        <v>-6.9924915875910756</v>
      </c>
      <c r="D17" s="21">
        <f t="shared" si="1"/>
        <v>-961.41476660902254</v>
      </c>
      <c r="E17" s="21">
        <f>D17-Baseline!D17</f>
        <v>-6.9924916064979925</v>
      </c>
      <c r="F17" s="21">
        <f t="shared" si="2"/>
        <v>-1908.7248363205749</v>
      </c>
      <c r="G17" s="21">
        <f>F17-Baseline!F17</f>
        <v>-6.9924915688686724</v>
      </c>
      <c r="I17" s="434"/>
      <c r="J17" s="435"/>
      <c r="K17" s="435"/>
      <c r="L17" s="435"/>
      <c r="M17" s="435"/>
      <c r="N17" s="436"/>
      <c r="P17" s="445"/>
      <c r="Q17" s="446"/>
      <c r="R17" s="446"/>
      <c r="S17" s="446"/>
      <c r="T17" s="446"/>
      <c r="U17" s="447"/>
    </row>
    <row r="18" spans="1:21" outlineLevel="1">
      <c r="A18" s="58">
        <v>2070</v>
      </c>
      <c r="B18" s="21">
        <f t="shared" si="0"/>
        <v>-2491.138091027487</v>
      </c>
      <c r="C18" s="21">
        <f>B18-Baseline!B18</f>
        <v>-4.3869491967752765</v>
      </c>
      <c r="D18" s="21">
        <f t="shared" si="1"/>
        <v>-1624.4197644151279</v>
      </c>
      <c r="E18" s="21">
        <f>D18-Baseline!D18</f>
        <v>-4.3869492167566477</v>
      </c>
      <c r="F18" s="21">
        <f t="shared" si="2"/>
        <v>-3347.7442530620197</v>
      </c>
      <c r="G18" s="21">
        <f>F18-Baseline!F18</f>
        <v>-4.3869491770237801</v>
      </c>
      <c r="I18" s="437"/>
      <c r="J18" s="438"/>
      <c r="K18" s="438"/>
      <c r="L18" s="438"/>
      <c r="M18" s="438"/>
      <c r="N18" s="439"/>
      <c r="P18" s="448"/>
      <c r="Q18" s="449"/>
      <c r="R18" s="449"/>
      <c r="S18" s="449"/>
      <c r="T18" s="449"/>
      <c r="U18" s="450"/>
    </row>
    <row r="19" spans="1:21" ht="14" outlineLevel="1" thickBot="1">
      <c r="A19" s="451"/>
      <c r="B19" s="451"/>
      <c r="I19" s="250"/>
      <c r="J19" s="251"/>
      <c r="K19" s="251"/>
      <c r="L19" s="251"/>
      <c r="M19" s="251"/>
      <c r="N19" s="251"/>
      <c r="P19" s="249"/>
      <c r="Q19" s="249"/>
      <c r="R19" s="249"/>
      <c r="S19" s="249"/>
      <c r="T19" s="249"/>
      <c r="U19" s="232"/>
    </row>
    <row r="20" spans="1:21" ht="26.25" customHeight="1" outlineLevel="1">
      <c r="A20" s="54" t="s">
        <v>358</v>
      </c>
      <c r="B20" s="55">
        <f>Baseline!B20</f>
        <v>0.33700000000000002</v>
      </c>
      <c r="E20" s="154"/>
      <c r="I20" s="440" t="s">
        <v>359</v>
      </c>
      <c r="J20" s="441"/>
      <c r="K20" s="441"/>
      <c r="L20" s="441"/>
      <c r="M20" s="441"/>
      <c r="N20" s="442"/>
      <c r="P20" s="440" t="s">
        <v>360</v>
      </c>
      <c r="Q20" s="441"/>
      <c r="R20" s="441"/>
      <c r="S20" s="441"/>
      <c r="T20" s="441"/>
      <c r="U20" s="442"/>
    </row>
    <row r="21" spans="1:21" ht="12.75" customHeight="1" outlineLevel="1">
      <c r="A21" s="154"/>
      <c r="B21" s="155"/>
      <c r="I21" s="431" t="s">
        <v>361</v>
      </c>
      <c r="J21" s="443"/>
      <c r="K21" s="443"/>
      <c r="L21" s="443"/>
      <c r="M21" s="443"/>
      <c r="N21" s="444"/>
      <c r="P21" s="431" t="s">
        <v>171</v>
      </c>
      <c r="Q21" s="432"/>
      <c r="R21" s="432"/>
      <c r="S21" s="432"/>
      <c r="T21" s="432"/>
      <c r="U21" s="433"/>
    </row>
    <row r="22" spans="1:21" ht="12.75" customHeight="1" outlineLevel="1">
      <c r="A22" s="154"/>
      <c r="B22" s="155"/>
      <c r="I22" s="445"/>
      <c r="J22" s="446"/>
      <c r="K22" s="446"/>
      <c r="L22" s="446"/>
      <c r="M22" s="446"/>
      <c r="N22" s="447"/>
      <c r="P22" s="434"/>
      <c r="Q22" s="435"/>
      <c r="R22" s="435"/>
      <c r="S22" s="435"/>
      <c r="T22" s="435"/>
      <c r="U22" s="436"/>
    </row>
    <row r="23" spans="1:21" outlineLevel="1">
      <c r="A23" s="154"/>
      <c r="B23" s="466" t="s">
        <v>362</v>
      </c>
      <c r="C23" s="467"/>
      <c r="D23" s="467"/>
      <c r="E23" s="467"/>
      <c r="F23" s="467"/>
      <c r="G23" s="468"/>
      <c r="I23" s="445"/>
      <c r="J23" s="446"/>
      <c r="K23" s="446"/>
      <c r="L23" s="446"/>
      <c r="M23" s="446"/>
      <c r="N23" s="447"/>
      <c r="P23" s="434"/>
      <c r="Q23" s="435"/>
      <c r="R23" s="435"/>
      <c r="S23" s="435"/>
      <c r="T23" s="435"/>
      <c r="U23" s="436"/>
    </row>
    <row r="24" spans="1:21" outlineLevel="1">
      <c r="B24" s="17">
        <v>2027</v>
      </c>
      <c r="C24" s="17">
        <v>2028</v>
      </c>
      <c r="D24" s="17">
        <v>2029</v>
      </c>
      <c r="E24" s="17">
        <v>2030</v>
      </c>
      <c r="F24" s="17">
        <v>2031</v>
      </c>
      <c r="G24" s="17" t="s">
        <v>363</v>
      </c>
      <c r="I24" s="445"/>
      <c r="J24" s="446"/>
      <c r="K24" s="446"/>
      <c r="L24" s="446"/>
      <c r="M24" s="446"/>
      <c r="N24" s="447"/>
      <c r="P24" s="434"/>
      <c r="Q24" s="435"/>
      <c r="R24" s="435"/>
      <c r="S24" s="435"/>
      <c r="T24" s="435"/>
      <c r="U24" s="436"/>
    </row>
    <row r="25" spans="1:21" ht="14" outlineLevel="1" thickBot="1">
      <c r="B25" s="30" t="s">
        <v>364</v>
      </c>
      <c r="C25" s="30" t="s">
        <v>364</v>
      </c>
      <c r="D25" s="30" t="s">
        <v>364</v>
      </c>
      <c r="E25" s="30" t="s">
        <v>364</v>
      </c>
      <c r="F25" s="30" t="s">
        <v>364</v>
      </c>
      <c r="G25" s="30" t="s">
        <v>364</v>
      </c>
      <c r="I25" s="445"/>
      <c r="J25" s="446"/>
      <c r="K25" s="446"/>
      <c r="L25" s="446"/>
      <c r="M25" s="446"/>
      <c r="N25" s="447"/>
      <c r="P25" s="434"/>
      <c r="Q25" s="435"/>
      <c r="R25" s="435"/>
      <c r="S25" s="435"/>
      <c r="T25" s="435"/>
      <c r="U25" s="436"/>
    </row>
    <row r="26" spans="1:21" outlineLevel="1">
      <c r="A26" s="54" t="s">
        <v>365</v>
      </c>
      <c r="B26" s="21">
        <f>E64</f>
        <v>-2.2766489999999999</v>
      </c>
      <c r="C26" s="21">
        <f>F64</f>
        <v>-2.5606489999999997</v>
      </c>
      <c r="D26" s="21">
        <f>G64</f>
        <v>-2.2766489999999999</v>
      </c>
      <c r="E26" s="21">
        <f>H64</f>
        <v>-2.5606489999999997</v>
      </c>
      <c r="F26" s="21">
        <f>I64</f>
        <v>-2.227862</v>
      </c>
      <c r="G26" s="21">
        <f>SUM(J64:BB64)</f>
        <v>0</v>
      </c>
      <c r="I26" s="445"/>
      <c r="J26" s="446"/>
      <c r="K26" s="446"/>
      <c r="L26" s="446"/>
      <c r="M26" s="446"/>
      <c r="N26" s="447"/>
      <c r="P26" s="434"/>
      <c r="Q26" s="435"/>
      <c r="R26" s="435"/>
      <c r="S26" s="435"/>
      <c r="T26" s="435"/>
      <c r="U26" s="436"/>
    </row>
    <row r="27" spans="1:21" outlineLevel="1">
      <c r="A27" s="54" t="s">
        <v>366</v>
      </c>
      <c r="B27" s="21">
        <f>E71+E77</f>
        <v>-1.5541703185411726</v>
      </c>
      <c r="C27" s="21">
        <f>F71+F77</f>
        <v>-1.5976803963060124</v>
      </c>
      <c r="D27" s="21">
        <f>G71+G77</f>
        <v>-1.6422915160350717</v>
      </c>
      <c r="E27" s="21">
        <f>H71+H77</f>
        <v>-1.6882618330011692</v>
      </c>
      <c r="F27" s="21">
        <f>I71+I77</f>
        <v>-1.7356354519004376</v>
      </c>
      <c r="G27" s="21">
        <f>SUM(J71:BB71)+SUM(J77:BB77)</f>
        <v>-718.68387415804762</v>
      </c>
      <c r="I27" s="445"/>
      <c r="J27" s="446"/>
      <c r="K27" s="446"/>
      <c r="L27" s="446"/>
      <c r="M27" s="446"/>
      <c r="N27" s="447"/>
      <c r="P27" s="434"/>
      <c r="Q27" s="435"/>
      <c r="R27" s="435"/>
      <c r="S27" s="435"/>
      <c r="T27" s="435"/>
      <c r="U27" s="436"/>
    </row>
    <row r="28" spans="1:21" outlineLevel="1">
      <c r="A28" s="154"/>
      <c r="B28" s="248"/>
      <c r="C28" s="248"/>
      <c r="D28" s="248"/>
      <c r="E28" s="248"/>
      <c r="F28" s="248"/>
      <c r="G28" s="248"/>
      <c r="I28" s="445"/>
      <c r="J28" s="446"/>
      <c r="K28" s="446"/>
      <c r="L28" s="446"/>
      <c r="M28" s="446"/>
      <c r="N28" s="447"/>
      <c r="P28" s="434"/>
      <c r="Q28" s="435"/>
      <c r="R28" s="435"/>
      <c r="S28" s="435"/>
      <c r="T28" s="435"/>
      <c r="U28" s="436"/>
    </row>
    <row r="29" spans="1:21" ht="14" outlineLevel="1" thickBot="1">
      <c r="A29" s="154"/>
      <c r="B29" s="248"/>
      <c r="C29" s="248"/>
      <c r="D29" s="248"/>
      <c r="E29" s="248"/>
      <c r="F29" s="248"/>
      <c r="G29" s="248"/>
      <c r="I29" s="445"/>
      <c r="J29" s="446"/>
      <c r="K29" s="446"/>
      <c r="L29" s="446"/>
      <c r="M29" s="446"/>
      <c r="N29" s="447"/>
      <c r="P29" s="434"/>
      <c r="Q29" s="435"/>
      <c r="R29" s="435"/>
      <c r="S29" s="435"/>
      <c r="T29" s="435"/>
      <c r="U29" s="436"/>
    </row>
    <row r="30" spans="1:21" ht="14" outlineLevel="1" thickBot="1">
      <c r="A30" s="308"/>
      <c r="B30" s="309" t="s">
        <v>367</v>
      </c>
      <c r="C30" s="310" t="s">
        <v>368</v>
      </c>
      <c r="D30" s="470" t="s">
        <v>322</v>
      </c>
      <c r="E30" s="471"/>
      <c r="F30" s="471"/>
      <c r="G30" s="472"/>
      <c r="I30" s="445"/>
      <c r="J30" s="446"/>
      <c r="K30" s="446"/>
      <c r="L30" s="446"/>
      <c r="M30" s="446"/>
      <c r="N30" s="447"/>
      <c r="P30" s="434"/>
      <c r="Q30" s="435"/>
      <c r="R30" s="435"/>
      <c r="S30" s="435"/>
      <c r="T30" s="435"/>
      <c r="U30" s="436"/>
    </row>
    <row r="31" spans="1:21" outlineLevel="1">
      <c r="A31" s="463" t="s">
        <v>369</v>
      </c>
      <c r="B31" s="335" t="s">
        <v>513</v>
      </c>
      <c r="C31" s="307">
        <v>20</v>
      </c>
      <c r="D31" s="481" t="s">
        <v>514</v>
      </c>
      <c r="E31" s="482"/>
      <c r="F31" s="482"/>
      <c r="G31" s="483"/>
      <c r="I31" s="445"/>
      <c r="J31" s="446"/>
      <c r="K31" s="446"/>
      <c r="L31" s="446"/>
      <c r="M31" s="446"/>
      <c r="N31" s="447"/>
      <c r="P31" s="434"/>
      <c r="Q31" s="435"/>
      <c r="R31" s="435"/>
      <c r="S31" s="435"/>
      <c r="T31" s="435"/>
      <c r="U31" s="436"/>
    </row>
    <row r="32" spans="1:21" outlineLevel="1">
      <c r="A32" s="463"/>
      <c r="B32" s="335" t="s">
        <v>515</v>
      </c>
      <c r="C32" s="252">
        <v>32</v>
      </c>
      <c r="D32" s="434"/>
      <c r="E32" s="435"/>
      <c r="F32" s="435"/>
      <c r="G32" s="484"/>
      <c r="I32" s="445"/>
      <c r="J32" s="446"/>
      <c r="K32" s="446"/>
      <c r="L32" s="446"/>
      <c r="M32" s="446"/>
      <c r="N32" s="447"/>
      <c r="P32" s="434"/>
      <c r="Q32" s="435"/>
      <c r="R32" s="435"/>
      <c r="S32" s="435"/>
      <c r="T32" s="435"/>
      <c r="U32" s="436"/>
    </row>
    <row r="33" spans="1:21" outlineLevel="1">
      <c r="A33" s="463"/>
      <c r="B33" s="335" t="s">
        <v>516</v>
      </c>
      <c r="C33" s="252">
        <v>36</v>
      </c>
      <c r="D33" s="434"/>
      <c r="E33" s="435"/>
      <c r="F33" s="435"/>
      <c r="G33" s="484"/>
      <c r="I33" s="445"/>
      <c r="J33" s="446"/>
      <c r="K33" s="446"/>
      <c r="L33" s="446"/>
      <c r="M33" s="446"/>
      <c r="N33" s="447"/>
      <c r="P33" s="434"/>
      <c r="Q33" s="435"/>
      <c r="R33" s="435"/>
      <c r="S33" s="435"/>
      <c r="T33" s="435"/>
      <c r="U33" s="436"/>
    </row>
    <row r="34" spans="1:21" outlineLevel="1">
      <c r="A34" s="463"/>
      <c r="B34" s="335" t="s">
        <v>517</v>
      </c>
      <c r="C34" s="252">
        <v>16</v>
      </c>
      <c r="D34" s="437"/>
      <c r="E34" s="438"/>
      <c r="F34" s="438"/>
      <c r="G34" s="485"/>
      <c r="I34" s="445"/>
      <c r="J34" s="446"/>
      <c r="K34" s="446"/>
      <c r="L34" s="446"/>
      <c r="M34" s="446"/>
      <c r="N34" s="447"/>
      <c r="P34" s="434"/>
      <c r="Q34" s="435"/>
      <c r="R34" s="435"/>
      <c r="S34" s="435"/>
      <c r="T34" s="435"/>
      <c r="U34" s="436"/>
    </row>
    <row r="35" spans="1:21" outlineLevel="1">
      <c r="A35" s="463"/>
      <c r="B35" s="312"/>
      <c r="C35" s="252"/>
      <c r="D35" s="412"/>
      <c r="E35" s="412"/>
      <c r="F35" s="412"/>
      <c r="G35" s="413"/>
      <c r="I35" s="445"/>
      <c r="J35" s="446"/>
      <c r="K35" s="446"/>
      <c r="L35" s="446"/>
      <c r="M35" s="446"/>
      <c r="N35" s="447"/>
      <c r="P35" s="434"/>
      <c r="Q35" s="435"/>
      <c r="R35" s="435"/>
      <c r="S35" s="435"/>
      <c r="T35" s="435"/>
      <c r="U35" s="436"/>
    </row>
    <row r="36" spans="1:21" outlineLevel="1">
      <c r="A36" s="463"/>
      <c r="B36" s="312"/>
      <c r="C36" s="252"/>
      <c r="D36" s="412"/>
      <c r="E36" s="412"/>
      <c r="F36" s="412"/>
      <c r="G36" s="413"/>
      <c r="I36" s="445"/>
      <c r="J36" s="446"/>
      <c r="K36" s="446"/>
      <c r="L36" s="446"/>
      <c r="M36" s="446"/>
      <c r="N36" s="447"/>
      <c r="P36" s="434"/>
      <c r="Q36" s="435"/>
      <c r="R36" s="435"/>
      <c r="S36" s="435"/>
      <c r="T36" s="435"/>
      <c r="U36" s="436"/>
    </row>
    <row r="37" spans="1:21" outlineLevel="1">
      <c r="A37" s="463"/>
      <c r="B37" s="312"/>
      <c r="C37" s="252"/>
      <c r="D37" s="412"/>
      <c r="E37" s="412"/>
      <c r="F37" s="412"/>
      <c r="G37" s="413"/>
      <c r="I37" s="445"/>
      <c r="J37" s="446"/>
      <c r="K37" s="446"/>
      <c r="L37" s="446"/>
      <c r="M37" s="446"/>
      <c r="N37" s="447"/>
      <c r="P37" s="434"/>
      <c r="Q37" s="435"/>
      <c r="R37" s="435"/>
      <c r="S37" s="435"/>
      <c r="T37" s="435"/>
      <c r="U37" s="436"/>
    </row>
    <row r="38" spans="1:21" outlineLevel="1">
      <c r="A38" s="463"/>
      <c r="B38" s="312"/>
      <c r="C38" s="252"/>
      <c r="D38" s="412"/>
      <c r="E38" s="412"/>
      <c r="F38" s="412"/>
      <c r="G38" s="413"/>
      <c r="I38" s="445"/>
      <c r="J38" s="446"/>
      <c r="K38" s="446"/>
      <c r="L38" s="446"/>
      <c r="M38" s="446"/>
      <c r="N38" s="447"/>
      <c r="P38" s="434"/>
      <c r="Q38" s="435"/>
      <c r="R38" s="435"/>
      <c r="S38" s="435"/>
      <c r="T38" s="435"/>
      <c r="U38" s="436"/>
    </row>
    <row r="39" spans="1:21" outlineLevel="1">
      <c r="A39" s="463"/>
      <c r="B39" s="312"/>
      <c r="C39" s="252"/>
      <c r="D39" s="412"/>
      <c r="E39" s="412"/>
      <c r="F39" s="412"/>
      <c r="G39" s="413"/>
      <c r="I39" s="445"/>
      <c r="J39" s="446"/>
      <c r="K39" s="446"/>
      <c r="L39" s="446"/>
      <c r="M39" s="446"/>
      <c r="N39" s="447"/>
      <c r="P39" s="434"/>
      <c r="Q39" s="435"/>
      <c r="R39" s="435"/>
      <c r="S39" s="435"/>
      <c r="T39" s="435"/>
      <c r="U39" s="436"/>
    </row>
    <row r="40" spans="1:21" ht="14" outlineLevel="1" thickBot="1">
      <c r="A40" s="464"/>
      <c r="B40" s="313"/>
      <c r="C40" s="314"/>
      <c r="D40" s="473"/>
      <c r="E40" s="473"/>
      <c r="F40" s="473"/>
      <c r="G40" s="474"/>
      <c r="I40" s="445"/>
      <c r="J40" s="446"/>
      <c r="K40" s="446"/>
      <c r="L40" s="446"/>
      <c r="M40" s="446"/>
      <c r="N40" s="447"/>
      <c r="P40" s="434"/>
      <c r="Q40" s="435"/>
      <c r="R40" s="435"/>
      <c r="S40" s="435"/>
      <c r="T40" s="435"/>
      <c r="U40" s="436"/>
    </row>
    <row r="41" spans="1:21" outlineLevel="1">
      <c r="A41" s="154"/>
      <c r="B41" s="248"/>
      <c r="C41" s="248"/>
      <c r="D41" s="248"/>
      <c r="E41" s="248"/>
      <c r="F41" s="248"/>
      <c r="G41" s="248"/>
      <c r="I41" s="445"/>
      <c r="J41" s="446"/>
      <c r="K41" s="446"/>
      <c r="L41" s="446"/>
      <c r="M41" s="446"/>
      <c r="N41" s="447"/>
      <c r="P41" s="434"/>
      <c r="Q41" s="435"/>
      <c r="R41" s="435"/>
      <c r="S41" s="435"/>
      <c r="T41" s="435"/>
      <c r="U41" s="436"/>
    </row>
    <row r="42" spans="1:21" outlineLevel="1">
      <c r="A42" s="154"/>
      <c r="B42" s="248"/>
      <c r="C42" s="248"/>
      <c r="D42" s="248"/>
      <c r="E42" s="248"/>
      <c r="F42" s="248"/>
      <c r="G42" s="248"/>
      <c r="I42" s="445"/>
      <c r="J42" s="446"/>
      <c r="K42" s="446"/>
      <c r="L42" s="446"/>
      <c r="M42" s="446"/>
      <c r="N42" s="447"/>
      <c r="P42" s="434"/>
      <c r="Q42" s="435"/>
      <c r="R42" s="435"/>
      <c r="S42" s="435"/>
      <c r="T42" s="435"/>
      <c r="U42" s="436"/>
    </row>
    <row r="43" spans="1:21" outlineLevel="1">
      <c r="A43" s="154"/>
      <c r="B43" s="248"/>
      <c r="C43" s="248"/>
      <c r="D43" s="248"/>
      <c r="E43" s="248"/>
      <c r="F43" s="248"/>
      <c r="G43" s="248"/>
      <c r="I43" s="445"/>
      <c r="J43" s="446"/>
      <c r="K43" s="446"/>
      <c r="L43" s="446"/>
      <c r="M43" s="446"/>
      <c r="N43" s="447"/>
      <c r="P43" s="434"/>
      <c r="Q43" s="435"/>
      <c r="R43" s="435"/>
      <c r="S43" s="435"/>
      <c r="T43" s="435"/>
      <c r="U43" s="436"/>
    </row>
    <row r="44" spans="1:21" outlineLevel="1">
      <c r="A44" s="154"/>
      <c r="B44" s="248"/>
      <c r="C44" s="248"/>
      <c r="D44" s="248"/>
      <c r="E44" s="248"/>
      <c r="F44" s="248"/>
      <c r="G44" s="248"/>
      <c r="I44" s="445"/>
      <c r="J44" s="446"/>
      <c r="K44" s="446"/>
      <c r="L44" s="446"/>
      <c r="M44" s="446"/>
      <c r="N44" s="447"/>
      <c r="P44" s="434"/>
      <c r="Q44" s="435"/>
      <c r="R44" s="435"/>
      <c r="S44" s="435"/>
      <c r="T44" s="435"/>
      <c r="U44" s="436"/>
    </row>
    <row r="45" spans="1:21" outlineLevel="1">
      <c r="A45" s="154"/>
      <c r="B45" s="248"/>
      <c r="C45" s="248"/>
      <c r="D45" s="248"/>
      <c r="E45" s="248"/>
      <c r="F45" s="248"/>
      <c r="G45" s="248"/>
      <c r="I45" s="448"/>
      <c r="J45" s="449"/>
      <c r="K45" s="449"/>
      <c r="L45" s="449"/>
      <c r="M45" s="449"/>
      <c r="N45" s="450"/>
      <c r="P45" s="437"/>
      <c r="Q45" s="438"/>
      <c r="R45" s="438"/>
      <c r="S45" s="438"/>
      <c r="T45" s="438"/>
      <c r="U45" s="439"/>
    </row>
    <row r="46" spans="1:21" outlineLevel="1">
      <c r="A46" s="154"/>
      <c r="B46" s="248"/>
      <c r="C46" s="248"/>
      <c r="D46" s="248"/>
      <c r="E46" s="248"/>
      <c r="F46" s="248"/>
      <c r="G46" s="248"/>
    </row>
    <row r="47" spans="1:21">
      <c r="A47" s="154"/>
      <c r="B47" s="155"/>
    </row>
    <row r="48" spans="1:21" ht="15">
      <c r="A48" s="12" t="s">
        <v>373</v>
      </c>
    </row>
    <row r="49" spans="1:54" ht="15" outlineLevel="1">
      <c r="A49" s="12"/>
    </row>
    <row r="50" spans="1:54" ht="14" outlineLevel="1" thickBot="1">
      <c r="A50" s="4" t="s">
        <v>374</v>
      </c>
    </row>
    <row r="51" spans="1:54" outlineLevel="2">
      <c r="B51" s="19"/>
      <c r="C51" s="19"/>
      <c r="D51" s="19"/>
      <c r="E51" s="475" t="s">
        <v>269</v>
      </c>
      <c r="F51" s="465"/>
      <c r="G51" s="465"/>
      <c r="H51" s="465"/>
      <c r="I51" s="465"/>
      <c r="J51" s="465" t="s">
        <v>270</v>
      </c>
      <c r="K51" s="465"/>
      <c r="L51" s="465"/>
      <c r="M51" s="465"/>
      <c r="N51" s="465"/>
      <c r="O51" s="465" t="s">
        <v>271</v>
      </c>
      <c r="P51" s="465"/>
      <c r="Q51" s="465"/>
      <c r="R51" s="465"/>
      <c r="S51" s="465"/>
      <c r="T51" s="465" t="s">
        <v>272</v>
      </c>
      <c r="U51" s="465"/>
      <c r="V51" s="465"/>
      <c r="W51" s="465"/>
      <c r="X51" s="465"/>
      <c r="Y51" s="465" t="s">
        <v>375</v>
      </c>
      <c r="Z51" s="465"/>
      <c r="AA51" s="465"/>
      <c r="AB51" s="465"/>
      <c r="AC51" s="465"/>
      <c r="AD51" s="465" t="s">
        <v>376</v>
      </c>
      <c r="AE51" s="465"/>
      <c r="AF51" s="465"/>
      <c r="AG51" s="465"/>
      <c r="AH51" s="465"/>
      <c r="AI51" s="465" t="s">
        <v>377</v>
      </c>
      <c r="AJ51" s="465"/>
      <c r="AK51" s="465"/>
      <c r="AL51" s="465"/>
      <c r="AM51" s="465"/>
      <c r="AN51" s="465" t="s">
        <v>378</v>
      </c>
      <c r="AO51" s="465"/>
      <c r="AP51" s="465"/>
      <c r="AQ51" s="465"/>
      <c r="AR51" s="465"/>
      <c r="AS51" s="465" t="s">
        <v>379</v>
      </c>
      <c r="AT51" s="465"/>
      <c r="AU51" s="465"/>
      <c r="AV51" s="465"/>
      <c r="AW51" s="465"/>
      <c r="AX51" s="465" t="s">
        <v>380</v>
      </c>
      <c r="AY51" s="465"/>
      <c r="AZ51" s="465"/>
      <c r="BA51" s="465"/>
      <c r="BB51" s="469"/>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367</v>
      </c>
      <c r="C53" s="19" t="s">
        <v>381</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52" t="s">
        <v>382</v>
      </c>
      <c r="B54" s="316"/>
      <c r="C54" s="316" t="s">
        <v>280</v>
      </c>
      <c r="D54" s="322" t="s">
        <v>383</v>
      </c>
      <c r="E54" s="242">
        <v>-0.91</v>
      </c>
      <c r="F54" s="242">
        <v>-0.91</v>
      </c>
      <c r="G54" s="242">
        <v>-0.91</v>
      </c>
      <c r="H54" s="242">
        <v>-0.91</v>
      </c>
      <c r="I54" s="242">
        <v>-0.91</v>
      </c>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53"/>
      <c r="B55" s="317"/>
      <c r="C55" s="318" t="s">
        <v>286</v>
      </c>
      <c r="D55" s="148" t="s">
        <v>383</v>
      </c>
      <c r="E55" s="241">
        <v>-0.35</v>
      </c>
      <c r="F55" s="241">
        <v>-0.41</v>
      </c>
      <c r="G55" s="241">
        <v>-0.35</v>
      </c>
      <c r="H55" s="241">
        <v>-0.41</v>
      </c>
      <c r="I55" s="241">
        <v>-0.35</v>
      </c>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53"/>
      <c r="B56" s="317"/>
      <c r="C56" s="318"/>
      <c r="D56" s="148" t="s">
        <v>383</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53"/>
      <c r="B57" s="317"/>
      <c r="C57" s="318" t="s">
        <v>280</v>
      </c>
      <c r="D57" s="148" t="s">
        <v>383</v>
      </c>
      <c r="E57" s="241">
        <v>-0.53664900000000004</v>
      </c>
      <c r="F57" s="241">
        <v>-0.53664900000000004</v>
      </c>
      <c r="G57" s="241">
        <v>-0.53664900000000004</v>
      </c>
      <c r="H57" s="241">
        <v>-0.53664900000000004</v>
      </c>
      <c r="I57" s="241">
        <v>-0.48786200000000002</v>
      </c>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53"/>
      <c r="B58" s="317"/>
      <c r="C58" s="318" t="s">
        <v>286</v>
      </c>
      <c r="D58" s="148" t="s">
        <v>383</v>
      </c>
      <c r="E58" s="241">
        <v>-0.48</v>
      </c>
      <c r="F58" s="241">
        <v>-0.70399999999999996</v>
      </c>
      <c r="G58" s="241">
        <v>-0.48</v>
      </c>
      <c r="H58" s="241">
        <v>-0.70399999999999996</v>
      </c>
      <c r="I58" s="241">
        <v>-0.48</v>
      </c>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53"/>
      <c r="B59" s="317"/>
      <c r="C59" s="318"/>
      <c r="D59" s="148"/>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53"/>
      <c r="B60" s="317"/>
      <c r="C60" s="318"/>
      <c r="D60" s="148"/>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53"/>
      <c r="B61" s="317"/>
      <c r="C61" s="318"/>
      <c r="D61" s="148"/>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53"/>
      <c r="B62" s="317"/>
      <c r="C62" s="318"/>
      <c r="D62" s="148"/>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53"/>
      <c r="B63" s="317"/>
      <c r="C63" s="318"/>
      <c r="D63" s="148" t="s">
        <v>383</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54"/>
      <c r="B64" s="122" t="s">
        <v>384</v>
      </c>
      <c r="C64" s="296" t="s">
        <v>385</v>
      </c>
      <c r="D64" s="123" t="s">
        <v>383</v>
      </c>
      <c r="E64" s="23">
        <f>SUM(E54:E63)</f>
        <v>-2.2766489999999999</v>
      </c>
      <c r="F64" s="23">
        <f t="shared" ref="F64:BB64" si="3">SUM(F54:F63)</f>
        <v>-2.5606489999999997</v>
      </c>
      <c r="G64" s="23">
        <f t="shared" si="3"/>
        <v>-2.2766489999999999</v>
      </c>
      <c r="H64" s="23">
        <f t="shared" si="3"/>
        <v>-2.5606489999999997</v>
      </c>
      <c r="I64" s="23">
        <f t="shared" si="3"/>
        <v>-2.227862</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60" t="s">
        <v>386</v>
      </c>
      <c r="B66" s="266"/>
      <c r="C66" s="267"/>
      <c r="D66" s="268" t="s">
        <v>383</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61"/>
      <c r="B67" s="252"/>
      <c r="C67" s="267"/>
      <c r="D67" s="269" t="s">
        <v>383</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61"/>
      <c r="B68" s="252"/>
      <c r="C68" s="267"/>
      <c r="D68" s="269" t="s">
        <v>383</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61"/>
      <c r="B69" s="252"/>
      <c r="C69" s="267"/>
      <c r="D69" s="269" t="s">
        <v>383</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61"/>
      <c r="B70" s="252"/>
      <c r="C70" s="267"/>
      <c r="D70" s="269" t="s">
        <v>383</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62"/>
      <c r="B71" s="122" t="s">
        <v>387</v>
      </c>
      <c r="C71" s="123"/>
      <c r="D71" s="270" t="s">
        <v>383</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60" t="s">
        <v>388</v>
      </c>
      <c r="B75" s="127" t="s">
        <v>389</v>
      </c>
      <c r="C75" s="274"/>
      <c r="D75" s="124" t="s">
        <v>383</v>
      </c>
      <c r="E75" s="275">
        <f>-E158*'Fixed Data'!$B$27/10^2</f>
        <v>-1.5541703185411726</v>
      </c>
      <c r="F75" s="275">
        <f>-F158*'Fixed Data'!$B$27/10^2</f>
        <v>-1.5976803963060124</v>
      </c>
      <c r="G75" s="275">
        <f>-G158*'Fixed Data'!$B$27/10^2</f>
        <v>-1.6422915160350717</v>
      </c>
      <c r="H75" s="275">
        <f>-H158*'Fixed Data'!$B$27/10^2</f>
        <v>-1.6882618330011692</v>
      </c>
      <c r="I75" s="275">
        <f>-I158*'Fixed Data'!$B$27/10^2</f>
        <v>-1.7356354519004376</v>
      </c>
      <c r="J75" s="275">
        <f>-J158*'Fixed Data'!$B$27/10^2</f>
        <v>-1.7844573157912202</v>
      </c>
      <c r="K75" s="275">
        <f>-K158*'Fixed Data'!$B$27/10^2</f>
        <v>-1.834773916017669</v>
      </c>
      <c r="L75" s="275">
        <f>-L158*'Fixed Data'!$B$27/10^2</f>
        <v>-1.8866333505852109</v>
      </c>
      <c r="M75" s="275">
        <f>-M158*'Fixed Data'!$B$27/10^2</f>
        <v>-1.9400829201268337</v>
      </c>
      <c r="N75" s="275">
        <f>-N158*'Fixed Data'!$B$27/10^2</f>
        <v>-1.9951761001483237</v>
      </c>
      <c r="O75" s="275">
        <f>-O158*'Fixed Data'!$B$27/10^2</f>
        <v>-2.0414479078543213</v>
      </c>
      <c r="P75" s="275">
        <f>-P158*'Fixed Data'!$B$27/10^2</f>
        <v>-2.0863413202324872</v>
      </c>
      <c r="Q75" s="275">
        <f>-Q158*'Fixed Data'!$B$27/10^2</f>
        <v>-2.1326305069650822</v>
      </c>
      <c r="R75" s="275">
        <f>-R158*'Fixed Data'!$B$27/10^2</f>
        <v>-2.1803620557533514</v>
      </c>
      <c r="S75" s="275">
        <f>-S158*'Fixed Data'!$B$27/10^2</f>
        <v>-2.2295842747645351</v>
      </c>
      <c r="T75" s="275">
        <f>-T158*'Fixed Data'!$B$27/10^2</f>
        <v>-2.2803472648056671</v>
      </c>
      <c r="U75" s="275">
        <f>-U158*'Fixed Data'!$B$27/10^2</f>
        <v>-2.3327029949480971</v>
      </c>
      <c r="V75" s="275">
        <f>-V158*'Fixed Data'!$B$27/10^2</f>
        <v>-2.3867053817863417</v>
      </c>
      <c r="W75" s="275">
        <f>-W158*'Fixed Data'!$B$27/10^2</f>
        <v>-2.4424103725253357</v>
      </c>
      <c r="X75" s="275">
        <f>-X158*'Fixed Data'!$B$27/10^2</f>
        <v>-2.4998760321011919</v>
      </c>
      <c r="Y75" s="275">
        <f>-Y158*'Fixed Data'!$B$27/10^2</f>
        <v>-2.5591626345525227</v>
      </c>
      <c r="Z75" s="275">
        <f>-Z158*'Fixed Data'!$B$27/10^2</f>
        <v>-2.6203327588716725</v>
      </c>
      <c r="AA75" s="275">
        <f>-AA158*'Fixed Data'!$B$27/10^2</f>
        <v>-2.6834513895785852</v>
      </c>
      <c r="AB75" s="275">
        <f>-AB158*'Fixed Data'!$B$27/10^2</f>
        <v>-2.7451798427029739</v>
      </c>
      <c r="AC75" s="275">
        <f>-AC158*'Fixed Data'!$B$27/10^2</f>
        <v>-18.315597020530987</v>
      </c>
      <c r="AD75" s="275">
        <f>-AD158*'Fixed Data'!$B$27/10^2</f>
        <v>-18.802980616452693</v>
      </c>
      <c r="AE75" s="275">
        <f>-AE158*'Fixed Data'!$B$27/10^2</f>
        <v>-19.306452745891747</v>
      </c>
      <c r="AF75" s="275">
        <f>-AF158*'Fixed Data'!$B$27/10^2</f>
        <v>-19.826610692382733</v>
      </c>
      <c r="AG75" s="275">
        <f>-AG158*'Fixed Data'!$B$27/10^2</f>
        <v>-20.364077220828584</v>
      </c>
      <c r="AH75" s="275">
        <f>-AH158*'Fixed Data'!$B$27/10^2</f>
        <v>-20.919501820115556</v>
      </c>
      <c r="AI75" s="275">
        <f>-AI158*'Fixed Data'!$B$27/10^2</f>
        <v>-21.493562012892184</v>
      </c>
      <c r="AJ75" s="275">
        <f>-AJ158*'Fixed Data'!$B$27/10^2</f>
        <v>-22.086964736389806</v>
      </c>
      <c r="AK75" s="275">
        <f>-AK158*'Fixed Data'!$B$27/10^2</f>
        <v>-22.700447798394023</v>
      </c>
      <c r="AL75" s="275">
        <f>-AL158*'Fixed Data'!$B$27/10^2</f>
        <v>-23.334781412723757</v>
      </c>
      <c r="AM75" s="275">
        <f>-AM158*'Fixed Data'!$B$27/10^2</f>
        <v>-23.990769818835243</v>
      </c>
      <c r="AN75" s="275">
        <f>-AN158*'Fixed Data'!$B$27/10^2</f>
        <v>-24.663102149064233</v>
      </c>
      <c r="AO75" s="275">
        <f>-AO158*'Fixed Data'!$B$27/10^2</f>
        <v>-25.357681191772887</v>
      </c>
      <c r="AP75" s="275">
        <f>-AP158*'Fixed Data'!$B$27/10^2</f>
        <v>-26.07640153516688</v>
      </c>
      <c r="AQ75" s="275">
        <f>-AQ158*'Fixed Data'!$B$27/10^2</f>
        <v>-26.820218570179641</v>
      </c>
      <c r="AR75" s="275">
        <f>-AR158*'Fixed Data'!$B$27/10^2</f>
        <v>-27.560491225086853</v>
      </c>
      <c r="AS75" s="275">
        <f>-AS158*'Fixed Data'!$B$27/10^2</f>
        <v>-28.261392645769707</v>
      </c>
      <c r="AT75" s="275">
        <f>-AT158*'Fixed Data'!$B$27/10^2</f>
        <v>-28.98453537581932</v>
      </c>
      <c r="AU75" s="275">
        <f>-AU158*'Fixed Data'!$B$27/10^2</f>
        <v>-29.730689391434911</v>
      </c>
      <c r="AV75" s="275">
        <f>-AV158*'Fixed Data'!$B$27/10^2</f>
        <v>-30.478854349141674</v>
      </c>
      <c r="AW75" s="275">
        <f>-AW158*'Fixed Data'!$B$27/10^2</f>
        <v>-31.202742296517407</v>
      </c>
      <c r="AX75" s="275">
        <f>-AX158*'Fixed Data'!$B$27/10^2</f>
        <v>-31.874333790070658</v>
      </c>
      <c r="AY75" s="275">
        <f>-AY158*'Fixed Data'!$B$27/10^2</f>
        <v>-32.504565474226304</v>
      </c>
      <c r="AZ75" s="275">
        <f>-AZ158*'Fixed Data'!$B$27/10^2</f>
        <v>-33.134868924875917</v>
      </c>
      <c r="BA75" s="275">
        <f>-BA158*'Fixed Data'!$B$27/10^2</f>
        <v>-33.784245157019441</v>
      </c>
      <c r="BB75" s="275">
        <f>-BB158*'Fixed Data'!$B$27/10^2</f>
        <v>-34.446347846353099</v>
      </c>
    </row>
    <row r="76" spans="1:54" ht="19.5" customHeight="1" outlineLevel="2">
      <c r="A76" s="461"/>
      <c r="B76" s="121"/>
      <c r="C76" s="272"/>
      <c r="D76" s="2" t="s">
        <v>383</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62"/>
      <c r="B77" s="273" t="s">
        <v>390</v>
      </c>
      <c r="C77" s="271"/>
      <c r="D77" s="123" t="s">
        <v>383</v>
      </c>
      <c r="E77" s="23">
        <f t="shared" ref="E77:AJ77" si="5">SUM(E75:E76)</f>
        <v>-1.5541703185411726</v>
      </c>
      <c r="F77" s="23">
        <f t="shared" si="5"/>
        <v>-1.5976803963060124</v>
      </c>
      <c r="G77" s="23">
        <f t="shared" si="5"/>
        <v>-1.6422915160350717</v>
      </c>
      <c r="H77" s="23">
        <f t="shared" si="5"/>
        <v>-1.6882618330011692</v>
      </c>
      <c r="I77" s="23">
        <f t="shared" si="5"/>
        <v>-1.7356354519004376</v>
      </c>
      <c r="J77" s="23">
        <f t="shared" si="5"/>
        <v>-1.7844573157912202</v>
      </c>
      <c r="K77" s="23">
        <f t="shared" si="5"/>
        <v>-1.834773916017669</v>
      </c>
      <c r="L77" s="23">
        <f t="shared" si="5"/>
        <v>-1.8866333505852109</v>
      </c>
      <c r="M77" s="23">
        <f t="shared" si="5"/>
        <v>-1.9400829201268337</v>
      </c>
      <c r="N77" s="23">
        <f t="shared" si="5"/>
        <v>-1.9951761001483237</v>
      </c>
      <c r="O77" s="23">
        <f t="shared" si="5"/>
        <v>-2.0414479078543213</v>
      </c>
      <c r="P77" s="23">
        <f t="shared" si="5"/>
        <v>-2.0863413202324872</v>
      </c>
      <c r="Q77" s="23">
        <f t="shared" si="5"/>
        <v>-2.1326305069650822</v>
      </c>
      <c r="R77" s="23">
        <f t="shared" si="5"/>
        <v>-2.1803620557533514</v>
      </c>
      <c r="S77" s="23">
        <f t="shared" si="5"/>
        <v>-2.2295842747645351</v>
      </c>
      <c r="T77" s="23">
        <f t="shared" si="5"/>
        <v>-2.2803472648056671</v>
      </c>
      <c r="U77" s="23">
        <f t="shared" si="5"/>
        <v>-2.3327029949480971</v>
      </c>
      <c r="V77" s="23">
        <f t="shared" si="5"/>
        <v>-2.3867053817863417</v>
      </c>
      <c r="W77" s="23">
        <f t="shared" si="5"/>
        <v>-2.4424103725253357</v>
      </c>
      <c r="X77" s="23">
        <f t="shared" si="5"/>
        <v>-2.4998760321011919</v>
      </c>
      <c r="Y77" s="23">
        <f t="shared" si="5"/>
        <v>-2.5591626345525227</v>
      </c>
      <c r="Z77" s="23">
        <f t="shared" si="5"/>
        <v>-2.6203327588716725</v>
      </c>
      <c r="AA77" s="23">
        <f t="shared" si="5"/>
        <v>-2.6834513895785852</v>
      </c>
      <c r="AB77" s="23">
        <f t="shared" si="5"/>
        <v>-2.7451798427029739</v>
      </c>
      <c r="AC77" s="23">
        <f t="shared" si="5"/>
        <v>-18.315597020530987</v>
      </c>
      <c r="AD77" s="23">
        <f t="shared" si="5"/>
        <v>-18.802980616452693</v>
      </c>
      <c r="AE77" s="23">
        <f t="shared" si="5"/>
        <v>-19.306452745891747</v>
      </c>
      <c r="AF77" s="23">
        <f t="shared" si="5"/>
        <v>-19.826610692382733</v>
      </c>
      <c r="AG77" s="23">
        <f t="shared" si="5"/>
        <v>-20.364077220828584</v>
      </c>
      <c r="AH77" s="23">
        <f t="shared" si="5"/>
        <v>-20.919501820115556</v>
      </c>
      <c r="AI77" s="23">
        <f t="shared" si="5"/>
        <v>-21.493562012892184</v>
      </c>
      <c r="AJ77" s="23">
        <f t="shared" si="5"/>
        <v>-22.086964736389806</v>
      </c>
      <c r="AK77" s="23">
        <f t="shared" ref="AK77:BB77" si="6">SUM(AK75:AK76)</f>
        <v>-22.700447798394023</v>
      </c>
      <c r="AL77" s="23">
        <f t="shared" si="6"/>
        <v>-23.334781412723757</v>
      </c>
      <c r="AM77" s="23">
        <f t="shared" si="6"/>
        <v>-23.990769818835243</v>
      </c>
      <c r="AN77" s="23">
        <f t="shared" si="6"/>
        <v>-24.663102149064233</v>
      </c>
      <c r="AO77" s="23">
        <f t="shared" si="6"/>
        <v>-25.357681191772887</v>
      </c>
      <c r="AP77" s="23">
        <f t="shared" si="6"/>
        <v>-26.07640153516688</v>
      </c>
      <c r="AQ77" s="23">
        <f t="shared" si="6"/>
        <v>-26.820218570179641</v>
      </c>
      <c r="AR77" s="23">
        <f t="shared" si="6"/>
        <v>-27.560491225086853</v>
      </c>
      <c r="AS77" s="23">
        <f t="shared" si="6"/>
        <v>-28.261392645769707</v>
      </c>
      <c r="AT77" s="23">
        <f t="shared" si="6"/>
        <v>-28.98453537581932</v>
      </c>
      <c r="AU77" s="23">
        <f t="shared" si="6"/>
        <v>-29.730689391434911</v>
      </c>
      <c r="AV77" s="23">
        <f t="shared" si="6"/>
        <v>-30.478854349141674</v>
      </c>
      <c r="AW77" s="23">
        <f t="shared" si="6"/>
        <v>-31.202742296517407</v>
      </c>
      <c r="AX77" s="23">
        <f t="shared" si="6"/>
        <v>-31.874333790070658</v>
      </c>
      <c r="AY77" s="23">
        <f t="shared" si="6"/>
        <v>-32.504565474226304</v>
      </c>
      <c r="AZ77" s="23">
        <f t="shared" si="6"/>
        <v>-33.134868924875917</v>
      </c>
      <c r="BA77" s="23">
        <f t="shared" si="6"/>
        <v>-33.784245157019441</v>
      </c>
      <c r="BB77" s="255">
        <f t="shared" si="6"/>
        <v>-34.446347846353099</v>
      </c>
    </row>
    <row r="78" spans="1:54" outlineLevel="2">
      <c r="B78" s="19"/>
      <c r="C78" s="19"/>
      <c r="D78" s="19"/>
      <c r="E78" s="15"/>
    </row>
    <row r="79" spans="1:54" s="7" customFormat="1" ht="14" outlineLevel="1" thickBot="1">
      <c r="B79" s="125"/>
      <c r="C79" s="125"/>
      <c r="D79" s="125"/>
      <c r="E79" s="247"/>
    </row>
    <row r="80" spans="1:54" outlineLevel="1">
      <c r="A80" s="4" t="s">
        <v>391</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392</v>
      </c>
      <c r="C81" s="6" t="s">
        <v>393</v>
      </c>
      <c r="D81" t="s">
        <v>394</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395</v>
      </c>
      <c r="C82" t="s">
        <v>396</v>
      </c>
      <c r="D82" t="s">
        <v>383</v>
      </c>
      <c r="E82" s="21">
        <f t="shared" ref="E82:BB82" si="8">E64*E81</f>
        <v>-0.76723071300000001</v>
      </c>
      <c r="F82" s="21">
        <f t="shared" si="8"/>
        <v>-0.86293871299999991</v>
      </c>
      <c r="G82" s="21">
        <f t="shared" si="8"/>
        <v>-0.76723071300000001</v>
      </c>
      <c r="H82" s="21">
        <f t="shared" si="8"/>
        <v>-0.86293871299999991</v>
      </c>
      <c r="I82" s="21">
        <f t="shared" si="8"/>
        <v>-0.75078949400000006</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397</v>
      </c>
      <c r="C83" t="s">
        <v>398</v>
      </c>
      <c r="D83" t="s">
        <v>383</v>
      </c>
      <c r="E83" s="21">
        <f t="shared" ref="E83:BB83" si="9">E64-E82</f>
        <v>-1.5094182869999999</v>
      </c>
      <c r="F83" s="21">
        <f t="shared" si="9"/>
        <v>-1.6977102869999998</v>
      </c>
      <c r="G83" s="21">
        <f t="shared" si="9"/>
        <v>-1.5094182869999999</v>
      </c>
      <c r="H83" s="21">
        <f t="shared" si="9"/>
        <v>-1.6977102869999998</v>
      </c>
      <c r="I83" s="21">
        <f t="shared" si="9"/>
        <v>-1.4770725059999998</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399</v>
      </c>
      <c r="C84" t="s">
        <v>400</v>
      </c>
      <c r="D84" t="s">
        <v>383</v>
      </c>
      <c r="E84" s="21"/>
      <c r="F84" s="21">
        <f>IF($E$82&lt;0,(IF(2050-E$80&lt;=0,0,(2/(2050-E$80+1))*(1-(SUM($E84:E84)/$E$82))*$E$82*'Fixed Data'!C$52)),0)</f>
        <v>-6.3935892750000001E-2</v>
      </c>
      <c r="G84" s="21">
        <f>IF($E$82&lt;0,(IF(2050-F$80&lt;=0,0,(2/(2050-F$80+1))*(1-(SUM($E84:F84)/$E$82))*$E$82*'Fixed Data'!D$52)),0)</f>
        <v>-6.1156071326086955E-2</v>
      </c>
      <c r="H84" s="21">
        <f>IF($E$82&lt;0,(IF(2050-G$80&lt;=0,0,(2/(2050-G$80+1))*(1-(SUM($E84:G84)/$E$82))*$E$82*'Fixed Data'!E$52)),0)</f>
        <v>-5.837624990217391E-2</v>
      </c>
      <c r="I84" s="21">
        <f>IF($E$82&lt;0,(IF(2050-H$80&lt;=0,0,(2/(2050-H$80+1))*(1-(SUM($E84:H84)/$E$82))*$E$82*'Fixed Data'!F$52)),0)</f>
        <v>-5.5596428478260872E-2</v>
      </c>
      <c r="J84" s="21">
        <f>IF($E$82&lt;0,(IF(2050-I$80&lt;=0,0,(2/(2050-I$80+1))*(1-(SUM($E84:I84)/$E$82))*$E$82*'Fixed Data'!G$52)),0)</f>
        <v>-5.2816607054347826E-2</v>
      </c>
      <c r="K84" s="21">
        <f>IF($E$82&lt;0,(IF(2050-J$80&lt;=0,0,(2/(2050-J$80+1))*(1-(SUM($E84:J84)/$E$82))*$E$82*'Fixed Data'!H$52)),0)</f>
        <v>-5.0036785630434781E-2</v>
      </c>
      <c r="L84" s="21">
        <f>IF($E$82&lt;0,(IF(2050-K$80&lt;=0,0,(2/(2050-K$80+1))*(1-(SUM($E84:K84)/$E$82))*$E$82*'Fixed Data'!I$52)),0)</f>
        <v>-4.7256964206521736E-2</v>
      </c>
      <c r="M84" s="21">
        <f>IF($E$82&lt;0,(IF(2050-L$80&lt;=0,0,(2/(2050-L$80+1))*(1-(SUM($E84:L84)/$E$82))*$E$82*'Fixed Data'!J$52)),0)</f>
        <v>-4.447714278260869E-2</v>
      </c>
      <c r="N84" s="21">
        <f>IF($E$82&lt;0,(IF(2050-M$80&lt;=0,0,(2/(2050-M$80+1))*(1-(SUM($E84:M84)/$E$82))*$E$82*'Fixed Data'!K$52)),0)</f>
        <v>-4.1697321358695659E-2</v>
      </c>
      <c r="O84" s="21">
        <f>IF($E$82&lt;0,(IF(2050-N$80&lt;=0,0,(2/(2050-N$80+1))*(1-(SUM($E84:N84)/$E$82))*$E$82*'Fixed Data'!L$52)),0)</f>
        <v>-3.8917499934782614E-2</v>
      </c>
      <c r="P84" s="21">
        <f>IF($E$82&lt;0,(IF(2050-O$80&lt;=0,0,(2/(2050-O$80+1))*(1-(SUM($E84:O84)/$E$82))*$E$82*'Fixed Data'!M$52)),0)</f>
        <v>-3.6137678510869554E-2</v>
      </c>
      <c r="Q84" s="21">
        <f>IF($E$82&lt;0,(IF(2050-P$80&lt;=0,0,(2/(2050-P$80+1))*(1-(SUM($E84:P84)/$E$82))*$E$82*'Fixed Data'!N$52)),0)</f>
        <v>-3.3357857086956516E-2</v>
      </c>
      <c r="R84" s="21">
        <f>IF($E$82&lt;0,(IF(2050-Q$80&lt;=0,0,(2/(2050-Q$80+1))*(1-(SUM($E84:Q84)/$E$82))*$E$82*'Fixed Data'!O$52)),0)</f>
        <v>-3.0578035663043471E-2</v>
      </c>
      <c r="S84" s="21">
        <f>IF($E$82&lt;0,(IF(2050-R$80&lt;=0,0,(2/(2050-R$80+1))*(1-(SUM($E84:R84)/$E$82))*$E$82*'Fixed Data'!P$52)),0)</f>
        <v>-2.7798214239130419E-2</v>
      </c>
      <c r="T84" s="21">
        <f>IF($E$82&lt;0,(IF(2050-S$80&lt;=0,0,(2/(2050-S$80+1))*(1-(SUM($E84:S84)/$E$82))*$E$82*'Fixed Data'!Q$52)),0)</f>
        <v>-2.5018392815217387E-2</v>
      </c>
      <c r="U84" s="21">
        <f>IF($E$82&lt;0,(IF(2050-T$80&lt;=0,0,(2/(2050-T$80+1))*(1-(SUM($E84:T84)/$E$82))*$E$82*'Fixed Data'!R$52)),0)</f>
        <v>-2.2238571391304352E-2</v>
      </c>
      <c r="V84" s="21">
        <f>IF($E$82&lt;0,(IF(2050-U$80&lt;=0,0,(2/(2050-U$80+1))*(1-(SUM($E84:U84)/$E$82))*$E$82*'Fixed Data'!S$52)),0)</f>
        <v>-1.9458749967391307E-2</v>
      </c>
      <c r="W84" s="21">
        <f>IF($E$82&lt;0,(IF(2050-V$80&lt;=0,0,(2/(2050-V$80+1))*(1-(SUM($E84:V84)/$E$82))*$E$82*'Fixed Data'!T$52)),0)</f>
        <v>-1.6678928543478262E-2</v>
      </c>
      <c r="X84" s="21">
        <f>IF($E$82&lt;0,(IF(2050-W$80&lt;=0,0,(2/(2050-W$80+1))*(1-(SUM($E84:W84)/$E$82))*$E$82*'Fixed Data'!U$52)),0)</f>
        <v>-1.3899107119565221E-2</v>
      </c>
      <c r="Y84" s="21">
        <f>IF($E$82&lt;0,(IF(2050-X$80&lt;=0,0,(2/(2050-X$80+1))*(1-(SUM($E84:X84)/$E$82))*$E$82*'Fixed Data'!V$52)),0)</f>
        <v>-1.1119285695652155E-2</v>
      </c>
      <c r="Z84" s="21">
        <f>IF($E$82&lt;0,(IF(2050-Y$80&lt;=0,0,(2/(2050-Y$80+1))*(1-(SUM($E84:Y84)/$E$82))*$E$82*'Fixed Data'!W$52)),0)</f>
        <v>-8.3394642717391672E-3</v>
      </c>
      <c r="AA84" s="21">
        <f>IF($E$82&lt;0,(IF(2050-Z$80&lt;=0,0,(2/(2050-Z$80+1))*(1-(SUM($E84:Z84)/$E$82))*$E$82*'Fixed Data'!X$52)),0)</f>
        <v>-5.5596428478261115E-3</v>
      </c>
      <c r="AB84" s="21">
        <f>IF($E$82&lt;0,(IF(2050-AA$80&lt;=0,0,(2/(2050-AA$80+1))*(1-(SUM($E84:AA84)/$E$82))*$E$82*'Fixed Data'!Y$52)),0)</f>
        <v>-2.7798214239130557E-3</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401</v>
      </c>
      <c r="C85" t="s">
        <v>402</v>
      </c>
      <c r="D85" t="s">
        <v>383</v>
      </c>
      <c r="E85" s="18"/>
      <c r="F85" s="18"/>
      <c r="G85" s="21">
        <f>IF($F$82&lt;0,(IF(2050-F$80&lt;=0,0,(2/(2050-F$80+1))*(1-(SUM($E85:F85)/$F$82))*$F$82*'Fixed Data'!D$52)),0)</f>
        <v>-7.5038148956521736E-2</v>
      </c>
      <c r="H85" s="21">
        <f>IF($F$82&lt;0,(IF(2050-G$80&lt;=0,0,(2/(2050-G$80+1))*(1-(SUM($E85:G85)/$F$82))*$F$82*'Fixed Data'!E$52)),0)</f>
        <v>-7.1627324003952553E-2</v>
      </c>
      <c r="I85" s="21">
        <f>IF($F$82&lt;0,(IF(2050-H$80&lt;=0,0,(2/(2050-H$80+1))*(1-(SUM($E85:H85)/$F$82))*$F$82*'Fixed Data'!F$52)),0)</f>
        <v>-6.8216499051383384E-2</v>
      </c>
      <c r="J85" s="21">
        <f>IF($F$82&lt;0,(IF(2050-I$80&lt;=0,0,(2/(2050-I$80+1))*(1-(SUM($E85:I85)/$F$82))*$F$82*'Fixed Data'!G$52)),0)</f>
        <v>-6.4805674098814228E-2</v>
      </c>
      <c r="K85" s="21">
        <f>IF($F$82&lt;0,(IF(2050-J$80&lt;=0,0,(2/(2050-J$80+1))*(1-(SUM($E85:J85)/$F$82))*$F$82*'Fixed Data'!H$52)),0)</f>
        <v>-6.1394849146245059E-2</v>
      </c>
      <c r="L85" s="21">
        <f>IF($F$82&lt;0,(IF(2050-K$80&lt;=0,0,(2/(2050-K$80+1))*(1-(SUM($E85:K85)/$F$82))*$F$82*'Fixed Data'!I$52)),0)</f>
        <v>-5.7984024193675883E-2</v>
      </c>
      <c r="M85" s="21">
        <f>IF($F$82&lt;0,(IF(2050-L$80&lt;=0,0,(2/(2050-L$80+1))*(1-(SUM($E85:L85)/$F$82))*$F$82*'Fixed Data'!J$52)),0)</f>
        <v>-5.4573199241106707E-2</v>
      </c>
      <c r="N85" s="21">
        <f>IF($F$82&lt;0,(IF(2050-M$80&lt;=0,0,(2/(2050-M$80+1))*(1-(SUM($E85:M85)/$F$82))*$F$82*'Fixed Data'!K$52)),0)</f>
        <v>-5.1162374288537552E-2</v>
      </c>
      <c r="O85" s="21">
        <f>IF($F$82&lt;0,(IF(2050-N$80&lt;=0,0,(2/(2050-N$80+1))*(1-(SUM($E85:N85)/$F$82))*$F$82*'Fixed Data'!L$52)),0)</f>
        <v>-4.7751549335968382E-2</v>
      </c>
      <c r="P85" s="21">
        <f>IF($F$82&lt;0,(IF(2050-O$80&lt;=0,0,(2/(2050-O$80+1))*(1-(SUM($E85:O85)/$F$82))*$F$82*'Fixed Data'!M$52)),0)</f>
        <v>-4.4340724383399206E-2</v>
      </c>
      <c r="Q85" s="21">
        <f>IF($F$82&lt;0,(IF(2050-P$80&lt;=0,0,(2/(2050-P$80+1))*(1-(SUM($E85:P85)/$F$82))*$F$82*'Fixed Data'!N$52)),0)</f>
        <v>-4.0929899430830051E-2</v>
      </c>
      <c r="R85" s="21">
        <f>IF($F$82&lt;0,(IF(2050-Q$80&lt;=0,0,(2/(2050-Q$80+1))*(1-(SUM($E85:Q85)/$F$82))*$F$82*'Fixed Data'!O$52)),0)</f>
        <v>-3.7519074478260868E-2</v>
      </c>
      <c r="S85" s="21">
        <f>IF($F$82&lt;0,(IF(2050-R$80&lt;=0,0,(2/(2050-R$80+1))*(1-(SUM($E85:R85)/$F$82))*$F$82*'Fixed Data'!P$52)),0)</f>
        <v>-3.4108249525691706E-2</v>
      </c>
      <c r="T85" s="21">
        <f>IF($F$82&lt;0,(IF(2050-S$80&lt;=0,0,(2/(2050-S$80+1))*(1-(SUM($E85:S85)/$F$82))*$F$82*'Fixed Data'!Q$52)),0)</f>
        <v>-3.069742457312254E-2</v>
      </c>
      <c r="U85" s="21">
        <f>IF($F$82&lt;0,(IF(2050-T$80&lt;=0,0,(2/(2050-T$80+1))*(1-(SUM($E85:T85)/$F$82))*$F$82*'Fixed Data'!R$52)),0)</f>
        <v>-2.7286599620553367E-2</v>
      </c>
      <c r="V85" s="21">
        <f>IF($F$82&lt;0,(IF(2050-U$80&lt;=0,0,(2/(2050-U$80+1))*(1-(SUM($E85:U85)/$F$82))*$F$82*'Fixed Data'!S$52)),0)</f>
        <v>-2.3875774667984215E-2</v>
      </c>
      <c r="W85" s="21">
        <f>IF($F$82&lt;0,(IF(2050-V$80&lt;=0,0,(2/(2050-V$80+1))*(1-(SUM($E85:V85)/$F$82))*$F$82*'Fixed Data'!T$52)),0)</f>
        <v>-2.0464949715415036E-2</v>
      </c>
      <c r="X85" s="21">
        <f>IF($F$82&lt;0,(IF(2050-W$80&lt;=0,0,(2/(2050-W$80+1))*(1-(SUM($E85:W85)/$F$82))*$F$82*'Fixed Data'!U$52)),0)</f>
        <v>-1.7054124762845874E-2</v>
      </c>
      <c r="Y85" s="21">
        <f>IF($F$82&lt;0,(IF(2050-X$80&lt;=0,0,(2/(2050-X$80+1))*(1-(SUM($E85:X85)/$F$82))*$F$82*'Fixed Data'!V$52)),0)</f>
        <v>-1.3643299810276717E-2</v>
      </c>
      <c r="Z85" s="21">
        <f>IF($F$82&lt;0,(IF(2050-Y$80&lt;=0,0,(2/(2050-Y$80+1))*(1-(SUM($E85:Y85)/$F$82))*$F$82*'Fixed Data'!W$52)),0)</f>
        <v>-1.0232474857707546E-2</v>
      </c>
      <c r="AA85" s="21">
        <f>IF($F$82&lt;0,(IF(2050-Z$80&lt;=0,0,(2/(2050-Z$80+1))*(1-(SUM($E85:Z85)/$F$82))*$F$82*'Fixed Data'!X$52)),0)</f>
        <v>-6.8216499051384268E-3</v>
      </c>
      <c r="AB85" s="21">
        <f>IF($F$82&lt;0,(IF(2050-AA$80&lt;=0,0,(2/(2050-AA$80+1))*(1-(SUM($E85:AA85)/$F$82))*$F$82*'Fixed Data'!Y$52)),0)</f>
        <v>-3.4108249525691501E-3</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403</v>
      </c>
      <c r="C86" t="s">
        <v>404</v>
      </c>
      <c r="D86" t="s">
        <v>383</v>
      </c>
      <c r="E86" s="18"/>
      <c r="F86" s="18"/>
      <c r="G86" s="18"/>
      <c r="H86" s="21">
        <f>IF($G$82&lt;0,(IF(2050-G$80&lt;=0,0,(2/(2050-G$80+1))*(1-(SUM($E86:G86)/$G$82))*$G$82*'Fixed Data'!E$52)),0)</f>
        <v>-6.9748246636363642E-2</v>
      </c>
      <c r="I86" s="21">
        <f>IF($G$82&lt;0,(IF(2050-H$80&lt;=0,0,(2/(2050-H$80+1))*(1-(SUM($E86:H86)/$G$82))*$G$82*'Fixed Data'!F$52)),0)</f>
        <v>-6.6426901558441553E-2</v>
      </c>
      <c r="J86" s="21">
        <f>IF($G$82&lt;0,(IF(2050-I$80&lt;=0,0,(2/(2050-I$80+1))*(1-(SUM($E86:I86)/$G$82))*$G$82*'Fixed Data'!G$52)),0)</f>
        <v>-6.3105556480519479E-2</v>
      </c>
      <c r="K86" s="21">
        <f>IF($G$82&lt;0,(IF(2050-J$80&lt;=0,0,(2/(2050-J$80+1))*(1-(SUM($E86:J86)/$G$82))*$G$82*'Fixed Data'!H$52)),0)</f>
        <v>-5.9784211402597404E-2</v>
      </c>
      <c r="L86" s="21">
        <f>IF($G$82&lt;0,(IF(2050-K$80&lt;=0,0,(2/(2050-K$80+1))*(1-(SUM($E86:K86)/$G$82))*$G$82*'Fixed Data'!I$52)),0)</f>
        <v>-5.6462866324675329E-2</v>
      </c>
      <c r="M86" s="21">
        <f>IF($G$82&lt;0,(IF(2050-L$80&lt;=0,0,(2/(2050-L$80+1))*(1-(SUM($E86:L86)/$G$82))*$G$82*'Fixed Data'!J$52)),0)</f>
        <v>-5.3141521246753247E-2</v>
      </c>
      <c r="N86" s="21">
        <f>IF($G$82&lt;0,(IF(2050-M$80&lt;=0,0,(2/(2050-M$80+1))*(1-(SUM($E86:M86)/$G$82))*$G$82*'Fixed Data'!K$52)),0)</f>
        <v>-4.9820176168831165E-2</v>
      </c>
      <c r="O86" s="21">
        <f>IF($G$82&lt;0,(IF(2050-N$80&lt;=0,0,(2/(2050-N$80+1))*(1-(SUM($E86:N86)/$G$82))*$G$82*'Fixed Data'!L$52)),0)</f>
        <v>-4.649883109090909E-2</v>
      </c>
      <c r="P86" s="21">
        <f>IF($G$82&lt;0,(IF(2050-O$80&lt;=0,0,(2/(2050-O$80+1))*(1-(SUM($E86:O86)/$G$82))*$G$82*'Fixed Data'!M$52)),0)</f>
        <v>-4.3177486012987022E-2</v>
      </c>
      <c r="Q86" s="21">
        <f>IF($G$82&lt;0,(IF(2050-P$80&lt;=0,0,(2/(2050-P$80+1))*(1-(SUM($E86:P86)/$G$82))*$G$82*'Fixed Data'!N$52)),0)</f>
        <v>-3.9856140935064947E-2</v>
      </c>
      <c r="R86" s="21">
        <f>IF($G$82&lt;0,(IF(2050-Q$80&lt;=0,0,(2/(2050-Q$80+1))*(1-(SUM($E86:Q86)/$G$82))*$G$82*'Fixed Data'!O$52)),0)</f>
        <v>-3.6534795857142865E-2</v>
      </c>
      <c r="S86" s="21">
        <f>IF($G$82&lt;0,(IF(2050-R$80&lt;=0,0,(2/(2050-R$80+1))*(1-(SUM($E86:R86)/$G$82))*$G$82*'Fixed Data'!P$52)),0)</f>
        <v>-3.3213450779220798E-2</v>
      </c>
      <c r="T86" s="21">
        <f>IF($G$82&lt;0,(IF(2050-S$80&lt;=0,0,(2/(2050-S$80+1))*(1-(SUM($E86:S86)/$G$82))*$G$82*'Fixed Data'!Q$52)),0)</f>
        <v>-2.9892105701298733E-2</v>
      </c>
      <c r="U86" s="21">
        <f>IF($G$82&lt;0,(IF(2050-T$80&lt;=0,0,(2/(2050-T$80+1))*(1-(SUM($E86:T86)/$G$82))*$G$82*'Fixed Data'!R$52)),0)</f>
        <v>-2.657076062337663E-2</v>
      </c>
      <c r="V86" s="21">
        <f>IF($G$82&lt;0,(IF(2050-U$80&lt;=0,0,(2/(2050-U$80+1))*(1-(SUM($E86:U86)/$G$82))*$G$82*'Fixed Data'!S$52)),0)</f>
        <v>-2.3249415545454569E-2</v>
      </c>
      <c r="W86" s="21">
        <f>IF($G$82&lt;0,(IF(2050-V$80&lt;=0,0,(2/(2050-V$80+1))*(1-(SUM($E86:V86)/$G$82))*$G$82*'Fixed Data'!T$52)),0)</f>
        <v>-1.9928070467532474E-2</v>
      </c>
      <c r="X86" s="21">
        <f>IF($G$82&lt;0,(IF(2050-W$80&lt;=0,0,(2/(2050-W$80+1))*(1-(SUM($E86:W86)/$G$82))*$G$82*'Fixed Data'!U$52)),0)</f>
        <v>-1.6606725389610423E-2</v>
      </c>
      <c r="Y86" s="21">
        <f>IF($G$82&lt;0,(IF(2050-X$80&lt;=0,0,(2/(2050-X$80+1))*(1-(SUM($E86:X86)/$G$82))*$G$82*'Fixed Data'!V$52)),0)</f>
        <v>-1.3285380311688338E-2</v>
      </c>
      <c r="Z86" s="21">
        <f>IF($G$82&lt;0,(IF(2050-Y$80&lt;=0,0,(2/(2050-Y$80+1))*(1-(SUM($E86:Y86)/$G$82))*$G$82*'Fixed Data'!W$52)),0)</f>
        <v>-9.9640352337662802E-3</v>
      </c>
      <c r="AA86" s="21">
        <f>IF($G$82&lt;0,(IF(2050-Z$80&lt;=0,0,(2/(2050-Z$80+1))*(1-(SUM($E86:Z86)/$G$82))*$G$82*'Fixed Data'!X$52)),0)</f>
        <v>-6.6426901558441576E-3</v>
      </c>
      <c r="AB86" s="21">
        <f>IF($G$82&lt;0,(IF(2050-AA$80&lt;=0,0,(2/(2050-AA$80+1))*(1-(SUM($E86:AA86)/$G$82))*$G$82*'Fixed Data'!Y$52)),0)</f>
        <v>-3.3213450779220506E-3</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405</v>
      </c>
      <c r="C87" t="s">
        <v>406</v>
      </c>
      <c r="D87" t="s">
        <v>383</v>
      </c>
      <c r="E87" s="18"/>
      <c r="F87" s="18"/>
      <c r="G87" s="18"/>
      <c r="H87" s="18"/>
      <c r="I87" s="21">
        <f>IF($H$82&lt;0,(IF(2050-H$80&lt;=0,0,(2/(2050-H$80+1))*(1-(SUM($E87:H87)/$H$82))*$H$82*'Fixed Data'!F$52)),0)</f>
        <v>-8.2184639333333323E-2</v>
      </c>
      <c r="J87" s="21">
        <f>IF($H$82&lt;0,(IF(2050-I$80&lt;=0,0,(2/(2050-I$80+1))*(1-(SUM($E87:I87)/$H$82))*$H$82*'Fixed Data'!G$52)),0)</f>
        <v>-7.8075407366666669E-2</v>
      </c>
      <c r="K87" s="21">
        <f>IF($H$82&lt;0,(IF(2050-J$80&lt;=0,0,(2/(2050-J$80+1))*(1-(SUM($E87:J87)/$H$82))*$H$82*'Fixed Data'!H$52)),0)</f>
        <v>-7.3966175399999987E-2</v>
      </c>
      <c r="L87" s="21">
        <f>IF($H$82&lt;0,(IF(2050-K$80&lt;=0,0,(2/(2050-K$80+1))*(1-(SUM($E87:K87)/$H$82))*$H$82*'Fixed Data'!I$52)),0)</f>
        <v>-6.9856943433333318E-2</v>
      </c>
      <c r="M87" s="21">
        <f>IF($H$82&lt;0,(IF(2050-L$80&lt;=0,0,(2/(2050-L$80+1))*(1-(SUM($E87:L87)/$H$82))*$H$82*'Fixed Data'!J$52)),0)</f>
        <v>-6.574771146666665E-2</v>
      </c>
      <c r="N87" s="21">
        <f>IF($H$82&lt;0,(IF(2050-M$80&lt;=0,0,(2/(2050-M$80+1))*(1-(SUM($E87:M87)/$H$82))*$H$82*'Fixed Data'!K$52)),0)</f>
        <v>-6.1638479499999989E-2</v>
      </c>
      <c r="O87" s="21">
        <f>IF($H$82&lt;0,(IF(2050-N$80&lt;=0,0,(2/(2050-N$80+1))*(1-(SUM($E87:N87)/$H$82))*$H$82*'Fixed Data'!L$52)),0)</f>
        <v>-5.7529247533333328E-2</v>
      </c>
      <c r="P87" s="21">
        <f>IF($H$82&lt;0,(IF(2050-O$80&lt;=0,0,(2/(2050-O$80+1))*(1-(SUM($E87:O87)/$H$82))*$H$82*'Fixed Data'!M$52)),0)</f>
        <v>-5.3420015566666666E-2</v>
      </c>
      <c r="Q87" s="21">
        <f>IF($H$82&lt;0,(IF(2050-P$80&lt;=0,0,(2/(2050-P$80+1))*(1-(SUM($E87:P87)/$H$82))*$H$82*'Fixed Data'!N$52)),0)</f>
        <v>-4.9310783599999998E-2</v>
      </c>
      <c r="R87" s="21">
        <f>IF($H$82&lt;0,(IF(2050-Q$80&lt;=0,0,(2/(2050-Q$80+1))*(1-(SUM($E87:Q87)/$H$82))*$H$82*'Fixed Data'!O$52)),0)</f>
        <v>-4.5201551633333344E-2</v>
      </c>
      <c r="S87" s="21">
        <f>IF($H$82&lt;0,(IF(2050-R$80&lt;=0,0,(2/(2050-R$80+1))*(1-(SUM($E87:R87)/$H$82))*$H$82*'Fixed Data'!P$52)),0)</f>
        <v>-4.1092319666666655E-2</v>
      </c>
      <c r="T87" s="21">
        <f>IF($H$82&lt;0,(IF(2050-S$80&lt;=0,0,(2/(2050-S$80+1))*(1-(SUM($E87:S87)/$H$82))*$H$82*'Fixed Data'!Q$52)),0)</f>
        <v>-3.69830877E-2</v>
      </c>
      <c r="U87" s="21">
        <f>IF($H$82&lt;0,(IF(2050-T$80&lt;=0,0,(2/(2050-T$80+1))*(1-(SUM($E87:T87)/$H$82))*$H$82*'Fixed Data'!R$52)),0)</f>
        <v>-3.2873855733333339E-2</v>
      </c>
      <c r="V87" s="21">
        <f>IF($H$82&lt;0,(IF(2050-U$80&lt;=0,0,(2/(2050-U$80+1))*(1-(SUM($E87:U87)/$H$82))*$H$82*'Fixed Data'!S$52)),0)</f>
        <v>-2.8764623766666657E-2</v>
      </c>
      <c r="W87" s="21">
        <f>IF($H$82&lt;0,(IF(2050-V$80&lt;=0,0,(2/(2050-V$80+1))*(1-(SUM($E87:V87)/$H$82))*$H$82*'Fixed Data'!T$52)),0)</f>
        <v>-2.4655391799999992E-2</v>
      </c>
      <c r="X87" s="21">
        <f>IF($H$82&lt;0,(IF(2050-W$80&lt;=0,0,(2/(2050-W$80+1))*(1-(SUM($E87:W87)/$H$82))*$H$82*'Fixed Data'!U$52)),0)</f>
        <v>-2.054615983333332E-2</v>
      </c>
      <c r="Y87" s="21">
        <f>IF($H$82&lt;0,(IF(2050-X$80&lt;=0,0,(2/(2050-X$80+1))*(1-(SUM($E87:X87)/$H$82))*$H$82*'Fixed Data'!V$52)),0)</f>
        <v>-1.6436927866666683E-2</v>
      </c>
      <c r="Z87" s="21">
        <f>IF($H$82&lt;0,(IF(2050-Y$80&lt;=0,0,(2/(2050-Y$80+1))*(1-(SUM($E87:Y87)/$H$82))*$H$82*'Fixed Data'!W$52)),0)</f>
        <v>-1.2327695900000003E-2</v>
      </c>
      <c r="AA87" s="21">
        <f>IF($H$82&lt;0,(IF(2050-Z$80&lt;=0,0,(2/(2050-Z$80+1))*(1-(SUM($E87:Z87)/$H$82))*$H$82*'Fixed Data'!X$52)),0)</f>
        <v>-8.2184639333333035E-3</v>
      </c>
      <c r="AB87" s="21">
        <f>IF($H$82&lt;0,(IF(2050-AA$80&lt;=0,0,(2/(2050-AA$80+1))*(1-(SUM($E87:AA87)/$H$82))*$H$82*'Fixed Data'!Y$52)),0)</f>
        <v>-4.1092319666666518E-3</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407</v>
      </c>
      <c r="C88" t="s">
        <v>408</v>
      </c>
      <c r="D88" t="s">
        <v>383</v>
      </c>
      <c r="E88" s="18"/>
      <c r="F88" s="18"/>
      <c r="G88" s="18"/>
      <c r="H88" s="18"/>
      <c r="I88" s="18"/>
      <c r="J88" s="21">
        <f>IF($I$82&lt;0,(IF(2050-I$80&lt;=0,0,(2/(2050-I$80+1))*(1-(SUM($E88:I88)/$I$82))*$I$82*'Fixed Data'!G$52)),0)</f>
        <v>-7.5078949400000011E-2</v>
      </c>
      <c r="K88" s="21">
        <f>IF($I$82&lt;0,(IF(2050-J$80&lt;=0,0,(2/(2050-J$80+1))*(1-(SUM($E88:J88)/$I$82))*$I$82*'Fixed Data'!H$52)),0)</f>
        <v>-7.1127425747368425E-2</v>
      </c>
      <c r="L88" s="21">
        <f>IF($I$82&lt;0,(IF(2050-K$80&lt;=0,0,(2/(2050-K$80+1))*(1-(SUM($E88:K88)/$I$82))*$I$82*'Fixed Data'!I$52)),0)</f>
        <v>-6.7175902094736839E-2</v>
      </c>
      <c r="M88" s="21">
        <f>IF($I$82&lt;0,(IF(2050-L$80&lt;=0,0,(2/(2050-L$80+1))*(1-(SUM($E88:L88)/$I$82))*$I$82*'Fixed Data'!J$52)),0)</f>
        <v>-6.3224378442105267E-2</v>
      </c>
      <c r="N88" s="21">
        <f>IF($I$82&lt;0,(IF(2050-M$80&lt;=0,0,(2/(2050-M$80+1))*(1-(SUM($E88:M88)/$I$82))*$I$82*'Fixed Data'!K$52)),0)</f>
        <v>-5.9272854789473688E-2</v>
      </c>
      <c r="O88" s="21">
        <f>IF($I$82&lt;0,(IF(2050-N$80&lt;=0,0,(2/(2050-N$80+1))*(1-(SUM($E88:N88)/$I$82))*$I$82*'Fixed Data'!L$52)),0)</f>
        <v>-5.5321331136842102E-2</v>
      </c>
      <c r="P88" s="21">
        <f>IF($I$82&lt;0,(IF(2050-O$80&lt;=0,0,(2/(2050-O$80+1))*(1-(SUM($E88:O88)/$I$82))*$I$82*'Fixed Data'!M$52)),0)</f>
        <v>-5.1369807484210522E-2</v>
      </c>
      <c r="Q88" s="21">
        <f>IF($I$82&lt;0,(IF(2050-P$80&lt;=0,0,(2/(2050-P$80+1))*(1-(SUM($E88:P88)/$I$82))*$I$82*'Fixed Data'!N$52)),0)</f>
        <v>-4.7418283831578964E-2</v>
      </c>
      <c r="R88" s="21">
        <f>IF($I$82&lt;0,(IF(2050-Q$80&lt;=0,0,(2/(2050-Q$80+1))*(1-(SUM($E88:Q88)/$I$82))*$I$82*'Fixed Data'!O$52)),0)</f>
        <v>-4.3466760178947364E-2</v>
      </c>
      <c r="S88" s="21">
        <f>IF($I$82&lt;0,(IF(2050-R$80&lt;=0,0,(2/(2050-R$80+1))*(1-(SUM($E88:R88)/$I$82))*$I$82*'Fixed Data'!P$52)),0)</f>
        <v>-3.9515236526315799E-2</v>
      </c>
      <c r="T88" s="21">
        <f>IF($I$82&lt;0,(IF(2050-S$80&lt;=0,0,(2/(2050-S$80+1))*(1-(SUM($E88:S88)/$I$82))*$I$82*'Fixed Data'!Q$52)),0)</f>
        <v>-3.5563712873684213E-2</v>
      </c>
      <c r="U88" s="21">
        <f>IF($I$82&lt;0,(IF(2050-T$80&lt;=0,0,(2/(2050-T$80+1))*(1-(SUM($E88:T88)/$I$82))*$I$82*'Fixed Data'!R$52)),0)</f>
        <v>-3.161218922105262E-2</v>
      </c>
      <c r="V88" s="21">
        <f>IF($I$82&lt;0,(IF(2050-U$80&lt;=0,0,(2/(2050-U$80+1))*(1-(SUM($E88:U88)/$I$82))*$I$82*'Fixed Data'!S$52)),0)</f>
        <v>-2.7660665568421058E-2</v>
      </c>
      <c r="W88" s="21">
        <f>IF($I$82&lt;0,(IF(2050-V$80&lt;=0,0,(2/(2050-V$80+1))*(1-(SUM($E88:V88)/$I$82))*$I$82*'Fixed Data'!T$52)),0)</f>
        <v>-2.3709141915789475E-2</v>
      </c>
      <c r="X88" s="21">
        <f>IF($I$82&lt;0,(IF(2050-W$80&lt;=0,0,(2/(2050-W$80+1))*(1-(SUM($E88:W88)/$I$82))*$I$82*'Fixed Data'!U$52)),0)</f>
        <v>-1.9757618263157931E-2</v>
      </c>
      <c r="Y88" s="21">
        <f>IF($I$82&lt;0,(IF(2050-X$80&lt;=0,0,(2/(2050-X$80+1))*(1-(SUM($E88:X88)/$I$82))*$I$82*'Fixed Data'!V$52)),0)</f>
        <v>-1.5806094610526334E-2</v>
      </c>
      <c r="Z88" s="21">
        <f>IF($I$82&lt;0,(IF(2050-Y$80&lt;=0,0,(2/(2050-Y$80+1))*(1-(SUM($E88:Y88)/$I$82))*$I$82*'Fixed Data'!W$52)),0)</f>
        <v>-1.1854570957894774E-2</v>
      </c>
      <c r="AA88" s="21">
        <f>IF($I$82&lt;0,(IF(2050-Z$80&lt;=0,0,(2/(2050-Z$80+1))*(1-(SUM($E88:Z88)/$I$82))*$I$82*'Fixed Data'!X$52)),0)</f>
        <v>-7.9030473052631826E-3</v>
      </c>
      <c r="AB88" s="21">
        <f>IF($I$82&lt;0,(IF(2050-AA$80&lt;=0,0,(2/(2050-AA$80+1))*(1-(SUM($E88:AA88)/$I$82))*$I$82*'Fixed Data'!Y$52)),0)</f>
        <v>-3.9515236526315913E-3</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409</v>
      </c>
      <c r="C89" t="s">
        <v>410</v>
      </c>
      <c r="D89" t="s">
        <v>383</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411</v>
      </c>
      <c r="C90" t="s">
        <v>412</v>
      </c>
      <c r="D90" t="s">
        <v>383</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413</v>
      </c>
      <c r="C91" t="s">
        <v>414</v>
      </c>
      <c r="D91" t="s">
        <v>383</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415</v>
      </c>
      <c r="C92" t="s">
        <v>416</v>
      </c>
      <c r="D92" t="s">
        <v>383</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417</v>
      </c>
      <c r="C93" t="s">
        <v>418</v>
      </c>
      <c r="D93" t="s">
        <v>383</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419</v>
      </c>
      <c r="C94" t="s">
        <v>420</v>
      </c>
      <c r="D94" t="s">
        <v>383</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421</v>
      </c>
      <c r="C95" t="s">
        <v>422</v>
      </c>
      <c r="D95" t="s">
        <v>383</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423</v>
      </c>
      <c r="C96" t="s">
        <v>424</v>
      </c>
      <c r="D96" t="s">
        <v>383</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425</v>
      </c>
      <c r="C97" t="s">
        <v>426</v>
      </c>
      <c r="D97" t="s">
        <v>383</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427</v>
      </c>
      <c r="C98" t="s">
        <v>428</v>
      </c>
      <c r="D98" t="s">
        <v>383</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429</v>
      </c>
      <c r="C99" t="s">
        <v>430</v>
      </c>
      <c r="D99" t="s">
        <v>383</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431</v>
      </c>
      <c r="C100" t="s">
        <v>432</v>
      </c>
      <c r="D100" t="s">
        <v>383</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433</v>
      </c>
      <c r="C101" t="s">
        <v>434</v>
      </c>
      <c r="D101" t="s">
        <v>383</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435</v>
      </c>
      <c r="C102" t="s">
        <v>436</v>
      </c>
      <c r="D102" t="s">
        <v>383</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437</v>
      </c>
      <c r="C103" t="s">
        <v>438</v>
      </c>
      <c r="D103" t="s">
        <v>383</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439</v>
      </c>
      <c r="C104" t="s">
        <v>440</v>
      </c>
      <c r="D104" t="s">
        <v>383</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441</v>
      </c>
      <c r="C105" t="s">
        <v>442</v>
      </c>
      <c r="D105" t="s">
        <v>383</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443</v>
      </c>
      <c r="C106" t="s">
        <v>444</v>
      </c>
      <c r="D106" t="s">
        <v>383</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445</v>
      </c>
      <c r="C107" t="s">
        <v>446</v>
      </c>
      <c r="D107" t="s">
        <v>383</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518</v>
      </c>
      <c r="C108" t="s">
        <v>519</v>
      </c>
      <c r="D108" t="s">
        <v>383</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520</v>
      </c>
      <c r="C109" t="s">
        <v>521</v>
      </c>
      <c r="D109" t="s">
        <v>383</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522</v>
      </c>
      <c r="C110" t="s">
        <v>523</v>
      </c>
      <c r="D110" t="s">
        <v>383</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524</v>
      </c>
      <c r="C111" t="s">
        <v>525</v>
      </c>
      <c r="D111" t="s">
        <v>383</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526</v>
      </c>
      <c r="C112" t="s">
        <v>527</v>
      </c>
      <c r="D112" t="s">
        <v>383</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528</v>
      </c>
      <c r="C113" t="s">
        <v>529</v>
      </c>
      <c r="D113" t="s">
        <v>383</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530</v>
      </c>
      <c r="C114" t="s">
        <v>531</v>
      </c>
      <c r="D114" t="s">
        <v>383</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532</v>
      </c>
      <c r="C115" t="s">
        <v>533</v>
      </c>
      <c r="D115" t="s">
        <v>383</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534</v>
      </c>
      <c r="C116" t="s">
        <v>535</v>
      </c>
      <c r="D116" t="s">
        <v>383</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536</v>
      </c>
      <c r="C117" t="s">
        <v>537</v>
      </c>
      <c r="D117" t="s">
        <v>383</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538</v>
      </c>
      <c r="C118" t="s">
        <v>539</v>
      </c>
      <c r="D118" t="s">
        <v>383</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540</v>
      </c>
      <c r="C119" t="s">
        <v>541</v>
      </c>
      <c r="D119" t="s">
        <v>383</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542</v>
      </c>
      <c r="C120" t="s">
        <v>543</v>
      </c>
      <c r="D120" t="s">
        <v>383</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544</v>
      </c>
      <c r="C121" t="s">
        <v>545</v>
      </c>
      <c r="D121" t="s">
        <v>383</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546</v>
      </c>
      <c r="C122" t="s">
        <v>547</v>
      </c>
      <c r="D122" t="s">
        <v>383</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548</v>
      </c>
      <c r="C123" t="s">
        <v>549</v>
      </c>
      <c r="D123" t="s">
        <v>383</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550</v>
      </c>
      <c r="C124" t="s">
        <v>551</v>
      </c>
      <c r="D124" t="s">
        <v>383</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552</v>
      </c>
      <c r="C125" t="s">
        <v>553</v>
      </c>
      <c r="D125" t="s">
        <v>383</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554</v>
      </c>
      <c r="C126" t="s">
        <v>555</v>
      </c>
      <c r="D126" t="s">
        <v>383</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556</v>
      </c>
      <c r="C127" t="s">
        <v>557</v>
      </c>
      <c r="D127" t="s">
        <v>383</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447</v>
      </c>
      <c r="C128" t="s">
        <v>448</v>
      </c>
      <c r="D128" t="s">
        <v>383</v>
      </c>
      <c r="E128" s="21">
        <f>SUM(E84:E127)</f>
        <v>0</v>
      </c>
      <c r="F128" s="21">
        <f t="shared" ref="F128:AW128" si="10">SUM(F84:F127)</f>
        <v>-6.3935892750000001E-2</v>
      </c>
      <c r="G128" s="21">
        <f t="shared" si="10"/>
        <v>-0.13619422028260869</v>
      </c>
      <c r="H128" s="21">
        <f t="shared" si="10"/>
        <v>-0.1997518205424901</v>
      </c>
      <c r="I128" s="21">
        <f t="shared" si="10"/>
        <v>-0.27242446842141915</v>
      </c>
      <c r="J128" s="21">
        <f t="shared" si="10"/>
        <v>-0.33388219440034828</v>
      </c>
      <c r="K128" s="21">
        <f t="shared" si="10"/>
        <v>-0.31630944732664562</v>
      </c>
      <c r="L128" s="21">
        <f t="shared" si="10"/>
        <v>-0.29873670025294308</v>
      </c>
      <c r="M128" s="21">
        <f t="shared" si="10"/>
        <v>-0.28116395317924059</v>
      </c>
      <c r="N128" s="21">
        <f t="shared" si="10"/>
        <v>-0.26359120610553805</v>
      </c>
      <c r="O128" s="21">
        <f t="shared" si="10"/>
        <v>-0.24601845903183553</v>
      </c>
      <c r="P128" s="21">
        <f t="shared" si="10"/>
        <v>-0.22844571195813299</v>
      </c>
      <c r="Q128" s="21">
        <f t="shared" si="10"/>
        <v>-0.21087296488443047</v>
      </c>
      <c r="R128" s="21">
        <f t="shared" si="10"/>
        <v>-0.19330021781072793</v>
      </c>
      <c r="S128" s="21">
        <f t="shared" si="10"/>
        <v>-0.17572747073702538</v>
      </c>
      <c r="T128" s="21">
        <f t="shared" si="10"/>
        <v>-0.15815472366332287</v>
      </c>
      <c r="U128" s="21">
        <f t="shared" si="10"/>
        <v>-0.14058197658962029</v>
      </c>
      <c r="V128" s="21">
        <f t="shared" si="10"/>
        <v>-0.12300922951591781</v>
      </c>
      <c r="W128" s="21">
        <f t="shared" si="10"/>
        <v>-0.10543648244221525</v>
      </c>
      <c r="X128" s="21">
        <f t="shared" si="10"/>
        <v>-8.786373536851276E-2</v>
      </c>
      <c r="Y128" s="21">
        <f t="shared" si="10"/>
        <v>-7.029098829481023E-2</v>
      </c>
      <c r="Z128" s="21">
        <f t="shared" si="10"/>
        <v>-5.271824122110777E-2</v>
      </c>
      <c r="AA128" s="21">
        <f t="shared" si="10"/>
        <v>-3.5145494147405185E-2</v>
      </c>
      <c r="AB128" s="21">
        <f t="shared" si="10"/>
        <v>-1.7572747073702502E-2</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449</v>
      </c>
      <c r="C129" t="s">
        <v>450</v>
      </c>
      <c r="D129" t="s">
        <v>383</v>
      </c>
      <c r="E129" s="21">
        <v>0</v>
      </c>
      <c r="F129" s="21">
        <f>E131</f>
        <v>-0.76723071300000001</v>
      </c>
      <c r="G129" s="21">
        <f t="shared" ref="G129:AW129" si="11">F131</f>
        <v>-1.5662335332499999</v>
      </c>
      <c r="H129" s="21">
        <f t="shared" si="11"/>
        <v>-2.1972700259673914</v>
      </c>
      <c r="I129" s="21">
        <f t="shared" si="11"/>
        <v>-2.8604569184249011</v>
      </c>
      <c r="J129" s="21">
        <f t="shared" si="11"/>
        <v>-3.3388219440034819</v>
      </c>
      <c r="K129" s="21">
        <f t="shared" si="11"/>
        <v>-3.0049397496031336</v>
      </c>
      <c r="L129" s="21">
        <f t="shared" si="11"/>
        <v>-2.6886303022764881</v>
      </c>
      <c r="M129" s="21">
        <f t="shared" si="11"/>
        <v>-2.3898936020235451</v>
      </c>
      <c r="N129" s="21">
        <f t="shared" si="11"/>
        <v>-2.1087296488443044</v>
      </c>
      <c r="O129" s="21">
        <f t="shared" si="11"/>
        <v>-1.8451384427387663</v>
      </c>
      <c r="P129" s="21">
        <f t="shared" si="11"/>
        <v>-1.5991199837069308</v>
      </c>
      <c r="Q129" s="21">
        <f t="shared" si="11"/>
        <v>-1.3706742717487979</v>
      </c>
      <c r="R129" s="21">
        <f t="shared" si="11"/>
        <v>-1.1598013068643673</v>
      </c>
      <c r="S129" s="21">
        <f t="shared" si="11"/>
        <v>-0.96650108905363941</v>
      </c>
      <c r="T129" s="21">
        <f t="shared" si="11"/>
        <v>-0.79077361831661408</v>
      </c>
      <c r="U129" s="21">
        <f t="shared" si="11"/>
        <v>-0.63261889465329124</v>
      </c>
      <c r="V129" s="21">
        <f t="shared" si="11"/>
        <v>-0.49203691806367095</v>
      </c>
      <c r="W129" s="21">
        <f t="shared" si="11"/>
        <v>-0.36902768854775314</v>
      </c>
      <c r="X129" s="21">
        <f t="shared" si="11"/>
        <v>-0.26359120610553788</v>
      </c>
      <c r="Y129" s="21">
        <f t="shared" si="11"/>
        <v>-0.1757274707370251</v>
      </c>
      <c r="Z129" s="21">
        <f t="shared" si="11"/>
        <v>-0.10543648244221487</v>
      </c>
      <c r="AA129" s="21">
        <f t="shared" si="11"/>
        <v>-5.2718241221107104E-2</v>
      </c>
      <c r="AB129" s="21">
        <f t="shared" si="11"/>
        <v>-1.7572747073701919E-2</v>
      </c>
      <c r="AC129" s="21">
        <f t="shared" si="11"/>
        <v>5.8286708792820718E-16</v>
      </c>
      <c r="AD129" s="21">
        <f t="shared" si="11"/>
        <v>5.8286708792820718E-16</v>
      </c>
      <c r="AE129" s="21">
        <f t="shared" si="11"/>
        <v>5.8286708792820718E-16</v>
      </c>
      <c r="AF129" s="21">
        <f t="shared" si="11"/>
        <v>5.8286708792820718E-16</v>
      </c>
      <c r="AG129" s="21">
        <f t="shared" si="11"/>
        <v>5.8286708792820718E-16</v>
      </c>
      <c r="AH129" s="21">
        <f t="shared" si="11"/>
        <v>5.8286708792820718E-16</v>
      </c>
      <c r="AI129" s="21">
        <f t="shared" si="11"/>
        <v>5.8286708792820718E-16</v>
      </c>
      <c r="AJ129" s="21">
        <f t="shared" si="11"/>
        <v>5.8286708792820718E-16</v>
      </c>
      <c r="AK129" s="21">
        <f t="shared" si="11"/>
        <v>5.8286708792820718E-16</v>
      </c>
      <c r="AL129" s="21">
        <f t="shared" si="11"/>
        <v>5.8286708792820718E-16</v>
      </c>
      <c r="AM129" s="21">
        <f t="shared" si="11"/>
        <v>5.8286708792820718E-16</v>
      </c>
      <c r="AN129" s="21">
        <f t="shared" si="11"/>
        <v>5.8286708792820718E-16</v>
      </c>
      <c r="AO129" s="21">
        <f t="shared" si="11"/>
        <v>5.8286708792820718E-16</v>
      </c>
      <c r="AP129" s="21">
        <f t="shared" si="11"/>
        <v>5.8286708792820718E-16</v>
      </c>
      <c r="AQ129" s="21">
        <f t="shared" si="11"/>
        <v>5.8286708792820718E-16</v>
      </c>
      <c r="AR129" s="21">
        <f t="shared" si="11"/>
        <v>5.8286708792820718E-16</v>
      </c>
      <c r="AS129" s="21">
        <f t="shared" si="11"/>
        <v>5.8286708792820718E-16</v>
      </c>
      <c r="AT129" s="21">
        <f t="shared" si="11"/>
        <v>5.8286708792820718E-16</v>
      </c>
      <c r="AU129" s="21">
        <f t="shared" si="11"/>
        <v>5.8286708792820718E-16</v>
      </c>
      <c r="AV129" s="21">
        <f t="shared" si="11"/>
        <v>5.8286708792820718E-16</v>
      </c>
      <c r="AW129" s="21">
        <f t="shared" si="11"/>
        <v>5.8286708792820718E-16</v>
      </c>
      <c r="AX129" s="21">
        <f>AW131</f>
        <v>5.8286708792820718E-16</v>
      </c>
      <c r="AY129" s="21">
        <f>AX131</f>
        <v>5.8286708792820718E-16</v>
      </c>
      <c r="AZ129" s="21">
        <f>AY131</f>
        <v>5.8286708792820718E-16</v>
      </c>
      <c r="BA129" s="21">
        <f>AZ131</f>
        <v>5.8286708792820718E-16</v>
      </c>
      <c r="BB129" s="21">
        <f>BA131</f>
        <v>5.8286708792820718E-16</v>
      </c>
    </row>
    <row r="130" spans="1:54" ht="15" customHeight="1" outlineLevel="2">
      <c r="A130" s="8"/>
      <c r="B130" t="s">
        <v>451</v>
      </c>
      <c r="C130" t="s">
        <v>452</v>
      </c>
      <c r="D130" t="s">
        <v>383</v>
      </c>
      <c r="E130" s="21">
        <f>E131*(1/(1+'Fixed Data'!$B$10))</f>
        <v>-0.73828975461893775</v>
      </c>
      <c r="F130" s="21">
        <f>F131*(1/(1+'Fixed Data'!$B$10))</f>
        <v>-1.5071531305331025</v>
      </c>
      <c r="G130" s="21">
        <f>G131*(1/(1+'Fixed Data'!$B$10))</f>
        <v>-2.1143860911926402</v>
      </c>
      <c r="H130" s="21">
        <f>H131*(1/(1+'Fixed Data'!$B$10))</f>
        <v>-2.7525566959439005</v>
      </c>
      <c r="I130" s="21">
        <f>I131*(1/(1+'Fixed Data'!$B$10))</f>
        <v>-3.2128771593566996</v>
      </c>
      <c r="J130" s="21">
        <f>J131*(1/(1+'Fixed Data'!$B$10))</f>
        <v>-2.8915894434210294</v>
      </c>
      <c r="K130" s="21">
        <f>K131*(1/(1+'Fixed Data'!$B$10))</f>
        <v>-2.5872116072714477</v>
      </c>
      <c r="L130" s="21">
        <f>L131*(1/(1+'Fixed Data'!$B$10))</f>
        <v>-2.2997436509079536</v>
      </c>
      <c r="M130" s="21">
        <f>M131*(1/(1+'Fixed Data'!$B$10))</f>
        <v>-2.0291855743305471</v>
      </c>
      <c r="N130" s="21">
        <f>N131*(1/(1+'Fixed Data'!$B$10))</f>
        <v>-1.7755373775392287</v>
      </c>
      <c r="O130" s="21">
        <f>O131*(1/(1+'Fixed Data'!$B$10))</f>
        <v>-1.5387990605339983</v>
      </c>
      <c r="P130" s="21">
        <f>P131*(1/(1+'Fixed Data'!$B$10))</f>
        <v>-1.3189706233148557</v>
      </c>
      <c r="Q130" s="21">
        <f>Q131*(1/(1+'Fixed Data'!$B$10))</f>
        <v>-1.1160520658818009</v>
      </c>
      <c r="R130" s="21">
        <f>R131*(1/(1+'Fixed Data'!$B$10))</f>
        <v>-0.93004338823483401</v>
      </c>
      <c r="S130" s="21">
        <f>S131*(1/(1+'Fixed Data'!$B$10))</f>
        <v>-0.76094459037395512</v>
      </c>
      <c r="T130" s="21">
        <f>T131*(1/(1+'Fixed Data'!$B$10))</f>
        <v>-0.60875567229916405</v>
      </c>
      <c r="U130" s="21">
        <f>U131*(1/(1+'Fixed Data'!$B$10))</f>
        <v>-0.47347663401046092</v>
      </c>
      <c r="V130" s="21">
        <f>V131*(1/(1+'Fixed Data'!$B$10))</f>
        <v>-0.35510747550784566</v>
      </c>
      <c r="W130" s="21">
        <f>W131*(1/(1+'Fixed Data'!$B$10))</f>
        <v>-0.25364819679131823</v>
      </c>
      <c r="X130" s="21">
        <f>X131*(1/(1+'Fixed Data'!$B$10))</f>
        <v>-0.16909879786087867</v>
      </c>
      <c r="Y130" s="21">
        <f>Y131*(1/(1+'Fixed Data'!$B$10))</f>
        <v>-0.10145927871652703</v>
      </c>
      <c r="Z130" s="21">
        <f>Z131*(1/(1+'Fixed Data'!$B$10))</f>
        <v>-5.0729639358263197E-2</v>
      </c>
      <c r="AA130" s="21">
        <f>AA131*(1/(1+'Fixed Data'!$B$10))</f>
        <v>-1.6909879786087299E-2</v>
      </c>
      <c r="AB130" s="21">
        <f>AB131*(1/(1+'Fixed Data'!$B$10))</f>
        <v>5.6088056959989148E-16</v>
      </c>
      <c r="AC130" s="21">
        <f>AC131*(1/(1+'Fixed Data'!$B$10))</f>
        <v>5.6088056959989148E-16</v>
      </c>
      <c r="AD130" s="21">
        <f>AD131*(1/(1+'Fixed Data'!$B$10))</f>
        <v>5.6088056959989148E-16</v>
      </c>
      <c r="AE130" s="21">
        <f>AE131*(1/(1+'Fixed Data'!$B$10))</f>
        <v>5.6088056959989148E-16</v>
      </c>
      <c r="AF130" s="21">
        <f>AF131*(1/(1+'Fixed Data'!$B$10))</f>
        <v>5.6088056959989148E-16</v>
      </c>
      <c r="AG130" s="21">
        <f>AG131*(1/(1+'Fixed Data'!$B$10))</f>
        <v>5.6088056959989148E-16</v>
      </c>
      <c r="AH130" s="21">
        <f>AH131*(1/(1+'Fixed Data'!$B$10))</f>
        <v>5.6088056959989148E-16</v>
      </c>
      <c r="AI130" s="21">
        <f>AI131*(1/(1+'Fixed Data'!$B$10))</f>
        <v>5.6088056959989148E-16</v>
      </c>
      <c r="AJ130" s="21">
        <f>AJ131*(1/(1+'Fixed Data'!$B$10))</f>
        <v>5.6088056959989148E-16</v>
      </c>
      <c r="AK130" s="21">
        <f>AK131*(1/(1+'Fixed Data'!$B$10))</f>
        <v>5.6088056959989148E-16</v>
      </c>
      <c r="AL130" s="21">
        <f>AL131*(1/(1+'Fixed Data'!$B$10))</f>
        <v>5.6088056959989148E-16</v>
      </c>
      <c r="AM130" s="21">
        <f>AM131*(1/(1+'Fixed Data'!$B$10))</f>
        <v>5.6088056959989148E-16</v>
      </c>
      <c r="AN130" s="21">
        <f>AN131*(1/(1+'Fixed Data'!$B$10))</f>
        <v>5.6088056959989148E-16</v>
      </c>
      <c r="AO130" s="21">
        <f>AO131*(1/(1+'Fixed Data'!$B$10))</f>
        <v>5.6088056959989148E-16</v>
      </c>
      <c r="AP130" s="21">
        <f>AP131*(1/(1+'Fixed Data'!$B$10))</f>
        <v>5.6088056959989148E-16</v>
      </c>
      <c r="AQ130" s="21">
        <f>AQ131*(1/(1+'Fixed Data'!$B$10))</f>
        <v>5.6088056959989148E-16</v>
      </c>
      <c r="AR130" s="21">
        <f>AR131*(1/(1+'Fixed Data'!$B$10))</f>
        <v>5.6088056959989148E-16</v>
      </c>
      <c r="AS130" s="21">
        <f>AS131*(1/(1+'Fixed Data'!$B$10))</f>
        <v>5.6088056959989148E-16</v>
      </c>
      <c r="AT130" s="21">
        <f>AT131*(1/(1+'Fixed Data'!$B$10))</f>
        <v>5.6088056959989148E-16</v>
      </c>
      <c r="AU130" s="21">
        <f>AU131*(1/(1+'Fixed Data'!$B$10))</f>
        <v>5.6088056959989148E-16</v>
      </c>
      <c r="AV130" s="21">
        <f>AV131*(1/(1+'Fixed Data'!$B$10))</f>
        <v>5.6088056959989148E-16</v>
      </c>
      <c r="AW130" s="21">
        <f>AW131*(1/(1+'Fixed Data'!$B$10))</f>
        <v>5.6088056959989148E-16</v>
      </c>
      <c r="AX130" s="21">
        <f>AX131*(1/(1+'Fixed Data'!$B$10))</f>
        <v>5.6088056959989148E-16</v>
      </c>
      <c r="AY130" s="21">
        <f>AY131*(1/(1+'Fixed Data'!$B$10))</f>
        <v>5.6088056959989148E-16</v>
      </c>
      <c r="AZ130" s="21">
        <f>AZ131*(1/(1+'Fixed Data'!$B$10))</f>
        <v>5.6088056959989148E-16</v>
      </c>
      <c r="BA130" s="21">
        <f>BA131*(1/(1+'Fixed Data'!$B$10))</f>
        <v>5.6088056959989148E-16</v>
      </c>
      <c r="BB130" s="21">
        <f>BB131*(1/(1+'Fixed Data'!$B$10))</f>
        <v>5.6088056959989148E-16</v>
      </c>
    </row>
    <row r="131" spans="1:54" ht="13.9" customHeight="1" outlineLevel="2">
      <c r="A131" s="8"/>
      <c r="B131" t="s">
        <v>453</v>
      </c>
      <c r="C131" t="s">
        <v>454</v>
      </c>
      <c r="D131" t="s">
        <v>383</v>
      </c>
      <c r="E131" s="21">
        <f t="shared" ref="E131:BB131" si="12">E82-E128+E129</f>
        <v>-0.76723071300000001</v>
      </c>
      <c r="F131" s="21">
        <f t="shared" si="12"/>
        <v>-1.5662335332499999</v>
      </c>
      <c r="G131" s="21">
        <f t="shared" si="12"/>
        <v>-2.1972700259673914</v>
      </c>
      <c r="H131" s="21">
        <f t="shared" si="12"/>
        <v>-2.8604569184249011</v>
      </c>
      <c r="I131" s="21">
        <f t="shared" si="12"/>
        <v>-3.3388219440034819</v>
      </c>
      <c r="J131" s="21">
        <f t="shared" si="12"/>
        <v>-3.0049397496031336</v>
      </c>
      <c r="K131" s="21">
        <f t="shared" si="12"/>
        <v>-2.6886303022764881</v>
      </c>
      <c r="L131" s="21">
        <f t="shared" si="12"/>
        <v>-2.3898936020235451</v>
      </c>
      <c r="M131" s="21">
        <f t="shared" si="12"/>
        <v>-2.1087296488443044</v>
      </c>
      <c r="N131" s="21">
        <f t="shared" si="12"/>
        <v>-1.8451384427387663</v>
      </c>
      <c r="O131" s="21">
        <f t="shared" si="12"/>
        <v>-1.5991199837069308</v>
      </c>
      <c r="P131" s="21">
        <f t="shared" si="12"/>
        <v>-1.3706742717487979</v>
      </c>
      <c r="Q131" s="21">
        <f t="shared" si="12"/>
        <v>-1.1598013068643673</v>
      </c>
      <c r="R131" s="21">
        <f t="shared" si="12"/>
        <v>-0.96650108905363941</v>
      </c>
      <c r="S131" s="21">
        <f t="shared" si="12"/>
        <v>-0.79077361831661408</v>
      </c>
      <c r="T131" s="21">
        <f t="shared" si="12"/>
        <v>-0.63261889465329124</v>
      </c>
      <c r="U131" s="21">
        <f t="shared" si="12"/>
        <v>-0.49203691806367095</v>
      </c>
      <c r="V131" s="21">
        <f t="shared" si="12"/>
        <v>-0.36902768854775314</v>
      </c>
      <c r="W131" s="21">
        <f t="shared" si="12"/>
        <v>-0.26359120610553788</v>
      </c>
      <c r="X131" s="21">
        <f t="shared" si="12"/>
        <v>-0.1757274707370251</v>
      </c>
      <c r="Y131" s="21">
        <f t="shared" si="12"/>
        <v>-0.10543648244221487</v>
      </c>
      <c r="Z131" s="21">
        <f t="shared" si="12"/>
        <v>-5.2718241221107104E-2</v>
      </c>
      <c r="AA131" s="21">
        <f t="shared" si="12"/>
        <v>-1.7572747073701919E-2</v>
      </c>
      <c r="AB131" s="21">
        <f t="shared" si="12"/>
        <v>5.8286708792820718E-16</v>
      </c>
      <c r="AC131" s="21">
        <f t="shared" si="12"/>
        <v>5.8286708792820718E-16</v>
      </c>
      <c r="AD131" s="21">
        <f t="shared" si="12"/>
        <v>5.8286708792820718E-16</v>
      </c>
      <c r="AE131" s="21">
        <f t="shared" si="12"/>
        <v>5.8286708792820718E-16</v>
      </c>
      <c r="AF131" s="21">
        <f t="shared" si="12"/>
        <v>5.8286708792820718E-16</v>
      </c>
      <c r="AG131" s="21">
        <f t="shared" si="12"/>
        <v>5.8286708792820718E-16</v>
      </c>
      <c r="AH131" s="21">
        <f t="shared" si="12"/>
        <v>5.8286708792820718E-16</v>
      </c>
      <c r="AI131" s="21">
        <f t="shared" si="12"/>
        <v>5.8286708792820718E-16</v>
      </c>
      <c r="AJ131" s="21">
        <f t="shared" si="12"/>
        <v>5.8286708792820718E-16</v>
      </c>
      <c r="AK131" s="21">
        <f t="shared" si="12"/>
        <v>5.8286708792820718E-16</v>
      </c>
      <c r="AL131" s="21">
        <f t="shared" si="12"/>
        <v>5.8286708792820718E-16</v>
      </c>
      <c r="AM131" s="21">
        <f t="shared" si="12"/>
        <v>5.8286708792820718E-16</v>
      </c>
      <c r="AN131" s="21">
        <f t="shared" si="12"/>
        <v>5.8286708792820718E-16</v>
      </c>
      <c r="AO131" s="21">
        <f t="shared" si="12"/>
        <v>5.8286708792820718E-16</v>
      </c>
      <c r="AP131" s="21">
        <f t="shared" si="12"/>
        <v>5.8286708792820718E-16</v>
      </c>
      <c r="AQ131" s="21">
        <f t="shared" si="12"/>
        <v>5.8286708792820718E-16</v>
      </c>
      <c r="AR131" s="21">
        <f t="shared" si="12"/>
        <v>5.8286708792820718E-16</v>
      </c>
      <c r="AS131" s="21">
        <f t="shared" si="12"/>
        <v>5.8286708792820718E-16</v>
      </c>
      <c r="AT131" s="21">
        <f t="shared" si="12"/>
        <v>5.8286708792820718E-16</v>
      </c>
      <c r="AU131" s="21">
        <f t="shared" si="12"/>
        <v>5.8286708792820718E-16</v>
      </c>
      <c r="AV131" s="21">
        <f t="shared" si="12"/>
        <v>5.8286708792820718E-16</v>
      </c>
      <c r="AW131" s="21">
        <f t="shared" si="12"/>
        <v>5.8286708792820718E-16</v>
      </c>
      <c r="AX131" s="21">
        <f t="shared" si="12"/>
        <v>5.8286708792820718E-16</v>
      </c>
      <c r="AY131" s="21">
        <f t="shared" si="12"/>
        <v>5.8286708792820718E-16</v>
      </c>
      <c r="AZ131" s="21">
        <f t="shared" si="12"/>
        <v>5.8286708792820718E-16</v>
      </c>
      <c r="BA131" s="21">
        <f t="shared" si="12"/>
        <v>5.8286708792820718E-16</v>
      </c>
      <c r="BB131" s="21">
        <f t="shared" si="12"/>
        <v>5.8286708792820718E-16</v>
      </c>
    </row>
    <row r="132" spans="1:54" ht="14.5" outlineLevel="2">
      <c r="A132" s="8"/>
      <c r="B132" t="s">
        <v>455</v>
      </c>
      <c r="C132" t="s">
        <v>456</v>
      </c>
      <c r="D132" t="s">
        <v>383</v>
      </c>
      <c r="E132" s="21">
        <f>AVERAGE(E129:E130)*'Fixed Data'!$B$10</f>
        <v>-1.4470479190531179E-2</v>
      </c>
      <c r="F132" s="21">
        <f>AVERAGE(F129:F130)*'Fixed Data'!$B$10</f>
        <v>-4.4577923333248802E-2</v>
      </c>
      <c r="G132" s="21">
        <f>AVERAGE(G129:G130)*'Fixed Data'!$B$10</f>
        <v>-7.214014463907574E-2</v>
      </c>
      <c r="H132" s="21">
        <f>AVERAGE(H129:H130)*'Fixed Data'!$B$10</f>
        <v>-9.7016603749461305E-2</v>
      </c>
      <c r="I132" s="21">
        <f>AVERAGE(I129:I130)*'Fixed Data'!$B$10</f>
        <v>-0.11903734792451937</v>
      </c>
      <c r="J132" s="21">
        <f>AVERAGE(J129:J130)*'Fixed Data'!$B$10</f>
        <v>-0.12211606319352042</v>
      </c>
      <c r="K132" s="21">
        <f>AVERAGE(K129:K130)*'Fixed Data'!$B$10</f>
        <v>-0.10960616659474177</v>
      </c>
      <c r="L132" s="21">
        <f>AVERAGE(L129:L130)*'Fixed Data'!$B$10</f>
        <v>-9.7772129482415052E-2</v>
      </c>
      <c r="M132" s="21">
        <f>AVERAGE(M129:M130)*'Fixed Data'!$B$10</f>
        <v>-8.6613951856540208E-2</v>
      </c>
      <c r="N132" s="21">
        <f>AVERAGE(N129:N130)*'Fixed Data'!$B$10</f>
        <v>-7.6131633717117245E-2</v>
      </c>
      <c r="O132" s="21">
        <f>AVERAGE(O129:O130)*'Fixed Data'!$B$10</f>
        <v>-6.6325175064146175E-2</v>
      </c>
      <c r="P132" s="21">
        <f>AVERAGE(P129:P130)*'Fixed Data'!$B$10</f>
        <v>-5.7194575897627012E-2</v>
      </c>
      <c r="Q132" s="21">
        <f>AVERAGE(Q129:Q130)*'Fixed Data'!$B$10</f>
        <v>-4.8739836217559743E-2</v>
      </c>
      <c r="R132" s="21">
        <f>AVERAGE(R129:R130)*'Fixed Data'!$B$10</f>
        <v>-4.0960956023944346E-2</v>
      </c>
      <c r="S132" s="21">
        <f>AVERAGE(S129:S130)*'Fixed Data'!$B$10</f>
        <v>-3.385793531678085E-2</v>
      </c>
      <c r="T132" s="21">
        <f>AVERAGE(T129:T130)*'Fixed Data'!$B$10</f>
        <v>-2.7430774096069251E-2</v>
      </c>
      <c r="U132" s="21">
        <f>AVERAGE(U129:U130)*'Fixed Data'!$B$10</f>
        <v>-2.1679472361809542E-2</v>
      </c>
      <c r="V132" s="21">
        <f>AVERAGE(V129:V130)*'Fixed Data'!$B$10</f>
        <v>-1.6604030114001724E-2</v>
      </c>
      <c r="W132" s="21">
        <f>AVERAGE(W129:W130)*'Fixed Data'!$B$10</f>
        <v>-1.2204447352645798E-2</v>
      </c>
      <c r="X132" s="21">
        <f>AVERAGE(X129:X130)*'Fixed Data'!$B$10</f>
        <v>-8.4807240777417647E-3</v>
      </c>
      <c r="Y132" s="21">
        <f>AVERAGE(Y129:Y130)*'Fixed Data'!$B$10</f>
        <v>-5.4328602892896221E-3</v>
      </c>
      <c r="Z132" s="21">
        <f>AVERAGE(Z129:Z130)*'Fixed Data'!$B$10</f>
        <v>-3.06085598728937E-3</v>
      </c>
      <c r="AA132" s="21">
        <f>AVERAGE(AA129:AA130)*'Fixed Data'!$B$10</f>
        <v>-1.3647111717410101E-3</v>
      </c>
      <c r="AB132" s="21">
        <f>AVERAGE(AB129:AB130)*'Fixed Data'!$B$10</f>
        <v>-3.4442584264454657E-4</v>
      </c>
      <c r="AC132" s="21">
        <f>AVERAGE(AC129:AC130)*'Fixed Data'!$B$10</f>
        <v>2.241745408755073E-17</v>
      </c>
      <c r="AD132" s="21">
        <f>AVERAGE(AD129:AD130)*'Fixed Data'!$B$10</f>
        <v>2.241745408755073E-17</v>
      </c>
      <c r="AE132" s="21">
        <f>AVERAGE(AE129:AE130)*'Fixed Data'!$B$10</f>
        <v>2.241745408755073E-17</v>
      </c>
      <c r="AF132" s="21">
        <f>AVERAGE(AF129:AF130)*'Fixed Data'!$B$10</f>
        <v>2.241745408755073E-17</v>
      </c>
      <c r="AG132" s="21">
        <f>AVERAGE(AG129:AG130)*'Fixed Data'!$B$10</f>
        <v>2.241745408755073E-17</v>
      </c>
      <c r="AH132" s="21">
        <f>AVERAGE(AH129:AH130)*'Fixed Data'!$B$10</f>
        <v>2.241745408755073E-17</v>
      </c>
      <c r="AI132" s="21">
        <f>AVERAGE(AI129:AI130)*'Fixed Data'!$B$10</f>
        <v>2.241745408755073E-17</v>
      </c>
      <c r="AJ132" s="21">
        <f>AVERAGE(AJ129:AJ130)*'Fixed Data'!$B$10</f>
        <v>2.241745408755073E-17</v>
      </c>
      <c r="AK132" s="21">
        <f>AVERAGE(AK129:AK130)*'Fixed Data'!$B$10</f>
        <v>2.241745408755073E-17</v>
      </c>
      <c r="AL132" s="21">
        <f>AVERAGE(AL129:AL130)*'Fixed Data'!$B$10</f>
        <v>2.241745408755073E-17</v>
      </c>
      <c r="AM132" s="21">
        <f>AVERAGE(AM129:AM130)*'Fixed Data'!$B$10</f>
        <v>2.241745408755073E-17</v>
      </c>
      <c r="AN132" s="21">
        <f>AVERAGE(AN129:AN130)*'Fixed Data'!$B$10</f>
        <v>2.241745408755073E-17</v>
      </c>
      <c r="AO132" s="21">
        <f>AVERAGE(AO129:AO130)*'Fixed Data'!$B$10</f>
        <v>2.241745408755073E-17</v>
      </c>
      <c r="AP132" s="21">
        <f>AVERAGE(AP129:AP130)*'Fixed Data'!$B$10</f>
        <v>2.241745408755073E-17</v>
      </c>
      <c r="AQ132" s="21">
        <f>AVERAGE(AQ129:AQ130)*'Fixed Data'!$B$10</f>
        <v>2.241745408755073E-17</v>
      </c>
      <c r="AR132" s="21">
        <f>AVERAGE(AR129:AR130)*'Fixed Data'!$B$10</f>
        <v>2.241745408755073E-17</v>
      </c>
      <c r="AS132" s="21">
        <f>AVERAGE(AS129:AS130)*'Fixed Data'!$B$10</f>
        <v>2.241745408755073E-17</v>
      </c>
      <c r="AT132" s="21">
        <f>AVERAGE(AT129:AT130)*'Fixed Data'!$B$10</f>
        <v>2.241745408755073E-17</v>
      </c>
      <c r="AU132" s="21">
        <f>AVERAGE(AU129:AU130)*'Fixed Data'!$B$10</f>
        <v>2.241745408755073E-17</v>
      </c>
      <c r="AV132" s="21">
        <f>AVERAGE(AV129:AV130)*'Fixed Data'!$B$10</f>
        <v>2.241745408755073E-17</v>
      </c>
      <c r="AW132" s="21">
        <f>AVERAGE(AW129:AW130)*'Fixed Data'!$B$10</f>
        <v>2.241745408755073E-17</v>
      </c>
      <c r="AX132" s="21">
        <f>AVERAGE(AX129:AX130)*'Fixed Data'!$B$10</f>
        <v>2.241745408755073E-17</v>
      </c>
      <c r="AY132" s="21">
        <f>AVERAGE(AY129:AY130)*'Fixed Data'!$B$10</f>
        <v>2.241745408755073E-17</v>
      </c>
      <c r="AZ132" s="21">
        <f>AVERAGE(AZ129:AZ130)*'Fixed Data'!$B$10</f>
        <v>2.241745408755073E-17</v>
      </c>
      <c r="BA132" s="21">
        <f>AVERAGE(BA129:BA130)*'Fixed Data'!$B$10</f>
        <v>2.241745408755073E-17</v>
      </c>
      <c r="BB132" s="21">
        <f>AVERAGE(BB129:BB130)*'Fixed Data'!$B$10</f>
        <v>2.241745408755073E-17</v>
      </c>
    </row>
    <row r="133" spans="1:54" ht="14" outlineLevel="2" thickBot="1">
      <c r="A133" s="9"/>
      <c r="B133" s="3" t="s">
        <v>457</v>
      </c>
      <c r="C133" s="7" t="s">
        <v>458</v>
      </c>
      <c r="D133" s="7" t="s">
        <v>383</v>
      </c>
      <c r="E133" s="21">
        <f>E128+E132</f>
        <v>-1.4470479190531179E-2</v>
      </c>
      <c r="F133" s="21">
        <f t="shared" ref="F133:BB133" si="13">F128+F132</f>
        <v>-0.10851381608324881</v>
      </c>
      <c r="G133" s="21">
        <f t="shared" si="13"/>
        <v>-0.20833436492168445</v>
      </c>
      <c r="H133" s="21">
        <f t="shared" si="13"/>
        <v>-0.29676842429195138</v>
      </c>
      <c r="I133" s="21">
        <f t="shared" si="13"/>
        <v>-0.39146181634593852</v>
      </c>
      <c r="J133" s="21">
        <f t="shared" si="13"/>
        <v>-0.45599825759386869</v>
      </c>
      <c r="K133" s="21">
        <f t="shared" si="13"/>
        <v>-0.42591561392138738</v>
      </c>
      <c r="L133" s="21">
        <f t="shared" si="13"/>
        <v>-0.39650882973535811</v>
      </c>
      <c r="M133" s="21">
        <f t="shared" si="13"/>
        <v>-0.36777790503578078</v>
      </c>
      <c r="N133" s="21">
        <f t="shared" si="13"/>
        <v>-0.33972283982265528</v>
      </c>
      <c r="O133" s="21">
        <f t="shared" si="13"/>
        <v>-0.3123436340959817</v>
      </c>
      <c r="P133" s="21">
        <f t="shared" si="13"/>
        <v>-0.28564028785576001</v>
      </c>
      <c r="Q133" s="21">
        <f t="shared" si="13"/>
        <v>-0.2596128011019902</v>
      </c>
      <c r="R133" s="21">
        <f t="shared" si="13"/>
        <v>-0.23426117383467226</v>
      </c>
      <c r="S133" s="21">
        <f t="shared" si="13"/>
        <v>-0.20958540605380624</v>
      </c>
      <c r="T133" s="21">
        <f t="shared" si="13"/>
        <v>-0.18558549775939212</v>
      </c>
      <c r="U133" s="21">
        <f t="shared" si="13"/>
        <v>-0.16226144895142983</v>
      </c>
      <c r="V133" s="21">
        <f t="shared" si="13"/>
        <v>-0.13961325962991952</v>
      </c>
      <c r="W133" s="21">
        <f t="shared" si="13"/>
        <v>-0.11764092979486104</v>
      </c>
      <c r="X133" s="21">
        <f t="shared" si="13"/>
        <v>-9.6344459446254527E-2</v>
      </c>
      <c r="Y133" s="21">
        <f t="shared" si="13"/>
        <v>-7.5723848584099848E-2</v>
      </c>
      <c r="Z133" s="21">
        <f t="shared" si="13"/>
        <v>-5.577909720839714E-2</v>
      </c>
      <c r="AA133" s="21">
        <f t="shared" si="13"/>
        <v>-3.6510205319146193E-2</v>
      </c>
      <c r="AB133" s="21">
        <f t="shared" si="13"/>
        <v>-1.7917172916347049E-2</v>
      </c>
      <c r="AC133" s="21">
        <f t="shared" si="13"/>
        <v>2.241745408755073E-17</v>
      </c>
      <c r="AD133" s="21">
        <f t="shared" si="13"/>
        <v>2.241745408755073E-17</v>
      </c>
      <c r="AE133" s="21">
        <f t="shared" si="13"/>
        <v>2.241745408755073E-17</v>
      </c>
      <c r="AF133" s="21">
        <f t="shared" si="13"/>
        <v>2.241745408755073E-17</v>
      </c>
      <c r="AG133" s="21">
        <f t="shared" si="13"/>
        <v>2.241745408755073E-17</v>
      </c>
      <c r="AH133" s="21">
        <f t="shared" si="13"/>
        <v>2.241745408755073E-17</v>
      </c>
      <c r="AI133" s="21">
        <f t="shared" si="13"/>
        <v>2.241745408755073E-17</v>
      </c>
      <c r="AJ133" s="21">
        <f t="shared" si="13"/>
        <v>2.241745408755073E-17</v>
      </c>
      <c r="AK133" s="21">
        <f t="shared" si="13"/>
        <v>2.241745408755073E-17</v>
      </c>
      <c r="AL133" s="21">
        <f t="shared" si="13"/>
        <v>2.241745408755073E-17</v>
      </c>
      <c r="AM133" s="21">
        <f t="shared" si="13"/>
        <v>2.241745408755073E-17</v>
      </c>
      <c r="AN133" s="21">
        <f t="shared" si="13"/>
        <v>2.241745408755073E-17</v>
      </c>
      <c r="AO133" s="21">
        <f t="shared" si="13"/>
        <v>2.241745408755073E-17</v>
      </c>
      <c r="AP133" s="21">
        <f t="shared" si="13"/>
        <v>2.241745408755073E-17</v>
      </c>
      <c r="AQ133" s="21">
        <f t="shared" si="13"/>
        <v>2.241745408755073E-17</v>
      </c>
      <c r="AR133" s="21">
        <f t="shared" si="13"/>
        <v>2.241745408755073E-17</v>
      </c>
      <c r="AS133" s="21">
        <f t="shared" si="13"/>
        <v>2.241745408755073E-17</v>
      </c>
      <c r="AT133" s="21">
        <f t="shared" si="13"/>
        <v>2.241745408755073E-17</v>
      </c>
      <c r="AU133" s="21">
        <f t="shared" si="13"/>
        <v>2.241745408755073E-17</v>
      </c>
      <c r="AV133" s="21">
        <f t="shared" si="13"/>
        <v>2.241745408755073E-17</v>
      </c>
      <c r="AW133" s="21">
        <f t="shared" si="13"/>
        <v>2.241745408755073E-17</v>
      </c>
      <c r="AX133" s="21">
        <f t="shared" si="13"/>
        <v>2.241745408755073E-17</v>
      </c>
      <c r="AY133" s="21">
        <f t="shared" si="13"/>
        <v>2.241745408755073E-17</v>
      </c>
      <c r="AZ133" s="21">
        <f t="shared" si="13"/>
        <v>2.241745408755073E-17</v>
      </c>
      <c r="BA133" s="21">
        <f t="shared" si="13"/>
        <v>2.241745408755073E-17</v>
      </c>
      <c r="BB133" s="21">
        <f t="shared" si="13"/>
        <v>2.241745408755073E-17</v>
      </c>
    </row>
    <row r="134" spans="1:54" ht="14" outlineLevel="2" thickBot="1">
      <c r="A134" s="139"/>
      <c r="B134" s="142" t="s">
        <v>459</v>
      </c>
      <c r="C134" s="143"/>
      <c r="D134" s="243"/>
      <c r="E134" s="245">
        <f t="shared" ref="E134:AJ134" si="14">E83+E77+E71</f>
        <v>-3.0635886055411725</v>
      </c>
      <c r="F134" s="245">
        <f t="shared" si="14"/>
        <v>-3.295390683306012</v>
      </c>
      <c r="G134" s="245">
        <f t="shared" si="14"/>
        <v>-3.1517098030350716</v>
      </c>
      <c r="H134" s="245">
        <f t="shared" si="14"/>
        <v>-3.3859721200011688</v>
      </c>
      <c r="I134" s="245">
        <f t="shared" si="14"/>
        <v>-3.2127079579004372</v>
      </c>
      <c r="J134" s="245">
        <f t="shared" si="14"/>
        <v>-1.7844573157912202</v>
      </c>
      <c r="K134" s="245">
        <f t="shared" si="14"/>
        <v>-1.834773916017669</v>
      </c>
      <c r="L134" s="245">
        <f t="shared" si="14"/>
        <v>-1.8866333505852109</v>
      </c>
      <c r="M134" s="245">
        <f t="shared" si="14"/>
        <v>-1.9400829201268337</v>
      </c>
      <c r="N134" s="245">
        <f t="shared" si="14"/>
        <v>-1.9951761001483237</v>
      </c>
      <c r="O134" s="245">
        <f t="shared" si="14"/>
        <v>-2.0414479078543213</v>
      </c>
      <c r="P134" s="245">
        <f t="shared" si="14"/>
        <v>-2.0863413202324872</v>
      </c>
      <c r="Q134" s="245">
        <f t="shared" si="14"/>
        <v>-2.1326305069650822</v>
      </c>
      <c r="R134" s="245">
        <f t="shared" si="14"/>
        <v>-2.1803620557533514</v>
      </c>
      <c r="S134" s="245">
        <f t="shared" si="14"/>
        <v>-2.2295842747645351</v>
      </c>
      <c r="T134" s="245">
        <f t="shared" si="14"/>
        <v>-2.2803472648056671</v>
      </c>
      <c r="U134" s="245">
        <f t="shared" si="14"/>
        <v>-2.3327029949480971</v>
      </c>
      <c r="V134" s="245">
        <f t="shared" si="14"/>
        <v>-2.3867053817863417</v>
      </c>
      <c r="W134" s="245">
        <f t="shared" si="14"/>
        <v>-2.4424103725253357</v>
      </c>
      <c r="X134" s="245">
        <f t="shared" si="14"/>
        <v>-2.4998760321011919</v>
      </c>
      <c r="Y134" s="245">
        <f t="shared" si="14"/>
        <v>-2.5591626345525227</v>
      </c>
      <c r="Z134" s="245">
        <f t="shared" si="14"/>
        <v>-2.6203327588716725</v>
      </c>
      <c r="AA134" s="245">
        <f t="shared" si="14"/>
        <v>-2.6834513895785852</v>
      </c>
      <c r="AB134" s="245">
        <f t="shared" si="14"/>
        <v>-2.7451798427029739</v>
      </c>
      <c r="AC134" s="245">
        <f t="shared" si="14"/>
        <v>-18.315597020530987</v>
      </c>
      <c r="AD134" s="245">
        <f t="shared" si="14"/>
        <v>-18.802980616452693</v>
      </c>
      <c r="AE134" s="245">
        <f t="shared" si="14"/>
        <v>-19.306452745891747</v>
      </c>
      <c r="AF134" s="245">
        <f t="shared" si="14"/>
        <v>-19.826610692382733</v>
      </c>
      <c r="AG134" s="245">
        <f t="shared" si="14"/>
        <v>-20.364077220828584</v>
      </c>
      <c r="AH134" s="245">
        <f t="shared" si="14"/>
        <v>-20.919501820115556</v>
      </c>
      <c r="AI134" s="245">
        <f t="shared" si="14"/>
        <v>-21.493562012892184</v>
      </c>
      <c r="AJ134" s="245">
        <f t="shared" si="14"/>
        <v>-22.086964736389806</v>
      </c>
      <c r="AK134" s="245">
        <f t="shared" ref="AK134:BB134" si="15">AK83+AK77+AK71</f>
        <v>-22.700447798394023</v>
      </c>
      <c r="AL134" s="245">
        <f t="shared" si="15"/>
        <v>-23.334781412723757</v>
      </c>
      <c r="AM134" s="245">
        <f t="shared" si="15"/>
        <v>-23.990769818835243</v>
      </c>
      <c r="AN134" s="245">
        <f t="shared" si="15"/>
        <v>-24.663102149064233</v>
      </c>
      <c r="AO134" s="245">
        <f t="shared" si="15"/>
        <v>-25.357681191772887</v>
      </c>
      <c r="AP134" s="245">
        <f t="shared" si="15"/>
        <v>-26.07640153516688</v>
      </c>
      <c r="AQ134" s="245">
        <f t="shared" si="15"/>
        <v>-26.820218570179641</v>
      </c>
      <c r="AR134" s="245">
        <f t="shared" si="15"/>
        <v>-27.560491225086853</v>
      </c>
      <c r="AS134" s="245">
        <f t="shared" si="15"/>
        <v>-28.261392645769707</v>
      </c>
      <c r="AT134" s="245">
        <f t="shared" si="15"/>
        <v>-28.98453537581932</v>
      </c>
      <c r="AU134" s="245">
        <f t="shared" si="15"/>
        <v>-29.730689391434911</v>
      </c>
      <c r="AV134" s="245">
        <f t="shared" si="15"/>
        <v>-30.478854349141674</v>
      </c>
      <c r="AW134" s="245">
        <f t="shared" si="15"/>
        <v>-31.202742296517407</v>
      </c>
      <c r="AX134" s="245">
        <f t="shared" si="15"/>
        <v>-31.874333790070658</v>
      </c>
      <c r="AY134" s="245">
        <f t="shared" si="15"/>
        <v>-32.504565474226304</v>
      </c>
      <c r="AZ134" s="245">
        <f t="shared" si="15"/>
        <v>-33.134868924875917</v>
      </c>
      <c r="BA134" s="245">
        <f t="shared" si="15"/>
        <v>-33.784245157019441</v>
      </c>
      <c r="BB134" s="245">
        <f t="shared" si="15"/>
        <v>-34.446347846353099</v>
      </c>
    </row>
    <row r="135" spans="1:54" ht="14" outlineLevel="2" thickBot="1">
      <c r="A135" s="138"/>
      <c r="B135" s="140" t="s">
        <v>460</v>
      </c>
      <c r="C135" s="141"/>
      <c r="D135" s="244"/>
      <c r="E135" s="245">
        <f>E133+E134</f>
        <v>-3.0780590847317035</v>
      </c>
      <c r="F135" s="245">
        <f t="shared" ref="F135:AW135" si="16">F133+F134</f>
        <v>-3.4039044993892609</v>
      </c>
      <c r="G135" s="245">
        <f t="shared" si="16"/>
        <v>-3.3600441679567563</v>
      </c>
      <c r="H135" s="245">
        <f t="shared" si="16"/>
        <v>-3.6827405442931203</v>
      </c>
      <c r="I135" s="245">
        <f t="shared" si="16"/>
        <v>-3.6041697742463756</v>
      </c>
      <c r="J135" s="245">
        <f t="shared" si="16"/>
        <v>-2.240455573385089</v>
      </c>
      <c r="K135" s="245">
        <f t="shared" si="16"/>
        <v>-2.2606895299390564</v>
      </c>
      <c r="L135" s="245">
        <f t="shared" si="16"/>
        <v>-2.2831421803205689</v>
      </c>
      <c r="M135" s="245">
        <f t="shared" si="16"/>
        <v>-2.3078608251626145</v>
      </c>
      <c r="N135" s="245">
        <f t="shared" si="16"/>
        <v>-2.3348989399709792</v>
      </c>
      <c r="O135" s="245">
        <f t="shared" si="16"/>
        <v>-2.353791541950303</v>
      </c>
      <c r="P135" s="245">
        <f t="shared" si="16"/>
        <v>-2.3719816080882472</v>
      </c>
      <c r="Q135" s="245">
        <f t="shared" si="16"/>
        <v>-2.3922433080670724</v>
      </c>
      <c r="R135" s="245">
        <f t="shared" si="16"/>
        <v>-2.4146232295880239</v>
      </c>
      <c r="S135" s="245">
        <f t="shared" si="16"/>
        <v>-2.4391696808183414</v>
      </c>
      <c r="T135" s="245">
        <f t="shared" si="16"/>
        <v>-2.4659327625650591</v>
      </c>
      <c r="U135" s="245">
        <f t="shared" si="16"/>
        <v>-2.4949644438995269</v>
      </c>
      <c r="V135" s="245">
        <f t="shared" si="16"/>
        <v>-2.5263186414162613</v>
      </c>
      <c r="W135" s="245">
        <f t="shared" si="16"/>
        <v>-2.5600513023201965</v>
      </c>
      <c r="X135" s="245">
        <f t="shared" si="16"/>
        <v>-2.5962204915474465</v>
      </c>
      <c r="Y135" s="245">
        <f t="shared" si="16"/>
        <v>-2.6348864831366225</v>
      </c>
      <c r="Z135" s="245">
        <f t="shared" si="16"/>
        <v>-2.6761118560800696</v>
      </c>
      <c r="AA135" s="245">
        <f t="shared" si="16"/>
        <v>-2.7199615948977316</v>
      </c>
      <c r="AB135" s="245">
        <f t="shared" si="16"/>
        <v>-2.7630970156193211</v>
      </c>
      <c r="AC135" s="245">
        <f t="shared" si="16"/>
        <v>-18.315597020530987</v>
      </c>
      <c r="AD135" s="245">
        <f t="shared" si="16"/>
        <v>-18.802980616452693</v>
      </c>
      <c r="AE135" s="245">
        <f t="shared" si="16"/>
        <v>-19.306452745891747</v>
      </c>
      <c r="AF135" s="245">
        <f t="shared" si="16"/>
        <v>-19.826610692382733</v>
      </c>
      <c r="AG135" s="245">
        <f t="shared" si="16"/>
        <v>-20.364077220828584</v>
      </c>
      <c r="AH135" s="245">
        <f t="shared" si="16"/>
        <v>-20.919501820115556</v>
      </c>
      <c r="AI135" s="245">
        <f t="shared" si="16"/>
        <v>-21.493562012892184</v>
      </c>
      <c r="AJ135" s="245">
        <f t="shared" si="16"/>
        <v>-22.086964736389806</v>
      </c>
      <c r="AK135" s="245">
        <f t="shared" si="16"/>
        <v>-22.700447798394023</v>
      </c>
      <c r="AL135" s="245">
        <f t="shared" si="16"/>
        <v>-23.334781412723757</v>
      </c>
      <c r="AM135" s="245">
        <f t="shared" si="16"/>
        <v>-23.990769818835243</v>
      </c>
      <c r="AN135" s="245">
        <f t="shared" si="16"/>
        <v>-24.663102149064233</v>
      </c>
      <c r="AO135" s="245">
        <f t="shared" si="16"/>
        <v>-25.357681191772887</v>
      </c>
      <c r="AP135" s="245">
        <f t="shared" si="16"/>
        <v>-26.07640153516688</v>
      </c>
      <c r="AQ135" s="245">
        <f t="shared" si="16"/>
        <v>-26.820218570179641</v>
      </c>
      <c r="AR135" s="245">
        <f t="shared" si="16"/>
        <v>-27.560491225086853</v>
      </c>
      <c r="AS135" s="245">
        <f t="shared" si="16"/>
        <v>-28.261392645769707</v>
      </c>
      <c r="AT135" s="245">
        <f t="shared" si="16"/>
        <v>-28.98453537581932</v>
      </c>
      <c r="AU135" s="245">
        <f t="shared" si="16"/>
        <v>-29.730689391434911</v>
      </c>
      <c r="AV135" s="245">
        <f t="shared" si="16"/>
        <v>-30.478854349141674</v>
      </c>
      <c r="AW135" s="245">
        <f t="shared" si="16"/>
        <v>-31.202742296517407</v>
      </c>
      <c r="AX135" s="245">
        <f>AX133+AX134</f>
        <v>-31.874333790070658</v>
      </c>
      <c r="AY135" s="245">
        <f>AY133+AY134</f>
        <v>-32.504565474226304</v>
      </c>
      <c r="AZ135" s="245">
        <f>AZ133+AZ134</f>
        <v>-33.134868924875917</v>
      </c>
      <c r="BA135" s="245">
        <f>BA133+BA134</f>
        <v>-33.784245157019441</v>
      </c>
      <c r="BB135" s="245">
        <f>BB133+BB134</f>
        <v>-34.446347846353099</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461</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462</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463</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55" t="s">
        <v>464</v>
      </c>
      <c r="B143" s="135" t="s">
        <v>281</v>
      </c>
      <c r="C143" s="135" t="s">
        <v>389</v>
      </c>
      <c r="D143" s="135" t="s">
        <v>383</v>
      </c>
      <c r="E143" s="21">
        <f>-(E$158*'Fixed Data'!$B$25*'Fixed Data'!E$47*'Fixed Data'!$B$24*'Fixed Data'!$B$23+E$158*'Fixed Data'!$B$26)*'Fixed Data'!L42/10^6</f>
        <v>-9.2668914903495629</v>
      </c>
      <c r="F143" s="21">
        <f>-(F$158*'Fixed Data'!$B$25*'Fixed Data'!F$47*'Fixed Data'!$B$24*'Fixed Data'!$B$23+F$158*'Fixed Data'!$B$26)*'Fixed Data'!M42/10^6</f>
        <v>-9.6958321097887428</v>
      </c>
      <c r="G143" s="21">
        <f>-(G$158*'Fixed Data'!$B$25*'Fixed Data'!G$47*'Fixed Data'!$B$24*'Fixed Data'!$B$23+G$158*'Fixed Data'!$B$26)*'Fixed Data'!N42/10^6</f>
        <v>-10.105955801229266</v>
      </c>
      <c r="H143" s="21">
        <f>-(H$158*'Fixed Data'!$B$25*'Fixed Data'!H$47*'Fixed Data'!$B$24*'Fixed Data'!$B$23+H$158*'Fixed Data'!$B$26)*'Fixed Data'!O42/10^6</f>
        <v>-10.532131672991675</v>
      </c>
      <c r="I143" s="21">
        <f>-(I$158*'Fixed Data'!$B$25*'Fixed Data'!I$47*'Fixed Data'!$B$24*'Fixed Data'!$B$23+I$158*'Fixed Data'!$B$26)*'Fixed Data'!P42/10^6</f>
        <v>-11.011813514132344</v>
      </c>
      <c r="J143" s="21">
        <f>-(J$158*'Fixed Data'!$B$25*'Fixed Data'!J$47*'Fixed Data'!$B$24*'Fixed Data'!$B$23+J$158*'Fixed Data'!$B$26)*'Fixed Data'!Q42/10^6</f>
        <v>-11.510889766949683</v>
      </c>
      <c r="K143" s="21">
        <f>-(K$158*'Fixed Data'!$B$25*'Fixed Data'!K$47*'Fixed Data'!$B$24*'Fixed Data'!$B$23+K$158*'Fixed Data'!$B$26)*'Fixed Data'!R42/10^6</f>
        <v>-11.991193774694889</v>
      </c>
      <c r="L143" s="21">
        <f>-(L$158*'Fixed Data'!$B$25*'Fixed Data'!L$47*'Fixed Data'!$B$24*'Fixed Data'!$B$23+L$158*'Fixed Data'!$B$26)*'Fixed Data'!S42/10^6</f>
        <v>-12.530286241610675</v>
      </c>
      <c r="M143" s="21">
        <f>-(M$158*'Fixed Data'!$B$25*'Fixed Data'!M$47*'Fixed Data'!$B$24*'Fixed Data'!$B$23+M$158*'Fixed Data'!$B$26)*'Fixed Data'!T42/10^6</f>
        <v>-13.091112635392761</v>
      </c>
      <c r="N143" s="21">
        <f>-(N$158*'Fixed Data'!$B$25*'Fixed Data'!N$47*'Fixed Data'!$B$24*'Fixed Data'!$B$23+N$158*'Fixed Data'!$B$26)*'Fixed Data'!U42/10^6</f>
        <v>-13.632209533261118</v>
      </c>
      <c r="O143" s="21">
        <f>-(O$158*'Fixed Data'!$B$25*'Fixed Data'!O$47*'Fixed Data'!$B$24*'Fixed Data'!$B$23+O$158*'Fixed Data'!$B$26)*'Fixed Data'!V42/10^6</f>
        <v>-14.164955102427744</v>
      </c>
      <c r="P143" s="21">
        <f>-(P$158*'Fixed Data'!$B$25*'Fixed Data'!P$47*'Fixed Data'!$B$24*'Fixed Data'!$B$23+P$158*'Fixed Data'!$B$26)*'Fixed Data'!W42/10^6</f>
        <v>-14.697808694931609</v>
      </c>
      <c r="Q143" s="21">
        <f>-(Q$158*'Fixed Data'!$B$25*'Fixed Data'!Q$47*'Fixed Data'!$B$24*'Fixed Data'!$B$23+Q$158*'Fixed Data'!$B$26)*'Fixed Data'!X42/10^6</f>
        <v>-15.250169318245076</v>
      </c>
      <c r="R143" s="21">
        <f>-(R$158*'Fixed Data'!$B$25*'Fixed Data'!R$47*'Fixed Data'!$B$24*'Fixed Data'!$B$23+R$158*'Fixed Data'!$B$26)*'Fixed Data'!Y42/10^6</f>
        <v>-15.869084869788725</v>
      </c>
      <c r="S143" s="21">
        <f>-(S$158*'Fixed Data'!$B$25*'Fixed Data'!S$47*'Fixed Data'!$B$24*'Fixed Data'!$B$23+S$158*'Fixed Data'!$B$26)*'Fixed Data'!Z42/10^6</f>
        <v>-16.463883481747239</v>
      </c>
      <c r="T143" s="21">
        <f>-(T$158*'Fixed Data'!$B$25*'Fixed Data'!T$47*'Fixed Data'!$B$24*'Fixed Data'!$B$23+T$158*'Fixed Data'!$B$26)*'Fixed Data'!AA42/10^6</f>
        <v>-17.080667618750496</v>
      </c>
      <c r="U143" s="21">
        <f>-(U$158*'Fixed Data'!$B$25*'Fixed Data'!U$47*'Fixed Data'!$B$24*'Fixed Data'!$B$23+U$158*'Fixed Data'!$B$26)*'Fixed Data'!AB42/10^6</f>
        <v>-17.720322471694036</v>
      </c>
      <c r="V143" s="21">
        <f>-(V$158*'Fixed Data'!$B$25*'Fixed Data'!V$47*'Fixed Data'!$B$24*'Fixed Data'!$B$23+V$158*'Fixed Data'!$B$26)*'Fixed Data'!AC42/10^6</f>
        <v>-18.434414282542253</v>
      </c>
      <c r="W143" s="21">
        <f>-(W$158*'Fixed Data'!$B$25*'Fixed Data'!W$47*'Fixed Data'!$B$24*'Fixed Data'!$B$23+W$158*'Fixed Data'!$B$26)*'Fixed Data'!AD42/10^6</f>
        <v>-19.123798060848053</v>
      </c>
      <c r="X143" s="21">
        <f>-(X$158*'Fixed Data'!$B$25*'Fixed Data'!X$47*'Fixed Data'!$B$24*'Fixed Data'!$B$23+X$158*'Fixed Data'!$B$26)*'Fixed Data'!AE42/10^6</f>
        <v>-19.892020021732989</v>
      </c>
      <c r="Y143" s="21">
        <f>-(Y$158*'Fixed Data'!$B$25*'Fixed Data'!Y$47*'Fixed Data'!$B$24*'Fixed Data'!$B$23+Y$158*'Fixed Data'!$B$26)*'Fixed Data'!AF42/10^6</f>
        <v>-20.635292534980703</v>
      </c>
      <c r="Z143" s="21">
        <f>-(Z$158*'Fixed Data'!$B$25*'Fixed Data'!Z$47*'Fixed Data'!$B$24*'Fixed Data'!$B$23+Z$158*'Fixed Data'!$B$26)*'Fixed Data'!AG42/10^6</f>
        <v>-21.462133811467055</v>
      </c>
      <c r="AA143" s="21">
        <f>-(AA$158*'Fixed Data'!$B$25*'Fixed Data'!AA$47*'Fixed Data'!$B$24*'Fixed Data'!$B$23+AA$158*'Fixed Data'!$B$26)*'Fixed Data'!AH42/10^6</f>
        <v>-22.320758404220481</v>
      </c>
      <c r="AB143" s="21">
        <f>-(AB$158*'Fixed Data'!$B$25*'Fixed Data'!AB$47*'Fixed Data'!$B$24*'Fixed Data'!$B$23+AB$158*'Fixed Data'!$B$26)*'Fixed Data'!AI42/10^6</f>
        <v>-23.183714535013429</v>
      </c>
      <c r="AC143" s="21">
        <f>-(AC$158*'Fixed Data'!$B$25*'Fixed Data'!AC$47*'Fixed Data'!$B$24*'Fixed Data'!$B$23+AC$158*'Fixed Data'!$B$26)*'Fixed Data'!AJ42/10^6</f>
        <v>-156.92271420902864</v>
      </c>
      <c r="AD143" s="21">
        <f>-(AD$158*'Fixed Data'!$B$25*'Fixed Data'!AD$47*'Fixed Data'!$B$24*'Fixed Data'!$B$23+AD$158*'Fixed Data'!$B$26)*'Fixed Data'!AK42/10^6</f>
        <v>-163.4223554566772</v>
      </c>
      <c r="AE143" s="21">
        <f>-(AE$158*'Fixed Data'!$B$25*'Fixed Data'!AE$47*'Fixed Data'!$B$24*'Fixed Data'!$B$23+AE$158*'Fixed Data'!$B$26)*'Fixed Data'!AL42/10^6</f>
        <v>-170.22451414218389</v>
      </c>
      <c r="AF143" s="21">
        <f>-(AF$158*'Fixed Data'!$B$25*'Fixed Data'!AF$47*'Fixed Data'!$B$24*'Fixed Data'!$B$23+AF$158*'Fixed Data'!$B$26)*'Fixed Data'!AM42/10^6</f>
        <v>-177.28871229514203</v>
      </c>
      <c r="AG143" s="21">
        <f>-(AG$158*'Fixed Data'!$B$25*'Fixed Data'!AG$47*'Fixed Data'!$B$24*'Fixed Data'!$B$23+AG$158*'Fixed Data'!$B$26)*'Fixed Data'!AN42/10^6</f>
        <v>-184.63087252000574</v>
      </c>
      <c r="AH143" s="21">
        <f>-(AH$158*'Fixed Data'!$B$25*'Fixed Data'!AH$47*'Fixed Data'!$B$24*'Fixed Data'!$B$23+AH$158*'Fixed Data'!$B$26)*'Fixed Data'!AO42/10^6</f>
        <v>-192.26942659871042</v>
      </c>
      <c r="AI143" s="21">
        <f>-(AI$158*'Fixed Data'!$B$25*'Fixed Data'!AI$47*'Fixed Data'!$B$24*'Fixed Data'!$B$23+AI$158*'Fixed Data'!$B$26)*'Fixed Data'!AP42/10^6</f>
        <v>-200.22711505457585</v>
      </c>
      <c r="AJ143" s="21">
        <f>-(AJ$158*'Fixed Data'!$B$25*'Fixed Data'!AJ$47*'Fixed Data'!$B$24*'Fixed Data'!$B$23+AJ$158*'Fixed Data'!$B$26)*'Fixed Data'!AQ42/10^6</f>
        <v>-208.51168110134878</v>
      </c>
      <c r="AK143" s="21">
        <f>-(AK$158*'Fixed Data'!$B$25*'Fixed Data'!AK$47*'Fixed Data'!$B$24*'Fixed Data'!$B$23+AK$158*'Fixed Data'!$B$26)*'Fixed Data'!AR42/10^6</f>
        <v>-217.13312101303177</v>
      </c>
      <c r="AL143" s="21">
        <f>-(AL$158*'Fixed Data'!$B$25*'Fixed Data'!AL$47*'Fixed Data'!$B$24*'Fixed Data'!$B$23+AL$158*'Fixed Data'!$B$26)*'Fixed Data'!AS42/10^6</f>
        <v>-226.10924287293537</v>
      </c>
      <c r="AM143" s="21">
        <f>-(AM$158*'Fixed Data'!$B$25*'Fixed Data'!AM$47*'Fixed Data'!$B$24*'Fixed Data'!$B$23+AM$158*'Fixed Data'!$B$26)*'Fixed Data'!AT42/10^6</f>
        <v>-235.45692607300393</v>
      </c>
      <c r="AN143" s="21">
        <f>-(AN$158*'Fixed Data'!$B$25*'Fixed Data'!AN$47*'Fixed Data'!$B$24*'Fixed Data'!$B$23+AN$158*'Fixed Data'!$B$26)*'Fixed Data'!AU42/10^6</f>
        <v>-245.13123144427084</v>
      </c>
      <c r="AO143" s="21">
        <f>-(AO$158*'Fixed Data'!$B$25*'Fixed Data'!AO$47*'Fixed Data'!$B$24*'Fixed Data'!$B$23+AO$158*'Fixed Data'!$B$26)*'Fixed Data'!AV42/10^6</f>
        <v>-255.19665543288033</v>
      </c>
      <c r="AP143" s="21">
        <f>-(AP$158*'Fixed Data'!$B$25*'Fixed Data'!AP$47*'Fixed Data'!$B$24*'Fixed Data'!$B$23+AP$158*'Fixed Data'!$B$26)*'Fixed Data'!AW42/10^6</f>
        <v>-265.68096120615218</v>
      </c>
      <c r="AQ143" s="21">
        <f>-(AQ$158*'Fixed Data'!$B$25*'Fixed Data'!AQ$47*'Fixed Data'!$B$24*'Fixed Data'!$B$23+AQ$158*'Fixed Data'!$B$26)*'Fixed Data'!AX42/10^6</f>
        <v>-276.60350244157888</v>
      </c>
      <c r="AR143" s="21">
        <f>-(AR$158*'Fixed Data'!$B$25*'Fixed Data'!AR$47*'Fixed Data'!$B$24*'Fixed Data'!$B$23+AR$158*'Fixed Data'!$B$26)*'Fixed Data'!AY42/10^6</f>
        <v>-287.67466020013489</v>
      </c>
      <c r="AS143" s="21">
        <f>-(AS$158*'Fixed Data'!$B$25*'Fixed Data'!AS$47*'Fixed Data'!$B$24*'Fixed Data'!$B$23+AS$158*'Fixed Data'!$B$26)*'Fixed Data'!AZ42/10^6</f>
        <v>-298.51452458975371</v>
      </c>
      <c r="AT143" s="21">
        <f>-(AT$158*'Fixed Data'!$B$25*'Fixed Data'!AT$47*'Fixed Data'!$B$24*'Fixed Data'!$B$23+AT$158*'Fixed Data'!$B$26)*'Fixed Data'!BA42/10^6</f>
        <v>-309.76680396920261</v>
      </c>
      <c r="AU143" s="21">
        <f>-(AU$158*'Fixed Data'!$B$25*'Fixed Data'!AU$47*'Fixed Data'!$B$24*'Fixed Data'!$B$23+AU$158*'Fixed Data'!$B$26)*'Fixed Data'!BB42/10^6</f>
        <v>-321.44822714943234</v>
      </c>
      <c r="AV143" s="21">
        <f>-(AV$158*'Fixed Data'!$B$25*'Fixed Data'!AV$47*'Fixed Data'!$B$24*'Fixed Data'!$B$23+AV$158*'Fixed Data'!$B$26)*'Fixed Data'!BC42/10^6</f>
        <v>-333.33775007427545</v>
      </c>
      <c r="AW143" s="21">
        <f>-(AW$158*'Fixed Data'!$B$25*'Fixed Data'!AW$47*'Fixed Data'!$B$24*'Fixed Data'!$B$23+AW$158*'Fixed Data'!$B$26)*'Fixed Data'!BD42/10^6</f>
        <v>-345.14530837596499</v>
      </c>
      <c r="AX143" s="21">
        <f>-(AX$158*'Fixed Data'!$B$25*'Fixed Data'!AX$47*'Fixed Data'!$B$24*'Fixed Data'!$B$23+AX$158*'Fixed Data'!$B$26)*'Fixed Data'!BE42/10^6</f>
        <v>-356.54838212121081</v>
      </c>
      <c r="AY143" s="21">
        <f>-(AY$158*'Fixed Data'!$B$25*'Fixed Data'!AY$47*'Fixed Data'!$B$24*'Fixed Data'!$B$23+AY$158*'Fixed Data'!$B$26)*'Fixed Data'!BF42/10^6</f>
        <v>-367.65112213086496</v>
      </c>
      <c r="AZ143" s="21">
        <f>-(AZ$158*'Fixed Data'!$B$25*'Fixed Data'!AZ$47*'Fixed Data'!$B$24*'Fixed Data'!$B$23+AZ$158*'Fixed Data'!$B$26)*'Fixed Data'!BG42/10^6</f>
        <v>-378.91185378611851</v>
      </c>
      <c r="BA143" s="21">
        <f>-(BA$158*'Fixed Data'!$B$25*'Fixed Data'!BA$47*'Fixed Data'!$B$24*'Fixed Data'!$B$23+BA$158*'Fixed Data'!$B$26)*'Fixed Data'!BH42/10^6</f>
        <v>-390.55025352643889</v>
      </c>
      <c r="BB143" s="21">
        <f>-(BB$158*'Fixed Data'!$B$25*'Fixed Data'!BB$47*'Fixed Data'!$B$24*'Fixed Data'!$B$23+BB$158*'Fixed Data'!$B$26)*'Fixed Data'!BI42/10^6</f>
        <v>-402.49929605207547</v>
      </c>
    </row>
    <row r="144" spans="1:54" outlineLevel="2">
      <c r="A144" s="456"/>
      <c r="B144" s="135" t="s">
        <v>281</v>
      </c>
      <c r="C144" s="135"/>
      <c r="D144" s="135" t="s">
        <v>383</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56"/>
      <c r="B145" s="135" t="s">
        <v>281</v>
      </c>
      <c r="C145" s="135"/>
      <c r="D145" s="135" t="s">
        <v>383</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56"/>
      <c r="B146" s="135" t="s">
        <v>284</v>
      </c>
      <c r="C146" s="135" t="s">
        <v>465</v>
      </c>
      <c r="D146" s="135" t="s">
        <v>383</v>
      </c>
      <c r="E146" s="21">
        <f>-E$161*'Fixed Data'!$B$20*'Fixed Data'!$B$22</f>
        <v>-1.1782238256985185</v>
      </c>
      <c r="F146" s="21">
        <f>-F$161*'Fixed Data'!$B$20*'Fixed Data'!$B$22</f>
        <v>-1.2052612437185266</v>
      </c>
      <c r="G146" s="21">
        <f>-G$161*'Fixed Data'!$B$20*'Fixed Data'!$B$22</f>
        <v>-1.2334672987655975</v>
      </c>
      <c r="H146" s="21">
        <f>-H$161*'Fixed Data'!$B$20*'Fixed Data'!$B$22</f>
        <v>-1.2651364458689116</v>
      </c>
      <c r="I146" s="21">
        <f>-I$161*'Fixed Data'!$B$20*'Fixed Data'!$B$22</f>
        <v>-1.297706969354899</v>
      </c>
      <c r="J146" s="21">
        <f>-J$161*'Fixed Data'!$B$20*'Fixed Data'!$B$22</f>
        <v>-1.3315148008987494</v>
      </c>
      <c r="K146" s="21">
        <f>-K$161*'Fixed Data'!$B$20*'Fixed Data'!$B$22</f>
        <v>-1.3681307636375144</v>
      </c>
      <c r="L146" s="21">
        <f>-L$161*'Fixed Data'!$B$20*'Fixed Data'!$B$22</f>
        <v>-1.4057832366348058</v>
      </c>
      <c r="M146" s="21">
        <f>-M$161*'Fixed Data'!$B$20*'Fixed Data'!$B$22</f>
        <v>-1.444384714155422</v>
      </c>
      <c r="N146" s="21">
        <f>-N$161*'Fixed Data'!$B$20*'Fixed Data'!$B$22</f>
        <v>-1.484334083100183</v>
      </c>
      <c r="O146" s="21">
        <f>-O$161*'Fixed Data'!$B$20*'Fixed Data'!$B$22</f>
        <v>-1.5251127626494021</v>
      </c>
      <c r="P146" s="21">
        <f>-P$161*'Fixed Data'!$B$20*'Fixed Data'!$B$22</f>
        <v>-1.5672368444160596</v>
      </c>
      <c r="Q146" s="21">
        <f>-Q$161*'Fixed Data'!$B$20*'Fixed Data'!$B$22</f>
        <v>-1.6109127112404118</v>
      </c>
      <c r="R146" s="21">
        <f>-R$161*'Fixed Data'!$B$20*'Fixed Data'!$B$22</f>
        <v>-1.6560960561591218</v>
      </c>
      <c r="S146" s="21">
        <f>-S$161*'Fixed Data'!$B$20*'Fixed Data'!$B$22</f>
        <v>-1.7029871070894995</v>
      </c>
      <c r="T146" s="21">
        <f>-T$161*'Fixed Data'!$B$20*'Fixed Data'!$B$22</f>
        <v>-1.7516598997492718</v>
      </c>
      <c r="U146" s="21">
        <f>-U$161*'Fixed Data'!$B$20*'Fixed Data'!$B$22</f>
        <v>-1.8021921197248205</v>
      </c>
      <c r="V146" s="21">
        <f>-V$161*'Fixed Data'!$B$20*'Fixed Data'!$B$22</f>
        <v>-1.8546653008171337</v>
      </c>
      <c r="W146" s="21">
        <f>-W$161*'Fixed Data'!$B$20*'Fixed Data'!$B$22</f>
        <v>-1.909165034858467</v>
      </c>
      <c r="X146" s="21">
        <f>-X$161*'Fixed Data'!$B$20*'Fixed Data'!$B$22</f>
        <v>-1.9657811936870568</v>
      </c>
      <c r="Y146" s="21">
        <f>-Y$161*'Fixed Data'!$B$20*'Fixed Data'!$B$22</f>
        <v>-2.024608164009142</v>
      </c>
      <c r="Z146" s="21">
        <f>-Z$161*'Fixed Data'!$B$20*'Fixed Data'!$B$22</f>
        <v>-2.0857450959221389</v>
      </c>
      <c r="AA146" s="21">
        <f>-AA$161*'Fixed Data'!$B$20*'Fixed Data'!$B$22</f>
        <v>-2.1492961659201111</v>
      </c>
      <c r="AB146" s="21">
        <f>-AB$161*'Fixed Data'!$B$20*'Fixed Data'!$B$22</f>
        <v>-2.2138100085213068</v>
      </c>
      <c r="AC146" s="21">
        <f>-AC$161*'Fixed Data'!$B$20*'Fixed Data'!$B$22</f>
        <v>-3.9660847295557082</v>
      </c>
      <c r="AD146" s="21">
        <f>-AD$161*'Fixed Data'!$B$20*'Fixed Data'!$B$22</f>
        <v>-4.0314333549459898</v>
      </c>
      <c r="AE146" s="21">
        <f>-AE$161*'Fixed Data'!$B$20*'Fixed Data'!$B$22</f>
        <v>-4.099486190006095</v>
      </c>
      <c r="AF146" s="21">
        <f>-AF$161*'Fixed Data'!$B$20*'Fixed Data'!$B$22</f>
        <v>-4.1703719410137712</v>
      </c>
      <c r="AG146" s="21">
        <f>-AG$161*'Fixed Data'!$B$20*'Fixed Data'!$B$22</f>
        <v>-4.2442261472203189</v>
      </c>
      <c r="AH146" s="21">
        <f>-AH$161*'Fixed Data'!$B$20*'Fixed Data'!$B$22</f>
        <v>-4.3211915704433581</v>
      </c>
      <c r="AI146" s="21">
        <f>-AI$161*'Fixed Data'!$B$20*'Fixed Data'!$B$22</f>
        <v>-4.4014186078090294</v>
      </c>
      <c r="AJ146" s="21">
        <f>-AJ$161*'Fixed Data'!$B$20*'Fixed Data'!$B$22</f>
        <v>-4.4850657290502509</v>
      </c>
      <c r="AK146" s="21">
        <f>-AK$161*'Fixed Data'!$B$20*'Fixed Data'!$B$22</f>
        <v>-4.5722999398540267</v>
      </c>
      <c r="AL146" s="21">
        <f>-AL$161*'Fixed Data'!$B$20*'Fixed Data'!$B$22</f>
        <v>-4.6632972728426649</v>
      </c>
      <c r="AM146" s="21">
        <f>-AM$161*'Fixed Data'!$B$20*'Fixed Data'!$B$22</f>
        <v>-4.7582433078712052</v>
      </c>
      <c r="AN146" s="21">
        <f>-AN$161*'Fixed Data'!$B$20*'Fixed Data'!$B$22</f>
        <v>-4.8569439225973081</v>
      </c>
      <c r="AO146" s="21">
        <f>-AO$161*'Fixed Data'!$B$20*'Fixed Data'!$B$22</f>
        <v>-4.9599239483594992</v>
      </c>
      <c r="AP146" s="21">
        <f>-AP$161*'Fixed Data'!$B$20*'Fixed Data'!$B$22</f>
        <v>-5.0674630055147958</v>
      </c>
      <c r="AQ146" s="21">
        <f>-AQ$161*'Fixed Data'!$B$20*'Fixed Data'!$B$22</f>
        <v>-5.1797905264286666</v>
      </c>
      <c r="AR146" s="21">
        <f>-AR$161*'Fixed Data'!$B$20*'Fixed Data'!$B$22</f>
        <v>-5.2861964545979712</v>
      </c>
      <c r="AS146" s="21">
        <f>-AS$161*'Fixed Data'!$B$20*'Fixed Data'!$B$22</f>
        <v>-5.3733120317577177</v>
      </c>
      <c r="AT146" s="21">
        <f>-AT$161*'Fixed Data'!$B$20*'Fixed Data'!$B$22</f>
        <v>-5.4637693161420744</v>
      </c>
      <c r="AU146" s="21">
        <f>-AU$161*'Fixed Data'!$B$20*'Fixed Data'!$B$22</f>
        <v>-5.5577149885792965</v>
      </c>
      <c r="AV146" s="21">
        <f>-AV$161*'Fixed Data'!$B$20*'Fixed Data'!$B$22</f>
        <v>-5.6467042384599511</v>
      </c>
      <c r="AW146" s="21">
        <f>-AW$161*'Fixed Data'!$B$20*'Fixed Data'!$B$22</f>
        <v>-5.720201974470875</v>
      </c>
      <c r="AX146" s="21">
        <f>-AX$161*'Fixed Data'!$B$20*'Fixed Data'!$B$22</f>
        <v>-5.7906716895314787</v>
      </c>
      <c r="AY146" s="21">
        <f>-AY$161*'Fixed Data'!$B$20*'Fixed Data'!$B$22</f>
        <v>-5.8593067392032552</v>
      </c>
      <c r="AZ146" s="21">
        <f>-AZ$161*'Fixed Data'!$B$20*'Fixed Data'!$B$22</f>
        <v>-5.928872297868387</v>
      </c>
      <c r="BA146" s="21">
        <f>-BA$161*'Fixed Data'!$B$20*'Fixed Data'!$B$22</f>
        <v>-6.0006228049940047</v>
      </c>
      <c r="BB146" s="21">
        <f>-BB$161*'Fixed Data'!$B$20*'Fixed Data'!$B$22</f>
        <v>-6.0732416282199093</v>
      </c>
    </row>
    <row r="147" spans="1:54" outlineLevel="2">
      <c r="A147" s="456"/>
      <c r="B147" s="135" t="s">
        <v>284</v>
      </c>
      <c r="C147" s="135" t="s">
        <v>466</v>
      </c>
      <c r="D147" s="135" t="s">
        <v>383</v>
      </c>
      <c r="E147" s="21">
        <f>-E$162*'Fixed Data'!$B$21*'Fixed Data'!$B$22</f>
        <v>-1.7610507196152168E-2</v>
      </c>
      <c r="F147" s="21">
        <f>-F$162*'Fixed Data'!$B$21*'Fixed Data'!$B$22</f>
        <v>-1.8014626204969901E-2</v>
      </c>
      <c r="G147" s="21">
        <f>-G$162*'Fixed Data'!$B$21*'Fixed Data'!$B$22</f>
        <v>-1.8436212430394443E-2</v>
      </c>
      <c r="H147" s="21">
        <f>-H$162*'Fixed Data'!$B$21*'Fixed Data'!$B$22</f>
        <v>-1.8909560304367606E-2</v>
      </c>
      <c r="I147" s="21">
        <f>-I$162*'Fixed Data'!$B$21*'Fixed Data'!$B$22</f>
        <v>-1.9396380741810684E-2</v>
      </c>
      <c r="J147" s="21">
        <f>-J$162*'Fixed Data'!$B$21*'Fixed Data'!$B$22</f>
        <v>-1.9901694798192395E-2</v>
      </c>
      <c r="K147" s="21">
        <f>-K$162*'Fixed Data'!$B$21*'Fixed Data'!$B$22</f>
        <v>-2.0448981027888846E-2</v>
      </c>
      <c r="L147" s="21">
        <f>-L$162*'Fixed Data'!$B$21*'Fixed Data'!$B$22</f>
        <v>-2.1011759620724199E-2</v>
      </c>
      <c r="M147" s="21">
        <f>-M$162*'Fixed Data'!$B$21*'Fixed Data'!$B$22</f>
        <v>-2.1588722658503479E-2</v>
      </c>
      <c r="N147" s="21">
        <f>-N$162*'Fixed Data'!$B$21*'Fixed Data'!$B$22</f>
        <v>-2.218583216684869E-2</v>
      </c>
      <c r="O147" s="21">
        <f>-O$162*'Fixed Data'!$B$21*'Fixed Data'!$B$22</f>
        <v>-2.2795337096207374E-2</v>
      </c>
      <c r="P147" s="21">
        <f>-P$162*'Fixed Data'!$B$21*'Fixed Data'!$B$22</f>
        <v>-2.3424951290813584E-2</v>
      </c>
      <c r="Q147" s="21">
        <f>-Q$162*'Fixed Data'!$B$21*'Fixed Data'!$B$22</f>
        <v>-2.4077759484157017E-2</v>
      </c>
      <c r="R147" s="21">
        <f>-R$162*'Fixed Data'!$B$21*'Fixed Data'!$B$22</f>
        <v>-2.4753099435261338E-2</v>
      </c>
      <c r="S147" s="21">
        <f>-S$162*'Fixed Data'!$B$21*'Fixed Data'!$B$22</f>
        <v>-2.5453963882095088E-2</v>
      </c>
      <c r="T147" s="21">
        <f>-T$162*'Fixed Data'!$B$21*'Fixed Data'!$B$22</f>
        <v>-2.6181459411124632E-2</v>
      </c>
      <c r="U147" s="21">
        <f>-U$162*'Fixed Data'!$B$21*'Fixed Data'!$B$22</f>
        <v>-2.6936747162150519E-2</v>
      </c>
      <c r="V147" s="21">
        <f>-V$162*'Fixed Data'!$B$21*'Fixed Data'!$B$22</f>
        <v>-2.7721045792916461E-2</v>
      </c>
      <c r="W147" s="21">
        <f>-W$162*'Fixed Data'!$B$21*'Fixed Data'!$B$22</f>
        <v>-2.8535634615167005E-2</v>
      </c>
      <c r="X147" s="21">
        <f>-X$162*'Fixed Data'!$B$21*'Fixed Data'!$B$22</f>
        <v>-2.9381856912427257E-2</v>
      </c>
      <c r="Y147" s="21">
        <f>-Y$162*'Fixed Data'!$B$21*'Fixed Data'!$B$22</f>
        <v>-3.0261123450405058E-2</v>
      </c>
      <c r="Z147" s="21">
        <f>-Z$162*'Fixed Data'!$B$21*'Fixed Data'!$B$22</f>
        <v>-3.117491619158156E-2</v>
      </c>
      <c r="AA147" s="21">
        <f>-AA$162*'Fixed Data'!$B$21*'Fixed Data'!$B$22</f>
        <v>-3.2124792226263653E-2</v>
      </c>
      <c r="AB147" s="21">
        <f>-AB$162*'Fixed Data'!$B$21*'Fixed Data'!$B$22</f>
        <v>-3.3089058492655116E-2</v>
      </c>
      <c r="AC147" s="21">
        <f>-AC$162*'Fixed Data'!$B$21*'Fixed Data'!$B$22</f>
        <v>-5.9279707426542677E-2</v>
      </c>
      <c r="AD147" s="21">
        <f>-AD$162*'Fixed Data'!$B$21*'Fixed Data'!$B$22</f>
        <v>-6.0256450904813415E-2</v>
      </c>
      <c r="AE147" s="21">
        <f>-AE$162*'Fixed Data'!$B$21*'Fixed Data'!$B$22</f>
        <v>-6.1273613277025775E-2</v>
      </c>
      <c r="AF147" s="21">
        <f>-AF$162*'Fixed Data'!$B$21*'Fixed Data'!$B$22</f>
        <v>-6.2333118271745425E-2</v>
      </c>
      <c r="AG147" s="21">
        <f>-AG$162*'Fixed Data'!$B$21*'Fixed Data'!$B$22</f>
        <v>-6.3436991747649246E-2</v>
      </c>
      <c r="AH147" s="21">
        <f>-AH$162*'Fixed Data'!$B$21*'Fixed Data'!$B$22</f>
        <v>-6.4587367516634131E-2</v>
      </c>
      <c r="AI147" s="21">
        <f>-AI$162*'Fixed Data'!$B$21*'Fixed Data'!$B$22</f>
        <v>-6.5786493512933211E-2</v>
      </c>
      <c r="AJ147" s="21">
        <f>-AJ$162*'Fixed Data'!$B$21*'Fixed Data'!$B$22</f>
        <v>-6.7036738329263157E-2</v>
      </c>
      <c r="AK147" s="21">
        <f>-AK$162*'Fixed Data'!$B$21*'Fixed Data'!$B$22</f>
        <v>-6.8340598142316744E-2</v>
      </c>
      <c r="AL147" s="21">
        <f>-AL$162*'Fixed Data'!$B$21*'Fixed Data'!$B$22</f>
        <v>-6.9700704051291168E-2</v>
      </c>
      <c r="AM147" s="21">
        <f>-AM$162*'Fixed Data'!$B$21*'Fixed Data'!$B$22</f>
        <v>-7.1119829854595099E-2</v>
      </c>
      <c r="AN147" s="21">
        <f>-AN$162*'Fixed Data'!$B$21*'Fixed Data'!$B$22</f>
        <v>-7.2595074072193774E-2</v>
      </c>
      <c r="AO147" s="21">
        <f>-AO$162*'Fixed Data'!$B$21*'Fixed Data'!$B$22</f>
        <v>-7.4134281177999625E-2</v>
      </c>
      <c r="AP147" s="21">
        <f>-AP$162*'Fixed Data'!$B$21*'Fixed Data'!$B$22</f>
        <v>-7.5741630561532963E-2</v>
      </c>
      <c r="AQ147" s="21">
        <f>-AQ$162*'Fixed Data'!$B$21*'Fixed Data'!$B$22</f>
        <v>-7.7420551469626869E-2</v>
      </c>
      <c r="AR147" s="21">
        <f>-AR$162*'Fixed Data'!$B$21*'Fixed Data'!$B$22</f>
        <v>-7.9010964363058156E-2</v>
      </c>
      <c r="AS147" s="21">
        <f>-AS$162*'Fixed Data'!$B$21*'Fixed Data'!$B$22</f>
        <v>-8.031305099974545E-2</v>
      </c>
      <c r="AT147" s="21">
        <f>-AT$162*'Fixed Data'!$B$21*'Fixed Data'!$B$22</f>
        <v>-8.1665084987558118E-2</v>
      </c>
      <c r="AU147" s="21">
        <f>-AU$162*'Fixed Data'!$B$21*'Fixed Data'!$B$22</f>
        <v>-8.306925871450023E-2</v>
      </c>
      <c r="AV147" s="21">
        <f>-AV$162*'Fixed Data'!$B$21*'Fixed Data'!$B$22</f>
        <v>-8.4399350494365866E-2</v>
      </c>
      <c r="AW147" s="21">
        <f>-AW$162*'Fixed Data'!$B$21*'Fixed Data'!$B$22</f>
        <v>-8.5497895932584195E-2</v>
      </c>
      <c r="AX147" s="21">
        <f>-AX$162*'Fixed Data'!$B$21*'Fixed Data'!$B$22</f>
        <v>-8.655118258077249E-2</v>
      </c>
      <c r="AY147" s="21">
        <f>-AY$162*'Fixed Data'!$B$21*'Fixed Data'!$B$22</f>
        <v>-8.7577047114989051E-2</v>
      </c>
      <c r="AZ147" s="21">
        <f>-AZ$162*'Fixed Data'!$B$21*'Fixed Data'!$B$22</f>
        <v>-8.8616819647810083E-2</v>
      </c>
      <c r="BA147" s="21">
        <f>-BA$162*'Fixed Data'!$B$21*'Fixed Data'!$B$22</f>
        <v>-8.9689249855469735E-2</v>
      </c>
      <c r="BB147" s="21">
        <f>-BB$162*'Fixed Data'!$B$21*'Fixed Data'!$B$22</f>
        <v>-9.0774658485903645E-2</v>
      </c>
    </row>
    <row r="148" spans="1:54" outlineLevel="2">
      <c r="A148" s="456"/>
      <c r="B148" s="135" t="s">
        <v>284</v>
      </c>
      <c r="C148" s="135"/>
      <c r="D148" s="135" t="s">
        <v>383</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56"/>
      <c r="B149" s="135" t="s">
        <v>284</v>
      </c>
      <c r="C149" s="135"/>
      <c r="D149" s="135" t="s">
        <v>383</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56"/>
      <c r="B150" s="135" t="s">
        <v>287</v>
      </c>
      <c r="C150" s="135" t="s">
        <v>467</v>
      </c>
      <c r="D150" s="135" t="s">
        <v>383</v>
      </c>
      <c r="E150" s="279">
        <v>-1.9308018249995169</v>
      </c>
      <c r="F150" s="279">
        <v>-1.9815907495936933</v>
      </c>
      <c r="G150" s="279">
        <v>-2.0312246522102564</v>
      </c>
      <c r="H150" s="279">
        <v>-2.0848445758993241</v>
      </c>
      <c r="I150" s="279">
        <v>-2.1390222470896432</v>
      </c>
      <c r="J150" s="279">
        <v>-2.1965807115225191</v>
      </c>
      <c r="K150" s="279">
        <v>-2.2588738960442551</v>
      </c>
      <c r="L150" s="279">
        <v>-2.3231884454133453</v>
      </c>
      <c r="M150" s="279">
        <v>-2.3892026782015763</v>
      </c>
      <c r="N150" s="279">
        <v>-2.4573131868530762</v>
      </c>
      <c r="O150" s="279">
        <v>-2.5155213465710671</v>
      </c>
      <c r="P150" s="279">
        <v>-2.5724330553139598</v>
      </c>
      <c r="Q150" s="279">
        <v>-2.6312616858356837</v>
      </c>
      <c r="R150" s="279">
        <v>-2.6920563560654109</v>
      </c>
      <c r="S150" s="279">
        <v>-2.7549176361274434</v>
      </c>
      <c r="T150" s="279">
        <v>-2.8199231585658389</v>
      </c>
      <c r="U150" s="279">
        <v>-2.8871538152644418</v>
      </c>
      <c r="V150" s="279">
        <v>-2.9566939095970572</v>
      </c>
      <c r="W150" s="279">
        <v>-3.0286313163185428</v>
      </c>
      <c r="X150" s="279">
        <v>-3.103057649615625</v>
      </c>
      <c r="Y150" s="279">
        <v>-3.1798464715787564</v>
      </c>
      <c r="Z150" s="279">
        <v>-3.2589265542843218</v>
      </c>
      <c r="AA150" s="279">
        <v>-3.3407563441143404</v>
      </c>
      <c r="AB150" s="279">
        <v>-3.4219917158957665</v>
      </c>
      <c r="AC150" s="279">
        <v>-23.140675454232763</v>
      </c>
      <c r="AD150" s="279">
        <v>-23.815408436843132</v>
      </c>
      <c r="AE150" s="279">
        <v>-24.514797096816547</v>
      </c>
      <c r="AF150" s="279">
        <v>-25.239855833719552</v>
      </c>
      <c r="AG150" s="279">
        <v>-25.991645661659419</v>
      </c>
      <c r="AH150" s="279">
        <v>-26.771276549473043</v>
      </c>
      <c r="AI150" s="279">
        <v>-27.579907891945407</v>
      </c>
      <c r="AJ150" s="279">
        <v>-28.418755033685141</v>
      </c>
      <c r="AK150" s="279">
        <v>-29.289092108085359</v>
      </c>
      <c r="AL150" s="279">
        <v>-30.192250911543056</v>
      </c>
      <c r="AM150" s="279">
        <v>-31.129625917674442</v>
      </c>
      <c r="AN150" s="279">
        <v>-32.095353491345442</v>
      </c>
      <c r="AO150" s="279">
        <v>-33.096946991478994</v>
      </c>
      <c r="AP150" s="279">
        <v>-34.13717294945716</v>
      </c>
      <c r="AQ150" s="279">
        <v>-35.217706784080121</v>
      </c>
      <c r="AR150" s="279">
        <v>-36.305852209752963</v>
      </c>
      <c r="AS150" s="279">
        <v>-37.360648010555742</v>
      </c>
      <c r="AT150" s="279">
        <v>-38.454317606409312</v>
      </c>
      <c r="AU150" s="279">
        <v>-39.588450514130578</v>
      </c>
      <c r="AV150" s="279">
        <v>-40.741005833019571</v>
      </c>
      <c r="AW150" s="279">
        <v>-41.884234793138994</v>
      </c>
      <c r="AX150" s="279">
        <v>-42.983411057909578</v>
      </c>
      <c r="AY150" s="279">
        <v>-44.049368325397637</v>
      </c>
      <c r="AZ150" s="279">
        <v>-45.132445440342636</v>
      </c>
      <c r="BA150" s="279">
        <v>-46.255035731605929</v>
      </c>
      <c r="BB150" s="279">
        <v>-47.405548484188202</v>
      </c>
    </row>
    <row r="151" spans="1:54" outlineLevel="2">
      <c r="A151" s="456"/>
      <c r="B151" s="135" t="s">
        <v>287</v>
      </c>
      <c r="C151" s="135" t="s">
        <v>468</v>
      </c>
      <c r="D151" s="135" t="s">
        <v>383</v>
      </c>
      <c r="E151" s="279">
        <v>-0.62407289194503357</v>
      </c>
      <c r="F151" s="279">
        <v>-0.63931986937940533</v>
      </c>
      <c r="G151" s="279">
        <v>-0.65450644556179483</v>
      </c>
      <c r="H151" s="279">
        <v>-0.66899878542031221</v>
      </c>
      <c r="I151" s="279">
        <v>-0.68445057855313762</v>
      </c>
      <c r="J151" s="279">
        <v>-0.70024302603433408</v>
      </c>
      <c r="K151" s="279">
        <v>-0.712718917643821</v>
      </c>
      <c r="L151" s="279">
        <v>-0.72388243060613022</v>
      </c>
      <c r="M151" s="279">
        <v>-0.73004075965632509</v>
      </c>
      <c r="N151" s="279">
        <v>-0.73560160133735941</v>
      </c>
      <c r="O151" s="279">
        <v>-0.74145348557097668</v>
      </c>
      <c r="P151" s="279">
        <v>-0.74761166825364045</v>
      </c>
      <c r="Q151" s="279">
        <v>-0.75407618128395171</v>
      </c>
      <c r="R151" s="279">
        <v>-0.76079439760278877</v>
      </c>
      <c r="S151" s="279">
        <v>-0.76786431921508758</v>
      </c>
      <c r="T151" s="279">
        <v>-0.77530438411115221</v>
      </c>
      <c r="U151" s="279">
        <v>-0.78313399756088631</v>
      </c>
      <c r="V151" s="279">
        <v>-0.79137358287920356</v>
      </c>
      <c r="W151" s="279">
        <v>-0.80004463485652699</v>
      </c>
      <c r="X151" s="279">
        <v>-0.80916977599429118</v>
      </c>
      <c r="Y151" s="279">
        <v>-0.81877281569276694</v>
      </c>
      <c r="Z151" s="279">
        <v>-0.82887881254622153</v>
      </c>
      <c r="AA151" s="279">
        <v>-0.83951413990860413</v>
      </c>
      <c r="AB151" s="279">
        <v>-0.85070655490147962</v>
      </c>
      <c r="AC151" s="279">
        <v>-8.4980359944231534</v>
      </c>
      <c r="AD151" s="279">
        <v>-8.6219049426318062</v>
      </c>
      <c r="AE151" s="279">
        <v>-8.7522637826665317</v>
      </c>
      <c r="AF151" s="279">
        <v>-8.889452893920696</v>
      </c>
      <c r="AG151" s="279">
        <v>-9.0338305176031035</v>
      </c>
      <c r="AH151" s="279">
        <v>-9.1857736943786126</v>
      </c>
      <c r="AI151" s="279">
        <v>-9.3456792512421778</v>
      </c>
      <c r="AJ151" s="279">
        <v>-9.5139648402120276</v>
      </c>
      <c r="AK151" s="279">
        <v>-9.6910700315637026</v>
      </c>
      <c r="AL151" s="279">
        <v>-9.8774574644692876</v>
      </c>
      <c r="AM151" s="279">
        <v>-10.073614058057007</v>
      </c>
      <c r="AN151" s="279">
        <v>-10.280052286064572</v>
      </c>
      <c r="AO151" s="279">
        <v>-10.497311518426462</v>
      </c>
      <c r="AP151" s="279">
        <v>-10.725959433310541</v>
      </c>
      <c r="AQ151" s="279">
        <v>-10.966593503304701</v>
      </c>
      <c r="AR151" s="279">
        <v>-11.219842559647764</v>
      </c>
      <c r="AS151" s="279">
        <v>-11.486368438604401</v>
      </c>
      <c r="AT151" s="279">
        <v>-11.766867714298453</v>
      </c>
      <c r="AU151" s="279">
        <v>-12.06207352254628</v>
      </c>
      <c r="AV151" s="279">
        <v>-12.372757480469721</v>
      </c>
      <c r="AW151" s="279">
        <v>-12.699731706920419</v>
      </c>
      <c r="AX151" s="279">
        <v>-13.043850949010352</v>
      </c>
      <c r="AY151" s="279">
        <v>-13.406014820322559</v>
      </c>
      <c r="AZ151" s="279">
        <v>-13.787170156668621</v>
      </c>
      <c r="BA151" s="279">
        <v>-14.186898716590907</v>
      </c>
      <c r="BB151" s="279">
        <v>-14.598216523603197</v>
      </c>
    </row>
    <row r="152" spans="1:54" outlineLevel="2">
      <c r="A152" s="456"/>
      <c r="B152" s="135" t="s">
        <v>287</v>
      </c>
      <c r="C152" s="135" t="s">
        <v>469</v>
      </c>
      <c r="D152" s="135" t="s">
        <v>383</v>
      </c>
      <c r="E152" s="279">
        <v>-3.2473969696064322</v>
      </c>
      <c r="F152" s="279">
        <v>-3.3220236041291198</v>
      </c>
      <c r="G152" s="279">
        <v>-3.3998776241141324</v>
      </c>
      <c r="H152" s="279">
        <v>-3.4872765230550677</v>
      </c>
      <c r="I152" s="279">
        <v>-3.5771680788386298</v>
      </c>
      <c r="J152" s="279">
        <v>-3.6704777426040325</v>
      </c>
      <c r="K152" s="279">
        <v>-3.7715308317994367</v>
      </c>
      <c r="L152" s="279">
        <v>-3.8754504621831627</v>
      </c>
      <c r="M152" s="279">
        <v>-3.9819963973597692</v>
      </c>
      <c r="N152" s="279">
        <v>-4.0922675463778173</v>
      </c>
      <c r="O152" s="279">
        <v>-4.2048369341398368</v>
      </c>
      <c r="P152" s="279">
        <v>-4.321126228799578</v>
      </c>
      <c r="Q152" s="279">
        <v>-4.4417044671198784</v>
      </c>
      <c r="R152" s="279">
        <v>-4.566450544476119</v>
      </c>
      <c r="S152" s="279">
        <v>-4.6959166426719676</v>
      </c>
      <c r="T152" s="279">
        <v>-4.8303075668843896</v>
      </c>
      <c r="U152" s="279">
        <v>-4.9698382223148707</v>
      </c>
      <c r="V152" s="279">
        <v>-5.1147341629775172</v>
      </c>
      <c r="W152" s="279">
        <v>-5.2652321722108422</v>
      </c>
      <c r="X152" s="279">
        <v>-5.4215808768131417</v>
      </c>
      <c r="Y152" s="279">
        <v>-5.584041396817188</v>
      </c>
      <c r="Z152" s="279">
        <v>-5.7528880330431216</v>
      </c>
      <c r="AA152" s="279">
        <v>-5.9284089946990699</v>
      </c>
      <c r="AB152" s="279">
        <v>-6.1066099316610343</v>
      </c>
      <c r="AC152" s="279">
        <v>-10.931492596753559</v>
      </c>
      <c r="AD152" s="279">
        <v>-11.112055180930895</v>
      </c>
      <c r="AE152" s="279">
        <v>-11.300097061231639</v>
      </c>
      <c r="AF152" s="279">
        <v>-11.495974390319475</v>
      </c>
      <c r="AG152" s="279">
        <v>-11.700062228313621</v>
      </c>
      <c r="AH152" s="279">
        <v>-11.912755620422805</v>
      </c>
      <c r="AI152" s="279">
        <v>-12.134470738578573</v>
      </c>
      <c r="AJ152" s="279">
        <v>-12.365646090954288</v>
      </c>
      <c r="AK152" s="279">
        <v>-12.606743803495016</v>
      </c>
      <c r="AL152" s="279">
        <v>-12.858250977837359</v>
      </c>
      <c r="AM152" s="279">
        <v>-13.120681130266954</v>
      </c>
      <c r="AN152" s="279">
        <v>-13.393502538342341</v>
      </c>
      <c r="AO152" s="279">
        <v>-13.678163007323425</v>
      </c>
      <c r="AP152" s="279">
        <v>-13.975435392391789</v>
      </c>
      <c r="AQ152" s="279">
        <v>-14.285954533259138</v>
      </c>
      <c r="AR152" s="279">
        <v>-14.58023743551041</v>
      </c>
      <c r="AS152" s="279">
        <v>-14.8214814892088</v>
      </c>
      <c r="AT152" s="279">
        <v>-15.071999747573514</v>
      </c>
      <c r="AU152" s="279">
        <v>-15.332199949415232</v>
      </c>
      <c r="AV152" s="279">
        <v>-15.57883641572832</v>
      </c>
      <c r="AW152" s="279">
        <v>-15.782908838067096</v>
      </c>
      <c r="AX152" s="279">
        <v>-15.978735579510623</v>
      </c>
      <c r="AY152" s="279">
        <v>-16.169606918390603</v>
      </c>
      <c r="AZ152" s="279">
        <v>-16.36314083173157</v>
      </c>
      <c r="BA152" s="279">
        <v>-16.562796290412788</v>
      </c>
      <c r="BB152" s="279">
        <v>-16.76488785244306</v>
      </c>
    </row>
    <row r="153" spans="1:54" outlineLevel="2">
      <c r="A153" s="456"/>
      <c r="B153" s="135" t="s">
        <v>470</v>
      </c>
      <c r="C153" s="135"/>
      <c r="D153" s="135" t="s">
        <v>383</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57"/>
      <c r="B154" s="135" t="s">
        <v>470</v>
      </c>
      <c r="C154" s="135"/>
      <c r="D154" s="135" t="s">
        <v>383</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6"/>
      <c r="G155" s="136"/>
      <c r="H155" s="136"/>
      <c r="I155" s="136"/>
      <c r="J155" s="136"/>
      <c r="K155" s="136"/>
      <c r="L155" s="136"/>
      <c r="M155" s="136"/>
      <c r="N155" s="136"/>
      <c r="O155" s="136"/>
      <c r="P155" s="136"/>
      <c r="Q155" s="136"/>
      <c r="R155" s="136"/>
      <c r="S155" s="136"/>
      <c r="T155" s="136"/>
      <c r="U155" s="136"/>
      <c r="V155" s="136"/>
      <c r="W155" s="136"/>
      <c r="X155" s="136"/>
      <c r="Y155" s="136"/>
      <c r="Z155" s="136"/>
      <c r="AA155" s="136"/>
      <c r="AB155" s="136"/>
      <c r="AC155" s="136"/>
      <c r="AD155" s="136"/>
      <c r="AE155" s="136"/>
      <c r="AF155" s="136"/>
      <c r="AG155" s="136"/>
      <c r="AH155" s="136"/>
      <c r="AI155" s="136"/>
      <c r="AJ155" s="136"/>
      <c r="AK155" s="136"/>
      <c r="AL155" s="136"/>
      <c r="AM155" s="136"/>
      <c r="AN155" s="136"/>
      <c r="AO155" s="136"/>
      <c r="AP155" s="136"/>
      <c r="AQ155" s="136"/>
      <c r="AR155" s="136"/>
      <c r="AS155" s="136"/>
      <c r="AT155" s="136"/>
      <c r="AU155" s="136"/>
      <c r="AV155" s="136"/>
      <c r="AW155" s="136"/>
      <c r="AX155" s="136"/>
      <c r="AY155" s="136"/>
      <c r="AZ155" s="136"/>
      <c r="BA155" s="136"/>
      <c r="BB155" s="136"/>
    </row>
    <row r="156" spans="1:54" outlineLevel="1">
      <c r="A156" s="134" t="s">
        <v>374</v>
      </c>
      <c r="B156" s="134"/>
      <c r="C156" s="135"/>
      <c r="D156" s="135"/>
      <c r="E156" s="136"/>
      <c r="F156" s="136"/>
      <c r="G156" s="136"/>
      <c r="H156" s="136"/>
      <c r="I156" s="136"/>
      <c r="J156" s="136"/>
      <c r="K156" s="136"/>
      <c r="L156" s="136"/>
      <c r="M156" s="136"/>
      <c r="N156" s="136"/>
      <c r="O156" s="136"/>
      <c r="P156" s="136"/>
      <c r="Q156" s="136"/>
      <c r="R156" s="136"/>
      <c r="S156" s="136"/>
      <c r="T156" s="136"/>
      <c r="U156" s="136"/>
      <c r="V156" s="136"/>
      <c r="W156" s="136"/>
      <c r="X156" s="136"/>
      <c r="Y156" s="136"/>
      <c r="Z156" s="136"/>
      <c r="AA156" s="136"/>
      <c r="AB156" s="136"/>
      <c r="AC156" s="136"/>
      <c r="AD156" s="136"/>
      <c r="AE156" s="136"/>
      <c r="AF156" s="136"/>
      <c r="AG156" s="136"/>
      <c r="AH156" s="136"/>
      <c r="AI156" s="136"/>
      <c r="AJ156" s="136"/>
      <c r="AK156" s="136"/>
      <c r="AL156" s="136"/>
      <c r="AM156" s="136"/>
      <c r="AN156" s="136"/>
      <c r="AO156" s="136"/>
      <c r="AP156" s="136"/>
      <c r="AQ156" s="136"/>
      <c r="AR156" s="136"/>
      <c r="AS156" s="136"/>
      <c r="AT156" s="136"/>
      <c r="AU156" s="136"/>
      <c r="AV156" s="136"/>
      <c r="AW156" s="136"/>
      <c r="AX156" s="136"/>
      <c r="AY156" s="136"/>
      <c r="AZ156" s="136"/>
      <c r="BA156" s="136"/>
      <c r="BB156" s="136"/>
    </row>
    <row r="157" spans="1:54" outlineLevel="2">
      <c r="A157" s="133"/>
      <c r="B157" s="134" t="s">
        <v>463</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55" t="s">
        <v>471</v>
      </c>
      <c r="B158" s="135" t="s">
        <v>281</v>
      </c>
      <c r="C158" s="135" t="s">
        <v>389</v>
      </c>
      <c r="D158" s="135" t="s">
        <v>472</v>
      </c>
      <c r="E158" s="325">
        <v>22.755666454141569</v>
      </c>
      <c r="F158" s="325">
        <v>23.392727145108704</v>
      </c>
      <c r="G158" s="325">
        <v>24.045908941588472</v>
      </c>
      <c r="H158" s="325">
        <v>24.718991670805426</v>
      </c>
      <c r="I158" s="325">
        <v>25.412621099663166</v>
      </c>
      <c r="J158" s="325">
        <v>26.12745527009757</v>
      </c>
      <c r="K158" s="325">
        <v>26.864174893551837</v>
      </c>
      <c r="L158" s="325">
        <v>27.62348420569149</v>
      </c>
      <c r="M158" s="325">
        <v>28.406075767308931</v>
      </c>
      <c r="N158" s="325">
        <v>29.212732549716009</v>
      </c>
      <c r="O158" s="325">
        <v>29.890229610254529</v>
      </c>
      <c r="P158" s="325">
        <v>30.547544645729328</v>
      </c>
      <c r="Q158" s="325">
        <v>31.225296164436187</v>
      </c>
      <c r="R158" s="325">
        <v>31.92416628864817</v>
      </c>
      <c r="S158" s="325">
        <v>32.644862331153064</v>
      </c>
      <c r="T158" s="325">
        <v>33.388117851999198</v>
      </c>
      <c r="U158" s="325">
        <v>34.154693765765508</v>
      </c>
      <c r="V158" s="325">
        <v>34.94537950204446</v>
      </c>
      <c r="W158" s="325">
        <v>35.760994221979033</v>
      </c>
      <c r="X158" s="325">
        <v>36.602388093857172</v>
      </c>
      <c r="Y158" s="325">
        <v>37.470443630941496</v>
      </c>
      <c r="Z158" s="325">
        <v>38.366077094892553</v>
      </c>
      <c r="AA158" s="325">
        <v>39.290239968339293</v>
      </c>
      <c r="AB158" s="325">
        <v>40.194048304704388</v>
      </c>
      <c r="AC158" s="325">
        <v>268.17113397126747</v>
      </c>
      <c r="AD158" s="325">
        <v>275.30724924235619</v>
      </c>
      <c r="AE158" s="325">
        <v>282.67892769341904</v>
      </c>
      <c r="AF158" s="325">
        <v>290.29491455960147</v>
      </c>
      <c r="AG158" s="325">
        <v>298.16432816612263</v>
      </c>
      <c r="AH158" s="325">
        <v>306.2966781222479</v>
      </c>
      <c r="AI158" s="325">
        <v>314.70188449865515</v>
      </c>
      <c r="AJ158" s="325">
        <v>323.3902980449684</v>
      </c>
      <c r="AK158" s="325">
        <v>332.37272150762806</v>
      </c>
      <c r="AL158" s="325">
        <v>341.66043211188577</v>
      </c>
      <c r="AM158" s="325">
        <v>351.26520527553021</v>
      </c>
      <c r="AN158" s="325">
        <v>361.10928096691742</v>
      </c>
      <c r="AO158" s="325">
        <v>371.2790859318913</v>
      </c>
      <c r="AP158" s="325">
        <v>381.80236012711038</v>
      </c>
      <c r="AQ158" s="325">
        <v>392.69309208211689</v>
      </c>
      <c r="AR158" s="325">
        <v>403.53192835329361</v>
      </c>
      <c r="AS158" s="325">
        <v>413.79430356147799</v>
      </c>
      <c r="AT158" s="325">
        <v>424.38232893259203</v>
      </c>
      <c r="AU158" s="325">
        <v>435.30727821273553</v>
      </c>
      <c r="AV158" s="325">
        <v>446.2616710660443</v>
      </c>
      <c r="AW158" s="325">
        <v>456.86060767172944</v>
      </c>
      <c r="AX158" s="325">
        <v>466.6938362686322</v>
      </c>
      <c r="AY158" s="325">
        <v>475.92148771866073</v>
      </c>
      <c r="AZ158" s="325">
        <v>485.15018995082028</v>
      </c>
      <c r="BA158" s="325">
        <v>494.65814977067822</v>
      </c>
      <c r="BB158" s="325">
        <v>504.35244632049853</v>
      </c>
    </row>
    <row r="159" spans="1:54" outlineLevel="2">
      <c r="A159" s="456"/>
      <c r="B159" s="135" t="s">
        <v>281</v>
      </c>
      <c r="C159" s="135"/>
      <c r="D159" s="135"/>
      <c r="E159" s="238"/>
      <c r="F159" s="238"/>
      <c r="G159" s="238"/>
      <c r="H159" s="238"/>
      <c r="I159" s="238"/>
      <c r="J159" s="238"/>
      <c r="K159" s="238"/>
      <c r="L159" s="238"/>
      <c r="M159" s="238"/>
      <c r="N159" s="238"/>
      <c r="O159" s="238"/>
      <c r="P159" s="238"/>
      <c r="Q159" s="238"/>
      <c r="R159" s="238"/>
      <c r="S159" s="238"/>
      <c r="T159" s="238"/>
      <c r="U159" s="238"/>
      <c r="V159" s="238"/>
      <c r="W159" s="238"/>
      <c r="X159" s="238"/>
      <c r="Y159" s="238"/>
      <c r="Z159" s="238"/>
      <c r="AA159" s="238"/>
      <c r="AB159" s="238"/>
      <c r="AC159" s="238"/>
      <c r="AD159" s="238"/>
      <c r="AE159" s="238"/>
      <c r="AF159" s="238"/>
      <c r="AG159" s="238"/>
      <c r="AH159" s="238"/>
      <c r="AI159" s="238"/>
      <c r="AJ159" s="238"/>
      <c r="AK159" s="238"/>
      <c r="AL159" s="238"/>
      <c r="AM159" s="238"/>
      <c r="AN159" s="238"/>
      <c r="AO159" s="238"/>
      <c r="AP159" s="238"/>
      <c r="AQ159" s="238"/>
      <c r="AR159" s="238"/>
      <c r="AS159" s="238"/>
      <c r="AT159" s="238"/>
      <c r="AU159" s="238"/>
      <c r="AV159" s="238"/>
      <c r="AW159" s="238"/>
      <c r="AX159" s="238"/>
      <c r="AY159" s="238"/>
      <c r="AZ159" s="238"/>
      <c r="BA159" s="238"/>
      <c r="BB159" s="238"/>
    </row>
    <row r="160" spans="1:54" outlineLevel="2">
      <c r="A160" s="456"/>
      <c r="B160" s="135" t="s">
        <v>281</v>
      </c>
      <c r="C160" s="135"/>
      <c r="D160" s="135"/>
      <c r="E160" s="238"/>
      <c r="F160" s="238"/>
      <c r="G160" s="238"/>
      <c r="H160" s="238"/>
      <c r="I160" s="238"/>
      <c r="J160" s="238"/>
      <c r="K160" s="238"/>
      <c r="L160" s="238"/>
      <c r="M160" s="238"/>
      <c r="N160" s="238"/>
      <c r="O160" s="238"/>
      <c r="P160" s="238"/>
      <c r="Q160" s="238"/>
      <c r="R160" s="238"/>
      <c r="S160" s="238"/>
      <c r="T160" s="238"/>
      <c r="U160" s="238"/>
      <c r="V160" s="238"/>
      <c r="W160" s="238"/>
      <c r="X160" s="238"/>
      <c r="Y160" s="238"/>
      <c r="Z160" s="238"/>
      <c r="AA160" s="238"/>
      <c r="AB160" s="238"/>
      <c r="AC160" s="238"/>
      <c r="AD160" s="238"/>
      <c r="AE160" s="238"/>
      <c r="AF160" s="238"/>
      <c r="AG160" s="238"/>
      <c r="AH160" s="238"/>
      <c r="AI160" s="238"/>
      <c r="AJ160" s="238"/>
      <c r="AK160" s="238"/>
      <c r="AL160" s="238"/>
      <c r="AM160" s="238"/>
      <c r="AN160" s="238"/>
      <c r="AO160" s="238"/>
      <c r="AP160" s="238"/>
      <c r="AQ160" s="238"/>
      <c r="AR160" s="238"/>
      <c r="AS160" s="238"/>
      <c r="AT160" s="238"/>
      <c r="AU160" s="238"/>
      <c r="AV160" s="238"/>
      <c r="AW160" s="238"/>
      <c r="AX160" s="238"/>
      <c r="AY160" s="238"/>
      <c r="AZ160" s="238"/>
      <c r="BA160" s="238"/>
      <c r="BB160" s="238"/>
    </row>
    <row r="161" spans="1:54" outlineLevel="2">
      <c r="A161" s="456"/>
      <c r="B161" s="135" t="s">
        <v>284</v>
      </c>
      <c r="C161" s="135" t="s">
        <v>465</v>
      </c>
      <c r="D161" s="135"/>
      <c r="E161" s="323">
        <v>5.2595740712533617E-2</v>
      </c>
      <c r="F161" s="323">
        <v>5.3802687131965982E-2</v>
      </c>
      <c r="G161" s="323">
        <v>5.5061801338810064E-2</v>
      </c>
      <c r="H161" s="323">
        <v>5.6475507472825384E-2</v>
      </c>
      <c r="I161" s="323">
        <v>5.7929450917845154E-2</v>
      </c>
      <c r="J161" s="323">
        <v>5.9438627615132862E-2</v>
      </c>
      <c r="K161" s="323">
        <v>6.1073158881724876E-2</v>
      </c>
      <c r="L161" s="323">
        <v>6.2753959815942215E-2</v>
      </c>
      <c r="M161" s="323">
        <v>6.4477124174455641E-2</v>
      </c>
      <c r="N161" s="323">
        <v>6.6260458210670961E-2</v>
      </c>
      <c r="O161" s="323">
        <v>6.8080812552002226E-2</v>
      </c>
      <c r="P161" s="323">
        <v>6.9961225453208986E-2</v>
      </c>
      <c r="Q161" s="323">
        <v>7.191090981435054E-2</v>
      </c>
      <c r="R161" s="323">
        <v>7.3927887779008952E-2</v>
      </c>
      <c r="S161" s="323">
        <v>7.6021097492375775E-2</v>
      </c>
      <c r="T161" s="323">
        <v>7.8193843898153634E-2</v>
      </c>
      <c r="U161" s="323">
        <v>8.0449594869652613E-2</v>
      </c>
      <c r="V161" s="323">
        <v>8.2791990063924736E-2</v>
      </c>
      <c r="W161" s="323">
        <v>8.5224850287949322E-2</v>
      </c>
      <c r="X161" s="323">
        <v>8.7752187407551988E-2</v>
      </c>
      <c r="Y161" s="323">
        <v>9.0378214831611237E-2</v>
      </c>
      <c r="Z161" s="323">
        <v>9.3107358606096896E-2</v>
      </c>
      <c r="AA161" s="323">
        <v>9.5944269154596279E-2</v>
      </c>
      <c r="AB161" s="323">
        <v>9.8824157732481752E-2</v>
      </c>
      <c r="AC161" s="323">
        <v>0.17704544716364187</v>
      </c>
      <c r="AD161" s="323">
        <v>0.1799626003241715</v>
      </c>
      <c r="AE161" s="323">
        <v>0.18300046901219613</v>
      </c>
      <c r="AF161" s="323">
        <v>0.1861647986572893</v>
      </c>
      <c r="AG161" s="323">
        <v>0.18946163971197319</v>
      </c>
      <c r="AH161" s="323">
        <v>0.19289736504308291</v>
      </c>
      <c r="AI161" s="323">
        <v>0.19647868835651866</v>
      </c>
      <c r="AJ161" s="323">
        <v>0.20021268371817663</v>
      </c>
      <c r="AK161" s="323">
        <v>0.20410680623770538</v>
      </c>
      <c r="AL161" s="323">
        <v>0.20816891398583637</v>
      </c>
      <c r="AM161" s="323">
        <v>0.21240729122038568</v>
      </c>
      <c r="AN161" s="323">
        <v>0.2168132723481431</v>
      </c>
      <c r="AO161" s="323">
        <v>0.221410285763949</v>
      </c>
      <c r="AP161" s="323">
        <v>0.22621081367998996</v>
      </c>
      <c r="AQ161" s="323">
        <v>0.23122509792378812</v>
      </c>
      <c r="AR161" s="323">
        <v>0.23597504312622133</v>
      </c>
      <c r="AS161" s="323">
        <v>0.23986386985708491</v>
      </c>
      <c r="AT161" s="323">
        <v>0.24390186991383891</v>
      </c>
      <c r="AU161" s="323">
        <v>0.24809559110738491</v>
      </c>
      <c r="AV161" s="323">
        <v>0.2520680583167888</v>
      </c>
      <c r="AW161" s="323">
        <v>0.25534898659363559</v>
      </c>
      <c r="AX161" s="323">
        <v>0.25849474445438519</v>
      </c>
      <c r="AY161" s="323">
        <v>0.26155860311824175</v>
      </c>
      <c r="AZ161" s="323">
        <v>0.2646639995686188</v>
      </c>
      <c r="BA161" s="323">
        <v>0.26786693180140952</v>
      </c>
      <c r="BB161" s="323">
        <v>0.2711086255389934</v>
      </c>
    </row>
    <row r="162" spans="1:54" outlineLevel="2">
      <c r="A162" s="456"/>
      <c r="B162" s="135" t="s">
        <v>284</v>
      </c>
      <c r="C162" s="135" t="s">
        <v>466</v>
      </c>
      <c r="D162" s="135"/>
      <c r="E162" s="323">
        <v>0.11687942380563027</v>
      </c>
      <c r="F162" s="323">
        <v>0.11956152695992438</v>
      </c>
      <c r="G162" s="323">
        <v>0.12235955853068897</v>
      </c>
      <c r="H162" s="323">
        <v>0.12550112771738972</v>
      </c>
      <c r="I162" s="323">
        <v>0.12873211315076691</v>
      </c>
      <c r="J162" s="323">
        <v>0.13208583914473968</v>
      </c>
      <c r="K162" s="323">
        <v>0.13571813084827752</v>
      </c>
      <c r="L162" s="323">
        <v>0.13945324403542705</v>
      </c>
      <c r="M162" s="323">
        <v>0.14328249816545702</v>
      </c>
      <c r="N162" s="323">
        <v>0.14724546269037997</v>
      </c>
      <c r="O162" s="323">
        <v>0.15129069456000493</v>
      </c>
      <c r="P162" s="323">
        <v>0.15546938989601994</v>
      </c>
      <c r="Q162" s="323">
        <v>0.15980202180966785</v>
      </c>
      <c r="R162" s="323">
        <v>0.1642841950644644</v>
      </c>
      <c r="S162" s="323">
        <v>0.16893577220527947</v>
      </c>
      <c r="T162" s="323">
        <v>0.17376409755145256</v>
      </c>
      <c r="U162" s="323">
        <v>0.17877687748811696</v>
      </c>
      <c r="V162" s="323">
        <v>0.18398220014205491</v>
      </c>
      <c r="W162" s="323">
        <v>0.18938855619544295</v>
      </c>
      <c r="X162" s="323">
        <v>0.19500486090567101</v>
      </c>
      <c r="Y162" s="323">
        <v>0.20084047740358035</v>
      </c>
      <c r="Z162" s="323">
        <v>0.20690524134688196</v>
      </c>
      <c r="AA162" s="323">
        <v>0.21320948701021397</v>
      </c>
      <c r="AB162" s="323">
        <v>0.21960923940551497</v>
      </c>
      <c r="AC162" s="323">
        <v>0.39343432703031506</v>
      </c>
      <c r="AD162" s="323">
        <v>0.39991688960926991</v>
      </c>
      <c r="AE162" s="323">
        <v>0.40666770891599174</v>
      </c>
      <c r="AF162" s="323">
        <v>0.41369955257175411</v>
      </c>
      <c r="AG162" s="323">
        <v>0.42102586602660724</v>
      </c>
      <c r="AH162" s="323">
        <v>0.42866081120685107</v>
      </c>
      <c r="AI162" s="323">
        <v>0.43661930745893018</v>
      </c>
      <c r="AJ162" s="323">
        <v>0.44491707492928156</v>
      </c>
      <c r="AK162" s="323">
        <v>0.45357068052823429</v>
      </c>
      <c r="AL162" s="323">
        <v>0.46259758663519168</v>
      </c>
      <c r="AM162" s="323">
        <v>0.47201620271196815</v>
      </c>
      <c r="AN162" s="323">
        <v>0.48180727188476263</v>
      </c>
      <c r="AO162" s="323">
        <v>0.49202285725321965</v>
      </c>
      <c r="AP162" s="323">
        <v>0.50269069706664427</v>
      </c>
      <c r="AQ162" s="323">
        <v>0.51383355094175109</v>
      </c>
      <c r="AR162" s="323">
        <v>0.52438898472493645</v>
      </c>
      <c r="AS162" s="323">
        <v>0.53303082190463302</v>
      </c>
      <c r="AT162" s="323">
        <v>0.54200415536408619</v>
      </c>
      <c r="AU162" s="323">
        <v>0.55132353579418869</v>
      </c>
      <c r="AV162" s="323">
        <v>0.56015124070397493</v>
      </c>
      <c r="AW162" s="323">
        <v>0.56744219243030103</v>
      </c>
      <c r="AX162" s="323">
        <v>0.5744327654541892</v>
      </c>
      <c r="AY162" s="323">
        <v>0.58124134026275931</v>
      </c>
      <c r="AZ162" s="323">
        <v>0.58814222126359705</v>
      </c>
      <c r="BA162" s="323">
        <v>0.59525984844757729</v>
      </c>
      <c r="BB162" s="323">
        <v>0.60246361230887557</v>
      </c>
    </row>
    <row r="163" spans="1:54" outlineLevel="2">
      <c r="A163" s="456"/>
      <c r="B163" s="135" t="s">
        <v>284</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56"/>
      <c r="B164" s="135" t="s">
        <v>284</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56"/>
      <c r="B165" s="135" t="s">
        <v>470</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56"/>
      <c r="B166" s="135" t="s">
        <v>470</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56"/>
      <c r="B167" s="135" t="s">
        <v>470</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56"/>
      <c r="B168" s="135" t="s">
        <v>470</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57"/>
      <c r="B169" s="135" t="s">
        <v>470</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475</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55" t="s">
        <v>476</v>
      </c>
      <c r="B172" s="135" t="s">
        <v>281</v>
      </c>
      <c r="C172" s="135" t="s">
        <v>389</v>
      </c>
      <c r="D172" s="135" t="s">
        <v>383</v>
      </c>
      <c r="E172" s="262">
        <f>-(E$158*'Fixed Data'!$B$25*'Fixed Data'!E$47*'Fixed Data'!$B$24*'Fixed Data'!$B$23+E$158*'Fixed Data'!$B$26)*'Fixed Data'!L44/10^6</f>
        <v>-4.6407788013024023</v>
      </c>
      <c r="F172" s="262">
        <f>-(F$158*'Fixed Data'!$B$25*'Fixed Data'!F$47*'Fixed Data'!$B$24*'Fixed Data'!$B$23+F$158*'Fixed Data'!$B$26)*'Fixed Data'!M44/10^6</f>
        <v>-4.8433508910007665</v>
      </c>
      <c r="G172" s="262">
        <f>-(G$158*'Fixed Data'!$B$25*'Fixed Data'!G$47*'Fixed Data'!$B$24*'Fixed Data'!$B$23+G$158*'Fixed Data'!$B$26)*'Fixed Data'!N44/10^6</f>
        <v>-5.0544050950561932</v>
      </c>
      <c r="H172" s="262">
        <f>-(H$158*'Fixed Data'!$B$25*'Fixed Data'!H$47*'Fixed Data'!$B$24*'Fixed Data'!$B$23+H$158*'Fixed Data'!$B$26)*'Fixed Data'!O44/10^6</f>
        <v>-5.2750109908671723</v>
      </c>
      <c r="I172" s="262">
        <f>-(I$158*'Fixed Data'!$B$25*'Fixed Data'!I$47*'Fixed Data'!$B$24*'Fixed Data'!$B$23+I$158*'Fixed Data'!$B$26)*'Fixed Data'!P44/10^6</f>
        <v>-5.5056151244692053</v>
      </c>
      <c r="J172" s="262">
        <f>-(J$158*'Fixed Data'!$B$25*'Fixed Data'!J$47*'Fixed Data'!$B$24*'Fixed Data'!$B$23+J$158*'Fixed Data'!$B$26)*'Fixed Data'!Q44/10^6</f>
        <v>-5.7466833773016814</v>
      </c>
      <c r="K172" s="262">
        <f>-(K$158*'Fixed Data'!$B$25*'Fixed Data'!K$47*'Fixed Data'!$B$24*'Fixed Data'!$B$23+K$158*'Fixed Data'!$B$26)*'Fixed Data'!R44/10^6</f>
        <v>-5.9987039964234592</v>
      </c>
      <c r="L172" s="262">
        <f>-(L$158*'Fixed Data'!$B$25*'Fixed Data'!L$47*'Fixed Data'!$B$24*'Fixed Data'!$B$23+L$158*'Fixed Data'!$B$26)*'Fixed Data'!S44/10^6</f>
        <v>-6.2621887235100324</v>
      </c>
      <c r="M172" s="262">
        <f>-(M$158*'Fixed Data'!$B$25*'Fixed Data'!M$47*'Fixed Data'!$B$24*'Fixed Data'!$B$23+M$158*'Fixed Data'!$B$26)*'Fixed Data'!T44/10^6</f>
        <v>-6.5376656536720992</v>
      </c>
      <c r="N172" s="262">
        <f>-(N$158*'Fixed Data'!$B$25*'Fixed Data'!N$47*'Fixed Data'!$B$24*'Fixed Data'!$B$23+N$158*'Fixed Data'!$B$26)*'Fixed Data'!U44/10^6</f>
        <v>-6.8257034720800718</v>
      </c>
      <c r="O172" s="262">
        <f>-(O$158*'Fixed Data'!$B$25*'Fixed Data'!O$47*'Fixed Data'!$B$24*'Fixed Data'!$B$23+O$158*'Fixed Data'!$B$26)*'Fixed Data'!V44/10^6</f>
        <v>-7.0903594953656341</v>
      </c>
      <c r="P172" s="262">
        <f>-(P$158*'Fixed Data'!$B$25*'Fixed Data'!P$47*'Fixed Data'!$B$24*'Fixed Data'!$B$23+P$158*'Fixed Data'!$B$26)*'Fixed Data'!W44/10^6</f>
        <v>-7.3566328448580709</v>
      </c>
      <c r="Q172" s="262">
        <f>-(Q$158*'Fixed Data'!$B$25*'Fixed Data'!Q$47*'Fixed Data'!$B$24*'Fixed Data'!$B$23+Q$158*'Fixed Data'!$B$26)*'Fixed Data'!X44/10^6</f>
        <v>-7.6343683331905661</v>
      </c>
      <c r="R172" s="262">
        <f>-(R$158*'Fixed Data'!$B$25*'Fixed Data'!R$47*'Fixed Data'!$B$24*'Fixed Data'!$B$23+R$158*'Fixed Data'!$B$26)*'Fixed Data'!Y44/10^6</f>
        <v>-7.9240987125482336</v>
      </c>
      <c r="S172" s="262">
        <f>-(S$158*'Fixed Data'!$B$25*'Fixed Data'!S$47*'Fixed Data'!$B$24*'Fixed Data'!$B$23+S$158*'Fixed Data'!$B$26)*'Fixed Data'!Z44/10^6</f>
        <v>-8.2245320329136291</v>
      </c>
      <c r="T172" s="262">
        <f>-(T$158*'Fixed Data'!$B$25*'Fixed Data'!T$47*'Fixed Data'!$B$24*'Fixed Data'!$B$23+T$158*'Fixed Data'!$B$26)*'Fixed Data'!AA44/10^6</f>
        <v>-8.5379643094856643</v>
      </c>
      <c r="U172" s="262">
        <f>-(U$158*'Fixed Data'!$B$25*'Fixed Data'!U$47*'Fixed Data'!$B$24*'Fixed Data'!$B$23+U$158*'Fixed Data'!$B$26)*'Fixed Data'!AB44/10^6</f>
        <v>-8.8650019428648328</v>
      </c>
      <c r="V172" s="262">
        <f>-(V$158*'Fixed Data'!$B$25*'Fixed Data'!V$47*'Fixed Data'!$B$24*'Fixed Data'!$B$23+V$158*'Fixed Data'!$B$26)*'Fixed Data'!AC44/10^6</f>
        <v>-9.2062813475322383</v>
      </c>
      <c r="W172" s="262">
        <f>-(W$158*'Fixed Data'!$B$25*'Fixed Data'!W$47*'Fixed Data'!$B$24*'Fixed Data'!$B$23+W$158*'Fixed Data'!$B$26)*'Fixed Data'!AD44/10^6</f>
        <v>-9.5624705002995771</v>
      </c>
      <c r="X172" s="262">
        <f>-(X$158*'Fixed Data'!$B$25*'Fixed Data'!X$47*'Fixed Data'!$B$24*'Fixed Data'!$B$23+X$158*'Fixed Data'!$B$26)*'Fixed Data'!AE44/10^6</f>
        <v>-9.9342706477257821</v>
      </c>
      <c r="Y172" s="262">
        <f>-(Y$158*'Fixed Data'!$B$25*'Fixed Data'!Y$47*'Fixed Data'!$B$24*'Fixed Data'!$B$23+Y$158*'Fixed Data'!$B$26)*'Fixed Data'!AF44/10^6</f>
        <v>-10.322418043130563</v>
      </c>
      <c r="Z172" s="262">
        <f>-(Z$158*'Fixed Data'!$B$25*'Fixed Data'!Z$47*'Fixed Data'!$B$24*'Fixed Data'!$B$23+Z$158*'Fixed Data'!$B$26)*'Fixed Data'!AG44/10^6</f>
        <v>-10.727685818998307</v>
      </c>
      <c r="AA172" s="262">
        <f>-(AA$158*'Fixed Data'!$B$25*'Fixed Data'!AA$47*'Fixed Data'!$B$24*'Fixed Data'!$B$23+AA$158*'Fixed Data'!$B$26)*'Fixed Data'!AH44/10^6</f>
        <v>-11.150885955798087</v>
      </c>
      <c r="AB172" s="262">
        <f>-(AB$158*'Fixed Data'!$B$25*'Fixed Data'!AB$47*'Fixed Data'!$B$24*'Fixed Data'!$B$23+AB$158*'Fixed Data'!$B$26)*'Fixed Data'!AI44/10^6</f>
        <v>-11.578504939148347</v>
      </c>
      <c r="AC172" s="262">
        <f>-(AC$158*'Fixed Data'!$B$25*'Fixed Data'!AC$47*'Fixed Data'!$B$24*'Fixed Data'!$B$23+AC$158*'Fixed Data'!$B$26)*'Fixed Data'!AJ44/10^6</f>
        <v>-78.359100253302756</v>
      </c>
      <c r="AD172" s="262">
        <f>-(AD$158*'Fixed Data'!$B$25*'Fixed Data'!AD$47*'Fixed Data'!$B$24*'Fixed Data'!$B$23+AD$158*'Fixed Data'!$B$26)*'Fixed Data'!AK44/10^6</f>
        <v>-81.591765426684475</v>
      </c>
      <c r="AE172" s="262">
        <f>-(AE$158*'Fixed Data'!$B$25*'Fixed Data'!AE$47*'Fixed Data'!$B$24*'Fixed Data'!$B$23+AE$158*'Fixed Data'!$B$26)*'Fixed Data'!AL44/10^6</f>
        <v>-84.95915372636334</v>
      </c>
      <c r="AF172" s="262">
        <f>-(AF$158*'Fixed Data'!$B$25*'Fixed Data'!AF$47*'Fixed Data'!$B$24*'Fixed Data'!$B$23+AF$158*'Fixed Data'!$B$26)*'Fixed Data'!AM44/10^6</f>
        <v>-88.463133502488787</v>
      </c>
      <c r="AG172" s="262">
        <f>-(AG$158*'Fixed Data'!$B$25*'Fixed Data'!AG$47*'Fixed Data'!$B$24*'Fixed Data'!$B$23+AG$158*'Fixed Data'!$B$26)*'Fixed Data'!AN44/10^6</f>
        <v>-92.107203167136007</v>
      </c>
      <c r="AH172" s="262">
        <f>-(AH$158*'Fixed Data'!$B$25*'Fixed Data'!AH$47*'Fixed Data'!$B$24*'Fixed Data'!$B$23+AH$158*'Fixed Data'!$B$26)*'Fixed Data'!AO44/10^6</f>
        <v>-95.897454900784311</v>
      </c>
      <c r="AI172" s="262">
        <f>-(AI$158*'Fixed Data'!$B$25*'Fixed Data'!AI$47*'Fixed Data'!$B$24*'Fixed Data'!$B$23+AI$158*'Fixed Data'!$B$26)*'Fixed Data'!AP44/10^6</f>
        <v>-99.844225313101546</v>
      </c>
      <c r="AJ172" s="262">
        <f>-(AJ$158*'Fixed Data'!$B$25*'Fixed Data'!AJ$47*'Fixed Data'!$B$24*'Fixed Data'!$B$23+AJ$158*'Fixed Data'!$B$26)*'Fixed Data'!AQ44/10^6</f>
        <v>-103.95242948847687</v>
      </c>
      <c r="AK172" s="262">
        <f>-(AK$158*'Fixed Data'!$B$25*'Fixed Data'!AK$47*'Fixed Data'!$B$24*'Fixed Data'!$B$23+AK$158*'Fixed Data'!$B$26)*'Fixed Data'!AR44/10^6</f>
        <v>-108.22856969321124</v>
      </c>
      <c r="AL172" s="262">
        <f>-(AL$158*'Fixed Data'!$B$25*'Fixed Data'!AL$47*'Fixed Data'!$B$24*'Fixed Data'!$B$23+AL$158*'Fixed Data'!$B$26)*'Fixed Data'!AS44/10^6</f>
        <v>-112.68020550788785</v>
      </c>
      <c r="AM172" s="262">
        <f>-(AM$158*'Fixed Data'!$B$25*'Fixed Data'!AM$47*'Fixed Data'!$B$24*'Fixed Data'!$B$23+AM$158*'Fixed Data'!$B$26)*'Fixed Data'!AT44/10^6</f>
        <v>-117.31545316247499</v>
      </c>
      <c r="AN172" s="262">
        <f>-(AN$158*'Fixed Data'!$B$25*'Fixed Data'!AN$47*'Fixed Data'!$B$24*'Fixed Data'!$B$23+AN$158*'Fixed Data'!$B$26)*'Fixed Data'!AU44/10^6</f>
        <v>-122.11209444662995</v>
      </c>
      <c r="AO172" s="262">
        <f>-(AO$158*'Fixed Data'!$B$25*'Fixed Data'!AO$47*'Fixed Data'!$B$24*'Fixed Data'!$B$23+AO$158*'Fixed Data'!$B$26)*'Fixed Data'!AV44/10^6</f>
        <v>-127.10241621254066</v>
      </c>
      <c r="AP172" s="262">
        <f>-(AP$158*'Fixed Data'!$B$25*'Fixed Data'!AP$47*'Fixed Data'!$B$24*'Fixed Data'!$B$23+AP$158*'Fixed Data'!$B$26)*'Fixed Data'!AW44/10^6</f>
        <v>-132.30014090756896</v>
      </c>
      <c r="AQ172" s="262">
        <f>-(AQ$158*'Fixed Data'!$B$25*'Fixed Data'!AQ$47*'Fixed Data'!$B$24*'Fixed Data'!$B$23+AQ$158*'Fixed Data'!$B$26)*'Fixed Data'!AX44/10^6</f>
        <v>-137.71468158559799</v>
      </c>
      <c r="AR172" s="262">
        <f>-(AR$158*'Fixed Data'!$B$25*'Fixed Data'!AR$47*'Fixed Data'!$B$24*'Fixed Data'!$B$23+AR$158*'Fixed Data'!$B$26)*'Fixed Data'!AY44/10^6</f>
        <v>-143.20184666536744</v>
      </c>
      <c r="AS172" s="262">
        <f>-(AS$158*'Fixed Data'!$B$25*'Fixed Data'!AS$47*'Fixed Data'!$B$24*'Fixed Data'!$B$23+AS$158*'Fixed Data'!$B$26)*'Fixed Data'!AZ44/10^6</f>
        <v>-148.5726099392981</v>
      </c>
      <c r="AT172" s="262">
        <f>-(AT$158*'Fixed Data'!$B$25*'Fixed Data'!AT$47*'Fixed Data'!$B$24*'Fixed Data'!$B$23+AT$158*'Fixed Data'!$B$26)*'Fixed Data'!BA44/10^6</f>
        <v>-154.14739668711351</v>
      </c>
      <c r="AU172" s="262">
        <f>-(AU$158*'Fixed Data'!$B$25*'Fixed Data'!AU$47*'Fixed Data'!$B$24*'Fixed Data'!$B$23+AU$158*'Fixed Data'!$B$26)*'Fixed Data'!BB44/10^6</f>
        <v>-159.93444973565488</v>
      </c>
      <c r="AV172" s="262">
        <f>-(AV$158*'Fixed Data'!$B$25*'Fixed Data'!AV$47*'Fixed Data'!$B$24*'Fixed Data'!$B$23+AV$158*'Fixed Data'!$B$26)*'Fixed Data'!BC44/10^6</f>
        <v>-165.82374402709073</v>
      </c>
      <c r="AW172" s="262">
        <f>-(AW$158*'Fixed Data'!$B$25*'Fixed Data'!AW$47*'Fixed Data'!$B$24*'Fixed Data'!$B$23+AW$158*'Fixed Data'!$B$26)*'Fixed Data'!BD44/10^6</f>
        <v>-171.67101274114319</v>
      </c>
      <c r="AX172" s="262">
        <f>-(AX$158*'Fixed Data'!$B$25*'Fixed Data'!AX$47*'Fixed Data'!$B$24*'Fixed Data'!$B$23+AX$158*'Fixed Data'!$B$26)*'Fixed Data'!BE44/10^6</f>
        <v>-177.31592487611238</v>
      </c>
      <c r="AY172" s="262">
        <f>-(AY$158*'Fixed Data'!$B$25*'Fixed Data'!AY$47*'Fixed Data'!$B$24*'Fixed Data'!$B$23+AY$158*'Fixed Data'!$B$26)*'Fixed Data'!BF44/10^6</f>
        <v>-182.81039321075431</v>
      </c>
      <c r="AZ172" s="262">
        <f>-(AZ$158*'Fixed Data'!$B$25*'Fixed Data'!AZ$47*'Fixed Data'!$B$24*'Fixed Data'!$B$23+AZ$158*'Fixed Data'!$B$26)*'Fixed Data'!BG44/10^6</f>
        <v>-188.38238133805356</v>
      </c>
      <c r="BA172" s="262">
        <f>-(BA$158*'Fixed Data'!$B$25*'Fixed Data'!BA$47*'Fixed Data'!$B$24*'Fixed Data'!$B$23+BA$158*'Fixed Data'!$B$26)*'Fixed Data'!BH44/10^6</f>
        <v>-194.14109104563178</v>
      </c>
      <c r="BB172" s="262">
        <f>-(BB$158*'Fixed Data'!$B$25*'Fixed Data'!BB$47*'Fixed Data'!$B$24*'Fixed Data'!$B$23+BB$158*'Fixed Data'!$B$26)*'Fixed Data'!BI44/10^6</f>
        <v>-200.05316440220474</v>
      </c>
    </row>
    <row r="173" spans="1:54" outlineLevel="2">
      <c r="A173" s="456"/>
      <c r="B173" s="135" t="s">
        <v>281</v>
      </c>
      <c r="C173" s="135"/>
      <c r="D173" s="135" t="s">
        <v>383</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57"/>
      <c r="B174" s="135" t="s">
        <v>281</v>
      </c>
      <c r="C174" s="135"/>
      <c r="D174" s="135" t="s">
        <v>383</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55" t="s">
        <v>477</v>
      </c>
      <c r="B176" s="135" t="s">
        <v>281</v>
      </c>
      <c r="C176" s="135" t="s">
        <v>389</v>
      </c>
      <c r="D176" s="135" t="s">
        <v>383</v>
      </c>
      <c r="E176" s="262">
        <f>-(E$158*'Fixed Data'!$B$25*'Fixed Data'!E$47*'Fixed Data'!$B$24*'Fixed Data'!$B$23+E$158*'Fixed Data'!$B$26)*'Fixed Data'!L46/10^6</f>
        <v>-13.922336400609383</v>
      </c>
      <c r="F176" s="262">
        <f>-(F$158*'Fixed Data'!$B$25*'Fixed Data'!F$47*'Fixed Data'!$B$24*'Fixed Data'!$B$23+F$158*'Fixed Data'!$B$26)*'Fixed Data'!M46/10^6</f>
        <v>-14.530052669612145</v>
      </c>
      <c r="G176" s="262">
        <f>-(G$158*'Fixed Data'!$B$25*'Fixed Data'!G$47*'Fixed Data'!$B$24*'Fixed Data'!$B$23+G$158*'Fixed Data'!$B$26)*'Fixed Data'!N46/10^6</f>
        <v>-15.163215285168583</v>
      </c>
      <c r="H176" s="262">
        <f>-(H$158*'Fixed Data'!$B$25*'Fixed Data'!H$47*'Fixed Data'!$B$24*'Fixed Data'!$B$23+H$158*'Fixed Data'!$B$26)*'Fixed Data'!O46/10^6</f>
        <v>-15.825032972601516</v>
      </c>
      <c r="I176" s="262">
        <f>-(I$158*'Fixed Data'!$B$25*'Fixed Data'!I$47*'Fixed Data'!$B$24*'Fixed Data'!$B$23+I$158*'Fixed Data'!$B$26)*'Fixed Data'!P46/10^6</f>
        <v>-16.516845373407616</v>
      </c>
      <c r="J176" s="262">
        <f>-(J$158*'Fixed Data'!$B$25*'Fixed Data'!J$47*'Fixed Data'!$B$24*'Fixed Data'!$B$23+J$158*'Fixed Data'!$B$26)*'Fixed Data'!Q46/10^6</f>
        <v>-17.240050128118568</v>
      </c>
      <c r="K176" s="262">
        <f>-(K$158*'Fixed Data'!$B$25*'Fixed Data'!K$47*'Fixed Data'!$B$24*'Fixed Data'!$B$23+K$158*'Fixed Data'!$B$26)*'Fixed Data'!R46/10^6</f>
        <v>-17.996111989270378</v>
      </c>
      <c r="L176" s="262">
        <f>-(L$158*'Fixed Data'!$B$25*'Fixed Data'!L$47*'Fixed Data'!$B$24*'Fixed Data'!$B$23+L$158*'Fixed Data'!$B$26)*'Fixed Data'!S46/10^6</f>
        <v>-18.786566170530097</v>
      </c>
      <c r="M176" s="262">
        <f>-(M$158*'Fixed Data'!$B$25*'Fixed Data'!M$47*'Fixed Data'!$B$24*'Fixed Data'!$B$23+M$158*'Fixed Data'!$B$26)*'Fixed Data'!T46/10^6</f>
        <v>-19.612996956899593</v>
      </c>
      <c r="N176" s="262">
        <f>-(N$158*'Fixed Data'!$B$25*'Fixed Data'!N$47*'Fixed Data'!$B$24*'Fixed Data'!$B$23+N$158*'Fixed Data'!$B$26)*'Fixed Data'!U46/10^6</f>
        <v>-20.477110412006606</v>
      </c>
      <c r="O176" s="262">
        <f>-(O$158*'Fixed Data'!$B$25*'Fixed Data'!O$47*'Fixed Data'!$B$24*'Fixed Data'!$B$23+O$158*'Fixed Data'!$B$26)*'Fixed Data'!V46/10^6</f>
        <v>-21.271078486096904</v>
      </c>
      <c r="P176" s="262">
        <f>-(P$158*'Fixed Data'!$B$25*'Fixed Data'!P$47*'Fixed Data'!$B$24*'Fixed Data'!$B$23+P$158*'Fixed Data'!$B$26)*'Fixed Data'!W46/10^6</f>
        <v>-22.069898539001262</v>
      </c>
      <c r="Q176" s="262">
        <f>-(Q$158*'Fixed Data'!$B$25*'Fixed Data'!Q$47*'Fixed Data'!$B$24*'Fixed Data'!$B$23+Q$158*'Fixed Data'!$B$26)*'Fixed Data'!X46/10^6</f>
        <v>-22.903104999571699</v>
      </c>
      <c r="R176" s="262">
        <f>-(R$158*'Fixed Data'!$B$25*'Fixed Data'!R$47*'Fixed Data'!$B$24*'Fixed Data'!$B$23+R$158*'Fixed Data'!$B$26)*'Fixed Data'!Y46/10^6</f>
        <v>-23.772296137644702</v>
      </c>
      <c r="S176" s="262">
        <f>-(S$158*'Fixed Data'!$B$25*'Fixed Data'!S$47*'Fixed Data'!$B$24*'Fixed Data'!$B$23+S$158*'Fixed Data'!$B$26)*'Fixed Data'!Z46/10^6</f>
        <v>-24.673596094009884</v>
      </c>
      <c r="T176" s="262">
        <f>-(T$158*'Fixed Data'!$B$25*'Fixed Data'!T$47*'Fixed Data'!$B$24*'Fixed Data'!$B$23+T$158*'Fixed Data'!$B$26)*'Fixed Data'!AA46/10^6</f>
        <v>-25.613892923618277</v>
      </c>
      <c r="U176" s="262">
        <f>-(U$158*'Fixed Data'!$B$25*'Fixed Data'!U$47*'Fixed Data'!$B$24*'Fixed Data'!$B$23+U$158*'Fixed Data'!$B$26)*'Fixed Data'!AB46/10^6</f>
        <v>-26.595005833544306</v>
      </c>
      <c r="V176" s="262">
        <f>-(V$158*'Fixed Data'!$B$25*'Fixed Data'!V$47*'Fixed Data'!$B$24*'Fixed Data'!$B$23+V$158*'Fixed Data'!$B$26)*'Fixed Data'!AC46/10^6</f>
        <v>-27.618844037532316</v>
      </c>
      <c r="W176" s="262">
        <f>-(W$158*'Fixed Data'!$B$25*'Fixed Data'!W$47*'Fixed Data'!$B$24*'Fixed Data'!$B$23+W$158*'Fixed Data'!$B$26)*'Fixed Data'!AD46/10^6</f>
        <v>-28.68741150089873</v>
      </c>
      <c r="X176" s="262">
        <f>-(X$158*'Fixed Data'!$B$25*'Fixed Data'!X$47*'Fixed Data'!$B$24*'Fixed Data'!$B$23+X$158*'Fixed Data'!$B$26)*'Fixed Data'!AE46/10^6</f>
        <v>-29.802811943177343</v>
      </c>
      <c r="Y176" s="262">
        <f>-(Y$158*'Fixed Data'!$B$25*'Fixed Data'!Y$47*'Fixed Data'!$B$24*'Fixed Data'!$B$23+Y$158*'Fixed Data'!$B$26)*'Fixed Data'!AF46/10^6</f>
        <v>-30.967254129391687</v>
      </c>
      <c r="Z176" s="262">
        <f>-(Z$158*'Fixed Data'!$B$25*'Fixed Data'!Z$47*'Fixed Data'!$B$24*'Fixed Data'!$B$23+Z$158*'Fixed Data'!$B$26)*'Fixed Data'!AG46/10^6</f>
        <v>-32.183057451434784</v>
      </c>
      <c r="AA176" s="262">
        <f>-(AA$158*'Fixed Data'!$B$25*'Fixed Data'!AA$47*'Fixed Data'!$B$24*'Fixed Data'!$B$23+AA$158*'Fixed Data'!$B$26)*'Fixed Data'!AH46/10^6</f>
        <v>-33.452657873088327</v>
      </c>
      <c r="AB176" s="262">
        <f>-(AB$158*'Fixed Data'!$B$25*'Fixed Data'!AB$47*'Fixed Data'!$B$24*'Fixed Data'!$B$23+AB$158*'Fixed Data'!$B$26)*'Fixed Data'!AI46/10^6</f>
        <v>-34.735514817445036</v>
      </c>
      <c r="AC176" s="262">
        <f>-(AC$158*'Fixed Data'!$B$25*'Fixed Data'!AC$47*'Fixed Data'!$B$24*'Fixed Data'!$B$23+AC$158*'Fixed Data'!$B$26)*'Fixed Data'!AJ46/10^6</f>
        <v>-235.07730076212906</v>
      </c>
      <c r="AD176" s="262">
        <f>-(AD$158*'Fixed Data'!$B$25*'Fixed Data'!AD$47*'Fixed Data'!$B$24*'Fixed Data'!$B$23+AD$158*'Fixed Data'!$B$26)*'Fixed Data'!AK46/10^6</f>
        <v>-244.77529628493892</v>
      </c>
      <c r="AE176" s="262">
        <f>-(AE$158*'Fixed Data'!$B$25*'Fixed Data'!AE$47*'Fixed Data'!$B$24*'Fixed Data'!$B$23+AE$158*'Fixed Data'!$B$26)*'Fixed Data'!AL46/10^6</f>
        <v>-254.87746118736462</v>
      </c>
      <c r="AF176" s="262">
        <f>-(AF$158*'Fixed Data'!$B$25*'Fixed Data'!AF$47*'Fixed Data'!$B$24*'Fixed Data'!$B$23+AF$158*'Fixed Data'!$B$26)*'Fixed Data'!AM46/10^6</f>
        <v>-265.38940052009207</v>
      </c>
      <c r="AG176" s="262">
        <f>-(AG$158*'Fixed Data'!$B$25*'Fixed Data'!AG$47*'Fixed Data'!$B$24*'Fixed Data'!$B$23+AG$158*'Fixed Data'!$B$26)*'Fixed Data'!AN46/10^6</f>
        <v>-276.32160951088429</v>
      </c>
      <c r="AH176" s="262">
        <f>-(AH$158*'Fixed Data'!$B$25*'Fixed Data'!AH$47*'Fixed Data'!$B$24*'Fixed Data'!$B$23+AH$158*'Fixed Data'!$B$26)*'Fixed Data'!AO46/10^6</f>
        <v>-287.69236471450358</v>
      </c>
      <c r="AI176" s="262">
        <f>-(AI$158*'Fixed Data'!$B$25*'Fixed Data'!AI$47*'Fixed Data'!$B$24*'Fixed Data'!$B$23+AI$158*'Fixed Data'!$B$26)*'Fixed Data'!AP46/10^6</f>
        <v>-299.5326759537063</v>
      </c>
      <c r="AJ176" s="262">
        <f>-(AJ$158*'Fixed Data'!$B$25*'Fixed Data'!AJ$47*'Fixed Data'!$B$24*'Fixed Data'!$B$23+AJ$158*'Fixed Data'!$B$26)*'Fixed Data'!AQ46/10^6</f>
        <v>-311.85728848170424</v>
      </c>
      <c r="AK176" s="262">
        <f>-(AK$158*'Fixed Data'!$B$25*'Fixed Data'!AK$47*'Fixed Data'!$B$24*'Fixed Data'!$B$23+AK$158*'Fixed Data'!$B$26)*'Fixed Data'!AR46/10^6</f>
        <v>-324.68570909749843</v>
      </c>
      <c r="AL176" s="262">
        <f>-(AL$158*'Fixed Data'!$B$25*'Fixed Data'!AL$47*'Fixed Data'!$B$24*'Fixed Data'!$B$23+AL$158*'Fixed Data'!$B$26)*'Fixed Data'!AS46/10^6</f>
        <v>-338.04061654313045</v>
      </c>
      <c r="AM176" s="262">
        <f>-(AM$158*'Fixed Data'!$B$25*'Fixed Data'!AM$47*'Fixed Data'!$B$24*'Fixed Data'!$B$23+AM$158*'Fixed Data'!$B$26)*'Fixed Data'!AT46/10^6</f>
        <v>-351.94635950917308</v>
      </c>
      <c r="AN176" s="262">
        <f>-(AN$158*'Fixed Data'!$B$25*'Fixed Data'!AN$47*'Fixed Data'!$B$24*'Fixed Data'!$B$23+AN$158*'Fixed Data'!$B$26)*'Fixed Data'!AU46/10^6</f>
        <v>-366.33628336377745</v>
      </c>
      <c r="AO176" s="262">
        <f>-(AO$158*'Fixed Data'!$B$25*'Fixed Data'!AO$47*'Fixed Data'!$B$24*'Fixed Data'!$B$23+AO$158*'Fixed Data'!$B$26)*'Fixed Data'!AV46/10^6</f>
        <v>-381.30724866366677</v>
      </c>
      <c r="AP176" s="262">
        <f>-(AP$158*'Fixed Data'!$B$25*'Fixed Data'!AP$47*'Fixed Data'!$B$24*'Fixed Data'!$B$23+AP$158*'Fixed Data'!$B$26)*'Fixed Data'!AW46/10^6</f>
        <v>-396.90042275103099</v>
      </c>
      <c r="AQ176" s="262">
        <f>-(AQ$158*'Fixed Data'!$B$25*'Fixed Data'!AQ$47*'Fixed Data'!$B$24*'Fixed Data'!$B$23+AQ$158*'Fixed Data'!$B$26)*'Fixed Data'!AX46/10^6</f>
        <v>-413.14404478756336</v>
      </c>
      <c r="AR176" s="262">
        <f>-(AR$158*'Fixed Data'!$B$25*'Fixed Data'!AR$47*'Fixed Data'!$B$24*'Fixed Data'!$B$23+AR$158*'Fixed Data'!$B$26)*'Fixed Data'!AY46/10^6</f>
        <v>-429.60554002942388</v>
      </c>
      <c r="AS176" s="262">
        <f>-(AS$158*'Fixed Data'!$B$25*'Fixed Data'!AS$47*'Fixed Data'!$B$24*'Fixed Data'!$B$23+AS$158*'Fixed Data'!$B$26)*'Fixed Data'!AZ46/10^6</f>
        <v>-445.71782985376518</v>
      </c>
      <c r="AT176" s="262">
        <f>-(AT$158*'Fixed Data'!$B$25*'Fixed Data'!AT$47*'Fixed Data'!$B$24*'Fixed Data'!$B$23+AT$158*'Fixed Data'!$B$26)*'Fixed Data'!BA46/10^6</f>
        <v>-462.44219009987705</v>
      </c>
      <c r="AU176" s="262">
        <f>-(AU$158*'Fixed Data'!$B$25*'Fixed Data'!AU$47*'Fixed Data'!$B$24*'Fixed Data'!$B$23+AU$158*'Fixed Data'!$B$26)*'Fixed Data'!BB46/10^6</f>
        <v>-479.80334924829674</v>
      </c>
      <c r="AV176" s="262">
        <f>-(AV$158*'Fixed Data'!$B$25*'Fixed Data'!AV$47*'Fixed Data'!$B$24*'Fixed Data'!$B$23+AV$158*'Fixed Data'!$B$26)*'Fixed Data'!BC46/10^6</f>
        <v>-497.47123212549667</v>
      </c>
      <c r="AW176" s="262">
        <f>-(AW$158*'Fixed Data'!$B$25*'Fixed Data'!AW$47*'Fixed Data'!$B$24*'Fixed Data'!$B$23+AW$158*'Fixed Data'!$B$26)*'Fixed Data'!BD46/10^6</f>
        <v>-515.01303827059689</v>
      </c>
      <c r="AX176" s="262">
        <f>-(AX$158*'Fixed Data'!$B$25*'Fixed Data'!AX$47*'Fixed Data'!$B$24*'Fixed Data'!$B$23+AX$158*'Fixed Data'!$B$26)*'Fixed Data'!BE46/10^6</f>
        <v>-531.94777467844915</v>
      </c>
      <c r="AY176" s="262">
        <f>-(AY$158*'Fixed Data'!$B$25*'Fixed Data'!AY$47*'Fixed Data'!$B$24*'Fixed Data'!$B$23+AY$158*'Fixed Data'!$B$26)*'Fixed Data'!BF46/10^6</f>
        <v>-548.43117968533613</v>
      </c>
      <c r="AZ176" s="262">
        <f>-(AZ$158*'Fixed Data'!$B$25*'Fixed Data'!AZ$47*'Fixed Data'!$B$24*'Fixed Data'!$B$23+AZ$158*'Fixed Data'!$B$26)*'Fixed Data'!BG46/10^6</f>
        <v>-565.14714407027247</v>
      </c>
      <c r="BA176" s="262">
        <f>-(BA$158*'Fixed Data'!$B$25*'Fixed Data'!BA$47*'Fixed Data'!$B$24*'Fixed Data'!$B$23+BA$158*'Fixed Data'!$B$26)*'Fixed Data'!BH46/10^6</f>
        <v>-582.42327319615526</v>
      </c>
      <c r="BB176" s="262">
        <f>-(BB$158*'Fixed Data'!$B$25*'Fixed Data'!BB$47*'Fixed Data'!$B$24*'Fixed Data'!$B$23+BB$158*'Fixed Data'!$B$26)*'Fixed Data'!BI46/10^6</f>
        <v>-600.15949326912335</v>
      </c>
    </row>
    <row r="177" spans="1:54" outlineLevel="2">
      <c r="A177" s="456"/>
      <c r="B177" s="135" t="s">
        <v>281</v>
      </c>
      <c r="C177" s="135"/>
      <c r="D177" s="135" t="s">
        <v>383</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57"/>
      <c r="B178" s="135" t="s">
        <v>281</v>
      </c>
      <c r="C178" s="135"/>
      <c r="D178" s="135" t="s">
        <v>383</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478</v>
      </c>
      <c r="B182" s="19"/>
      <c r="C182" s="19"/>
      <c r="D182" s="19"/>
      <c r="E182" s="15"/>
    </row>
    <row r="183" spans="1:54" ht="15" outlineLevel="1">
      <c r="A183" s="12"/>
      <c r="B183" s="19"/>
      <c r="C183" s="19"/>
      <c r="D183" s="19"/>
      <c r="E183" s="15"/>
    </row>
    <row r="184" spans="1:54" s="4" customFormat="1" outlineLevel="1">
      <c r="A184" s="4" t="s">
        <v>479</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58" t="s">
        <v>480</v>
      </c>
      <c r="B186" s="150" t="s">
        <v>481</v>
      </c>
      <c r="C186" s="6" t="s">
        <v>482</v>
      </c>
      <c r="D186" s="10" t="s">
        <v>394</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59"/>
      <c r="B187" s="150" t="s">
        <v>483</v>
      </c>
      <c r="C187" s="6" t="s">
        <v>484</v>
      </c>
      <c r="D187" s="10" t="s">
        <v>394</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55" t="s">
        <v>485</v>
      </c>
      <c r="B190" s="150" t="s">
        <v>344</v>
      </c>
      <c r="C190" s="19"/>
      <c r="D190" s="135" t="s">
        <v>383</v>
      </c>
      <c r="E190" s="21">
        <f>(E133+E83)*E186</f>
        <v>-1.5238887661905312</v>
      </c>
      <c r="F190" s="21">
        <f t="shared" ref="F190:BB190" si="17">(F133+F83)*F186</f>
        <v>-1.7451440609499989</v>
      </c>
      <c r="G190" s="21">
        <f t="shared" si="17"/>
        <v>-1.6035404811516578</v>
      </c>
      <c r="H190" s="21">
        <f t="shared" si="17"/>
        <v>-1.7989055252599329</v>
      </c>
      <c r="I190" s="21">
        <f t="shared" si="17"/>
        <v>-1.6283197123963868</v>
      </c>
      <c r="J190" s="21">
        <f t="shared" si="17"/>
        <v>-0.3839382970282787</v>
      </c>
      <c r="K190" s="21">
        <f t="shared" si="17"/>
        <v>-0.34648262634578075</v>
      </c>
      <c r="L190" s="21">
        <f t="shared" si="17"/>
        <v>-0.31165235600331098</v>
      </c>
      <c r="M190" s="21">
        <f t="shared" si="17"/>
        <v>-0.2792947912051747</v>
      </c>
      <c r="N190" s="21">
        <f t="shared" si="17"/>
        <v>-0.24926516953809341</v>
      </c>
      <c r="O190" s="21">
        <f t="shared" si="17"/>
        <v>-0.2214262785531225</v>
      </c>
      <c r="P190" s="21">
        <f t="shared" si="17"/>
        <v>-0.19564809083519152</v>
      </c>
      <c r="Q190" s="21">
        <f t="shared" si="17"/>
        <v>-0.1718074157913547</v>
      </c>
      <c r="R190" s="21">
        <f t="shared" si="17"/>
        <v>-0.14978756742163521</v>
      </c>
      <c r="S190" s="21">
        <f t="shared" si="17"/>
        <v>-0.12947804736778387</v>
      </c>
      <c r="T190" s="21">
        <f t="shared" si="17"/>
        <v>-0.11077424256539592</v>
      </c>
      <c r="U190" s="21">
        <f t="shared" si="17"/>
        <v>-9.3577136853696785E-2</v>
      </c>
      <c r="V190" s="21">
        <f t="shared" si="17"/>
        <v>-7.7793035924972054E-2</v>
      </c>
      <c r="W190" s="21">
        <f t="shared" si="17"/>
        <v>-6.3333305022120145E-2</v>
      </c>
      <c r="X190" s="21">
        <f t="shared" si="17"/>
        <v>-5.0114118818207563E-2</v>
      </c>
      <c r="Y190" s="21">
        <f t="shared" si="17"/>
        <v>-3.8056222936238046E-2</v>
      </c>
      <c r="Z190" s="21">
        <f t="shared" si="17"/>
        <v>-2.7084706590664972E-2</v>
      </c>
      <c r="AA190" s="21">
        <f t="shared" si="17"/>
        <v>-1.7128785854511046E-2</v>
      </c>
      <c r="AB190" s="21">
        <f t="shared" si="17"/>
        <v>-8.1215970773621127E-3</v>
      </c>
      <c r="AC190" s="21">
        <f t="shared" si="17"/>
        <v>9.8178839413938802E-18</v>
      </c>
      <c r="AD190" s="21">
        <f t="shared" si="17"/>
        <v>9.4858782042452955E-18</v>
      </c>
      <c r="AE190" s="21">
        <f t="shared" si="17"/>
        <v>9.1650997142466625E-18</v>
      </c>
      <c r="AF190" s="21">
        <f t="shared" si="17"/>
        <v>8.8551688060354232E-18</v>
      </c>
      <c r="AG190" s="21">
        <f t="shared" si="17"/>
        <v>8.5557186531743215E-18</v>
      </c>
      <c r="AH190" s="21">
        <f t="shared" si="17"/>
        <v>8.2663948339848545E-18</v>
      </c>
      <c r="AI190" s="21">
        <f t="shared" si="17"/>
        <v>7.9868549120626603E-18</v>
      </c>
      <c r="AJ190" s="21">
        <f t="shared" si="17"/>
        <v>7.7542280699637472E-18</v>
      </c>
      <c r="AK190" s="21">
        <f t="shared" si="17"/>
        <v>7.5283767669550946E-18</v>
      </c>
      <c r="AL190" s="21">
        <f t="shared" si="17"/>
        <v>7.3091036572379555E-18</v>
      </c>
      <c r="AM190" s="21">
        <f t="shared" si="17"/>
        <v>7.096217142949471E-18</v>
      </c>
      <c r="AN190" s="21">
        <f t="shared" si="17"/>
        <v>6.8895312067470601E-18</v>
      </c>
      <c r="AO190" s="21">
        <f t="shared" si="17"/>
        <v>6.6888652492689897E-18</v>
      </c>
      <c r="AP190" s="21">
        <f t="shared" si="17"/>
        <v>6.4940439313291162E-18</v>
      </c>
      <c r="AQ190" s="21">
        <f t="shared" si="17"/>
        <v>6.3048970207078801E-18</v>
      </c>
      <c r="AR190" s="21">
        <f t="shared" si="17"/>
        <v>6.1212592434057093E-18</v>
      </c>
      <c r="AS190" s="21">
        <f t="shared" si="17"/>
        <v>5.9429701392288436E-18</v>
      </c>
      <c r="AT190" s="21">
        <f t="shared" si="17"/>
        <v>5.769873921581402E-18</v>
      </c>
      <c r="AU190" s="21">
        <f t="shared" si="17"/>
        <v>5.6018193413411673E-18</v>
      </c>
      <c r="AV190" s="21">
        <f t="shared" si="17"/>
        <v>5.4386595547001621E-18</v>
      </c>
      <c r="AW190" s="21">
        <f t="shared" si="17"/>
        <v>5.280251994854526E-18</v>
      </c>
      <c r="AX190" s="21">
        <f t="shared" si="17"/>
        <v>5.1264582474315787E-18</v>
      </c>
      <c r="AY190" s="21">
        <f t="shared" si="17"/>
        <v>4.9771439295452213E-18</v>
      </c>
      <c r="AZ190" s="21">
        <f t="shared" si="17"/>
        <v>4.8321785723740015E-18</v>
      </c>
      <c r="BA190" s="21">
        <f t="shared" si="17"/>
        <v>4.6914355071592247E-18</v>
      </c>
      <c r="BB190" s="21">
        <f t="shared" si="17"/>
        <v>4.5547917545235191E-18</v>
      </c>
    </row>
    <row r="191" spans="1:54" outlineLevel="2">
      <c r="A191" s="456"/>
      <c r="B191" s="150" t="s">
        <v>486</v>
      </c>
      <c r="C191" s="19"/>
      <c r="D191" s="135" t="s">
        <v>383</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56"/>
      <c r="B192" s="150" t="s">
        <v>560</v>
      </c>
      <c r="C192" s="19"/>
      <c r="D192" s="135" t="s">
        <v>383</v>
      </c>
      <c r="E192" s="21">
        <f>E77*E186</f>
        <v>-1.5541703185411726</v>
      </c>
      <c r="F192" s="21">
        <f t="shared" ref="F192:BB192" si="19">F77*F186</f>
        <v>-1.5436525568174035</v>
      </c>
      <c r="G192" s="21">
        <f t="shared" si="19"/>
        <v>-1.5330967033397016</v>
      </c>
      <c r="H192" s="21">
        <f t="shared" si="19"/>
        <v>-1.5227154455331295</v>
      </c>
      <c r="I192" s="21">
        <f t="shared" si="19"/>
        <v>-1.5125060246767357</v>
      </c>
      <c r="J192" s="21">
        <f t="shared" si="19"/>
        <v>-1.5024651773005953</v>
      </c>
      <c r="K192" s="21">
        <f t="shared" si="19"/>
        <v>-1.4925897628394325</v>
      </c>
      <c r="L192" s="21">
        <f t="shared" si="19"/>
        <v>-1.4828767596846024</v>
      </c>
      <c r="M192" s="21">
        <f t="shared" si="19"/>
        <v>-1.4733213895620865</v>
      </c>
      <c r="N192" s="21">
        <f t="shared" si="19"/>
        <v>-1.4639224996513125</v>
      </c>
      <c r="O192" s="21">
        <f t="shared" si="19"/>
        <v>-1.4472208290863817</v>
      </c>
      <c r="P192" s="21">
        <f t="shared" si="19"/>
        <v>-1.4290305446694636</v>
      </c>
      <c r="Q192" s="21">
        <f t="shared" si="19"/>
        <v>-1.4113392509313694</v>
      </c>
      <c r="R192" s="21">
        <f t="shared" si="19"/>
        <v>-1.3941325533535449</v>
      </c>
      <c r="S192" s="21">
        <f t="shared" si="19"/>
        <v>-1.3773965648367521</v>
      </c>
      <c r="T192" s="21">
        <f t="shared" si="19"/>
        <v>-1.3611178895692366</v>
      </c>
      <c r="U192" s="21">
        <f t="shared" si="19"/>
        <v>-1.3452836074613577</v>
      </c>
      <c r="V192" s="21">
        <f t="shared" si="19"/>
        <v>-1.3298812591281954</v>
      </c>
      <c r="W192" s="21">
        <f t="shared" si="19"/>
        <v>-1.3148988314022523</v>
      </c>
      <c r="X192" s="21">
        <f t="shared" si="19"/>
        <v>-1.3003247433589575</v>
      </c>
      <c r="Y192" s="21">
        <f t="shared" si="19"/>
        <v>-1.2861478328383729</v>
      </c>
      <c r="Z192" s="21">
        <f t="shared" si="19"/>
        <v>-1.2723573434469777</v>
      </c>
      <c r="AA192" s="21">
        <f t="shared" si="19"/>
        <v>-1.258942912024045</v>
      </c>
      <c r="AB192" s="21">
        <f t="shared" si="19"/>
        <v>-1.2443505842927036</v>
      </c>
      <c r="AC192" s="21">
        <f t="shared" si="19"/>
        <v>-8.0214463766772663</v>
      </c>
      <c r="AD192" s="21">
        <f t="shared" si="19"/>
        <v>-7.9564246371539156</v>
      </c>
      <c r="AE192" s="21">
        <f t="shared" si="19"/>
        <v>-7.8932051718912088</v>
      </c>
      <c r="AF192" s="21">
        <f t="shared" si="19"/>
        <v>-7.8317539470325297</v>
      </c>
      <c r="AG192" s="21">
        <f t="shared" si="19"/>
        <v>-7.7720384595180958</v>
      </c>
      <c r="AH192" s="21">
        <f t="shared" si="19"/>
        <v>-7.7140276991299386</v>
      </c>
      <c r="AI192" s="21">
        <f t="shared" si="19"/>
        <v>-7.6576921121352504</v>
      </c>
      <c r="AJ192" s="21">
        <f t="shared" si="19"/>
        <v>-7.6399113507864662</v>
      </c>
      <c r="AK192" s="21">
        <f t="shared" si="19"/>
        <v>-7.6234135748631884</v>
      </c>
      <c r="AL192" s="21">
        <f t="shared" si="19"/>
        <v>-7.6081938429977178</v>
      </c>
      <c r="AM192" s="21">
        <f t="shared" si="19"/>
        <v>-7.5942482761910188</v>
      </c>
      <c r="AN192" s="21">
        <f t="shared" si="19"/>
        <v>-7.5796837253490814</v>
      </c>
      <c r="AO192" s="21">
        <f t="shared" si="19"/>
        <v>-7.5661630381072014</v>
      </c>
      <c r="AP192" s="21">
        <f t="shared" si="19"/>
        <v>-7.5539932625263377</v>
      </c>
      <c r="AQ192" s="21">
        <f t="shared" si="19"/>
        <v>-7.5431721861657239</v>
      </c>
      <c r="AR192" s="21">
        <f t="shared" si="19"/>
        <v>-7.5256053165311547</v>
      </c>
      <c r="AS192" s="21">
        <f t="shared" si="19"/>
        <v>-7.492225117574959</v>
      </c>
      <c r="AT192" s="21">
        <f t="shared" si="19"/>
        <v>-7.4601296891678111</v>
      </c>
      <c r="AU192" s="21">
        <f t="shared" si="19"/>
        <v>-7.4292981805117684</v>
      </c>
      <c r="AV192" s="21">
        <f t="shared" si="19"/>
        <v>-7.3944218542786757</v>
      </c>
      <c r="AW192" s="21">
        <f t="shared" si="19"/>
        <v>-7.3495563596409612</v>
      </c>
      <c r="AX192" s="21">
        <f t="shared" si="19"/>
        <v>-7.2890721979994328</v>
      </c>
      <c r="AY192" s="21">
        <f t="shared" si="19"/>
        <v>-7.2166937467887227</v>
      </c>
      <c r="AZ192" s="21">
        <f t="shared" si="19"/>
        <v>-7.1423634009414023</v>
      </c>
      <c r="BA192" s="21">
        <f t="shared" si="19"/>
        <v>-7.0702322704982059</v>
      </c>
      <c r="BB192" s="21">
        <f t="shared" si="19"/>
        <v>-6.9988295964057929</v>
      </c>
    </row>
    <row r="193" spans="1:54" outlineLevel="2">
      <c r="A193" s="456"/>
      <c r="B193" s="150" t="s">
        <v>487</v>
      </c>
      <c r="C193" s="19"/>
      <c r="D193" s="135" t="s">
        <v>383</v>
      </c>
      <c r="E193" s="21">
        <f t="shared" ref="E193:BB193" si="20">SUMIF($B$143:$B$154,"Environmental",E$143:E$154)*E186</f>
        <v>-9.2668914903495629</v>
      </c>
      <c r="F193" s="21">
        <f t="shared" si="20"/>
        <v>-9.367953729264487</v>
      </c>
      <c r="G193" s="21">
        <f t="shared" si="20"/>
        <v>-9.4340178778774462</v>
      </c>
      <c r="H193" s="21">
        <f t="shared" si="20"/>
        <v>-9.4993793375899855</v>
      </c>
      <c r="I193" s="21">
        <f t="shared" si="20"/>
        <v>-9.5961592997567351</v>
      </c>
      <c r="J193" s="21">
        <f t="shared" si="20"/>
        <v>-9.6918603104380043</v>
      </c>
      <c r="K193" s="21">
        <f t="shared" si="20"/>
        <v>-9.7548438617334057</v>
      </c>
      <c r="L193" s="21">
        <f t="shared" si="20"/>
        <v>-9.8486917206868156</v>
      </c>
      <c r="M193" s="21">
        <f t="shared" si="20"/>
        <v>-9.9415422190458376</v>
      </c>
      <c r="N193" s="21">
        <f t="shared" si="20"/>
        <v>-10.002374353932206</v>
      </c>
      <c r="O193" s="21">
        <f t="shared" si="20"/>
        <v>-10.041803167465261</v>
      </c>
      <c r="P193" s="21">
        <f t="shared" si="20"/>
        <v>-10.067201066805886</v>
      </c>
      <c r="Q193" s="21">
        <f t="shared" si="20"/>
        <v>-10.092307350895904</v>
      </c>
      <c r="R193" s="21">
        <f t="shared" si="20"/>
        <v>-10.146758769042414</v>
      </c>
      <c r="S193" s="21">
        <f t="shared" si="20"/>
        <v>-10.171087412260354</v>
      </c>
      <c r="T193" s="21">
        <f t="shared" si="20"/>
        <v>-10.195290261480658</v>
      </c>
      <c r="U193" s="21">
        <f t="shared" si="20"/>
        <v>-10.219414726918345</v>
      </c>
      <c r="V193" s="21">
        <f t="shared" si="20"/>
        <v>-10.271725309895295</v>
      </c>
      <c r="W193" s="21">
        <f t="shared" si="20"/>
        <v>-10.295509716568287</v>
      </c>
      <c r="X193" s="21">
        <f t="shared" si="20"/>
        <v>-10.346947407592156</v>
      </c>
      <c r="Y193" s="21">
        <f t="shared" si="20"/>
        <v>-10.370594043348827</v>
      </c>
      <c r="Z193" s="21">
        <f t="shared" si="20"/>
        <v>-10.421387691546672</v>
      </c>
      <c r="AA193" s="21">
        <f t="shared" si="20"/>
        <v>-10.471797884293881</v>
      </c>
      <c r="AB193" s="21">
        <f t="shared" si="20"/>
        <v>-10.508844731758657</v>
      </c>
      <c r="AC193" s="21">
        <f t="shared" si="20"/>
        <v>-68.725422157922253</v>
      </c>
      <c r="AD193" s="21">
        <f t="shared" si="20"/>
        <v>-69.151677690902886</v>
      </c>
      <c r="AE193" s="21">
        <f t="shared" si="20"/>
        <v>-69.594193873634538</v>
      </c>
      <c r="AF193" s="21">
        <f t="shared" si="20"/>
        <v>-70.031211780197992</v>
      </c>
      <c r="AG193" s="21">
        <f t="shared" si="20"/>
        <v>-70.465173868628696</v>
      </c>
      <c r="AH193" s="21">
        <f t="shared" si="20"/>
        <v>-70.898996316064753</v>
      </c>
      <c r="AI193" s="21">
        <f t="shared" si="20"/>
        <v>-71.336598311128611</v>
      </c>
      <c r="AJ193" s="21">
        <f t="shared" si="20"/>
        <v>-72.124476053206479</v>
      </c>
      <c r="AK193" s="21">
        <f t="shared" si="20"/>
        <v>-72.919071772683893</v>
      </c>
      <c r="AL193" s="21">
        <f t="shared" si="20"/>
        <v>-73.721836902775692</v>
      </c>
      <c r="AM193" s="21">
        <f t="shared" si="20"/>
        <v>-74.533596397698247</v>
      </c>
      <c r="AN193" s="21">
        <f t="shared" si="20"/>
        <v>-75.335908448297758</v>
      </c>
      <c r="AO193" s="21">
        <f t="shared" si="20"/>
        <v>-76.144955336503386</v>
      </c>
      <c r="AP193" s="21">
        <f t="shared" si="20"/>
        <v>-76.96430767973105</v>
      </c>
      <c r="AQ193" s="21">
        <f t="shared" si="20"/>
        <v>-77.794587719475317</v>
      </c>
      <c r="AR193" s="21">
        <f t="shared" si="20"/>
        <v>-78.551791205477912</v>
      </c>
      <c r="AS193" s="21">
        <f t="shared" si="20"/>
        <v>-79.137572840985797</v>
      </c>
      <c r="AT193" s="21">
        <f t="shared" si="20"/>
        <v>-79.728741587390388</v>
      </c>
      <c r="AU193" s="21">
        <f t="shared" si="20"/>
        <v>-80.325575288476387</v>
      </c>
      <c r="AV193" s="21">
        <f t="shared" si="20"/>
        <v>-80.870491907932191</v>
      </c>
      <c r="AW193" s="21">
        <f t="shared" si="20"/>
        <v>-81.296216597537196</v>
      </c>
      <c r="AX193" s="21">
        <f t="shared" si="20"/>
        <v>-81.536038258186124</v>
      </c>
      <c r="AY193" s="21">
        <f t="shared" si="20"/>
        <v>-81.626242817658337</v>
      </c>
      <c r="AZ193" s="21">
        <f t="shared" si="20"/>
        <v>-81.676078538311813</v>
      </c>
      <c r="BA193" s="21">
        <f t="shared" si="20"/>
        <v>-81.732801573640174</v>
      </c>
      <c r="BB193" s="21">
        <f t="shared" si="20"/>
        <v>-81.780048157993818</v>
      </c>
    </row>
    <row r="194" spans="1:54" outlineLevel="2">
      <c r="A194" s="456"/>
      <c r="B194" s="150" t="s">
        <v>488</v>
      </c>
      <c r="C194" s="19"/>
      <c r="D194" s="135" t="s">
        <v>383</v>
      </c>
      <c r="E194" s="21">
        <f t="shared" ref="E194:BB194" si="21">SUM(E172:E174)*E186</f>
        <v>-4.6407788013024023</v>
      </c>
      <c r="F194" s="21">
        <f t="shared" si="21"/>
        <v>-4.6795660782616109</v>
      </c>
      <c r="G194" s="21">
        <f t="shared" si="21"/>
        <v>-4.7183412402214229</v>
      </c>
      <c r="H194" s="21">
        <f t="shared" si="21"/>
        <v>-4.7577576855312929</v>
      </c>
      <c r="I194" s="21">
        <f t="shared" si="21"/>
        <v>-4.7978255089183968</v>
      </c>
      <c r="J194" s="21">
        <f t="shared" si="21"/>
        <v>-4.838553202119936</v>
      </c>
      <c r="K194" s="21">
        <f t="shared" si="21"/>
        <v>-4.8799495661019758</v>
      </c>
      <c r="L194" s="21">
        <f t="shared" si="21"/>
        <v>-4.9220237307750292</v>
      </c>
      <c r="M194" s="21">
        <f t="shared" si="21"/>
        <v>-4.9647788480766595</v>
      </c>
      <c r="N194" s="21">
        <f t="shared" si="21"/>
        <v>-5.0082300444473358</v>
      </c>
      <c r="O194" s="21">
        <f t="shared" si="21"/>
        <v>-5.0264892422304239</v>
      </c>
      <c r="P194" s="21">
        <f t="shared" si="21"/>
        <v>-5.0388941345653429</v>
      </c>
      <c r="Q194" s="21">
        <f t="shared" si="21"/>
        <v>-5.0522974558929326</v>
      </c>
      <c r="R194" s="21">
        <f t="shared" si="21"/>
        <v>-5.0667016250809773</v>
      </c>
      <c r="S194" s="21">
        <f t="shared" si="21"/>
        <v>-5.0809661234812271</v>
      </c>
      <c r="T194" s="21">
        <f t="shared" si="21"/>
        <v>-5.0962307984854043</v>
      </c>
      <c r="U194" s="21">
        <f t="shared" si="21"/>
        <v>-5.1124990278132252</v>
      </c>
      <c r="V194" s="21">
        <f t="shared" si="21"/>
        <v>-5.1297747613830165</v>
      </c>
      <c r="W194" s="21">
        <f t="shared" si="21"/>
        <v>-5.1480625154575632</v>
      </c>
      <c r="X194" s="21">
        <f t="shared" si="21"/>
        <v>-5.1673674072569193</v>
      </c>
      <c r="Y194" s="21">
        <f t="shared" si="21"/>
        <v>-5.1876951533193463</v>
      </c>
      <c r="Z194" s="21">
        <f t="shared" si="21"/>
        <v>-5.2090520884347598</v>
      </c>
      <c r="AA194" s="21">
        <f t="shared" si="21"/>
        <v>-5.2314451796516712</v>
      </c>
      <c r="AB194" s="21">
        <f t="shared" si="21"/>
        <v>-5.2483699472596284</v>
      </c>
      <c r="AC194" s="21">
        <f t="shared" si="21"/>
        <v>-34.317926961483437</v>
      </c>
      <c r="AD194" s="21">
        <f t="shared" si="21"/>
        <v>-34.525309889524699</v>
      </c>
      <c r="AE194" s="21">
        <f t="shared" si="21"/>
        <v>-34.734502521967926</v>
      </c>
      <c r="AF194" s="21">
        <f t="shared" si="21"/>
        <v>-34.944020726707471</v>
      </c>
      <c r="AG194" s="21">
        <f t="shared" si="21"/>
        <v>-35.153113870607328</v>
      </c>
      <c r="AH194" s="21">
        <f t="shared" si="21"/>
        <v>-35.362009561307417</v>
      </c>
      <c r="AI194" s="21">
        <f t="shared" si="21"/>
        <v>-35.572341902369985</v>
      </c>
      <c r="AJ194" s="21">
        <f t="shared" si="21"/>
        <v>-35.957287724662564</v>
      </c>
      <c r="AK194" s="21">
        <f t="shared" si="21"/>
        <v>-36.346029590025275</v>
      </c>
      <c r="AL194" s="21">
        <f t="shared" si="21"/>
        <v>-36.738841929128753</v>
      </c>
      <c r="AM194" s="21">
        <f t="shared" si="21"/>
        <v>-37.136060438136802</v>
      </c>
      <c r="AN194" s="21">
        <f t="shared" si="21"/>
        <v>-37.528574035465731</v>
      </c>
      <c r="AO194" s="21">
        <f t="shared" si="21"/>
        <v>-37.924508803803867</v>
      </c>
      <c r="AP194" s="21">
        <f t="shared" si="21"/>
        <v>-38.325624480788441</v>
      </c>
      <c r="AQ194" s="21">
        <f t="shared" si="21"/>
        <v>-38.732180837562574</v>
      </c>
      <c r="AR194" s="21">
        <f t="shared" si="21"/>
        <v>-39.102371935265545</v>
      </c>
      <c r="AS194" s="21">
        <f t="shared" si="21"/>
        <v>-39.38728193345051</v>
      </c>
      <c r="AT194" s="21">
        <f t="shared" si="21"/>
        <v>-39.674935465511389</v>
      </c>
      <c r="AU194" s="21">
        <f t="shared" si="21"/>
        <v>-39.965461304256181</v>
      </c>
      <c r="AV194" s="21">
        <f t="shared" si="21"/>
        <v>-40.230210189208222</v>
      </c>
      <c r="AW194" s="21">
        <f t="shared" si="21"/>
        <v>-40.435733868125261</v>
      </c>
      <c r="AX194" s="21">
        <f t="shared" si="21"/>
        <v>-40.5488813284515</v>
      </c>
      <c r="AY194" s="21">
        <f t="shared" si="21"/>
        <v>-40.587732901033057</v>
      </c>
      <c r="AZ194" s="21">
        <f t="shared" si="21"/>
        <v>-40.606631910982848</v>
      </c>
      <c r="BA194" s="21">
        <f t="shared" si="21"/>
        <v>-40.62907430848319</v>
      </c>
      <c r="BB194" s="21">
        <f t="shared" si="21"/>
        <v>-40.646921819348108</v>
      </c>
    </row>
    <row r="195" spans="1:54" outlineLevel="2">
      <c r="A195" s="456"/>
      <c r="B195" s="150" t="s">
        <v>489</v>
      </c>
      <c r="C195" s="19"/>
      <c r="D195" s="135" t="s">
        <v>383</v>
      </c>
      <c r="E195" s="21">
        <f>SUM(E176:E178)*E186</f>
        <v>-13.922336400609383</v>
      </c>
      <c r="F195" s="21">
        <f t="shared" ref="F195:BB195" si="22">SUM(F176:F178)*F186</f>
        <v>-14.03869823150932</v>
      </c>
      <c r="G195" s="21">
        <f t="shared" si="22"/>
        <v>-14.155023720664271</v>
      </c>
      <c r="H195" s="21">
        <f t="shared" si="22"/>
        <v>-14.273273056593878</v>
      </c>
      <c r="I195" s="21">
        <f t="shared" si="22"/>
        <v>-14.393476526755192</v>
      </c>
      <c r="J195" s="21">
        <f t="shared" si="22"/>
        <v>-14.515659603171697</v>
      </c>
      <c r="K195" s="21">
        <f t="shared" si="22"/>
        <v>-14.639848698305927</v>
      </c>
      <c r="L195" s="21">
        <f t="shared" si="22"/>
        <v>-14.766071192325088</v>
      </c>
      <c r="M195" s="21">
        <f t="shared" si="22"/>
        <v>-14.894336541103707</v>
      </c>
      <c r="N195" s="21">
        <f t="shared" si="22"/>
        <v>-15.024690130235678</v>
      </c>
      <c r="O195" s="21">
        <f t="shared" si="22"/>
        <v>-15.079467726691274</v>
      </c>
      <c r="P195" s="21">
        <f t="shared" si="22"/>
        <v>-15.116682406728318</v>
      </c>
      <c r="Q195" s="21">
        <f t="shared" si="22"/>
        <v>-15.156892367678799</v>
      </c>
      <c r="R195" s="21">
        <f t="shared" si="22"/>
        <v>-15.200104875242934</v>
      </c>
      <c r="S195" s="21">
        <f t="shared" si="22"/>
        <v>-15.242898367520953</v>
      </c>
      <c r="T195" s="21">
        <f t="shared" si="22"/>
        <v>-15.288692392568027</v>
      </c>
      <c r="U195" s="21">
        <f t="shared" si="22"/>
        <v>-15.33749708629426</v>
      </c>
      <c r="V195" s="21">
        <f t="shared" si="22"/>
        <v>-15.389324281327148</v>
      </c>
      <c r="W195" s="21">
        <f t="shared" si="22"/>
        <v>-15.444187546372689</v>
      </c>
      <c r="X195" s="21">
        <f t="shared" si="22"/>
        <v>-15.502102221770757</v>
      </c>
      <c r="Y195" s="21">
        <f t="shared" si="22"/>
        <v>-15.563085459958037</v>
      </c>
      <c r="Z195" s="21">
        <f t="shared" si="22"/>
        <v>-15.627156262604439</v>
      </c>
      <c r="AA195" s="21">
        <f t="shared" si="22"/>
        <v>-15.694335541626389</v>
      </c>
      <c r="AB195" s="21">
        <f t="shared" si="22"/>
        <v>-15.745109841778882</v>
      </c>
      <c r="AC195" s="21">
        <f t="shared" si="22"/>
        <v>-102.95378088542293</v>
      </c>
      <c r="AD195" s="21">
        <f t="shared" si="22"/>
        <v>-103.57592967064139</v>
      </c>
      <c r="AE195" s="21">
        <f t="shared" si="22"/>
        <v>-104.20350756928674</v>
      </c>
      <c r="AF195" s="21">
        <f t="shared" si="22"/>
        <v>-104.83206218510972</v>
      </c>
      <c r="AG195" s="21">
        <f t="shared" si="22"/>
        <v>-105.45934161543865</v>
      </c>
      <c r="AH195" s="21">
        <f t="shared" si="22"/>
        <v>-106.08602868840279</v>
      </c>
      <c r="AI195" s="21">
        <f t="shared" si="22"/>
        <v>-106.71702571224095</v>
      </c>
      <c r="AJ195" s="21">
        <f t="shared" si="22"/>
        <v>-107.87186317961678</v>
      </c>
      <c r="AK195" s="21">
        <f t="shared" si="22"/>
        <v>-109.03808877607527</v>
      </c>
      <c r="AL195" s="21">
        <f t="shared" si="22"/>
        <v>-110.21652579373335</v>
      </c>
      <c r="AM195" s="21">
        <f t="shared" si="22"/>
        <v>-111.40818132129475</v>
      </c>
      <c r="AN195" s="21">
        <f t="shared" si="22"/>
        <v>-112.58572211373854</v>
      </c>
      <c r="AO195" s="21">
        <f t="shared" si="22"/>
        <v>-113.77352641918279</v>
      </c>
      <c r="AP195" s="21">
        <f t="shared" si="22"/>
        <v>-114.97687345057045</v>
      </c>
      <c r="AQ195" s="21">
        <f t="shared" si="22"/>
        <v>-116.1965425213416</v>
      </c>
      <c r="AR195" s="21">
        <f t="shared" si="22"/>
        <v>-117.30711581489534</v>
      </c>
      <c r="AS195" s="21">
        <f t="shared" si="22"/>
        <v>-118.16184580986106</v>
      </c>
      <c r="AT195" s="21">
        <f t="shared" si="22"/>
        <v>-119.02480640645281</v>
      </c>
      <c r="AU195" s="21">
        <f t="shared" si="22"/>
        <v>-119.89638392309688</v>
      </c>
      <c r="AV195" s="21">
        <f t="shared" si="22"/>
        <v>-120.69063057835389</v>
      </c>
      <c r="AW195" s="21">
        <f t="shared" si="22"/>
        <v>-121.30720161548567</v>
      </c>
      <c r="AX195" s="21">
        <f t="shared" si="22"/>
        <v>-121.64664399681419</v>
      </c>
      <c r="AY195" s="21">
        <f t="shared" si="22"/>
        <v>-121.76319871488253</v>
      </c>
      <c r="AZ195" s="21">
        <f t="shared" si="22"/>
        <v>-121.8198957450437</v>
      </c>
      <c r="BA195" s="21">
        <f t="shared" si="22"/>
        <v>-121.88722293785125</v>
      </c>
      <c r="BB195" s="21">
        <f t="shared" si="22"/>
        <v>-121.94076547074496</v>
      </c>
    </row>
    <row r="196" spans="1:54" outlineLevel="2">
      <c r="A196" s="456"/>
      <c r="B196" s="150" t="s">
        <v>284</v>
      </c>
      <c r="C196" s="19"/>
      <c r="D196" s="135" t="s">
        <v>383</v>
      </c>
      <c r="E196" s="21">
        <f t="shared" ref="E196:BB196" si="23">SUMIF($B$143:$B$154,"Safety",E$143:E$154)*E187</f>
        <v>-1.1958343328946706</v>
      </c>
      <c r="F196" s="21">
        <f t="shared" si="23"/>
        <v>-1.2051979014024596</v>
      </c>
      <c r="G196" s="21">
        <f t="shared" si="23"/>
        <v>-1.2151748513149967</v>
      </c>
      <c r="H196" s="21">
        <f t="shared" si="23"/>
        <v>-1.2279550164488002</v>
      </c>
      <c r="I196" s="21">
        <f t="shared" si="23"/>
        <v>-1.2409540061189346</v>
      </c>
      <c r="J196" s="21">
        <f t="shared" si="23"/>
        <v>-1.2544663160541929</v>
      </c>
      <c r="K196" s="21">
        <f t="shared" si="23"/>
        <v>-1.2699147641722048</v>
      </c>
      <c r="L196" s="21">
        <f t="shared" si="23"/>
        <v>-1.2855805164030163</v>
      </c>
      <c r="M196" s="21">
        <f t="shared" si="23"/>
        <v>-1.3013609270564857</v>
      </c>
      <c r="N196" s="21">
        <f t="shared" si="23"/>
        <v>-1.3175906275963205</v>
      </c>
      <c r="O196" s="21">
        <f t="shared" si="23"/>
        <v>-1.3337816872681465</v>
      </c>
      <c r="P196" s="21">
        <f t="shared" si="23"/>
        <v>-1.350365661195055</v>
      </c>
      <c r="Q196" s="21">
        <f t="shared" si="23"/>
        <v>-1.3674854646328631</v>
      </c>
      <c r="R196" s="21">
        <f t="shared" si="23"/>
        <v>-1.3850651151159021</v>
      </c>
      <c r="S196" s="21">
        <f t="shared" si="23"/>
        <v>-1.4032336346410255</v>
      </c>
      <c r="T196" s="21">
        <f t="shared" si="23"/>
        <v>-1.422009086615349</v>
      </c>
      <c r="U196" s="21">
        <f t="shared" si="23"/>
        <v>-1.4414103220231758</v>
      </c>
      <c r="V196" s="21">
        <f t="shared" si="23"/>
        <v>-1.4614570139122351</v>
      </c>
      <c r="W196" s="21">
        <f t="shared" si="23"/>
        <v>-1.4821696934712236</v>
      </c>
      <c r="X196" s="21">
        <f t="shared" si="23"/>
        <v>-1.5035697877722658</v>
      </c>
      <c r="Y196" s="21">
        <f t="shared" si="23"/>
        <v>-1.5256796592552764</v>
      </c>
      <c r="Z196" s="21">
        <f t="shared" si="23"/>
        <v>-1.5485226470348268</v>
      </c>
      <c r="AA196" s="21">
        <f t="shared" si="23"/>
        <v>-1.5721231101138522</v>
      </c>
      <c r="AB196" s="21">
        <f t="shared" si="23"/>
        <v>-1.5953816487717483</v>
      </c>
      <c r="AC196" s="21">
        <f t="shared" si="23"/>
        <v>-2.8159192156819093</v>
      </c>
      <c r="AD196" s="21">
        <f t="shared" si="23"/>
        <v>-2.820016477027409</v>
      </c>
      <c r="AE196" s="21">
        <f t="shared" si="23"/>
        <v>-2.8252413025376129</v>
      </c>
      <c r="AF196" s="21">
        <f t="shared" si="23"/>
        <v>-2.8316193182062377</v>
      </c>
      <c r="AG196" s="21">
        <f t="shared" si="23"/>
        <v>-2.8391775413482399</v>
      </c>
      <c r="AH196" s="21">
        <f t="shared" si="23"/>
        <v>-2.8479444392377244</v>
      </c>
      <c r="AI196" s="21">
        <f t="shared" si="23"/>
        <v>-2.8579499905124126</v>
      </c>
      <c r="AJ196" s="21">
        <f t="shared" si="23"/>
        <v>-2.8752879328969971</v>
      </c>
      <c r="AK196" s="21">
        <f t="shared" si="23"/>
        <v>-2.8939953000097396</v>
      </c>
      <c r="AL196" s="21">
        <f t="shared" si="23"/>
        <v>-2.9141156992107531</v>
      </c>
      <c r="AM196" s="21">
        <f t="shared" si="23"/>
        <v>-2.9356948727546497</v>
      </c>
      <c r="AN196" s="21">
        <f t="shared" si="23"/>
        <v>-2.9585433545782309</v>
      </c>
      <c r="AO196" s="21">
        <f t="shared" si="23"/>
        <v>-2.9829120308254171</v>
      </c>
      <c r="AP196" s="21">
        <f t="shared" si="23"/>
        <v>-3.0088919676134038</v>
      </c>
      <c r="AQ196" s="21">
        <f t="shared" si="23"/>
        <v>-3.0365384507377948</v>
      </c>
      <c r="AR196" s="21">
        <f t="shared" si="23"/>
        <v>-3.0595705127172317</v>
      </c>
      <c r="AS196" s="21">
        <f t="shared" si="23"/>
        <v>-3.0705049962191819</v>
      </c>
      <c r="AT196" s="21">
        <f t="shared" si="23"/>
        <v>-3.0825539194534288</v>
      </c>
      <c r="AU196" s="21">
        <f t="shared" si="23"/>
        <v>-3.0957449865784969</v>
      </c>
      <c r="AV196" s="21">
        <f t="shared" si="23"/>
        <v>-3.1053783975341047</v>
      </c>
      <c r="AW196" s="21">
        <f t="shared" si="23"/>
        <v>-3.1058568126368367</v>
      </c>
      <c r="AX196" s="21">
        <f t="shared" si="23"/>
        <v>-3.1041992433344952</v>
      </c>
      <c r="AY196" s="21">
        <f t="shared" si="23"/>
        <v>-3.1011120606635285</v>
      </c>
      <c r="AZ196" s="21">
        <f t="shared" si="23"/>
        <v>-3.0980890851599932</v>
      </c>
      <c r="BA196" s="21">
        <f t="shared" si="23"/>
        <v>-3.0957701860620874</v>
      </c>
      <c r="BB196" s="21">
        <f t="shared" si="23"/>
        <v>-3.0934530226447507</v>
      </c>
    </row>
    <row r="197" spans="1:54" outlineLevel="2">
      <c r="A197" s="456"/>
      <c r="B197" s="150" t="s">
        <v>287</v>
      </c>
      <c r="C197" s="19"/>
      <c r="D197" s="135" t="s">
        <v>383</v>
      </c>
      <c r="E197" s="21">
        <f>SUMIF($B$143:$B$154,"Financial",E$143:E$154)*E186</f>
        <v>-5.8022716865509825</v>
      </c>
      <c r="F197" s="21">
        <f t="shared" ref="F197:BB197" si="24">SUMIF($B$143:$B$154,"Financial",F$143:F$154)*F186</f>
        <v>-5.7419654329490042</v>
      </c>
      <c r="G197" s="21">
        <f t="shared" si="24"/>
        <v>-5.6809808601238618</v>
      </c>
      <c r="H197" s="21">
        <f t="shared" si="24"/>
        <v>-5.6291325549114157</v>
      </c>
      <c r="I197" s="21">
        <f t="shared" si="24"/>
        <v>-5.577788768499885</v>
      </c>
      <c r="J197" s="21">
        <f t="shared" si="24"/>
        <v>-5.5294916249657344</v>
      </c>
      <c r="K197" s="21">
        <f t="shared" si="24"/>
        <v>-5.4855354302509349</v>
      </c>
      <c r="L197" s="21">
        <f t="shared" si="24"/>
        <v>-5.4410391969681289</v>
      </c>
      <c r="M197" s="21">
        <f t="shared" si="24"/>
        <v>-5.3927635943274819</v>
      </c>
      <c r="N197" s="21">
        <f t="shared" si="24"/>
        <v>-5.3453639169213671</v>
      </c>
      <c r="O197" s="21">
        <f t="shared" si="24"/>
        <v>-5.2898187454781702</v>
      </c>
      <c r="P197" s="21">
        <f t="shared" si="24"/>
        <v>-5.2337872916963377</v>
      </c>
      <c r="Q197" s="21">
        <f t="shared" si="24"/>
        <v>-5.1798058918016681</v>
      </c>
      <c r="R197" s="21">
        <f t="shared" si="24"/>
        <v>-5.1275745536813933</v>
      </c>
      <c r="S197" s="21">
        <f t="shared" si="24"/>
        <v>-5.0773623336257794</v>
      </c>
      <c r="T197" s="21">
        <f t="shared" si="24"/>
        <v>-5.0291228637911063</v>
      </c>
      <c r="U197" s="21">
        <f t="shared" si="24"/>
        <v>-4.9828117624262003</v>
      </c>
      <c r="V197" s="21">
        <f t="shared" si="24"/>
        <v>-4.9383865787978731</v>
      </c>
      <c r="W197" s="21">
        <f t="shared" si="24"/>
        <v>-4.8958067402719179</v>
      </c>
      <c r="X197" s="21">
        <f t="shared" si="24"/>
        <v>-4.8550335014847166</v>
      </c>
      <c r="Y197" s="21">
        <f t="shared" si="24"/>
        <v>-4.8159183419076408</v>
      </c>
      <c r="Z197" s="21">
        <f t="shared" si="24"/>
        <v>-4.7783543786747957</v>
      </c>
      <c r="AA197" s="21">
        <f t="shared" si="24"/>
        <v>-4.7424933535533702</v>
      </c>
      <c r="AB197" s="21">
        <f t="shared" si="24"/>
        <v>-4.7047912946811108</v>
      </c>
      <c r="AC197" s="21">
        <f t="shared" si="24"/>
        <v>-18.64392455302896</v>
      </c>
      <c r="AD197" s="21">
        <f t="shared" si="24"/>
        <v>-18.427784190944834</v>
      </c>
      <c r="AE197" s="21">
        <f t="shared" si="24"/>
        <v>-18.220733046312571</v>
      </c>
      <c r="AF197" s="21">
        <f t="shared" si="24"/>
        <v>-18.022545390516004</v>
      </c>
      <c r="AG197" s="21">
        <f t="shared" si="24"/>
        <v>-17.83300454065925</v>
      </c>
      <c r="AH197" s="21">
        <f t="shared" si="24"/>
        <v>-17.651902591385237</v>
      </c>
      <c r="AI197" s="21">
        <f t="shared" si="24"/>
        <v>-17.479039446172603</v>
      </c>
      <c r="AJ197" s="21">
        <f t="shared" si="24"/>
        <v>-17.39827367169924</v>
      </c>
      <c r="AK197" s="21">
        <f t="shared" si="24"/>
        <v>-17.324253800842527</v>
      </c>
      <c r="AL197" s="21">
        <f t="shared" si="24"/>
        <v>-17.256907933100244</v>
      </c>
      <c r="AM197" s="21">
        <f t="shared" si="24"/>
        <v>-17.19616949895752</v>
      </c>
      <c r="AN197" s="21">
        <f t="shared" si="24"/>
        <v>-17.139396503591566</v>
      </c>
      <c r="AO197" s="21">
        <f t="shared" si="24"/>
        <v>-17.088805380483461</v>
      </c>
      <c r="AP197" s="21">
        <f t="shared" si="24"/>
        <v>-17.044765319741025</v>
      </c>
      <c r="AQ197" s="21">
        <f t="shared" si="24"/>
        <v>-17.007226956777934</v>
      </c>
      <c r="AR197" s="21">
        <f t="shared" si="24"/>
        <v>-16.958505193984614</v>
      </c>
      <c r="AS197" s="21">
        <f t="shared" si="24"/>
        <v>-16.878811509082503</v>
      </c>
      <c r="AT197" s="21">
        <f t="shared" si="24"/>
        <v>-16.805362656755872</v>
      </c>
      <c r="AU197" s="21">
        <f t="shared" si="24"/>
        <v>-16.738079056416332</v>
      </c>
      <c r="AV197" s="21">
        <f t="shared" si="24"/>
        <v>-16.665392171449795</v>
      </c>
      <c r="AW197" s="21">
        <f t="shared" si="24"/>
        <v>-16.574354626744206</v>
      </c>
      <c r="AX197" s="21">
        <f t="shared" si="24"/>
        <v>-16.466443457399137</v>
      </c>
      <c r="AY197" s="21">
        <f t="shared" si="24"/>
        <v>-16.346288518280748</v>
      </c>
      <c r="AZ197" s="21">
        <f t="shared" si="24"/>
        <v>-16.227521691958902</v>
      </c>
      <c r="BA197" s="21">
        <f t="shared" si="24"/>
        <v>-16.115243354372325</v>
      </c>
      <c r="BB197" s="21">
        <f t="shared" si="24"/>
        <v>-16.004262087993421</v>
      </c>
    </row>
    <row r="198" spans="1:54" outlineLevel="2">
      <c r="A198" s="457"/>
      <c r="B198" s="150" t="s">
        <v>470</v>
      </c>
      <c r="C198" s="19"/>
      <c r="D198" s="135" t="s">
        <v>383</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55" t="s">
        <v>490</v>
      </c>
      <c r="B200" s="150" t="s">
        <v>491</v>
      </c>
      <c r="C200" s="19"/>
      <c r="D200" s="135" t="s">
        <v>383</v>
      </c>
      <c r="E200" s="21">
        <f>SUM(E190:E193,E196:E198)</f>
        <v>-19.343056594526921</v>
      </c>
      <c r="F200" s="21">
        <f t="shared" ref="F200:BB200" si="26">SUM(F190:F193,F196:F198)</f>
        <v>-19.603913681383354</v>
      </c>
      <c r="G200" s="21">
        <f t="shared" si="26"/>
        <v>-19.466810773807666</v>
      </c>
      <c r="H200" s="21">
        <f t="shared" si="26"/>
        <v>-19.678087879743263</v>
      </c>
      <c r="I200" s="21">
        <f t="shared" si="26"/>
        <v>-19.555727811448676</v>
      </c>
      <c r="J200" s="21">
        <f t="shared" si="26"/>
        <v>-18.362221725786807</v>
      </c>
      <c r="K200" s="21">
        <f t="shared" si="26"/>
        <v>-18.349366445341758</v>
      </c>
      <c r="L200" s="21">
        <f t="shared" si="26"/>
        <v>-18.369840549745874</v>
      </c>
      <c r="M200" s="21">
        <f t="shared" si="26"/>
        <v>-18.388282921197067</v>
      </c>
      <c r="N200" s="21">
        <f t="shared" si="26"/>
        <v>-18.378516567639299</v>
      </c>
      <c r="O200" s="21">
        <f t="shared" si="26"/>
        <v>-18.334050707851084</v>
      </c>
      <c r="P200" s="21">
        <f t="shared" si="26"/>
        <v>-18.276032655201931</v>
      </c>
      <c r="Q200" s="21">
        <f t="shared" si="26"/>
        <v>-18.222745374053158</v>
      </c>
      <c r="R200" s="21">
        <f t="shared" si="26"/>
        <v>-18.203318558614889</v>
      </c>
      <c r="S200" s="21">
        <f t="shared" si="26"/>
        <v>-18.158557992731694</v>
      </c>
      <c r="T200" s="21">
        <f t="shared" si="26"/>
        <v>-18.118314344021744</v>
      </c>
      <c r="U200" s="21">
        <f t="shared" si="26"/>
        <v>-18.082497555682775</v>
      </c>
      <c r="V200" s="21">
        <f t="shared" si="26"/>
        <v>-18.07924319765857</v>
      </c>
      <c r="W200" s="21">
        <f t="shared" si="26"/>
        <v>-18.051718286735802</v>
      </c>
      <c r="X200" s="21">
        <f t="shared" si="26"/>
        <v>-18.055989559026305</v>
      </c>
      <c r="Y200" s="21">
        <f t="shared" si="26"/>
        <v>-18.036396100286357</v>
      </c>
      <c r="Z200" s="21">
        <f t="shared" si="26"/>
        <v>-18.047706767293935</v>
      </c>
      <c r="AA200" s="21">
        <f t="shared" si="26"/>
        <v>-18.062486045839659</v>
      </c>
      <c r="AB200" s="21">
        <f t="shared" si="26"/>
        <v>-18.061489856581584</v>
      </c>
      <c r="AC200" s="21">
        <f t="shared" si="26"/>
        <v>-98.206712303310383</v>
      </c>
      <c r="AD200" s="21">
        <f t="shared" si="26"/>
        <v>-98.355902996029045</v>
      </c>
      <c r="AE200" s="21">
        <f t="shared" si="26"/>
        <v>-98.533373394375928</v>
      </c>
      <c r="AF200" s="21">
        <f t="shared" si="26"/>
        <v>-98.717130435952754</v>
      </c>
      <c r="AG200" s="21">
        <f t="shared" si="26"/>
        <v>-98.909394410154277</v>
      </c>
      <c r="AH200" s="21">
        <f t="shared" si="26"/>
        <v>-99.112871045817656</v>
      </c>
      <c r="AI200" s="21">
        <f t="shared" si="26"/>
        <v>-99.331279859948879</v>
      </c>
      <c r="AJ200" s="21">
        <f t="shared" si="26"/>
        <v>-100.03794900858918</v>
      </c>
      <c r="AK200" s="21">
        <f t="shared" si="26"/>
        <v>-100.76073444839935</v>
      </c>
      <c r="AL200" s="21">
        <f t="shared" si="26"/>
        <v>-101.5010543780844</v>
      </c>
      <c r="AM200" s="21">
        <f t="shared" si="26"/>
        <v>-102.25970904560144</v>
      </c>
      <c r="AN200" s="21">
        <f t="shared" si="26"/>
        <v>-103.01353203181664</v>
      </c>
      <c r="AO200" s="21">
        <f t="shared" si="26"/>
        <v>-103.78283578591947</v>
      </c>
      <c r="AP200" s="21">
        <f t="shared" si="26"/>
        <v>-104.57195822961182</v>
      </c>
      <c r="AQ200" s="21">
        <f t="shared" si="26"/>
        <v>-105.38152531315677</v>
      </c>
      <c r="AR200" s="21">
        <f t="shared" si="26"/>
        <v>-106.09547222871092</v>
      </c>
      <c r="AS200" s="21">
        <f t="shared" si="26"/>
        <v>-106.57911446386245</v>
      </c>
      <c r="AT200" s="21">
        <f t="shared" si="26"/>
        <v>-107.07678785276751</v>
      </c>
      <c r="AU200" s="21">
        <f t="shared" si="26"/>
        <v>-107.58869751198299</v>
      </c>
      <c r="AV200" s="21">
        <f t="shared" si="26"/>
        <v>-108.03568433119477</v>
      </c>
      <c r="AW200" s="21">
        <f t="shared" si="26"/>
        <v>-108.32598439655919</v>
      </c>
      <c r="AX200" s="21">
        <f t="shared" si="26"/>
        <v>-108.39575315691918</v>
      </c>
      <c r="AY200" s="21">
        <f t="shared" si="26"/>
        <v>-108.29033714339133</v>
      </c>
      <c r="AZ200" s="21">
        <f t="shared" si="26"/>
        <v>-108.14405271637212</v>
      </c>
      <c r="BA200" s="21">
        <f t="shared" si="26"/>
        <v>-108.01404738457279</v>
      </c>
      <c r="BB200" s="21">
        <f t="shared" si="26"/>
        <v>-107.87659286503779</v>
      </c>
    </row>
    <row r="201" spans="1:54" outlineLevel="2">
      <c r="A201" s="456"/>
      <c r="B201" s="150" t="s">
        <v>492</v>
      </c>
      <c r="C201" s="19"/>
      <c r="D201" s="135" t="s">
        <v>383</v>
      </c>
      <c r="E201" s="21">
        <f>SUM(E190:E192,E194,E196:E198)</f>
        <v>-14.716943905479759</v>
      </c>
      <c r="F201" s="21">
        <f t="shared" ref="F201:BB201" si="27">SUM(F190:F192,F194,F196:F198)</f>
        <v>-14.915526030380477</v>
      </c>
      <c r="G201" s="21">
        <f t="shared" si="27"/>
        <v>-14.751134136151641</v>
      </c>
      <c r="H201" s="21">
        <f t="shared" si="27"/>
        <v>-14.936466227684569</v>
      </c>
      <c r="I201" s="21">
        <f t="shared" si="27"/>
        <v>-14.757394020610338</v>
      </c>
      <c r="J201" s="21">
        <f t="shared" si="27"/>
        <v>-13.508914617468738</v>
      </c>
      <c r="K201" s="21">
        <f t="shared" si="27"/>
        <v>-13.47447214971033</v>
      </c>
      <c r="L201" s="21">
        <f t="shared" si="27"/>
        <v>-13.443172559834087</v>
      </c>
      <c r="M201" s="21">
        <f t="shared" si="27"/>
        <v>-13.411519550227888</v>
      </c>
      <c r="N201" s="21">
        <f t="shared" si="27"/>
        <v>-13.384372258154428</v>
      </c>
      <c r="O201" s="21">
        <f t="shared" si="27"/>
        <v>-13.318736782616245</v>
      </c>
      <c r="P201" s="21">
        <f t="shared" si="27"/>
        <v>-13.247725722961389</v>
      </c>
      <c r="Q201" s="21">
        <f t="shared" si="27"/>
        <v>-13.182735479050187</v>
      </c>
      <c r="R201" s="21">
        <f t="shared" si="27"/>
        <v>-13.123261414653452</v>
      </c>
      <c r="S201" s="21">
        <f t="shared" si="27"/>
        <v>-13.068436703952568</v>
      </c>
      <c r="T201" s="21">
        <f t="shared" si="27"/>
        <v>-13.019254881026491</v>
      </c>
      <c r="U201" s="21">
        <f t="shared" si="27"/>
        <v>-12.975581856577655</v>
      </c>
      <c r="V201" s="21">
        <f t="shared" si="27"/>
        <v>-12.937292649146293</v>
      </c>
      <c r="W201" s="21">
        <f t="shared" si="27"/>
        <v>-12.904271085625076</v>
      </c>
      <c r="X201" s="21">
        <f t="shared" si="27"/>
        <v>-12.876409558691066</v>
      </c>
      <c r="Y201" s="21">
        <f t="shared" si="27"/>
        <v>-12.853497210256872</v>
      </c>
      <c r="Z201" s="21">
        <f t="shared" si="27"/>
        <v>-12.835371164182025</v>
      </c>
      <c r="AA201" s="21">
        <f t="shared" si="27"/>
        <v>-12.82213334119745</v>
      </c>
      <c r="AB201" s="21">
        <f t="shared" si="27"/>
        <v>-12.801015072082553</v>
      </c>
      <c r="AC201" s="21">
        <f t="shared" si="27"/>
        <v>-63.799217106871573</v>
      </c>
      <c r="AD201" s="21">
        <f t="shared" si="27"/>
        <v>-63.729535194650857</v>
      </c>
      <c r="AE201" s="21">
        <f t="shared" si="27"/>
        <v>-63.673682042709316</v>
      </c>
      <c r="AF201" s="21">
        <f t="shared" si="27"/>
        <v>-63.62993938246224</v>
      </c>
      <c r="AG201" s="21">
        <f t="shared" si="27"/>
        <v>-63.597334412132909</v>
      </c>
      <c r="AH201" s="21">
        <f t="shared" si="27"/>
        <v>-63.575884291060312</v>
      </c>
      <c r="AI201" s="21">
        <f t="shared" si="27"/>
        <v>-63.567023451190252</v>
      </c>
      <c r="AJ201" s="21">
        <f t="shared" si="27"/>
        <v>-63.870760680045265</v>
      </c>
      <c r="AK201" s="21">
        <f t="shared" si="27"/>
        <v>-64.187692265740736</v>
      </c>
      <c r="AL201" s="21">
        <f t="shared" si="27"/>
        <v>-64.51805940443748</v>
      </c>
      <c r="AM201" s="21">
        <f t="shared" si="27"/>
        <v>-64.862173086039988</v>
      </c>
      <c r="AN201" s="21">
        <f t="shared" si="27"/>
        <v>-65.206197618984604</v>
      </c>
      <c r="AO201" s="21">
        <f t="shared" si="27"/>
        <v>-65.562389253219948</v>
      </c>
      <c r="AP201" s="21">
        <f t="shared" si="27"/>
        <v>-65.933275030669208</v>
      </c>
      <c r="AQ201" s="21">
        <f t="shared" si="27"/>
        <v>-66.319118431244021</v>
      </c>
      <c r="AR201" s="21">
        <f t="shared" si="27"/>
        <v>-66.646052958498544</v>
      </c>
      <c r="AS201" s="21">
        <f t="shared" si="27"/>
        <v>-66.828823556327166</v>
      </c>
      <c r="AT201" s="21">
        <f t="shared" si="27"/>
        <v>-67.022981730888503</v>
      </c>
      <c r="AU201" s="21">
        <f t="shared" si="27"/>
        <v>-67.228583527762765</v>
      </c>
      <c r="AV201" s="21">
        <f t="shared" si="27"/>
        <v>-67.395402612470804</v>
      </c>
      <c r="AW201" s="21">
        <f t="shared" si="27"/>
        <v>-67.465501667147265</v>
      </c>
      <c r="AX201" s="21">
        <f t="shared" si="27"/>
        <v>-67.40859622718456</v>
      </c>
      <c r="AY201" s="21">
        <f t="shared" si="27"/>
        <v>-67.251827226766054</v>
      </c>
      <c r="AZ201" s="21">
        <f t="shared" si="27"/>
        <v>-67.074606089043144</v>
      </c>
      <c r="BA201" s="21">
        <f t="shared" si="27"/>
        <v>-66.910320119415815</v>
      </c>
      <c r="BB201" s="21">
        <f t="shared" si="27"/>
        <v>-66.743466526392069</v>
      </c>
    </row>
    <row r="202" spans="1:54" outlineLevel="2">
      <c r="A202" s="457"/>
      <c r="B202" s="150" t="s">
        <v>493</v>
      </c>
      <c r="C202" s="19"/>
      <c r="D202" s="135" t="s">
        <v>383</v>
      </c>
      <c r="E202" s="21">
        <f>SUM(E190:E192,E195:E198)</f>
        <v>-23.998501504786738</v>
      </c>
      <c r="F202" s="21">
        <f t="shared" ref="F202:BB202" si="28">SUM(F190:F192,F195:F198)</f>
        <v>-24.274658183628187</v>
      </c>
      <c r="G202" s="21">
        <f t="shared" si="28"/>
        <v>-24.187816616594489</v>
      </c>
      <c r="H202" s="21">
        <f t="shared" si="28"/>
        <v>-24.451981598747153</v>
      </c>
      <c r="I202" s="21">
        <f t="shared" si="28"/>
        <v>-24.353045038447135</v>
      </c>
      <c r="J202" s="21">
        <f t="shared" si="28"/>
        <v>-23.186021018520499</v>
      </c>
      <c r="K202" s="21">
        <f t="shared" si="28"/>
        <v>-23.234371281914282</v>
      </c>
      <c r="L202" s="21">
        <f t="shared" si="28"/>
        <v>-23.287220021384144</v>
      </c>
      <c r="M202" s="21">
        <f t="shared" si="28"/>
        <v>-23.341077243254936</v>
      </c>
      <c r="N202" s="21">
        <f t="shared" si="28"/>
        <v>-23.400832343942774</v>
      </c>
      <c r="O202" s="21">
        <f t="shared" si="28"/>
        <v>-23.371715267077093</v>
      </c>
      <c r="P202" s="21">
        <f t="shared" si="28"/>
        <v>-23.325513995124368</v>
      </c>
      <c r="Q202" s="21">
        <f t="shared" si="28"/>
        <v>-23.287330390836054</v>
      </c>
      <c r="R202" s="21">
        <f t="shared" si="28"/>
        <v>-23.256664664815411</v>
      </c>
      <c r="S202" s="21">
        <f t="shared" si="28"/>
        <v>-23.230368947992293</v>
      </c>
      <c r="T202" s="21">
        <f t="shared" si="28"/>
        <v>-23.211716475109114</v>
      </c>
      <c r="U202" s="21">
        <f t="shared" si="28"/>
        <v>-23.20057991505869</v>
      </c>
      <c r="V202" s="21">
        <f t="shared" si="28"/>
        <v>-23.196842169090424</v>
      </c>
      <c r="W202" s="21">
        <f t="shared" si="28"/>
        <v>-23.200396116540205</v>
      </c>
      <c r="X202" s="21">
        <f t="shared" si="28"/>
        <v>-23.211144373204906</v>
      </c>
      <c r="Y202" s="21">
        <f t="shared" si="28"/>
        <v>-23.228887516895561</v>
      </c>
      <c r="Z202" s="21">
        <f t="shared" si="28"/>
        <v>-23.253475338351702</v>
      </c>
      <c r="AA202" s="21">
        <f t="shared" si="28"/>
        <v>-23.285023703172168</v>
      </c>
      <c r="AB202" s="21">
        <f t="shared" si="28"/>
        <v>-23.297754966601808</v>
      </c>
      <c r="AC202" s="21">
        <f t="shared" si="28"/>
        <v>-132.43507103081106</v>
      </c>
      <c r="AD202" s="21">
        <f t="shared" si="28"/>
        <v>-132.78015497576754</v>
      </c>
      <c r="AE202" s="21">
        <f t="shared" si="28"/>
        <v>-133.14268709002815</v>
      </c>
      <c r="AF202" s="21">
        <f t="shared" si="28"/>
        <v>-133.51798084086448</v>
      </c>
      <c r="AG202" s="21">
        <f t="shared" si="28"/>
        <v>-133.90356215696423</v>
      </c>
      <c r="AH202" s="21">
        <f t="shared" si="28"/>
        <v>-134.29990341815568</v>
      </c>
      <c r="AI202" s="21">
        <f t="shared" si="28"/>
        <v>-134.71170726106121</v>
      </c>
      <c r="AJ202" s="21">
        <f t="shared" si="28"/>
        <v>-135.78533613499948</v>
      </c>
      <c r="AK202" s="21">
        <f t="shared" si="28"/>
        <v>-136.87975145179072</v>
      </c>
      <c r="AL202" s="21">
        <f t="shared" si="28"/>
        <v>-137.99574326904207</v>
      </c>
      <c r="AM202" s="21">
        <f t="shared" si="28"/>
        <v>-139.13429396919796</v>
      </c>
      <c r="AN202" s="21">
        <f t="shared" si="28"/>
        <v>-140.26334569725742</v>
      </c>
      <c r="AO202" s="21">
        <f t="shared" si="28"/>
        <v>-141.41140686859887</v>
      </c>
      <c r="AP202" s="21">
        <f t="shared" si="28"/>
        <v>-142.58452400045121</v>
      </c>
      <c r="AQ202" s="21">
        <f t="shared" si="28"/>
        <v>-143.78348011502305</v>
      </c>
      <c r="AR202" s="21">
        <f t="shared" si="28"/>
        <v>-144.85079683812833</v>
      </c>
      <c r="AS202" s="21">
        <f t="shared" si="28"/>
        <v>-145.60338743273772</v>
      </c>
      <c r="AT202" s="21">
        <f t="shared" si="28"/>
        <v>-146.37285267182992</v>
      </c>
      <c r="AU202" s="21">
        <f t="shared" si="28"/>
        <v>-147.15950614660346</v>
      </c>
      <c r="AV202" s="21">
        <f t="shared" si="28"/>
        <v>-147.85582300161644</v>
      </c>
      <c r="AW202" s="21">
        <f t="shared" si="28"/>
        <v>-148.33696941450765</v>
      </c>
      <c r="AX202" s="21">
        <f t="shared" si="28"/>
        <v>-148.50635889554729</v>
      </c>
      <c r="AY202" s="21">
        <f t="shared" si="28"/>
        <v>-148.42729304061552</v>
      </c>
      <c r="AZ202" s="21">
        <f t="shared" si="28"/>
        <v>-148.28786992310398</v>
      </c>
      <c r="BA202" s="21">
        <f t="shared" si="28"/>
        <v>-148.16846874878385</v>
      </c>
      <c r="BB202" s="21">
        <f t="shared" si="28"/>
        <v>-148.03731017778892</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55" t="s">
        <v>494</v>
      </c>
      <c r="B204" s="150" t="s">
        <v>495</v>
      </c>
      <c r="C204" s="19"/>
      <c r="D204" s="135" t="s">
        <v>383</v>
      </c>
      <c r="E204" s="21">
        <f>E200</f>
        <v>-19.343056594526921</v>
      </c>
      <c r="F204" s="21">
        <f>F200+E204</f>
        <v>-38.946970275910274</v>
      </c>
      <c r="G204" s="21">
        <f t="shared" ref="G204:BB206" si="29">G200+F204</f>
        <v>-58.41378104971794</v>
      </c>
      <c r="H204" s="21">
        <f t="shared" si="29"/>
        <v>-78.091868929461199</v>
      </c>
      <c r="I204" s="21">
        <f t="shared" si="29"/>
        <v>-97.647596740909876</v>
      </c>
      <c r="J204" s="21">
        <f t="shared" si="29"/>
        <v>-116.00981846669669</v>
      </c>
      <c r="K204" s="21">
        <f t="shared" si="29"/>
        <v>-134.35918491203844</v>
      </c>
      <c r="L204" s="21">
        <f t="shared" si="29"/>
        <v>-152.72902546178432</v>
      </c>
      <c r="M204" s="21">
        <f t="shared" si="29"/>
        <v>-171.11730838298138</v>
      </c>
      <c r="N204" s="21">
        <f t="shared" si="29"/>
        <v>-189.49582495062069</v>
      </c>
      <c r="O204" s="21">
        <f t="shared" si="29"/>
        <v>-207.82987565847176</v>
      </c>
      <c r="P204" s="21">
        <f t="shared" si="29"/>
        <v>-226.10590831367369</v>
      </c>
      <c r="Q204" s="21">
        <f t="shared" si="29"/>
        <v>-244.32865368772684</v>
      </c>
      <c r="R204" s="21">
        <f t="shared" si="29"/>
        <v>-262.53197224634175</v>
      </c>
      <c r="S204" s="21">
        <f t="shared" si="29"/>
        <v>-280.69053023907344</v>
      </c>
      <c r="T204" s="21">
        <f t="shared" si="29"/>
        <v>-298.80884458309521</v>
      </c>
      <c r="U204" s="21">
        <f t="shared" si="29"/>
        <v>-316.89134213877799</v>
      </c>
      <c r="V204" s="21">
        <f t="shared" si="29"/>
        <v>-334.97058533643656</v>
      </c>
      <c r="W204" s="21">
        <f t="shared" si="29"/>
        <v>-353.02230362317238</v>
      </c>
      <c r="X204" s="21">
        <f t="shared" si="29"/>
        <v>-371.07829318219871</v>
      </c>
      <c r="Y204" s="21">
        <f t="shared" si="29"/>
        <v>-389.11468928248507</v>
      </c>
      <c r="Z204" s="21">
        <f t="shared" si="29"/>
        <v>-407.16239604977903</v>
      </c>
      <c r="AA204" s="21">
        <f t="shared" si="29"/>
        <v>-425.22488209561868</v>
      </c>
      <c r="AB204" s="21">
        <f t="shared" si="29"/>
        <v>-443.28637195220028</v>
      </c>
      <c r="AC204" s="21">
        <f t="shared" si="29"/>
        <v>-541.49308425551067</v>
      </c>
      <c r="AD204" s="21">
        <f t="shared" si="29"/>
        <v>-639.84898725153971</v>
      </c>
      <c r="AE204" s="21">
        <f t="shared" si="29"/>
        <v>-738.3823606459157</v>
      </c>
      <c r="AF204" s="21">
        <f t="shared" si="29"/>
        <v>-837.09949108186845</v>
      </c>
      <c r="AG204" s="21">
        <f t="shared" si="29"/>
        <v>-936.00888549202273</v>
      </c>
      <c r="AH204" s="21">
        <f t="shared" si="29"/>
        <v>-1035.1217565378404</v>
      </c>
      <c r="AI204" s="21">
        <f t="shared" si="29"/>
        <v>-1134.4530363977892</v>
      </c>
      <c r="AJ204" s="21">
        <f t="shared" si="29"/>
        <v>-1234.4909854063785</v>
      </c>
      <c r="AK204" s="21">
        <f t="shared" si="29"/>
        <v>-1335.2517198547778</v>
      </c>
      <c r="AL204" s="21">
        <f t="shared" si="29"/>
        <v>-1436.7527742328621</v>
      </c>
      <c r="AM204" s="21">
        <f t="shared" si="29"/>
        <v>-1539.0124832784636</v>
      </c>
      <c r="AN204" s="21">
        <f t="shared" si="29"/>
        <v>-1642.0260153102802</v>
      </c>
      <c r="AO204" s="21">
        <f t="shared" si="29"/>
        <v>-1745.8088510961998</v>
      </c>
      <c r="AP204" s="21">
        <f t="shared" si="29"/>
        <v>-1850.3808093258117</v>
      </c>
      <c r="AQ204" s="21">
        <f t="shared" si="29"/>
        <v>-1955.7623346389685</v>
      </c>
      <c r="AR204" s="21">
        <f t="shared" si="29"/>
        <v>-2061.8578068676793</v>
      </c>
      <c r="AS204" s="21">
        <f t="shared" si="29"/>
        <v>-2168.4369213315417</v>
      </c>
      <c r="AT204" s="21">
        <f t="shared" si="29"/>
        <v>-2275.5137091843094</v>
      </c>
      <c r="AU204" s="21">
        <f t="shared" si="29"/>
        <v>-2383.1024066962923</v>
      </c>
      <c r="AV204" s="21">
        <f t="shared" si="29"/>
        <v>-2491.138091027487</v>
      </c>
      <c r="AW204" s="21">
        <f t="shared" si="29"/>
        <v>-2599.4640754240463</v>
      </c>
      <c r="AX204" s="21">
        <f t="shared" si="29"/>
        <v>-2707.8598285809653</v>
      </c>
      <c r="AY204" s="21">
        <f t="shared" si="29"/>
        <v>-2816.1501657243566</v>
      </c>
      <c r="AZ204" s="21">
        <f t="shared" si="29"/>
        <v>-2924.2942184407289</v>
      </c>
      <c r="BA204" s="21">
        <f t="shared" si="29"/>
        <v>-3032.3082658253015</v>
      </c>
      <c r="BB204" s="21">
        <f t="shared" si="29"/>
        <v>-3140.1848586903393</v>
      </c>
    </row>
    <row r="205" spans="1:54" outlineLevel="2">
      <c r="A205" s="456"/>
      <c r="B205" s="150" t="s">
        <v>496</v>
      </c>
      <c r="C205" s="19"/>
      <c r="D205" s="135" t="s">
        <v>383</v>
      </c>
      <c r="E205" s="21">
        <f>E201</f>
        <v>-14.716943905479759</v>
      </c>
      <c r="F205" s="21">
        <f t="shared" ref="F205:U206" si="30">F201+E205</f>
        <v>-29.632469935860236</v>
      </c>
      <c r="G205" s="21">
        <f t="shared" si="30"/>
        <v>-44.383604072011877</v>
      </c>
      <c r="H205" s="21">
        <f t="shared" si="30"/>
        <v>-59.320070299696447</v>
      </c>
      <c r="I205" s="21">
        <f t="shared" si="30"/>
        <v>-74.077464320306788</v>
      </c>
      <c r="J205" s="21">
        <f t="shared" si="30"/>
        <v>-87.586378937775521</v>
      </c>
      <c r="K205" s="21">
        <f t="shared" si="30"/>
        <v>-101.06085108748584</v>
      </c>
      <c r="L205" s="21">
        <f t="shared" si="30"/>
        <v>-114.50402364731993</v>
      </c>
      <c r="M205" s="21">
        <f t="shared" si="30"/>
        <v>-127.91554319754782</v>
      </c>
      <c r="N205" s="21">
        <f t="shared" si="30"/>
        <v>-141.29991545570226</v>
      </c>
      <c r="O205" s="21">
        <f t="shared" si="30"/>
        <v>-154.6186522383185</v>
      </c>
      <c r="P205" s="21">
        <f t="shared" si="30"/>
        <v>-167.86637796127988</v>
      </c>
      <c r="Q205" s="21">
        <f t="shared" si="30"/>
        <v>-181.04911344033007</v>
      </c>
      <c r="R205" s="21">
        <f t="shared" si="30"/>
        <v>-194.17237485498353</v>
      </c>
      <c r="S205" s="21">
        <f t="shared" si="30"/>
        <v>-207.24081155893609</v>
      </c>
      <c r="T205" s="21">
        <f t="shared" si="30"/>
        <v>-220.26006643996257</v>
      </c>
      <c r="U205" s="21">
        <f t="shared" si="30"/>
        <v>-233.23564829654023</v>
      </c>
      <c r="V205" s="21">
        <f t="shared" si="29"/>
        <v>-246.17294094568652</v>
      </c>
      <c r="W205" s="21">
        <f t="shared" si="29"/>
        <v>-259.0772120313116</v>
      </c>
      <c r="X205" s="21">
        <f t="shared" si="29"/>
        <v>-271.95362159000268</v>
      </c>
      <c r="Y205" s="21">
        <f t="shared" si="29"/>
        <v>-284.80711880025956</v>
      </c>
      <c r="Z205" s="21">
        <f t="shared" si="29"/>
        <v>-297.64248996444161</v>
      </c>
      <c r="AA205" s="21">
        <f t="shared" si="29"/>
        <v>-310.46462330563907</v>
      </c>
      <c r="AB205" s="21">
        <f t="shared" si="29"/>
        <v>-323.26563837772164</v>
      </c>
      <c r="AC205" s="21">
        <f t="shared" si="29"/>
        <v>-387.06485548459324</v>
      </c>
      <c r="AD205" s="21">
        <f t="shared" si="29"/>
        <v>-450.79439067924409</v>
      </c>
      <c r="AE205" s="21">
        <f t="shared" si="29"/>
        <v>-514.46807272195338</v>
      </c>
      <c r="AF205" s="21">
        <f t="shared" si="29"/>
        <v>-578.0980121044156</v>
      </c>
      <c r="AG205" s="21">
        <f t="shared" si="29"/>
        <v>-641.69534651654851</v>
      </c>
      <c r="AH205" s="21">
        <f t="shared" si="29"/>
        <v>-705.27123080760884</v>
      </c>
      <c r="AI205" s="21">
        <f t="shared" si="29"/>
        <v>-768.83825425879911</v>
      </c>
      <c r="AJ205" s="21">
        <f t="shared" si="29"/>
        <v>-832.70901493884435</v>
      </c>
      <c r="AK205" s="21">
        <f t="shared" si="29"/>
        <v>-896.89670720458503</v>
      </c>
      <c r="AL205" s="21">
        <f t="shared" si="29"/>
        <v>-961.41476660902254</v>
      </c>
      <c r="AM205" s="21">
        <f t="shared" si="29"/>
        <v>-1026.2769396950625</v>
      </c>
      <c r="AN205" s="21">
        <f t="shared" si="29"/>
        <v>-1091.4831373140471</v>
      </c>
      <c r="AO205" s="21">
        <f t="shared" si="29"/>
        <v>-1157.045526567267</v>
      </c>
      <c r="AP205" s="21">
        <f t="shared" si="29"/>
        <v>-1222.9788015979361</v>
      </c>
      <c r="AQ205" s="21">
        <f t="shared" si="29"/>
        <v>-1289.2979200291802</v>
      </c>
      <c r="AR205" s="21">
        <f t="shared" si="29"/>
        <v>-1355.9439729876788</v>
      </c>
      <c r="AS205" s="21">
        <f t="shared" si="29"/>
        <v>-1422.7727965440058</v>
      </c>
      <c r="AT205" s="21">
        <f t="shared" si="29"/>
        <v>-1489.7957782748942</v>
      </c>
      <c r="AU205" s="21">
        <f t="shared" si="29"/>
        <v>-1557.024361802657</v>
      </c>
      <c r="AV205" s="21">
        <f t="shared" si="29"/>
        <v>-1624.4197644151279</v>
      </c>
      <c r="AW205" s="21">
        <f t="shared" si="29"/>
        <v>-1691.8852660822752</v>
      </c>
      <c r="AX205" s="21">
        <f t="shared" si="29"/>
        <v>-1759.2938623094597</v>
      </c>
      <c r="AY205" s="21">
        <f t="shared" si="29"/>
        <v>-1826.5456895362256</v>
      </c>
      <c r="AZ205" s="21">
        <f t="shared" si="29"/>
        <v>-1893.6202956252687</v>
      </c>
      <c r="BA205" s="21">
        <f t="shared" si="29"/>
        <v>-1960.5306157446844</v>
      </c>
      <c r="BB205" s="21">
        <f t="shared" si="29"/>
        <v>-2027.2740822710764</v>
      </c>
    </row>
    <row r="206" spans="1:54" outlineLevel="2">
      <c r="A206" s="457"/>
      <c r="B206" s="150" t="s">
        <v>497</v>
      </c>
      <c r="C206" s="19"/>
      <c r="D206" s="135" t="s">
        <v>383</v>
      </c>
      <c r="E206" s="21">
        <f>E202</f>
        <v>-23.998501504786738</v>
      </c>
      <c r="F206" s="21">
        <f t="shared" si="30"/>
        <v>-48.273159688414921</v>
      </c>
      <c r="G206" s="21">
        <f t="shared" si="29"/>
        <v>-72.46097630500941</v>
      </c>
      <c r="H206" s="21">
        <f t="shared" si="29"/>
        <v>-96.912957903756563</v>
      </c>
      <c r="I206" s="21">
        <f t="shared" si="29"/>
        <v>-121.2660029422037</v>
      </c>
      <c r="J206" s="21">
        <f t="shared" si="29"/>
        <v>-144.4520239607242</v>
      </c>
      <c r="K206" s="21">
        <f t="shared" si="29"/>
        <v>-167.6863952426385</v>
      </c>
      <c r="L206" s="21">
        <f t="shared" si="29"/>
        <v>-190.97361526402264</v>
      </c>
      <c r="M206" s="21">
        <f t="shared" si="29"/>
        <v>-214.31469250727758</v>
      </c>
      <c r="N206" s="21">
        <f t="shared" si="29"/>
        <v>-237.71552485122035</v>
      </c>
      <c r="O206" s="21">
        <f t="shared" si="29"/>
        <v>-261.08724011829747</v>
      </c>
      <c r="P206" s="21">
        <f t="shared" si="29"/>
        <v>-284.41275411342184</v>
      </c>
      <c r="Q206" s="21">
        <f t="shared" si="29"/>
        <v>-307.70008450425792</v>
      </c>
      <c r="R206" s="21">
        <f t="shared" si="29"/>
        <v>-330.9567491690733</v>
      </c>
      <c r="S206" s="21">
        <f t="shared" si="29"/>
        <v>-354.18711811706561</v>
      </c>
      <c r="T206" s="21">
        <f t="shared" si="29"/>
        <v>-377.39883459217469</v>
      </c>
      <c r="U206" s="21">
        <f t="shared" si="29"/>
        <v>-400.5994145072334</v>
      </c>
      <c r="V206" s="21">
        <f t="shared" si="29"/>
        <v>-423.79625667632382</v>
      </c>
      <c r="W206" s="21">
        <f t="shared" si="29"/>
        <v>-446.99665279286404</v>
      </c>
      <c r="X206" s="21">
        <f t="shared" si="29"/>
        <v>-470.20779716606893</v>
      </c>
      <c r="Y206" s="21">
        <f t="shared" si="29"/>
        <v>-493.43668468296448</v>
      </c>
      <c r="Z206" s="21">
        <f t="shared" si="29"/>
        <v>-516.69016002131616</v>
      </c>
      <c r="AA206" s="21">
        <f t="shared" si="29"/>
        <v>-539.97518372448837</v>
      </c>
      <c r="AB206" s="21">
        <f t="shared" si="29"/>
        <v>-563.27293869109019</v>
      </c>
      <c r="AC206" s="21">
        <f t="shared" si="29"/>
        <v>-695.70800972190125</v>
      </c>
      <c r="AD206" s="21">
        <f t="shared" si="29"/>
        <v>-828.48816469766882</v>
      </c>
      <c r="AE206" s="21">
        <f t="shared" si="29"/>
        <v>-961.630851787697</v>
      </c>
      <c r="AF206" s="21">
        <f t="shared" si="29"/>
        <v>-1095.1488326285614</v>
      </c>
      <c r="AG206" s="21">
        <f t="shared" si="29"/>
        <v>-1229.0523947855256</v>
      </c>
      <c r="AH206" s="21">
        <f t="shared" si="29"/>
        <v>-1363.3522982036814</v>
      </c>
      <c r="AI206" s="21">
        <f t="shared" si="29"/>
        <v>-1498.0640054647426</v>
      </c>
      <c r="AJ206" s="21">
        <f t="shared" si="29"/>
        <v>-1633.849341599742</v>
      </c>
      <c r="AK206" s="21">
        <f t="shared" si="29"/>
        <v>-1770.7290930515328</v>
      </c>
      <c r="AL206" s="21">
        <f t="shared" si="29"/>
        <v>-1908.7248363205749</v>
      </c>
      <c r="AM206" s="21">
        <f t="shared" si="29"/>
        <v>-2047.8591302897728</v>
      </c>
      <c r="AN206" s="21">
        <f t="shared" si="29"/>
        <v>-2188.1224759870302</v>
      </c>
      <c r="AO206" s="21">
        <f t="shared" si="29"/>
        <v>-2329.5338828556291</v>
      </c>
      <c r="AP206" s="21">
        <f t="shared" si="29"/>
        <v>-2472.1184068560806</v>
      </c>
      <c r="AQ206" s="21">
        <f t="shared" si="29"/>
        <v>-2615.9018869711035</v>
      </c>
      <c r="AR206" s="21">
        <f t="shared" si="29"/>
        <v>-2760.7526838092317</v>
      </c>
      <c r="AS206" s="21">
        <f t="shared" si="29"/>
        <v>-2906.3560712419694</v>
      </c>
      <c r="AT206" s="21">
        <f t="shared" si="29"/>
        <v>-3052.7289239137995</v>
      </c>
      <c r="AU206" s="21">
        <f t="shared" si="29"/>
        <v>-3199.8884300604032</v>
      </c>
      <c r="AV206" s="21">
        <f t="shared" si="29"/>
        <v>-3347.7442530620197</v>
      </c>
      <c r="AW206" s="21">
        <f t="shared" si="29"/>
        <v>-3496.0812224765273</v>
      </c>
      <c r="AX206" s="21">
        <f t="shared" si="29"/>
        <v>-3644.5875813720745</v>
      </c>
      <c r="AY206" s="21">
        <f t="shared" si="29"/>
        <v>-3793.01487441269</v>
      </c>
      <c r="AZ206" s="21">
        <f t="shared" si="29"/>
        <v>-3941.3027443357942</v>
      </c>
      <c r="BA206" s="21">
        <f t="shared" si="29"/>
        <v>-4089.4712130845778</v>
      </c>
      <c r="BB206" s="21">
        <f t="shared" si="29"/>
        <v>-4237.5085232623669</v>
      </c>
    </row>
    <row r="207" spans="1:54" outlineLevel="1">
      <c r="B207" s="150"/>
      <c r="C207" s="19"/>
      <c r="D207" s="19"/>
      <c r="E207" s="15"/>
    </row>
    <row r="208" spans="1:54" outlineLevel="1">
      <c r="A208" s="4" t="s">
        <v>561</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8" t="s">
        <v>485</v>
      </c>
      <c r="B210" s="150" t="s">
        <v>562</v>
      </c>
      <c r="C210" s="19"/>
      <c r="D210" s="135" t="s">
        <v>383</v>
      </c>
      <c r="E210" s="21">
        <f>E190-Baseline!E190</f>
        <v>-1.5238887661905312</v>
      </c>
      <c r="F210" s="21">
        <f>F190-Baseline!F190</f>
        <v>-1.7451440609499989</v>
      </c>
      <c r="G210" s="21">
        <f>G190-Baseline!G190</f>
        <v>-1.6035404811516578</v>
      </c>
      <c r="H210" s="21">
        <f>H190-Baseline!H190</f>
        <v>-1.7989055252599329</v>
      </c>
      <c r="I210" s="21">
        <f>I190-Baseline!I190</f>
        <v>-1.6283197123963868</v>
      </c>
      <c r="J210" s="21">
        <f>J190-Baseline!J190</f>
        <v>-0.3839382970282787</v>
      </c>
      <c r="K210" s="21">
        <f>K190-Baseline!K190</f>
        <v>-0.34648262634578075</v>
      </c>
      <c r="L210" s="21">
        <f>L190-Baseline!L190</f>
        <v>-0.31165235600331098</v>
      </c>
      <c r="M210" s="21">
        <f>M190-Baseline!M190</f>
        <v>-0.2792947912051747</v>
      </c>
      <c r="N210" s="21">
        <f>N190-Baseline!N190</f>
        <v>-0.24926516953809341</v>
      </c>
      <c r="O210" s="21">
        <f>O190-Baseline!O190</f>
        <v>-0.2214262785531225</v>
      </c>
      <c r="P210" s="21">
        <f>P190-Baseline!P190</f>
        <v>-0.19564809083519152</v>
      </c>
      <c r="Q210" s="21">
        <f>Q190-Baseline!Q190</f>
        <v>-0.1718074157913547</v>
      </c>
      <c r="R210" s="21">
        <f>R190-Baseline!R190</f>
        <v>-0.14978756742163521</v>
      </c>
      <c r="S210" s="21">
        <f>S190-Baseline!S190</f>
        <v>-0.12947804736778387</v>
      </c>
      <c r="T210" s="21">
        <f>T190-Baseline!T190</f>
        <v>-0.11077424256539592</v>
      </c>
      <c r="U210" s="21">
        <f>U190-Baseline!U190</f>
        <v>-9.3577136853696785E-2</v>
      </c>
      <c r="V210" s="21">
        <f>V190-Baseline!V190</f>
        <v>-7.7793035924972054E-2</v>
      </c>
      <c r="W210" s="21">
        <f>W190-Baseline!W190</f>
        <v>-6.3333305022120145E-2</v>
      </c>
      <c r="X210" s="21">
        <f>X190-Baseline!X190</f>
        <v>-5.0114118818207563E-2</v>
      </c>
      <c r="Y210" s="21">
        <f>Y190-Baseline!Y190</f>
        <v>-3.8056222936238046E-2</v>
      </c>
      <c r="Z210" s="21">
        <f>Z190-Baseline!Z190</f>
        <v>-2.7084706590664972E-2</v>
      </c>
      <c r="AA210" s="21">
        <f>AA190-Baseline!AA190</f>
        <v>-1.7128785854511046E-2</v>
      </c>
      <c r="AB210" s="21">
        <f>AB190-Baseline!AB190</f>
        <v>-8.1215970773621127E-3</v>
      </c>
      <c r="AC210" s="21">
        <f>AC190-Baseline!AC190</f>
        <v>9.8178839413938802E-18</v>
      </c>
      <c r="AD210" s="21">
        <f>AD190-Baseline!AD190</f>
        <v>9.4858782042452955E-18</v>
      </c>
      <c r="AE210" s="21">
        <f>AE190-Baseline!AE190</f>
        <v>9.1650997142466625E-18</v>
      </c>
      <c r="AF210" s="21">
        <f>AF190-Baseline!AF190</f>
        <v>8.8551688060354232E-18</v>
      </c>
      <c r="AG210" s="21">
        <f>AG190-Baseline!AG190</f>
        <v>8.5557186531743215E-18</v>
      </c>
      <c r="AH210" s="21">
        <f>AH190-Baseline!AH190</f>
        <v>8.2663948339848545E-18</v>
      </c>
      <c r="AI210" s="21">
        <f>AI190-Baseline!AI190</f>
        <v>7.9868549120626603E-18</v>
      </c>
      <c r="AJ210" s="21">
        <f>AJ190-Baseline!AJ190</f>
        <v>7.7542280699637472E-18</v>
      </c>
      <c r="AK210" s="21">
        <f>AK190-Baseline!AK190</f>
        <v>7.5283767669550946E-18</v>
      </c>
      <c r="AL210" s="21">
        <f>AL190-Baseline!AL190</f>
        <v>7.3091036572379555E-18</v>
      </c>
      <c r="AM210" s="21">
        <f>AM190-Baseline!AM190</f>
        <v>7.096217142949471E-18</v>
      </c>
      <c r="AN210" s="21">
        <f>AN190-Baseline!AN190</f>
        <v>6.8895312067470601E-18</v>
      </c>
      <c r="AO210" s="21">
        <f>AO190-Baseline!AO190</f>
        <v>6.6888652492689897E-18</v>
      </c>
      <c r="AP210" s="21">
        <f>AP190-Baseline!AP190</f>
        <v>6.4940439313291162E-18</v>
      </c>
      <c r="AQ210" s="21">
        <f>AQ190-Baseline!AQ190</f>
        <v>6.3048970207078801E-18</v>
      </c>
      <c r="AR210" s="21">
        <f>AR190-Baseline!AR190</f>
        <v>6.1212592434057093E-18</v>
      </c>
      <c r="AS210" s="21">
        <f>AS190-Baseline!AS190</f>
        <v>5.9429701392288436E-18</v>
      </c>
      <c r="AT210" s="21">
        <f>AT190-Baseline!AT190</f>
        <v>5.769873921581402E-18</v>
      </c>
      <c r="AU210" s="21">
        <f>AU190-Baseline!AU190</f>
        <v>5.6018193413411673E-18</v>
      </c>
      <c r="AV210" s="21">
        <f>AV190-Baseline!AV190</f>
        <v>5.4386595547001621E-18</v>
      </c>
      <c r="AW210" s="21">
        <f>AW190-Baseline!AW190</f>
        <v>5.280251994854526E-18</v>
      </c>
      <c r="AX210" s="21">
        <f>AX190-Baseline!AX190</f>
        <v>5.1264582474315787E-18</v>
      </c>
      <c r="AY210" s="21">
        <f>AY190-Baseline!AY190</f>
        <v>4.9771439295452213E-18</v>
      </c>
      <c r="AZ210" s="21">
        <f>AZ190-Baseline!AZ190</f>
        <v>4.8321785723740015E-18</v>
      </c>
      <c r="BA210" s="21">
        <f>BA190-Baseline!BA190</f>
        <v>4.6914355071592247E-18</v>
      </c>
      <c r="BB210" s="21">
        <f>BB190-Baseline!BB190</f>
        <v>4.5547917545235191E-18</v>
      </c>
    </row>
    <row r="211" spans="1:54" outlineLevel="2">
      <c r="A211" s="479"/>
      <c r="B211" s="150" t="s">
        <v>486</v>
      </c>
      <c r="C211" s="19"/>
      <c r="D211" s="135" t="s">
        <v>383</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9"/>
      <c r="B212" s="150" t="s">
        <v>560</v>
      </c>
      <c r="C212" s="19"/>
      <c r="D212" s="135" t="s">
        <v>383</v>
      </c>
      <c r="E212" s="21">
        <f>E192-Baseline!E192</f>
        <v>-9.3624574759587631E-10</v>
      </c>
      <c r="F212" s="21">
        <f>F77*F186-Baseline!F77*Baseline!F186</f>
        <v>-2.2313551006902799E-10</v>
      </c>
      <c r="G212" s="21">
        <f>G77*G186-Baseline!G77*Baseline!G186</f>
        <v>-3.9397818341058155E-10</v>
      </c>
      <c r="H212" s="21">
        <f>H77*H186-Baseline!H77*Baseline!H186</f>
        <v>-4.7461079510924264E-10</v>
      </c>
      <c r="I212" s="21">
        <f>I77*I186-Baseline!I77*Baseline!I186</f>
        <v>1.2348300160169856E-10</v>
      </c>
      <c r="J212" s="21">
        <f>J77*J186-Baseline!J77*Baseline!J186</f>
        <v>6.6527894304613255E-11</v>
      </c>
      <c r="K212" s="21">
        <f>K77*K186-Baseline!K77*Baseline!K186</f>
        <v>1.1282530465450691E-10</v>
      </c>
      <c r="L212" s="21">
        <f>L77*L186-Baseline!L77*Baseline!L186</f>
        <v>-2.1427304375265521E-12</v>
      </c>
      <c r="M212" s="21">
        <f>M77*M186-Baseline!M77*Baseline!M186</f>
        <v>2.63662203181525E-10</v>
      </c>
      <c r="N212" s="21">
        <f>N77*N186-Baseline!N77*Baseline!N186</f>
        <v>2.0098811503999059E-10</v>
      </c>
      <c r="O212" s="21">
        <f>O77*O186-Baseline!O77*Baseline!O186</f>
        <v>1.8023604830830209E-10</v>
      </c>
      <c r="P212" s="21">
        <f>P77*P186-Baseline!P77*Baseline!P186</f>
        <v>2.4148683053226705E-11</v>
      </c>
      <c r="Q212" s="21">
        <f>Q77*Q186-Baseline!Q77*Baseline!Q186</f>
        <v>2.2753843254008643E-10</v>
      </c>
      <c r="R212" s="21">
        <f>R77*R186-Baseline!R77*Baseline!R186</f>
        <v>2.1552071238772896E-10</v>
      </c>
      <c r="S212" s="21">
        <f>S77*S186-Baseline!S77*Baseline!S186</f>
        <v>-6.9167782612566953E-11</v>
      </c>
      <c r="T212" s="21">
        <f>T77*T186-Baseline!T77*Baseline!T186</f>
        <v>1.7077161906797755E-10</v>
      </c>
      <c r="U212" s="21">
        <f>U77*U186-Baseline!U77*Baseline!U186</f>
        <v>-9.2519325534112795E-12</v>
      </c>
      <c r="V212" s="21">
        <f>V77*V186-Baseline!V77*Baseline!V186</f>
        <v>1.3005974075497306E-10</v>
      </c>
      <c r="W212" s="21">
        <f>W77*W186-Baseline!W77*Baseline!W186</f>
        <v>7.0653261019515412E-11</v>
      </c>
      <c r="X212" s="21">
        <f>X77*X186-Baseline!X77*Baseline!X186</f>
        <v>-1.8103851751050115E-10</v>
      </c>
      <c r="Y212" s="21">
        <f>Y77*Y186-Baseline!Y77*Baseline!Y186</f>
        <v>-3.3839153701364921E-11</v>
      </c>
      <c r="Z212" s="21">
        <f>Z77*Z186-Baseline!Z77*Baseline!Z186</f>
        <v>-8.2917672727944591E-11</v>
      </c>
      <c r="AA212" s="21">
        <f>AA77*AA186-Baseline!AA77*Baseline!AA186</f>
        <v>-1.077671285543147E-10</v>
      </c>
      <c r="AB212" s="21">
        <f>AB77*AB186-Baseline!AB77*Baseline!AB186</f>
        <v>8.9494411881219094E-11</v>
      </c>
      <c r="AC212" s="21">
        <f>AC77*AC186-Baseline!AC77*Baseline!AC186</f>
        <v>1.5440129175203765E-9</v>
      </c>
      <c r="AD212" s="21">
        <f>AD77*AD186-Baseline!AD77*Baseline!AD186</f>
        <v>-6.6704863854738505E-10</v>
      </c>
      <c r="AE212" s="21">
        <f>AE77*AE186-Baseline!AE77*Baseline!AE186</f>
        <v>1.3595125025744892E-9</v>
      </c>
      <c r="AF212" s="21">
        <f>AF77*AF186-Baseline!AF77*Baseline!AF186</f>
        <v>8.3382989402025487E-10</v>
      </c>
      <c r="AG212" s="21">
        <f>AG77*AG186-Baseline!AG77*Baseline!AG186</f>
        <v>1.2367040724825529E-9</v>
      </c>
      <c r="AH212" s="21">
        <f>AH77*AH186-Baseline!AH77*Baseline!AH186</f>
        <v>-3.0009594809143891E-10</v>
      </c>
      <c r="AI212" s="21">
        <f>AI77*AI186-Baseline!AI77*Baseline!AI186</f>
        <v>5.1480153473448809E-10</v>
      </c>
      <c r="AJ212" s="21">
        <f>AJ77*AJ186-Baseline!AJ77*Baseline!AJ186</f>
        <v>-1.0394334282182172E-9</v>
      </c>
      <c r="AK212" s="21">
        <f>AK77*AK186-Baseline!AK77*Baseline!AK186</f>
        <v>8.0506179500616781E-10</v>
      </c>
      <c r="AL212" s="21">
        <f>AL77*AL186-Baseline!AL77*Baseline!AL186</f>
        <v>2.688000932948853E-10</v>
      </c>
      <c r="AM212" s="21">
        <f>AM77*AM186-Baseline!AM77*Baseline!AM186</f>
        <v>-6.929266049837679E-10</v>
      </c>
      <c r="AN212" s="21">
        <f>AN77*AN186-Baseline!AN77*Baseline!AN186</f>
        <v>-1.0042784381880665E-9</v>
      </c>
      <c r="AO212" s="21">
        <f>AO77*AO186-Baseline!AO77*Baseline!AO186</f>
        <v>-1.9971047038325196E-10</v>
      </c>
      <c r="AP212" s="21">
        <f>AP77*AP186-Baseline!AP77*Baseline!AP186</f>
        <v>6.4605210070567409E-10</v>
      </c>
      <c r="AQ212" s="21">
        <f>AQ77*AQ186-Baseline!AQ77*Baseline!AQ186</f>
        <v>5.4887117073576519E-10</v>
      </c>
      <c r="AR212" s="21">
        <f>AR77*AR186-Baseline!AR77*Baseline!AR186</f>
        <v>4.3851144937434583E-10</v>
      </c>
      <c r="AS212" s="21">
        <f>AS77*AS186-Baseline!AS77*Baseline!AS186</f>
        <v>-3.7857095236404348E-10</v>
      </c>
      <c r="AT212" s="21">
        <f>AT77*AT186-Baseline!AT77*Baseline!AT186</f>
        <v>1.6128431923334574E-10</v>
      </c>
      <c r="AU212" s="21">
        <f>AU77*AU186-Baseline!AU77*Baseline!AU186</f>
        <v>7.9423134735634449E-10</v>
      </c>
      <c r="AV212" s="21">
        <f>AV77*AV186-Baseline!AV77*Baseline!AV186</f>
        <v>-2.0233859032714463E-10</v>
      </c>
      <c r="AW212" s="21">
        <f>AW77*AW186-Baseline!AW77*Baseline!AW186</f>
        <v>1.964206575166827E-10</v>
      </c>
      <c r="AX212" s="21">
        <f>AX77*AX186-Baseline!AX77*Baseline!AX186</f>
        <v>-1.2519585368409025E-10</v>
      </c>
      <c r="AY212" s="21">
        <f>AY77*AY186-Baseline!AY77*Baseline!AY186</f>
        <v>1.3935963494304815E-10</v>
      </c>
      <c r="AZ212" s="21">
        <f>AZ77*AZ186-Baseline!AZ77*Baseline!AZ186</f>
        <v>-5.2762416657969879E-10</v>
      </c>
      <c r="BA212" s="21">
        <f>BA77*BA186-Baseline!BA77*Baseline!BA186</f>
        <v>-5.2160320507255165E-10</v>
      </c>
      <c r="BB212" s="21">
        <f>BB77*BB186-Baseline!BB77*Baseline!BB186</f>
        <v>-5.1565063330372141E-10</v>
      </c>
    </row>
    <row r="213" spans="1:54" outlineLevel="2">
      <c r="A213" s="479"/>
      <c r="B213" s="150" t="s">
        <v>487</v>
      </c>
      <c r="C213" s="19"/>
      <c r="D213" s="135" t="s">
        <v>383</v>
      </c>
      <c r="E213" s="21">
        <f>E193-Baseline!E193</f>
        <v>-5.5824553868433213E-9</v>
      </c>
      <c r="F213" s="21">
        <f>F193-Baseline!F193</f>
        <v>-1.3541381349568837E-9</v>
      </c>
      <c r="G213" s="21">
        <f>G193-Baseline!G193</f>
        <v>-2.424368261699783E-9</v>
      </c>
      <c r="H213" s="21">
        <f>H193-Baseline!H193</f>
        <v>-2.9608315799123375E-9</v>
      </c>
      <c r="I213" s="21">
        <f>I193-Baseline!I193</f>
        <v>7.8343909137856826E-10</v>
      </c>
      <c r="J213" s="21">
        <f>J193-Baseline!J193</f>
        <v>4.2914827247386711E-10</v>
      </c>
      <c r="K213" s="21">
        <f>K193-Baseline!K193</f>
        <v>7.3736927674872277E-10</v>
      </c>
      <c r="L213" s="21">
        <f>L193-Baseline!L193</f>
        <v>-1.4232170997274807E-11</v>
      </c>
      <c r="M213" s="21">
        <f>M193-Baseline!M193</f>
        <v>1.7791137452149997E-9</v>
      </c>
      <c r="N213" s="21">
        <f>N193-Baseline!N193</f>
        <v>1.373267721760385E-9</v>
      </c>
      <c r="O213" s="21">
        <f>O193-Baseline!O193</f>
        <v>1.2505996238587613E-9</v>
      </c>
      <c r="P213" s="21">
        <f>P193-Baseline!P193</f>
        <v>1.7011814179568319E-10</v>
      </c>
      <c r="Q213" s="21">
        <f>Q193-Baseline!Q193</f>
        <v>1.6270984559696444E-9</v>
      </c>
      <c r="R213" s="21">
        <f>R193-Baseline!R193</f>
        <v>1.5686012488913548E-9</v>
      </c>
      <c r="S213" s="21">
        <f>S193-Baseline!S193</f>
        <v>-5.1075410567591462E-10</v>
      </c>
      <c r="T213" s="21">
        <f>T193-Baseline!T193</f>
        <v>1.2791474546247628E-9</v>
      </c>
      <c r="U213" s="21">
        <f>U193-Baseline!U193</f>
        <v>-7.0279781994031509E-11</v>
      </c>
      <c r="V213" s="21">
        <f>V193-Baseline!V193</f>
        <v>1.0045564380334326E-9</v>
      </c>
      <c r="W213" s="21">
        <f>W193-Baseline!W193</f>
        <v>5.532054814239018E-10</v>
      </c>
      <c r="X213" s="21">
        <f>X193-Baseline!X193</f>
        <v>-1.4405596715505453E-9</v>
      </c>
      <c r="Y213" s="21">
        <f>Y193-Baseline!Y193</f>
        <v>-2.7285373960239667E-10</v>
      </c>
      <c r="Z213" s="21">
        <f>Z193-Baseline!Z193</f>
        <v>-6.7914562862370076E-10</v>
      </c>
      <c r="AA213" s="21">
        <f>AA193-Baseline!AA193</f>
        <v>-8.9640117550970899E-10</v>
      </c>
      <c r="AB213" s="21">
        <f>AB193-Baseline!AB193</f>
        <v>7.5580430802801857E-10</v>
      </c>
      <c r="AC213" s="21">
        <f>AC193-Baseline!AC193</f>
        <v>1.3228657280706102E-8</v>
      </c>
      <c r="AD213" s="21">
        <f>AD193-Baseline!AD193</f>
        <v>-5.7975313438873854E-9</v>
      </c>
      <c r="AE213" s="21">
        <f>AE193-Baseline!AE193</f>
        <v>1.1986799108854029E-8</v>
      </c>
      <c r="AF213" s="21">
        <f>AF193-Baseline!AF193</f>
        <v>7.4560801976986113E-9</v>
      </c>
      <c r="AG213" s="21">
        <f>AG193-Baseline!AG193</f>
        <v>1.1212563322260394E-8</v>
      </c>
      <c r="AH213" s="21">
        <f>AH193-Baseline!AH193</f>
        <v>-2.7581705808188417E-9</v>
      </c>
      <c r="AI213" s="21">
        <f>AI193-Baseline!AI193</f>
        <v>4.795722929884505E-9</v>
      </c>
      <c r="AJ213" s="21">
        <f>AJ193-Baseline!AJ193</f>
        <v>-9.8127372893941356E-9</v>
      </c>
      <c r="AK213" s="21">
        <f>AK193-Baseline!AK193</f>
        <v>7.7005353205095162E-9</v>
      </c>
      <c r="AL213" s="21">
        <f>AL193-Baseline!AL193</f>
        <v>2.6046080847663688E-9</v>
      </c>
      <c r="AM213" s="21">
        <f>AM193-Baseline!AM193</f>
        <v>-6.8007324216523557E-9</v>
      </c>
      <c r="AN213" s="21">
        <f>AN193-Baseline!AN193</f>
        <v>-9.9817043519578874E-9</v>
      </c>
      <c r="AO213" s="21">
        <f>AO193-Baseline!AO193</f>
        <v>-2.0098411823710194E-9</v>
      </c>
      <c r="AP213" s="21">
        <f>AP193-Baseline!AP193</f>
        <v>6.5823542172438465E-9</v>
      </c>
      <c r="AQ213" s="21">
        <f>AQ193-Baseline!AQ193</f>
        <v>5.6606523912705597E-9</v>
      </c>
      <c r="AR213" s="21">
        <f>AR193-Baseline!AR193</f>
        <v>4.5771599843646982E-9</v>
      </c>
      <c r="AS213" s="21">
        <f>AS193-Baseline!AS193</f>
        <v>-3.9986787214729702E-9</v>
      </c>
      <c r="AT213" s="21">
        <f>AT193-Baseline!AT193</f>
        <v>1.7236914118257118E-9</v>
      </c>
      <c r="AU213" s="21">
        <f>AU193-Baseline!AU193</f>
        <v>8.5872216004645452E-9</v>
      </c>
      <c r="AV213" s="21">
        <f>AV193-Baseline!AV193</f>
        <v>-2.2129285071059712E-9</v>
      </c>
      <c r="AW213" s="21">
        <f>AW193-Baseline!AW193</f>
        <v>2.1726691556978039E-9</v>
      </c>
      <c r="AX213" s="21">
        <f>AX193-Baseline!AX193</f>
        <v>-1.4004370996190119E-9</v>
      </c>
      <c r="AY213" s="21">
        <f>AY193-Baseline!AY193</f>
        <v>1.5762680050102063E-9</v>
      </c>
      <c r="AZ213" s="21">
        <f>AZ193-Baseline!AZ193</f>
        <v>-6.0336020624163211E-9</v>
      </c>
      <c r="BA213" s="21">
        <f>BA193-Baseline!BA193</f>
        <v>-6.0298077642073622E-9</v>
      </c>
      <c r="BB213" s="21">
        <f>BB193-Baseline!BB193</f>
        <v>-6.0252745015532128E-9</v>
      </c>
    </row>
    <row r="214" spans="1:54" outlineLevel="2">
      <c r="A214" s="479"/>
      <c r="B214" s="150" t="s">
        <v>488</v>
      </c>
      <c r="C214" s="19"/>
      <c r="D214" s="135" t="s">
        <v>383</v>
      </c>
      <c r="E214" s="21">
        <f>E194-Baseline!E194</f>
        <v>-2.7956463810596688E-9</v>
      </c>
      <c r="F214" s="21">
        <f>F194-Baseline!F194</f>
        <v>-6.7643224355151688E-10</v>
      </c>
      <c r="G214" s="21">
        <f>G194-Baseline!G194</f>
        <v>-1.2125269677198958E-9</v>
      </c>
      <c r="H214" s="21">
        <f>H194-Baseline!H194</f>
        <v>-1.4829311112407595E-9</v>
      </c>
      <c r="I214" s="21">
        <f>I194-Baseline!I194</f>
        <v>3.9170089394247043E-10</v>
      </c>
      <c r="J214" s="21">
        <f>J194-Baseline!J194</f>
        <v>2.1424639840006421E-10</v>
      </c>
      <c r="K214" s="21">
        <f>K194-Baseline!K194</f>
        <v>3.6887648491301661E-10</v>
      </c>
      <c r="L214" s="21">
        <f>L194-Baseline!L194</f>
        <v>-7.1116446065389027E-12</v>
      </c>
      <c r="M214" s="21">
        <f>M194-Baseline!M194</f>
        <v>8.8848484125492178E-10</v>
      </c>
      <c r="N214" s="21">
        <f>N194-Baseline!N194</f>
        <v>6.8760108717924595E-10</v>
      </c>
      <c r="O214" s="21">
        <f>O194-Baseline!O194</f>
        <v>6.2599703198884527E-10</v>
      </c>
      <c r="P214" s="21">
        <f>P194-Baseline!P194</f>
        <v>8.5149665096651006E-11</v>
      </c>
      <c r="Q214" s="21">
        <f>Q194-Baseline!Q194</f>
        <v>8.1454043510120755E-10</v>
      </c>
      <c r="R214" s="21">
        <f>R194-Baseline!R194</f>
        <v>7.8326856112198584E-10</v>
      </c>
      <c r="S214" s="21">
        <f>S194-Baseline!S194</f>
        <v>-2.5514701462725498E-10</v>
      </c>
      <c r="T214" s="21">
        <f>T194-Baseline!T194</f>
        <v>6.3939609162844135E-10</v>
      </c>
      <c r="U214" s="21">
        <f>U194-Baseline!U194</f>
        <v>-3.5160319100668858E-11</v>
      </c>
      <c r="V214" s="21">
        <f>V194-Baseline!V194</f>
        <v>5.0168313947551724E-10</v>
      </c>
      <c r="W214" s="21">
        <f>W194-Baseline!W194</f>
        <v>2.766187279235055E-10</v>
      </c>
      <c r="X214" s="21">
        <f>X194-Baseline!X194</f>
        <v>-7.1942984902761964E-10</v>
      </c>
      <c r="Y214" s="21">
        <f>Y194-Baseline!Y194</f>
        <v>-1.3648993046899704E-10</v>
      </c>
      <c r="Z214" s="21">
        <f>Z194-Baseline!Z194</f>
        <v>-3.3946623290148636E-10</v>
      </c>
      <c r="AA214" s="21">
        <f>AA194-Baseline!AA194</f>
        <v>-4.4781955921280314E-10</v>
      </c>
      <c r="AB214" s="21">
        <f>AB194-Baseline!AB194</f>
        <v>3.7746605840993652E-10</v>
      </c>
      <c r="AC214" s="21">
        <f>AC194-Baseline!AC194</f>
        <v>6.6056955461135658E-9</v>
      </c>
      <c r="AD214" s="21">
        <f>AD194-Baseline!AD194</f>
        <v>-2.8945308372385625E-9</v>
      </c>
      <c r="AE214" s="21">
        <f>AE194-Baseline!AE194</f>
        <v>5.9826206211255339E-9</v>
      </c>
      <c r="AF214" s="21">
        <f>AF194-Baseline!AF194</f>
        <v>3.7204088698672422E-9</v>
      </c>
      <c r="AG214" s="21">
        <f>AG194-Baseline!AG194</f>
        <v>5.5936340004336671E-9</v>
      </c>
      <c r="AH214" s="21">
        <f>AH194-Baseline!AH194</f>
        <v>-1.3756746852777724E-9</v>
      </c>
      <c r="AI214" s="21">
        <f>AI194-Baseline!AI194</f>
        <v>2.3914097369015508E-9</v>
      </c>
      <c r="AJ214" s="21">
        <f>AJ194-Baseline!AJ194</f>
        <v>-4.8920867357082898E-9</v>
      </c>
      <c r="AK214" s="21">
        <f>AK194-Baseline!AK194</f>
        <v>3.8382736988751276E-9</v>
      </c>
      <c r="AL214" s="21">
        <f>AL194-Baseline!AL194</f>
        <v>1.2979981534044782E-9</v>
      </c>
      <c r="AM214" s="21">
        <f>AM194-Baseline!AM194</f>
        <v>-3.3884290928654082E-9</v>
      </c>
      <c r="AN214" s="21">
        <f>AN194-Baseline!AN194</f>
        <v>-4.9723851702765387E-9</v>
      </c>
      <c r="AO214" s="21">
        <f>AO194-Baseline!AO194</f>
        <v>-1.0010126061388291E-9</v>
      </c>
      <c r="AP214" s="21">
        <f>AP194-Baseline!AP194</f>
        <v>3.277790483480203E-9</v>
      </c>
      <c r="AQ214" s="21">
        <f>AQ194-Baseline!AQ194</f>
        <v>2.8183251288282918E-9</v>
      </c>
      <c r="AR214" s="21">
        <f>AR194-Baseline!AR194</f>
        <v>2.2784689690524829E-9</v>
      </c>
      <c r="AS214" s="21">
        <f>AS194-Baseline!AS194</f>
        <v>-1.9901804648725374E-9</v>
      </c>
      <c r="AT214" s="21">
        <f>AT194-Baseline!AT194</f>
        <v>8.5775297975487774E-10</v>
      </c>
      <c r="AU214" s="21">
        <f>AU194-Baseline!AU194</f>
        <v>4.2725218918349128E-9</v>
      </c>
      <c r="AV214" s="21">
        <f>AV194-Baseline!AV194</f>
        <v>-1.1008509659404808E-9</v>
      </c>
      <c r="AW214" s="21">
        <f>AW194-Baseline!AW194</f>
        <v>1.0806573413901788E-9</v>
      </c>
      <c r="AX214" s="21">
        <f>AX194-Baseline!AX194</f>
        <v>-6.96459778737335E-10</v>
      </c>
      <c r="AY214" s="21">
        <f>AY194-Baseline!AY194</f>
        <v>7.8378548096225131E-10</v>
      </c>
      <c r="AZ214" s="21">
        <f>AZ194-Baseline!AZ194</f>
        <v>-2.9997053729857726E-9</v>
      </c>
      <c r="BA214" s="21">
        <f>BA194-Baseline!BA194</f>
        <v>-2.9973890036671946E-9</v>
      </c>
      <c r="BB214" s="21">
        <f>BB194-Baseline!BB194</f>
        <v>-2.9947315738354519E-9</v>
      </c>
    </row>
    <row r="215" spans="1:54" outlineLevel="2">
      <c r="A215" s="479"/>
      <c r="B215" s="150" t="s">
        <v>489</v>
      </c>
      <c r="C215" s="19"/>
      <c r="D215" s="135" t="s">
        <v>383</v>
      </c>
      <c r="E215" s="21">
        <f>E195-Baseline!E195</f>
        <v>-8.386937366822167E-9</v>
      </c>
      <c r="F215" s="21">
        <f>F195-Baseline!F195</f>
        <v>-2.0292958424761309E-9</v>
      </c>
      <c r="G215" s="21">
        <f>G195-Baseline!G195</f>
        <v>-3.6375826795165267E-9</v>
      </c>
      <c r="H215" s="21">
        <f>H195-Baseline!H195</f>
        <v>-4.4487915573654391E-9</v>
      </c>
      <c r="I215" s="21">
        <f>I195-Baseline!I195</f>
        <v>1.1750991291137325E-9</v>
      </c>
      <c r="J215" s="21">
        <f>J195-Baseline!J195</f>
        <v>6.4273741884335323E-10</v>
      </c>
      <c r="K215" s="21">
        <f>K195-Baseline!K195</f>
        <v>1.1066312310958892E-9</v>
      </c>
      <c r="L215" s="21">
        <f>L195-Baseline!L195</f>
        <v>-2.1335821998036408E-11</v>
      </c>
      <c r="M215" s="21">
        <f>M195-Baseline!M195</f>
        <v>2.6654589646568638E-9</v>
      </c>
      <c r="N215" s="21">
        <f>N195-Baseline!N195</f>
        <v>2.0628032615377379E-9</v>
      </c>
      <c r="O215" s="21">
        <f>O195-Baseline!O195</f>
        <v>1.8779910959665358E-9</v>
      </c>
      <c r="P215" s="21">
        <f>P195-Baseline!P195</f>
        <v>2.5544899528995302E-10</v>
      </c>
      <c r="Q215" s="21">
        <f>Q195-Baseline!Q195</f>
        <v>2.4436204171252029E-9</v>
      </c>
      <c r="R215" s="21">
        <f>R195-Baseline!R195</f>
        <v>2.3498039070091181E-9</v>
      </c>
      <c r="S215" s="21">
        <f>S195-Baseline!S195</f>
        <v>-7.6543926752492553E-10</v>
      </c>
      <c r="T215" s="21">
        <f>T195-Baseline!T195</f>
        <v>1.9181900512421635E-9</v>
      </c>
      <c r="U215" s="21">
        <f>U195-Baseline!U195</f>
        <v>-1.0548006912358687E-10</v>
      </c>
      <c r="V215" s="21">
        <f>V195-Baseline!V195</f>
        <v>1.5050467538912926E-9</v>
      </c>
      <c r="W215" s="21">
        <f>W195-Baseline!W195</f>
        <v>8.2985884830577561E-10</v>
      </c>
      <c r="X215" s="21">
        <f>X195-Baseline!X195</f>
        <v>-2.1582895470828589E-9</v>
      </c>
      <c r="Y215" s="21">
        <f>Y195-Baseline!Y195</f>
        <v>-4.0947156776383054E-10</v>
      </c>
      <c r="Z215" s="21">
        <f>Z195-Baseline!Z195</f>
        <v>-1.0183995868828788E-9</v>
      </c>
      <c r="AA215" s="21">
        <f>AA195-Baseline!AA195</f>
        <v>-1.34345690128157E-9</v>
      </c>
      <c r="AB215" s="21">
        <f>AB195-Baseline!AB195</f>
        <v>1.1323990634082293E-9</v>
      </c>
      <c r="AC215" s="21">
        <f>AC195-Baseline!AC195</f>
        <v>1.9817136376332201E-8</v>
      </c>
      <c r="AD215" s="21">
        <f>AD195-Baseline!AD195</f>
        <v>-8.68358540628833E-9</v>
      </c>
      <c r="AE215" s="21">
        <f>AE195-Baseline!AE195</f>
        <v>1.7947854757949244E-8</v>
      </c>
      <c r="AF215" s="21">
        <f>AF195-Baseline!AF195</f>
        <v>1.1161247925883799E-8</v>
      </c>
      <c r="AG215" s="21">
        <f>AG195-Baseline!AG195</f>
        <v>1.6780887790446286E-8</v>
      </c>
      <c r="AH215" s="21">
        <f>AH195-Baseline!AH195</f>
        <v>-4.1270453721153899E-9</v>
      </c>
      <c r="AI215" s="21">
        <f>AI195-Baseline!AI195</f>
        <v>7.17423631613201E-9</v>
      </c>
      <c r="AJ215" s="21">
        <f>AJ195-Baseline!AJ195</f>
        <v>-1.4676274417979585E-8</v>
      </c>
      <c r="AK215" s="21">
        <f>AK195-Baseline!AK195</f>
        <v>1.1514813991198025E-8</v>
      </c>
      <c r="AL215" s="21">
        <f>AL195-Baseline!AL195</f>
        <v>3.893987354786077E-9</v>
      </c>
      <c r="AM215" s="21">
        <f>AM195-Baseline!AM195</f>
        <v>-1.0165280173168867E-8</v>
      </c>
      <c r="AN215" s="21">
        <f>AN195-Baseline!AN195</f>
        <v>-1.4917162616256974E-8</v>
      </c>
      <c r="AO215" s="21">
        <f>AO195-Baseline!AO195</f>
        <v>-3.0030378184164874E-9</v>
      </c>
      <c r="AP215" s="21">
        <f>AP195-Baseline!AP195</f>
        <v>9.8333714504406089E-9</v>
      </c>
      <c r="AQ215" s="21">
        <f>AQ195-Baseline!AQ195</f>
        <v>8.4549611756301601E-9</v>
      </c>
      <c r="AR215" s="21">
        <f>AR195-Baseline!AR195</f>
        <v>6.8354069071574486E-9</v>
      </c>
      <c r="AS215" s="21">
        <f>AS195-Baseline!AS195</f>
        <v>-5.970491656626109E-9</v>
      </c>
      <c r="AT215" s="21">
        <f>AT195-Baseline!AT195</f>
        <v>2.5732589392646332E-9</v>
      </c>
      <c r="AU215" s="21">
        <f>AU195-Baseline!AU195</f>
        <v>1.2817551464650023E-8</v>
      </c>
      <c r="AV215" s="21">
        <f>AV195-Baseline!AV195</f>
        <v>-3.3025600032488001E-9</v>
      </c>
      <c r="AW215" s="21">
        <f>AW195-Baseline!AW195</f>
        <v>3.2419649187431787E-9</v>
      </c>
      <c r="AX215" s="21">
        <f>AX195-Baseline!AX195</f>
        <v>-2.0893935470667202E-9</v>
      </c>
      <c r="AY215" s="21">
        <f>AY195-Baseline!AY195</f>
        <v>2.3513138103226083E-9</v>
      </c>
      <c r="AZ215" s="21">
        <f>AZ195-Baseline!AZ195</f>
        <v>-8.9991232243846753E-9</v>
      </c>
      <c r="BA215" s="21">
        <f>BA195-Baseline!BA195</f>
        <v>-8.9921599055742263E-9</v>
      </c>
      <c r="BB215" s="21">
        <f>BB195-Baseline!BB195</f>
        <v>-8.984187616078998E-9</v>
      </c>
    </row>
    <row r="216" spans="1:54" outlineLevel="2">
      <c r="A216" s="479"/>
      <c r="B216" s="150" t="s">
        <v>284</v>
      </c>
      <c r="C216" s="19"/>
      <c r="D216" s="135" t="s">
        <v>383</v>
      </c>
      <c r="E216" s="21">
        <f>E196-Baseline!E196</f>
        <v>6.4396801224830824E-9</v>
      </c>
      <c r="F216" s="21">
        <f>F196-Baseline!F196</f>
        <v>4.8279624186517989E-3</v>
      </c>
      <c r="G216" s="21">
        <f>G196-Baseline!G196</f>
        <v>9.3370013069418167E-3</v>
      </c>
      <c r="H216" s="21">
        <f>H196-Baseline!H196</f>
        <v>1.139726682447173E-2</v>
      </c>
      <c r="I216" s="21">
        <f>I196-Baseline!I196</f>
        <v>1.3710691960678645E-2</v>
      </c>
      <c r="J216" s="21">
        <f>J196-Baseline!J196</f>
        <v>1.5996025893148857E-2</v>
      </c>
      <c r="K216" s="21">
        <f>K196-Baseline!K196</f>
        <v>1.618067007165247E-2</v>
      </c>
      <c r="L216" s="21">
        <f>L196-Baseline!L196</f>
        <v>1.6373148249643421E-2</v>
      </c>
      <c r="M216" s="21">
        <f>M196-Baseline!M196</f>
        <v>1.6573712484003078E-2</v>
      </c>
      <c r="N216" s="21">
        <f>N196-Baseline!N196</f>
        <v>1.6782675347312148E-2</v>
      </c>
      <c r="O216" s="21">
        <f>O196-Baseline!O196</f>
        <v>1.7000271881799867E-2</v>
      </c>
      <c r="P216" s="21">
        <f>P196-Baseline!P196</f>
        <v>1.7226830701114526E-2</v>
      </c>
      <c r="Q216" s="21">
        <f>Q196-Baseline!Q196</f>
        <v>1.746263477843657E-2</v>
      </c>
      <c r="R216" s="21">
        <f>R196-Baseline!R196</f>
        <v>1.7708041972737787E-2</v>
      </c>
      <c r="S216" s="21">
        <f>S196-Baseline!S196</f>
        <v>1.7963355657528268E-2</v>
      </c>
      <c r="T216" s="21">
        <f>T196-Baseline!T196</f>
        <v>1.822895670703617E-2</v>
      </c>
      <c r="U216" s="21">
        <f>U196-Baseline!U196</f>
        <v>1.8505206192748647E-2</v>
      </c>
      <c r="V216" s="21">
        <f>V196-Baseline!V196</f>
        <v>1.8792500383476129E-2</v>
      </c>
      <c r="W216" s="21">
        <f>W196-Baseline!W196</f>
        <v>1.9091226453318955E-2</v>
      </c>
      <c r="X216" s="21">
        <f>X196-Baseline!X196</f>
        <v>1.940183098379511E-2</v>
      </c>
      <c r="Y216" s="21">
        <f>Y196-Baseline!Y196</f>
        <v>1.9724739762041033E-2</v>
      </c>
      <c r="Z216" s="21">
        <f>Z196-Baseline!Z196</f>
        <v>2.0060438338184827E-2</v>
      </c>
      <c r="AA216" s="21">
        <f>AA196-Baseline!AA196</f>
        <v>2.0409389735028372E-2</v>
      </c>
      <c r="AB216" s="21">
        <f>AB196-Baseline!AB196</f>
        <v>2.0772106932457568E-2</v>
      </c>
      <c r="AC216" s="21">
        <f>AC196-Baseline!AC196</f>
        <v>4.4222310825796196E-2</v>
      </c>
      <c r="AD216" s="21">
        <f>AD196-Baseline!AD196</f>
        <v>4.4281605624203468E-2</v>
      </c>
      <c r="AE216" s="21">
        <f>AE196-Baseline!AE196</f>
        <v>4.4361454557615865E-2</v>
      </c>
      <c r="AF216" s="21">
        <f>AF196-Baseline!AF196</f>
        <v>4.4462385884532551E-2</v>
      </c>
      <c r="AG216" s="21">
        <f>AG196-Baseline!AG196</f>
        <v>4.4584985940968824E-2</v>
      </c>
      <c r="AH216" s="21">
        <f>AH196-Baseline!AH196</f>
        <v>4.4729829184868564E-2</v>
      </c>
      <c r="AI216" s="21">
        <f>AI196-Baseline!AI196</f>
        <v>4.4897542714626315E-2</v>
      </c>
      <c r="AJ216" s="21">
        <f>AJ196-Baseline!AJ196</f>
        <v>4.518407215971898E-2</v>
      </c>
      <c r="AK216" s="21">
        <f>AK196-Baseline!AK196</f>
        <v>4.5495942433250836E-2</v>
      </c>
      <c r="AL216" s="21">
        <f>AL196-Baseline!AL196</f>
        <v>4.5834070319843434E-2</v>
      </c>
      <c r="AM216" s="21">
        <f>AM196-Baseline!AM196</f>
        <v>4.6199365299137263E-2</v>
      </c>
      <c r="AN216" s="21">
        <f>AN196-Baseline!AN196</f>
        <v>4.6592836132772764E-2</v>
      </c>
      <c r="AO216" s="21">
        <f>AO196-Baseline!AO196</f>
        <v>4.7015505102417254E-2</v>
      </c>
      <c r="AP216" s="21">
        <f>AP196-Baseline!AP196</f>
        <v>4.7468472786792226E-2</v>
      </c>
      <c r="AQ216" s="21">
        <f>AQ196-Baseline!AQ196</f>
        <v>4.7952848840405959E-2</v>
      </c>
      <c r="AR216" s="21">
        <f>AR196-Baseline!AR196</f>
        <v>4.8324024212275773E-2</v>
      </c>
      <c r="AS216" s="21">
        <f>AS196-Baseline!AS196</f>
        <v>4.8409714541451709E-2</v>
      </c>
      <c r="AT216" s="21">
        <f>AT196-Baseline!AT196</f>
        <v>4.8513694368766735E-2</v>
      </c>
      <c r="AU216" s="21">
        <f>AU196-Baseline!AU196</f>
        <v>4.8636451637030564E-2</v>
      </c>
      <c r="AV216" s="21">
        <f>AV196-Baseline!AV196</f>
        <v>4.8686118366512598E-2</v>
      </c>
      <c r="AW216" s="21">
        <f>AW196-Baseline!AW196</f>
        <v>4.8553296359444165E-2</v>
      </c>
      <c r="AX216" s="21">
        <f>AX196-Baseline!AX196</f>
        <v>4.8378428288179176E-2</v>
      </c>
      <c r="AY216" s="21">
        <f>AY196-Baseline!AY196</f>
        <v>4.8206933931667528E-2</v>
      </c>
      <c r="AZ216" s="21">
        <f>AZ196-Baseline!AZ196</f>
        <v>4.8045447981795775E-2</v>
      </c>
      <c r="BA216" s="21">
        <f>BA196-Baseline!BA196</f>
        <v>4.7894000600180231E-2</v>
      </c>
      <c r="BB216" s="21">
        <f>BB196-Baseline!BB196</f>
        <v>4.7742757255341495E-2</v>
      </c>
    </row>
    <row r="217" spans="1:54" outlineLevel="2">
      <c r="A217" s="479"/>
      <c r="B217" s="150" t="s">
        <v>287</v>
      </c>
      <c r="C217" s="19"/>
      <c r="D217" s="135"/>
      <c r="E217" s="21">
        <f>E197-Baseline!E197</f>
        <v>3.4901681544852181E-10</v>
      </c>
      <c r="F217" s="21">
        <f>F197-Baseline!F197</f>
        <v>1.6245788693508345E-2</v>
      </c>
      <c r="G217" s="21">
        <f>G197-Baseline!G197</f>
        <v>3.3577195746754995E-2</v>
      </c>
      <c r="H217" s="21">
        <f>H197-Baseline!H197</f>
        <v>4.1520537788114709E-2</v>
      </c>
      <c r="I217" s="21">
        <f>I197-Baseline!I197</f>
        <v>5.0560891840067512E-2</v>
      </c>
      <c r="J217" s="21">
        <f>J197-Baseline!J197</f>
        <v>5.8122982315196303E-2</v>
      </c>
      <c r="K217" s="21">
        <f>K197-Baseline!K197</f>
        <v>5.7650609514321438E-2</v>
      </c>
      <c r="L217" s="21">
        <f>L197-Baseline!L197</f>
        <v>5.7198348449945868E-2</v>
      </c>
      <c r="M217" s="21">
        <f>M197-Baseline!M197</f>
        <v>5.6765840516028732E-2</v>
      </c>
      <c r="N217" s="21">
        <f>N197-Baseline!N197</f>
        <v>5.6352767321910413E-2</v>
      </c>
      <c r="O217" s="21">
        <f>O197-Baseline!O197</f>
        <v>5.5958827146113777E-2</v>
      </c>
      <c r="P217" s="21">
        <f>P197-Baseline!P197</f>
        <v>5.5583735042173288E-2</v>
      </c>
      <c r="Q217" s="21">
        <f>Q197-Baseline!Q197</f>
        <v>5.5227224027689203E-2</v>
      </c>
      <c r="R217" s="21">
        <f>R197-Baseline!R197</f>
        <v>5.4889043517168723E-2</v>
      </c>
      <c r="S217" s="21">
        <f>S197-Baseline!S197</f>
        <v>5.4568959219645663E-2</v>
      </c>
      <c r="T217" s="21">
        <f>T197-Baseline!T197</f>
        <v>5.4266753925988453E-2</v>
      </c>
      <c r="U217" s="21">
        <f>U197-Baseline!U197</f>
        <v>5.3982225409992424E-2</v>
      </c>
      <c r="V217" s="21">
        <f>V197-Baseline!V197</f>
        <v>5.3715186335802301E-2</v>
      </c>
      <c r="W217" s="21">
        <f>W197-Baseline!W197</f>
        <v>5.3465465454046956E-2</v>
      </c>
      <c r="X217" s="21">
        <f>X197-Baseline!X197</f>
        <v>5.3232907126205653E-2</v>
      </c>
      <c r="Y217" s="21">
        <f>Y197-Baseline!Y197</f>
        <v>5.3014803051790516E-2</v>
      </c>
      <c r="Z217" s="21">
        <f>Z197-Baseline!Z197</f>
        <v>5.2809377158648196E-2</v>
      </c>
      <c r="AA217" s="21">
        <f>AA197-Baseline!AA197</f>
        <v>5.2620779863219447E-2</v>
      </c>
      <c r="AB217" s="21">
        <f>AB197-Baseline!AB197</f>
        <v>5.2448905879406205E-2</v>
      </c>
      <c r="AC217" s="21">
        <f>AC197-Baseline!AC197</f>
        <v>0.2300715484136866</v>
      </c>
      <c r="AD217" s="21">
        <f>AD197-Baseline!AD197</f>
        <v>0.22785273603835776</v>
      </c>
      <c r="AE217" s="21">
        <f>AE197-Baseline!AE197</f>
        <v>0.22571665710272981</v>
      </c>
      <c r="AF217" s="21">
        <f>AF197-Baseline!AF197</f>
        <v>0.22366160872854479</v>
      </c>
      <c r="AG217" s="21">
        <f>AG197-Baseline!AG197</f>
        <v>0.22168596067083612</v>
      </c>
      <c r="AH217" s="21">
        <f>AH197-Baseline!AH197</f>
        <v>0.21978815643534944</v>
      </c>
      <c r="AI217" s="21">
        <f>AI197-Baseline!AI197</f>
        <v>0.21796664258183185</v>
      </c>
      <c r="AJ217" s="21">
        <f>AJ197-Baseline!AJ197</f>
        <v>0.21726963468705307</v>
      </c>
      <c r="AK217" s="21">
        <f>AK197-Baseline!AK197</f>
        <v>0.21663506804040722</v>
      </c>
      <c r="AL217" s="21">
        <f>AL197-Baseline!AL197</f>
        <v>0.216062648937978</v>
      </c>
      <c r="AM217" s="21">
        <f>AM197-Baseline!AM197</f>
        <v>0.21555212112726707</v>
      </c>
      <c r="AN217" s="21">
        <f>AN197-Baseline!AN197</f>
        <v>0.21510329996533528</v>
      </c>
      <c r="AO217" s="21">
        <f>AO197-Baseline!AO197</f>
        <v>0.21471604062258365</v>
      </c>
      <c r="AP217" s="21">
        <f>AP197-Baseline!AP197</f>
        <v>0.21439025731159944</v>
      </c>
      <c r="AQ217" s="21">
        <f>AQ197-Baseline!AQ197</f>
        <v>0.21412592364139726</v>
      </c>
      <c r="AR217" s="21">
        <f>AR197-Baseline!AR197</f>
        <v>0.21351741009637948</v>
      </c>
      <c r="AS217" s="21">
        <f>AS197-Baseline!AS197</f>
        <v>0.21211033191921302</v>
      </c>
      <c r="AT217" s="21">
        <f>AT197-Baseline!AT197</f>
        <v>0.21076170721311627</v>
      </c>
      <c r="AU217" s="21">
        <f>AU197-Baseline!AU197</f>
        <v>0.20947056564581246</v>
      </c>
      <c r="AV217" s="21">
        <f>AV197-Baseline!AV197</f>
        <v>0.20799569974771259</v>
      </c>
      <c r="AW217" s="21">
        <f>AW197-Baseline!AW197</f>
        <v>0.20606703630499368</v>
      </c>
      <c r="AX217" s="21">
        <f>AX197-Baseline!AX197</f>
        <v>0.20371606066071379</v>
      </c>
      <c r="AY217" s="21">
        <f>AY197-Baseline!AY197</f>
        <v>0.20137522418611908</v>
      </c>
      <c r="AZ217" s="21">
        <f>AZ197-Baseline!AZ197</f>
        <v>0.19910442910942194</v>
      </c>
      <c r="BA217" s="21">
        <f>BA197-Baseline!BA197</f>
        <v>0.19690165425032546</v>
      </c>
      <c r="BB217" s="21">
        <f>BB197-Baseline!BB197</f>
        <v>0.19472708552423867</v>
      </c>
    </row>
    <row r="218" spans="1:54" outlineLevel="2">
      <c r="A218" s="480"/>
      <c r="B218" s="150" t="s">
        <v>470</v>
      </c>
      <c r="C218" s="19"/>
      <c r="D218" s="135" t="s">
        <v>383</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8" t="s">
        <v>490</v>
      </c>
      <c r="B220" s="150" t="s">
        <v>491</v>
      </c>
      <c r="C220" s="19"/>
      <c r="D220" s="135" t="s">
        <v>383</v>
      </c>
      <c r="E220" s="21">
        <f>E200-Baseline!E200</f>
        <v>-1.5238887659205389</v>
      </c>
      <c r="F220" s="21">
        <f>F200-Baseline!F200</f>
        <v>-1.7240703114151152</v>
      </c>
      <c r="G220" s="21">
        <f>G200-Baseline!G200</f>
        <v>-1.5606262869163103</v>
      </c>
      <c r="H220" s="21">
        <f>H200-Baseline!H200</f>
        <v>-1.7459877240827879</v>
      </c>
      <c r="I220" s="21">
        <f>I200-Baseline!I200</f>
        <v>-1.5640481276887179</v>
      </c>
      <c r="J220" s="21">
        <f>J200-Baseline!J200</f>
        <v>-0.30981928832425965</v>
      </c>
      <c r="K220" s="21">
        <f>K200-Baseline!K200</f>
        <v>-0.27265134590961182</v>
      </c>
      <c r="L220" s="21">
        <f>L200-Baseline!L200</f>
        <v>-0.23808085932009604</v>
      </c>
      <c r="M220" s="21">
        <f>M200-Baseline!M200</f>
        <v>-0.20595523616236733</v>
      </c>
      <c r="N220" s="21">
        <f>N200-Baseline!N200</f>
        <v>-0.17612972529461501</v>
      </c>
      <c r="O220" s="21">
        <f>O200-Baseline!O200</f>
        <v>-0.14846717809437493</v>
      </c>
      <c r="P220" s="21">
        <f>P200-Baseline!P200</f>
        <v>-0.12283752489763344</v>
      </c>
      <c r="Q220" s="21">
        <f>Q200-Baseline!Q200</f>
        <v>-9.9117555130590063E-2</v>
      </c>
      <c r="R220" s="21">
        <f>R200-Baseline!R200</f>
        <v>-7.7190480147606877E-2</v>
      </c>
      <c r="S220" s="21">
        <f>S200-Baseline!S200</f>
        <v>-5.694573307053119E-2</v>
      </c>
      <c r="T220" s="21">
        <f>T200-Baseline!T200</f>
        <v>-3.827853048245089E-2</v>
      </c>
      <c r="U220" s="21">
        <f>U200-Baseline!U200</f>
        <v>-2.1089705330485486E-2</v>
      </c>
      <c r="V220" s="21">
        <f>V200-Baseline!V200</f>
        <v>-5.2853480710766121E-3</v>
      </c>
      <c r="W220" s="21">
        <f>W200-Baseline!W200</f>
        <v>9.2233875091025652E-3</v>
      </c>
      <c r="X220" s="21">
        <f>X200-Baseline!X200</f>
        <v>2.2520617670192422E-2</v>
      </c>
      <c r="Y220" s="21">
        <f>Y200-Baseline!Y200</f>
        <v>3.4683319570898874E-2</v>
      </c>
      <c r="Z220" s="21">
        <f>Z200-Baseline!Z200</f>
        <v>4.5785108144105635E-2</v>
      </c>
      <c r="AA220" s="21">
        <f>AA200-Baseline!AA200</f>
        <v>5.5901382739566685E-2</v>
      </c>
      <c r="AB220" s="21">
        <f>AB200-Baseline!AB200</f>
        <v>6.509941657979823E-2</v>
      </c>
      <c r="AC220" s="21">
        <f>AC200-Baseline!AC200</f>
        <v>0.27429387401215877</v>
      </c>
      <c r="AD220" s="21">
        <f>AD200-Baseline!AD200</f>
        <v>0.27213433519798969</v>
      </c>
      <c r="AE220" s="21">
        <f>AE200-Baseline!AE200</f>
        <v>0.27007812500664841</v>
      </c>
      <c r="AF220" s="21">
        <f>AF200-Baseline!AF200</f>
        <v>0.26812400290299365</v>
      </c>
      <c r="AG220" s="21">
        <f>AG200-Baseline!AG200</f>
        <v>0.26627095906107456</v>
      </c>
      <c r="AH220" s="21">
        <f>AH200-Baseline!AH200</f>
        <v>0.26451798256195502</v>
      </c>
      <c r="AI220" s="21">
        <f>AI200-Baseline!AI200</f>
        <v>0.26286419060699018</v>
      </c>
      <c r="AJ220" s="21">
        <f>AJ200-Baseline!AJ200</f>
        <v>0.26245369599459423</v>
      </c>
      <c r="AK220" s="21">
        <f>AK200-Baseline!AK200</f>
        <v>0.26213101897924673</v>
      </c>
      <c r="AL220" s="21">
        <f>AL200-Baseline!AL200</f>
        <v>0.26189672213124027</v>
      </c>
      <c r="AM220" s="21">
        <f>AM200-Baseline!AM200</f>
        <v>0.26175147893273731</v>
      </c>
      <c r="AN220" s="21">
        <f>AN200-Baseline!AN200</f>
        <v>0.26169612511212392</v>
      </c>
      <c r="AO220" s="21">
        <f>AO200-Baseline!AO200</f>
        <v>0.26173154351543815</v>
      </c>
      <c r="AP220" s="21">
        <f>AP200-Baseline!AP200</f>
        <v>0.26185873732678999</v>
      </c>
      <c r="AQ220" s="21">
        <f>AQ200-Baseline!AQ200</f>
        <v>0.26207877869133256</v>
      </c>
      <c r="AR220" s="21">
        <f>AR200-Baseline!AR200</f>
        <v>0.26184143932431425</v>
      </c>
      <c r="AS220" s="21">
        <f>AS200-Baseline!AS200</f>
        <v>0.26052004208339952</v>
      </c>
      <c r="AT220" s="21">
        <f>AT200-Baseline!AT200</f>
        <v>0.25927540346684452</v>
      </c>
      <c r="AU220" s="21">
        <f>AU200-Baseline!AU200</f>
        <v>0.25810702666429108</v>
      </c>
      <c r="AV220" s="21">
        <f>AV200-Baseline!AV200</f>
        <v>0.2566818156989541</v>
      </c>
      <c r="AW220" s="21">
        <f>AW200-Baseline!AW200</f>
        <v>0.25462033503353609</v>
      </c>
      <c r="AX220" s="21">
        <f>AX200-Baseline!AX200</f>
        <v>0.25209448742326401</v>
      </c>
      <c r="AY220" s="21">
        <f>AY200-Baseline!AY200</f>
        <v>0.24958215983342313</v>
      </c>
      <c r="AZ220" s="21">
        <f>AZ200-Baseline!AZ200</f>
        <v>0.24714987052999504</v>
      </c>
      <c r="BA220" s="21">
        <f>BA200-Baseline!BA200</f>
        <v>0.24479564829908895</v>
      </c>
      <c r="BB220" s="21">
        <f>BB200-Baseline!BB200</f>
        <v>0.24246983623864082</v>
      </c>
    </row>
    <row r="221" spans="1:54" outlineLevel="2">
      <c r="A221" s="479"/>
      <c r="B221" s="150" t="s">
        <v>492</v>
      </c>
      <c r="C221" s="19"/>
      <c r="D221" s="135" t="s">
        <v>383</v>
      </c>
      <c r="E221" s="21">
        <f>E201-Baseline!E201</f>
        <v>-1.5238887631337263</v>
      </c>
      <c r="F221" s="21">
        <f>F201-Baseline!F201</f>
        <v>-1.7240703107374067</v>
      </c>
      <c r="G221" s="21">
        <f>G201-Baseline!G201</f>
        <v>-1.5606262857044673</v>
      </c>
      <c r="H221" s="21">
        <f>H201-Baseline!H201</f>
        <v>-1.7459877226048874</v>
      </c>
      <c r="I221" s="21">
        <f>I201-Baseline!I201</f>
        <v>-1.5640481280804543</v>
      </c>
      <c r="J221" s="21">
        <f>J201-Baseline!J201</f>
        <v>-0.30981928853916152</v>
      </c>
      <c r="K221" s="21">
        <f>K201-Baseline!K201</f>
        <v>-0.27265134627810639</v>
      </c>
      <c r="L221" s="21">
        <f>L201-Baseline!L201</f>
        <v>-0.2380808593129764</v>
      </c>
      <c r="M221" s="21">
        <f>M201-Baseline!M201</f>
        <v>-0.20595523705299534</v>
      </c>
      <c r="N221" s="21">
        <f>N201-Baseline!N201</f>
        <v>-0.17612972598028165</v>
      </c>
      <c r="O221" s="21">
        <f>O201-Baseline!O201</f>
        <v>-0.14846717871897575</v>
      </c>
      <c r="P221" s="21">
        <f>P201-Baseline!P201</f>
        <v>-0.12283752498260547</v>
      </c>
      <c r="Q221" s="21">
        <f>Q201-Baseline!Q201</f>
        <v>-9.9117555943148972E-2</v>
      </c>
      <c r="R221" s="21">
        <f>R201-Baseline!R201</f>
        <v>-7.7190480932939565E-2</v>
      </c>
      <c r="S221" s="21">
        <f>S201-Baseline!S201</f>
        <v>-5.6945732814924099E-2</v>
      </c>
      <c r="T221" s="21">
        <f>T201-Baseline!T201</f>
        <v>-3.8278531122202253E-2</v>
      </c>
      <c r="U221" s="21">
        <f>U201-Baseline!U201</f>
        <v>-2.1089705295366912E-2</v>
      </c>
      <c r="V221" s="21">
        <f>V201-Baseline!V201</f>
        <v>-5.2853485739525752E-3</v>
      </c>
      <c r="W221" s="21">
        <f>W201-Baseline!W201</f>
        <v>9.2233872325184763E-3</v>
      </c>
      <c r="X221" s="21">
        <f>X201-Baseline!X201</f>
        <v>2.2520618391325797E-2</v>
      </c>
      <c r="Y221" s="21">
        <f>Y201-Baseline!Y201</f>
        <v>3.4683319707266236E-2</v>
      </c>
      <c r="Z221" s="21">
        <f>Z201-Baseline!Z201</f>
        <v>4.5785108483784143E-2</v>
      </c>
      <c r="AA221" s="21">
        <f>AA201-Baseline!AA201</f>
        <v>5.5901383188150078E-2</v>
      </c>
      <c r="AB221" s="21">
        <f>AB201-Baseline!AB201</f>
        <v>6.5099416201462645E-2</v>
      </c>
      <c r="AC221" s="21">
        <f>AC201-Baseline!AC201</f>
        <v>0.27429386738918282</v>
      </c>
      <c r="AD221" s="21">
        <f>AD201-Baseline!AD201</f>
        <v>0.27213433810097598</v>
      </c>
      <c r="AE221" s="21">
        <f>AE201-Baseline!AE201</f>
        <v>0.27007811900247702</v>
      </c>
      <c r="AF221" s="21">
        <f>AF201-Baseline!AF201</f>
        <v>0.26812399916732232</v>
      </c>
      <c r="AG221" s="21">
        <f>AG201-Baseline!AG201</f>
        <v>0.26627095344214524</v>
      </c>
      <c r="AH221" s="21">
        <f>AH201-Baseline!AH201</f>
        <v>0.26451798394445802</v>
      </c>
      <c r="AI221" s="21">
        <f>AI201-Baseline!AI201</f>
        <v>0.26286418820266988</v>
      </c>
      <c r="AJ221" s="21">
        <f>AJ201-Baseline!AJ201</f>
        <v>0.26245370091524478</v>
      </c>
      <c r="AK221" s="21">
        <f>AK201-Baseline!AK201</f>
        <v>0.26213101511699222</v>
      </c>
      <c r="AL221" s="21">
        <f>AL201-Baseline!AL201</f>
        <v>0.26189672082460902</v>
      </c>
      <c r="AM221" s="21">
        <f>AM201-Baseline!AM201</f>
        <v>0.26175148234504775</v>
      </c>
      <c r="AN221" s="21">
        <f>AN201-Baseline!AN201</f>
        <v>0.26169613012145021</v>
      </c>
      <c r="AO221" s="21">
        <f>AO201-Baseline!AO201</f>
        <v>0.26173154452428093</v>
      </c>
      <c r="AP221" s="21">
        <f>AP201-Baseline!AP201</f>
        <v>0.26185873402222626</v>
      </c>
      <c r="AQ221" s="21">
        <f>AQ201-Baseline!AQ201</f>
        <v>0.2620787758490053</v>
      </c>
      <c r="AR221" s="21">
        <f>AR201-Baseline!AR201</f>
        <v>0.26184143702563745</v>
      </c>
      <c r="AS221" s="21">
        <f>AS201-Baseline!AS201</f>
        <v>0.26052004409190488</v>
      </c>
      <c r="AT221" s="21">
        <f>AT201-Baseline!AT201</f>
        <v>0.2592754026009203</v>
      </c>
      <c r="AU221" s="21">
        <f>AU201-Baseline!AU201</f>
        <v>0.25810702234960559</v>
      </c>
      <c r="AV221" s="21">
        <f>AV201-Baseline!AV201</f>
        <v>0.25668181681102453</v>
      </c>
      <c r="AW221" s="21">
        <f>AW201-Baseline!AW201</f>
        <v>0.25462033394151717</v>
      </c>
      <c r="AX221" s="21">
        <f>AX201-Baseline!AX201</f>
        <v>0.25209448812724133</v>
      </c>
      <c r="AY221" s="21">
        <f>AY201-Baseline!AY201</f>
        <v>0.24958215904094061</v>
      </c>
      <c r="AZ221" s="21">
        <f>AZ201-Baseline!AZ201</f>
        <v>0.24714987356388463</v>
      </c>
      <c r="BA221" s="21">
        <f>BA201-Baseline!BA201</f>
        <v>0.24479565133151482</v>
      </c>
      <c r="BB221" s="21">
        <f>BB201-Baseline!BB201</f>
        <v>0.24246983926920507</v>
      </c>
    </row>
    <row r="222" spans="1:54" outlineLevel="2">
      <c r="A222" s="480"/>
      <c r="B222" s="150" t="s">
        <v>493</v>
      </c>
      <c r="C222" s="19"/>
      <c r="D222" s="135" t="s">
        <v>383</v>
      </c>
      <c r="E222" s="21">
        <f>E202-Baseline!E202</f>
        <v>-1.5238887687250156</v>
      </c>
      <c r="F222" s="21">
        <f>F202-Baseline!F202</f>
        <v>-1.7240703120902729</v>
      </c>
      <c r="G222" s="21">
        <f>G202-Baseline!G202</f>
        <v>-1.5606262881295194</v>
      </c>
      <c r="H222" s="21">
        <f>H202-Baseline!H202</f>
        <v>-1.7459877255707426</v>
      </c>
      <c r="I222" s="21">
        <f>I202-Baseline!I202</f>
        <v>-1.5640481272970597</v>
      </c>
      <c r="J222" s="21">
        <f>J202-Baseline!J202</f>
        <v>-0.3098192881106705</v>
      </c>
      <c r="K222" s="21">
        <f>K202-Baseline!K202</f>
        <v>-0.27265134554034987</v>
      </c>
      <c r="L222" s="21">
        <f>L202-Baseline!L202</f>
        <v>-0.23808085932719791</v>
      </c>
      <c r="M222" s="21">
        <f>M202-Baseline!M202</f>
        <v>-0.20595523527602211</v>
      </c>
      <c r="N222" s="21">
        <f>N202-Baseline!N202</f>
        <v>-0.17612972460508303</v>
      </c>
      <c r="O222" s="21">
        <f>O202-Baseline!O202</f>
        <v>-0.14846717746698346</v>
      </c>
      <c r="P222" s="21">
        <f>P202-Baseline!P202</f>
        <v>-0.12283752481230792</v>
      </c>
      <c r="Q222" s="21">
        <f>Q202-Baseline!Q202</f>
        <v>-9.9117554314069878E-2</v>
      </c>
      <c r="R222" s="21">
        <f>R202-Baseline!R202</f>
        <v>-7.7190479366404219E-2</v>
      </c>
      <c r="S222" s="21">
        <f>S202-Baseline!S202</f>
        <v>-5.6945733325214576E-2</v>
      </c>
      <c r="T222" s="21">
        <f>T202-Baseline!T202</f>
        <v>-3.8278529843406517E-2</v>
      </c>
      <c r="U222" s="21">
        <f>U202-Baseline!U202</f>
        <v>-2.1089705365689326E-2</v>
      </c>
      <c r="V222" s="21">
        <f>V202-Baseline!V202</f>
        <v>-5.2853475705880726E-3</v>
      </c>
      <c r="W222" s="21">
        <f>W202-Baseline!W202</f>
        <v>9.2233877857559321E-3</v>
      </c>
      <c r="X222" s="21">
        <f>X202-Baseline!X202</f>
        <v>2.2520616952458994E-2</v>
      </c>
      <c r="Y222" s="21">
        <f>Y202-Baseline!Y202</f>
        <v>3.4683319434286375E-2</v>
      </c>
      <c r="Z222" s="21">
        <f>Z202-Baseline!Z202</f>
        <v>4.5785107804849901E-2</v>
      </c>
      <c r="AA222" s="21">
        <f>AA202-Baseline!AA202</f>
        <v>5.5901382292510959E-2</v>
      </c>
      <c r="AB222" s="21">
        <f>AB202-Baseline!AB202</f>
        <v>6.5099416956396539E-2</v>
      </c>
      <c r="AC222" s="21">
        <f>AC202-Baseline!AC202</f>
        <v>0.27429388060065207</v>
      </c>
      <c r="AD222" s="21">
        <f>AD202-Baseline!AD202</f>
        <v>0.27213433231193562</v>
      </c>
      <c r="AE222" s="21">
        <f>AE202-Baseline!AE202</f>
        <v>0.27007813096770406</v>
      </c>
      <c r="AF222" s="21">
        <f>AF202-Baseline!AF202</f>
        <v>0.26812400660816138</v>
      </c>
      <c r="AG222" s="21">
        <f>AG202-Baseline!AG202</f>
        <v>0.26627096462939903</v>
      </c>
      <c r="AH222" s="21">
        <f>AH202-Baseline!AH202</f>
        <v>0.26451798119308023</v>
      </c>
      <c r="AI222" s="21">
        <f>AI202-Baseline!AI202</f>
        <v>0.26286419298551778</v>
      </c>
      <c r="AJ222" s="21">
        <f>AJ202-Baseline!AJ202</f>
        <v>0.26245369113107131</v>
      </c>
      <c r="AK222" s="21">
        <f>AK202-Baseline!AK202</f>
        <v>0.26213102279353961</v>
      </c>
      <c r="AL222" s="21">
        <f>AL202-Baseline!AL202</f>
        <v>0.26189672342061954</v>
      </c>
      <c r="AM222" s="21">
        <f>AM202-Baseline!AM202</f>
        <v>0.26175147556816114</v>
      </c>
      <c r="AN222" s="21">
        <f>AN202-Baseline!AN202</f>
        <v>0.26169612017665145</v>
      </c>
      <c r="AO222" s="21">
        <f>AO202-Baseline!AO202</f>
        <v>0.26173154252225572</v>
      </c>
      <c r="AP222" s="21">
        <f>AP202-Baseline!AP202</f>
        <v>0.26185874057782144</v>
      </c>
      <c r="AQ222" s="21">
        <f>AQ202-Baseline!AQ202</f>
        <v>0.26207878148562713</v>
      </c>
      <c r="AR222" s="21">
        <f>AR202-Baseline!AR202</f>
        <v>0.26184144158256117</v>
      </c>
      <c r="AS222" s="21">
        <f>AS202-Baseline!AS202</f>
        <v>0.26052004011157237</v>
      </c>
      <c r="AT222" s="21">
        <f>AT202-Baseline!AT202</f>
        <v>0.25927540431644047</v>
      </c>
      <c r="AU222" s="21">
        <f>AU202-Baseline!AU202</f>
        <v>0.25810703089464937</v>
      </c>
      <c r="AV222" s="21">
        <f>AV202-Baseline!AV202</f>
        <v>0.25668181460935102</v>
      </c>
      <c r="AW222" s="21">
        <f>AW202-Baseline!AW202</f>
        <v>0.25462033610284607</v>
      </c>
      <c r="AX222" s="21">
        <f>AX202-Baseline!AX202</f>
        <v>0.25209448673427914</v>
      </c>
      <c r="AY222" s="21">
        <f>AY202-Baseline!AY202</f>
        <v>0.24958216060846894</v>
      </c>
      <c r="AZ222" s="21">
        <f>AZ202-Baseline!AZ202</f>
        <v>0.24714986756447388</v>
      </c>
      <c r="BA222" s="21">
        <f>BA202-Baseline!BA202</f>
        <v>0.24479564533677944</v>
      </c>
      <c r="BB222" s="21">
        <f>BB202-Baseline!BB202</f>
        <v>0.24246983327975613</v>
      </c>
    </row>
    <row r="223" spans="1:54" outlineLevel="2">
      <c r="B223" s="19"/>
      <c r="C223" s="19"/>
      <c r="D223" s="19"/>
      <c r="E223" s="15"/>
    </row>
    <row r="224" spans="1:54" outlineLevel="2">
      <c r="A224" s="478" t="s">
        <v>494</v>
      </c>
      <c r="B224" s="150" t="s">
        <v>491</v>
      </c>
      <c r="C224" s="19"/>
      <c r="D224" s="135" t="s">
        <v>383</v>
      </c>
      <c r="E224" s="21">
        <f>E204-Baseline!E204</f>
        <v>-1.5238887659205389</v>
      </c>
      <c r="F224" s="21">
        <f>F204-Baseline!F204</f>
        <v>-3.2479590773356506</v>
      </c>
      <c r="G224" s="21">
        <f>G204-Baseline!G204</f>
        <v>-4.8085853642519609</v>
      </c>
      <c r="H224" s="21">
        <f>H204-Baseline!H204</f>
        <v>-6.5545730883347488</v>
      </c>
      <c r="I224" s="21">
        <f>I204-Baseline!I204</f>
        <v>-8.1186212160234703</v>
      </c>
      <c r="J224" s="21">
        <f>J204-Baseline!J204</f>
        <v>-8.4284405043477335</v>
      </c>
      <c r="K224" s="21">
        <f>K204-Baseline!K204</f>
        <v>-8.7010918502573418</v>
      </c>
      <c r="L224" s="21">
        <f>L204-Baseline!L204</f>
        <v>-8.9391727095774343</v>
      </c>
      <c r="M224" s="21">
        <f>M204-Baseline!M204</f>
        <v>-9.1451279457398016</v>
      </c>
      <c r="N224" s="21">
        <f>N204-Baseline!N204</f>
        <v>-9.3212576710344308</v>
      </c>
      <c r="O224" s="21">
        <f>O204-Baseline!O204</f>
        <v>-9.4697248491287951</v>
      </c>
      <c r="P224" s="21">
        <f>P204-Baseline!P204</f>
        <v>-9.5925623740264427</v>
      </c>
      <c r="Q224" s="21">
        <f>Q204-Baseline!Q204</f>
        <v>-9.6916799291570328</v>
      </c>
      <c r="R224" s="21">
        <f>R204-Baseline!R204</f>
        <v>-9.7688704093046681</v>
      </c>
      <c r="S224" s="21">
        <f>S204-Baseline!S204</f>
        <v>-9.8258161423751744</v>
      </c>
      <c r="T224" s="21">
        <f>T204-Baseline!T204</f>
        <v>-9.8640946728576751</v>
      </c>
      <c r="U224" s="21">
        <f>U204-Baseline!U204</f>
        <v>-9.8851843781881712</v>
      </c>
      <c r="V224" s="21">
        <f>V204-Baseline!V204</f>
        <v>-9.8904697262592549</v>
      </c>
      <c r="W224" s="21">
        <f>W204-Baseline!W204</f>
        <v>-9.8812463387501452</v>
      </c>
      <c r="X224" s="21">
        <f>X204-Baseline!X204</f>
        <v>-9.8587257210799635</v>
      </c>
      <c r="Y224" s="21">
        <f>Y204-Baseline!Y204</f>
        <v>-9.8240424015090753</v>
      </c>
      <c r="Z224" s="21">
        <f>Z204-Baseline!Z204</f>
        <v>-9.7782572933650158</v>
      </c>
      <c r="AA224" s="21">
        <f>AA204-Baseline!AA204</f>
        <v>-9.7223559106254243</v>
      </c>
      <c r="AB224" s="21">
        <f>AB204-Baseline!AB204</f>
        <v>-9.6572564940456687</v>
      </c>
      <c r="AC224" s="21">
        <f>AC204-Baseline!AC204</f>
        <v>-9.3829626200334815</v>
      </c>
      <c r="AD224" s="21">
        <f>AD204-Baseline!AD204</f>
        <v>-9.1108282848355202</v>
      </c>
      <c r="AE224" s="21">
        <f>AE204-Baseline!AE204</f>
        <v>-8.8407501598289855</v>
      </c>
      <c r="AF224" s="21">
        <f>AF204-Baseline!AF204</f>
        <v>-8.5726261569260487</v>
      </c>
      <c r="AG224" s="21">
        <f>AG204-Baseline!AG204</f>
        <v>-8.3063551978649457</v>
      </c>
      <c r="AH224" s="21">
        <f>AH204-Baseline!AH204</f>
        <v>-8.0418372153030759</v>
      </c>
      <c r="AI224" s="21">
        <f>AI204-Baseline!AI204</f>
        <v>-7.7789730246961426</v>
      </c>
      <c r="AJ224" s="21">
        <f>AJ204-Baseline!AJ204</f>
        <v>-7.5165193287016336</v>
      </c>
      <c r="AK224" s="21">
        <f>AK204-Baseline!AK204</f>
        <v>-7.2543883097223443</v>
      </c>
      <c r="AL224" s="21">
        <f>AL204-Baseline!AL204</f>
        <v>-6.9924915875910756</v>
      </c>
      <c r="AM224" s="21">
        <f>AM204-Baseline!AM204</f>
        <v>-6.7307401086584377</v>
      </c>
      <c r="AN224" s="21">
        <f>AN204-Baseline!AN204</f>
        <v>-6.4690439835462712</v>
      </c>
      <c r="AO224" s="21">
        <f>AO204-Baseline!AO204</f>
        <v>-6.2073124400310462</v>
      </c>
      <c r="AP224" s="21">
        <f>AP204-Baseline!AP204</f>
        <v>-5.9454537027042988</v>
      </c>
      <c r="AQ224" s="21">
        <f>AQ204-Baseline!AQ204</f>
        <v>-5.6833749240129237</v>
      </c>
      <c r="AR224" s="21">
        <f>AR204-Baseline!AR204</f>
        <v>-5.4215334846885526</v>
      </c>
      <c r="AS224" s="21">
        <f>AS204-Baseline!AS204</f>
        <v>-5.1610134426050536</v>
      </c>
      <c r="AT224" s="21">
        <f>AT204-Baseline!AT204</f>
        <v>-4.9017380391383085</v>
      </c>
      <c r="AU224" s="21">
        <f>AU204-Baseline!AU204</f>
        <v>-4.6436310124740885</v>
      </c>
      <c r="AV224" s="21">
        <f>AV204-Baseline!AV204</f>
        <v>-4.3869491967752765</v>
      </c>
      <c r="AW224" s="21">
        <f>AW204-Baseline!AW204</f>
        <v>-4.1323288617418257</v>
      </c>
      <c r="AX224" s="21">
        <f>AX204-Baseline!AX204</f>
        <v>-3.8802343743182064</v>
      </c>
      <c r="AY224" s="21">
        <f>AY204-Baseline!AY204</f>
        <v>-3.6306522144845985</v>
      </c>
      <c r="AZ224" s="21">
        <f>AZ204-Baseline!AZ204</f>
        <v>-3.3835023439546603</v>
      </c>
      <c r="BA224" s="21">
        <f>BA204-Baseline!BA204</f>
        <v>-3.1387066956554008</v>
      </c>
      <c r="BB224" s="21">
        <f>BB204-Baseline!BB204</f>
        <v>-2.8962368594166037</v>
      </c>
    </row>
    <row r="225" spans="1:54" outlineLevel="2">
      <c r="A225" s="479"/>
      <c r="B225" s="150" t="s">
        <v>492</v>
      </c>
      <c r="C225" s="19"/>
      <c r="D225" s="135" t="s">
        <v>383</v>
      </c>
      <c r="E225" s="21">
        <f>E205-Baseline!E205</f>
        <v>-1.5238887631337263</v>
      </c>
      <c r="F225" s="21">
        <f>F205-Baseline!F205</f>
        <v>-3.247959073871133</v>
      </c>
      <c r="G225" s="21">
        <f>G205-Baseline!G205</f>
        <v>-4.8085853595756021</v>
      </c>
      <c r="H225" s="21">
        <f>H205-Baseline!H205</f>
        <v>-6.5545730821804895</v>
      </c>
      <c r="I225" s="21">
        <f>I205-Baseline!I205</f>
        <v>-8.1186212102609403</v>
      </c>
      <c r="J225" s="21">
        <f>J205-Baseline!J205</f>
        <v>-8.4284404988001</v>
      </c>
      <c r="K225" s="21">
        <f>K205-Baseline!K205</f>
        <v>-8.7010918450781958</v>
      </c>
      <c r="L225" s="21">
        <f>L205-Baseline!L205</f>
        <v>-8.9391727043911686</v>
      </c>
      <c r="M225" s="21">
        <f>M205-Baseline!M205</f>
        <v>-9.1451279414441728</v>
      </c>
      <c r="N225" s="21">
        <f>N205-Baseline!N205</f>
        <v>-9.3212576674244758</v>
      </c>
      <c r="O225" s="21">
        <f>O205-Baseline!O205</f>
        <v>-9.4697248461434356</v>
      </c>
      <c r="P225" s="21">
        <f>P205-Baseline!P205</f>
        <v>-9.5925623711260357</v>
      </c>
      <c r="Q225" s="21">
        <f>Q205-Baseline!Q205</f>
        <v>-9.6916799270692024</v>
      </c>
      <c r="R225" s="21">
        <f>R205-Baseline!R205</f>
        <v>-9.768870408002158</v>
      </c>
      <c r="S225" s="21">
        <f>S205-Baseline!S205</f>
        <v>-9.8258161408170679</v>
      </c>
      <c r="T225" s="21">
        <f>T205-Baseline!T205</f>
        <v>-9.8640946719392559</v>
      </c>
      <c r="U225" s="21">
        <f>U205-Baseline!U205</f>
        <v>-9.8851843772346228</v>
      </c>
      <c r="V225" s="21">
        <f>V205-Baseline!V205</f>
        <v>-9.8904697258085719</v>
      </c>
      <c r="W225" s="21">
        <f>W205-Baseline!W205</f>
        <v>-9.8812463385760623</v>
      </c>
      <c r="X225" s="21">
        <f>X205-Baseline!X205</f>
        <v>-9.8587257201847365</v>
      </c>
      <c r="Y225" s="21">
        <f>Y205-Baseline!Y205</f>
        <v>-9.8240424004774809</v>
      </c>
      <c r="Z225" s="21">
        <f>Z205-Baseline!Z205</f>
        <v>-9.7782572919937252</v>
      </c>
      <c r="AA225" s="21">
        <f>AA205-Baseline!AA205</f>
        <v>-9.7223559088055822</v>
      </c>
      <c r="AB225" s="21">
        <f>AB205-Baseline!AB205</f>
        <v>-9.6572564926041196</v>
      </c>
      <c r="AC225" s="21">
        <f>AC205-Baseline!AC205</f>
        <v>-9.3829626252149296</v>
      </c>
      <c r="AD225" s="21">
        <f>AD205-Baseline!AD205</f>
        <v>-9.1108282871139181</v>
      </c>
      <c r="AE225" s="21">
        <f>AE205-Baseline!AE205</f>
        <v>-8.8407501681114127</v>
      </c>
      <c r="AF225" s="21">
        <f>AF205-Baseline!AF205</f>
        <v>-8.5726261689441117</v>
      </c>
      <c r="AG225" s="21">
        <f>AG205-Baseline!AG205</f>
        <v>-8.3063552155019806</v>
      </c>
      <c r="AH225" s="21">
        <f>AH205-Baseline!AH205</f>
        <v>-8.0418372315575652</v>
      </c>
      <c r="AI225" s="21">
        <f>AI205-Baseline!AI205</f>
        <v>-7.7789730433548812</v>
      </c>
      <c r="AJ225" s="21">
        <f>AJ205-Baseline!AJ205</f>
        <v>-7.5165193424395511</v>
      </c>
      <c r="AK225" s="21">
        <f>AK205-Baseline!AK205</f>
        <v>-7.2543883273225447</v>
      </c>
      <c r="AL225" s="21">
        <f>AL205-Baseline!AL205</f>
        <v>-6.9924916064979925</v>
      </c>
      <c r="AM225" s="21">
        <f>AM205-Baseline!AM205</f>
        <v>-6.7307401241529305</v>
      </c>
      <c r="AN225" s="21">
        <f>AN205-Baseline!AN205</f>
        <v>-6.4690439940313809</v>
      </c>
      <c r="AO225" s="21">
        <f>AO205-Baseline!AO205</f>
        <v>-6.2073124495070715</v>
      </c>
      <c r="AP225" s="21">
        <f>AP205-Baseline!AP205</f>
        <v>-5.9454537154847458</v>
      </c>
      <c r="AQ225" s="21">
        <f>AQ205-Baseline!AQ205</f>
        <v>-5.6833749396357689</v>
      </c>
      <c r="AR225" s="21">
        <f>AR205-Baseline!AR205</f>
        <v>-5.4215335026101457</v>
      </c>
      <c r="AS225" s="21">
        <f>AS205-Baseline!AS205</f>
        <v>-5.1610134585180276</v>
      </c>
      <c r="AT225" s="21">
        <f>AT205-Baseline!AT205</f>
        <v>-4.9017380559171215</v>
      </c>
      <c r="AU225" s="21">
        <f>AU205-Baseline!AU205</f>
        <v>-4.6436310335675444</v>
      </c>
      <c r="AV225" s="21">
        <f>AV205-Baseline!AV205</f>
        <v>-4.3869492167566477</v>
      </c>
      <c r="AW225" s="21">
        <f>AW205-Baseline!AW205</f>
        <v>-4.1323288828150453</v>
      </c>
      <c r="AX225" s="21">
        <f>AX205-Baseline!AX205</f>
        <v>-3.8802343946877045</v>
      </c>
      <c r="AY225" s="21">
        <f>AY205-Baseline!AY205</f>
        <v>-3.6306522356467212</v>
      </c>
      <c r="AZ225" s="21">
        <f>AZ205-Baseline!AZ205</f>
        <v>-3.3835023620827087</v>
      </c>
      <c r="BA225" s="21">
        <f>BA205-Baseline!BA205</f>
        <v>-3.1387067107511939</v>
      </c>
      <c r="BB225" s="21">
        <f>BB205-Baseline!BB205</f>
        <v>-2.8962368714819604</v>
      </c>
    </row>
    <row r="226" spans="1:54" outlineLevel="2">
      <c r="A226" s="480"/>
      <c r="B226" s="150" t="s">
        <v>493</v>
      </c>
      <c r="C226" s="19"/>
      <c r="D226" s="135" t="s">
        <v>383</v>
      </c>
      <c r="E226" s="21">
        <f>E206-Baseline!E206</f>
        <v>-1.5238887687250156</v>
      </c>
      <c r="F226" s="21">
        <f>F206-Baseline!F206</f>
        <v>-3.2479590808152849</v>
      </c>
      <c r="G226" s="21">
        <f>G206-Baseline!G206</f>
        <v>-4.8085853689448044</v>
      </c>
      <c r="H226" s="21">
        <f>H206-Baseline!H206</f>
        <v>-6.5545730945155469</v>
      </c>
      <c r="I226" s="21">
        <f>I206-Baseline!I206</f>
        <v>-8.118621221812603</v>
      </c>
      <c r="J226" s="21">
        <f>J206-Baseline!J206</f>
        <v>-8.4284405099232913</v>
      </c>
      <c r="K226" s="21">
        <f>K206-Baseline!K206</f>
        <v>-8.7010918554636589</v>
      </c>
      <c r="L226" s="21">
        <f>L206-Baseline!L206</f>
        <v>-8.9391727147908568</v>
      </c>
      <c r="M226" s="21">
        <f>M206-Baseline!M206</f>
        <v>-9.1451279500668932</v>
      </c>
      <c r="N226" s="21">
        <f>N206-Baseline!N206</f>
        <v>-9.3212576746719549</v>
      </c>
      <c r="O226" s="21">
        <f>O206-Baseline!O206</f>
        <v>-9.4697248521389668</v>
      </c>
      <c r="P226" s="21">
        <f>P206-Baseline!P206</f>
        <v>-9.592562376951264</v>
      </c>
      <c r="Q226" s="21">
        <f>Q206-Baseline!Q206</f>
        <v>-9.6916799312653552</v>
      </c>
      <c r="R226" s="21">
        <f>R206-Baseline!R206</f>
        <v>-9.7688704106317346</v>
      </c>
      <c r="S226" s="21">
        <f>S206-Baseline!S206</f>
        <v>-9.8258161439569562</v>
      </c>
      <c r="T226" s="21">
        <f>T206-Baseline!T206</f>
        <v>-9.8640946738003095</v>
      </c>
      <c r="U226" s="21">
        <f>U206-Baseline!U206</f>
        <v>-9.8851843791660485</v>
      </c>
      <c r="V226" s="21">
        <f>V206-Baseline!V206</f>
        <v>-9.8904697267366259</v>
      </c>
      <c r="W226" s="21">
        <f>W206-Baseline!W206</f>
        <v>-9.8812463389508594</v>
      </c>
      <c r="X226" s="21">
        <f>X206-Baseline!X206</f>
        <v>-9.8587257219983826</v>
      </c>
      <c r="Y226" s="21">
        <f>Y206-Baseline!Y206</f>
        <v>-9.8240424025640891</v>
      </c>
      <c r="Z226" s="21">
        <f>Z206-Baseline!Z206</f>
        <v>-9.7782572947592143</v>
      </c>
      <c r="AA226" s="21">
        <f>AA206-Baseline!AA206</f>
        <v>-9.7223559124666963</v>
      </c>
      <c r="AB226" s="21">
        <f>AB206-Baseline!AB206</f>
        <v>-9.6572564955102962</v>
      </c>
      <c r="AC226" s="21">
        <f>AC206-Baseline!AC206</f>
        <v>-9.3829626149096157</v>
      </c>
      <c r="AD226" s="21">
        <f>AD206-Baseline!AD206</f>
        <v>-9.1108282825977085</v>
      </c>
      <c r="AE226" s="21">
        <f>AE206-Baseline!AE206</f>
        <v>-8.8407501516300044</v>
      </c>
      <c r="AF226" s="21">
        <f>AF206-Baseline!AF206</f>
        <v>-8.5726261450217862</v>
      </c>
      <c r="AG226" s="21">
        <f>AG206-Baseline!AG206</f>
        <v>-8.3063551803923019</v>
      </c>
      <c r="AH226" s="21">
        <f>AH206-Baseline!AH206</f>
        <v>-8.0418371991993354</v>
      </c>
      <c r="AI226" s="21">
        <f>AI206-Baseline!AI206</f>
        <v>-7.778973006213846</v>
      </c>
      <c r="AJ226" s="21">
        <f>AJ206-Baseline!AJ206</f>
        <v>-7.5165193150826326</v>
      </c>
      <c r="AK226" s="21">
        <f>AK206-Baseline!AK206</f>
        <v>-7.2543882922891498</v>
      </c>
      <c r="AL226" s="21">
        <f>AL206-Baseline!AL206</f>
        <v>-6.9924915688686724</v>
      </c>
      <c r="AM226" s="21">
        <f>AM206-Baseline!AM206</f>
        <v>-6.7307400933004828</v>
      </c>
      <c r="AN226" s="21">
        <f>AN206-Baseline!AN206</f>
        <v>-6.4690439731239167</v>
      </c>
      <c r="AO226" s="21">
        <f>AO206-Baseline!AO206</f>
        <v>-6.2073124306016325</v>
      </c>
      <c r="AP226" s="21">
        <f>AP206-Baseline!AP206</f>
        <v>-5.9454536900238963</v>
      </c>
      <c r="AQ226" s="21">
        <f>AQ206-Baseline!AQ206</f>
        <v>-5.6833749085380987</v>
      </c>
      <c r="AR226" s="21">
        <f>AR206-Baseline!AR206</f>
        <v>-5.4215334669552249</v>
      </c>
      <c r="AS226" s="21">
        <f>AS206-Baseline!AS206</f>
        <v>-5.1610134268435104</v>
      </c>
      <c r="AT226" s="21">
        <f>AT206-Baseline!AT206</f>
        <v>-4.9017380225272973</v>
      </c>
      <c r="AU226" s="21">
        <f>AU206-Baseline!AU206</f>
        <v>-4.6436309916330174</v>
      </c>
      <c r="AV226" s="21">
        <f>AV206-Baseline!AV206</f>
        <v>-4.3869491770237801</v>
      </c>
      <c r="AW226" s="21">
        <f>AW206-Baseline!AW206</f>
        <v>-4.1323288409207635</v>
      </c>
      <c r="AX226" s="21">
        <f>AX206-Baseline!AX206</f>
        <v>-3.8802343541865412</v>
      </c>
      <c r="AY226" s="21">
        <f>AY206-Baseline!AY206</f>
        <v>-3.6306521935780438</v>
      </c>
      <c r="AZ226" s="21">
        <f>AZ206-Baseline!AZ206</f>
        <v>-3.3835023260135131</v>
      </c>
      <c r="BA226" s="21">
        <f>BA206-Baseline!BA206</f>
        <v>-3.1387066806764778</v>
      </c>
      <c r="BB226" s="21">
        <f>BB206-Baseline!BB206</f>
        <v>-2.8962368473967217</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498</v>
      </c>
      <c r="C229" s="57"/>
      <c r="D229" s="56" t="s">
        <v>383</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mergeCells count="44">
    <mergeCell ref="A54:A64"/>
    <mergeCell ref="A66:A71"/>
    <mergeCell ref="A220:A222"/>
    <mergeCell ref="A224:A226"/>
    <mergeCell ref="A190:A198"/>
    <mergeCell ref="A200:A202"/>
    <mergeCell ref="A143:A154"/>
    <mergeCell ref="A158:A169"/>
    <mergeCell ref="A172:A174"/>
    <mergeCell ref="A176:A178"/>
    <mergeCell ref="A186:A187"/>
    <mergeCell ref="A204:A206"/>
    <mergeCell ref="A210:A218"/>
    <mergeCell ref="A75:A77"/>
    <mergeCell ref="A19:B19"/>
    <mergeCell ref="I20:N20"/>
    <mergeCell ref="P20:U20"/>
    <mergeCell ref="I21:N45"/>
    <mergeCell ref="P21:U45"/>
    <mergeCell ref="B23:G23"/>
    <mergeCell ref="D30:G30"/>
    <mergeCell ref="A31:A40"/>
    <mergeCell ref="D35:G35"/>
    <mergeCell ref="D36:G36"/>
    <mergeCell ref="D37:G37"/>
    <mergeCell ref="D38:G38"/>
    <mergeCell ref="D31:G34"/>
    <mergeCell ref="D39:G39"/>
    <mergeCell ref="D40:G40"/>
    <mergeCell ref="I2:U2"/>
    <mergeCell ref="I3:N4"/>
    <mergeCell ref="P3:U4"/>
    <mergeCell ref="I5:N18"/>
    <mergeCell ref="P5:U18"/>
    <mergeCell ref="AS51:AW51"/>
    <mergeCell ref="AX51:BB51"/>
    <mergeCell ref="E51:I51"/>
    <mergeCell ref="J51:N51"/>
    <mergeCell ref="O51:S51"/>
    <mergeCell ref="T51:X51"/>
    <mergeCell ref="Y51:AC51"/>
    <mergeCell ref="AD51:AH51"/>
    <mergeCell ref="AI51:AM51"/>
    <mergeCell ref="AN51:AR51"/>
  </mergeCell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DCB97358-58A9-40ED-896B-8E74C7BAA72D}">
          <x14:formula1>
            <xm:f>'Fixed Data'!$E$55:$E$58</xm:f>
          </x14:formula1>
          <xm:sqref>B158:B169 B143:B154</xm:sqref>
        </x14:dataValidation>
        <x14:dataValidation type="list" allowBlank="1" showInputMessage="1" showErrorMessage="1" xr:uid="{48ABFDE5-159F-44ED-B5E4-98A27830447B}">
          <x14:formula1>
            <xm:f>'Fixed Data'!$C$64:$C$65</xm:f>
          </x14:formula1>
          <xm:sqref>B66:B70</xm:sqref>
        </x14:dataValidation>
        <x14:dataValidation type="list" allowBlank="1" showInputMessage="1" showErrorMessage="1" xr:uid="{BA00CBD4-0936-412B-B5EB-89A31E109FB5}">
          <x14:formula1>
            <xm:f>'Fixed Data'!$C$55:$C$61</xm:f>
          </x14:formula1>
          <xm:sqref>C54:C63</xm:sqref>
        </x14:dataValidation>
        <x14:dataValidation type="list" allowBlank="1" showInputMessage="1" showErrorMessage="1" xr:uid="{0096F467-43C8-43D6-AAB6-58DEABB2423A}">
          <x14:formula1>
            <xm:f>'Fixed Data'!$A$55:$A$78</xm:f>
          </x14:formula1>
          <xm:sqref>B54:B63</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2CC2-B0B3-4751-8F88-B3363278DCC8}">
  <sheetPr>
    <tabColor theme="9" tint="0.59999389629810485"/>
  </sheetPr>
  <dimension ref="A1:S34"/>
  <sheetViews>
    <sheetView workbookViewId="0">
      <selection activeCell="A34" sqref="A34"/>
    </sheetView>
  </sheetViews>
  <sheetFormatPr defaultRowHeight="13.5"/>
  <cols>
    <col min="1" max="1" width="22" customWidth="1"/>
  </cols>
  <sheetData>
    <row r="1" spans="1:19">
      <c r="A1" s="4" t="s">
        <v>500</v>
      </c>
    </row>
    <row r="2" spans="1:19">
      <c r="A2" s="476" t="s">
        <v>501</v>
      </c>
      <c r="B2" s="476"/>
      <c r="C2" s="476"/>
      <c r="D2" s="476"/>
      <c r="E2" s="476"/>
      <c r="F2" s="476"/>
      <c r="G2" s="476"/>
      <c r="H2" s="476"/>
      <c r="I2" s="476"/>
      <c r="J2" s="476"/>
      <c r="K2" s="476"/>
      <c r="L2" s="476"/>
      <c r="M2" s="476"/>
      <c r="N2" s="476"/>
      <c r="O2" s="476"/>
      <c r="P2" s="476"/>
      <c r="Q2" s="476"/>
      <c r="R2" s="476"/>
      <c r="S2" s="476"/>
    </row>
    <row r="3" spans="1:19">
      <c r="A3" s="476"/>
      <c r="B3" s="476"/>
      <c r="C3" s="476"/>
      <c r="D3" s="476"/>
      <c r="E3" s="476"/>
      <c r="F3" s="476"/>
      <c r="G3" s="476"/>
      <c r="H3" s="476"/>
      <c r="I3" s="476"/>
      <c r="J3" s="476"/>
      <c r="K3" s="476"/>
      <c r="L3" s="476"/>
      <c r="M3" s="476"/>
      <c r="N3" s="476"/>
      <c r="O3" s="476"/>
      <c r="P3" s="476"/>
      <c r="Q3" s="476"/>
      <c r="R3" s="476"/>
      <c r="S3" s="476"/>
    </row>
    <row r="4" spans="1:19">
      <c r="A4" s="476"/>
      <c r="B4" s="476"/>
      <c r="C4" s="476"/>
      <c r="D4" s="476"/>
      <c r="E4" s="476"/>
      <c r="F4" s="476"/>
      <c r="G4" s="476"/>
      <c r="H4" s="476"/>
      <c r="I4" s="476"/>
      <c r="J4" s="476"/>
      <c r="K4" s="476"/>
      <c r="L4" s="476"/>
      <c r="M4" s="476"/>
      <c r="N4" s="476"/>
      <c r="O4" s="476"/>
      <c r="P4" s="476"/>
      <c r="Q4" s="476"/>
      <c r="R4" s="476"/>
      <c r="S4" s="476"/>
    </row>
    <row r="6" spans="1:19">
      <c r="A6" s="4" t="s">
        <v>502</v>
      </c>
    </row>
    <row r="19" spans="1:19">
      <c r="A19" s="4" t="s">
        <v>503</v>
      </c>
    </row>
    <row r="20" spans="1:19">
      <c r="A20" s="476" t="s">
        <v>504</v>
      </c>
      <c r="B20" s="476"/>
      <c r="C20" s="476"/>
      <c r="D20" s="476"/>
      <c r="E20" s="476"/>
      <c r="F20" s="476"/>
      <c r="G20" s="476"/>
      <c r="H20" s="476"/>
      <c r="I20" s="476"/>
      <c r="J20" s="476"/>
      <c r="K20" s="476"/>
      <c r="L20" s="476"/>
      <c r="M20" s="476"/>
      <c r="N20" s="476"/>
      <c r="O20" s="476"/>
      <c r="P20" s="476"/>
      <c r="Q20" s="476"/>
      <c r="R20" s="476"/>
      <c r="S20" s="476"/>
    </row>
    <row r="21" spans="1:19" ht="25.5" customHeight="1">
      <c r="A21" s="476"/>
      <c r="B21" s="476"/>
      <c r="C21" s="476"/>
      <c r="D21" s="476"/>
      <c r="E21" s="476"/>
      <c r="F21" s="476"/>
      <c r="G21" s="476"/>
      <c r="H21" s="476"/>
      <c r="I21" s="476"/>
      <c r="J21" s="476"/>
      <c r="K21" s="476"/>
      <c r="L21" s="476"/>
      <c r="M21" s="476"/>
      <c r="N21" s="476"/>
      <c r="O21" s="476"/>
      <c r="P21" s="476"/>
      <c r="Q21" s="476"/>
      <c r="R21" s="476"/>
      <c r="S21" s="476"/>
    </row>
    <row r="23" spans="1:19">
      <c r="A23" s="158" t="s">
        <v>344</v>
      </c>
      <c r="B23" s="477" t="s">
        <v>505</v>
      </c>
      <c r="C23" s="477"/>
      <c r="D23" s="477"/>
      <c r="E23" s="477"/>
      <c r="F23" s="477"/>
      <c r="G23" s="477"/>
      <c r="H23" s="477"/>
      <c r="I23" s="477"/>
      <c r="J23" s="477"/>
      <c r="K23" s="477"/>
      <c r="L23" s="477"/>
      <c r="M23" s="477"/>
      <c r="N23" s="477"/>
      <c r="O23" s="477"/>
      <c r="P23" s="477"/>
      <c r="Q23" s="477"/>
      <c r="R23" s="477"/>
      <c r="S23" s="477"/>
    </row>
    <row r="24" spans="1:19">
      <c r="A24" s="158" t="s">
        <v>486</v>
      </c>
      <c r="B24" s="477" t="s">
        <v>506</v>
      </c>
      <c r="C24" s="477"/>
      <c r="D24" s="477"/>
      <c r="E24" s="477"/>
      <c r="F24" s="477"/>
      <c r="G24" s="477"/>
      <c r="H24" s="477"/>
      <c r="I24" s="477"/>
      <c r="J24" s="477"/>
      <c r="K24" s="477"/>
      <c r="L24" s="477"/>
      <c r="M24" s="477"/>
      <c r="N24" s="477"/>
      <c r="O24" s="477"/>
      <c r="P24" s="477"/>
      <c r="Q24" s="477"/>
      <c r="R24" s="477"/>
      <c r="S24" s="477"/>
    </row>
    <row r="25" spans="1:19">
      <c r="A25" s="159" t="s">
        <v>389</v>
      </c>
      <c r="B25" s="477" t="s">
        <v>507</v>
      </c>
      <c r="C25" s="477"/>
      <c r="D25" s="477"/>
      <c r="E25" s="477"/>
      <c r="F25" s="477"/>
      <c r="G25" s="477"/>
      <c r="H25" s="477"/>
      <c r="I25" s="477"/>
      <c r="J25" s="477"/>
      <c r="K25" s="477"/>
      <c r="L25" s="477"/>
      <c r="M25" s="477"/>
      <c r="N25" s="477"/>
      <c r="O25" s="477"/>
      <c r="P25" s="477"/>
      <c r="Q25" s="477"/>
      <c r="R25" s="477"/>
      <c r="S25" s="477"/>
    </row>
    <row r="26" spans="1:19">
      <c r="A26" s="159" t="s">
        <v>465</v>
      </c>
      <c r="B26" s="477" t="s">
        <v>507</v>
      </c>
      <c r="C26" s="477"/>
      <c r="D26" s="477"/>
      <c r="E26" s="477"/>
      <c r="F26" s="477"/>
      <c r="G26" s="477"/>
      <c r="H26" s="477"/>
      <c r="I26" s="477"/>
      <c r="J26" s="477"/>
      <c r="K26" s="477"/>
      <c r="L26" s="477"/>
      <c r="M26" s="477"/>
      <c r="N26" s="477"/>
      <c r="O26" s="477"/>
      <c r="P26" s="477"/>
      <c r="Q26" s="477"/>
      <c r="R26" s="477"/>
      <c r="S26" s="477"/>
    </row>
    <row r="27" spans="1:19">
      <c r="A27" s="159" t="s">
        <v>466</v>
      </c>
      <c r="B27" s="477" t="s">
        <v>507</v>
      </c>
      <c r="C27" s="477"/>
      <c r="D27" s="477"/>
      <c r="E27" s="477"/>
      <c r="F27" s="477"/>
      <c r="G27" s="477"/>
      <c r="H27" s="477"/>
      <c r="I27" s="477"/>
      <c r="J27" s="477"/>
      <c r="K27" s="477"/>
      <c r="L27" s="477"/>
      <c r="M27" s="477"/>
      <c r="N27" s="477"/>
      <c r="O27" s="477"/>
      <c r="P27" s="477"/>
      <c r="Q27" s="477"/>
      <c r="R27" s="477"/>
      <c r="S27" s="477"/>
    </row>
    <row r="31" spans="1:19">
      <c r="A31" s="4" t="s">
        <v>508</v>
      </c>
    </row>
    <row r="32" spans="1:19">
      <c r="A32" t="s">
        <v>509</v>
      </c>
    </row>
    <row r="34" spans="1:1">
      <c r="A34" s="4" t="s">
        <v>510</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0">
    <tabColor rgb="FF92D050"/>
    <pageSetUpPr autoPageBreaks="0"/>
  </sheetPr>
  <dimension ref="A1:BB358"/>
  <sheetViews>
    <sheetView topLeftCell="A25"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16" t="s">
        <v>336</v>
      </c>
      <c r="J2" s="417"/>
      <c r="K2" s="417"/>
      <c r="L2" s="417"/>
      <c r="M2" s="417"/>
      <c r="N2" s="417"/>
      <c r="O2" s="417"/>
      <c r="P2" s="417"/>
      <c r="Q2" s="417"/>
      <c r="R2" s="417"/>
      <c r="S2" s="417"/>
      <c r="T2" s="417"/>
      <c r="U2" s="418"/>
    </row>
    <row r="3" spans="1:21" ht="13.5" customHeight="1" outlineLevel="1" thickBot="1">
      <c r="A3" s="3"/>
      <c r="B3" s="7"/>
      <c r="F3" s="24"/>
      <c r="G3" s="10"/>
      <c r="I3" s="419" t="s">
        <v>337</v>
      </c>
      <c r="J3" s="420"/>
      <c r="K3" s="420"/>
      <c r="L3" s="420"/>
      <c r="M3" s="420"/>
      <c r="N3" s="421"/>
      <c r="O3" s="1"/>
      <c r="P3" s="425" t="s">
        <v>338</v>
      </c>
      <c r="Q3" s="426"/>
      <c r="R3" s="426"/>
      <c r="S3" s="426"/>
      <c r="T3" s="426"/>
      <c r="U3" s="427"/>
    </row>
    <row r="4" spans="1:21" ht="56.25" customHeight="1" outlineLevel="1">
      <c r="A4" s="31" t="s">
        <v>157</v>
      </c>
      <c r="B4" s="86"/>
      <c r="E4" s="53" t="s">
        <v>339</v>
      </c>
      <c r="F4" s="91"/>
      <c r="G4" s="28"/>
      <c r="H4" s="10"/>
      <c r="I4" s="422"/>
      <c r="J4" s="423"/>
      <c r="K4" s="423"/>
      <c r="L4" s="423"/>
      <c r="M4" s="423"/>
      <c r="N4" s="424"/>
      <c r="P4" s="428"/>
      <c r="Q4" s="429"/>
      <c r="R4" s="429"/>
      <c r="S4" s="429"/>
      <c r="T4" s="429"/>
      <c r="U4" s="430"/>
    </row>
    <row r="5" spans="1:21" outlineLevel="1">
      <c r="A5" s="13" t="s">
        <v>340</v>
      </c>
      <c r="B5" s="88"/>
      <c r="E5" s="14"/>
      <c r="H5" s="10"/>
      <c r="I5" s="486"/>
      <c r="J5" s="443"/>
      <c r="K5" s="443"/>
      <c r="L5" s="443"/>
      <c r="M5" s="443"/>
      <c r="N5" s="444"/>
      <c r="P5" s="486"/>
      <c r="Q5" s="443"/>
      <c r="R5" s="443"/>
      <c r="S5" s="443"/>
      <c r="T5" s="443"/>
      <c r="U5" s="444"/>
    </row>
    <row r="6" spans="1:21" outlineLevel="1">
      <c r="A6" s="13" t="s">
        <v>343</v>
      </c>
      <c r="B6" s="88"/>
      <c r="E6" s="53" t="s">
        <v>345</v>
      </c>
      <c r="F6" s="90"/>
      <c r="H6" s="10"/>
      <c r="I6" s="445"/>
      <c r="J6" s="446"/>
      <c r="K6" s="446"/>
      <c r="L6" s="446"/>
      <c r="M6" s="446"/>
      <c r="N6" s="447"/>
      <c r="P6" s="445"/>
      <c r="Q6" s="446"/>
      <c r="R6" s="446"/>
      <c r="S6" s="446"/>
      <c r="T6" s="446"/>
      <c r="U6" s="447"/>
    </row>
    <row r="7" spans="1:21" outlineLevel="1">
      <c r="A7" s="13" t="s">
        <v>347</v>
      </c>
      <c r="B7" s="88"/>
      <c r="E7" s="14"/>
      <c r="H7" s="10"/>
      <c r="I7" s="445"/>
      <c r="J7" s="446"/>
      <c r="K7" s="446"/>
      <c r="L7" s="446"/>
      <c r="M7" s="446"/>
      <c r="N7" s="447"/>
      <c r="P7" s="445"/>
      <c r="Q7" s="446"/>
      <c r="R7" s="446"/>
      <c r="S7" s="446"/>
      <c r="T7" s="446"/>
      <c r="U7" s="447"/>
    </row>
    <row r="8" spans="1:21" ht="41" outlineLevel="1" thickBot="1">
      <c r="A8" s="34" t="s">
        <v>348</v>
      </c>
      <c r="B8" s="89"/>
      <c r="E8" s="14"/>
      <c r="H8" s="10"/>
      <c r="I8" s="445"/>
      <c r="J8" s="446"/>
      <c r="K8" s="446"/>
      <c r="L8" s="446"/>
      <c r="M8" s="446"/>
      <c r="N8" s="447"/>
      <c r="P8" s="445"/>
      <c r="Q8" s="446"/>
      <c r="R8" s="446"/>
      <c r="S8" s="446"/>
      <c r="T8" s="446"/>
      <c r="U8" s="447"/>
    </row>
    <row r="9" spans="1:21" outlineLevel="1">
      <c r="E9" s="14"/>
      <c r="H9" s="10"/>
      <c r="I9" s="445"/>
      <c r="J9" s="446"/>
      <c r="K9" s="446"/>
      <c r="L9" s="446"/>
      <c r="M9" s="446"/>
      <c r="N9" s="447"/>
      <c r="P9" s="445"/>
      <c r="Q9" s="446"/>
      <c r="R9" s="446"/>
      <c r="S9" s="446"/>
      <c r="T9" s="446"/>
      <c r="U9" s="447"/>
    </row>
    <row r="10" spans="1:21" ht="14" outlineLevel="1" thickBot="1">
      <c r="A10" s="32" t="s">
        <v>350</v>
      </c>
      <c r="B10" s="35">
        <f>Baseline!B10</f>
        <v>2027</v>
      </c>
      <c r="E10" s="14"/>
      <c r="H10" s="10"/>
      <c r="I10" s="445"/>
      <c r="J10" s="446"/>
      <c r="K10" s="446"/>
      <c r="L10" s="446"/>
      <c r="M10" s="446"/>
      <c r="N10" s="447"/>
      <c r="P10" s="445"/>
      <c r="Q10" s="446"/>
      <c r="R10" s="446"/>
      <c r="S10" s="446"/>
      <c r="T10" s="446"/>
      <c r="U10" s="447"/>
    </row>
    <row r="11" spans="1:21" outlineLevel="1">
      <c r="A11" s="16"/>
      <c r="H11" s="10"/>
      <c r="I11" s="445"/>
      <c r="J11" s="446"/>
      <c r="K11" s="446"/>
      <c r="L11" s="446"/>
      <c r="M11" s="446"/>
      <c r="N11" s="447"/>
      <c r="P11" s="445"/>
      <c r="Q11" s="446"/>
      <c r="R11" s="446"/>
      <c r="S11" s="446"/>
      <c r="T11" s="446"/>
      <c r="U11" s="447"/>
    </row>
    <row r="12" spans="1:21" ht="40.5" outlineLevel="1">
      <c r="A12" s="26" t="s">
        <v>351</v>
      </c>
      <c r="B12" s="26" t="s">
        <v>352</v>
      </c>
      <c r="C12" s="26" t="s">
        <v>353</v>
      </c>
      <c r="D12" s="26" t="s">
        <v>354</v>
      </c>
      <c r="E12" s="26" t="s">
        <v>355</v>
      </c>
      <c r="F12" s="26" t="s">
        <v>356</v>
      </c>
      <c r="G12" s="26" t="s">
        <v>357</v>
      </c>
      <c r="I12" s="445"/>
      <c r="J12" s="446"/>
      <c r="K12" s="446"/>
      <c r="L12" s="446"/>
      <c r="M12" s="446"/>
      <c r="N12" s="447"/>
      <c r="P12" s="445"/>
      <c r="Q12" s="446"/>
      <c r="R12" s="446"/>
      <c r="S12" s="446"/>
      <c r="T12" s="446"/>
      <c r="U12" s="447"/>
    </row>
    <row r="13" spans="1:21" outlineLevel="1">
      <c r="A13" s="58">
        <v>2035</v>
      </c>
      <c r="B13" s="21">
        <f t="shared" ref="B13:B18" si="0">INDEX($E$204:$AW$204,1,MATCH($A13,$E$53:$BB$53,0))</f>
        <v>0</v>
      </c>
      <c r="C13" s="21">
        <f>B13-Baseline!B13</f>
        <v>161.97218043724158</v>
      </c>
      <c r="D13" s="21">
        <f t="shared" ref="D13:D18" si="1">INDEX($E$205:$AW$205,1,MATCH($A13,$E$53:$BB$53,0))</f>
        <v>0</v>
      </c>
      <c r="E13" s="21">
        <f>D13-Baseline!D13</f>
        <v>118.77041525610365</v>
      </c>
      <c r="F13" s="21">
        <f t="shared" ref="F13:F18" si="2">INDEX($E$206:$AW$206,1,MATCH($A13,$E$53:$BB$53,0))</f>
        <v>0</v>
      </c>
      <c r="G13" s="21">
        <f>F13-Baseline!F13</f>
        <v>205.16956455721069</v>
      </c>
      <c r="I13" s="445"/>
      <c r="J13" s="446"/>
      <c r="K13" s="446"/>
      <c r="L13" s="446"/>
      <c r="M13" s="446"/>
      <c r="N13" s="447"/>
      <c r="P13" s="445"/>
      <c r="Q13" s="446"/>
      <c r="R13" s="446"/>
      <c r="S13" s="446"/>
      <c r="T13" s="446"/>
      <c r="U13" s="447"/>
    </row>
    <row r="14" spans="1:21" outlineLevel="1">
      <c r="A14" s="58">
        <v>2040</v>
      </c>
      <c r="B14" s="21">
        <f t="shared" si="0"/>
        <v>0</v>
      </c>
      <c r="C14" s="21">
        <f>B14-Baseline!B14</f>
        <v>252.76310183703708</v>
      </c>
      <c r="D14" s="21">
        <f t="shared" si="1"/>
        <v>0</v>
      </c>
      <c r="E14" s="21">
        <f>D14-Baseline!D14</f>
        <v>184.40350444698137</v>
      </c>
      <c r="F14" s="21">
        <f t="shared" si="2"/>
        <v>0</v>
      </c>
      <c r="G14" s="21">
        <f>F14-Baseline!F14</f>
        <v>321.18787875844157</v>
      </c>
      <c r="I14" s="445"/>
      <c r="J14" s="446"/>
      <c r="K14" s="446"/>
      <c r="L14" s="446"/>
      <c r="M14" s="446"/>
      <c r="N14" s="447"/>
      <c r="P14" s="445"/>
      <c r="Q14" s="446"/>
      <c r="R14" s="446"/>
      <c r="S14" s="446"/>
      <c r="T14" s="446"/>
      <c r="U14" s="447"/>
    </row>
    <row r="15" spans="1:21" outlineLevel="1">
      <c r="A15" s="58">
        <v>2045</v>
      </c>
      <c r="B15" s="21">
        <f t="shared" si="0"/>
        <v>0</v>
      </c>
      <c r="C15" s="21">
        <f>B15-Baseline!B15</f>
        <v>343.14105728442223</v>
      </c>
      <c r="D15" s="21">
        <f t="shared" si="1"/>
        <v>0</v>
      </c>
      <c r="E15" s="21">
        <f>D15-Baseline!D15</f>
        <v>249.19596569273554</v>
      </c>
      <c r="F15" s="21">
        <f t="shared" si="2"/>
        <v>0</v>
      </c>
      <c r="G15" s="21">
        <f>F15-Baseline!F15</f>
        <v>437.11540645391318</v>
      </c>
      <c r="I15" s="445"/>
      <c r="J15" s="446"/>
      <c r="K15" s="446"/>
      <c r="L15" s="446"/>
      <c r="M15" s="446"/>
      <c r="N15" s="447"/>
      <c r="P15" s="445"/>
      <c r="Q15" s="446"/>
      <c r="R15" s="446"/>
      <c r="S15" s="446"/>
      <c r="T15" s="446"/>
      <c r="U15" s="447"/>
    </row>
    <row r="16" spans="1:21" outlineLevel="1">
      <c r="A16" s="58">
        <v>2050</v>
      </c>
      <c r="B16" s="21">
        <f t="shared" si="0"/>
        <v>0</v>
      </c>
      <c r="C16" s="21">
        <f>B16-Baseline!B16</f>
        <v>433.62911545815462</v>
      </c>
      <c r="D16" s="21">
        <f t="shared" si="1"/>
        <v>0</v>
      </c>
      <c r="E16" s="21">
        <f>D16-Baseline!D16</f>
        <v>313.60838188511752</v>
      </c>
      <c r="F16" s="21">
        <f t="shared" si="2"/>
        <v>0</v>
      </c>
      <c r="G16" s="21">
        <f>F16-Baseline!F16</f>
        <v>553.61568219557989</v>
      </c>
      <c r="I16" s="445"/>
      <c r="J16" s="446"/>
      <c r="K16" s="446"/>
      <c r="L16" s="446"/>
      <c r="M16" s="446"/>
      <c r="N16" s="447"/>
      <c r="P16" s="445"/>
      <c r="Q16" s="446"/>
      <c r="R16" s="446"/>
      <c r="S16" s="446"/>
      <c r="T16" s="446"/>
      <c r="U16" s="447"/>
    </row>
    <row r="17" spans="1:21" outlineLevel="1">
      <c r="A17" s="58">
        <v>2060</v>
      </c>
      <c r="B17" s="21">
        <f t="shared" si="0"/>
        <v>0</v>
      </c>
      <c r="C17" s="21">
        <f>B17-Baseline!B17</f>
        <v>1429.760282645271</v>
      </c>
      <c r="D17" s="21">
        <f t="shared" si="1"/>
        <v>0</v>
      </c>
      <c r="E17" s="21">
        <f>D17-Baseline!D17</f>
        <v>954.42227500252454</v>
      </c>
      <c r="F17" s="21">
        <f t="shared" si="2"/>
        <v>0</v>
      </c>
      <c r="G17" s="21">
        <f>F17-Baseline!F17</f>
        <v>1901.7323447517063</v>
      </c>
      <c r="I17" s="445"/>
      <c r="J17" s="446"/>
      <c r="K17" s="446"/>
      <c r="L17" s="446"/>
      <c r="M17" s="446"/>
      <c r="N17" s="447"/>
      <c r="P17" s="445"/>
      <c r="Q17" s="446"/>
      <c r="R17" s="446"/>
      <c r="S17" s="446"/>
      <c r="T17" s="446"/>
      <c r="U17" s="447"/>
    </row>
    <row r="18" spans="1:21" outlineLevel="1">
      <c r="A18" s="58">
        <v>2070</v>
      </c>
      <c r="B18" s="21">
        <f t="shared" si="0"/>
        <v>0</v>
      </c>
      <c r="C18" s="21">
        <f>B18-Baseline!B18</f>
        <v>2486.7511418307117</v>
      </c>
      <c r="D18" s="21">
        <f t="shared" si="1"/>
        <v>0</v>
      </c>
      <c r="E18" s="21">
        <f>D18-Baseline!D18</f>
        <v>1620.0328151983713</v>
      </c>
      <c r="F18" s="21">
        <f t="shared" si="2"/>
        <v>0</v>
      </c>
      <c r="G18" s="21">
        <f>F18-Baseline!F18</f>
        <v>3343.3573038849959</v>
      </c>
      <c r="I18" s="448"/>
      <c r="J18" s="449"/>
      <c r="K18" s="449"/>
      <c r="L18" s="449"/>
      <c r="M18" s="449"/>
      <c r="N18" s="450"/>
      <c r="P18" s="448"/>
      <c r="Q18" s="449"/>
      <c r="R18" s="449"/>
      <c r="S18" s="449"/>
      <c r="T18" s="449"/>
      <c r="U18" s="450"/>
    </row>
    <row r="19" spans="1:21" ht="14" outlineLevel="1" thickBot="1">
      <c r="A19" s="451"/>
      <c r="B19" s="451"/>
      <c r="I19" s="250"/>
      <c r="J19" s="251"/>
      <c r="K19" s="251"/>
      <c r="L19" s="251"/>
      <c r="M19" s="251"/>
      <c r="N19" s="251"/>
      <c r="P19" s="249"/>
      <c r="Q19" s="249"/>
      <c r="R19" s="249"/>
      <c r="S19" s="249"/>
      <c r="T19" s="249"/>
      <c r="U19" s="232"/>
    </row>
    <row r="20" spans="1:21" ht="26.25" customHeight="1" outlineLevel="1">
      <c r="A20" s="54" t="s">
        <v>358</v>
      </c>
      <c r="B20" s="55">
        <f>Baseline!B20</f>
        <v>0.33700000000000002</v>
      </c>
      <c r="E20" s="154"/>
      <c r="I20" s="440" t="s">
        <v>359</v>
      </c>
      <c r="J20" s="441"/>
      <c r="K20" s="441"/>
      <c r="L20" s="441"/>
      <c r="M20" s="441"/>
      <c r="N20" s="442"/>
      <c r="P20" s="440" t="s">
        <v>360</v>
      </c>
      <c r="Q20" s="441"/>
      <c r="R20" s="441"/>
      <c r="S20" s="441"/>
      <c r="T20" s="441"/>
      <c r="U20" s="442"/>
    </row>
    <row r="21" spans="1:21" ht="12.75" customHeight="1" outlineLevel="1">
      <c r="A21" s="154"/>
      <c r="B21" s="155"/>
      <c r="I21" s="486"/>
      <c r="J21" s="443"/>
      <c r="K21" s="443"/>
      <c r="L21" s="443"/>
      <c r="M21" s="443"/>
      <c r="N21" s="444"/>
      <c r="P21" s="486"/>
      <c r="Q21" s="443"/>
      <c r="R21" s="443"/>
      <c r="S21" s="443"/>
      <c r="T21" s="443"/>
      <c r="U21" s="444"/>
    </row>
    <row r="22" spans="1:21" ht="12.75" customHeight="1" outlineLevel="1">
      <c r="A22" s="154"/>
      <c r="B22" s="155"/>
      <c r="I22" s="445"/>
      <c r="J22" s="446"/>
      <c r="K22" s="446"/>
      <c r="L22" s="446"/>
      <c r="M22" s="446"/>
      <c r="N22" s="447"/>
      <c r="P22" s="445"/>
      <c r="Q22" s="446"/>
      <c r="R22" s="446"/>
      <c r="S22" s="446"/>
      <c r="T22" s="446"/>
      <c r="U22" s="447"/>
    </row>
    <row r="23" spans="1:21" outlineLevel="1">
      <c r="A23" s="154"/>
      <c r="B23" s="466" t="s">
        <v>362</v>
      </c>
      <c r="C23" s="467"/>
      <c r="D23" s="467"/>
      <c r="E23" s="467"/>
      <c r="F23" s="467"/>
      <c r="G23" s="468"/>
      <c r="I23" s="445"/>
      <c r="J23" s="446"/>
      <c r="K23" s="446"/>
      <c r="L23" s="446"/>
      <c r="M23" s="446"/>
      <c r="N23" s="447"/>
      <c r="P23" s="445"/>
      <c r="Q23" s="446"/>
      <c r="R23" s="446"/>
      <c r="S23" s="446"/>
      <c r="T23" s="446"/>
      <c r="U23" s="447"/>
    </row>
    <row r="24" spans="1:21" outlineLevel="1">
      <c r="B24" s="17">
        <v>2027</v>
      </c>
      <c r="C24" s="17">
        <v>2028</v>
      </c>
      <c r="D24" s="17">
        <v>2029</v>
      </c>
      <c r="E24" s="17">
        <v>2030</v>
      </c>
      <c r="F24" s="17">
        <v>2031</v>
      </c>
      <c r="G24" s="17" t="s">
        <v>363</v>
      </c>
      <c r="I24" s="445"/>
      <c r="J24" s="446"/>
      <c r="K24" s="446"/>
      <c r="L24" s="446"/>
      <c r="M24" s="446"/>
      <c r="N24" s="447"/>
      <c r="P24" s="445"/>
      <c r="Q24" s="446"/>
      <c r="R24" s="446"/>
      <c r="S24" s="446"/>
      <c r="T24" s="446"/>
      <c r="U24" s="447"/>
    </row>
    <row r="25" spans="1:21" ht="14" outlineLevel="1" thickBot="1">
      <c r="B25" s="30" t="s">
        <v>364</v>
      </c>
      <c r="C25" s="30" t="s">
        <v>364</v>
      </c>
      <c r="D25" s="30" t="s">
        <v>364</v>
      </c>
      <c r="E25" s="30" t="s">
        <v>364</v>
      </c>
      <c r="F25" s="30" t="s">
        <v>364</v>
      </c>
      <c r="G25" s="30" t="s">
        <v>364</v>
      </c>
      <c r="I25" s="445"/>
      <c r="J25" s="446"/>
      <c r="K25" s="446"/>
      <c r="L25" s="446"/>
      <c r="M25" s="446"/>
      <c r="N25" s="447"/>
      <c r="P25" s="445"/>
      <c r="Q25" s="446"/>
      <c r="R25" s="446"/>
      <c r="S25" s="446"/>
      <c r="T25" s="446"/>
      <c r="U25" s="447"/>
    </row>
    <row r="26" spans="1:21" outlineLevel="1">
      <c r="A26" s="54" t="s">
        <v>365</v>
      </c>
      <c r="B26" s="21">
        <f>E64</f>
        <v>0</v>
      </c>
      <c r="C26" s="21">
        <f>F64</f>
        <v>0</v>
      </c>
      <c r="D26" s="21">
        <f>G64</f>
        <v>0</v>
      </c>
      <c r="E26" s="21">
        <f>H64</f>
        <v>0</v>
      </c>
      <c r="F26" s="21">
        <f>I64</f>
        <v>0</v>
      </c>
      <c r="G26" s="21">
        <f>SUM(J64:BB64)</f>
        <v>0</v>
      </c>
      <c r="I26" s="445"/>
      <c r="J26" s="446"/>
      <c r="K26" s="446"/>
      <c r="L26" s="446"/>
      <c r="M26" s="446"/>
      <c r="N26" s="447"/>
      <c r="P26" s="445"/>
      <c r="Q26" s="446"/>
      <c r="R26" s="446"/>
      <c r="S26" s="446"/>
      <c r="T26" s="446"/>
      <c r="U26" s="447"/>
    </row>
    <row r="27" spans="1:21" outlineLevel="1">
      <c r="A27" s="54" t="s">
        <v>366</v>
      </c>
      <c r="B27" s="21">
        <f>E71+E77</f>
        <v>0</v>
      </c>
      <c r="C27" s="21">
        <f>F71+F77</f>
        <v>0</v>
      </c>
      <c r="D27" s="21">
        <f>G71+G77</f>
        <v>0</v>
      </c>
      <c r="E27" s="21">
        <f>H71+H77</f>
        <v>0</v>
      </c>
      <c r="F27" s="21">
        <f>I71+I77</f>
        <v>0</v>
      </c>
      <c r="G27" s="21">
        <f>SUM(J71:BB71)+SUM(J77:BB77)</f>
        <v>0</v>
      </c>
      <c r="I27" s="445"/>
      <c r="J27" s="446"/>
      <c r="K27" s="446"/>
      <c r="L27" s="446"/>
      <c r="M27" s="446"/>
      <c r="N27" s="447"/>
      <c r="P27" s="445"/>
      <c r="Q27" s="446"/>
      <c r="R27" s="446"/>
      <c r="S27" s="446"/>
      <c r="T27" s="446"/>
      <c r="U27" s="447"/>
    </row>
    <row r="28" spans="1:21" outlineLevel="1">
      <c r="A28" s="154"/>
      <c r="B28" s="248"/>
      <c r="C28" s="248"/>
      <c r="D28" s="248"/>
      <c r="E28" s="248"/>
      <c r="F28" s="248"/>
      <c r="G28" s="248"/>
      <c r="I28" s="445"/>
      <c r="J28" s="446"/>
      <c r="K28" s="446"/>
      <c r="L28" s="446"/>
      <c r="M28" s="446"/>
      <c r="N28" s="447"/>
      <c r="P28" s="445"/>
      <c r="Q28" s="446"/>
      <c r="R28" s="446"/>
      <c r="S28" s="446"/>
      <c r="T28" s="446"/>
      <c r="U28" s="447"/>
    </row>
    <row r="29" spans="1:21" ht="14" outlineLevel="1" thickBot="1">
      <c r="A29" s="154"/>
      <c r="B29" s="248"/>
      <c r="C29" s="248"/>
      <c r="D29" s="248"/>
      <c r="E29" s="248"/>
      <c r="F29" s="248"/>
      <c r="G29" s="248"/>
      <c r="I29" s="445"/>
      <c r="J29" s="446"/>
      <c r="K29" s="446"/>
      <c r="L29" s="446"/>
      <c r="M29" s="446"/>
      <c r="N29" s="447"/>
      <c r="P29" s="445"/>
      <c r="Q29" s="446"/>
      <c r="R29" s="446"/>
      <c r="S29" s="446"/>
      <c r="T29" s="446"/>
      <c r="U29" s="447"/>
    </row>
    <row r="30" spans="1:21" ht="14" outlineLevel="1" thickBot="1">
      <c r="A30" s="308"/>
      <c r="B30" s="309" t="s">
        <v>367</v>
      </c>
      <c r="C30" s="310" t="s">
        <v>368</v>
      </c>
      <c r="D30" s="470" t="s">
        <v>322</v>
      </c>
      <c r="E30" s="471"/>
      <c r="F30" s="471"/>
      <c r="G30" s="472"/>
      <c r="I30" s="445"/>
      <c r="J30" s="446"/>
      <c r="K30" s="446"/>
      <c r="L30" s="446"/>
      <c r="M30" s="446"/>
      <c r="N30" s="447"/>
      <c r="P30" s="445"/>
      <c r="Q30" s="446"/>
      <c r="R30" s="446"/>
      <c r="S30" s="446"/>
      <c r="T30" s="446"/>
      <c r="U30" s="447"/>
    </row>
    <row r="31" spans="1:21" outlineLevel="1">
      <c r="A31" s="463" t="s">
        <v>369</v>
      </c>
      <c r="B31" s="311"/>
      <c r="C31" s="307"/>
      <c r="D31" s="487"/>
      <c r="E31" s="487"/>
      <c r="F31" s="487"/>
      <c r="G31" s="488"/>
      <c r="I31" s="445"/>
      <c r="J31" s="446"/>
      <c r="K31" s="446"/>
      <c r="L31" s="446"/>
      <c r="M31" s="446"/>
      <c r="N31" s="447"/>
      <c r="P31" s="445"/>
      <c r="Q31" s="446"/>
      <c r="R31" s="446"/>
      <c r="S31" s="446"/>
      <c r="T31" s="446"/>
      <c r="U31" s="447"/>
    </row>
    <row r="32" spans="1:21" outlineLevel="1">
      <c r="A32" s="463"/>
      <c r="B32" s="312"/>
      <c r="C32" s="252"/>
      <c r="D32" s="412"/>
      <c r="E32" s="412"/>
      <c r="F32" s="412"/>
      <c r="G32" s="413"/>
      <c r="I32" s="445"/>
      <c r="J32" s="446"/>
      <c r="K32" s="446"/>
      <c r="L32" s="446"/>
      <c r="M32" s="446"/>
      <c r="N32" s="447"/>
      <c r="P32" s="445"/>
      <c r="Q32" s="446"/>
      <c r="R32" s="446"/>
      <c r="S32" s="446"/>
      <c r="T32" s="446"/>
      <c r="U32" s="447"/>
    </row>
    <row r="33" spans="1:21" outlineLevel="1">
      <c r="A33" s="463"/>
      <c r="B33" s="312"/>
      <c r="C33" s="252"/>
      <c r="D33" s="412"/>
      <c r="E33" s="412"/>
      <c r="F33" s="412"/>
      <c r="G33" s="413"/>
      <c r="I33" s="445"/>
      <c r="J33" s="446"/>
      <c r="K33" s="446"/>
      <c r="L33" s="446"/>
      <c r="M33" s="446"/>
      <c r="N33" s="447"/>
      <c r="P33" s="445"/>
      <c r="Q33" s="446"/>
      <c r="R33" s="446"/>
      <c r="S33" s="446"/>
      <c r="T33" s="446"/>
      <c r="U33" s="447"/>
    </row>
    <row r="34" spans="1:21" outlineLevel="1">
      <c r="A34" s="463"/>
      <c r="B34" s="312"/>
      <c r="C34" s="252"/>
      <c r="D34" s="412"/>
      <c r="E34" s="412"/>
      <c r="F34" s="412"/>
      <c r="G34" s="413"/>
      <c r="I34" s="445"/>
      <c r="J34" s="446"/>
      <c r="K34" s="446"/>
      <c r="L34" s="446"/>
      <c r="M34" s="446"/>
      <c r="N34" s="447"/>
      <c r="P34" s="445"/>
      <c r="Q34" s="446"/>
      <c r="R34" s="446"/>
      <c r="S34" s="446"/>
      <c r="T34" s="446"/>
      <c r="U34" s="447"/>
    </row>
    <row r="35" spans="1:21" outlineLevel="1">
      <c r="A35" s="463"/>
      <c r="B35" s="312"/>
      <c r="C35" s="252"/>
      <c r="D35" s="412"/>
      <c r="E35" s="412"/>
      <c r="F35" s="412"/>
      <c r="G35" s="413"/>
      <c r="I35" s="445"/>
      <c r="J35" s="446"/>
      <c r="K35" s="446"/>
      <c r="L35" s="446"/>
      <c r="M35" s="446"/>
      <c r="N35" s="447"/>
      <c r="P35" s="445"/>
      <c r="Q35" s="446"/>
      <c r="R35" s="446"/>
      <c r="S35" s="446"/>
      <c r="T35" s="446"/>
      <c r="U35" s="447"/>
    </row>
    <row r="36" spans="1:21" outlineLevel="1">
      <c r="A36" s="463"/>
      <c r="B36" s="312"/>
      <c r="C36" s="252"/>
      <c r="D36" s="412"/>
      <c r="E36" s="412"/>
      <c r="F36" s="412"/>
      <c r="G36" s="413"/>
      <c r="I36" s="445"/>
      <c r="J36" s="446"/>
      <c r="K36" s="446"/>
      <c r="L36" s="446"/>
      <c r="M36" s="446"/>
      <c r="N36" s="447"/>
      <c r="P36" s="445"/>
      <c r="Q36" s="446"/>
      <c r="R36" s="446"/>
      <c r="S36" s="446"/>
      <c r="T36" s="446"/>
      <c r="U36" s="447"/>
    </row>
    <row r="37" spans="1:21" outlineLevel="1">
      <c r="A37" s="463"/>
      <c r="B37" s="312"/>
      <c r="C37" s="252"/>
      <c r="D37" s="412"/>
      <c r="E37" s="412"/>
      <c r="F37" s="412"/>
      <c r="G37" s="413"/>
      <c r="I37" s="445"/>
      <c r="J37" s="446"/>
      <c r="K37" s="446"/>
      <c r="L37" s="446"/>
      <c r="M37" s="446"/>
      <c r="N37" s="447"/>
      <c r="P37" s="445"/>
      <c r="Q37" s="446"/>
      <c r="R37" s="446"/>
      <c r="S37" s="446"/>
      <c r="T37" s="446"/>
      <c r="U37" s="447"/>
    </row>
    <row r="38" spans="1:21" outlineLevel="1">
      <c r="A38" s="463"/>
      <c r="B38" s="312"/>
      <c r="C38" s="252"/>
      <c r="D38" s="412"/>
      <c r="E38" s="412"/>
      <c r="F38" s="412"/>
      <c r="G38" s="413"/>
      <c r="I38" s="445"/>
      <c r="J38" s="446"/>
      <c r="K38" s="446"/>
      <c r="L38" s="446"/>
      <c r="M38" s="446"/>
      <c r="N38" s="447"/>
      <c r="P38" s="445"/>
      <c r="Q38" s="446"/>
      <c r="R38" s="446"/>
      <c r="S38" s="446"/>
      <c r="T38" s="446"/>
      <c r="U38" s="447"/>
    </row>
    <row r="39" spans="1:21" outlineLevel="1">
      <c r="A39" s="463"/>
      <c r="B39" s="312"/>
      <c r="C39" s="252"/>
      <c r="D39" s="412"/>
      <c r="E39" s="412"/>
      <c r="F39" s="412"/>
      <c r="G39" s="413"/>
      <c r="I39" s="445"/>
      <c r="J39" s="446"/>
      <c r="K39" s="446"/>
      <c r="L39" s="446"/>
      <c r="M39" s="446"/>
      <c r="N39" s="447"/>
      <c r="P39" s="445"/>
      <c r="Q39" s="446"/>
      <c r="R39" s="446"/>
      <c r="S39" s="446"/>
      <c r="T39" s="446"/>
      <c r="U39" s="447"/>
    </row>
    <row r="40" spans="1:21" ht="14" outlineLevel="1" thickBot="1">
      <c r="A40" s="464"/>
      <c r="B40" s="313"/>
      <c r="C40" s="314"/>
      <c r="D40" s="473"/>
      <c r="E40" s="473"/>
      <c r="F40" s="473"/>
      <c r="G40" s="474"/>
      <c r="I40" s="445"/>
      <c r="J40" s="446"/>
      <c r="K40" s="446"/>
      <c r="L40" s="446"/>
      <c r="M40" s="446"/>
      <c r="N40" s="447"/>
      <c r="P40" s="445"/>
      <c r="Q40" s="446"/>
      <c r="R40" s="446"/>
      <c r="S40" s="446"/>
      <c r="T40" s="446"/>
      <c r="U40" s="447"/>
    </row>
    <row r="41" spans="1:21" outlineLevel="1">
      <c r="A41" s="154"/>
      <c r="B41" s="248"/>
      <c r="C41" s="248"/>
      <c r="D41" s="248"/>
      <c r="E41" s="248"/>
      <c r="F41" s="248"/>
      <c r="G41" s="248"/>
      <c r="I41" s="445"/>
      <c r="J41" s="446"/>
      <c r="K41" s="446"/>
      <c r="L41" s="446"/>
      <c r="M41" s="446"/>
      <c r="N41" s="447"/>
      <c r="P41" s="445"/>
      <c r="Q41" s="446"/>
      <c r="R41" s="446"/>
      <c r="S41" s="446"/>
      <c r="T41" s="446"/>
      <c r="U41" s="447"/>
    </row>
    <row r="42" spans="1:21" outlineLevel="1">
      <c r="A42" s="154"/>
      <c r="B42" s="248"/>
      <c r="C42" s="248"/>
      <c r="D42" s="248"/>
      <c r="E42" s="248"/>
      <c r="F42" s="248"/>
      <c r="G42" s="248"/>
      <c r="I42" s="445"/>
      <c r="J42" s="446"/>
      <c r="K42" s="446"/>
      <c r="L42" s="446"/>
      <c r="M42" s="446"/>
      <c r="N42" s="447"/>
      <c r="P42" s="445"/>
      <c r="Q42" s="446"/>
      <c r="R42" s="446"/>
      <c r="S42" s="446"/>
      <c r="T42" s="446"/>
      <c r="U42" s="447"/>
    </row>
    <row r="43" spans="1:21" outlineLevel="1">
      <c r="A43" s="154"/>
      <c r="B43" s="248"/>
      <c r="C43" s="248"/>
      <c r="D43" s="248"/>
      <c r="E43" s="248"/>
      <c r="F43" s="248"/>
      <c r="G43" s="248"/>
      <c r="I43" s="445"/>
      <c r="J43" s="446"/>
      <c r="K43" s="446"/>
      <c r="L43" s="446"/>
      <c r="M43" s="446"/>
      <c r="N43" s="447"/>
      <c r="P43" s="445"/>
      <c r="Q43" s="446"/>
      <c r="R43" s="446"/>
      <c r="S43" s="446"/>
      <c r="T43" s="446"/>
      <c r="U43" s="447"/>
    </row>
    <row r="44" spans="1:21" outlineLevel="1">
      <c r="A44" s="154"/>
      <c r="B44" s="248"/>
      <c r="C44" s="248"/>
      <c r="D44" s="248"/>
      <c r="E44" s="248"/>
      <c r="F44" s="248"/>
      <c r="G44" s="248"/>
      <c r="I44" s="445"/>
      <c r="J44" s="446"/>
      <c r="K44" s="446"/>
      <c r="L44" s="446"/>
      <c r="M44" s="446"/>
      <c r="N44" s="447"/>
      <c r="P44" s="445"/>
      <c r="Q44" s="446"/>
      <c r="R44" s="446"/>
      <c r="S44" s="446"/>
      <c r="T44" s="446"/>
      <c r="U44" s="447"/>
    </row>
    <row r="45" spans="1:21" outlineLevel="1">
      <c r="A45" s="154"/>
      <c r="B45" s="248"/>
      <c r="C45" s="248"/>
      <c r="D45" s="248"/>
      <c r="E45" s="248"/>
      <c r="F45" s="248"/>
      <c r="G45" s="248"/>
      <c r="I45" s="448"/>
      <c r="J45" s="449"/>
      <c r="K45" s="449"/>
      <c r="L45" s="449"/>
      <c r="M45" s="449"/>
      <c r="N45" s="450"/>
      <c r="P45" s="448"/>
      <c r="Q45" s="449"/>
      <c r="R45" s="449"/>
      <c r="S45" s="449"/>
      <c r="T45" s="449"/>
      <c r="U45" s="450"/>
    </row>
    <row r="46" spans="1:21" outlineLevel="1">
      <c r="A46" s="154"/>
      <c r="B46" s="248"/>
      <c r="C46" s="248"/>
      <c r="D46" s="248"/>
      <c r="E46" s="248"/>
      <c r="F46" s="248"/>
      <c r="G46" s="248"/>
    </row>
    <row r="47" spans="1:21">
      <c r="A47" s="154"/>
      <c r="B47" s="155"/>
    </row>
    <row r="48" spans="1:21" ht="15">
      <c r="A48" s="12" t="s">
        <v>373</v>
      </c>
    </row>
    <row r="49" spans="1:54" ht="15" outlineLevel="1">
      <c r="A49" s="12"/>
    </row>
    <row r="50" spans="1:54" ht="14" outlineLevel="1" thickBot="1">
      <c r="A50" s="4" t="s">
        <v>374</v>
      </c>
    </row>
    <row r="51" spans="1:54" outlineLevel="2">
      <c r="B51" s="19"/>
      <c r="C51" s="19"/>
      <c r="D51" s="19"/>
      <c r="E51" s="475" t="s">
        <v>269</v>
      </c>
      <c r="F51" s="465"/>
      <c r="G51" s="465"/>
      <c r="H51" s="465"/>
      <c r="I51" s="465"/>
      <c r="J51" s="465" t="s">
        <v>270</v>
      </c>
      <c r="K51" s="465"/>
      <c r="L51" s="465"/>
      <c r="M51" s="465"/>
      <c r="N51" s="465"/>
      <c r="O51" s="465" t="s">
        <v>271</v>
      </c>
      <c r="P51" s="465"/>
      <c r="Q51" s="465"/>
      <c r="R51" s="465"/>
      <c r="S51" s="465"/>
      <c r="T51" s="465" t="s">
        <v>272</v>
      </c>
      <c r="U51" s="465"/>
      <c r="V51" s="465"/>
      <c r="W51" s="465"/>
      <c r="X51" s="465"/>
      <c r="Y51" s="465" t="s">
        <v>375</v>
      </c>
      <c r="Z51" s="465"/>
      <c r="AA51" s="465"/>
      <c r="AB51" s="465"/>
      <c r="AC51" s="465"/>
      <c r="AD51" s="465" t="s">
        <v>376</v>
      </c>
      <c r="AE51" s="465"/>
      <c r="AF51" s="465"/>
      <c r="AG51" s="465"/>
      <c r="AH51" s="465"/>
      <c r="AI51" s="465" t="s">
        <v>377</v>
      </c>
      <c r="AJ51" s="465"/>
      <c r="AK51" s="465"/>
      <c r="AL51" s="465"/>
      <c r="AM51" s="465"/>
      <c r="AN51" s="465" t="s">
        <v>378</v>
      </c>
      <c r="AO51" s="465"/>
      <c r="AP51" s="465"/>
      <c r="AQ51" s="465"/>
      <c r="AR51" s="465"/>
      <c r="AS51" s="465" t="s">
        <v>379</v>
      </c>
      <c r="AT51" s="465"/>
      <c r="AU51" s="465"/>
      <c r="AV51" s="465"/>
      <c r="AW51" s="465"/>
      <c r="AX51" s="465" t="s">
        <v>380</v>
      </c>
      <c r="AY51" s="465"/>
      <c r="AZ51" s="465"/>
      <c r="BA51" s="465"/>
      <c r="BB51" s="469"/>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367</v>
      </c>
      <c r="C53" s="19" t="s">
        <v>381</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52" t="s">
        <v>382</v>
      </c>
      <c r="B54" s="127"/>
      <c r="C54" s="127"/>
      <c r="D54" s="124" t="s">
        <v>383</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53"/>
      <c r="B55" s="36"/>
      <c r="C55" s="121"/>
      <c r="D55" s="2" t="s">
        <v>383</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53"/>
      <c r="B56" s="36"/>
      <c r="C56" s="121"/>
      <c r="D56" s="2" t="s">
        <v>383</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53"/>
      <c r="B57" s="36"/>
      <c r="C57" s="121"/>
      <c r="D57" s="2" t="s">
        <v>383</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53"/>
      <c r="B58" s="36"/>
      <c r="C58" s="121"/>
      <c r="D58" s="2" t="s">
        <v>383</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53"/>
      <c r="B59" s="36"/>
      <c r="C59" s="121"/>
      <c r="D59" s="2" t="s">
        <v>383</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53"/>
      <c r="B60" s="36"/>
      <c r="C60" s="121"/>
      <c r="D60" s="2" t="s">
        <v>383</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53"/>
      <c r="B61" s="36"/>
      <c r="C61" s="121"/>
      <c r="D61" s="2" t="s">
        <v>383</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53"/>
      <c r="B62" s="36"/>
      <c r="C62" s="121"/>
      <c r="D62" s="2" t="s">
        <v>383</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53"/>
      <c r="B63" s="36"/>
      <c r="C63" s="121"/>
      <c r="D63" s="2" t="s">
        <v>383</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54"/>
      <c r="B64" s="122" t="s">
        <v>384</v>
      </c>
      <c r="C64" s="296" t="s">
        <v>385</v>
      </c>
      <c r="D64" s="123" t="s">
        <v>383</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60" t="s">
        <v>386</v>
      </c>
      <c r="B66" s="266"/>
      <c r="C66" s="267"/>
      <c r="D66" s="268" t="s">
        <v>383</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61"/>
      <c r="B67" s="252"/>
      <c r="C67" s="267"/>
      <c r="D67" s="269" t="s">
        <v>383</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61"/>
      <c r="B68" s="252"/>
      <c r="C68" s="267"/>
      <c r="D68" s="269" t="s">
        <v>383</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61"/>
      <c r="B69" s="252"/>
      <c r="C69" s="267"/>
      <c r="D69" s="269" t="s">
        <v>383</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61"/>
      <c r="B70" s="252"/>
      <c r="C70" s="267"/>
      <c r="D70" s="269" t="s">
        <v>383</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62"/>
      <c r="B71" s="122" t="s">
        <v>387</v>
      </c>
      <c r="C71" s="123"/>
      <c r="D71" s="270" t="s">
        <v>383</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60" t="s">
        <v>388</v>
      </c>
      <c r="B75" s="127" t="s">
        <v>389</v>
      </c>
      <c r="C75" s="274"/>
      <c r="D75" s="124" t="s">
        <v>383</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61"/>
      <c r="B76" s="121"/>
      <c r="C76" s="272"/>
      <c r="D76" s="2" t="s">
        <v>383</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62"/>
      <c r="B77" s="273" t="s">
        <v>390</v>
      </c>
      <c r="C77" s="271"/>
      <c r="D77" s="123" t="s">
        <v>383</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391</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392</v>
      </c>
      <c r="C81" s="6" t="s">
        <v>393</v>
      </c>
      <c r="D81" t="s">
        <v>394</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395</v>
      </c>
      <c r="C82" t="s">
        <v>396</v>
      </c>
      <c r="D82" t="s">
        <v>383</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397</v>
      </c>
      <c r="C83" t="s">
        <v>398</v>
      </c>
      <c r="D83" t="s">
        <v>383</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399</v>
      </c>
      <c r="C84" t="s">
        <v>400</v>
      </c>
      <c r="D84" t="s">
        <v>383</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401</v>
      </c>
      <c r="C85" t="s">
        <v>402</v>
      </c>
      <c r="D85" t="s">
        <v>383</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403</v>
      </c>
      <c r="C86" t="s">
        <v>404</v>
      </c>
      <c r="D86" t="s">
        <v>383</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405</v>
      </c>
      <c r="C87" t="s">
        <v>406</v>
      </c>
      <c r="D87" t="s">
        <v>383</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407</v>
      </c>
      <c r="C88" t="s">
        <v>408</v>
      </c>
      <c r="D88" t="s">
        <v>383</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409</v>
      </c>
      <c r="C89" t="s">
        <v>410</v>
      </c>
      <c r="D89" t="s">
        <v>383</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411</v>
      </c>
      <c r="C90" t="s">
        <v>412</v>
      </c>
      <c r="D90" t="s">
        <v>383</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413</v>
      </c>
      <c r="C91" t="s">
        <v>414</v>
      </c>
      <c r="D91" t="s">
        <v>383</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415</v>
      </c>
      <c r="C92" t="s">
        <v>416</v>
      </c>
      <c r="D92" t="s">
        <v>383</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417</v>
      </c>
      <c r="C93" t="s">
        <v>418</v>
      </c>
      <c r="D93" t="s">
        <v>383</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419</v>
      </c>
      <c r="C94" t="s">
        <v>420</v>
      </c>
      <c r="D94" t="s">
        <v>383</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421</v>
      </c>
      <c r="C95" t="s">
        <v>422</v>
      </c>
      <c r="D95" t="s">
        <v>383</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423</v>
      </c>
      <c r="C96" t="s">
        <v>424</v>
      </c>
      <c r="D96" t="s">
        <v>383</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425</v>
      </c>
      <c r="C97" t="s">
        <v>426</v>
      </c>
      <c r="D97" t="s">
        <v>383</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427</v>
      </c>
      <c r="C98" t="s">
        <v>428</v>
      </c>
      <c r="D98" t="s">
        <v>383</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429</v>
      </c>
      <c r="C99" t="s">
        <v>430</v>
      </c>
      <c r="D99" t="s">
        <v>383</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431</v>
      </c>
      <c r="C100" t="s">
        <v>432</v>
      </c>
      <c r="D100" t="s">
        <v>383</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433</v>
      </c>
      <c r="C101" t="s">
        <v>434</v>
      </c>
      <c r="D101" t="s">
        <v>383</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435</v>
      </c>
      <c r="C102" t="s">
        <v>436</v>
      </c>
      <c r="D102" t="s">
        <v>383</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437</v>
      </c>
      <c r="C103" t="s">
        <v>438</v>
      </c>
      <c r="D103" t="s">
        <v>383</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439</v>
      </c>
      <c r="C104" t="s">
        <v>440</v>
      </c>
      <c r="D104" t="s">
        <v>383</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441</v>
      </c>
      <c r="C105" t="s">
        <v>442</v>
      </c>
      <c r="D105" t="s">
        <v>383</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443</v>
      </c>
      <c r="C106" t="s">
        <v>444</v>
      </c>
      <c r="D106" t="s">
        <v>383</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445</v>
      </c>
      <c r="C107" t="s">
        <v>446</v>
      </c>
      <c r="D107" t="s">
        <v>383</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518</v>
      </c>
      <c r="C108" t="s">
        <v>519</v>
      </c>
      <c r="D108" t="s">
        <v>383</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520</v>
      </c>
      <c r="C109" t="s">
        <v>521</v>
      </c>
      <c r="D109" t="s">
        <v>383</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522</v>
      </c>
      <c r="C110" t="s">
        <v>523</v>
      </c>
      <c r="D110" t="s">
        <v>383</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524</v>
      </c>
      <c r="C111" t="s">
        <v>525</v>
      </c>
      <c r="D111" t="s">
        <v>383</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526</v>
      </c>
      <c r="C112" t="s">
        <v>527</v>
      </c>
      <c r="D112" t="s">
        <v>383</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528</v>
      </c>
      <c r="C113" t="s">
        <v>529</v>
      </c>
      <c r="D113" t="s">
        <v>383</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530</v>
      </c>
      <c r="C114" t="s">
        <v>531</v>
      </c>
      <c r="D114" t="s">
        <v>383</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532</v>
      </c>
      <c r="C115" t="s">
        <v>533</v>
      </c>
      <c r="D115" t="s">
        <v>383</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534</v>
      </c>
      <c r="C116" t="s">
        <v>535</v>
      </c>
      <c r="D116" t="s">
        <v>383</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536</v>
      </c>
      <c r="C117" t="s">
        <v>537</v>
      </c>
      <c r="D117" t="s">
        <v>383</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538</v>
      </c>
      <c r="C118" t="s">
        <v>539</v>
      </c>
      <c r="D118" t="s">
        <v>383</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540</v>
      </c>
      <c r="C119" t="s">
        <v>541</v>
      </c>
      <c r="D119" t="s">
        <v>383</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542</v>
      </c>
      <c r="C120" t="s">
        <v>543</v>
      </c>
      <c r="D120" t="s">
        <v>383</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544</v>
      </c>
      <c r="C121" t="s">
        <v>545</v>
      </c>
      <c r="D121" t="s">
        <v>383</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546</v>
      </c>
      <c r="C122" t="s">
        <v>547</v>
      </c>
      <c r="D122" t="s">
        <v>383</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548</v>
      </c>
      <c r="C123" t="s">
        <v>549</v>
      </c>
      <c r="D123" t="s">
        <v>383</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550</v>
      </c>
      <c r="C124" t="s">
        <v>551</v>
      </c>
      <c r="D124" t="s">
        <v>383</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552</v>
      </c>
      <c r="C125" t="s">
        <v>553</v>
      </c>
      <c r="D125" t="s">
        <v>383</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554</v>
      </c>
      <c r="C126" t="s">
        <v>555</v>
      </c>
      <c r="D126" t="s">
        <v>383</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556</v>
      </c>
      <c r="C127" t="s">
        <v>557</v>
      </c>
      <c r="D127" t="s">
        <v>383</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447</v>
      </c>
      <c r="C128" t="s">
        <v>448</v>
      </c>
      <c r="D128" t="s">
        <v>383</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449</v>
      </c>
      <c r="C129" t="s">
        <v>450</v>
      </c>
      <c r="D129" t="s">
        <v>383</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451</v>
      </c>
      <c r="C130" t="s">
        <v>452</v>
      </c>
      <c r="D130" t="s">
        <v>383</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453</v>
      </c>
      <c r="C131" t="s">
        <v>454</v>
      </c>
      <c r="D131" t="s">
        <v>383</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455</v>
      </c>
      <c r="C132" t="s">
        <v>456</v>
      </c>
      <c r="D132" t="s">
        <v>383</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457</v>
      </c>
      <c r="C133" s="7" t="s">
        <v>458</v>
      </c>
      <c r="D133" s="7" t="s">
        <v>383</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459</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460</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461</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462</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463</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55" t="s">
        <v>464</v>
      </c>
      <c r="B143" s="135" t="s">
        <v>281</v>
      </c>
      <c r="C143" s="135" t="s">
        <v>389</v>
      </c>
      <c r="D143" s="135" t="s">
        <v>383</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56"/>
      <c r="B144" s="135" t="s">
        <v>281</v>
      </c>
      <c r="C144" s="135"/>
      <c r="D144" s="135" t="s">
        <v>383</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56"/>
      <c r="B145" s="135" t="s">
        <v>281</v>
      </c>
      <c r="C145" s="135"/>
      <c r="D145" s="135" t="s">
        <v>383</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56"/>
      <c r="B146" s="135" t="s">
        <v>284</v>
      </c>
      <c r="C146" s="135" t="s">
        <v>465</v>
      </c>
      <c r="D146" s="135" t="s">
        <v>383</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56"/>
      <c r="B147" s="135" t="s">
        <v>284</v>
      </c>
      <c r="C147" s="135" t="s">
        <v>466</v>
      </c>
      <c r="D147" s="135" t="s">
        <v>383</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56"/>
      <c r="B148" s="135" t="s">
        <v>284</v>
      </c>
      <c r="C148" s="135"/>
      <c r="D148" s="135" t="s">
        <v>383</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56"/>
      <c r="B149" s="135" t="s">
        <v>284</v>
      </c>
      <c r="C149" s="135"/>
      <c r="D149" s="135" t="s">
        <v>383</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56"/>
      <c r="B150" s="135" t="s">
        <v>287</v>
      </c>
      <c r="C150" s="315" t="s">
        <v>467</v>
      </c>
      <c r="D150" s="135" t="s">
        <v>383</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56"/>
      <c r="B151" s="135" t="s">
        <v>287</v>
      </c>
      <c r="C151" s="315" t="s">
        <v>468</v>
      </c>
      <c r="D151" s="135" t="s">
        <v>383</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56"/>
      <c r="B152" s="135" t="s">
        <v>287</v>
      </c>
      <c r="C152" s="315" t="s">
        <v>469</v>
      </c>
      <c r="D152" s="135" t="s">
        <v>383</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56"/>
      <c r="B153" s="135" t="s">
        <v>470</v>
      </c>
      <c r="C153" s="135"/>
      <c r="D153" s="135" t="s">
        <v>383</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57"/>
      <c r="B154" s="135" t="s">
        <v>470</v>
      </c>
      <c r="C154" s="135"/>
      <c r="D154" s="135" t="s">
        <v>383</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374</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463</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55" t="s">
        <v>471</v>
      </c>
      <c r="B158" s="135" t="s">
        <v>281</v>
      </c>
      <c r="C158" s="315" t="s">
        <v>389</v>
      </c>
      <c r="D158" s="135" t="s">
        <v>472</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56"/>
      <c r="B159" s="135" t="s">
        <v>281</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56"/>
      <c r="B160" s="135" t="s">
        <v>281</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56"/>
      <c r="B161" s="135" t="s">
        <v>284</v>
      </c>
      <c r="C161" s="315" t="s">
        <v>465</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56"/>
      <c r="B162" s="135" t="s">
        <v>284</v>
      </c>
      <c r="C162" s="315" t="s">
        <v>466</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56"/>
      <c r="B163" s="135" t="s">
        <v>284</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56"/>
      <c r="B164" s="135" t="s">
        <v>284</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56"/>
      <c r="B165" s="135" t="s">
        <v>470</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56"/>
      <c r="B166" s="135" t="s">
        <v>470</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56"/>
      <c r="B167" s="135" t="s">
        <v>470</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56"/>
      <c r="B168" s="135" t="s">
        <v>470</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57"/>
      <c r="B169" s="135" t="s">
        <v>470</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475</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55" t="s">
        <v>476</v>
      </c>
      <c r="B172" s="135" t="s">
        <v>281</v>
      </c>
      <c r="C172" s="135" t="s">
        <v>389</v>
      </c>
      <c r="D172" s="135" t="s">
        <v>383</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56"/>
      <c r="B173" s="135" t="s">
        <v>281</v>
      </c>
      <c r="C173" s="135"/>
      <c r="D173" s="135" t="s">
        <v>383</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57"/>
      <c r="B174" s="135" t="s">
        <v>281</v>
      </c>
      <c r="C174" s="135"/>
      <c r="D174" s="135" t="s">
        <v>383</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55" t="s">
        <v>477</v>
      </c>
      <c r="B176" s="135" t="s">
        <v>281</v>
      </c>
      <c r="C176" s="135" t="s">
        <v>389</v>
      </c>
      <c r="D176" s="135" t="s">
        <v>383</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56"/>
      <c r="B177" s="135" t="s">
        <v>281</v>
      </c>
      <c r="C177" s="135"/>
      <c r="D177" s="135" t="s">
        <v>383</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57"/>
      <c r="B178" s="135" t="s">
        <v>281</v>
      </c>
      <c r="C178" s="135"/>
      <c r="D178" s="135" t="s">
        <v>383</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478</v>
      </c>
      <c r="B182" s="19"/>
      <c r="C182" s="19"/>
      <c r="D182" s="19"/>
      <c r="E182" s="15"/>
    </row>
    <row r="183" spans="1:54" ht="15" outlineLevel="1">
      <c r="A183" s="12"/>
      <c r="B183" s="19"/>
      <c r="C183" s="19"/>
      <c r="D183" s="19"/>
      <c r="E183" s="15"/>
    </row>
    <row r="184" spans="1:54" s="4" customFormat="1" outlineLevel="1">
      <c r="A184" s="4" t="s">
        <v>479</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58" t="s">
        <v>480</v>
      </c>
      <c r="B186" s="150" t="s">
        <v>481</v>
      </c>
      <c r="C186" s="6" t="s">
        <v>482</v>
      </c>
      <c r="D186" s="10" t="s">
        <v>394</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59"/>
      <c r="B187" s="150" t="s">
        <v>483</v>
      </c>
      <c r="C187" s="6" t="s">
        <v>484</v>
      </c>
      <c r="D187" s="10" t="s">
        <v>394</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55" t="s">
        <v>485</v>
      </c>
      <c r="B190" s="150" t="s">
        <v>344</v>
      </c>
      <c r="C190" s="19"/>
      <c r="D190" s="135" t="s">
        <v>383</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56"/>
      <c r="B191" s="150" t="s">
        <v>486</v>
      </c>
      <c r="C191" s="19"/>
      <c r="D191" s="135" t="s">
        <v>383</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56"/>
      <c r="B192" s="150" t="s">
        <v>560</v>
      </c>
      <c r="C192" s="19"/>
      <c r="D192" s="135" t="s">
        <v>383</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56"/>
      <c r="B193" s="150" t="s">
        <v>487</v>
      </c>
      <c r="C193" s="19"/>
      <c r="D193" s="135" t="s">
        <v>383</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56"/>
      <c r="B194" s="150" t="s">
        <v>488</v>
      </c>
      <c r="C194" s="19"/>
      <c r="D194" s="135" t="s">
        <v>383</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56"/>
      <c r="B195" s="150" t="s">
        <v>489</v>
      </c>
      <c r="C195" s="19"/>
      <c r="D195" s="135" t="s">
        <v>383</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56"/>
      <c r="B196" s="150" t="s">
        <v>284</v>
      </c>
      <c r="C196" s="19"/>
      <c r="D196" s="135" t="s">
        <v>383</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56"/>
      <c r="B197" s="150" t="s">
        <v>287</v>
      </c>
      <c r="C197" s="19"/>
      <c r="D197" s="135" t="s">
        <v>383</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57"/>
      <c r="B198" s="150" t="s">
        <v>470</v>
      </c>
      <c r="C198" s="19"/>
      <c r="D198" s="135" t="s">
        <v>383</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55" t="s">
        <v>490</v>
      </c>
      <c r="B200" s="150" t="s">
        <v>491</v>
      </c>
      <c r="C200" s="19"/>
      <c r="D200" s="135" t="s">
        <v>383</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56"/>
      <c r="B201" s="150" t="s">
        <v>492</v>
      </c>
      <c r="C201" s="19"/>
      <c r="D201" s="135" t="s">
        <v>383</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57"/>
      <c r="B202" s="150" t="s">
        <v>493</v>
      </c>
      <c r="C202" s="19"/>
      <c r="D202" s="135" t="s">
        <v>383</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55" t="s">
        <v>494</v>
      </c>
      <c r="B204" s="150" t="s">
        <v>495</v>
      </c>
      <c r="C204" s="19"/>
      <c r="D204" s="135" t="s">
        <v>383</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56"/>
      <c r="B205" s="150" t="s">
        <v>496</v>
      </c>
      <c r="C205" s="19"/>
      <c r="D205" s="135" t="s">
        <v>383</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57"/>
      <c r="B206" s="150" t="s">
        <v>497</v>
      </c>
      <c r="C206" s="19"/>
      <c r="D206" s="135" t="s">
        <v>383</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561</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8" t="s">
        <v>485</v>
      </c>
      <c r="B210" s="150" t="s">
        <v>562</v>
      </c>
      <c r="C210" s="19"/>
      <c r="D210" s="135" t="s">
        <v>383</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9"/>
      <c r="B211" s="150" t="s">
        <v>486</v>
      </c>
      <c r="C211" s="19"/>
      <c r="D211" s="135" t="s">
        <v>383</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9"/>
      <c r="B212" s="150" t="s">
        <v>560</v>
      </c>
      <c r="C212" s="19"/>
      <c r="D212" s="135" t="s">
        <v>383</v>
      </c>
      <c r="E212" s="21">
        <f>E192-Baseline!E192</f>
        <v>1.5541703176049269</v>
      </c>
      <c r="F212" s="21">
        <f>F77*F186-Baseline!F77*Baseline!F186</f>
        <v>1.543652556594268</v>
      </c>
      <c r="G212" s="21">
        <f>G77*G186-Baseline!G77*Baseline!G186</f>
        <v>1.5330967029457234</v>
      </c>
      <c r="H212" s="21">
        <f>H77*H186-Baseline!H77*Baseline!H186</f>
        <v>1.5227154450585187</v>
      </c>
      <c r="I212" s="21">
        <f>I77*I186-Baseline!I77*Baseline!I186</f>
        <v>1.5125060248002187</v>
      </c>
      <c r="J212" s="21">
        <f>J77*J186-Baseline!J77*Baseline!J186</f>
        <v>1.5024651773671232</v>
      </c>
      <c r="K212" s="21">
        <f>K77*K186-Baseline!K77*Baseline!K186</f>
        <v>1.4925897629522578</v>
      </c>
      <c r="L212" s="21">
        <f>L77*L186-Baseline!L77*Baseline!L186</f>
        <v>1.4828767596824597</v>
      </c>
      <c r="M212" s="21">
        <f>M77*M186-Baseline!M77*Baseline!M186</f>
        <v>1.4733213898257487</v>
      </c>
      <c r="N212" s="21">
        <f>N77*N186-Baseline!N77*Baseline!N186</f>
        <v>1.4639224998523006</v>
      </c>
      <c r="O212" s="21">
        <f>O77*O186-Baseline!O77*Baseline!O186</f>
        <v>1.4472208292666178</v>
      </c>
      <c r="P212" s="21">
        <f>P77*P186-Baseline!P77*Baseline!P186</f>
        <v>1.4290305446936122</v>
      </c>
      <c r="Q212" s="21">
        <f>Q77*Q186-Baseline!Q77*Baseline!Q186</f>
        <v>1.4113392511589078</v>
      </c>
      <c r="R212" s="21">
        <f>R77*R186-Baseline!R77*Baseline!R186</f>
        <v>1.3941325535690656</v>
      </c>
      <c r="S212" s="21">
        <f>S77*S186-Baseline!S77*Baseline!S186</f>
        <v>1.3773965647675843</v>
      </c>
      <c r="T212" s="21">
        <f>T77*T186-Baseline!T77*Baseline!T186</f>
        <v>1.3611178897400082</v>
      </c>
      <c r="U212" s="21">
        <f>U77*U186-Baseline!U77*Baseline!U186</f>
        <v>1.3452836074521057</v>
      </c>
      <c r="V212" s="21">
        <f>V77*V186-Baseline!V77*Baseline!V186</f>
        <v>1.3298812592582552</v>
      </c>
      <c r="W212" s="21">
        <f>W77*W186-Baseline!W77*Baseline!W186</f>
        <v>1.3148988314729055</v>
      </c>
      <c r="X212" s="21">
        <f>X77*X186-Baseline!X77*Baseline!X186</f>
        <v>1.300324743177919</v>
      </c>
      <c r="Y212" s="21">
        <f>Y77*Y186-Baseline!Y77*Baseline!Y186</f>
        <v>1.2861478328045337</v>
      </c>
      <c r="Z212" s="21">
        <f>Z77*Z186-Baseline!Z77*Baseline!Z186</f>
        <v>1.27235734336406</v>
      </c>
      <c r="AA212" s="21">
        <f>AA77*AA186-Baseline!AA77*Baseline!AA186</f>
        <v>1.2589429119162778</v>
      </c>
      <c r="AB212" s="21">
        <f>AB77*AB186-Baseline!AB77*Baseline!AB186</f>
        <v>1.244350584382198</v>
      </c>
      <c r="AC212" s="21">
        <f>AC77*AC186-Baseline!AC77*Baseline!AC186</f>
        <v>8.0214463782212793</v>
      </c>
      <c r="AD212" s="21">
        <f>AD77*AD186-Baseline!AD77*Baseline!AD186</f>
        <v>7.9564246364868669</v>
      </c>
      <c r="AE212" s="21">
        <f>AE77*AE186-Baseline!AE77*Baseline!AE186</f>
        <v>7.8932051732507214</v>
      </c>
      <c r="AF212" s="21">
        <f>AF77*AF186-Baseline!AF77*Baseline!AF186</f>
        <v>7.8317539478663596</v>
      </c>
      <c r="AG212" s="21">
        <f>AG77*AG186-Baseline!AG77*Baseline!AG186</f>
        <v>7.7720384607547999</v>
      </c>
      <c r="AH212" s="21">
        <f>AH77*AH186-Baseline!AH77*Baseline!AH186</f>
        <v>7.7140276988298426</v>
      </c>
      <c r="AI212" s="21">
        <f>AI77*AI186-Baseline!AI77*Baseline!AI186</f>
        <v>7.6576921126500519</v>
      </c>
      <c r="AJ212" s="21">
        <f>AJ77*AJ186-Baseline!AJ77*Baseline!AJ186</f>
        <v>7.6399113497470328</v>
      </c>
      <c r="AK212" s="21">
        <f>AK77*AK186-Baseline!AK77*Baseline!AK186</f>
        <v>7.6234135756682502</v>
      </c>
      <c r="AL212" s="21">
        <f>AL77*AL186-Baseline!AL77*Baseline!AL186</f>
        <v>7.6081938432665179</v>
      </c>
      <c r="AM212" s="21">
        <f>AM77*AM186-Baseline!AM77*Baseline!AM186</f>
        <v>7.5942482754980922</v>
      </c>
      <c r="AN212" s="21">
        <f>AN77*AN186-Baseline!AN77*Baseline!AN186</f>
        <v>7.579683724344803</v>
      </c>
      <c r="AO212" s="21">
        <f>AO77*AO186-Baseline!AO77*Baseline!AO186</f>
        <v>7.5661630379074909</v>
      </c>
      <c r="AP212" s="21">
        <f>AP77*AP186-Baseline!AP77*Baseline!AP186</f>
        <v>7.5539932631723898</v>
      </c>
      <c r="AQ212" s="21">
        <f>AQ77*AQ186-Baseline!AQ77*Baseline!AQ186</f>
        <v>7.5431721867145951</v>
      </c>
      <c r="AR212" s="21">
        <f>AR77*AR186-Baseline!AR77*Baseline!AR186</f>
        <v>7.5256053169696662</v>
      </c>
      <c r="AS212" s="21">
        <f>AS77*AS186-Baseline!AS77*Baseline!AS186</f>
        <v>7.4922251171963881</v>
      </c>
      <c r="AT212" s="21">
        <f>AT77*AT186-Baseline!AT77*Baseline!AT186</f>
        <v>7.4601296893290954</v>
      </c>
      <c r="AU212" s="21">
        <f>AU77*AU186-Baseline!AU77*Baseline!AU186</f>
        <v>7.4292981813059997</v>
      </c>
      <c r="AV212" s="21">
        <f>AV77*AV186-Baseline!AV77*Baseline!AV186</f>
        <v>7.3944218540763371</v>
      </c>
      <c r="AW212" s="21">
        <f>AW77*AW186-Baseline!AW77*Baseline!AW186</f>
        <v>7.3495563598373819</v>
      </c>
      <c r="AX212" s="21">
        <f>AX77*AX186-Baseline!AX77*Baseline!AX186</f>
        <v>7.289072197874237</v>
      </c>
      <c r="AY212" s="21">
        <f>AY77*AY186-Baseline!AY77*Baseline!AY186</f>
        <v>7.2166937469280823</v>
      </c>
      <c r="AZ212" s="21">
        <f>AZ77*AZ186-Baseline!AZ77*Baseline!AZ186</f>
        <v>7.1423634004137782</v>
      </c>
      <c r="BA212" s="21">
        <f>BA77*BA186-Baseline!BA77*Baseline!BA186</f>
        <v>7.0702322699766027</v>
      </c>
      <c r="BB212" s="21">
        <f>BB77*BB186-Baseline!BB77*Baseline!BB186</f>
        <v>6.9988295958901423</v>
      </c>
    </row>
    <row r="213" spans="1:54" outlineLevel="2">
      <c r="A213" s="479"/>
      <c r="B213" s="150" t="s">
        <v>487</v>
      </c>
      <c r="C213" s="19"/>
      <c r="D213" s="135" t="s">
        <v>383</v>
      </c>
      <c r="E213" s="21">
        <f>E193-Baseline!E193</f>
        <v>9.2668914847671076</v>
      </c>
      <c r="F213" s="21">
        <f>F193-Baseline!F193</f>
        <v>9.3679537279103489</v>
      </c>
      <c r="G213" s="21">
        <f>G193-Baseline!G193</f>
        <v>9.4340178754530779</v>
      </c>
      <c r="H213" s="21">
        <f>H193-Baseline!H193</f>
        <v>9.499379334629154</v>
      </c>
      <c r="I213" s="21">
        <f>I193-Baseline!I193</f>
        <v>9.5961593005401742</v>
      </c>
      <c r="J213" s="21">
        <f>J193-Baseline!J193</f>
        <v>9.6918603108671526</v>
      </c>
      <c r="K213" s="21">
        <f>K193-Baseline!K193</f>
        <v>9.754843862470775</v>
      </c>
      <c r="L213" s="21">
        <f>L193-Baseline!L193</f>
        <v>9.8486917206725835</v>
      </c>
      <c r="M213" s="21">
        <f>M193-Baseline!M193</f>
        <v>9.9415422208249513</v>
      </c>
      <c r="N213" s="21">
        <f>N193-Baseline!N193</f>
        <v>10.002374355305474</v>
      </c>
      <c r="O213" s="21">
        <f>O193-Baseline!O193</f>
        <v>10.041803168715861</v>
      </c>
      <c r="P213" s="21">
        <f>P193-Baseline!P193</f>
        <v>10.067201066976004</v>
      </c>
      <c r="Q213" s="21">
        <f>Q193-Baseline!Q193</f>
        <v>10.092307352523003</v>
      </c>
      <c r="R213" s="21">
        <f>R193-Baseline!R193</f>
        <v>10.146758770611015</v>
      </c>
      <c r="S213" s="21">
        <f>S193-Baseline!S193</f>
        <v>10.1710874117496</v>
      </c>
      <c r="T213" s="21">
        <f>T193-Baseline!T193</f>
        <v>10.195290262759805</v>
      </c>
      <c r="U213" s="21">
        <f>U193-Baseline!U193</f>
        <v>10.219414726848065</v>
      </c>
      <c r="V213" s="21">
        <f>V193-Baseline!V193</f>
        <v>10.271725310899852</v>
      </c>
      <c r="W213" s="21">
        <f>W193-Baseline!W193</f>
        <v>10.295509717121492</v>
      </c>
      <c r="X213" s="21">
        <f>X193-Baseline!X193</f>
        <v>10.346947406151596</v>
      </c>
      <c r="Y213" s="21">
        <f>Y193-Baseline!Y193</f>
        <v>10.370594043075974</v>
      </c>
      <c r="Z213" s="21">
        <f>Z193-Baseline!Z193</f>
        <v>10.421387690867526</v>
      </c>
      <c r="AA213" s="21">
        <f>AA193-Baseline!AA193</f>
        <v>10.47179788339748</v>
      </c>
      <c r="AB213" s="21">
        <f>AB193-Baseline!AB193</f>
        <v>10.508844732514461</v>
      </c>
      <c r="AC213" s="21">
        <f>AC193-Baseline!AC193</f>
        <v>68.72542217115091</v>
      </c>
      <c r="AD213" s="21">
        <f>AD193-Baseline!AD193</f>
        <v>69.151677685105355</v>
      </c>
      <c r="AE213" s="21">
        <f>AE193-Baseline!AE193</f>
        <v>69.594193885621337</v>
      </c>
      <c r="AF213" s="21">
        <f>AF193-Baseline!AF193</f>
        <v>70.031211787654073</v>
      </c>
      <c r="AG213" s="21">
        <f>AG193-Baseline!AG193</f>
        <v>70.465173879841259</v>
      </c>
      <c r="AH213" s="21">
        <f>AH193-Baseline!AH193</f>
        <v>70.898996313306583</v>
      </c>
      <c r="AI213" s="21">
        <f>AI193-Baseline!AI193</f>
        <v>71.336598315924334</v>
      </c>
      <c r="AJ213" s="21">
        <f>AJ193-Baseline!AJ193</f>
        <v>72.124476043393742</v>
      </c>
      <c r="AK213" s="21">
        <f>AK193-Baseline!AK193</f>
        <v>72.919071780384428</v>
      </c>
      <c r="AL213" s="21">
        <f>AL193-Baseline!AL193</f>
        <v>73.7218369053803</v>
      </c>
      <c r="AM213" s="21">
        <f>AM193-Baseline!AM193</f>
        <v>74.533596390897515</v>
      </c>
      <c r="AN213" s="21">
        <f>AN193-Baseline!AN193</f>
        <v>75.335908438316054</v>
      </c>
      <c r="AO213" s="21">
        <f>AO193-Baseline!AO193</f>
        <v>76.144955334493545</v>
      </c>
      <c r="AP213" s="21">
        <f>AP193-Baseline!AP193</f>
        <v>76.964307686313404</v>
      </c>
      <c r="AQ213" s="21">
        <f>AQ193-Baseline!AQ193</f>
        <v>77.794587725135969</v>
      </c>
      <c r="AR213" s="21">
        <f>AR193-Baseline!AR193</f>
        <v>78.551791210055072</v>
      </c>
      <c r="AS213" s="21">
        <f>AS193-Baseline!AS193</f>
        <v>79.137572836987118</v>
      </c>
      <c r="AT213" s="21">
        <f>AT193-Baseline!AT193</f>
        <v>79.72874158911408</v>
      </c>
      <c r="AU213" s="21">
        <f>AU193-Baseline!AU193</f>
        <v>80.325575297063608</v>
      </c>
      <c r="AV213" s="21">
        <f>AV193-Baseline!AV193</f>
        <v>80.870491905719263</v>
      </c>
      <c r="AW213" s="21">
        <f>AW193-Baseline!AW193</f>
        <v>81.296216599709865</v>
      </c>
      <c r="AX213" s="21">
        <f>AX193-Baseline!AX193</f>
        <v>81.536038256785687</v>
      </c>
      <c r="AY213" s="21">
        <f>AY193-Baseline!AY193</f>
        <v>81.626242819234605</v>
      </c>
      <c r="AZ213" s="21">
        <f>AZ193-Baseline!AZ193</f>
        <v>81.676078532278211</v>
      </c>
      <c r="BA213" s="21">
        <f>BA193-Baseline!BA193</f>
        <v>81.732801567610366</v>
      </c>
      <c r="BB213" s="21">
        <f>BB193-Baseline!BB193</f>
        <v>81.780048151968543</v>
      </c>
    </row>
    <row r="214" spans="1:54" outlineLevel="2">
      <c r="A214" s="479"/>
      <c r="B214" s="150" t="s">
        <v>488</v>
      </c>
      <c r="C214" s="19"/>
      <c r="D214" s="135" t="s">
        <v>383</v>
      </c>
      <c r="E214" s="21">
        <f>E194-Baseline!E194</f>
        <v>4.6407787985067559</v>
      </c>
      <c r="F214" s="21">
        <f>F194-Baseline!F194</f>
        <v>4.6795660775851786</v>
      </c>
      <c r="G214" s="21">
        <f>G194-Baseline!G194</f>
        <v>4.7183412390088959</v>
      </c>
      <c r="H214" s="21">
        <f>H194-Baseline!H194</f>
        <v>4.7577576840483617</v>
      </c>
      <c r="I214" s="21">
        <f>I194-Baseline!I194</f>
        <v>4.7978255093100977</v>
      </c>
      <c r="J214" s="21">
        <f>J194-Baseline!J194</f>
        <v>4.8385532023341824</v>
      </c>
      <c r="K214" s="21">
        <f>K194-Baseline!K194</f>
        <v>4.8799495664708523</v>
      </c>
      <c r="L214" s="21">
        <f>L194-Baseline!L194</f>
        <v>4.9220237307679175</v>
      </c>
      <c r="M214" s="21">
        <f>M194-Baseline!M194</f>
        <v>4.9647788489651443</v>
      </c>
      <c r="N214" s="21">
        <f>N194-Baseline!N194</f>
        <v>5.0082300451349369</v>
      </c>
      <c r="O214" s="21">
        <f>O194-Baseline!O194</f>
        <v>5.026489242856421</v>
      </c>
      <c r="P214" s="21">
        <f>P194-Baseline!P194</f>
        <v>5.0388941346504925</v>
      </c>
      <c r="Q214" s="21">
        <f>Q194-Baseline!Q194</f>
        <v>5.052297456707473</v>
      </c>
      <c r="R214" s="21">
        <f>R194-Baseline!R194</f>
        <v>5.0667016258642459</v>
      </c>
      <c r="S214" s="21">
        <f>S194-Baseline!S194</f>
        <v>5.0809661232260801</v>
      </c>
      <c r="T214" s="21">
        <f>T194-Baseline!T194</f>
        <v>5.0962307991248004</v>
      </c>
      <c r="U214" s="21">
        <f>U194-Baseline!U194</f>
        <v>5.1124990277780649</v>
      </c>
      <c r="V214" s="21">
        <f>V194-Baseline!V194</f>
        <v>5.1297747618846996</v>
      </c>
      <c r="W214" s="21">
        <f>W194-Baseline!W194</f>
        <v>5.1480625157341819</v>
      </c>
      <c r="X214" s="21">
        <f>X194-Baseline!X194</f>
        <v>5.1673674065374895</v>
      </c>
      <c r="Y214" s="21">
        <f>Y194-Baseline!Y194</f>
        <v>5.1876951531828563</v>
      </c>
      <c r="Z214" s="21">
        <f>Z194-Baseline!Z194</f>
        <v>5.2090520880952935</v>
      </c>
      <c r="AA214" s="21">
        <f>AA194-Baseline!AA194</f>
        <v>5.2314451792038517</v>
      </c>
      <c r="AB214" s="21">
        <f>AB194-Baseline!AB194</f>
        <v>5.2483699476370944</v>
      </c>
      <c r="AC214" s="21">
        <f>AC194-Baseline!AC194</f>
        <v>34.317926968089132</v>
      </c>
      <c r="AD214" s="21">
        <f>AD194-Baseline!AD194</f>
        <v>34.525309886630168</v>
      </c>
      <c r="AE214" s="21">
        <f>AE194-Baseline!AE194</f>
        <v>34.734502527950546</v>
      </c>
      <c r="AF214" s="21">
        <f>AF194-Baseline!AF194</f>
        <v>34.94402073042788</v>
      </c>
      <c r="AG214" s="21">
        <f>AG194-Baseline!AG194</f>
        <v>35.153113876200962</v>
      </c>
      <c r="AH214" s="21">
        <f>AH194-Baseline!AH194</f>
        <v>35.362009559931742</v>
      </c>
      <c r="AI214" s="21">
        <f>AI194-Baseline!AI194</f>
        <v>35.572341904761394</v>
      </c>
      <c r="AJ214" s="21">
        <f>AJ194-Baseline!AJ194</f>
        <v>35.957287719770477</v>
      </c>
      <c r="AK214" s="21">
        <f>AK194-Baseline!AK194</f>
        <v>36.346029593863548</v>
      </c>
      <c r="AL214" s="21">
        <f>AL194-Baseline!AL194</f>
        <v>36.738841930426752</v>
      </c>
      <c r="AM214" s="21">
        <f>AM194-Baseline!AM194</f>
        <v>37.136060434748373</v>
      </c>
      <c r="AN214" s="21">
        <f>AN194-Baseline!AN194</f>
        <v>37.528574030493346</v>
      </c>
      <c r="AO214" s="21">
        <f>AO194-Baseline!AO194</f>
        <v>37.924508802802855</v>
      </c>
      <c r="AP214" s="21">
        <f>AP194-Baseline!AP194</f>
        <v>38.325624484066232</v>
      </c>
      <c r="AQ214" s="21">
        <f>AQ194-Baseline!AQ194</f>
        <v>38.732180840380899</v>
      </c>
      <c r="AR214" s="21">
        <f>AR194-Baseline!AR194</f>
        <v>39.102371937544014</v>
      </c>
      <c r="AS214" s="21">
        <f>AS194-Baseline!AS194</f>
        <v>39.387281931460329</v>
      </c>
      <c r="AT214" s="21">
        <f>AT194-Baseline!AT194</f>
        <v>39.674935466369142</v>
      </c>
      <c r="AU214" s="21">
        <f>AU194-Baseline!AU194</f>
        <v>39.965461308528702</v>
      </c>
      <c r="AV214" s="21">
        <f>AV194-Baseline!AV194</f>
        <v>40.230210188107371</v>
      </c>
      <c r="AW214" s="21">
        <f>AW194-Baseline!AW194</f>
        <v>40.435733869205919</v>
      </c>
      <c r="AX214" s="21">
        <f>AX194-Baseline!AX194</f>
        <v>40.548881327755041</v>
      </c>
      <c r="AY214" s="21">
        <f>AY194-Baseline!AY194</f>
        <v>40.587732901816842</v>
      </c>
      <c r="AZ214" s="21">
        <f>AZ194-Baseline!AZ194</f>
        <v>40.606631907983143</v>
      </c>
      <c r="BA214" s="21">
        <f>BA194-Baseline!BA194</f>
        <v>40.629074305485801</v>
      </c>
      <c r="BB214" s="21">
        <f>BB194-Baseline!BB194</f>
        <v>40.646921816353377</v>
      </c>
    </row>
    <row r="215" spans="1:54" outlineLevel="2">
      <c r="A215" s="479"/>
      <c r="B215" s="150" t="s">
        <v>489</v>
      </c>
      <c r="C215" s="19"/>
      <c r="D215" s="135" t="s">
        <v>383</v>
      </c>
      <c r="E215" s="21">
        <f>E195-Baseline!E195</f>
        <v>13.922336392222446</v>
      </c>
      <c r="F215" s="21">
        <f>F195-Baseline!F195</f>
        <v>14.038698229480024</v>
      </c>
      <c r="G215" s="21">
        <f>G195-Baseline!G195</f>
        <v>14.155023717026689</v>
      </c>
      <c r="H215" s="21">
        <f>H195-Baseline!H195</f>
        <v>14.273273052145086</v>
      </c>
      <c r="I215" s="21">
        <f>I195-Baseline!I195</f>
        <v>14.393476527930291</v>
      </c>
      <c r="J215" s="21">
        <f>J195-Baseline!J195</f>
        <v>14.515659603814434</v>
      </c>
      <c r="K215" s="21">
        <f>K195-Baseline!K195</f>
        <v>14.639848699412559</v>
      </c>
      <c r="L215" s="21">
        <f>L195-Baseline!L195</f>
        <v>14.766071192303752</v>
      </c>
      <c r="M215" s="21">
        <f>M195-Baseline!M195</f>
        <v>14.894336543769166</v>
      </c>
      <c r="N215" s="21">
        <f>N195-Baseline!N195</f>
        <v>15.024690132298481</v>
      </c>
      <c r="O215" s="21">
        <f>O195-Baseline!O195</f>
        <v>15.079467728569265</v>
      </c>
      <c r="P215" s="21">
        <f>P195-Baseline!P195</f>
        <v>15.116682406983767</v>
      </c>
      <c r="Q215" s="21">
        <f>Q195-Baseline!Q195</f>
        <v>15.156892370122419</v>
      </c>
      <c r="R215" s="21">
        <f>R195-Baseline!R195</f>
        <v>15.200104877592738</v>
      </c>
      <c r="S215" s="21">
        <f>S195-Baseline!S195</f>
        <v>15.242898366755513</v>
      </c>
      <c r="T215" s="21">
        <f>T195-Baseline!T195</f>
        <v>15.288692394486217</v>
      </c>
      <c r="U215" s="21">
        <f>U195-Baseline!U195</f>
        <v>15.33749708618878</v>
      </c>
      <c r="V215" s="21">
        <f>V195-Baseline!V195</f>
        <v>15.389324282832195</v>
      </c>
      <c r="W215" s="21">
        <f>W195-Baseline!W195</f>
        <v>15.444187547202548</v>
      </c>
      <c r="X215" s="21">
        <f>X195-Baseline!X195</f>
        <v>15.502102219612468</v>
      </c>
      <c r="Y215" s="21">
        <f>Y195-Baseline!Y195</f>
        <v>15.563085459548565</v>
      </c>
      <c r="Z215" s="21">
        <f>Z195-Baseline!Z195</f>
        <v>15.627156261586039</v>
      </c>
      <c r="AA215" s="21">
        <f>AA195-Baseline!AA195</f>
        <v>15.694335540282932</v>
      </c>
      <c r="AB215" s="21">
        <f>AB195-Baseline!AB195</f>
        <v>15.745109842911281</v>
      </c>
      <c r="AC215" s="21">
        <f>AC195-Baseline!AC195</f>
        <v>102.95378090524007</v>
      </c>
      <c r="AD215" s="21">
        <f>AD195-Baseline!AD195</f>
        <v>103.5759296619578</v>
      </c>
      <c r="AE215" s="21">
        <f>AE195-Baseline!AE195</f>
        <v>104.2035075872346</v>
      </c>
      <c r="AF215" s="21">
        <f>AF195-Baseline!AF195</f>
        <v>104.83206219627097</v>
      </c>
      <c r="AG215" s="21">
        <f>AG195-Baseline!AG195</f>
        <v>105.45934163221953</v>
      </c>
      <c r="AH215" s="21">
        <f>AH195-Baseline!AH195</f>
        <v>106.08602868427575</v>
      </c>
      <c r="AI215" s="21">
        <f>AI195-Baseline!AI195</f>
        <v>106.71702571941519</v>
      </c>
      <c r="AJ215" s="21">
        <f>AJ195-Baseline!AJ195</f>
        <v>107.87186316494051</v>
      </c>
      <c r="AK215" s="21">
        <f>AK195-Baseline!AK195</f>
        <v>109.03808878759008</v>
      </c>
      <c r="AL215" s="21">
        <f>AL195-Baseline!AL195</f>
        <v>110.21652579762734</v>
      </c>
      <c r="AM215" s="21">
        <f>AM195-Baseline!AM195</f>
        <v>111.40818131112947</v>
      </c>
      <c r="AN215" s="21">
        <f>AN195-Baseline!AN195</f>
        <v>112.58572209882138</v>
      </c>
      <c r="AO215" s="21">
        <f>AO195-Baseline!AO195</f>
        <v>113.77352641617975</v>
      </c>
      <c r="AP215" s="21">
        <f>AP195-Baseline!AP195</f>
        <v>114.97687346040382</v>
      </c>
      <c r="AQ215" s="21">
        <f>AQ195-Baseline!AQ195</f>
        <v>116.19654252979656</v>
      </c>
      <c r="AR215" s="21">
        <f>AR195-Baseline!AR195</f>
        <v>117.30711582173075</v>
      </c>
      <c r="AS215" s="21">
        <f>AS195-Baseline!AS195</f>
        <v>118.16184580389057</v>
      </c>
      <c r="AT215" s="21">
        <f>AT195-Baseline!AT195</f>
        <v>119.02480640902607</v>
      </c>
      <c r="AU215" s="21">
        <f>AU195-Baseline!AU195</f>
        <v>119.89638393591443</v>
      </c>
      <c r="AV215" s="21">
        <f>AV195-Baseline!AV195</f>
        <v>120.69063057505133</v>
      </c>
      <c r="AW215" s="21">
        <f>AW195-Baseline!AW195</f>
        <v>121.30720161872763</v>
      </c>
      <c r="AX215" s="21">
        <f>AX195-Baseline!AX195</f>
        <v>121.6466439947248</v>
      </c>
      <c r="AY215" s="21">
        <f>AY195-Baseline!AY195</f>
        <v>121.76319871723385</v>
      </c>
      <c r="AZ215" s="21">
        <f>AZ195-Baseline!AZ195</f>
        <v>121.81989573604457</v>
      </c>
      <c r="BA215" s="21">
        <f>BA195-Baseline!BA195</f>
        <v>121.88722292885909</v>
      </c>
      <c r="BB215" s="21">
        <f>BB195-Baseline!BB195</f>
        <v>121.94076546176078</v>
      </c>
    </row>
    <row r="216" spans="1:54" outlineLevel="2">
      <c r="A216" s="479"/>
      <c r="B216" s="150" t="s">
        <v>284</v>
      </c>
      <c r="C216" s="19"/>
      <c r="D216" s="135" t="s">
        <v>383</v>
      </c>
      <c r="E216" s="21">
        <f>E196-Baseline!E196</f>
        <v>1.1958343393343507</v>
      </c>
      <c r="F216" s="21">
        <f>F196-Baseline!F196</f>
        <v>1.2100258638211114</v>
      </c>
      <c r="G216" s="21">
        <f>G196-Baseline!G196</f>
        <v>1.2245118526219385</v>
      </c>
      <c r="H216" s="21">
        <f>H196-Baseline!H196</f>
        <v>1.239352283273272</v>
      </c>
      <c r="I216" s="21">
        <f>I196-Baseline!I196</f>
        <v>1.2546646980796132</v>
      </c>
      <c r="J216" s="21">
        <f>J196-Baseline!J196</f>
        <v>1.2704623419473418</v>
      </c>
      <c r="K216" s="21">
        <f>K196-Baseline!K196</f>
        <v>1.2860954342438573</v>
      </c>
      <c r="L216" s="21">
        <f>L196-Baseline!L196</f>
        <v>1.3019536646526597</v>
      </c>
      <c r="M216" s="21">
        <f>M196-Baseline!M196</f>
        <v>1.3179346395404887</v>
      </c>
      <c r="N216" s="21">
        <f>N196-Baseline!N196</f>
        <v>1.3343733029436327</v>
      </c>
      <c r="O216" s="21">
        <f>O196-Baseline!O196</f>
        <v>1.3507819591499464</v>
      </c>
      <c r="P216" s="21">
        <f>P196-Baseline!P196</f>
        <v>1.3675924918961695</v>
      </c>
      <c r="Q216" s="21">
        <f>Q196-Baseline!Q196</f>
        <v>1.3849480994112997</v>
      </c>
      <c r="R216" s="21">
        <f>R196-Baseline!R196</f>
        <v>1.4027731570886399</v>
      </c>
      <c r="S216" s="21">
        <f>S196-Baseline!S196</f>
        <v>1.4211969902985537</v>
      </c>
      <c r="T216" s="21">
        <f>T196-Baseline!T196</f>
        <v>1.4402380433223851</v>
      </c>
      <c r="U216" s="21">
        <f>U196-Baseline!U196</f>
        <v>1.4599155282159244</v>
      </c>
      <c r="V216" s="21">
        <f>V196-Baseline!V196</f>
        <v>1.4802495142957113</v>
      </c>
      <c r="W216" s="21">
        <f>W196-Baseline!W196</f>
        <v>1.5012609199245426</v>
      </c>
      <c r="X216" s="21">
        <f>X196-Baseline!X196</f>
        <v>1.5229716187560609</v>
      </c>
      <c r="Y216" s="21">
        <f>Y196-Baseline!Y196</f>
        <v>1.5454043990173174</v>
      </c>
      <c r="Z216" s="21">
        <f>Z196-Baseline!Z196</f>
        <v>1.5685830853730116</v>
      </c>
      <c r="AA216" s="21">
        <f>AA196-Baseline!AA196</f>
        <v>1.5925324998488806</v>
      </c>
      <c r="AB216" s="21">
        <f>AB196-Baseline!AB196</f>
        <v>1.6161537557042058</v>
      </c>
      <c r="AC216" s="21">
        <f>AC196-Baseline!AC196</f>
        <v>2.8601415265077055</v>
      </c>
      <c r="AD216" s="21">
        <f>AD196-Baseline!AD196</f>
        <v>2.8642980826516125</v>
      </c>
      <c r="AE216" s="21">
        <f>AE196-Baseline!AE196</f>
        <v>2.8696027570952287</v>
      </c>
      <c r="AF216" s="21">
        <f>AF196-Baseline!AF196</f>
        <v>2.8760817040907702</v>
      </c>
      <c r="AG216" s="21">
        <f>AG196-Baseline!AG196</f>
        <v>2.8837625272892087</v>
      </c>
      <c r="AH216" s="21">
        <f>AH196-Baseline!AH196</f>
        <v>2.892674268422593</v>
      </c>
      <c r="AI216" s="21">
        <f>AI196-Baseline!AI196</f>
        <v>2.9028475332270389</v>
      </c>
      <c r="AJ216" s="21">
        <f>AJ196-Baseline!AJ196</f>
        <v>2.9204720050567161</v>
      </c>
      <c r="AK216" s="21">
        <f>AK196-Baseline!AK196</f>
        <v>2.9394912424429904</v>
      </c>
      <c r="AL216" s="21">
        <f>AL196-Baseline!AL196</f>
        <v>2.9599497695305965</v>
      </c>
      <c r="AM216" s="21">
        <f>AM196-Baseline!AM196</f>
        <v>2.9818942380537869</v>
      </c>
      <c r="AN216" s="21">
        <f>AN196-Baseline!AN196</f>
        <v>3.0051361907110037</v>
      </c>
      <c r="AO216" s="21">
        <f>AO196-Baseline!AO196</f>
        <v>3.0299275359278344</v>
      </c>
      <c r="AP216" s="21">
        <f>AP196-Baseline!AP196</f>
        <v>3.0563604404001961</v>
      </c>
      <c r="AQ216" s="21">
        <f>AQ196-Baseline!AQ196</f>
        <v>3.0844912995782008</v>
      </c>
      <c r="AR216" s="21">
        <f>AR196-Baseline!AR196</f>
        <v>3.1078945369295075</v>
      </c>
      <c r="AS216" s="21">
        <f>AS196-Baseline!AS196</f>
        <v>3.1189147107606336</v>
      </c>
      <c r="AT216" s="21">
        <f>AT196-Baseline!AT196</f>
        <v>3.1310676138221956</v>
      </c>
      <c r="AU216" s="21">
        <f>AU196-Baseline!AU196</f>
        <v>3.1443814382155275</v>
      </c>
      <c r="AV216" s="21">
        <f>AV196-Baseline!AV196</f>
        <v>3.1540645159006173</v>
      </c>
      <c r="AW216" s="21">
        <f>AW196-Baseline!AW196</f>
        <v>3.1544101089962808</v>
      </c>
      <c r="AX216" s="21">
        <f>AX196-Baseline!AX196</f>
        <v>3.1525776716226743</v>
      </c>
      <c r="AY216" s="21">
        <f>AY196-Baseline!AY196</f>
        <v>3.149318994595196</v>
      </c>
      <c r="AZ216" s="21">
        <f>AZ196-Baseline!AZ196</f>
        <v>3.1461345331417889</v>
      </c>
      <c r="BA216" s="21">
        <f>BA196-Baseline!BA196</f>
        <v>3.1436641866622677</v>
      </c>
      <c r="BB216" s="21">
        <f>BB196-Baseline!BB196</f>
        <v>3.1411957799000922</v>
      </c>
    </row>
    <row r="217" spans="1:54" outlineLevel="2">
      <c r="A217" s="479"/>
      <c r="B217" s="150" t="s">
        <v>287</v>
      </c>
      <c r="C217" s="19"/>
      <c r="D217" s="135"/>
      <c r="E217" s="21">
        <f>E197-Baseline!E197</f>
        <v>5.8022716868999993</v>
      </c>
      <c r="F217" s="21">
        <f>F197-Baseline!F197</f>
        <v>5.7582112216425125</v>
      </c>
      <c r="G217" s="21">
        <f>G197-Baseline!G197</f>
        <v>5.7145580558706168</v>
      </c>
      <c r="H217" s="21">
        <f>H197-Baseline!H197</f>
        <v>5.6706530926995304</v>
      </c>
      <c r="I217" s="21">
        <f>I197-Baseline!I197</f>
        <v>5.6283496603399525</v>
      </c>
      <c r="J217" s="21">
        <f>J197-Baseline!J197</f>
        <v>5.5876146072809307</v>
      </c>
      <c r="K217" s="21">
        <f>K197-Baseline!K197</f>
        <v>5.5431860397652564</v>
      </c>
      <c r="L217" s="21">
        <f>L197-Baseline!L197</f>
        <v>5.4982375454180747</v>
      </c>
      <c r="M217" s="21">
        <f>M197-Baseline!M197</f>
        <v>5.4495294348435106</v>
      </c>
      <c r="N217" s="21">
        <f>N197-Baseline!N197</f>
        <v>5.4017166842432776</v>
      </c>
      <c r="O217" s="21">
        <f>O197-Baseline!O197</f>
        <v>5.345777572624284</v>
      </c>
      <c r="P217" s="21">
        <f>P197-Baseline!P197</f>
        <v>5.289371026738511</v>
      </c>
      <c r="Q217" s="21">
        <f>Q197-Baseline!Q197</f>
        <v>5.2350331158293573</v>
      </c>
      <c r="R217" s="21">
        <f>R197-Baseline!R197</f>
        <v>5.182463597198562</v>
      </c>
      <c r="S217" s="21">
        <f>S197-Baseline!S197</f>
        <v>5.131931292845425</v>
      </c>
      <c r="T217" s="21">
        <f>T197-Baseline!T197</f>
        <v>5.0833896177170947</v>
      </c>
      <c r="U217" s="21">
        <f>U197-Baseline!U197</f>
        <v>5.0367939878361927</v>
      </c>
      <c r="V217" s="21">
        <f>V197-Baseline!V197</f>
        <v>4.9921017651336754</v>
      </c>
      <c r="W217" s="21">
        <f>W197-Baseline!W197</f>
        <v>4.9492722057259648</v>
      </c>
      <c r="X217" s="21">
        <f>X197-Baseline!X197</f>
        <v>4.9082664086109222</v>
      </c>
      <c r="Y217" s="21">
        <f>Y197-Baseline!Y197</f>
        <v>4.8689331449594313</v>
      </c>
      <c r="Z217" s="21">
        <f>Z197-Baseline!Z197</f>
        <v>4.8311637558334439</v>
      </c>
      <c r="AA217" s="21">
        <f>AA197-Baseline!AA197</f>
        <v>4.7951141334165897</v>
      </c>
      <c r="AB217" s="21">
        <f>AB197-Baseline!AB197</f>
        <v>4.757240200560517</v>
      </c>
      <c r="AC217" s="21">
        <f>AC197-Baseline!AC197</f>
        <v>18.873996101442646</v>
      </c>
      <c r="AD217" s="21">
        <f>AD197-Baseline!AD197</f>
        <v>18.655636926983192</v>
      </c>
      <c r="AE217" s="21">
        <f>AE197-Baseline!AE197</f>
        <v>18.446449703415301</v>
      </c>
      <c r="AF217" s="21">
        <f>AF197-Baseline!AF197</f>
        <v>18.246206999244549</v>
      </c>
      <c r="AG217" s="21">
        <f>AG197-Baseline!AG197</f>
        <v>18.054690501330086</v>
      </c>
      <c r="AH217" s="21">
        <f>AH197-Baseline!AH197</f>
        <v>17.871690747820587</v>
      </c>
      <c r="AI217" s="21">
        <f>AI197-Baseline!AI197</f>
        <v>17.697006088754435</v>
      </c>
      <c r="AJ217" s="21">
        <f>AJ197-Baseline!AJ197</f>
        <v>17.615543306386293</v>
      </c>
      <c r="AK217" s="21">
        <f>AK197-Baseline!AK197</f>
        <v>17.540888868882934</v>
      </c>
      <c r="AL217" s="21">
        <f>AL197-Baseline!AL197</f>
        <v>17.472970582038222</v>
      </c>
      <c r="AM217" s="21">
        <f>AM197-Baseline!AM197</f>
        <v>17.411721620084787</v>
      </c>
      <c r="AN217" s="21">
        <f>AN197-Baseline!AN197</f>
        <v>17.354499803556902</v>
      </c>
      <c r="AO217" s="21">
        <f>AO197-Baseline!AO197</f>
        <v>17.303521421106044</v>
      </c>
      <c r="AP217" s="21">
        <f>AP197-Baseline!AP197</f>
        <v>17.259155577052624</v>
      </c>
      <c r="AQ217" s="21">
        <f>AQ197-Baseline!AQ197</f>
        <v>17.221352880419332</v>
      </c>
      <c r="AR217" s="21">
        <f>AR197-Baseline!AR197</f>
        <v>17.172022604080993</v>
      </c>
      <c r="AS217" s="21">
        <f>AS197-Baseline!AS197</f>
        <v>17.090921841001716</v>
      </c>
      <c r="AT217" s="21">
        <f>AT197-Baseline!AT197</f>
        <v>17.016124363968988</v>
      </c>
      <c r="AU217" s="21">
        <f>AU197-Baseline!AU197</f>
        <v>16.947549622062144</v>
      </c>
      <c r="AV217" s="21">
        <f>AV197-Baseline!AV197</f>
        <v>16.873387871197508</v>
      </c>
      <c r="AW217" s="21">
        <f>AW197-Baseline!AW197</f>
        <v>16.7804216630492</v>
      </c>
      <c r="AX217" s="21">
        <f>AX197-Baseline!AX197</f>
        <v>16.670159518059851</v>
      </c>
      <c r="AY217" s="21">
        <f>AY197-Baseline!AY197</f>
        <v>16.547663742466867</v>
      </c>
      <c r="AZ217" s="21">
        <f>AZ197-Baseline!AZ197</f>
        <v>16.426626121068324</v>
      </c>
      <c r="BA217" s="21">
        <f>BA197-Baseline!BA197</f>
        <v>16.31214500862265</v>
      </c>
      <c r="BB217" s="21">
        <f>BB197-Baseline!BB197</f>
        <v>16.19898917351766</v>
      </c>
    </row>
    <row r="218" spans="1:54" outlineLevel="2">
      <c r="A218" s="480"/>
      <c r="B218" s="150" t="s">
        <v>470</v>
      </c>
      <c r="C218" s="19"/>
      <c r="D218" s="135" t="s">
        <v>383</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8" t="s">
        <v>490</v>
      </c>
      <c r="B220" s="150" t="s">
        <v>491</v>
      </c>
      <c r="C220" s="19"/>
      <c r="D220" s="135" t="s">
        <v>383</v>
      </c>
      <c r="E220" s="21">
        <f>E200-Baseline!E200</f>
        <v>17.819167828606382</v>
      </c>
      <c r="F220" s="21">
        <f>F200-Baseline!F200</f>
        <v>17.879843369968238</v>
      </c>
      <c r="G220" s="21">
        <f>G200-Baseline!G200</f>
        <v>17.906184486891355</v>
      </c>
      <c r="H220" s="21">
        <f>H200-Baseline!H200</f>
        <v>17.932100155660475</v>
      </c>
      <c r="I220" s="21">
        <f>I200-Baseline!I200</f>
        <v>17.991679683759958</v>
      </c>
      <c r="J220" s="21">
        <f>J200-Baseline!J200</f>
        <v>18.052402437462547</v>
      </c>
      <c r="K220" s="21">
        <f>K200-Baseline!K200</f>
        <v>18.076715099432146</v>
      </c>
      <c r="L220" s="21">
        <f>L200-Baseline!L200</f>
        <v>18.131759690425778</v>
      </c>
      <c r="M220" s="21">
        <f>M200-Baseline!M200</f>
        <v>18.1823276850347</v>
      </c>
      <c r="N220" s="21">
        <f>N200-Baseline!N200</f>
        <v>18.202386842344684</v>
      </c>
      <c r="O220" s="21">
        <f>O200-Baseline!O200</f>
        <v>18.185583529756709</v>
      </c>
      <c r="P220" s="21">
        <f>P200-Baseline!P200</f>
        <v>18.153195130304297</v>
      </c>
      <c r="Q220" s="21">
        <f>Q200-Baseline!Q200</f>
        <v>18.123627818922568</v>
      </c>
      <c r="R220" s="21">
        <f>R200-Baseline!R200</f>
        <v>18.126128078467282</v>
      </c>
      <c r="S220" s="21">
        <f>S200-Baseline!S200</f>
        <v>18.101612259661163</v>
      </c>
      <c r="T220" s="21">
        <f>T200-Baseline!T200</f>
        <v>18.080035813539293</v>
      </c>
      <c r="U220" s="21">
        <f>U200-Baseline!U200</f>
        <v>18.061407850352289</v>
      </c>
      <c r="V220" s="21">
        <f>V200-Baseline!V200</f>
        <v>18.073957849587494</v>
      </c>
      <c r="W220" s="21">
        <f>W200-Baseline!W200</f>
        <v>18.060941674244905</v>
      </c>
      <c r="X220" s="21">
        <f>X200-Baseline!X200</f>
        <v>18.078510176696497</v>
      </c>
      <c r="Y220" s="21">
        <f>Y200-Baseline!Y200</f>
        <v>18.071079419857256</v>
      </c>
      <c r="Z220" s="21">
        <f>Z200-Baseline!Z200</f>
        <v>18.09349187543804</v>
      </c>
      <c r="AA220" s="21">
        <f>AA200-Baseline!AA200</f>
        <v>18.118387428579226</v>
      </c>
      <c r="AB220" s="21">
        <f>AB200-Baseline!AB200</f>
        <v>18.126589273161382</v>
      </c>
      <c r="AC220" s="21">
        <f>AC200-Baseline!AC200</f>
        <v>98.481006177322541</v>
      </c>
      <c r="AD220" s="21">
        <f>AD200-Baseline!AD200</f>
        <v>98.628037331227034</v>
      </c>
      <c r="AE220" s="21">
        <f>AE200-Baseline!AE200</f>
        <v>98.803451519382577</v>
      </c>
      <c r="AF220" s="21">
        <f>AF200-Baseline!AF200</f>
        <v>98.985254438855748</v>
      </c>
      <c r="AG220" s="21">
        <f>AG200-Baseline!AG200</f>
        <v>99.175665369215352</v>
      </c>
      <c r="AH220" s="21">
        <f>AH200-Baseline!AH200</f>
        <v>99.377389028379611</v>
      </c>
      <c r="AI220" s="21">
        <f>AI200-Baseline!AI200</f>
        <v>99.594144050555869</v>
      </c>
      <c r="AJ220" s="21">
        <f>AJ200-Baseline!AJ200</f>
        <v>100.30040270458377</v>
      </c>
      <c r="AK220" s="21">
        <f>AK200-Baseline!AK200</f>
        <v>101.02286546737859</v>
      </c>
      <c r="AL220" s="21">
        <f>AL200-Baseline!AL200</f>
        <v>101.76295110021564</v>
      </c>
      <c r="AM220" s="21">
        <f>AM200-Baseline!AM200</f>
        <v>102.52146052453418</v>
      </c>
      <c r="AN220" s="21">
        <f>AN200-Baseline!AN200</f>
        <v>103.27522815692876</v>
      </c>
      <c r="AO220" s="21">
        <f>AO200-Baseline!AO200</f>
        <v>104.04456732943491</v>
      </c>
      <c r="AP220" s="21">
        <f>AP200-Baseline!AP200</f>
        <v>104.83381696693861</v>
      </c>
      <c r="AQ220" s="21">
        <f>AQ200-Baseline!AQ200</f>
        <v>105.6436040918481</v>
      </c>
      <c r="AR220" s="21">
        <f>AR200-Baseline!AR200</f>
        <v>106.35731366803523</v>
      </c>
      <c r="AS220" s="21">
        <f>AS200-Baseline!AS200</f>
        <v>106.83963450594585</v>
      </c>
      <c r="AT220" s="21">
        <f>AT200-Baseline!AT200</f>
        <v>107.33606325623435</v>
      </c>
      <c r="AU220" s="21">
        <f>AU200-Baseline!AU200</f>
        <v>107.84680453864728</v>
      </c>
      <c r="AV220" s="21">
        <f>AV200-Baseline!AV200</f>
        <v>108.29236614689373</v>
      </c>
      <c r="AW220" s="21">
        <f>AW200-Baseline!AW200</f>
        <v>108.58060473159273</v>
      </c>
      <c r="AX220" s="21">
        <f>AX200-Baseline!AX200</f>
        <v>108.64784764434245</v>
      </c>
      <c r="AY220" s="21">
        <f>AY200-Baseline!AY200</f>
        <v>108.53991930322475</v>
      </c>
      <c r="AZ220" s="21">
        <f>AZ200-Baseline!AZ200</f>
        <v>108.39120258690211</v>
      </c>
      <c r="BA220" s="21">
        <f>BA200-Baseline!BA200</f>
        <v>108.25884303287188</v>
      </c>
      <c r="BB220" s="21">
        <f>BB200-Baseline!BB200</f>
        <v>108.11906270127643</v>
      </c>
    </row>
    <row r="221" spans="1:54" outlineLevel="2">
      <c r="A221" s="479"/>
      <c r="B221" s="150" t="s">
        <v>492</v>
      </c>
      <c r="C221" s="19"/>
      <c r="D221" s="135" t="s">
        <v>383</v>
      </c>
      <c r="E221" s="21">
        <f>E201-Baseline!E201</f>
        <v>13.193055142346033</v>
      </c>
      <c r="F221" s="21">
        <f>F201-Baseline!F201</f>
        <v>13.19145571964307</v>
      </c>
      <c r="G221" s="21">
        <f>G201-Baseline!G201</f>
        <v>13.190507850447174</v>
      </c>
      <c r="H221" s="21">
        <f>H201-Baseline!H201</f>
        <v>13.190478505079682</v>
      </c>
      <c r="I221" s="21">
        <f>I201-Baseline!I201</f>
        <v>13.193345892529884</v>
      </c>
      <c r="J221" s="21">
        <f>J201-Baseline!J201</f>
        <v>13.199095328929577</v>
      </c>
      <c r="K221" s="21">
        <f>K201-Baseline!K201</f>
        <v>13.201820803432224</v>
      </c>
      <c r="L221" s="21">
        <f>L201-Baseline!L201</f>
        <v>13.205091700521111</v>
      </c>
      <c r="M221" s="21">
        <f>M201-Baseline!M201</f>
        <v>13.205564313174893</v>
      </c>
      <c r="N221" s="21">
        <f>N201-Baseline!N201</f>
        <v>13.208242532174147</v>
      </c>
      <c r="O221" s="21">
        <f>O201-Baseline!O201</f>
        <v>13.170269603897269</v>
      </c>
      <c r="P221" s="21">
        <f>P201-Baseline!P201</f>
        <v>13.124888197978784</v>
      </c>
      <c r="Q221" s="21">
        <f>Q201-Baseline!Q201</f>
        <v>13.083617923107038</v>
      </c>
      <c r="R221" s="21">
        <f>R201-Baseline!R201</f>
        <v>13.046070933720513</v>
      </c>
      <c r="S221" s="21">
        <f>S201-Baseline!S201</f>
        <v>13.011490971137643</v>
      </c>
      <c r="T221" s="21">
        <f>T201-Baseline!T201</f>
        <v>12.980976349904289</v>
      </c>
      <c r="U221" s="21">
        <f>U201-Baseline!U201</f>
        <v>12.954492151282288</v>
      </c>
      <c r="V221" s="21">
        <f>V201-Baseline!V201</f>
        <v>12.932007300572341</v>
      </c>
      <c r="W221" s="21">
        <f>W201-Baseline!W201</f>
        <v>12.913494472857595</v>
      </c>
      <c r="X221" s="21">
        <f>X201-Baseline!X201</f>
        <v>12.898930177082391</v>
      </c>
      <c r="Y221" s="21">
        <f>Y201-Baseline!Y201</f>
        <v>12.888180529964139</v>
      </c>
      <c r="Z221" s="21">
        <f>Z201-Baseline!Z201</f>
        <v>12.881156272665809</v>
      </c>
      <c r="AA221" s="21">
        <f>AA201-Baseline!AA201</f>
        <v>12.8780347243856</v>
      </c>
      <c r="AB221" s="21">
        <f>AB201-Baseline!AB201</f>
        <v>12.866114488284015</v>
      </c>
      <c r="AC221" s="21">
        <f>AC201-Baseline!AC201</f>
        <v>64.073510974260756</v>
      </c>
      <c r="AD221" s="21">
        <f>AD201-Baseline!AD201</f>
        <v>64.001669532751833</v>
      </c>
      <c r="AE221" s="21">
        <f>AE201-Baseline!AE201</f>
        <v>63.943760161711793</v>
      </c>
      <c r="AF221" s="21">
        <f>AF201-Baseline!AF201</f>
        <v>63.898063381629562</v>
      </c>
      <c r="AG221" s="21">
        <f>AG201-Baseline!AG201</f>
        <v>63.863605365575054</v>
      </c>
      <c r="AH221" s="21">
        <f>AH201-Baseline!AH201</f>
        <v>63.84040227500477</v>
      </c>
      <c r="AI221" s="21">
        <f>AI201-Baseline!AI201</f>
        <v>63.829887639392922</v>
      </c>
      <c r="AJ221" s="21">
        <f>AJ201-Baseline!AJ201</f>
        <v>64.13321438096051</v>
      </c>
      <c r="AK221" s="21">
        <f>AK201-Baseline!AK201</f>
        <v>64.449823280857728</v>
      </c>
      <c r="AL221" s="21">
        <f>AL201-Baseline!AL201</f>
        <v>64.779956125262089</v>
      </c>
      <c r="AM221" s="21">
        <f>AM201-Baseline!AM201</f>
        <v>65.123924568385036</v>
      </c>
      <c r="AN221" s="21">
        <f>AN201-Baseline!AN201</f>
        <v>65.467893749106054</v>
      </c>
      <c r="AO221" s="21">
        <f>AO201-Baseline!AO201</f>
        <v>65.824120797744229</v>
      </c>
      <c r="AP221" s="21">
        <f>AP201-Baseline!AP201</f>
        <v>66.195133764691434</v>
      </c>
      <c r="AQ221" s="21">
        <f>AQ201-Baseline!AQ201</f>
        <v>66.581197207093027</v>
      </c>
      <c r="AR221" s="21">
        <f>AR201-Baseline!AR201</f>
        <v>66.907894395524181</v>
      </c>
      <c r="AS221" s="21">
        <f>AS201-Baseline!AS201</f>
        <v>67.08934360041907</v>
      </c>
      <c r="AT221" s="21">
        <f>AT201-Baseline!AT201</f>
        <v>67.282257133489423</v>
      </c>
      <c r="AU221" s="21">
        <f>AU201-Baseline!AU201</f>
        <v>67.486690550112371</v>
      </c>
      <c r="AV221" s="21">
        <f>AV201-Baseline!AV201</f>
        <v>67.652084429281828</v>
      </c>
      <c r="AW221" s="21">
        <f>AW201-Baseline!AW201</f>
        <v>67.720122001088782</v>
      </c>
      <c r="AX221" s="21">
        <f>AX201-Baseline!AX201</f>
        <v>67.660690715311802</v>
      </c>
      <c r="AY221" s="21">
        <f>AY201-Baseline!AY201</f>
        <v>67.501409385806994</v>
      </c>
      <c r="AZ221" s="21">
        <f>AZ201-Baseline!AZ201</f>
        <v>67.321755962607028</v>
      </c>
      <c r="BA221" s="21">
        <f>BA201-Baseline!BA201</f>
        <v>67.155115770747329</v>
      </c>
      <c r="BB221" s="21">
        <f>BB201-Baseline!BB201</f>
        <v>66.985936365661274</v>
      </c>
    </row>
    <row r="222" spans="1:54" outlineLevel="2">
      <c r="A222" s="480"/>
      <c r="B222" s="150" t="s">
        <v>493</v>
      </c>
      <c r="C222" s="19"/>
      <c r="D222" s="135" t="s">
        <v>383</v>
      </c>
      <c r="E222" s="21">
        <f>E202-Baseline!E202</f>
        <v>22.474612736061722</v>
      </c>
      <c r="F222" s="21">
        <f>F202-Baseline!F202</f>
        <v>22.550587871537914</v>
      </c>
      <c r="G222" s="21">
        <f>G202-Baseline!G202</f>
        <v>22.62719032846497</v>
      </c>
      <c r="H222" s="21">
        <f>H202-Baseline!H202</f>
        <v>22.705993873176411</v>
      </c>
      <c r="I222" s="21">
        <f>I202-Baseline!I202</f>
        <v>22.788996911150075</v>
      </c>
      <c r="J222" s="21">
        <f>J202-Baseline!J202</f>
        <v>22.876201730409829</v>
      </c>
      <c r="K222" s="21">
        <f>K202-Baseline!K202</f>
        <v>22.961719936373932</v>
      </c>
      <c r="L222" s="21">
        <f>L202-Baseline!L202</f>
        <v>23.049139162056946</v>
      </c>
      <c r="M222" s="21">
        <f>M202-Baseline!M202</f>
        <v>23.135122007978914</v>
      </c>
      <c r="N222" s="21">
        <f>N202-Baseline!N202</f>
        <v>23.224702619337691</v>
      </c>
      <c r="O222" s="21">
        <f>O202-Baseline!O202</f>
        <v>23.223248089610109</v>
      </c>
      <c r="P222" s="21">
        <f>P202-Baseline!P202</f>
        <v>23.20267647031206</v>
      </c>
      <c r="Q222" s="21">
        <f>Q202-Baseline!Q202</f>
        <v>23.188212836521984</v>
      </c>
      <c r="R222" s="21">
        <f>R202-Baseline!R202</f>
        <v>23.179474185449006</v>
      </c>
      <c r="S222" s="21">
        <f>S202-Baseline!S202</f>
        <v>23.173423214667078</v>
      </c>
      <c r="T222" s="21">
        <f>T202-Baseline!T202</f>
        <v>23.173437945265707</v>
      </c>
      <c r="U222" s="21">
        <f>U202-Baseline!U202</f>
        <v>23.179490209693</v>
      </c>
      <c r="V222" s="21">
        <f>V202-Baseline!V202</f>
        <v>23.191556821519836</v>
      </c>
      <c r="W222" s="21">
        <f>W202-Baseline!W202</f>
        <v>23.209619504325961</v>
      </c>
      <c r="X222" s="21">
        <f>X202-Baseline!X202</f>
        <v>23.233664990157365</v>
      </c>
      <c r="Y222" s="21">
        <f>Y202-Baseline!Y202</f>
        <v>23.263570836329848</v>
      </c>
      <c r="Z222" s="21">
        <f>Z202-Baseline!Z202</f>
        <v>23.299260446156552</v>
      </c>
      <c r="AA222" s="21">
        <f>AA202-Baseline!AA202</f>
        <v>23.340925085464679</v>
      </c>
      <c r="AB222" s="21">
        <f>AB202-Baseline!AB202</f>
        <v>23.362854383558204</v>
      </c>
      <c r="AC222" s="21">
        <f>AC202-Baseline!AC202</f>
        <v>132.70936491141171</v>
      </c>
      <c r="AD222" s="21">
        <f>AD202-Baseline!AD202</f>
        <v>133.05228930807948</v>
      </c>
      <c r="AE222" s="21">
        <f>AE202-Baseline!AE202</f>
        <v>133.41276522099585</v>
      </c>
      <c r="AF222" s="21">
        <f>AF202-Baseline!AF202</f>
        <v>133.78610484747264</v>
      </c>
      <c r="AG222" s="21">
        <f>AG202-Baseline!AG202</f>
        <v>134.16983312159363</v>
      </c>
      <c r="AH222" s="21">
        <f>AH202-Baseline!AH202</f>
        <v>134.56442139934876</v>
      </c>
      <c r="AI222" s="21">
        <f>AI202-Baseline!AI202</f>
        <v>134.97457145404672</v>
      </c>
      <c r="AJ222" s="21">
        <f>AJ202-Baseline!AJ202</f>
        <v>136.04778982613055</v>
      </c>
      <c r="AK222" s="21">
        <f>AK202-Baseline!AK202</f>
        <v>137.14188247458426</v>
      </c>
      <c r="AL222" s="21">
        <f>AL202-Baseline!AL202</f>
        <v>138.25763999246269</v>
      </c>
      <c r="AM222" s="21">
        <f>AM202-Baseline!AM202</f>
        <v>139.39604544476612</v>
      </c>
      <c r="AN222" s="21">
        <f>AN202-Baseline!AN202</f>
        <v>140.52504181743407</v>
      </c>
      <c r="AO222" s="21">
        <f>AO202-Baseline!AO202</f>
        <v>141.67313841112113</v>
      </c>
      <c r="AP222" s="21">
        <f>AP202-Baseline!AP202</f>
        <v>142.84638274102903</v>
      </c>
      <c r="AQ222" s="21">
        <f>AQ202-Baseline!AQ202</f>
        <v>144.04555889650868</v>
      </c>
      <c r="AR222" s="21">
        <f>AR202-Baseline!AR202</f>
        <v>145.11263827971089</v>
      </c>
      <c r="AS222" s="21">
        <f>AS202-Baseline!AS202</f>
        <v>145.86390747284929</v>
      </c>
      <c r="AT222" s="21">
        <f>AT202-Baseline!AT202</f>
        <v>146.63212807614636</v>
      </c>
      <c r="AU222" s="21">
        <f>AU202-Baseline!AU202</f>
        <v>147.41761317749811</v>
      </c>
      <c r="AV222" s="21">
        <f>AV202-Baseline!AV202</f>
        <v>148.11250481622579</v>
      </c>
      <c r="AW222" s="21">
        <f>AW202-Baseline!AW202</f>
        <v>148.5915897506105</v>
      </c>
      <c r="AX222" s="21">
        <f>AX202-Baseline!AX202</f>
        <v>148.75845338228157</v>
      </c>
      <c r="AY222" s="21">
        <f>AY202-Baseline!AY202</f>
        <v>148.67687520122399</v>
      </c>
      <c r="AZ222" s="21">
        <f>AZ202-Baseline!AZ202</f>
        <v>148.53501979066846</v>
      </c>
      <c r="BA222" s="21">
        <f>BA202-Baseline!BA202</f>
        <v>148.41326439412063</v>
      </c>
      <c r="BB222" s="21">
        <f>BB202-Baseline!BB202</f>
        <v>148.27978001106868</v>
      </c>
    </row>
    <row r="223" spans="1:54" outlineLevel="2">
      <c r="B223" s="19"/>
      <c r="C223" s="19"/>
      <c r="D223" s="19"/>
      <c r="E223" s="15"/>
    </row>
    <row r="224" spans="1:54" outlineLevel="2">
      <c r="A224" s="478" t="s">
        <v>494</v>
      </c>
      <c r="B224" s="150" t="s">
        <v>491</v>
      </c>
      <c r="C224" s="19"/>
      <c r="D224" s="135" t="s">
        <v>383</v>
      </c>
      <c r="E224" s="21">
        <f>E204-Baseline!E204</f>
        <v>17.819167828606382</v>
      </c>
      <c r="F224" s="21">
        <f>F204-Baseline!F204</f>
        <v>35.699011198574624</v>
      </c>
      <c r="G224" s="21">
        <f>G204-Baseline!G204</f>
        <v>53.605195685465979</v>
      </c>
      <c r="H224" s="21">
        <f>H204-Baseline!H204</f>
        <v>71.537295841126451</v>
      </c>
      <c r="I224" s="21">
        <f>I204-Baseline!I204</f>
        <v>89.528975524886405</v>
      </c>
      <c r="J224" s="21">
        <f>J204-Baseline!J204</f>
        <v>107.58137796234895</v>
      </c>
      <c r="K224" s="21">
        <f>K204-Baseline!K204</f>
        <v>125.6580930617811</v>
      </c>
      <c r="L224" s="21">
        <f>L204-Baseline!L204</f>
        <v>143.78985275220688</v>
      </c>
      <c r="M224" s="21">
        <f>M204-Baseline!M204</f>
        <v>161.97218043724158</v>
      </c>
      <c r="N224" s="21">
        <f>N204-Baseline!N204</f>
        <v>180.17456727958626</v>
      </c>
      <c r="O224" s="21">
        <f>O204-Baseline!O204</f>
        <v>198.36015080934297</v>
      </c>
      <c r="P224" s="21">
        <f>P204-Baseline!P204</f>
        <v>216.51334593964725</v>
      </c>
      <c r="Q224" s="21">
        <f>Q204-Baseline!Q204</f>
        <v>234.63697375856981</v>
      </c>
      <c r="R224" s="21">
        <f>R204-Baseline!R204</f>
        <v>252.76310183703708</v>
      </c>
      <c r="S224" s="21">
        <f>S204-Baseline!S204</f>
        <v>270.86471409669826</v>
      </c>
      <c r="T224" s="21">
        <f>T204-Baseline!T204</f>
        <v>288.94474991023753</v>
      </c>
      <c r="U224" s="21">
        <f>U204-Baseline!U204</f>
        <v>307.00615776058982</v>
      </c>
      <c r="V224" s="21">
        <f>V204-Baseline!V204</f>
        <v>325.0801156101773</v>
      </c>
      <c r="W224" s="21">
        <f>W204-Baseline!W204</f>
        <v>343.14105728442223</v>
      </c>
      <c r="X224" s="21">
        <f>X204-Baseline!X204</f>
        <v>361.21956746111874</v>
      </c>
      <c r="Y224" s="21">
        <f>Y204-Baseline!Y204</f>
        <v>379.290646880976</v>
      </c>
      <c r="Z224" s="21">
        <f>Z204-Baseline!Z204</f>
        <v>397.38413875641402</v>
      </c>
      <c r="AA224" s="21">
        <f>AA204-Baseline!AA204</f>
        <v>415.50252618499326</v>
      </c>
      <c r="AB224" s="21">
        <f>AB204-Baseline!AB204</f>
        <v>433.62911545815462</v>
      </c>
      <c r="AC224" s="21">
        <f>AC204-Baseline!AC204</f>
        <v>532.11012163547719</v>
      </c>
      <c r="AD224" s="21">
        <f>AD204-Baseline!AD204</f>
        <v>630.73815896670419</v>
      </c>
      <c r="AE224" s="21">
        <f>AE204-Baseline!AE204</f>
        <v>729.54161048608671</v>
      </c>
      <c r="AF224" s="21">
        <f>AF204-Baseline!AF204</f>
        <v>828.5268649249424</v>
      </c>
      <c r="AG224" s="21">
        <f>AG204-Baseline!AG204</f>
        <v>927.70253029415778</v>
      </c>
      <c r="AH224" s="21">
        <f>AH204-Baseline!AH204</f>
        <v>1027.0799193225373</v>
      </c>
      <c r="AI224" s="21">
        <f>AI204-Baseline!AI204</f>
        <v>1126.6740633730931</v>
      </c>
      <c r="AJ224" s="21">
        <f>AJ204-Baseline!AJ204</f>
        <v>1226.9744660776769</v>
      </c>
      <c r="AK224" s="21">
        <f>AK204-Baseline!AK204</f>
        <v>1327.9973315450554</v>
      </c>
      <c r="AL224" s="21">
        <f>AL204-Baseline!AL204</f>
        <v>1429.760282645271</v>
      </c>
      <c r="AM224" s="21">
        <f>AM204-Baseline!AM204</f>
        <v>1532.2817431698052</v>
      </c>
      <c r="AN224" s="21">
        <f>AN204-Baseline!AN204</f>
        <v>1635.5569713267339</v>
      </c>
      <c r="AO224" s="21">
        <f>AO204-Baseline!AO204</f>
        <v>1739.6015386561687</v>
      </c>
      <c r="AP224" s="21">
        <f>AP204-Baseline!AP204</f>
        <v>1844.4353556231074</v>
      </c>
      <c r="AQ224" s="21">
        <f>AQ204-Baseline!AQ204</f>
        <v>1950.0789597149555</v>
      </c>
      <c r="AR224" s="21">
        <f>AR204-Baseline!AR204</f>
        <v>2056.4362733829907</v>
      </c>
      <c r="AS224" s="21">
        <f>AS204-Baseline!AS204</f>
        <v>2163.2759078889367</v>
      </c>
      <c r="AT224" s="21">
        <f>AT204-Baseline!AT204</f>
        <v>2270.6119711451711</v>
      </c>
      <c r="AU224" s="21">
        <f>AU204-Baseline!AU204</f>
        <v>2378.4587756838182</v>
      </c>
      <c r="AV224" s="21">
        <f>AV204-Baseline!AV204</f>
        <v>2486.7511418307117</v>
      </c>
      <c r="AW224" s="21">
        <f>AW204-Baseline!AW204</f>
        <v>2595.3317465623045</v>
      </c>
      <c r="AX224" s="21">
        <f>AX204-Baseline!AX204</f>
        <v>2703.9795942066471</v>
      </c>
      <c r="AY224" s="21">
        <f>AY204-Baseline!AY204</f>
        <v>2812.519513509872</v>
      </c>
      <c r="AZ224" s="21">
        <f>AZ204-Baseline!AZ204</f>
        <v>2920.9107160967742</v>
      </c>
      <c r="BA224" s="21">
        <f>BA204-Baseline!BA204</f>
        <v>3029.1695591296461</v>
      </c>
      <c r="BB224" s="21">
        <f>BB204-Baseline!BB204</f>
        <v>3137.2886218309227</v>
      </c>
    </row>
    <row r="225" spans="1:54" outlineLevel="2">
      <c r="A225" s="479"/>
      <c r="B225" s="150" t="s">
        <v>492</v>
      </c>
      <c r="C225" s="19"/>
      <c r="D225" s="135" t="s">
        <v>383</v>
      </c>
      <c r="E225" s="21">
        <f>E205-Baseline!E205</f>
        <v>13.193055142346033</v>
      </c>
      <c r="F225" s="21">
        <f>F205-Baseline!F205</f>
        <v>26.384510861989103</v>
      </c>
      <c r="G225" s="21">
        <f>G205-Baseline!G205</f>
        <v>39.575018712436275</v>
      </c>
      <c r="H225" s="21">
        <f>H205-Baseline!H205</f>
        <v>52.765497217515957</v>
      </c>
      <c r="I225" s="21">
        <f>I205-Baseline!I205</f>
        <v>65.958843110045848</v>
      </c>
      <c r="J225" s="21">
        <f>J205-Baseline!J205</f>
        <v>79.157938438975421</v>
      </c>
      <c r="K225" s="21">
        <f>K205-Baseline!K205</f>
        <v>92.359759242407648</v>
      </c>
      <c r="L225" s="21">
        <f>L205-Baseline!L205</f>
        <v>105.56485094292876</v>
      </c>
      <c r="M225" s="21">
        <f>M205-Baseline!M205</f>
        <v>118.77041525610365</v>
      </c>
      <c r="N225" s="21">
        <f>N205-Baseline!N205</f>
        <v>131.97865778827779</v>
      </c>
      <c r="O225" s="21">
        <f>O205-Baseline!O205</f>
        <v>145.14892739217507</v>
      </c>
      <c r="P225" s="21">
        <f>P205-Baseline!P205</f>
        <v>158.27381559015384</v>
      </c>
      <c r="Q225" s="21">
        <f>Q205-Baseline!Q205</f>
        <v>171.35743351326087</v>
      </c>
      <c r="R225" s="21">
        <f>R205-Baseline!R205</f>
        <v>184.40350444698137</v>
      </c>
      <c r="S225" s="21">
        <f>S205-Baseline!S205</f>
        <v>197.41499541811902</v>
      </c>
      <c r="T225" s="21">
        <f>T205-Baseline!T205</f>
        <v>210.39597176802332</v>
      </c>
      <c r="U225" s="21">
        <f>U205-Baseline!U205</f>
        <v>223.35046391930561</v>
      </c>
      <c r="V225" s="21">
        <f>V205-Baseline!V205</f>
        <v>236.28247121987795</v>
      </c>
      <c r="W225" s="21">
        <f>W205-Baseline!W205</f>
        <v>249.19596569273554</v>
      </c>
      <c r="X225" s="21">
        <f>X205-Baseline!X205</f>
        <v>262.09489586981795</v>
      </c>
      <c r="Y225" s="21">
        <f>Y205-Baseline!Y205</f>
        <v>274.98307639978208</v>
      </c>
      <c r="Z225" s="21">
        <f>Z205-Baseline!Z205</f>
        <v>287.86423267244788</v>
      </c>
      <c r="AA225" s="21">
        <f>AA205-Baseline!AA205</f>
        <v>300.74226739683348</v>
      </c>
      <c r="AB225" s="21">
        <f>AB205-Baseline!AB205</f>
        <v>313.60838188511752</v>
      </c>
      <c r="AC225" s="21">
        <f>AC205-Baseline!AC205</f>
        <v>377.68189285937831</v>
      </c>
      <c r="AD225" s="21">
        <f>AD205-Baseline!AD205</f>
        <v>441.68356239213017</v>
      </c>
      <c r="AE225" s="21">
        <f>AE205-Baseline!AE205</f>
        <v>505.62732255384196</v>
      </c>
      <c r="AF225" s="21">
        <f>AF205-Baseline!AF205</f>
        <v>569.52538593547149</v>
      </c>
      <c r="AG225" s="21">
        <f>AG205-Baseline!AG205</f>
        <v>633.38899130104653</v>
      </c>
      <c r="AH225" s="21">
        <f>AH205-Baseline!AH205</f>
        <v>697.22939357605128</v>
      </c>
      <c r="AI225" s="21">
        <f>AI205-Baseline!AI205</f>
        <v>761.05928121544423</v>
      </c>
      <c r="AJ225" s="21">
        <f>AJ205-Baseline!AJ205</f>
        <v>825.1924955964048</v>
      </c>
      <c r="AK225" s="21">
        <f>AK205-Baseline!AK205</f>
        <v>889.64231887726248</v>
      </c>
      <c r="AL225" s="21">
        <f>AL205-Baseline!AL205</f>
        <v>954.42227500252454</v>
      </c>
      <c r="AM225" s="21">
        <f>AM205-Baseline!AM205</f>
        <v>1019.5461995709096</v>
      </c>
      <c r="AN225" s="21">
        <f>AN205-Baseline!AN205</f>
        <v>1085.0140933200157</v>
      </c>
      <c r="AO225" s="21">
        <f>AO205-Baseline!AO205</f>
        <v>1150.8382141177599</v>
      </c>
      <c r="AP225" s="21">
        <f>AP205-Baseline!AP205</f>
        <v>1217.0333478824514</v>
      </c>
      <c r="AQ225" s="21">
        <f>AQ205-Baseline!AQ205</f>
        <v>1283.6145450895444</v>
      </c>
      <c r="AR225" s="21">
        <f>AR205-Baseline!AR205</f>
        <v>1350.5224394850686</v>
      </c>
      <c r="AS225" s="21">
        <f>AS205-Baseline!AS205</f>
        <v>1417.6117830854878</v>
      </c>
      <c r="AT225" s="21">
        <f>AT205-Baseline!AT205</f>
        <v>1484.8940402189771</v>
      </c>
      <c r="AU225" s="21">
        <f>AU205-Baseline!AU205</f>
        <v>1552.3807307690895</v>
      </c>
      <c r="AV225" s="21">
        <f>AV205-Baseline!AV205</f>
        <v>1620.0328151983713</v>
      </c>
      <c r="AW225" s="21">
        <f>AW205-Baseline!AW205</f>
        <v>1687.7529371994601</v>
      </c>
      <c r="AX225" s="21">
        <f>AX205-Baseline!AX205</f>
        <v>1755.413627914772</v>
      </c>
      <c r="AY225" s="21">
        <f>AY205-Baseline!AY205</f>
        <v>1822.9150373005789</v>
      </c>
      <c r="AZ225" s="21">
        <f>AZ205-Baseline!AZ205</f>
        <v>1890.236793263186</v>
      </c>
      <c r="BA225" s="21">
        <f>BA205-Baseline!BA205</f>
        <v>1957.3919090339332</v>
      </c>
      <c r="BB225" s="21">
        <f>BB205-Baseline!BB205</f>
        <v>2024.3778453995944</v>
      </c>
    </row>
    <row r="226" spans="1:54" outlineLevel="2">
      <c r="A226" s="480"/>
      <c r="B226" s="150" t="s">
        <v>493</v>
      </c>
      <c r="C226" s="19"/>
      <c r="D226" s="135" t="s">
        <v>383</v>
      </c>
      <c r="E226" s="21">
        <f>E206-Baseline!E206</f>
        <v>22.474612736061722</v>
      </c>
      <c r="F226" s="21">
        <f>F206-Baseline!F206</f>
        <v>45.025200607599636</v>
      </c>
      <c r="G226" s="21">
        <f>G206-Baseline!G206</f>
        <v>67.652390936064606</v>
      </c>
      <c r="H226" s="21">
        <f>H206-Baseline!H206</f>
        <v>90.358384809241016</v>
      </c>
      <c r="I226" s="21">
        <f>I206-Baseline!I206</f>
        <v>113.1473817203911</v>
      </c>
      <c r="J226" s="21">
        <f>J206-Baseline!J206</f>
        <v>136.02358345080091</v>
      </c>
      <c r="K226" s="21">
        <f>K206-Baseline!K206</f>
        <v>158.98530338717484</v>
      </c>
      <c r="L226" s="21">
        <f>L206-Baseline!L206</f>
        <v>182.03444254923178</v>
      </c>
      <c r="M226" s="21">
        <f>M206-Baseline!M206</f>
        <v>205.16956455721069</v>
      </c>
      <c r="N226" s="21">
        <f>N206-Baseline!N206</f>
        <v>228.3942671765484</v>
      </c>
      <c r="O226" s="21">
        <f>O206-Baseline!O206</f>
        <v>251.61751526615851</v>
      </c>
      <c r="P226" s="21">
        <f>P206-Baseline!P206</f>
        <v>274.82019173647058</v>
      </c>
      <c r="Q226" s="21">
        <f>Q206-Baseline!Q206</f>
        <v>298.00840457299256</v>
      </c>
      <c r="R226" s="21">
        <f>R206-Baseline!R206</f>
        <v>321.18787875844157</v>
      </c>
      <c r="S226" s="21">
        <f>S206-Baseline!S206</f>
        <v>344.36130197310865</v>
      </c>
      <c r="T226" s="21">
        <f>T206-Baseline!T206</f>
        <v>367.53473991837438</v>
      </c>
      <c r="U226" s="21">
        <f>U206-Baseline!U206</f>
        <v>390.71423012806736</v>
      </c>
      <c r="V226" s="21">
        <f>V206-Baseline!V206</f>
        <v>413.9057869495872</v>
      </c>
      <c r="W226" s="21">
        <f>W206-Baseline!W206</f>
        <v>437.11540645391318</v>
      </c>
      <c r="X226" s="21">
        <f>X206-Baseline!X206</f>
        <v>460.34907144407055</v>
      </c>
      <c r="Y226" s="21">
        <f>Y206-Baseline!Y206</f>
        <v>483.61264228040039</v>
      </c>
      <c r="Z226" s="21">
        <f>Z206-Baseline!Z206</f>
        <v>506.91190272655695</v>
      </c>
      <c r="AA226" s="21">
        <f>AA206-Baseline!AA206</f>
        <v>530.25282781202168</v>
      </c>
      <c r="AB226" s="21">
        <f>AB206-Baseline!AB206</f>
        <v>553.61568219557989</v>
      </c>
      <c r="AC226" s="21">
        <f>AC206-Baseline!AC206</f>
        <v>686.32504710699163</v>
      </c>
      <c r="AD226" s="21">
        <f>AD206-Baseline!AD206</f>
        <v>819.37733641507111</v>
      </c>
      <c r="AE226" s="21">
        <f>AE206-Baseline!AE206</f>
        <v>952.79010163606699</v>
      </c>
      <c r="AF226" s="21">
        <f>AF206-Baseline!AF206</f>
        <v>1086.5762064835396</v>
      </c>
      <c r="AG226" s="21">
        <f>AG206-Baseline!AG206</f>
        <v>1220.7460396051333</v>
      </c>
      <c r="AH226" s="21">
        <f>AH206-Baseline!AH206</f>
        <v>1355.310461004482</v>
      </c>
      <c r="AI226" s="21">
        <f>AI206-Baseline!AI206</f>
        <v>1490.2850324585288</v>
      </c>
      <c r="AJ226" s="21">
        <f>AJ206-Baseline!AJ206</f>
        <v>1626.3328222846594</v>
      </c>
      <c r="AK226" s="21">
        <f>AK206-Baseline!AK206</f>
        <v>1763.4747047592437</v>
      </c>
      <c r="AL226" s="21">
        <f>AL206-Baseline!AL206</f>
        <v>1901.7323447517063</v>
      </c>
      <c r="AM226" s="21">
        <f>AM206-Baseline!AM206</f>
        <v>2041.1283901964723</v>
      </c>
      <c r="AN226" s="21">
        <f>AN206-Baseline!AN206</f>
        <v>2181.6534320139062</v>
      </c>
      <c r="AO226" s="21">
        <f>AO206-Baseline!AO206</f>
        <v>2323.3265704250275</v>
      </c>
      <c r="AP226" s="21">
        <f>AP206-Baseline!AP206</f>
        <v>2466.1729531660567</v>
      </c>
      <c r="AQ226" s="21">
        <f>AQ206-Baseline!AQ206</f>
        <v>2610.2185120625654</v>
      </c>
      <c r="AR226" s="21">
        <f>AR206-Baseline!AR206</f>
        <v>2755.3311503422765</v>
      </c>
      <c r="AS226" s="21">
        <f>AS206-Baseline!AS206</f>
        <v>2901.1950578151259</v>
      </c>
      <c r="AT226" s="21">
        <f>AT206-Baseline!AT206</f>
        <v>3047.8271858912722</v>
      </c>
      <c r="AU226" s="21">
        <f>AU206-Baseline!AU206</f>
        <v>3195.2447990687701</v>
      </c>
      <c r="AV226" s="21">
        <f>AV206-Baseline!AV206</f>
        <v>3343.3573038849959</v>
      </c>
      <c r="AW226" s="21">
        <f>AW206-Baseline!AW206</f>
        <v>3491.9488936356065</v>
      </c>
      <c r="AX226" s="21">
        <f>AX206-Baseline!AX206</f>
        <v>3640.707347017888</v>
      </c>
      <c r="AY226" s="21">
        <f>AY206-Baseline!AY206</f>
        <v>3789.384222219112</v>
      </c>
      <c r="AZ226" s="21">
        <f>AZ206-Baseline!AZ206</f>
        <v>3937.9192420097806</v>
      </c>
      <c r="BA226" s="21">
        <f>BA206-Baseline!BA206</f>
        <v>4086.3325064039013</v>
      </c>
      <c r="BB226" s="21">
        <f>BB206-Baseline!BB206</f>
        <v>4234.6122864149702</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498</v>
      </c>
      <c r="C229" s="57"/>
      <c r="D229" s="56" t="s">
        <v>383</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31:A40"/>
    <mergeCell ref="D31:G31"/>
    <mergeCell ref="D32:G32"/>
    <mergeCell ref="D33:G33"/>
    <mergeCell ref="D34:G34"/>
    <mergeCell ref="D35:G35"/>
    <mergeCell ref="D36:G36"/>
    <mergeCell ref="D37:G37"/>
    <mergeCell ref="D38:G38"/>
    <mergeCell ref="D39:G39"/>
    <mergeCell ref="D40:G40"/>
    <mergeCell ref="A220:A222"/>
    <mergeCell ref="A224:A226"/>
    <mergeCell ref="A190:A198"/>
    <mergeCell ref="A200:A202"/>
    <mergeCell ref="A75:A77"/>
    <mergeCell ref="A143:A154"/>
    <mergeCell ref="A158:A169"/>
    <mergeCell ref="A172:A174"/>
    <mergeCell ref="A176:A178"/>
    <mergeCell ref="A186:A187"/>
    <mergeCell ref="A204:A206"/>
    <mergeCell ref="A210:A218"/>
    <mergeCell ref="AI51:AM51"/>
    <mergeCell ref="AN51:AR51"/>
    <mergeCell ref="AS51:AW51"/>
    <mergeCell ref="AX51:BB51"/>
    <mergeCell ref="A54:A64"/>
    <mergeCell ref="Y51:AC51"/>
    <mergeCell ref="AD51:AH51"/>
    <mergeCell ref="A66:A71"/>
    <mergeCell ref="E51:I51"/>
    <mergeCell ref="J51:N51"/>
    <mergeCell ref="O51:S51"/>
    <mergeCell ref="T51:X51"/>
    <mergeCell ref="I20:N20"/>
    <mergeCell ref="P20:U20"/>
    <mergeCell ref="I21:N45"/>
    <mergeCell ref="P21:U45"/>
    <mergeCell ref="B23:G23"/>
    <mergeCell ref="D30:G30"/>
    <mergeCell ref="A19:B19"/>
    <mergeCell ref="I2:U2"/>
    <mergeCell ref="I3:N4"/>
    <mergeCell ref="P3:U4"/>
    <mergeCell ref="I5:N18"/>
    <mergeCell ref="P5:U18"/>
  </mergeCells>
  <dataValidations count="1">
    <dataValidation type="list" allowBlank="1" showInputMessage="1" showErrorMessage="1" sqref="B7" xr:uid="{B427340A-2129-41D9-B02C-AB779CE2DF12}">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89A14B27-A9B6-4BC9-8D2D-5B7E323F2391}">
          <x14:formula1>
            <xm:f>'Fixed Data'!$E$55:$E$58</xm:f>
          </x14:formula1>
          <xm:sqref>B158:B169 B143:B154</xm:sqref>
        </x14:dataValidation>
        <x14:dataValidation type="list" allowBlank="1" showInputMessage="1" showErrorMessage="1" xr:uid="{0E7A2772-621A-43E1-92E0-E821A4475567}">
          <x14:formula1>
            <xm:f>'Fixed Data'!$C$64:$C$65</xm:f>
          </x14:formula1>
          <xm:sqref>B66:B70</xm:sqref>
        </x14:dataValidation>
        <x14:dataValidation type="list" allowBlank="1" showInputMessage="1" showErrorMessage="1" xr:uid="{1D77B3B9-AA3C-4E84-B5E7-86B3D30A220D}">
          <x14:formula1>
            <xm:f>'Fixed Data'!$C$55:$C$61</xm:f>
          </x14:formula1>
          <xm:sqref>C54:C63</xm:sqref>
        </x14:dataValidation>
        <x14:dataValidation type="list" allowBlank="1" showInputMessage="1" showErrorMessage="1" xr:uid="{4450C4CF-1C4E-4CD2-9CD7-0DD9FDBAAE6A}">
          <x14:formula1>
            <xm:f>'Fixed Data'!$A$55:$A$78</xm:f>
          </x14:formula1>
          <xm:sqref>B54:B63</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1C370-32CC-4884-8D90-AA9934A83E00}">
  <sheetPr>
    <tabColor theme="9" tint="0.59999389629810485"/>
  </sheetPr>
  <dimension ref="A1:S32"/>
  <sheetViews>
    <sheetView workbookViewId="0">
      <selection sqref="A1:XFD1048576"/>
    </sheetView>
  </sheetViews>
  <sheetFormatPr defaultRowHeight="13.5"/>
  <cols>
    <col min="1" max="1" width="22" customWidth="1"/>
  </cols>
  <sheetData>
    <row r="1" spans="1:19">
      <c r="A1" s="4" t="s">
        <v>500</v>
      </c>
    </row>
    <row r="2" spans="1:19">
      <c r="A2" s="476" t="s">
        <v>501</v>
      </c>
      <c r="B2" s="476"/>
      <c r="C2" s="476"/>
      <c r="D2" s="476"/>
      <c r="E2" s="476"/>
      <c r="F2" s="476"/>
      <c r="G2" s="476"/>
      <c r="H2" s="476"/>
      <c r="I2" s="476"/>
      <c r="J2" s="476"/>
      <c r="K2" s="476"/>
      <c r="L2" s="476"/>
      <c r="M2" s="476"/>
      <c r="N2" s="476"/>
      <c r="O2" s="476"/>
      <c r="P2" s="476"/>
      <c r="Q2" s="476"/>
      <c r="R2" s="476"/>
      <c r="S2" s="476"/>
    </row>
    <row r="3" spans="1:19">
      <c r="A3" s="476"/>
      <c r="B3" s="476"/>
      <c r="C3" s="476"/>
      <c r="D3" s="476"/>
      <c r="E3" s="476"/>
      <c r="F3" s="476"/>
      <c r="G3" s="476"/>
      <c r="H3" s="476"/>
      <c r="I3" s="476"/>
      <c r="J3" s="476"/>
      <c r="K3" s="476"/>
      <c r="L3" s="476"/>
      <c r="M3" s="476"/>
      <c r="N3" s="476"/>
      <c r="O3" s="476"/>
      <c r="P3" s="476"/>
      <c r="Q3" s="476"/>
      <c r="R3" s="476"/>
      <c r="S3" s="476"/>
    </row>
    <row r="4" spans="1:19">
      <c r="A4" s="476"/>
      <c r="B4" s="476"/>
      <c r="C4" s="476"/>
      <c r="D4" s="476"/>
      <c r="E4" s="476"/>
      <c r="F4" s="476"/>
      <c r="G4" s="476"/>
      <c r="H4" s="476"/>
      <c r="I4" s="476"/>
      <c r="J4" s="476"/>
      <c r="K4" s="476"/>
      <c r="L4" s="476"/>
      <c r="M4" s="476"/>
      <c r="N4" s="476"/>
      <c r="O4" s="476"/>
      <c r="P4" s="476"/>
      <c r="Q4" s="476"/>
      <c r="R4" s="476"/>
      <c r="S4" s="476"/>
    </row>
    <row r="19" spans="1:19">
      <c r="A19" s="4" t="s">
        <v>503</v>
      </c>
    </row>
    <row r="20" spans="1:19">
      <c r="A20" s="476" t="s">
        <v>504</v>
      </c>
      <c r="B20" s="476"/>
      <c r="C20" s="476"/>
      <c r="D20" s="476"/>
      <c r="E20" s="476"/>
      <c r="F20" s="476"/>
      <c r="G20" s="476"/>
      <c r="H20" s="476"/>
      <c r="I20" s="476"/>
      <c r="J20" s="476"/>
      <c r="K20" s="476"/>
      <c r="L20" s="476"/>
      <c r="M20" s="476"/>
      <c r="N20" s="476"/>
      <c r="O20" s="476"/>
      <c r="P20" s="476"/>
      <c r="Q20" s="476"/>
      <c r="R20" s="476"/>
      <c r="S20" s="476"/>
    </row>
    <row r="21" spans="1:19" ht="25.5" customHeight="1">
      <c r="A21" s="476"/>
      <c r="B21" s="476"/>
      <c r="C21" s="476"/>
      <c r="D21" s="476"/>
      <c r="E21" s="476"/>
      <c r="F21" s="476"/>
      <c r="G21" s="476"/>
      <c r="H21" s="476"/>
      <c r="I21" s="476"/>
      <c r="J21" s="476"/>
      <c r="K21" s="476"/>
      <c r="L21" s="476"/>
      <c r="M21" s="476"/>
      <c r="N21" s="476"/>
      <c r="O21" s="476"/>
      <c r="P21" s="476"/>
      <c r="Q21" s="476"/>
      <c r="R21" s="476"/>
      <c r="S21" s="476"/>
    </row>
    <row r="23" spans="1:19">
      <c r="A23" s="158" t="s">
        <v>344</v>
      </c>
      <c r="B23" s="410"/>
      <c r="C23" s="410"/>
      <c r="D23" s="410"/>
      <c r="E23" s="410"/>
      <c r="F23" s="410"/>
      <c r="G23" s="410"/>
      <c r="H23" s="410"/>
      <c r="I23" s="410"/>
      <c r="J23" s="410"/>
      <c r="K23" s="410"/>
      <c r="L23" s="410"/>
      <c r="M23" s="410"/>
      <c r="N23" s="410"/>
      <c r="O23" s="410"/>
      <c r="P23" s="410"/>
      <c r="Q23" s="410"/>
      <c r="R23" s="410"/>
      <c r="S23" s="410"/>
    </row>
    <row r="24" spans="1:19">
      <c r="A24" s="158" t="s">
        <v>486</v>
      </c>
      <c r="B24" s="410"/>
      <c r="C24" s="410"/>
      <c r="D24" s="410"/>
      <c r="E24" s="410"/>
      <c r="F24" s="410"/>
      <c r="G24" s="410"/>
      <c r="H24" s="410"/>
      <c r="I24" s="410"/>
      <c r="J24" s="410"/>
      <c r="K24" s="410"/>
      <c r="L24" s="410"/>
      <c r="M24" s="410"/>
      <c r="N24" s="410"/>
      <c r="O24" s="410"/>
      <c r="P24" s="410"/>
      <c r="Q24" s="410"/>
      <c r="R24" s="410"/>
      <c r="S24" s="410"/>
    </row>
    <row r="25" spans="1:19">
      <c r="A25" s="159" t="s">
        <v>389</v>
      </c>
      <c r="B25" s="410"/>
      <c r="C25" s="410"/>
      <c r="D25" s="410"/>
      <c r="E25" s="410"/>
      <c r="F25" s="410"/>
      <c r="G25" s="410"/>
      <c r="H25" s="410"/>
      <c r="I25" s="410"/>
      <c r="J25" s="410"/>
      <c r="K25" s="410"/>
      <c r="L25" s="410"/>
      <c r="M25" s="410"/>
      <c r="N25" s="410"/>
      <c r="O25" s="410"/>
      <c r="P25" s="410"/>
      <c r="Q25" s="410"/>
      <c r="R25" s="410"/>
      <c r="S25" s="410"/>
    </row>
    <row r="26" spans="1:19">
      <c r="A26" s="159" t="s">
        <v>465</v>
      </c>
      <c r="B26" s="410"/>
      <c r="C26" s="410"/>
      <c r="D26" s="410"/>
      <c r="E26" s="410"/>
      <c r="F26" s="410"/>
      <c r="G26" s="410"/>
      <c r="H26" s="410"/>
      <c r="I26" s="410"/>
      <c r="J26" s="410"/>
      <c r="K26" s="410"/>
      <c r="L26" s="410"/>
      <c r="M26" s="410"/>
      <c r="N26" s="410"/>
      <c r="O26" s="410"/>
      <c r="P26" s="410"/>
      <c r="Q26" s="410"/>
      <c r="R26" s="410"/>
      <c r="S26" s="410"/>
    </row>
    <row r="27" spans="1:19">
      <c r="A27" s="159" t="s">
        <v>466</v>
      </c>
      <c r="B27" s="410"/>
      <c r="C27" s="410"/>
      <c r="D27" s="410"/>
      <c r="E27" s="410"/>
      <c r="F27" s="410"/>
      <c r="G27" s="410"/>
      <c r="H27" s="410"/>
      <c r="I27" s="410"/>
      <c r="J27" s="410"/>
      <c r="K27" s="410"/>
      <c r="L27" s="410"/>
      <c r="M27" s="410"/>
      <c r="N27" s="410"/>
      <c r="O27" s="410"/>
      <c r="P27" s="410"/>
      <c r="Q27" s="410"/>
      <c r="R27" s="410"/>
      <c r="S27" s="410"/>
    </row>
    <row r="31" spans="1:19">
      <c r="A31" s="4" t="s">
        <v>508</v>
      </c>
    </row>
    <row r="32" spans="1:19">
      <c r="A32" t="s">
        <v>509</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1">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16" t="s">
        <v>336</v>
      </c>
      <c r="J2" s="417"/>
      <c r="K2" s="417"/>
      <c r="L2" s="417"/>
      <c r="M2" s="417"/>
      <c r="N2" s="417"/>
      <c r="O2" s="417"/>
      <c r="P2" s="417"/>
      <c r="Q2" s="417"/>
      <c r="R2" s="417"/>
      <c r="S2" s="417"/>
      <c r="T2" s="417"/>
      <c r="U2" s="418"/>
    </row>
    <row r="3" spans="1:21" ht="13.5" customHeight="1" outlineLevel="1" thickBot="1">
      <c r="A3" s="3"/>
      <c r="B3" s="7"/>
      <c r="F3" s="24"/>
      <c r="G3" s="10"/>
      <c r="I3" s="419" t="s">
        <v>337</v>
      </c>
      <c r="J3" s="420"/>
      <c r="K3" s="420"/>
      <c r="L3" s="420"/>
      <c r="M3" s="420"/>
      <c r="N3" s="421"/>
      <c r="O3" s="1"/>
      <c r="P3" s="425" t="s">
        <v>338</v>
      </c>
      <c r="Q3" s="426"/>
      <c r="R3" s="426"/>
      <c r="S3" s="426"/>
      <c r="T3" s="426"/>
      <c r="U3" s="427"/>
    </row>
    <row r="4" spans="1:21" ht="56.25" customHeight="1" outlineLevel="1">
      <c r="A4" s="31" t="s">
        <v>157</v>
      </c>
      <c r="B4" s="86"/>
      <c r="E4" s="53" t="s">
        <v>339</v>
      </c>
      <c r="F4" s="91"/>
      <c r="G4" s="28"/>
      <c r="H4" s="10"/>
      <c r="I4" s="422"/>
      <c r="J4" s="423"/>
      <c r="K4" s="423"/>
      <c r="L4" s="423"/>
      <c r="M4" s="423"/>
      <c r="N4" s="424"/>
      <c r="P4" s="428"/>
      <c r="Q4" s="429"/>
      <c r="R4" s="429"/>
      <c r="S4" s="429"/>
      <c r="T4" s="429"/>
      <c r="U4" s="430"/>
    </row>
    <row r="5" spans="1:21" outlineLevel="1">
      <c r="A5" s="13" t="s">
        <v>340</v>
      </c>
      <c r="B5" s="88"/>
      <c r="E5" s="14"/>
      <c r="H5" s="10"/>
      <c r="I5" s="486"/>
      <c r="J5" s="443"/>
      <c r="K5" s="443"/>
      <c r="L5" s="443"/>
      <c r="M5" s="443"/>
      <c r="N5" s="444"/>
      <c r="P5" s="486"/>
      <c r="Q5" s="443"/>
      <c r="R5" s="443"/>
      <c r="S5" s="443"/>
      <c r="T5" s="443"/>
      <c r="U5" s="444"/>
    </row>
    <row r="6" spans="1:21" outlineLevel="1">
      <c r="A6" s="13" t="s">
        <v>343</v>
      </c>
      <c r="B6" s="88"/>
      <c r="E6" s="53" t="s">
        <v>345</v>
      </c>
      <c r="F6" s="90"/>
      <c r="H6" s="10"/>
      <c r="I6" s="445"/>
      <c r="J6" s="446"/>
      <c r="K6" s="446"/>
      <c r="L6" s="446"/>
      <c r="M6" s="446"/>
      <c r="N6" s="447"/>
      <c r="P6" s="445"/>
      <c r="Q6" s="446"/>
      <c r="R6" s="446"/>
      <c r="S6" s="446"/>
      <c r="T6" s="446"/>
      <c r="U6" s="447"/>
    </row>
    <row r="7" spans="1:21" outlineLevel="1">
      <c r="A7" s="13" t="s">
        <v>347</v>
      </c>
      <c r="B7" s="88"/>
      <c r="E7" s="14"/>
      <c r="H7" s="10"/>
      <c r="I7" s="445"/>
      <c r="J7" s="446"/>
      <c r="K7" s="446"/>
      <c r="L7" s="446"/>
      <c r="M7" s="446"/>
      <c r="N7" s="447"/>
      <c r="P7" s="445"/>
      <c r="Q7" s="446"/>
      <c r="R7" s="446"/>
      <c r="S7" s="446"/>
      <c r="T7" s="446"/>
      <c r="U7" s="447"/>
    </row>
    <row r="8" spans="1:21" ht="41" outlineLevel="1" thickBot="1">
      <c r="A8" s="34" t="s">
        <v>348</v>
      </c>
      <c r="B8" s="89"/>
      <c r="E8" s="14"/>
      <c r="H8" s="10"/>
      <c r="I8" s="445"/>
      <c r="J8" s="446"/>
      <c r="K8" s="446"/>
      <c r="L8" s="446"/>
      <c r="M8" s="446"/>
      <c r="N8" s="447"/>
      <c r="P8" s="445"/>
      <c r="Q8" s="446"/>
      <c r="R8" s="446"/>
      <c r="S8" s="446"/>
      <c r="T8" s="446"/>
      <c r="U8" s="447"/>
    </row>
    <row r="9" spans="1:21" outlineLevel="1">
      <c r="E9" s="14"/>
      <c r="H9" s="10"/>
      <c r="I9" s="445"/>
      <c r="J9" s="446"/>
      <c r="K9" s="446"/>
      <c r="L9" s="446"/>
      <c r="M9" s="446"/>
      <c r="N9" s="447"/>
      <c r="P9" s="445"/>
      <c r="Q9" s="446"/>
      <c r="R9" s="446"/>
      <c r="S9" s="446"/>
      <c r="T9" s="446"/>
      <c r="U9" s="447"/>
    </row>
    <row r="10" spans="1:21" ht="14" outlineLevel="1" thickBot="1">
      <c r="A10" s="32" t="s">
        <v>350</v>
      </c>
      <c r="B10" s="35">
        <f>Baseline!B10</f>
        <v>2027</v>
      </c>
      <c r="E10" s="14"/>
      <c r="H10" s="10"/>
      <c r="I10" s="445"/>
      <c r="J10" s="446"/>
      <c r="K10" s="446"/>
      <c r="L10" s="446"/>
      <c r="M10" s="446"/>
      <c r="N10" s="447"/>
      <c r="P10" s="445"/>
      <c r="Q10" s="446"/>
      <c r="R10" s="446"/>
      <c r="S10" s="446"/>
      <c r="T10" s="446"/>
      <c r="U10" s="447"/>
    </row>
    <row r="11" spans="1:21" outlineLevel="1">
      <c r="A11" s="16"/>
      <c r="H11" s="10"/>
      <c r="I11" s="445"/>
      <c r="J11" s="446"/>
      <c r="K11" s="446"/>
      <c r="L11" s="446"/>
      <c r="M11" s="446"/>
      <c r="N11" s="447"/>
      <c r="P11" s="445"/>
      <c r="Q11" s="446"/>
      <c r="R11" s="446"/>
      <c r="S11" s="446"/>
      <c r="T11" s="446"/>
      <c r="U11" s="447"/>
    </row>
    <row r="12" spans="1:21" ht="40.5" outlineLevel="1">
      <c r="A12" s="26" t="s">
        <v>351</v>
      </c>
      <c r="B12" s="26" t="s">
        <v>352</v>
      </c>
      <c r="C12" s="26" t="s">
        <v>353</v>
      </c>
      <c r="D12" s="26" t="s">
        <v>354</v>
      </c>
      <c r="E12" s="26" t="s">
        <v>355</v>
      </c>
      <c r="F12" s="26" t="s">
        <v>356</v>
      </c>
      <c r="G12" s="26" t="s">
        <v>357</v>
      </c>
      <c r="I12" s="445"/>
      <c r="J12" s="446"/>
      <c r="K12" s="446"/>
      <c r="L12" s="446"/>
      <c r="M12" s="446"/>
      <c r="N12" s="447"/>
      <c r="P12" s="445"/>
      <c r="Q12" s="446"/>
      <c r="R12" s="446"/>
      <c r="S12" s="446"/>
      <c r="T12" s="446"/>
      <c r="U12" s="447"/>
    </row>
    <row r="13" spans="1:21" outlineLevel="1">
      <c r="A13" s="58">
        <v>2035</v>
      </c>
      <c r="B13" s="21">
        <f t="shared" ref="B13:B18" si="0">INDEX($E$204:$AW$204,1,MATCH($A13,$E$53:$BB$53,0))</f>
        <v>0</v>
      </c>
      <c r="C13" s="21">
        <f>B13-Baseline!B13</f>
        <v>161.97218043724158</v>
      </c>
      <c r="D13" s="21">
        <f t="shared" ref="D13:D18" si="1">INDEX($E$205:$AW$205,1,MATCH($A13,$E$53:$BB$53,0))</f>
        <v>0</v>
      </c>
      <c r="E13" s="21">
        <f>D13-Baseline!D13</f>
        <v>118.77041525610365</v>
      </c>
      <c r="F13" s="21">
        <f t="shared" ref="F13:F18" si="2">INDEX($E$206:$AW$206,1,MATCH($A13,$E$53:$BB$53,0))</f>
        <v>0</v>
      </c>
      <c r="G13" s="21">
        <f>F13-Baseline!F13</f>
        <v>205.16956455721069</v>
      </c>
      <c r="I13" s="445"/>
      <c r="J13" s="446"/>
      <c r="K13" s="446"/>
      <c r="L13" s="446"/>
      <c r="M13" s="446"/>
      <c r="N13" s="447"/>
      <c r="P13" s="445"/>
      <c r="Q13" s="446"/>
      <c r="R13" s="446"/>
      <c r="S13" s="446"/>
      <c r="T13" s="446"/>
      <c r="U13" s="447"/>
    </row>
    <row r="14" spans="1:21" outlineLevel="1">
      <c r="A14" s="58">
        <v>2040</v>
      </c>
      <c r="B14" s="21">
        <f t="shared" si="0"/>
        <v>0</v>
      </c>
      <c r="C14" s="21">
        <f>B14-Baseline!B14</f>
        <v>252.76310183703708</v>
      </c>
      <c r="D14" s="21">
        <f t="shared" si="1"/>
        <v>0</v>
      </c>
      <c r="E14" s="21">
        <f>D14-Baseline!D14</f>
        <v>184.40350444698137</v>
      </c>
      <c r="F14" s="21">
        <f t="shared" si="2"/>
        <v>0</v>
      </c>
      <c r="G14" s="21">
        <f>F14-Baseline!F14</f>
        <v>321.18787875844157</v>
      </c>
      <c r="I14" s="445"/>
      <c r="J14" s="446"/>
      <c r="K14" s="446"/>
      <c r="L14" s="446"/>
      <c r="M14" s="446"/>
      <c r="N14" s="447"/>
      <c r="P14" s="445"/>
      <c r="Q14" s="446"/>
      <c r="R14" s="446"/>
      <c r="S14" s="446"/>
      <c r="T14" s="446"/>
      <c r="U14" s="447"/>
    </row>
    <row r="15" spans="1:21" outlineLevel="1">
      <c r="A15" s="58">
        <v>2045</v>
      </c>
      <c r="B15" s="21">
        <f t="shared" si="0"/>
        <v>0</v>
      </c>
      <c r="C15" s="21">
        <f>B15-Baseline!B15</f>
        <v>343.14105728442223</v>
      </c>
      <c r="D15" s="21">
        <f t="shared" si="1"/>
        <v>0</v>
      </c>
      <c r="E15" s="21">
        <f>D15-Baseline!D15</f>
        <v>249.19596569273554</v>
      </c>
      <c r="F15" s="21">
        <f t="shared" si="2"/>
        <v>0</v>
      </c>
      <c r="G15" s="21">
        <f>F15-Baseline!F15</f>
        <v>437.11540645391318</v>
      </c>
      <c r="I15" s="445"/>
      <c r="J15" s="446"/>
      <c r="K15" s="446"/>
      <c r="L15" s="446"/>
      <c r="M15" s="446"/>
      <c r="N15" s="447"/>
      <c r="P15" s="445"/>
      <c r="Q15" s="446"/>
      <c r="R15" s="446"/>
      <c r="S15" s="446"/>
      <c r="T15" s="446"/>
      <c r="U15" s="447"/>
    </row>
    <row r="16" spans="1:21" outlineLevel="1">
      <c r="A16" s="58">
        <v>2050</v>
      </c>
      <c r="B16" s="21">
        <f t="shared" si="0"/>
        <v>0</v>
      </c>
      <c r="C16" s="21">
        <f>B16-Baseline!B16</f>
        <v>433.62911545815462</v>
      </c>
      <c r="D16" s="21">
        <f t="shared" si="1"/>
        <v>0</v>
      </c>
      <c r="E16" s="21">
        <f>D16-Baseline!D16</f>
        <v>313.60838188511752</v>
      </c>
      <c r="F16" s="21">
        <f t="shared" si="2"/>
        <v>0</v>
      </c>
      <c r="G16" s="21">
        <f>F16-Baseline!F16</f>
        <v>553.61568219557989</v>
      </c>
      <c r="I16" s="445"/>
      <c r="J16" s="446"/>
      <c r="K16" s="446"/>
      <c r="L16" s="446"/>
      <c r="M16" s="446"/>
      <c r="N16" s="447"/>
      <c r="P16" s="445"/>
      <c r="Q16" s="446"/>
      <c r="R16" s="446"/>
      <c r="S16" s="446"/>
      <c r="T16" s="446"/>
      <c r="U16" s="447"/>
    </row>
    <row r="17" spans="1:21" outlineLevel="1">
      <c r="A17" s="58">
        <v>2060</v>
      </c>
      <c r="B17" s="21">
        <f t="shared" si="0"/>
        <v>0</v>
      </c>
      <c r="C17" s="21">
        <f>B17-Baseline!B17</f>
        <v>1429.760282645271</v>
      </c>
      <c r="D17" s="21">
        <f t="shared" si="1"/>
        <v>0</v>
      </c>
      <c r="E17" s="21">
        <f>D17-Baseline!D17</f>
        <v>954.42227500252454</v>
      </c>
      <c r="F17" s="21">
        <f t="shared" si="2"/>
        <v>0</v>
      </c>
      <c r="G17" s="21">
        <f>F17-Baseline!F17</f>
        <v>1901.7323447517063</v>
      </c>
      <c r="I17" s="445"/>
      <c r="J17" s="446"/>
      <c r="K17" s="446"/>
      <c r="L17" s="446"/>
      <c r="M17" s="446"/>
      <c r="N17" s="447"/>
      <c r="P17" s="445"/>
      <c r="Q17" s="446"/>
      <c r="R17" s="446"/>
      <c r="S17" s="446"/>
      <c r="T17" s="446"/>
      <c r="U17" s="447"/>
    </row>
    <row r="18" spans="1:21" outlineLevel="1">
      <c r="A18" s="58">
        <v>2070</v>
      </c>
      <c r="B18" s="21">
        <f t="shared" si="0"/>
        <v>0</v>
      </c>
      <c r="C18" s="21">
        <f>B18-Baseline!B18</f>
        <v>2486.7511418307117</v>
      </c>
      <c r="D18" s="21">
        <f t="shared" si="1"/>
        <v>0</v>
      </c>
      <c r="E18" s="21">
        <f>D18-Baseline!D18</f>
        <v>1620.0328151983713</v>
      </c>
      <c r="F18" s="21">
        <f t="shared" si="2"/>
        <v>0</v>
      </c>
      <c r="G18" s="21">
        <f>F18-Baseline!F18</f>
        <v>3343.3573038849959</v>
      </c>
      <c r="I18" s="448"/>
      <c r="J18" s="449"/>
      <c r="K18" s="449"/>
      <c r="L18" s="449"/>
      <c r="M18" s="449"/>
      <c r="N18" s="450"/>
      <c r="P18" s="448"/>
      <c r="Q18" s="449"/>
      <c r="R18" s="449"/>
      <c r="S18" s="449"/>
      <c r="T18" s="449"/>
      <c r="U18" s="450"/>
    </row>
    <row r="19" spans="1:21" ht="14" outlineLevel="1" thickBot="1">
      <c r="A19" s="451"/>
      <c r="B19" s="451"/>
      <c r="I19" s="250"/>
      <c r="J19" s="251"/>
      <c r="K19" s="251"/>
      <c r="L19" s="251"/>
      <c r="M19" s="251"/>
      <c r="N19" s="251"/>
      <c r="P19" s="249"/>
      <c r="Q19" s="249"/>
      <c r="R19" s="249"/>
      <c r="S19" s="249"/>
      <c r="T19" s="249"/>
      <c r="U19" s="232"/>
    </row>
    <row r="20" spans="1:21" ht="26.25" customHeight="1" outlineLevel="1">
      <c r="A20" s="54" t="s">
        <v>358</v>
      </c>
      <c r="B20" s="55">
        <f>Baseline!B20</f>
        <v>0.33700000000000002</v>
      </c>
      <c r="E20" s="154"/>
      <c r="I20" s="440" t="s">
        <v>359</v>
      </c>
      <c r="J20" s="441"/>
      <c r="K20" s="441"/>
      <c r="L20" s="441"/>
      <c r="M20" s="441"/>
      <c r="N20" s="442"/>
      <c r="P20" s="440" t="s">
        <v>360</v>
      </c>
      <c r="Q20" s="441"/>
      <c r="R20" s="441"/>
      <c r="S20" s="441"/>
      <c r="T20" s="441"/>
      <c r="U20" s="442"/>
    </row>
    <row r="21" spans="1:21" ht="12.75" customHeight="1" outlineLevel="1">
      <c r="A21" s="154"/>
      <c r="B21" s="155"/>
      <c r="I21" s="486"/>
      <c r="J21" s="443"/>
      <c r="K21" s="443"/>
      <c r="L21" s="443"/>
      <c r="M21" s="443"/>
      <c r="N21" s="444"/>
      <c r="P21" s="486"/>
      <c r="Q21" s="443"/>
      <c r="R21" s="443"/>
      <c r="S21" s="443"/>
      <c r="T21" s="443"/>
      <c r="U21" s="444"/>
    </row>
    <row r="22" spans="1:21" ht="12.75" customHeight="1" outlineLevel="1">
      <c r="A22" s="154"/>
      <c r="B22" s="155"/>
      <c r="I22" s="445"/>
      <c r="J22" s="446"/>
      <c r="K22" s="446"/>
      <c r="L22" s="446"/>
      <c r="M22" s="446"/>
      <c r="N22" s="447"/>
      <c r="P22" s="445"/>
      <c r="Q22" s="446"/>
      <c r="R22" s="446"/>
      <c r="S22" s="446"/>
      <c r="T22" s="446"/>
      <c r="U22" s="447"/>
    </row>
    <row r="23" spans="1:21" outlineLevel="1">
      <c r="A23" s="154"/>
      <c r="B23" s="466" t="s">
        <v>362</v>
      </c>
      <c r="C23" s="467"/>
      <c r="D23" s="467"/>
      <c r="E23" s="467"/>
      <c r="F23" s="467"/>
      <c r="G23" s="468"/>
      <c r="I23" s="445"/>
      <c r="J23" s="446"/>
      <c r="K23" s="446"/>
      <c r="L23" s="446"/>
      <c r="M23" s="446"/>
      <c r="N23" s="447"/>
      <c r="P23" s="445"/>
      <c r="Q23" s="446"/>
      <c r="R23" s="446"/>
      <c r="S23" s="446"/>
      <c r="T23" s="446"/>
      <c r="U23" s="447"/>
    </row>
    <row r="24" spans="1:21" outlineLevel="1">
      <c r="B24" s="17">
        <v>2027</v>
      </c>
      <c r="C24" s="17">
        <v>2028</v>
      </c>
      <c r="D24" s="17">
        <v>2029</v>
      </c>
      <c r="E24" s="17">
        <v>2030</v>
      </c>
      <c r="F24" s="17">
        <v>2031</v>
      </c>
      <c r="G24" s="17" t="s">
        <v>363</v>
      </c>
      <c r="I24" s="445"/>
      <c r="J24" s="446"/>
      <c r="K24" s="446"/>
      <c r="L24" s="446"/>
      <c r="M24" s="446"/>
      <c r="N24" s="447"/>
      <c r="P24" s="445"/>
      <c r="Q24" s="446"/>
      <c r="R24" s="446"/>
      <c r="S24" s="446"/>
      <c r="T24" s="446"/>
      <c r="U24" s="447"/>
    </row>
    <row r="25" spans="1:21" ht="14" outlineLevel="1" thickBot="1">
      <c r="B25" s="30" t="s">
        <v>364</v>
      </c>
      <c r="C25" s="30" t="s">
        <v>364</v>
      </c>
      <c r="D25" s="30" t="s">
        <v>364</v>
      </c>
      <c r="E25" s="30" t="s">
        <v>364</v>
      </c>
      <c r="F25" s="30" t="s">
        <v>364</v>
      </c>
      <c r="G25" s="30" t="s">
        <v>364</v>
      </c>
      <c r="I25" s="445"/>
      <c r="J25" s="446"/>
      <c r="K25" s="446"/>
      <c r="L25" s="446"/>
      <c r="M25" s="446"/>
      <c r="N25" s="447"/>
      <c r="P25" s="445"/>
      <c r="Q25" s="446"/>
      <c r="R25" s="446"/>
      <c r="S25" s="446"/>
      <c r="T25" s="446"/>
      <c r="U25" s="447"/>
    </row>
    <row r="26" spans="1:21" outlineLevel="1">
      <c r="A26" s="54" t="s">
        <v>365</v>
      </c>
      <c r="B26" s="21">
        <f>E64</f>
        <v>0</v>
      </c>
      <c r="C26" s="21">
        <f>F64</f>
        <v>0</v>
      </c>
      <c r="D26" s="21">
        <f>G64</f>
        <v>0</v>
      </c>
      <c r="E26" s="21">
        <f>H64</f>
        <v>0</v>
      </c>
      <c r="F26" s="21">
        <f>I64</f>
        <v>0</v>
      </c>
      <c r="G26" s="21">
        <f>SUM(J64:BB64)</f>
        <v>0</v>
      </c>
      <c r="I26" s="445"/>
      <c r="J26" s="446"/>
      <c r="K26" s="446"/>
      <c r="L26" s="446"/>
      <c r="M26" s="446"/>
      <c r="N26" s="447"/>
      <c r="P26" s="445"/>
      <c r="Q26" s="446"/>
      <c r="R26" s="446"/>
      <c r="S26" s="446"/>
      <c r="T26" s="446"/>
      <c r="U26" s="447"/>
    </row>
    <row r="27" spans="1:21" outlineLevel="1">
      <c r="A27" s="54" t="s">
        <v>366</v>
      </c>
      <c r="B27" s="21">
        <f>E71+E77</f>
        <v>0</v>
      </c>
      <c r="C27" s="21">
        <f>F71+F77</f>
        <v>0</v>
      </c>
      <c r="D27" s="21">
        <f>G71+G77</f>
        <v>0</v>
      </c>
      <c r="E27" s="21">
        <f>H71+H77</f>
        <v>0</v>
      </c>
      <c r="F27" s="21">
        <f>I71+I77</f>
        <v>0</v>
      </c>
      <c r="G27" s="21">
        <f>SUM(J71:BB71)+SUM(J77:BB77)</f>
        <v>0</v>
      </c>
      <c r="I27" s="445"/>
      <c r="J27" s="446"/>
      <c r="K27" s="446"/>
      <c r="L27" s="446"/>
      <c r="M27" s="446"/>
      <c r="N27" s="447"/>
      <c r="P27" s="445"/>
      <c r="Q27" s="446"/>
      <c r="R27" s="446"/>
      <c r="S27" s="446"/>
      <c r="T27" s="446"/>
      <c r="U27" s="447"/>
    </row>
    <row r="28" spans="1:21" outlineLevel="1">
      <c r="A28" s="154"/>
      <c r="B28" s="248"/>
      <c r="C28" s="248"/>
      <c r="D28" s="248"/>
      <c r="E28" s="248"/>
      <c r="F28" s="248"/>
      <c r="G28" s="248"/>
      <c r="I28" s="445"/>
      <c r="J28" s="446"/>
      <c r="K28" s="446"/>
      <c r="L28" s="446"/>
      <c r="M28" s="446"/>
      <c r="N28" s="447"/>
      <c r="P28" s="445"/>
      <c r="Q28" s="446"/>
      <c r="R28" s="446"/>
      <c r="S28" s="446"/>
      <c r="T28" s="446"/>
      <c r="U28" s="447"/>
    </row>
    <row r="29" spans="1:21" ht="14" outlineLevel="1" thickBot="1">
      <c r="A29" s="154"/>
      <c r="B29" s="248"/>
      <c r="C29" s="248"/>
      <c r="D29" s="248"/>
      <c r="E29" s="248"/>
      <c r="F29" s="248"/>
      <c r="G29" s="248"/>
      <c r="I29" s="445"/>
      <c r="J29" s="446"/>
      <c r="K29" s="446"/>
      <c r="L29" s="446"/>
      <c r="M29" s="446"/>
      <c r="N29" s="447"/>
      <c r="P29" s="445"/>
      <c r="Q29" s="446"/>
      <c r="R29" s="446"/>
      <c r="S29" s="446"/>
      <c r="T29" s="446"/>
      <c r="U29" s="447"/>
    </row>
    <row r="30" spans="1:21" ht="14" outlineLevel="1" thickBot="1">
      <c r="A30" s="308"/>
      <c r="B30" s="309" t="s">
        <v>367</v>
      </c>
      <c r="C30" s="310" t="s">
        <v>368</v>
      </c>
      <c r="D30" s="470" t="s">
        <v>322</v>
      </c>
      <c r="E30" s="471"/>
      <c r="F30" s="471"/>
      <c r="G30" s="472"/>
      <c r="I30" s="445"/>
      <c r="J30" s="446"/>
      <c r="K30" s="446"/>
      <c r="L30" s="446"/>
      <c r="M30" s="446"/>
      <c r="N30" s="447"/>
      <c r="P30" s="445"/>
      <c r="Q30" s="446"/>
      <c r="R30" s="446"/>
      <c r="S30" s="446"/>
      <c r="T30" s="446"/>
      <c r="U30" s="447"/>
    </row>
    <row r="31" spans="1:21" outlineLevel="1">
      <c r="A31" s="463" t="s">
        <v>369</v>
      </c>
      <c r="B31" s="311"/>
      <c r="C31" s="307"/>
      <c r="D31" s="487"/>
      <c r="E31" s="487"/>
      <c r="F31" s="487"/>
      <c r="G31" s="488"/>
      <c r="I31" s="445"/>
      <c r="J31" s="446"/>
      <c r="K31" s="446"/>
      <c r="L31" s="446"/>
      <c r="M31" s="446"/>
      <c r="N31" s="447"/>
      <c r="P31" s="445"/>
      <c r="Q31" s="446"/>
      <c r="R31" s="446"/>
      <c r="S31" s="446"/>
      <c r="T31" s="446"/>
      <c r="U31" s="447"/>
    </row>
    <row r="32" spans="1:21" outlineLevel="1">
      <c r="A32" s="463"/>
      <c r="B32" s="312"/>
      <c r="C32" s="252"/>
      <c r="D32" s="412"/>
      <c r="E32" s="412"/>
      <c r="F32" s="412"/>
      <c r="G32" s="413"/>
      <c r="I32" s="445"/>
      <c r="J32" s="446"/>
      <c r="K32" s="446"/>
      <c r="L32" s="446"/>
      <c r="M32" s="446"/>
      <c r="N32" s="447"/>
      <c r="P32" s="445"/>
      <c r="Q32" s="446"/>
      <c r="R32" s="446"/>
      <c r="S32" s="446"/>
      <c r="T32" s="446"/>
      <c r="U32" s="447"/>
    </row>
    <row r="33" spans="1:21" outlineLevel="1">
      <c r="A33" s="463"/>
      <c r="B33" s="312"/>
      <c r="C33" s="252"/>
      <c r="D33" s="412"/>
      <c r="E33" s="412"/>
      <c r="F33" s="412"/>
      <c r="G33" s="413"/>
      <c r="I33" s="445"/>
      <c r="J33" s="446"/>
      <c r="K33" s="446"/>
      <c r="L33" s="446"/>
      <c r="M33" s="446"/>
      <c r="N33" s="447"/>
      <c r="P33" s="445"/>
      <c r="Q33" s="446"/>
      <c r="R33" s="446"/>
      <c r="S33" s="446"/>
      <c r="T33" s="446"/>
      <c r="U33" s="447"/>
    </row>
    <row r="34" spans="1:21" outlineLevel="1">
      <c r="A34" s="463"/>
      <c r="B34" s="312"/>
      <c r="C34" s="252"/>
      <c r="D34" s="412"/>
      <c r="E34" s="412"/>
      <c r="F34" s="412"/>
      <c r="G34" s="413"/>
      <c r="I34" s="445"/>
      <c r="J34" s="446"/>
      <c r="K34" s="446"/>
      <c r="L34" s="446"/>
      <c r="M34" s="446"/>
      <c r="N34" s="447"/>
      <c r="P34" s="445"/>
      <c r="Q34" s="446"/>
      <c r="R34" s="446"/>
      <c r="S34" s="446"/>
      <c r="T34" s="446"/>
      <c r="U34" s="447"/>
    </row>
    <row r="35" spans="1:21" outlineLevel="1">
      <c r="A35" s="463"/>
      <c r="B35" s="312"/>
      <c r="C35" s="252"/>
      <c r="D35" s="412"/>
      <c r="E35" s="412"/>
      <c r="F35" s="412"/>
      <c r="G35" s="413"/>
      <c r="I35" s="445"/>
      <c r="J35" s="446"/>
      <c r="K35" s="446"/>
      <c r="L35" s="446"/>
      <c r="M35" s="446"/>
      <c r="N35" s="447"/>
      <c r="P35" s="445"/>
      <c r="Q35" s="446"/>
      <c r="R35" s="446"/>
      <c r="S35" s="446"/>
      <c r="T35" s="446"/>
      <c r="U35" s="447"/>
    </row>
    <row r="36" spans="1:21" outlineLevel="1">
      <c r="A36" s="463"/>
      <c r="B36" s="312"/>
      <c r="C36" s="252"/>
      <c r="D36" s="412"/>
      <c r="E36" s="412"/>
      <c r="F36" s="412"/>
      <c r="G36" s="413"/>
      <c r="I36" s="445"/>
      <c r="J36" s="446"/>
      <c r="K36" s="446"/>
      <c r="L36" s="446"/>
      <c r="M36" s="446"/>
      <c r="N36" s="447"/>
      <c r="P36" s="445"/>
      <c r="Q36" s="446"/>
      <c r="R36" s="446"/>
      <c r="S36" s="446"/>
      <c r="T36" s="446"/>
      <c r="U36" s="447"/>
    </row>
    <row r="37" spans="1:21" outlineLevel="1">
      <c r="A37" s="463"/>
      <c r="B37" s="312"/>
      <c r="C37" s="252"/>
      <c r="D37" s="412"/>
      <c r="E37" s="412"/>
      <c r="F37" s="412"/>
      <c r="G37" s="413"/>
      <c r="I37" s="445"/>
      <c r="J37" s="446"/>
      <c r="K37" s="446"/>
      <c r="L37" s="446"/>
      <c r="M37" s="446"/>
      <c r="N37" s="447"/>
      <c r="P37" s="445"/>
      <c r="Q37" s="446"/>
      <c r="R37" s="446"/>
      <c r="S37" s="446"/>
      <c r="T37" s="446"/>
      <c r="U37" s="447"/>
    </row>
    <row r="38" spans="1:21" outlineLevel="1">
      <c r="A38" s="463"/>
      <c r="B38" s="312"/>
      <c r="C38" s="252"/>
      <c r="D38" s="412"/>
      <c r="E38" s="412"/>
      <c r="F38" s="412"/>
      <c r="G38" s="413"/>
      <c r="I38" s="445"/>
      <c r="J38" s="446"/>
      <c r="K38" s="446"/>
      <c r="L38" s="446"/>
      <c r="M38" s="446"/>
      <c r="N38" s="447"/>
      <c r="P38" s="445"/>
      <c r="Q38" s="446"/>
      <c r="R38" s="446"/>
      <c r="S38" s="446"/>
      <c r="T38" s="446"/>
      <c r="U38" s="447"/>
    </row>
    <row r="39" spans="1:21" outlineLevel="1">
      <c r="A39" s="463"/>
      <c r="B39" s="312"/>
      <c r="C39" s="252"/>
      <c r="D39" s="412"/>
      <c r="E39" s="412"/>
      <c r="F39" s="412"/>
      <c r="G39" s="413"/>
      <c r="I39" s="445"/>
      <c r="J39" s="446"/>
      <c r="K39" s="446"/>
      <c r="L39" s="446"/>
      <c r="M39" s="446"/>
      <c r="N39" s="447"/>
      <c r="P39" s="445"/>
      <c r="Q39" s="446"/>
      <c r="R39" s="446"/>
      <c r="S39" s="446"/>
      <c r="T39" s="446"/>
      <c r="U39" s="447"/>
    </row>
    <row r="40" spans="1:21" ht="14" outlineLevel="1" thickBot="1">
      <c r="A40" s="464"/>
      <c r="B40" s="313"/>
      <c r="C40" s="314"/>
      <c r="D40" s="473"/>
      <c r="E40" s="473"/>
      <c r="F40" s="473"/>
      <c r="G40" s="474"/>
      <c r="I40" s="445"/>
      <c r="J40" s="446"/>
      <c r="K40" s="446"/>
      <c r="L40" s="446"/>
      <c r="M40" s="446"/>
      <c r="N40" s="447"/>
      <c r="P40" s="445"/>
      <c r="Q40" s="446"/>
      <c r="R40" s="446"/>
      <c r="S40" s="446"/>
      <c r="T40" s="446"/>
      <c r="U40" s="447"/>
    </row>
    <row r="41" spans="1:21" outlineLevel="1">
      <c r="A41" s="154"/>
      <c r="B41" s="248"/>
      <c r="C41" s="248"/>
      <c r="D41" s="248"/>
      <c r="E41" s="248"/>
      <c r="F41" s="248"/>
      <c r="G41" s="248"/>
      <c r="I41" s="445"/>
      <c r="J41" s="446"/>
      <c r="K41" s="446"/>
      <c r="L41" s="446"/>
      <c r="M41" s="446"/>
      <c r="N41" s="447"/>
      <c r="P41" s="445"/>
      <c r="Q41" s="446"/>
      <c r="R41" s="446"/>
      <c r="S41" s="446"/>
      <c r="T41" s="446"/>
      <c r="U41" s="447"/>
    </row>
    <row r="42" spans="1:21" outlineLevel="1">
      <c r="A42" s="154"/>
      <c r="B42" s="248"/>
      <c r="C42" s="248"/>
      <c r="D42" s="248"/>
      <c r="E42" s="248"/>
      <c r="F42" s="248"/>
      <c r="G42" s="248"/>
      <c r="I42" s="445"/>
      <c r="J42" s="446"/>
      <c r="K42" s="446"/>
      <c r="L42" s="446"/>
      <c r="M42" s="446"/>
      <c r="N42" s="447"/>
      <c r="P42" s="445"/>
      <c r="Q42" s="446"/>
      <c r="R42" s="446"/>
      <c r="S42" s="446"/>
      <c r="T42" s="446"/>
      <c r="U42" s="447"/>
    </row>
    <row r="43" spans="1:21" outlineLevel="1">
      <c r="A43" s="154"/>
      <c r="B43" s="248"/>
      <c r="C43" s="248"/>
      <c r="D43" s="248"/>
      <c r="E43" s="248"/>
      <c r="F43" s="248"/>
      <c r="G43" s="248"/>
      <c r="I43" s="445"/>
      <c r="J43" s="446"/>
      <c r="K43" s="446"/>
      <c r="L43" s="446"/>
      <c r="M43" s="446"/>
      <c r="N43" s="447"/>
      <c r="P43" s="445"/>
      <c r="Q43" s="446"/>
      <c r="R43" s="446"/>
      <c r="S43" s="446"/>
      <c r="T43" s="446"/>
      <c r="U43" s="447"/>
    </row>
    <row r="44" spans="1:21" outlineLevel="1">
      <c r="A44" s="154"/>
      <c r="B44" s="248"/>
      <c r="C44" s="248"/>
      <c r="D44" s="248"/>
      <c r="E44" s="248"/>
      <c r="F44" s="248"/>
      <c r="G44" s="248"/>
      <c r="I44" s="445"/>
      <c r="J44" s="446"/>
      <c r="K44" s="446"/>
      <c r="L44" s="446"/>
      <c r="M44" s="446"/>
      <c r="N44" s="447"/>
      <c r="P44" s="445"/>
      <c r="Q44" s="446"/>
      <c r="R44" s="446"/>
      <c r="S44" s="446"/>
      <c r="T44" s="446"/>
      <c r="U44" s="447"/>
    </row>
    <row r="45" spans="1:21" outlineLevel="1">
      <c r="A45" s="154"/>
      <c r="B45" s="248"/>
      <c r="C45" s="248"/>
      <c r="D45" s="248"/>
      <c r="E45" s="248"/>
      <c r="F45" s="248"/>
      <c r="G45" s="248"/>
      <c r="I45" s="448"/>
      <c r="J45" s="449"/>
      <c r="K45" s="449"/>
      <c r="L45" s="449"/>
      <c r="M45" s="449"/>
      <c r="N45" s="450"/>
      <c r="P45" s="448"/>
      <c r="Q45" s="449"/>
      <c r="R45" s="449"/>
      <c r="S45" s="449"/>
      <c r="T45" s="449"/>
      <c r="U45" s="450"/>
    </row>
    <row r="46" spans="1:21" outlineLevel="1">
      <c r="A46" s="154"/>
      <c r="B46" s="248"/>
      <c r="C46" s="248"/>
      <c r="D46" s="248"/>
      <c r="E46" s="248"/>
      <c r="F46" s="248"/>
      <c r="G46" s="248"/>
    </row>
    <row r="47" spans="1:21">
      <c r="A47" s="154"/>
      <c r="B47" s="155"/>
    </row>
    <row r="48" spans="1:21" ht="15">
      <c r="A48" s="12" t="s">
        <v>373</v>
      </c>
    </row>
    <row r="49" spans="1:54" ht="15" outlineLevel="1">
      <c r="A49" s="12"/>
    </row>
    <row r="50" spans="1:54" ht="14" outlineLevel="1" thickBot="1">
      <c r="A50" s="4" t="s">
        <v>374</v>
      </c>
    </row>
    <row r="51" spans="1:54" outlineLevel="2">
      <c r="B51" s="19"/>
      <c r="C51" s="19"/>
      <c r="D51" s="19"/>
      <c r="E51" s="475" t="s">
        <v>269</v>
      </c>
      <c r="F51" s="465"/>
      <c r="G51" s="465"/>
      <c r="H51" s="465"/>
      <c r="I51" s="465"/>
      <c r="J51" s="465" t="s">
        <v>270</v>
      </c>
      <c r="K51" s="465"/>
      <c r="L51" s="465"/>
      <c r="M51" s="465"/>
      <c r="N51" s="465"/>
      <c r="O51" s="465" t="s">
        <v>271</v>
      </c>
      <c r="P51" s="465"/>
      <c r="Q51" s="465"/>
      <c r="R51" s="465"/>
      <c r="S51" s="465"/>
      <c r="T51" s="465" t="s">
        <v>272</v>
      </c>
      <c r="U51" s="465"/>
      <c r="V51" s="465"/>
      <c r="W51" s="465"/>
      <c r="X51" s="465"/>
      <c r="Y51" s="465" t="s">
        <v>375</v>
      </c>
      <c r="Z51" s="465"/>
      <c r="AA51" s="465"/>
      <c r="AB51" s="465"/>
      <c r="AC51" s="465"/>
      <c r="AD51" s="465" t="s">
        <v>376</v>
      </c>
      <c r="AE51" s="465"/>
      <c r="AF51" s="465"/>
      <c r="AG51" s="465"/>
      <c r="AH51" s="465"/>
      <c r="AI51" s="465" t="s">
        <v>377</v>
      </c>
      <c r="AJ51" s="465"/>
      <c r="AK51" s="465"/>
      <c r="AL51" s="465"/>
      <c r="AM51" s="465"/>
      <c r="AN51" s="465" t="s">
        <v>378</v>
      </c>
      <c r="AO51" s="465"/>
      <c r="AP51" s="465"/>
      <c r="AQ51" s="465"/>
      <c r="AR51" s="465"/>
      <c r="AS51" s="465" t="s">
        <v>379</v>
      </c>
      <c r="AT51" s="465"/>
      <c r="AU51" s="465"/>
      <c r="AV51" s="465"/>
      <c r="AW51" s="465"/>
      <c r="AX51" s="465" t="s">
        <v>380</v>
      </c>
      <c r="AY51" s="465"/>
      <c r="AZ51" s="465"/>
      <c r="BA51" s="465"/>
      <c r="BB51" s="469"/>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367</v>
      </c>
      <c r="C53" s="19" t="s">
        <v>381</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52" t="s">
        <v>382</v>
      </c>
      <c r="B54" s="127"/>
      <c r="C54" s="127"/>
      <c r="D54" s="124" t="s">
        <v>383</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53"/>
      <c r="B55" s="36"/>
      <c r="C55" s="121"/>
      <c r="D55" s="2" t="s">
        <v>383</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53"/>
      <c r="B56" s="36"/>
      <c r="C56" s="121"/>
      <c r="D56" s="2" t="s">
        <v>383</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53"/>
      <c r="B57" s="36"/>
      <c r="C57" s="121"/>
      <c r="D57" s="2" t="s">
        <v>383</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53"/>
      <c r="B58" s="36"/>
      <c r="C58" s="121"/>
      <c r="D58" s="2" t="s">
        <v>383</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53"/>
      <c r="B59" s="36"/>
      <c r="C59" s="121"/>
      <c r="D59" s="2" t="s">
        <v>383</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53"/>
      <c r="B60" s="36"/>
      <c r="C60" s="121"/>
      <c r="D60" s="2" t="s">
        <v>383</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53"/>
      <c r="B61" s="36"/>
      <c r="C61" s="121"/>
      <c r="D61" s="2" t="s">
        <v>383</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53"/>
      <c r="B62" s="36"/>
      <c r="C62" s="121"/>
      <c r="D62" s="2" t="s">
        <v>383</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53"/>
      <c r="B63" s="36"/>
      <c r="C63" s="121"/>
      <c r="D63" s="2" t="s">
        <v>383</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54"/>
      <c r="B64" s="122" t="s">
        <v>384</v>
      </c>
      <c r="C64" s="296" t="s">
        <v>385</v>
      </c>
      <c r="D64" s="123" t="s">
        <v>383</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60" t="s">
        <v>386</v>
      </c>
      <c r="B66" s="266"/>
      <c r="C66" s="267"/>
      <c r="D66" s="268" t="s">
        <v>383</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61"/>
      <c r="B67" s="252"/>
      <c r="C67" s="267"/>
      <c r="D67" s="269" t="s">
        <v>383</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61"/>
      <c r="B68" s="252"/>
      <c r="C68" s="267"/>
      <c r="D68" s="269" t="s">
        <v>383</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61"/>
      <c r="B69" s="252"/>
      <c r="C69" s="267"/>
      <c r="D69" s="269" t="s">
        <v>383</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61"/>
      <c r="B70" s="252"/>
      <c r="C70" s="267"/>
      <c r="D70" s="269" t="s">
        <v>383</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62"/>
      <c r="B71" s="122" t="s">
        <v>387</v>
      </c>
      <c r="C71" s="123"/>
      <c r="D71" s="270" t="s">
        <v>383</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60" t="s">
        <v>388</v>
      </c>
      <c r="B75" s="127" t="s">
        <v>389</v>
      </c>
      <c r="C75" s="274"/>
      <c r="D75" s="124" t="s">
        <v>383</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61"/>
      <c r="B76" s="121"/>
      <c r="C76" s="272"/>
      <c r="D76" s="2" t="s">
        <v>383</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62"/>
      <c r="B77" s="273" t="s">
        <v>390</v>
      </c>
      <c r="C77" s="271"/>
      <c r="D77" s="123" t="s">
        <v>383</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391</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392</v>
      </c>
      <c r="C81" s="6" t="s">
        <v>393</v>
      </c>
      <c r="D81" t="s">
        <v>394</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395</v>
      </c>
      <c r="C82" t="s">
        <v>396</v>
      </c>
      <c r="D82" t="s">
        <v>383</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397</v>
      </c>
      <c r="C83" t="s">
        <v>398</v>
      </c>
      <c r="D83" t="s">
        <v>383</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399</v>
      </c>
      <c r="C84" t="s">
        <v>400</v>
      </c>
      <c r="D84" t="s">
        <v>383</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401</v>
      </c>
      <c r="C85" t="s">
        <v>402</v>
      </c>
      <c r="D85" t="s">
        <v>383</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403</v>
      </c>
      <c r="C86" t="s">
        <v>404</v>
      </c>
      <c r="D86" t="s">
        <v>383</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405</v>
      </c>
      <c r="C87" t="s">
        <v>406</v>
      </c>
      <c r="D87" t="s">
        <v>383</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407</v>
      </c>
      <c r="C88" t="s">
        <v>408</v>
      </c>
      <c r="D88" t="s">
        <v>383</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409</v>
      </c>
      <c r="C89" t="s">
        <v>410</v>
      </c>
      <c r="D89" t="s">
        <v>383</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411</v>
      </c>
      <c r="C90" t="s">
        <v>412</v>
      </c>
      <c r="D90" t="s">
        <v>383</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413</v>
      </c>
      <c r="C91" t="s">
        <v>414</v>
      </c>
      <c r="D91" t="s">
        <v>383</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415</v>
      </c>
      <c r="C92" t="s">
        <v>416</v>
      </c>
      <c r="D92" t="s">
        <v>383</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417</v>
      </c>
      <c r="C93" t="s">
        <v>418</v>
      </c>
      <c r="D93" t="s">
        <v>383</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419</v>
      </c>
      <c r="C94" t="s">
        <v>420</v>
      </c>
      <c r="D94" t="s">
        <v>383</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421</v>
      </c>
      <c r="C95" t="s">
        <v>422</v>
      </c>
      <c r="D95" t="s">
        <v>383</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423</v>
      </c>
      <c r="C96" t="s">
        <v>424</v>
      </c>
      <c r="D96" t="s">
        <v>383</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425</v>
      </c>
      <c r="C97" t="s">
        <v>426</v>
      </c>
      <c r="D97" t="s">
        <v>383</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427</v>
      </c>
      <c r="C98" t="s">
        <v>428</v>
      </c>
      <c r="D98" t="s">
        <v>383</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429</v>
      </c>
      <c r="C99" t="s">
        <v>430</v>
      </c>
      <c r="D99" t="s">
        <v>383</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431</v>
      </c>
      <c r="C100" t="s">
        <v>432</v>
      </c>
      <c r="D100" t="s">
        <v>383</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433</v>
      </c>
      <c r="C101" t="s">
        <v>434</v>
      </c>
      <c r="D101" t="s">
        <v>383</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435</v>
      </c>
      <c r="C102" t="s">
        <v>436</v>
      </c>
      <c r="D102" t="s">
        <v>383</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437</v>
      </c>
      <c r="C103" t="s">
        <v>438</v>
      </c>
      <c r="D103" t="s">
        <v>383</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439</v>
      </c>
      <c r="C104" t="s">
        <v>440</v>
      </c>
      <c r="D104" t="s">
        <v>383</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441</v>
      </c>
      <c r="C105" t="s">
        <v>442</v>
      </c>
      <c r="D105" t="s">
        <v>383</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443</v>
      </c>
      <c r="C106" t="s">
        <v>444</v>
      </c>
      <c r="D106" t="s">
        <v>383</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445</v>
      </c>
      <c r="C107" t="s">
        <v>446</v>
      </c>
      <c r="D107" t="s">
        <v>383</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518</v>
      </c>
      <c r="C108" t="s">
        <v>519</v>
      </c>
      <c r="D108" t="s">
        <v>383</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520</v>
      </c>
      <c r="C109" t="s">
        <v>521</v>
      </c>
      <c r="D109" t="s">
        <v>383</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522</v>
      </c>
      <c r="C110" t="s">
        <v>523</v>
      </c>
      <c r="D110" t="s">
        <v>383</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524</v>
      </c>
      <c r="C111" t="s">
        <v>525</v>
      </c>
      <c r="D111" t="s">
        <v>383</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526</v>
      </c>
      <c r="C112" t="s">
        <v>527</v>
      </c>
      <c r="D112" t="s">
        <v>383</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528</v>
      </c>
      <c r="C113" t="s">
        <v>529</v>
      </c>
      <c r="D113" t="s">
        <v>383</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530</v>
      </c>
      <c r="C114" t="s">
        <v>531</v>
      </c>
      <c r="D114" t="s">
        <v>383</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532</v>
      </c>
      <c r="C115" t="s">
        <v>533</v>
      </c>
      <c r="D115" t="s">
        <v>383</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534</v>
      </c>
      <c r="C116" t="s">
        <v>535</v>
      </c>
      <c r="D116" t="s">
        <v>383</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536</v>
      </c>
      <c r="C117" t="s">
        <v>537</v>
      </c>
      <c r="D117" t="s">
        <v>383</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538</v>
      </c>
      <c r="C118" t="s">
        <v>539</v>
      </c>
      <c r="D118" t="s">
        <v>383</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540</v>
      </c>
      <c r="C119" t="s">
        <v>541</v>
      </c>
      <c r="D119" t="s">
        <v>383</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542</v>
      </c>
      <c r="C120" t="s">
        <v>543</v>
      </c>
      <c r="D120" t="s">
        <v>383</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544</v>
      </c>
      <c r="C121" t="s">
        <v>545</v>
      </c>
      <c r="D121" t="s">
        <v>383</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546</v>
      </c>
      <c r="C122" t="s">
        <v>547</v>
      </c>
      <c r="D122" t="s">
        <v>383</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548</v>
      </c>
      <c r="C123" t="s">
        <v>549</v>
      </c>
      <c r="D123" t="s">
        <v>383</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550</v>
      </c>
      <c r="C124" t="s">
        <v>551</v>
      </c>
      <c r="D124" t="s">
        <v>383</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552</v>
      </c>
      <c r="C125" t="s">
        <v>553</v>
      </c>
      <c r="D125" t="s">
        <v>383</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554</v>
      </c>
      <c r="C126" t="s">
        <v>555</v>
      </c>
      <c r="D126" t="s">
        <v>383</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556</v>
      </c>
      <c r="C127" t="s">
        <v>557</v>
      </c>
      <c r="D127" t="s">
        <v>383</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447</v>
      </c>
      <c r="C128" t="s">
        <v>448</v>
      </c>
      <c r="D128" t="s">
        <v>383</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449</v>
      </c>
      <c r="C129" t="s">
        <v>450</v>
      </c>
      <c r="D129" t="s">
        <v>383</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451</v>
      </c>
      <c r="C130" t="s">
        <v>452</v>
      </c>
      <c r="D130" t="s">
        <v>383</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453</v>
      </c>
      <c r="C131" t="s">
        <v>454</v>
      </c>
      <c r="D131" t="s">
        <v>383</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455</v>
      </c>
      <c r="C132" t="s">
        <v>456</v>
      </c>
      <c r="D132" t="s">
        <v>383</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457</v>
      </c>
      <c r="C133" s="7" t="s">
        <v>458</v>
      </c>
      <c r="D133" s="7" t="s">
        <v>383</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459</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460</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461</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462</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463</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55" t="s">
        <v>464</v>
      </c>
      <c r="B143" s="135" t="s">
        <v>281</v>
      </c>
      <c r="C143" s="135" t="s">
        <v>389</v>
      </c>
      <c r="D143" s="135" t="s">
        <v>383</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56"/>
      <c r="B144" s="135" t="s">
        <v>281</v>
      </c>
      <c r="C144" s="135"/>
      <c r="D144" s="135" t="s">
        <v>383</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56"/>
      <c r="B145" s="135" t="s">
        <v>281</v>
      </c>
      <c r="C145" s="135"/>
      <c r="D145" s="135" t="s">
        <v>383</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56"/>
      <c r="B146" s="135" t="s">
        <v>284</v>
      </c>
      <c r="C146" s="135" t="s">
        <v>465</v>
      </c>
      <c r="D146" s="135" t="s">
        <v>383</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56"/>
      <c r="B147" s="135" t="s">
        <v>284</v>
      </c>
      <c r="C147" s="135" t="s">
        <v>466</v>
      </c>
      <c r="D147" s="135" t="s">
        <v>383</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56"/>
      <c r="B148" s="135" t="s">
        <v>284</v>
      </c>
      <c r="C148" s="135"/>
      <c r="D148" s="135" t="s">
        <v>383</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56"/>
      <c r="B149" s="135" t="s">
        <v>284</v>
      </c>
      <c r="C149" s="135"/>
      <c r="D149" s="135" t="s">
        <v>383</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56"/>
      <c r="B150" s="135" t="s">
        <v>287</v>
      </c>
      <c r="C150" s="315" t="s">
        <v>467</v>
      </c>
      <c r="D150" s="135" t="s">
        <v>383</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56"/>
      <c r="B151" s="135" t="s">
        <v>287</v>
      </c>
      <c r="C151" s="315" t="s">
        <v>468</v>
      </c>
      <c r="D151" s="135" t="s">
        <v>383</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56"/>
      <c r="B152" s="135" t="s">
        <v>287</v>
      </c>
      <c r="C152" s="315" t="s">
        <v>469</v>
      </c>
      <c r="D152" s="135" t="s">
        <v>383</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56"/>
      <c r="B153" s="135" t="s">
        <v>470</v>
      </c>
      <c r="C153" s="135"/>
      <c r="D153" s="135" t="s">
        <v>383</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57"/>
      <c r="B154" s="135" t="s">
        <v>470</v>
      </c>
      <c r="C154" s="135"/>
      <c r="D154" s="135" t="s">
        <v>383</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374</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463</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55" t="s">
        <v>471</v>
      </c>
      <c r="B158" s="135" t="s">
        <v>281</v>
      </c>
      <c r="C158" s="315" t="s">
        <v>389</v>
      </c>
      <c r="D158" s="135" t="s">
        <v>472</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56"/>
      <c r="B159" s="135" t="s">
        <v>281</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56"/>
      <c r="B160" s="135" t="s">
        <v>281</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56"/>
      <c r="B161" s="135" t="s">
        <v>284</v>
      </c>
      <c r="C161" s="315" t="s">
        <v>465</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56"/>
      <c r="B162" s="135" t="s">
        <v>284</v>
      </c>
      <c r="C162" s="315" t="s">
        <v>466</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56"/>
      <c r="B163" s="135" t="s">
        <v>284</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56"/>
      <c r="B164" s="135" t="s">
        <v>284</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56"/>
      <c r="B165" s="135" t="s">
        <v>470</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56"/>
      <c r="B166" s="135" t="s">
        <v>470</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56"/>
      <c r="B167" s="135" t="s">
        <v>470</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56"/>
      <c r="B168" s="135" t="s">
        <v>470</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57"/>
      <c r="B169" s="135" t="s">
        <v>470</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475</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55" t="s">
        <v>476</v>
      </c>
      <c r="B172" s="135" t="s">
        <v>281</v>
      </c>
      <c r="C172" s="135" t="s">
        <v>389</v>
      </c>
      <c r="D172" s="135" t="s">
        <v>383</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56"/>
      <c r="B173" s="135" t="s">
        <v>281</v>
      </c>
      <c r="C173" s="135"/>
      <c r="D173" s="135" t="s">
        <v>383</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57"/>
      <c r="B174" s="135" t="s">
        <v>281</v>
      </c>
      <c r="C174" s="135"/>
      <c r="D174" s="135" t="s">
        <v>383</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55" t="s">
        <v>477</v>
      </c>
      <c r="B176" s="135" t="s">
        <v>281</v>
      </c>
      <c r="C176" s="135" t="s">
        <v>389</v>
      </c>
      <c r="D176" s="135" t="s">
        <v>383</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56"/>
      <c r="B177" s="135" t="s">
        <v>281</v>
      </c>
      <c r="C177" s="135"/>
      <c r="D177" s="135" t="s">
        <v>383</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57"/>
      <c r="B178" s="135" t="s">
        <v>281</v>
      </c>
      <c r="C178" s="135"/>
      <c r="D178" s="135" t="s">
        <v>383</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478</v>
      </c>
      <c r="B182" s="19"/>
      <c r="C182" s="19"/>
      <c r="D182" s="19"/>
      <c r="E182" s="15"/>
    </row>
    <row r="183" spans="1:54" ht="15" outlineLevel="1">
      <c r="A183" s="12"/>
      <c r="B183" s="19"/>
      <c r="C183" s="19"/>
      <c r="D183" s="19"/>
      <c r="E183" s="15"/>
    </row>
    <row r="184" spans="1:54" s="4" customFormat="1" outlineLevel="1">
      <c r="A184" s="4" t="s">
        <v>479</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58" t="s">
        <v>480</v>
      </c>
      <c r="B186" s="150" t="s">
        <v>481</v>
      </c>
      <c r="C186" s="6" t="s">
        <v>482</v>
      </c>
      <c r="D186" s="10" t="s">
        <v>394</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59"/>
      <c r="B187" s="150" t="s">
        <v>483</v>
      </c>
      <c r="C187" s="6" t="s">
        <v>484</v>
      </c>
      <c r="D187" s="10" t="s">
        <v>394</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55" t="s">
        <v>485</v>
      </c>
      <c r="B190" s="150" t="s">
        <v>344</v>
      </c>
      <c r="C190" s="19"/>
      <c r="D190" s="135" t="s">
        <v>383</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56"/>
      <c r="B191" s="150" t="s">
        <v>486</v>
      </c>
      <c r="C191" s="19"/>
      <c r="D191" s="135" t="s">
        <v>383</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56"/>
      <c r="B192" s="150" t="s">
        <v>560</v>
      </c>
      <c r="C192" s="19"/>
      <c r="D192" s="135" t="s">
        <v>383</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56"/>
      <c r="B193" s="150" t="s">
        <v>487</v>
      </c>
      <c r="C193" s="19"/>
      <c r="D193" s="135" t="s">
        <v>383</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56"/>
      <c r="B194" s="150" t="s">
        <v>488</v>
      </c>
      <c r="C194" s="19"/>
      <c r="D194" s="135" t="s">
        <v>383</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56"/>
      <c r="B195" s="150" t="s">
        <v>489</v>
      </c>
      <c r="C195" s="19"/>
      <c r="D195" s="135" t="s">
        <v>383</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56"/>
      <c r="B196" s="150" t="s">
        <v>284</v>
      </c>
      <c r="C196" s="19"/>
      <c r="D196" s="135" t="s">
        <v>383</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56"/>
      <c r="B197" s="150" t="s">
        <v>287</v>
      </c>
      <c r="C197" s="19"/>
      <c r="D197" s="135" t="s">
        <v>383</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57"/>
      <c r="B198" s="150" t="s">
        <v>470</v>
      </c>
      <c r="C198" s="19"/>
      <c r="D198" s="135" t="s">
        <v>383</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55" t="s">
        <v>490</v>
      </c>
      <c r="B200" s="150" t="s">
        <v>491</v>
      </c>
      <c r="C200" s="19"/>
      <c r="D200" s="135" t="s">
        <v>383</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56"/>
      <c r="B201" s="150" t="s">
        <v>492</v>
      </c>
      <c r="C201" s="19"/>
      <c r="D201" s="135" t="s">
        <v>383</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57"/>
      <c r="B202" s="150" t="s">
        <v>493</v>
      </c>
      <c r="C202" s="19"/>
      <c r="D202" s="135" t="s">
        <v>383</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55" t="s">
        <v>494</v>
      </c>
      <c r="B204" s="150" t="s">
        <v>495</v>
      </c>
      <c r="C204" s="19"/>
      <c r="D204" s="135" t="s">
        <v>383</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56"/>
      <c r="B205" s="150" t="s">
        <v>496</v>
      </c>
      <c r="C205" s="19"/>
      <c r="D205" s="135" t="s">
        <v>383</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57"/>
      <c r="B206" s="150" t="s">
        <v>497</v>
      </c>
      <c r="C206" s="19"/>
      <c r="D206" s="135" t="s">
        <v>383</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561</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8" t="s">
        <v>485</v>
      </c>
      <c r="B210" s="150" t="s">
        <v>562</v>
      </c>
      <c r="C210" s="19"/>
      <c r="D210" s="135" t="s">
        <v>383</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9"/>
      <c r="B211" s="150" t="s">
        <v>486</v>
      </c>
      <c r="C211" s="19"/>
      <c r="D211" s="135" t="s">
        <v>383</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9"/>
      <c r="B212" s="150" t="s">
        <v>560</v>
      </c>
      <c r="C212" s="19"/>
      <c r="D212" s="135" t="s">
        <v>383</v>
      </c>
      <c r="E212" s="21">
        <f>E192-Baseline!E192</f>
        <v>1.5541703176049269</v>
      </c>
      <c r="F212" s="21">
        <f>F77*F186-Baseline!F77*Baseline!F186</f>
        <v>1.543652556594268</v>
      </c>
      <c r="G212" s="21">
        <f>G77*G186-Baseline!G77*Baseline!G186</f>
        <v>1.5330967029457234</v>
      </c>
      <c r="H212" s="21">
        <f>H77*H186-Baseline!H77*Baseline!H186</f>
        <v>1.5227154450585187</v>
      </c>
      <c r="I212" s="21">
        <f>I77*I186-Baseline!I77*Baseline!I186</f>
        <v>1.5125060248002187</v>
      </c>
      <c r="J212" s="21">
        <f>J77*J186-Baseline!J77*Baseline!J186</f>
        <v>1.5024651773671232</v>
      </c>
      <c r="K212" s="21">
        <f>K77*K186-Baseline!K77*Baseline!K186</f>
        <v>1.4925897629522578</v>
      </c>
      <c r="L212" s="21">
        <f>L77*L186-Baseline!L77*Baseline!L186</f>
        <v>1.4828767596824597</v>
      </c>
      <c r="M212" s="21">
        <f>M77*M186-Baseline!M77*Baseline!M186</f>
        <v>1.4733213898257487</v>
      </c>
      <c r="N212" s="21">
        <f>N77*N186-Baseline!N77*Baseline!N186</f>
        <v>1.4639224998523006</v>
      </c>
      <c r="O212" s="21">
        <f>O77*O186-Baseline!O77*Baseline!O186</f>
        <v>1.4472208292666178</v>
      </c>
      <c r="P212" s="21">
        <f>P77*P186-Baseline!P77*Baseline!P186</f>
        <v>1.4290305446936122</v>
      </c>
      <c r="Q212" s="21">
        <f>Q77*Q186-Baseline!Q77*Baseline!Q186</f>
        <v>1.4113392511589078</v>
      </c>
      <c r="R212" s="21">
        <f>R77*R186-Baseline!R77*Baseline!R186</f>
        <v>1.3941325535690656</v>
      </c>
      <c r="S212" s="21">
        <f>S77*S186-Baseline!S77*Baseline!S186</f>
        <v>1.3773965647675843</v>
      </c>
      <c r="T212" s="21">
        <f>T77*T186-Baseline!T77*Baseline!T186</f>
        <v>1.3611178897400082</v>
      </c>
      <c r="U212" s="21">
        <f>U77*U186-Baseline!U77*Baseline!U186</f>
        <v>1.3452836074521057</v>
      </c>
      <c r="V212" s="21">
        <f>V77*V186-Baseline!V77*Baseline!V186</f>
        <v>1.3298812592582552</v>
      </c>
      <c r="W212" s="21">
        <f>W77*W186-Baseline!W77*Baseline!W186</f>
        <v>1.3148988314729055</v>
      </c>
      <c r="X212" s="21">
        <f>X77*X186-Baseline!X77*Baseline!X186</f>
        <v>1.300324743177919</v>
      </c>
      <c r="Y212" s="21">
        <f>Y77*Y186-Baseline!Y77*Baseline!Y186</f>
        <v>1.2861478328045337</v>
      </c>
      <c r="Z212" s="21">
        <f>Z77*Z186-Baseline!Z77*Baseline!Z186</f>
        <v>1.27235734336406</v>
      </c>
      <c r="AA212" s="21">
        <f>AA77*AA186-Baseline!AA77*Baseline!AA186</f>
        <v>1.2589429119162778</v>
      </c>
      <c r="AB212" s="21">
        <f>AB77*AB186-Baseline!AB77*Baseline!AB186</f>
        <v>1.244350584382198</v>
      </c>
      <c r="AC212" s="21">
        <f>AC77*AC186-Baseline!AC77*Baseline!AC186</f>
        <v>8.0214463782212793</v>
      </c>
      <c r="AD212" s="21">
        <f>AD77*AD186-Baseline!AD77*Baseline!AD186</f>
        <v>7.9564246364868669</v>
      </c>
      <c r="AE212" s="21">
        <f>AE77*AE186-Baseline!AE77*Baseline!AE186</f>
        <v>7.8932051732507214</v>
      </c>
      <c r="AF212" s="21">
        <f>AF77*AF186-Baseline!AF77*Baseline!AF186</f>
        <v>7.8317539478663596</v>
      </c>
      <c r="AG212" s="21">
        <f>AG77*AG186-Baseline!AG77*Baseline!AG186</f>
        <v>7.7720384607547999</v>
      </c>
      <c r="AH212" s="21">
        <f>AH77*AH186-Baseline!AH77*Baseline!AH186</f>
        <v>7.7140276988298426</v>
      </c>
      <c r="AI212" s="21">
        <f>AI77*AI186-Baseline!AI77*Baseline!AI186</f>
        <v>7.6576921126500519</v>
      </c>
      <c r="AJ212" s="21">
        <f>AJ77*AJ186-Baseline!AJ77*Baseline!AJ186</f>
        <v>7.6399113497470328</v>
      </c>
      <c r="AK212" s="21">
        <f>AK77*AK186-Baseline!AK77*Baseline!AK186</f>
        <v>7.6234135756682502</v>
      </c>
      <c r="AL212" s="21">
        <f>AL77*AL186-Baseline!AL77*Baseline!AL186</f>
        <v>7.6081938432665179</v>
      </c>
      <c r="AM212" s="21">
        <f>AM77*AM186-Baseline!AM77*Baseline!AM186</f>
        <v>7.5942482754980922</v>
      </c>
      <c r="AN212" s="21">
        <f>AN77*AN186-Baseline!AN77*Baseline!AN186</f>
        <v>7.579683724344803</v>
      </c>
      <c r="AO212" s="21">
        <f>AO77*AO186-Baseline!AO77*Baseline!AO186</f>
        <v>7.5661630379074909</v>
      </c>
      <c r="AP212" s="21">
        <f>AP77*AP186-Baseline!AP77*Baseline!AP186</f>
        <v>7.5539932631723898</v>
      </c>
      <c r="AQ212" s="21">
        <f>AQ77*AQ186-Baseline!AQ77*Baseline!AQ186</f>
        <v>7.5431721867145951</v>
      </c>
      <c r="AR212" s="21">
        <f>AR77*AR186-Baseline!AR77*Baseline!AR186</f>
        <v>7.5256053169696662</v>
      </c>
      <c r="AS212" s="21">
        <f>AS77*AS186-Baseline!AS77*Baseline!AS186</f>
        <v>7.4922251171963881</v>
      </c>
      <c r="AT212" s="21">
        <f>AT77*AT186-Baseline!AT77*Baseline!AT186</f>
        <v>7.4601296893290954</v>
      </c>
      <c r="AU212" s="21">
        <f>AU77*AU186-Baseline!AU77*Baseline!AU186</f>
        <v>7.4292981813059997</v>
      </c>
      <c r="AV212" s="21">
        <f>AV77*AV186-Baseline!AV77*Baseline!AV186</f>
        <v>7.3944218540763371</v>
      </c>
      <c r="AW212" s="21">
        <f>AW77*AW186-Baseline!AW77*Baseline!AW186</f>
        <v>7.3495563598373819</v>
      </c>
      <c r="AX212" s="21">
        <f>AX77*AX186-Baseline!AX77*Baseline!AX186</f>
        <v>7.289072197874237</v>
      </c>
      <c r="AY212" s="21">
        <f>AY77*AY186-Baseline!AY77*Baseline!AY186</f>
        <v>7.2166937469280823</v>
      </c>
      <c r="AZ212" s="21">
        <f>AZ77*AZ186-Baseline!AZ77*Baseline!AZ186</f>
        <v>7.1423634004137782</v>
      </c>
      <c r="BA212" s="21">
        <f>BA77*BA186-Baseline!BA77*Baseline!BA186</f>
        <v>7.0702322699766027</v>
      </c>
      <c r="BB212" s="21">
        <f>BB77*BB186-Baseline!BB77*Baseline!BB186</f>
        <v>6.9988295958901423</v>
      </c>
    </row>
    <row r="213" spans="1:54" outlineLevel="2">
      <c r="A213" s="479"/>
      <c r="B213" s="150" t="s">
        <v>487</v>
      </c>
      <c r="C213" s="19"/>
      <c r="D213" s="135" t="s">
        <v>383</v>
      </c>
      <c r="E213" s="21">
        <f>E193-Baseline!E193</f>
        <v>9.2668914847671076</v>
      </c>
      <c r="F213" s="21">
        <f>F193-Baseline!F193</f>
        <v>9.3679537279103489</v>
      </c>
      <c r="G213" s="21">
        <f>G193-Baseline!G193</f>
        <v>9.4340178754530779</v>
      </c>
      <c r="H213" s="21">
        <f>H193-Baseline!H193</f>
        <v>9.499379334629154</v>
      </c>
      <c r="I213" s="21">
        <f>I193-Baseline!I193</f>
        <v>9.5961593005401742</v>
      </c>
      <c r="J213" s="21">
        <f>J193-Baseline!J193</f>
        <v>9.6918603108671526</v>
      </c>
      <c r="K213" s="21">
        <f>K193-Baseline!K193</f>
        <v>9.754843862470775</v>
      </c>
      <c r="L213" s="21">
        <f>L193-Baseline!L193</f>
        <v>9.8486917206725835</v>
      </c>
      <c r="M213" s="21">
        <f>M193-Baseline!M193</f>
        <v>9.9415422208249513</v>
      </c>
      <c r="N213" s="21">
        <f>N193-Baseline!N193</f>
        <v>10.002374355305474</v>
      </c>
      <c r="O213" s="21">
        <f>O193-Baseline!O193</f>
        <v>10.041803168715861</v>
      </c>
      <c r="P213" s="21">
        <f>P193-Baseline!P193</f>
        <v>10.067201066976004</v>
      </c>
      <c r="Q213" s="21">
        <f>Q193-Baseline!Q193</f>
        <v>10.092307352523003</v>
      </c>
      <c r="R213" s="21">
        <f>R193-Baseline!R193</f>
        <v>10.146758770611015</v>
      </c>
      <c r="S213" s="21">
        <f>S193-Baseline!S193</f>
        <v>10.1710874117496</v>
      </c>
      <c r="T213" s="21">
        <f>T193-Baseline!T193</f>
        <v>10.195290262759805</v>
      </c>
      <c r="U213" s="21">
        <f>U193-Baseline!U193</f>
        <v>10.219414726848065</v>
      </c>
      <c r="V213" s="21">
        <f>V193-Baseline!V193</f>
        <v>10.271725310899852</v>
      </c>
      <c r="W213" s="21">
        <f>W193-Baseline!W193</f>
        <v>10.295509717121492</v>
      </c>
      <c r="X213" s="21">
        <f>X193-Baseline!X193</f>
        <v>10.346947406151596</v>
      </c>
      <c r="Y213" s="21">
        <f>Y193-Baseline!Y193</f>
        <v>10.370594043075974</v>
      </c>
      <c r="Z213" s="21">
        <f>Z193-Baseline!Z193</f>
        <v>10.421387690867526</v>
      </c>
      <c r="AA213" s="21">
        <f>AA193-Baseline!AA193</f>
        <v>10.47179788339748</v>
      </c>
      <c r="AB213" s="21">
        <f>AB193-Baseline!AB193</f>
        <v>10.508844732514461</v>
      </c>
      <c r="AC213" s="21">
        <f>AC193-Baseline!AC193</f>
        <v>68.72542217115091</v>
      </c>
      <c r="AD213" s="21">
        <f>AD193-Baseline!AD193</f>
        <v>69.151677685105355</v>
      </c>
      <c r="AE213" s="21">
        <f>AE193-Baseline!AE193</f>
        <v>69.594193885621337</v>
      </c>
      <c r="AF213" s="21">
        <f>AF193-Baseline!AF193</f>
        <v>70.031211787654073</v>
      </c>
      <c r="AG213" s="21">
        <f>AG193-Baseline!AG193</f>
        <v>70.465173879841259</v>
      </c>
      <c r="AH213" s="21">
        <f>AH193-Baseline!AH193</f>
        <v>70.898996313306583</v>
      </c>
      <c r="AI213" s="21">
        <f>AI193-Baseline!AI193</f>
        <v>71.336598315924334</v>
      </c>
      <c r="AJ213" s="21">
        <f>AJ193-Baseline!AJ193</f>
        <v>72.124476043393742</v>
      </c>
      <c r="AK213" s="21">
        <f>AK193-Baseline!AK193</f>
        <v>72.919071780384428</v>
      </c>
      <c r="AL213" s="21">
        <f>AL193-Baseline!AL193</f>
        <v>73.7218369053803</v>
      </c>
      <c r="AM213" s="21">
        <f>AM193-Baseline!AM193</f>
        <v>74.533596390897515</v>
      </c>
      <c r="AN213" s="21">
        <f>AN193-Baseline!AN193</f>
        <v>75.335908438316054</v>
      </c>
      <c r="AO213" s="21">
        <f>AO193-Baseline!AO193</f>
        <v>76.144955334493545</v>
      </c>
      <c r="AP213" s="21">
        <f>AP193-Baseline!AP193</f>
        <v>76.964307686313404</v>
      </c>
      <c r="AQ213" s="21">
        <f>AQ193-Baseline!AQ193</f>
        <v>77.794587725135969</v>
      </c>
      <c r="AR213" s="21">
        <f>AR193-Baseline!AR193</f>
        <v>78.551791210055072</v>
      </c>
      <c r="AS213" s="21">
        <f>AS193-Baseline!AS193</f>
        <v>79.137572836987118</v>
      </c>
      <c r="AT213" s="21">
        <f>AT193-Baseline!AT193</f>
        <v>79.72874158911408</v>
      </c>
      <c r="AU213" s="21">
        <f>AU193-Baseline!AU193</f>
        <v>80.325575297063608</v>
      </c>
      <c r="AV213" s="21">
        <f>AV193-Baseline!AV193</f>
        <v>80.870491905719263</v>
      </c>
      <c r="AW213" s="21">
        <f>AW193-Baseline!AW193</f>
        <v>81.296216599709865</v>
      </c>
      <c r="AX213" s="21">
        <f>AX193-Baseline!AX193</f>
        <v>81.536038256785687</v>
      </c>
      <c r="AY213" s="21">
        <f>AY193-Baseline!AY193</f>
        <v>81.626242819234605</v>
      </c>
      <c r="AZ213" s="21">
        <f>AZ193-Baseline!AZ193</f>
        <v>81.676078532278211</v>
      </c>
      <c r="BA213" s="21">
        <f>BA193-Baseline!BA193</f>
        <v>81.732801567610366</v>
      </c>
      <c r="BB213" s="21">
        <f>BB193-Baseline!BB193</f>
        <v>81.780048151968543</v>
      </c>
    </row>
    <row r="214" spans="1:54" outlineLevel="2">
      <c r="A214" s="479"/>
      <c r="B214" s="150" t="s">
        <v>488</v>
      </c>
      <c r="C214" s="19"/>
      <c r="D214" s="135" t="s">
        <v>383</v>
      </c>
      <c r="E214" s="21">
        <f>E194-Baseline!E194</f>
        <v>4.6407787985067559</v>
      </c>
      <c r="F214" s="21">
        <f>F194-Baseline!F194</f>
        <v>4.6795660775851786</v>
      </c>
      <c r="G214" s="21">
        <f>G194-Baseline!G194</f>
        <v>4.7183412390088959</v>
      </c>
      <c r="H214" s="21">
        <f>H194-Baseline!H194</f>
        <v>4.7577576840483617</v>
      </c>
      <c r="I214" s="21">
        <f>I194-Baseline!I194</f>
        <v>4.7978255093100977</v>
      </c>
      <c r="J214" s="21">
        <f>J194-Baseline!J194</f>
        <v>4.8385532023341824</v>
      </c>
      <c r="K214" s="21">
        <f>K194-Baseline!K194</f>
        <v>4.8799495664708523</v>
      </c>
      <c r="L214" s="21">
        <f>L194-Baseline!L194</f>
        <v>4.9220237307679175</v>
      </c>
      <c r="M214" s="21">
        <f>M194-Baseline!M194</f>
        <v>4.9647788489651443</v>
      </c>
      <c r="N214" s="21">
        <f>N194-Baseline!N194</f>
        <v>5.0082300451349369</v>
      </c>
      <c r="O214" s="21">
        <f>O194-Baseline!O194</f>
        <v>5.026489242856421</v>
      </c>
      <c r="P214" s="21">
        <f>P194-Baseline!P194</f>
        <v>5.0388941346504925</v>
      </c>
      <c r="Q214" s="21">
        <f>Q194-Baseline!Q194</f>
        <v>5.052297456707473</v>
      </c>
      <c r="R214" s="21">
        <f>R194-Baseline!R194</f>
        <v>5.0667016258642459</v>
      </c>
      <c r="S214" s="21">
        <f>S194-Baseline!S194</f>
        <v>5.0809661232260801</v>
      </c>
      <c r="T214" s="21">
        <f>T194-Baseline!T194</f>
        <v>5.0962307991248004</v>
      </c>
      <c r="U214" s="21">
        <f>U194-Baseline!U194</f>
        <v>5.1124990277780649</v>
      </c>
      <c r="V214" s="21">
        <f>V194-Baseline!V194</f>
        <v>5.1297747618846996</v>
      </c>
      <c r="W214" s="21">
        <f>W194-Baseline!W194</f>
        <v>5.1480625157341819</v>
      </c>
      <c r="X214" s="21">
        <f>X194-Baseline!X194</f>
        <v>5.1673674065374895</v>
      </c>
      <c r="Y214" s="21">
        <f>Y194-Baseline!Y194</f>
        <v>5.1876951531828563</v>
      </c>
      <c r="Z214" s="21">
        <f>Z194-Baseline!Z194</f>
        <v>5.2090520880952935</v>
      </c>
      <c r="AA214" s="21">
        <f>AA194-Baseline!AA194</f>
        <v>5.2314451792038517</v>
      </c>
      <c r="AB214" s="21">
        <f>AB194-Baseline!AB194</f>
        <v>5.2483699476370944</v>
      </c>
      <c r="AC214" s="21">
        <f>AC194-Baseline!AC194</f>
        <v>34.317926968089132</v>
      </c>
      <c r="AD214" s="21">
        <f>AD194-Baseline!AD194</f>
        <v>34.525309886630168</v>
      </c>
      <c r="AE214" s="21">
        <f>AE194-Baseline!AE194</f>
        <v>34.734502527950546</v>
      </c>
      <c r="AF214" s="21">
        <f>AF194-Baseline!AF194</f>
        <v>34.94402073042788</v>
      </c>
      <c r="AG214" s="21">
        <f>AG194-Baseline!AG194</f>
        <v>35.153113876200962</v>
      </c>
      <c r="AH214" s="21">
        <f>AH194-Baseline!AH194</f>
        <v>35.362009559931742</v>
      </c>
      <c r="AI214" s="21">
        <f>AI194-Baseline!AI194</f>
        <v>35.572341904761394</v>
      </c>
      <c r="AJ214" s="21">
        <f>AJ194-Baseline!AJ194</f>
        <v>35.957287719770477</v>
      </c>
      <c r="AK214" s="21">
        <f>AK194-Baseline!AK194</f>
        <v>36.346029593863548</v>
      </c>
      <c r="AL214" s="21">
        <f>AL194-Baseline!AL194</f>
        <v>36.738841930426752</v>
      </c>
      <c r="AM214" s="21">
        <f>AM194-Baseline!AM194</f>
        <v>37.136060434748373</v>
      </c>
      <c r="AN214" s="21">
        <f>AN194-Baseline!AN194</f>
        <v>37.528574030493346</v>
      </c>
      <c r="AO214" s="21">
        <f>AO194-Baseline!AO194</f>
        <v>37.924508802802855</v>
      </c>
      <c r="AP214" s="21">
        <f>AP194-Baseline!AP194</f>
        <v>38.325624484066232</v>
      </c>
      <c r="AQ214" s="21">
        <f>AQ194-Baseline!AQ194</f>
        <v>38.732180840380899</v>
      </c>
      <c r="AR214" s="21">
        <f>AR194-Baseline!AR194</f>
        <v>39.102371937544014</v>
      </c>
      <c r="AS214" s="21">
        <f>AS194-Baseline!AS194</f>
        <v>39.387281931460329</v>
      </c>
      <c r="AT214" s="21">
        <f>AT194-Baseline!AT194</f>
        <v>39.674935466369142</v>
      </c>
      <c r="AU214" s="21">
        <f>AU194-Baseline!AU194</f>
        <v>39.965461308528702</v>
      </c>
      <c r="AV214" s="21">
        <f>AV194-Baseline!AV194</f>
        <v>40.230210188107371</v>
      </c>
      <c r="AW214" s="21">
        <f>AW194-Baseline!AW194</f>
        <v>40.435733869205919</v>
      </c>
      <c r="AX214" s="21">
        <f>AX194-Baseline!AX194</f>
        <v>40.548881327755041</v>
      </c>
      <c r="AY214" s="21">
        <f>AY194-Baseline!AY194</f>
        <v>40.587732901816842</v>
      </c>
      <c r="AZ214" s="21">
        <f>AZ194-Baseline!AZ194</f>
        <v>40.606631907983143</v>
      </c>
      <c r="BA214" s="21">
        <f>BA194-Baseline!BA194</f>
        <v>40.629074305485801</v>
      </c>
      <c r="BB214" s="21">
        <f>BB194-Baseline!BB194</f>
        <v>40.646921816353377</v>
      </c>
    </row>
    <row r="215" spans="1:54" outlineLevel="2">
      <c r="A215" s="479"/>
      <c r="B215" s="150" t="s">
        <v>489</v>
      </c>
      <c r="C215" s="19"/>
      <c r="D215" s="135" t="s">
        <v>383</v>
      </c>
      <c r="E215" s="21">
        <f>E195-Baseline!E195</f>
        <v>13.922336392222446</v>
      </c>
      <c r="F215" s="21">
        <f>F195-Baseline!F195</f>
        <v>14.038698229480024</v>
      </c>
      <c r="G215" s="21">
        <f>G195-Baseline!G195</f>
        <v>14.155023717026689</v>
      </c>
      <c r="H215" s="21">
        <f>H195-Baseline!H195</f>
        <v>14.273273052145086</v>
      </c>
      <c r="I215" s="21">
        <f>I195-Baseline!I195</f>
        <v>14.393476527930291</v>
      </c>
      <c r="J215" s="21">
        <f>J195-Baseline!J195</f>
        <v>14.515659603814434</v>
      </c>
      <c r="K215" s="21">
        <f>K195-Baseline!K195</f>
        <v>14.639848699412559</v>
      </c>
      <c r="L215" s="21">
        <f>L195-Baseline!L195</f>
        <v>14.766071192303752</v>
      </c>
      <c r="M215" s="21">
        <f>M195-Baseline!M195</f>
        <v>14.894336543769166</v>
      </c>
      <c r="N215" s="21">
        <f>N195-Baseline!N195</f>
        <v>15.024690132298481</v>
      </c>
      <c r="O215" s="21">
        <f>O195-Baseline!O195</f>
        <v>15.079467728569265</v>
      </c>
      <c r="P215" s="21">
        <f>P195-Baseline!P195</f>
        <v>15.116682406983767</v>
      </c>
      <c r="Q215" s="21">
        <f>Q195-Baseline!Q195</f>
        <v>15.156892370122419</v>
      </c>
      <c r="R215" s="21">
        <f>R195-Baseline!R195</f>
        <v>15.200104877592738</v>
      </c>
      <c r="S215" s="21">
        <f>S195-Baseline!S195</f>
        <v>15.242898366755513</v>
      </c>
      <c r="T215" s="21">
        <f>T195-Baseline!T195</f>
        <v>15.288692394486217</v>
      </c>
      <c r="U215" s="21">
        <f>U195-Baseline!U195</f>
        <v>15.33749708618878</v>
      </c>
      <c r="V215" s="21">
        <f>V195-Baseline!V195</f>
        <v>15.389324282832195</v>
      </c>
      <c r="W215" s="21">
        <f>W195-Baseline!W195</f>
        <v>15.444187547202548</v>
      </c>
      <c r="X215" s="21">
        <f>X195-Baseline!X195</f>
        <v>15.502102219612468</v>
      </c>
      <c r="Y215" s="21">
        <f>Y195-Baseline!Y195</f>
        <v>15.563085459548565</v>
      </c>
      <c r="Z215" s="21">
        <f>Z195-Baseline!Z195</f>
        <v>15.627156261586039</v>
      </c>
      <c r="AA215" s="21">
        <f>AA195-Baseline!AA195</f>
        <v>15.694335540282932</v>
      </c>
      <c r="AB215" s="21">
        <f>AB195-Baseline!AB195</f>
        <v>15.745109842911281</v>
      </c>
      <c r="AC215" s="21">
        <f>AC195-Baseline!AC195</f>
        <v>102.95378090524007</v>
      </c>
      <c r="AD215" s="21">
        <f>AD195-Baseline!AD195</f>
        <v>103.5759296619578</v>
      </c>
      <c r="AE215" s="21">
        <f>AE195-Baseline!AE195</f>
        <v>104.2035075872346</v>
      </c>
      <c r="AF215" s="21">
        <f>AF195-Baseline!AF195</f>
        <v>104.83206219627097</v>
      </c>
      <c r="AG215" s="21">
        <f>AG195-Baseline!AG195</f>
        <v>105.45934163221953</v>
      </c>
      <c r="AH215" s="21">
        <f>AH195-Baseline!AH195</f>
        <v>106.08602868427575</v>
      </c>
      <c r="AI215" s="21">
        <f>AI195-Baseline!AI195</f>
        <v>106.71702571941519</v>
      </c>
      <c r="AJ215" s="21">
        <f>AJ195-Baseline!AJ195</f>
        <v>107.87186316494051</v>
      </c>
      <c r="AK215" s="21">
        <f>AK195-Baseline!AK195</f>
        <v>109.03808878759008</v>
      </c>
      <c r="AL215" s="21">
        <f>AL195-Baseline!AL195</f>
        <v>110.21652579762734</v>
      </c>
      <c r="AM215" s="21">
        <f>AM195-Baseline!AM195</f>
        <v>111.40818131112947</v>
      </c>
      <c r="AN215" s="21">
        <f>AN195-Baseline!AN195</f>
        <v>112.58572209882138</v>
      </c>
      <c r="AO215" s="21">
        <f>AO195-Baseline!AO195</f>
        <v>113.77352641617975</v>
      </c>
      <c r="AP215" s="21">
        <f>AP195-Baseline!AP195</f>
        <v>114.97687346040382</v>
      </c>
      <c r="AQ215" s="21">
        <f>AQ195-Baseline!AQ195</f>
        <v>116.19654252979656</v>
      </c>
      <c r="AR215" s="21">
        <f>AR195-Baseline!AR195</f>
        <v>117.30711582173075</v>
      </c>
      <c r="AS215" s="21">
        <f>AS195-Baseline!AS195</f>
        <v>118.16184580389057</v>
      </c>
      <c r="AT215" s="21">
        <f>AT195-Baseline!AT195</f>
        <v>119.02480640902607</v>
      </c>
      <c r="AU215" s="21">
        <f>AU195-Baseline!AU195</f>
        <v>119.89638393591443</v>
      </c>
      <c r="AV215" s="21">
        <f>AV195-Baseline!AV195</f>
        <v>120.69063057505133</v>
      </c>
      <c r="AW215" s="21">
        <f>AW195-Baseline!AW195</f>
        <v>121.30720161872763</v>
      </c>
      <c r="AX215" s="21">
        <f>AX195-Baseline!AX195</f>
        <v>121.6466439947248</v>
      </c>
      <c r="AY215" s="21">
        <f>AY195-Baseline!AY195</f>
        <v>121.76319871723385</v>
      </c>
      <c r="AZ215" s="21">
        <f>AZ195-Baseline!AZ195</f>
        <v>121.81989573604457</v>
      </c>
      <c r="BA215" s="21">
        <f>BA195-Baseline!BA195</f>
        <v>121.88722292885909</v>
      </c>
      <c r="BB215" s="21">
        <f>BB195-Baseline!BB195</f>
        <v>121.94076546176078</v>
      </c>
    </row>
    <row r="216" spans="1:54" outlineLevel="2">
      <c r="A216" s="479"/>
      <c r="B216" s="150" t="s">
        <v>284</v>
      </c>
      <c r="C216" s="19"/>
      <c r="D216" s="135" t="s">
        <v>383</v>
      </c>
      <c r="E216" s="21">
        <f>E196-Baseline!E196</f>
        <v>1.1958343393343507</v>
      </c>
      <c r="F216" s="21">
        <f>F196-Baseline!F196</f>
        <v>1.2100258638211114</v>
      </c>
      <c r="G216" s="21">
        <f>G196-Baseline!G196</f>
        <v>1.2245118526219385</v>
      </c>
      <c r="H216" s="21">
        <f>H196-Baseline!H196</f>
        <v>1.239352283273272</v>
      </c>
      <c r="I216" s="21">
        <f>I196-Baseline!I196</f>
        <v>1.2546646980796132</v>
      </c>
      <c r="J216" s="21">
        <f>J196-Baseline!J196</f>
        <v>1.2704623419473418</v>
      </c>
      <c r="K216" s="21">
        <f>K196-Baseline!K196</f>
        <v>1.2860954342438573</v>
      </c>
      <c r="L216" s="21">
        <f>L196-Baseline!L196</f>
        <v>1.3019536646526597</v>
      </c>
      <c r="M216" s="21">
        <f>M196-Baseline!M196</f>
        <v>1.3179346395404887</v>
      </c>
      <c r="N216" s="21">
        <f>N196-Baseline!N196</f>
        <v>1.3343733029436327</v>
      </c>
      <c r="O216" s="21">
        <f>O196-Baseline!O196</f>
        <v>1.3507819591499464</v>
      </c>
      <c r="P216" s="21">
        <f>P196-Baseline!P196</f>
        <v>1.3675924918961695</v>
      </c>
      <c r="Q216" s="21">
        <f>Q196-Baseline!Q196</f>
        <v>1.3849480994112997</v>
      </c>
      <c r="R216" s="21">
        <f>R196-Baseline!R196</f>
        <v>1.4027731570886399</v>
      </c>
      <c r="S216" s="21">
        <f>S196-Baseline!S196</f>
        <v>1.4211969902985537</v>
      </c>
      <c r="T216" s="21">
        <f>T196-Baseline!T196</f>
        <v>1.4402380433223851</v>
      </c>
      <c r="U216" s="21">
        <f>U196-Baseline!U196</f>
        <v>1.4599155282159244</v>
      </c>
      <c r="V216" s="21">
        <f>V196-Baseline!V196</f>
        <v>1.4802495142957113</v>
      </c>
      <c r="W216" s="21">
        <f>W196-Baseline!W196</f>
        <v>1.5012609199245426</v>
      </c>
      <c r="X216" s="21">
        <f>X196-Baseline!X196</f>
        <v>1.5229716187560609</v>
      </c>
      <c r="Y216" s="21">
        <f>Y196-Baseline!Y196</f>
        <v>1.5454043990173174</v>
      </c>
      <c r="Z216" s="21">
        <f>Z196-Baseline!Z196</f>
        <v>1.5685830853730116</v>
      </c>
      <c r="AA216" s="21">
        <f>AA196-Baseline!AA196</f>
        <v>1.5925324998488806</v>
      </c>
      <c r="AB216" s="21">
        <f>AB196-Baseline!AB196</f>
        <v>1.6161537557042058</v>
      </c>
      <c r="AC216" s="21">
        <f>AC196-Baseline!AC196</f>
        <v>2.8601415265077055</v>
      </c>
      <c r="AD216" s="21">
        <f>AD196-Baseline!AD196</f>
        <v>2.8642980826516125</v>
      </c>
      <c r="AE216" s="21">
        <f>AE196-Baseline!AE196</f>
        <v>2.8696027570952287</v>
      </c>
      <c r="AF216" s="21">
        <f>AF196-Baseline!AF196</f>
        <v>2.8760817040907702</v>
      </c>
      <c r="AG216" s="21">
        <f>AG196-Baseline!AG196</f>
        <v>2.8837625272892087</v>
      </c>
      <c r="AH216" s="21">
        <f>AH196-Baseline!AH196</f>
        <v>2.892674268422593</v>
      </c>
      <c r="AI216" s="21">
        <f>AI196-Baseline!AI196</f>
        <v>2.9028475332270389</v>
      </c>
      <c r="AJ216" s="21">
        <f>AJ196-Baseline!AJ196</f>
        <v>2.9204720050567161</v>
      </c>
      <c r="AK216" s="21">
        <f>AK196-Baseline!AK196</f>
        <v>2.9394912424429904</v>
      </c>
      <c r="AL216" s="21">
        <f>AL196-Baseline!AL196</f>
        <v>2.9599497695305965</v>
      </c>
      <c r="AM216" s="21">
        <f>AM196-Baseline!AM196</f>
        <v>2.9818942380537869</v>
      </c>
      <c r="AN216" s="21">
        <f>AN196-Baseline!AN196</f>
        <v>3.0051361907110037</v>
      </c>
      <c r="AO216" s="21">
        <f>AO196-Baseline!AO196</f>
        <v>3.0299275359278344</v>
      </c>
      <c r="AP216" s="21">
        <f>AP196-Baseline!AP196</f>
        <v>3.0563604404001961</v>
      </c>
      <c r="AQ216" s="21">
        <f>AQ196-Baseline!AQ196</f>
        <v>3.0844912995782008</v>
      </c>
      <c r="AR216" s="21">
        <f>AR196-Baseline!AR196</f>
        <v>3.1078945369295075</v>
      </c>
      <c r="AS216" s="21">
        <f>AS196-Baseline!AS196</f>
        <v>3.1189147107606336</v>
      </c>
      <c r="AT216" s="21">
        <f>AT196-Baseline!AT196</f>
        <v>3.1310676138221956</v>
      </c>
      <c r="AU216" s="21">
        <f>AU196-Baseline!AU196</f>
        <v>3.1443814382155275</v>
      </c>
      <c r="AV216" s="21">
        <f>AV196-Baseline!AV196</f>
        <v>3.1540645159006173</v>
      </c>
      <c r="AW216" s="21">
        <f>AW196-Baseline!AW196</f>
        <v>3.1544101089962808</v>
      </c>
      <c r="AX216" s="21">
        <f>AX196-Baseline!AX196</f>
        <v>3.1525776716226743</v>
      </c>
      <c r="AY216" s="21">
        <f>AY196-Baseline!AY196</f>
        <v>3.149318994595196</v>
      </c>
      <c r="AZ216" s="21">
        <f>AZ196-Baseline!AZ196</f>
        <v>3.1461345331417889</v>
      </c>
      <c r="BA216" s="21">
        <f>BA196-Baseline!BA196</f>
        <v>3.1436641866622677</v>
      </c>
      <c r="BB216" s="21">
        <f>BB196-Baseline!BB196</f>
        <v>3.1411957799000922</v>
      </c>
    </row>
    <row r="217" spans="1:54" outlineLevel="2">
      <c r="A217" s="479"/>
      <c r="B217" s="150" t="s">
        <v>287</v>
      </c>
      <c r="C217" s="19"/>
      <c r="D217" s="135"/>
      <c r="E217" s="21">
        <f>E197-Baseline!E197</f>
        <v>5.8022716868999993</v>
      </c>
      <c r="F217" s="21">
        <f>F197-Baseline!F197</f>
        <v>5.7582112216425125</v>
      </c>
      <c r="G217" s="21">
        <f>G197-Baseline!G197</f>
        <v>5.7145580558706168</v>
      </c>
      <c r="H217" s="21">
        <f>H197-Baseline!H197</f>
        <v>5.6706530926995304</v>
      </c>
      <c r="I217" s="21">
        <f>I197-Baseline!I197</f>
        <v>5.6283496603399525</v>
      </c>
      <c r="J217" s="21">
        <f>J197-Baseline!J197</f>
        <v>5.5876146072809307</v>
      </c>
      <c r="K217" s="21">
        <f>K197-Baseline!K197</f>
        <v>5.5431860397652564</v>
      </c>
      <c r="L217" s="21">
        <f>L197-Baseline!L197</f>
        <v>5.4982375454180747</v>
      </c>
      <c r="M217" s="21">
        <f>M197-Baseline!M197</f>
        <v>5.4495294348435106</v>
      </c>
      <c r="N217" s="21">
        <f>N197-Baseline!N197</f>
        <v>5.4017166842432776</v>
      </c>
      <c r="O217" s="21">
        <f>O197-Baseline!O197</f>
        <v>5.345777572624284</v>
      </c>
      <c r="P217" s="21">
        <f>P197-Baseline!P197</f>
        <v>5.289371026738511</v>
      </c>
      <c r="Q217" s="21">
        <f>Q197-Baseline!Q197</f>
        <v>5.2350331158293573</v>
      </c>
      <c r="R217" s="21">
        <f>R197-Baseline!R197</f>
        <v>5.182463597198562</v>
      </c>
      <c r="S217" s="21">
        <f>S197-Baseline!S197</f>
        <v>5.131931292845425</v>
      </c>
      <c r="T217" s="21">
        <f>T197-Baseline!T197</f>
        <v>5.0833896177170947</v>
      </c>
      <c r="U217" s="21">
        <f>U197-Baseline!U197</f>
        <v>5.0367939878361927</v>
      </c>
      <c r="V217" s="21">
        <f>V197-Baseline!V197</f>
        <v>4.9921017651336754</v>
      </c>
      <c r="W217" s="21">
        <f>W197-Baseline!W197</f>
        <v>4.9492722057259648</v>
      </c>
      <c r="X217" s="21">
        <f>X197-Baseline!X197</f>
        <v>4.9082664086109222</v>
      </c>
      <c r="Y217" s="21">
        <f>Y197-Baseline!Y197</f>
        <v>4.8689331449594313</v>
      </c>
      <c r="Z217" s="21">
        <f>Z197-Baseline!Z197</f>
        <v>4.8311637558334439</v>
      </c>
      <c r="AA217" s="21">
        <f>AA197-Baseline!AA197</f>
        <v>4.7951141334165897</v>
      </c>
      <c r="AB217" s="21">
        <f>AB197-Baseline!AB197</f>
        <v>4.757240200560517</v>
      </c>
      <c r="AC217" s="21">
        <f>AC197-Baseline!AC197</f>
        <v>18.873996101442646</v>
      </c>
      <c r="AD217" s="21">
        <f>AD197-Baseline!AD197</f>
        <v>18.655636926983192</v>
      </c>
      <c r="AE217" s="21">
        <f>AE197-Baseline!AE197</f>
        <v>18.446449703415301</v>
      </c>
      <c r="AF217" s="21">
        <f>AF197-Baseline!AF197</f>
        <v>18.246206999244549</v>
      </c>
      <c r="AG217" s="21">
        <f>AG197-Baseline!AG197</f>
        <v>18.054690501330086</v>
      </c>
      <c r="AH217" s="21">
        <f>AH197-Baseline!AH197</f>
        <v>17.871690747820587</v>
      </c>
      <c r="AI217" s="21">
        <f>AI197-Baseline!AI197</f>
        <v>17.697006088754435</v>
      </c>
      <c r="AJ217" s="21">
        <f>AJ197-Baseline!AJ197</f>
        <v>17.615543306386293</v>
      </c>
      <c r="AK217" s="21">
        <f>AK197-Baseline!AK197</f>
        <v>17.540888868882934</v>
      </c>
      <c r="AL217" s="21">
        <f>AL197-Baseline!AL197</f>
        <v>17.472970582038222</v>
      </c>
      <c r="AM217" s="21">
        <f>AM197-Baseline!AM197</f>
        <v>17.411721620084787</v>
      </c>
      <c r="AN217" s="21">
        <f>AN197-Baseline!AN197</f>
        <v>17.354499803556902</v>
      </c>
      <c r="AO217" s="21">
        <f>AO197-Baseline!AO197</f>
        <v>17.303521421106044</v>
      </c>
      <c r="AP217" s="21">
        <f>AP197-Baseline!AP197</f>
        <v>17.259155577052624</v>
      </c>
      <c r="AQ217" s="21">
        <f>AQ197-Baseline!AQ197</f>
        <v>17.221352880419332</v>
      </c>
      <c r="AR217" s="21">
        <f>AR197-Baseline!AR197</f>
        <v>17.172022604080993</v>
      </c>
      <c r="AS217" s="21">
        <f>AS197-Baseline!AS197</f>
        <v>17.090921841001716</v>
      </c>
      <c r="AT217" s="21">
        <f>AT197-Baseline!AT197</f>
        <v>17.016124363968988</v>
      </c>
      <c r="AU217" s="21">
        <f>AU197-Baseline!AU197</f>
        <v>16.947549622062144</v>
      </c>
      <c r="AV217" s="21">
        <f>AV197-Baseline!AV197</f>
        <v>16.873387871197508</v>
      </c>
      <c r="AW217" s="21">
        <f>AW197-Baseline!AW197</f>
        <v>16.7804216630492</v>
      </c>
      <c r="AX217" s="21">
        <f>AX197-Baseline!AX197</f>
        <v>16.670159518059851</v>
      </c>
      <c r="AY217" s="21">
        <f>AY197-Baseline!AY197</f>
        <v>16.547663742466867</v>
      </c>
      <c r="AZ217" s="21">
        <f>AZ197-Baseline!AZ197</f>
        <v>16.426626121068324</v>
      </c>
      <c r="BA217" s="21">
        <f>BA197-Baseline!BA197</f>
        <v>16.31214500862265</v>
      </c>
      <c r="BB217" s="21">
        <f>BB197-Baseline!BB197</f>
        <v>16.19898917351766</v>
      </c>
    </row>
    <row r="218" spans="1:54" outlineLevel="2">
      <c r="A218" s="480"/>
      <c r="B218" s="150" t="s">
        <v>470</v>
      </c>
      <c r="C218" s="19"/>
      <c r="D218" s="135" t="s">
        <v>383</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8" t="s">
        <v>490</v>
      </c>
      <c r="B220" s="150" t="s">
        <v>491</v>
      </c>
      <c r="C220" s="19"/>
      <c r="D220" s="135" t="s">
        <v>383</v>
      </c>
      <c r="E220" s="21">
        <f>E200-Baseline!E200</f>
        <v>17.819167828606382</v>
      </c>
      <c r="F220" s="21">
        <f>F200-Baseline!F200</f>
        <v>17.879843369968238</v>
      </c>
      <c r="G220" s="21">
        <f>G200-Baseline!G200</f>
        <v>17.906184486891355</v>
      </c>
      <c r="H220" s="21">
        <f>H200-Baseline!H200</f>
        <v>17.932100155660475</v>
      </c>
      <c r="I220" s="21">
        <f>I200-Baseline!I200</f>
        <v>17.991679683759958</v>
      </c>
      <c r="J220" s="21">
        <f>J200-Baseline!J200</f>
        <v>18.052402437462547</v>
      </c>
      <c r="K220" s="21">
        <f>K200-Baseline!K200</f>
        <v>18.076715099432146</v>
      </c>
      <c r="L220" s="21">
        <f>L200-Baseline!L200</f>
        <v>18.131759690425778</v>
      </c>
      <c r="M220" s="21">
        <f>M200-Baseline!M200</f>
        <v>18.1823276850347</v>
      </c>
      <c r="N220" s="21">
        <f>N200-Baseline!N200</f>
        <v>18.202386842344684</v>
      </c>
      <c r="O220" s="21">
        <f>O200-Baseline!O200</f>
        <v>18.185583529756709</v>
      </c>
      <c r="P220" s="21">
        <f>P200-Baseline!P200</f>
        <v>18.153195130304297</v>
      </c>
      <c r="Q220" s="21">
        <f>Q200-Baseline!Q200</f>
        <v>18.123627818922568</v>
      </c>
      <c r="R220" s="21">
        <f>R200-Baseline!R200</f>
        <v>18.126128078467282</v>
      </c>
      <c r="S220" s="21">
        <f>S200-Baseline!S200</f>
        <v>18.101612259661163</v>
      </c>
      <c r="T220" s="21">
        <f>T200-Baseline!T200</f>
        <v>18.080035813539293</v>
      </c>
      <c r="U220" s="21">
        <f>U200-Baseline!U200</f>
        <v>18.061407850352289</v>
      </c>
      <c r="V220" s="21">
        <f>V200-Baseline!V200</f>
        <v>18.073957849587494</v>
      </c>
      <c r="W220" s="21">
        <f>W200-Baseline!W200</f>
        <v>18.060941674244905</v>
      </c>
      <c r="X220" s="21">
        <f>X200-Baseline!X200</f>
        <v>18.078510176696497</v>
      </c>
      <c r="Y220" s="21">
        <f>Y200-Baseline!Y200</f>
        <v>18.071079419857256</v>
      </c>
      <c r="Z220" s="21">
        <f>Z200-Baseline!Z200</f>
        <v>18.09349187543804</v>
      </c>
      <c r="AA220" s="21">
        <f>AA200-Baseline!AA200</f>
        <v>18.118387428579226</v>
      </c>
      <c r="AB220" s="21">
        <f>AB200-Baseline!AB200</f>
        <v>18.126589273161382</v>
      </c>
      <c r="AC220" s="21">
        <f>AC200-Baseline!AC200</f>
        <v>98.481006177322541</v>
      </c>
      <c r="AD220" s="21">
        <f>AD200-Baseline!AD200</f>
        <v>98.628037331227034</v>
      </c>
      <c r="AE220" s="21">
        <f>AE200-Baseline!AE200</f>
        <v>98.803451519382577</v>
      </c>
      <c r="AF220" s="21">
        <f>AF200-Baseline!AF200</f>
        <v>98.985254438855748</v>
      </c>
      <c r="AG220" s="21">
        <f>AG200-Baseline!AG200</f>
        <v>99.175665369215352</v>
      </c>
      <c r="AH220" s="21">
        <f>AH200-Baseline!AH200</f>
        <v>99.377389028379611</v>
      </c>
      <c r="AI220" s="21">
        <f>AI200-Baseline!AI200</f>
        <v>99.594144050555869</v>
      </c>
      <c r="AJ220" s="21">
        <f>AJ200-Baseline!AJ200</f>
        <v>100.30040270458377</v>
      </c>
      <c r="AK220" s="21">
        <f>AK200-Baseline!AK200</f>
        <v>101.02286546737859</v>
      </c>
      <c r="AL220" s="21">
        <f>AL200-Baseline!AL200</f>
        <v>101.76295110021564</v>
      </c>
      <c r="AM220" s="21">
        <f>AM200-Baseline!AM200</f>
        <v>102.52146052453418</v>
      </c>
      <c r="AN220" s="21">
        <f>AN200-Baseline!AN200</f>
        <v>103.27522815692876</v>
      </c>
      <c r="AO220" s="21">
        <f>AO200-Baseline!AO200</f>
        <v>104.04456732943491</v>
      </c>
      <c r="AP220" s="21">
        <f>AP200-Baseline!AP200</f>
        <v>104.83381696693861</v>
      </c>
      <c r="AQ220" s="21">
        <f>AQ200-Baseline!AQ200</f>
        <v>105.6436040918481</v>
      </c>
      <c r="AR220" s="21">
        <f>AR200-Baseline!AR200</f>
        <v>106.35731366803523</v>
      </c>
      <c r="AS220" s="21">
        <f>AS200-Baseline!AS200</f>
        <v>106.83963450594585</v>
      </c>
      <c r="AT220" s="21">
        <f>AT200-Baseline!AT200</f>
        <v>107.33606325623435</v>
      </c>
      <c r="AU220" s="21">
        <f>AU200-Baseline!AU200</f>
        <v>107.84680453864728</v>
      </c>
      <c r="AV220" s="21">
        <f>AV200-Baseline!AV200</f>
        <v>108.29236614689373</v>
      </c>
      <c r="AW220" s="21">
        <f>AW200-Baseline!AW200</f>
        <v>108.58060473159273</v>
      </c>
      <c r="AX220" s="21">
        <f>AX200-Baseline!AX200</f>
        <v>108.64784764434245</v>
      </c>
      <c r="AY220" s="21">
        <f>AY200-Baseline!AY200</f>
        <v>108.53991930322475</v>
      </c>
      <c r="AZ220" s="21">
        <f>AZ200-Baseline!AZ200</f>
        <v>108.39120258690211</v>
      </c>
      <c r="BA220" s="21">
        <f>BA200-Baseline!BA200</f>
        <v>108.25884303287188</v>
      </c>
      <c r="BB220" s="21">
        <f>BB200-Baseline!BB200</f>
        <v>108.11906270127643</v>
      </c>
    </row>
    <row r="221" spans="1:54" outlineLevel="2">
      <c r="A221" s="479"/>
      <c r="B221" s="150" t="s">
        <v>492</v>
      </c>
      <c r="C221" s="19"/>
      <c r="D221" s="135" t="s">
        <v>383</v>
      </c>
      <c r="E221" s="21">
        <f>E201-Baseline!E201</f>
        <v>13.193055142346033</v>
      </c>
      <c r="F221" s="21">
        <f>F201-Baseline!F201</f>
        <v>13.19145571964307</v>
      </c>
      <c r="G221" s="21">
        <f>G201-Baseline!G201</f>
        <v>13.190507850447174</v>
      </c>
      <c r="H221" s="21">
        <f>H201-Baseline!H201</f>
        <v>13.190478505079682</v>
      </c>
      <c r="I221" s="21">
        <f>I201-Baseline!I201</f>
        <v>13.193345892529884</v>
      </c>
      <c r="J221" s="21">
        <f>J201-Baseline!J201</f>
        <v>13.199095328929577</v>
      </c>
      <c r="K221" s="21">
        <f>K201-Baseline!K201</f>
        <v>13.201820803432224</v>
      </c>
      <c r="L221" s="21">
        <f>L201-Baseline!L201</f>
        <v>13.205091700521111</v>
      </c>
      <c r="M221" s="21">
        <f>M201-Baseline!M201</f>
        <v>13.205564313174893</v>
      </c>
      <c r="N221" s="21">
        <f>N201-Baseline!N201</f>
        <v>13.208242532174147</v>
      </c>
      <c r="O221" s="21">
        <f>O201-Baseline!O201</f>
        <v>13.170269603897269</v>
      </c>
      <c r="P221" s="21">
        <f>P201-Baseline!P201</f>
        <v>13.124888197978784</v>
      </c>
      <c r="Q221" s="21">
        <f>Q201-Baseline!Q201</f>
        <v>13.083617923107038</v>
      </c>
      <c r="R221" s="21">
        <f>R201-Baseline!R201</f>
        <v>13.046070933720513</v>
      </c>
      <c r="S221" s="21">
        <f>S201-Baseline!S201</f>
        <v>13.011490971137643</v>
      </c>
      <c r="T221" s="21">
        <f>T201-Baseline!T201</f>
        <v>12.980976349904289</v>
      </c>
      <c r="U221" s="21">
        <f>U201-Baseline!U201</f>
        <v>12.954492151282288</v>
      </c>
      <c r="V221" s="21">
        <f>V201-Baseline!V201</f>
        <v>12.932007300572341</v>
      </c>
      <c r="W221" s="21">
        <f>W201-Baseline!W201</f>
        <v>12.913494472857595</v>
      </c>
      <c r="X221" s="21">
        <f>X201-Baseline!X201</f>
        <v>12.898930177082391</v>
      </c>
      <c r="Y221" s="21">
        <f>Y201-Baseline!Y201</f>
        <v>12.888180529964139</v>
      </c>
      <c r="Z221" s="21">
        <f>Z201-Baseline!Z201</f>
        <v>12.881156272665809</v>
      </c>
      <c r="AA221" s="21">
        <f>AA201-Baseline!AA201</f>
        <v>12.8780347243856</v>
      </c>
      <c r="AB221" s="21">
        <f>AB201-Baseline!AB201</f>
        <v>12.866114488284015</v>
      </c>
      <c r="AC221" s="21">
        <f>AC201-Baseline!AC201</f>
        <v>64.073510974260756</v>
      </c>
      <c r="AD221" s="21">
        <f>AD201-Baseline!AD201</f>
        <v>64.001669532751833</v>
      </c>
      <c r="AE221" s="21">
        <f>AE201-Baseline!AE201</f>
        <v>63.943760161711793</v>
      </c>
      <c r="AF221" s="21">
        <f>AF201-Baseline!AF201</f>
        <v>63.898063381629562</v>
      </c>
      <c r="AG221" s="21">
        <f>AG201-Baseline!AG201</f>
        <v>63.863605365575054</v>
      </c>
      <c r="AH221" s="21">
        <f>AH201-Baseline!AH201</f>
        <v>63.84040227500477</v>
      </c>
      <c r="AI221" s="21">
        <f>AI201-Baseline!AI201</f>
        <v>63.829887639392922</v>
      </c>
      <c r="AJ221" s="21">
        <f>AJ201-Baseline!AJ201</f>
        <v>64.13321438096051</v>
      </c>
      <c r="AK221" s="21">
        <f>AK201-Baseline!AK201</f>
        <v>64.449823280857728</v>
      </c>
      <c r="AL221" s="21">
        <f>AL201-Baseline!AL201</f>
        <v>64.779956125262089</v>
      </c>
      <c r="AM221" s="21">
        <f>AM201-Baseline!AM201</f>
        <v>65.123924568385036</v>
      </c>
      <c r="AN221" s="21">
        <f>AN201-Baseline!AN201</f>
        <v>65.467893749106054</v>
      </c>
      <c r="AO221" s="21">
        <f>AO201-Baseline!AO201</f>
        <v>65.824120797744229</v>
      </c>
      <c r="AP221" s="21">
        <f>AP201-Baseline!AP201</f>
        <v>66.195133764691434</v>
      </c>
      <c r="AQ221" s="21">
        <f>AQ201-Baseline!AQ201</f>
        <v>66.581197207093027</v>
      </c>
      <c r="AR221" s="21">
        <f>AR201-Baseline!AR201</f>
        <v>66.907894395524181</v>
      </c>
      <c r="AS221" s="21">
        <f>AS201-Baseline!AS201</f>
        <v>67.08934360041907</v>
      </c>
      <c r="AT221" s="21">
        <f>AT201-Baseline!AT201</f>
        <v>67.282257133489423</v>
      </c>
      <c r="AU221" s="21">
        <f>AU201-Baseline!AU201</f>
        <v>67.486690550112371</v>
      </c>
      <c r="AV221" s="21">
        <f>AV201-Baseline!AV201</f>
        <v>67.652084429281828</v>
      </c>
      <c r="AW221" s="21">
        <f>AW201-Baseline!AW201</f>
        <v>67.720122001088782</v>
      </c>
      <c r="AX221" s="21">
        <f>AX201-Baseline!AX201</f>
        <v>67.660690715311802</v>
      </c>
      <c r="AY221" s="21">
        <f>AY201-Baseline!AY201</f>
        <v>67.501409385806994</v>
      </c>
      <c r="AZ221" s="21">
        <f>AZ201-Baseline!AZ201</f>
        <v>67.321755962607028</v>
      </c>
      <c r="BA221" s="21">
        <f>BA201-Baseline!BA201</f>
        <v>67.155115770747329</v>
      </c>
      <c r="BB221" s="21">
        <f>BB201-Baseline!BB201</f>
        <v>66.985936365661274</v>
      </c>
    </row>
    <row r="222" spans="1:54" outlineLevel="2">
      <c r="A222" s="480"/>
      <c r="B222" s="150" t="s">
        <v>493</v>
      </c>
      <c r="C222" s="19"/>
      <c r="D222" s="135" t="s">
        <v>383</v>
      </c>
      <c r="E222" s="21">
        <f>E202-Baseline!E202</f>
        <v>22.474612736061722</v>
      </c>
      <c r="F222" s="21">
        <f>F202-Baseline!F202</f>
        <v>22.550587871537914</v>
      </c>
      <c r="G222" s="21">
        <f>G202-Baseline!G202</f>
        <v>22.62719032846497</v>
      </c>
      <c r="H222" s="21">
        <f>H202-Baseline!H202</f>
        <v>22.705993873176411</v>
      </c>
      <c r="I222" s="21">
        <f>I202-Baseline!I202</f>
        <v>22.788996911150075</v>
      </c>
      <c r="J222" s="21">
        <f>J202-Baseline!J202</f>
        <v>22.876201730409829</v>
      </c>
      <c r="K222" s="21">
        <f>K202-Baseline!K202</f>
        <v>22.961719936373932</v>
      </c>
      <c r="L222" s="21">
        <f>L202-Baseline!L202</f>
        <v>23.049139162056946</v>
      </c>
      <c r="M222" s="21">
        <f>M202-Baseline!M202</f>
        <v>23.135122007978914</v>
      </c>
      <c r="N222" s="21">
        <f>N202-Baseline!N202</f>
        <v>23.224702619337691</v>
      </c>
      <c r="O222" s="21">
        <f>O202-Baseline!O202</f>
        <v>23.223248089610109</v>
      </c>
      <c r="P222" s="21">
        <f>P202-Baseline!P202</f>
        <v>23.20267647031206</v>
      </c>
      <c r="Q222" s="21">
        <f>Q202-Baseline!Q202</f>
        <v>23.188212836521984</v>
      </c>
      <c r="R222" s="21">
        <f>R202-Baseline!R202</f>
        <v>23.179474185449006</v>
      </c>
      <c r="S222" s="21">
        <f>S202-Baseline!S202</f>
        <v>23.173423214667078</v>
      </c>
      <c r="T222" s="21">
        <f>T202-Baseline!T202</f>
        <v>23.173437945265707</v>
      </c>
      <c r="U222" s="21">
        <f>U202-Baseline!U202</f>
        <v>23.179490209693</v>
      </c>
      <c r="V222" s="21">
        <f>V202-Baseline!V202</f>
        <v>23.191556821519836</v>
      </c>
      <c r="W222" s="21">
        <f>W202-Baseline!W202</f>
        <v>23.209619504325961</v>
      </c>
      <c r="X222" s="21">
        <f>X202-Baseline!X202</f>
        <v>23.233664990157365</v>
      </c>
      <c r="Y222" s="21">
        <f>Y202-Baseline!Y202</f>
        <v>23.263570836329848</v>
      </c>
      <c r="Z222" s="21">
        <f>Z202-Baseline!Z202</f>
        <v>23.299260446156552</v>
      </c>
      <c r="AA222" s="21">
        <f>AA202-Baseline!AA202</f>
        <v>23.340925085464679</v>
      </c>
      <c r="AB222" s="21">
        <f>AB202-Baseline!AB202</f>
        <v>23.362854383558204</v>
      </c>
      <c r="AC222" s="21">
        <f>AC202-Baseline!AC202</f>
        <v>132.70936491141171</v>
      </c>
      <c r="AD222" s="21">
        <f>AD202-Baseline!AD202</f>
        <v>133.05228930807948</v>
      </c>
      <c r="AE222" s="21">
        <f>AE202-Baseline!AE202</f>
        <v>133.41276522099585</v>
      </c>
      <c r="AF222" s="21">
        <f>AF202-Baseline!AF202</f>
        <v>133.78610484747264</v>
      </c>
      <c r="AG222" s="21">
        <f>AG202-Baseline!AG202</f>
        <v>134.16983312159363</v>
      </c>
      <c r="AH222" s="21">
        <f>AH202-Baseline!AH202</f>
        <v>134.56442139934876</v>
      </c>
      <c r="AI222" s="21">
        <f>AI202-Baseline!AI202</f>
        <v>134.97457145404672</v>
      </c>
      <c r="AJ222" s="21">
        <f>AJ202-Baseline!AJ202</f>
        <v>136.04778982613055</v>
      </c>
      <c r="AK222" s="21">
        <f>AK202-Baseline!AK202</f>
        <v>137.14188247458426</v>
      </c>
      <c r="AL222" s="21">
        <f>AL202-Baseline!AL202</f>
        <v>138.25763999246269</v>
      </c>
      <c r="AM222" s="21">
        <f>AM202-Baseline!AM202</f>
        <v>139.39604544476612</v>
      </c>
      <c r="AN222" s="21">
        <f>AN202-Baseline!AN202</f>
        <v>140.52504181743407</v>
      </c>
      <c r="AO222" s="21">
        <f>AO202-Baseline!AO202</f>
        <v>141.67313841112113</v>
      </c>
      <c r="AP222" s="21">
        <f>AP202-Baseline!AP202</f>
        <v>142.84638274102903</v>
      </c>
      <c r="AQ222" s="21">
        <f>AQ202-Baseline!AQ202</f>
        <v>144.04555889650868</v>
      </c>
      <c r="AR222" s="21">
        <f>AR202-Baseline!AR202</f>
        <v>145.11263827971089</v>
      </c>
      <c r="AS222" s="21">
        <f>AS202-Baseline!AS202</f>
        <v>145.86390747284929</v>
      </c>
      <c r="AT222" s="21">
        <f>AT202-Baseline!AT202</f>
        <v>146.63212807614636</v>
      </c>
      <c r="AU222" s="21">
        <f>AU202-Baseline!AU202</f>
        <v>147.41761317749811</v>
      </c>
      <c r="AV222" s="21">
        <f>AV202-Baseline!AV202</f>
        <v>148.11250481622579</v>
      </c>
      <c r="AW222" s="21">
        <f>AW202-Baseline!AW202</f>
        <v>148.5915897506105</v>
      </c>
      <c r="AX222" s="21">
        <f>AX202-Baseline!AX202</f>
        <v>148.75845338228157</v>
      </c>
      <c r="AY222" s="21">
        <f>AY202-Baseline!AY202</f>
        <v>148.67687520122399</v>
      </c>
      <c r="AZ222" s="21">
        <f>AZ202-Baseline!AZ202</f>
        <v>148.53501979066846</v>
      </c>
      <c r="BA222" s="21">
        <f>BA202-Baseline!BA202</f>
        <v>148.41326439412063</v>
      </c>
      <c r="BB222" s="21">
        <f>BB202-Baseline!BB202</f>
        <v>148.27978001106868</v>
      </c>
    </row>
    <row r="223" spans="1:54" outlineLevel="2">
      <c r="B223" s="19"/>
      <c r="C223" s="19"/>
      <c r="D223" s="19"/>
      <c r="E223" s="15"/>
    </row>
    <row r="224" spans="1:54" outlineLevel="2">
      <c r="A224" s="478" t="s">
        <v>494</v>
      </c>
      <c r="B224" s="150" t="s">
        <v>491</v>
      </c>
      <c r="C224" s="19"/>
      <c r="D224" s="135" t="s">
        <v>383</v>
      </c>
      <c r="E224" s="21">
        <f>E204-Baseline!E204</f>
        <v>17.819167828606382</v>
      </c>
      <c r="F224" s="21">
        <f>F204-Baseline!F204</f>
        <v>35.699011198574624</v>
      </c>
      <c r="G224" s="21">
        <f>G204-Baseline!G204</f>
        <v>53.605195685465979</v>
      </c>
      <c r="H224" s="21">
        <f>H204-Baseline!H204</f>
        <v>71.537295841126451</v>
      </c>
      <c r="I224" s="21">
        <f>I204-Baseline!I204</f>
        <v>89.528975524886405</v>
      </c>
      <c r="J224" s="21">
        <f>J204-Baseline!J204</f>
        <v>107.58137796234895</v>
      </c>
      <c r="K224" s="21">
        <f>K204-Baseline!K204</f>
        <v>125.6580930617811</v>
      </c>
      <c r="L224" s="21">
        <f>L204-Baseline!L204</f>
        <v>143.78985275220688</v>
      </c>
      <c r="M224" s="21">
        <f>M204-Baseline!M204</f>
        <v>161.97218043724158</v>
      </c>
      <c r="N224" s="21">
        <f>N204-Baseline!N204</f>
        <v>180.17456727958626</v>
      </c>
      <c r="O224" s="21">
        <f>O204-Baseline!O204</f>
        <v>198.36015080934297</v>
      </c>
      <c r="P224" s="21">
        <f>P204-Baseline!P204</f>
        <v>216.51334593964725</v>
      </c>
      <c r="Q224" s="21">
        <f>Q204-Baseline!Q204</f>
        <v>234.63697375856981</v>
      </c>
      <c r="R224" s="21">
        <f>R204-Baseline!R204</f>
        <v>252.76310183703708</v>
      </c>
      <c r="S224" s="21">
        <f>S204-Baseline!S204</f>
        <v>270.86471409669826</v>
      </c>
      <c r="T224" s="21">
        <f>T204-Baseline!T204</f>
        <v>288.94474991023753</v>
      </c>
      <c r="U224" s="21">
        <f>U204-Baseline!U204</f>
        <v>307.00615776058982</v>
      </c>
      <c r="V224" s="21">
        <f>V204-Baseline!V204</f>
        <v>325.0801156101773</v>
      </c>
      <c r="W224" s="21">
        <f>W204-Baseline!W204</f>
        <v>343.14105728442223</v>
      </c>
      <c r="X224" s="21">
        <f>X204-Baseline!X204</f>
        <v>361.21956746111874</v>
      </c>
      <c r="Y224" s="21">
        <f>Y204-Baseline!Y204</f>
        <v>379.290646880976</v>
      </c>
      <c r="Z224" s="21">
        <f>Z204-Baseline!Z204</f>
        <v>397.38413875641402</v>
      </c>
      <c r="AA224" s="21">
        <f>AA204-Baseline!AA204</f>
        <v>415.50252618499326</v>
      </c>
      <c r="AB224" s="21">
        <f>AB204-Baseline!AB204</f>
        <v>433.62911545815462</v>
      </c>
      <c r="AC224" s="21">
        <f>AC204-Baseline!AC204</f>
        <v>532.11012163547719</v>
      </c>
      <c r="AD224" s="21">
        <f>AD204-Baseline!AD204</f>
        <v>630.73815896670419</v>
      </c>
      <c r="AE224" s="21">
        <f>AE204-Baseline!AE204</f>
        <v>729.54161048608671</v>
      </c>
      <c r="AF224" s="21">
        <f>AF204-Baseline!AF204</f>
        <v>828.5268649249424</v>
      </c>
      <c r="AG224" s="21">
        <f>AG204-Baseline!AG204</f>
        <v>927.70253029415778</v>
      </c>
      <c r="AH224" s="21">
        <f>AH204-Baseline!AH204</f>
        <v>1027.0799193225373</v>
      </c>
      <c r="AI224" s="21">
        <f>AI204-Baseline!AI204</f>
        <v>1126.6740633730931</v>
      </c>
      <c r="AJ224" s="21">
        <f>AJ204-Baseline!AJ204</f>
        <v>1226.9744660776769</v>
      </c>
      <c r="AK224" s="21">
        <f>AK204-Baseline!AK204</f>
        <v>1327.9973315450554</v>
      </c>
      <c r="AL224" s="21">
        <f>AL204-Baseline!AL204</f>
        <v>1429.760282645271</v>
      </c>
      <c r="AM224" s="21">
        <f>AM204-Baseline!AM204</f>
        <v>1532.2817431698052</v>
      </c>
      <c r="AN224" s="21">
        <f>AN204-Baseline!AN204</f>
        <v>1635.5569713267339</v>
      </c>
      <c r="AO224" s="21">
        <f>AO204-Baseline!AO204</f>
        <v>1739.6015386561687</v>
      </c>
      <c r="AP224" s="21">
        <f>AP204-Baseline!AP204</f>
        <v>1844.4353556231074</v>
      </c>
      <c r="AQ224" s="21">
        <f>AQ204-Baseline!AQ204</f>
        <v>1950.0789597149555</v>
      </c>
      <c r="AR224" s="21">
        <f>AR204-Baseline!AR204</f>
        <v>2056.4362733829907</v>
      </c>
      <c r="AS224" s="21">
        <f>AS204-Baseline!AS204</f>
        <v>2163.2759078889367</v>
      </c>
      <c r="AT224" s="21">
        <f>AT204-Baseline!AT204</f>
        <v>2270.6119711451711</v>
      </c>
      <c r="AU224" s="21">
        <f>AU204-Baseline!AU204</f>
        <v>2378.4587756838182</v>
      </c>
      <c r="AV224" s="21">
        <f>AV204-Baseline!AV204</f>
        <v>2486.7511418307117</v>
      </c>
      <c r="AW224" s="21">
        <f>AW204-Baseline!AW204</f>
        <v>2595.3317465623045</v>
      </c>
      <c r="AX224" s="21">
        <f>AX204-Baseline!AX204</f>
        <v>2703.9795942066471</v>
      </c>
      <c r="AY224" s="21">
        <f>AY204-Baseline!AY204</f>
        <v>2812.519513509872</v>
      </c>
      <c r="AZ224" s="21">
        <f>AZ204-Baseline!AZ204</f>
        <v>2920.9107160967742</v>
      </c>
      <c r="BA224" s="21">
        <f>BA204-Baseline!BA204</f>
        <v>3029.1695591296461</v>
      </c>
      <c r="BB224" s="21">
        <f>BB204-Baseline!BB204</f>
        <v>3137.2886218309227</v>
      </c>
    </row>
    <row r="225" spans="1:54" outlineLevel="2">
      <c r="A225" s="479"/>
      <c r="B225" s="150" t="s">
        <v>492</v>
      </c>
      <c r="C225" s="19"/>
      <c r="D225" s="135" t="s">
        <v>383</v>
      </c>
      <c r="E225" s="21">
        <f>E205-Baseline!E205</f>
        <v>13.193055142346033</v>
      </c>
      <c r="F225" s="21">
        <f>F205-Baseline!F205</f>
        <v>26.384510861989103</v>
      </c>
      <c r="G225" s="21">
        <f>G205-Baseline!G205</f>
        <v>39.575018712436275</v>
      </c>
      <c r="H225" s="21">
        <f>H205-Baseline!H205</f>
        <v>52.765497217515957</v>
      </c>
      <c r="I225" s="21">
        <f>I205-Baseline!I205</f>
        <v>65.958843110045848</v>
      </c>
      <c r="J225" s="21">
        <f>J205-Baseline!J205</f>
        <v>79.157938438975421</v>
      </c>
      <c r="K225" s="21">
        <f>K205-Baseline!K205</f>
        <v>92.359759242407648</v>
      </c>
      <c r="L225" s="21">
        <f>L205-Baseline!L205</f>
        <v>105.56485094292876</v>
      </c>
      <c r="M225" s="21">
        <f>M205-Baseline!M205</f>
        <v>118.77041525610365</v>
      </c>
      <c r="N225" s="21">
        <f>N205-Baseline!N205</f>
        <v>131.97865778827779</v>
      </c>
      <c r="O225" s="21">
        <f>O205-Baseline!O205</f>
        <v>145.14892739217507</v>
      </c>
      <c r="P225" s="21">
        <f>P205-Baseline!P205</f>
        <v>158.27381559015384</v>
      </c>
      <c r="Q225" s="21">
        <f>Q205-Baseline!Q205</f>
        <v>171.35743351326087</v>
      </c>
      <c r="R225" s="21">
        <f>R205-Baseline!R205</f>
        <v>184.40350444698137</v>
      </c>
      <c r="S225" s="21">
        <f>S205-Baseline!S205</f>
        <v>197.41499541811902</v>
      </c>
      <c r="T225" s="21">
        <f>T205-Baseline!T205</f>
        <v>210.39597176802332</v>
      </c>
      <c r="U225" s="21">
        <f>U205-Baseline!U205</f>
        <v>223.35046391930561</v>
      </c>
      <c r="V225" s="21">
        <f>V205-Baseline!V205</f>
        <v>236.28247121987795</v>
      </c>
      <c r="W225" s="21">
        <f>W205-Baseline!W205</f>
        <v>249.19596569273554</v>
      </c>
      <c r="X225" s="21">
        <f>X205-Baseline!X205</f>
        <v>262.09489586981795</v>
      </c>
      <c r="Y225" s="21">
        <f>Y205-Baseline!Y205</f>
        <v>274.98307639978208</v>
      </c>
      <c r="Z225" s="21">
        <f>Z205-Baseline!Z205</f>
        <v>287.86423267244788</v>
      </c>
      <c r="AA225" s="21">
        <f>AA205-Baseline!AA205</f>
        <v>300.74226739683348</v>
      </c>
      <c r="AB225" s="21">
        <f>AB205-Baseline!AB205</f>
        <v>313.60838188511752</v>
      </c>
      <c r="AC225" s="21">
        <f>AC205-Baseline!AC205</f>
        <v>377.68189285937831</v>
      </c>
      <c r="AD225" s="21">
        <f>AD205-Baseline!AD205</f>
        <v>441.68356239213017</v>
      </c>
      <c r="AE225" s="21">
        <f>AE205-Baseline!AE205</f>
        <v>505.62732255384196</v>
      </c>
      <c r="AF225" s="21">
        <f>AF205-Baseline!AF205</f>
        <v>569.52538593547149</v>
      </c>
      <c r="AG225" s="21">
        <f>AG205-Baseline!AG205</f>
        <v>633.38899130104653</v>
      </c>
      <c r="AH225" s="21">
        <f>AH205-Baseline!AH205</f>
        <v>697.22939357605128</v>
      </c>
      <c r="AI225" s="21">
        <f>AI205-Baseline!AI205</f>
        <v>761.05928121544423</v>
      </c>
      <c r="AJ225" s="21">
        <f>AJ205-Baseline!AJ205</f>
        <v>825.1924955964048</v>
      </c>
      <c r="AK225" s="21">
        <f>AK205-Baseline!AK205</f>
        <v>889.64231887726248</v>
      </c>
      <c r="AL225" s="21">
        <f>AL205-Baseline!AL205</f>
        <v>954.42227500252454</v>
      </c>
      <c r="AM225" s="21">
        <f>AM205-Baseline!AM205</f>
        <v>1019.5461995709096</v>
      </c>
      <c r="AN225" s="21">
        <f>AN205-Baseline!AN205</f>
        <v>1085.0140933200157</v>
      </c>
      <c r="AO225" s="21">
        <f>AO205-Baseline!AO205</f>
        <v>1150.8382141177599</v>
      </c>
      <c r="AP225" s="21">
        <f>AP205-Baseline!AP205</f>
        <v>1217.0333478824514</v>
      </c>
      <c r="AQ225" s="21">
        <f>AQ205-Baseline!AQ205</f>
        <v>1283.6145450895444</v>
      </c>
      <c r="AR225" s="21">
        <f>AR205-Baseline!AR205</f>
        <v>1350.5224394850686</v>
      </c>
      <c r="AS225" s="21">
        <f>AS205-Baseline!AS205</f>
        <v>1417.6117830854878</v>
      </c>
      <c r="AT225" s="21">
        <f>AT205-Baseline!AT205</f>
        <v>1484.8940402189771</v>
      </c>
      <c r="AU225" s="21">
        <f>AU205-Baseline!AU205</f>
        <v>1552.3807307690895</v>
      </c>
      <c r="AV225" s="21">
        <f>AV205-Baseline!AV205</f>
        <v>1620.0328151983713</v>
      </c>
      <c r="AW225" s="21">
        <f>AW205-Baseline!AW205</f>
        <v>1687.7529371994601</v>
      </c>
      <c r="AX225" s="21">
        <f>AX205-Baseline!AX205</f>
        <v>1755.413627914772</v>
      </c>
      <c r="AY225" s="21">
        <f>AY205-Baseline!AY205</f>
        <v>1822.9150373005789</v>
      </c>
      <c r="AZ225" s="21">
        <f>AZ205-Baseline!AZ205</f>
        <v>1890.236793263186</v>
      </c>
      <c r="BA225" s="21">
        <f>BA205-Baseline!BA205</f>
        <v>1957.3919090339332</v>
      </c>
      <c r="BB225" s="21">
        <f>BB205-Baseline!BB205</f>
        <v>2024.3778453995944</v>
      </c>
    </row>
    <row r="226" spans="1:54" outlineLevel="2">
      <c r="A226" s="480"/>
      <c r="B226" s="150" t="s">
        <v>493</v>
      </c>
      <c r="C226" s="19"/>
      <c r="D226" s="135" t="s">
        <v>383</v>
      </c>
      <c r="E226" s="21">
        <f>E206-Baseline!E206</f>
        <v>22.474612736061722</v>
      </c>
      <c r="F226" s="21">
        <f>F206-Baseline!F206</f>
        <v>45.025200607599636</v>
      </c>
      <c r="G226" s="21">
        <f>G206-Baseline!G206</f>
        <v>67.652390936064606</v>
      </c>
      <c r="H226" s="21">
        <f>H206-Baseline!H206</f>
        <v>90.358384809241016</v>
      </c>
      <c r="I226" s="21">
        <f>I206-Baseline!I206</f>
        <v>113.1473817203911</v>
      </c>
      <c r="J226" s="21">
        <f>J206-Baseline!J206</f>
        <v>136.02358345080091</v>
      </c>
      <c r="K226" s="21">
        <f>K206-Baseline!K206</f>
        <v>158.98530338717484</v>
      </c>
      <c r="L226" s="21">
        <f>L206-Baseline!L206</f>
        <v>182.03444254923178</v>
      </c>
      <c r="M226" s="21">
        <f>M206-Baseline!M206</f>
        <v>205.16956455721069</v>
      </c>
      <c r="N226" s="21">
        <f>N206-Baseline!N206</f>
        <v>228.3942671765484</v>
      </c>
      <c r="O226" s="21">
        <f>O206-Baseline!O206</f>
        <v>251.61751526615851</v>
      </c>
      <c r="P226" s="21">
        <f>P206-Baseline!P206</f>
        <v>274.82019173647058</v>
      </c>
      <c r="Q226" s="21">
        <f>Q206-Baseline!Q206</f>
        <v>298.00840457299256</v>
      </c>
      <c r="R226" s="21">
        <f>R206-Baseline!R206</f>
        <v>321.18787875844157</v>
      </c>
      <c r="S226" s="21">
        <f>S206-Baseline!S206</f>
        <v>344.36130197310865</v>
      </c>
      <c r="T226" s="21">
        <f>T206-Baseline!T206</f>
        <v>367.53473991837438</v>
      </c>
      <c r="U226" s="21">
        <f>U206-Baseline!U206</f>
        <v>390.71423012806736</v>
      </c>
      <c r="V226" s="21">
        <f>V206-Baseline!V206</f>
        <v>413.9057869495872</v>
      </c>
      <c r="W226" s="21">
        <f>W206-Baseline!W206</f>
        <v>437.11540645391318</v>
      </c>
      <c r="X226" s="21">
        <f>X206-Baseline!X206</f>
        <v>460.34907144407055</v>
      </c>
      <c r="Y226" s="21">
        <f>Y206-Baseline!Y206</f>
        <v>483.61264228040039</v>
      </c>
      <c r="Z226" s="21">
        <f>Z206-Baseline!Z206</f>
        <v>506.91190272655695</v>
      </c>
      <c r="AA226" s="21">
        <f>AA206-Baseline!AA206</f>
        <v>530.25282781202168</v>
      </c>
      <c r="AB226" s="21">
        <f>AB206-Baseline!AB206</f>
        <v>553.61568219557989</v>
      </c>
      <c r="AC226" s="21">
        <f>AC206-Baseline!AC206</f>
        <v>686.32504710699163</v>
      </c>
      <c r="AD226" s="21">
        <f>AD206-Baseline!AD206</f>
        <v>819.37733641507111</v>
      </c>
      <c r="AE226" s="21">
        <f>AE206-Baseline!AE206</f>
        <v>952.79010163606699</v>
      </c>
      <c r="AF226" s="21">
        <f>AF206-Baseline!AF206</f>
        <v>1086.5762064835396</v>
      </c>
      <c r="AG226" s="21">
        <f>AG206-Baseline!AG206</f>
        <v>1220.7460396051333</v>
      </c>
      <c r="AH226" s="21">
        <f>AH206-Baseline!AH206</f>
        <v>1355.310461004482</v>
      </c>
      <c r="AI226" s="21">
        <f>AI206-Baseline!AI206</f>
        <v>1490.2850324585288</v>
      </c>
      <c r="AJ226" s="21">
        <f>AJ206-Baseline!AJ206</f>
        <v>1626.3328222846594</v>
      </c>
      <c r="AK226" s="21">
        <f>AK206-Baseline!AK206</f>
        <v>1763.4747047592437</v>
      </c>
      <c r="AL226" s="21">
        <f>AL206-Baseline!AL206</f>
        <v>1901.7323447517063</v>
      </c>
      <c r="AM226" s="21">
        <f>AM206-Baseline!AM206</f>
        <v>2041.1283901964723</v>
      </c>
      <c r="AN226" s="21">
        <f>AN206-Baseline!AN206</f>
        <v>2181.6534320139062</v>
      </c>
      <c r="AO226" s="21">
        <f>AO206-Baseline!AO206</f>
        <v>2323.3265704250275</v>
      </c>
      <c r="AP226" s="21">
        <f>AP206-Baseline!AP206</f>
        <v>2466.1729531660567</v>
      </c>
      <c r="AQ226" s="21">
        <f>AQ206-Baseline!AQ206</f>
        <v>2610.2185120625654</v>
      </c>
      <c r="AR226" s="21">
        <f>AR206-Baseline!AR206</f>
        <v>2755.3311503422765</v>
      </c>
      <c r="AS226" s="21">
        <f>AS206-Baseline!AS206</f>
        <v>2901.1950578151259</v>
      </c>
      <c r="AT226" s="21">
        <f>AT206-Baseline!AT206</f>
        <v>3047.8271858912722</v>
      </c>
      <c r="AU226" s="21">
        <f>AU206-Baseline!AU206</f>
        <v>3195.2447990687701</v>
      </c>
      <c r="AV226" s="21">
        <f>AV206-Baseline!AV206</f>
        <v>3343.3573038849959</v>
      </c>
      <c r="AW226" s="21">
        <f>AW206-Baseline!AW206</f>
        <v>3491.9488936356065</v>
      </c>
      <c r="AX226" s="21">
        <f>AX206-Baseline!AX206</f>
        <v>3640.707347017888</v>
      </c>
      <c r="AY226" s="21">
        <f>AY206-Baseline!AY206</f>
        <v>3789.384222219112</v>
      </c>
      <c r="AZ226" s="21">
        <f>AZ206-Baseline!AZ206</f>
        <v>3937.9192420097806</v>
      </c>
      <c r="BA226" s="21">
        <f>BA206-Baseline!BA206</f>
        <v>4086.3325064039013</v>
      </c>
      <c r="BB226" s="21">
        <f>BB206-Baseline!BB206</f>
        <v>4234.6122864149702</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498</v>
      </c>
      <c r="C229" s="57"/>
      <c r="D229" s="56" t="s">
        <v>383</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20:A222"/>
    <mergeCell ref="A224:A226"/>
    <mergeCell ref="A190:A198"/>
    <mergeCell ref="A200:A202"/>
    <mergeCell ref="A143:A154"/>
    <mergeCell ref="A158:A169"/>
    <mergeCell ref="A172:A174"/>
    <mergeCell ref="A176:A178"/>
    <mergeCell ref="A186:A187"/>
    <mergeCell ref="A204:A206"/>
    <mergeCell ref="A210:A218"/>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7E842A8D-1873-4982-8C14-B7BBF23DB914}">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7EEF19F3-F92D-4C39-85DA-D12DCFC23A39}">
          <x14:formula1>
            <xm:f>'Fixed Data'!$E$55:$E$58</xm:f>
          </x14:formula1>
          <xm:sqref>B158:B169 B143:B154</xm:sqref>
        </x14:dataValidation>
        <x14:dataValidation type="list" allowBlank="1" showInputMessage="1" showErrorMessage="1" xr:uid="{24B73EF4-8705-452C-91F5-DBA73A833AE9}">
          <x14:formula1>
            <xm:f>'Fixed Data'!$C$64:$C$65</xm:f>
          </x14:formula1>
          <xm:sqref>B66:B70</xm:sqref>
        </x14:dataValidation>
        <x14:dataValidation type="list" allowBlank="1" showInputMessage="1" showErrorMessage="1" xr:uid="{5EF38B1A-1AC8-4CA7-AC31-0CA8DC99E0C7}">
          <x14:formula1>
            <xm:f>'Fixed Data'!$C$55:$C$61</xm:f>
          </x14:formula1>
          <xm:sqref>C54:C63</xm:sqref>
        </x14:dataValidation>
        <x14:dataValidation type="list" allowBlank="1" showInputMessage="1" showErrorMessage="1" xr:uid="{66CC1B3A-7B17-4454-A577-C8F5957BC998}">
          <x14:formula1>
            <xm:f>'Fixed Data'!$A$55:$A$78</xm:f>
          </x14:formula1>
          <xm:sqref>B54:B63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tint="0.59999389629810485"/>
  </sheetPr>
  <dimension ref="B6:F33"/>
  <sheetViews>
    <sheetView topLeftCell="A21" zoomScale="85" zoomScaleNormal="85" workbookViewId="0">
      <selection activeCell="C31" sqref="C31"/>
    </sheetView>
  </sheetViews>
  <sheetFormatPr defaultColWidth="8.84375" defaultRowHeight="13.5"/>
  <cols>
    <col min="1" max="1" width="8.84375" style="41"/>
    <col min="2" max="2" width="15.23046875" style="41" customWidth="1"/>
    <col min="3" max="3" width="36" style="41" customWidth="1"/>
    <col min="4" max="4" width="28.23046875" style="41" customWidth="1"/>
    <col min="5" max="5" width="31.15234375" style="41" customWidth="1"/>
    <col min="6" max="6" width="16.84375" style="41" customWidth="1"/>
    <col min="7" max="16384" width="8.84375" style="41"/>
  </cols>
  <sheetData>
    <row r="6" spans="2:6" ht="14">
      <c r="B6" s="105" t="s">
        <v>7</v>
      </c>
      <c r="C6" s="105" t="s">
        <v>8</v>
      </c>
      <c r="D6" s="105" t="s">
        <v>9</v>
      </c>
      <c r="E6" s="105" t="s">
        <v>10</v>
      </c>
      <c r="F6" s="105" t="s">
        <v>11</v>
      </c>
    </row>
    <row r="7" spans="2:6" ht="27">
      <c r="B7" s="106" t="s">
        <v>12</v>
      </c>
      <c r="C7" s="107" t="s">
        <v>13</v>
      </c>
      <c r="D7" s="112" t="s">
        <v>14</v>
      </c>
      <c r="E7" s="108" t="s">
        <v>15</v>
      </c>
      <c r="F7" s="111" t="s">
        <v>16</v>
      </c>
    </row>
    <row r="8" spans="2:6" ht="27">
      <c r="B8" s="107" t="s">
        <v>12</v>
      </c>
      <c r="C8" s="109" t="s">
        <v>17</v>
      </c>
      <c r="D8" s="109" t="s">
        <v>18</v>
      </c>
      <c r="E8" s="108" t="s">
        <v>19</v>
      </c>
      <c r="F8" s="106" t="s">
        <v>16</v>
      </c>
    </row>
    <row r="9" spans="2:6" ht="27">
      <c r="B9" s="107" t="s">
        <v>12</v>
      </c>
      <c r="C9" s="109" t="s">
        <v>17</v>
      </c>
      <c r="D9" s="109" t="s">
        <v>20</v>
      </c>
      <c r="E9" s="108" t="s">
        <v>21</v>
      </c>
      <c r="F9" s="106" t="s">
        <v>16</v>
      </c>
    </row>
    <row r="10" spans="2:6" ht="40.5">
      <c r="B10" s="107" t="s">
        <v>12</v>
      </c>
      <c r="C10" s="109" t="s">
        <v>17</v>
      </c>
      <c r="D10" s="109" t="s">
        <v>22</v>
      </c>
      <c r="E10" s="108" t="s">
        <v>23</v>
      </c>
      <c r="F10" s="106" t="s">
        <v>16</v>
      </c>
    </row>
    <row r="11" spans="2:6">
      <c r="B11" s="107" t="s">
        <v>12</v>
      </c>
      <c r="C11" s="109" t="s">
        <v>17</v>
      </c>
      <c r="D11" s="109" t="s">
        <v>24</v>
      </c>
      <c r="E11" s="108" t="s">
        <v>25</v>
      </c>
      <c r="F11" s="106" t="s">
        <v>16</v>
      </c>
    </row>
    <row r="12" spans="2:6" ht="40.5">
      <c r="B12" s="107" t="s">
        <v>12</v>
      </c>
      <c r="C12" s="109" t="s">
        <v>17</v>
      </c>
      <c r="D12" s="109" t="s">
        <v>26</v>
      </c>
      <c r="E12" s="108" t="s">
        <v>27</v>
      </c>
      <c r="F12" s="106" t="s">
        <v>16</v>
      </c>
    </row>
    <row r="13" spans="2:6" ht="40.5">
      <c r="B13" s="107" t="s">
        <v>28</v>
      </c>
      <c r="C13" s="109" t="s">
        <v>29</v>
      </c>
      <c r="D13" s="109" t="s">
        <v>30</v>
      </c>
      <c r="E13" s="108" t="s">
        <v>31</v>
      </c>
      <c r="F13" s="106" t="s">
        <v>16</v>
      </c>
    </row>
    <row r="14" spans="2:6" ht="40.5">
      <c r="B14" s="107" t="s">
        <v>28</v>
      </c>
      <c r="C14" s="109" t="s">
        <v>29</v>
      </c>
      <c r="D14" s="109" t="s">
        <v>32</v>
      </c>
      <c r="E14" s="108" t="s">
        <v>33</v>
      </c>
      <c r="F14" s="106" t="s">
        <v>16</v>
      </c>
    </row>
    <row r="15" spans="2:6">
      <c r="B15" s="107" t="s">
        <v>28</v>
      </c>
      <c r="C15" s="109" t="s">
        <v>29</v>
      </c>
      <c r="D15" s="109" t="s">
        <v>34</v>
      </c>
      <c r="E15" s="108" t="s">
        <v>35</v>
      </c>
      <c r="F15" s="106" t="s">
        <v>16</v>
      </c>
    </row>
    <row r="16" spans="2:6">
      <c r="B16" s="107" t="s">
        <v>28</v>
      </c>
      <c r="C16" s="109" t="s">
        <v>13</v>
      </c>
      <c r="D16" s="109" t="s">
        <v>36</v>
      </c>
      <c r="E16" s="108" t="s">
        <v>37</v>
      </c>
      <c r="F16" s="106" t="s">
        <v>16</v>
      </c>
    </row>
    <row r="17" spans="2:6">
      <c r="B17" s="107" t="s">
        <v>28</v>
      </c>
      <c r="C17" s="109" t="s">
        <v>13</v>
      </c>
      <c r="D17" s="109" t="s">
        <v>38</v>
      </c>
      <c r="E17" s="108" t="s">
        <v>39</v>
      </c>
      <c r="F17" s="106" t="s">
        <v>16</v>
      </c>
    </row>
    <row r="18" spans="2:6">
      <c r="B18" s="107" t="s">
        <v>28</v>
      </c>
      <c r="C18" s="109" t="s">
        <v>29</v>
      </c>
      <c r="D18" s="109" t="s">
        <v>40</v>
      </c>
      <c r="E18" s="108" t="s">
        <v>41</v>
      </c>
      <c r="F18" s="106" t="s">
        <v>16</v>
      </c>
    </row>
    <row r="19" spans="2:6">
      <c r="B19" s="107" t="s">
        <v>28</v>
      </c>
      <c r="C19" s="110" t="s">
        <v>29</v>
      </c>
      <c r="D19" s="110" t="s">
        <v>42</v>
      </c>
      <c r="E19" s="108" t="s">
        <v>43</v>
      </c>
      <c r="F19" s="106" t="s">
        <v>16</v>
      </c>
    </row>
    <row r="20" spans="2:6" ht="27">
      <c r="B20" s="107" t="s">
        <v>28</v>
      </c>
      <c r="C20" s="110" t="s">
        <v>13</v>
      </c>
      <c r="D20" s="110" t="s">
        <v>44</v>
      </c>
      <c r="E20" s="108" t="s">
        <v>45</v>
      </c>
      <c r="F20" s="106" t="s">
        <v>16</v>
      </c>
    </row>
    <row r="21" spans="2:6" ht="40.5">
      <c r="B21" s="107" t="s">
        <v>46</v>
      </c>
      <c r="C21" s="110" t="s">
        <v>13</v>
      </c>
      <c r="D21" s="110" t="s">
        <v>47</v>
      </c>
      <c r="E21" s="108" t="s">
        <v>48</v>
      </c>
      <c r="F21" s="106" t="s">
        <v>16</v>
      </c>
    </row>
    <row r="22" spans="2:6" ht="54">
      <c r="B22" s="107" t="s">
        <v>46</v>
      </c>
      <c r="C22" s="107" t="s">
        <v>29</v>
      </c>
      <c r="D22" s="107" t="s">
        <v>49</v>
      </c>
      <c r="E22" s="108" t="s">
        <v>50</v>
      </c>
      <c r="F22" s="106" t="s">
        <v>16</v>
      </c>
    </row>
    <row r="23" spans="2:6" ht="27">
      <c r="B23" s="107" t="s">
        <v>46</v>
      </c>
      <c r="C23" s="107" t="s">
        <v>29</v>
      </c>
      <c r="D23" s="107" t="s">
        <v>51</v>
      </c>
      <c r="E23" s="108" t="s">
        <v>52</v>
      </c>
      <c r="F23" s="106" t="s">
        <v>53</v>
      </c>
    </row>
    <row r="24" spans="2:6" ht="27">
      <c r="B24" s="107" t="s">
        <v>46</v>
      </c>
      <c r="C24" s="107" t="s">
        <v>54</v>
      </c>
      <c r="D24" s="107" t="s">
        <v>55</v>
      </c>
      <c r="E24" s="108" t="s">
        <v>56</v>
      </c>
      <c r="F24" s="106" t="s">
        <v>53</v>
      </c>
    </row>
    <row r="25" spans="2:6" ht="14">
      <c r="B25" s="107" t="s">
        <v>46</v>
      </c>
      <c r="C25" s="109" t="s">
        <v>54</v>
      </c>
      <c r="D25" s="306" t="s">
        <v>57</v>
      </c>
      <c r="E25" s="108" t="s">
        <v>58</v>
      </c>
      <c r="F25" s="106" t="s">
        <v>53</v>
      </c>
    </row>
    <row r="26" spans="2:6" ht="27">
      <c r="B26" s="107" t="s">
        <v>59</v>
      </c>
      <c r="C26" s="109" t="s">
        <v>60</v>
      </c>
      <c r="D26" s="109" t="s">
        <v>61</v>
      </c>
      <c r="E26" s="108" t="s">
        <v>62</v>
      </c>
      <c r="F26" s="106" t="s">
        <v>16</v>
      </c>
    </row>
    <row r="27" spans="2:6" ht="27">
      <c r="B27" s="107" t="s">
        <v>59</v>
      </c>
      <c r="C27" s="109" t="s">
        <v>63</v>
      </c>
      <c r="D27" s="109" t="s">
        <v>64</v>
      </c>
      <c r="E27" s="108" t="s">
        <v>65</v>
      </c>
      <c r="F27" s="106" t="s">
        <v>16</v>
      </c>
    </row>
    <row r="28" spans="2:6" ht="40.5">
      <c r="B28" s="107" t="s">
        <v>59</v>
      </c>
      <c r="C28" s="109" t="s">
        <v>29</v>
      </c>
      <c r="D28" s="109" t="s">
        <v>66</v>
      </c>
      <c r="E28" s="108" t="s">
        <v>67</v>
      </c>
      <c r="F28" s="106" t="s">
        <v>16</v>
      </c>
    </row>
    <row r="29" spans="2:6" ht="27">
      <c r="B29" s="107" t="s">
        <v>59</v>
      </c>
      <c r="C29" s="109" t="s">
        <v>29</v>
      </c>
      <c r="D29" s="109" t="s">
        <v>68</v>
      </c>
      <c r="E29" s="108" t="s">
        <v>69</v>
      </c>
      <c r="F29" s="106" t="s">
        <v>16</v>
      </c>
    </row>
    <row r="30" spans="2:6" ht="27">
      <c r="B30" s="107" t="s">
        <v>59</v>
      </c>
      <c r="C30" s="109" t="s">
        <v>29</v>
      </c>
      <c r="D30" s="109" t="s">
        <v>70</v>
      </c>
      <c r="E30" s="108" t="s">
        <v>71</v>
      </c>
      <c r="F30" s="106" t="s">
        <v>16</v>
      </c>
    </row>
    <row r="31" spans="2:6" ht="27">
      <c r="B31" s="107" t="s">
        <v>72</v>
      </c>
      <c r="C31" s="109" t="s">
        <v>29</v>
      </c>
      <c r="D31" s="109" t="s">
        <v>73</v>
      </c>
      <c r="E31" s="108" t="s">
        <v>74</v>
      </c>
      <c r="F31" s="106" t="s">
        <v>16</v>
      </c>
    </row>
    <row r="32" spans="2:6">
      <c r="B32" s="104" t="s">
        <v>72</v>
      </c>
      <c r="C32" s="104" t="s">
        <v>29</v>
      </c>
      <c r="D32" s="104" t="s">
        <v>75</v>
      </c>
      <c r="E32" s="104" t="s">
        <v>76</v>
      </c>
      <c r="F32" s="104" t="s">
        <v>16</v>
      </c>
    </row>
    <row r="33" spans="2:6">
      <c r="B33" s="104"/>
      <c r="C33" s="104"/>
      <c r="D33" s="104"/>
      <c r="E33" s="104"/>
      <c r="F33" s="104"/>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01772-AA83-47DC-B86D-14C61624E03A}">
  <sheetPr>
    <tabColor theme="9" tint="0.59999389629810485"/>
  </sheetPr>
  <dimension ref="A1:S32"/>
  <sheetViews>
    <sheetView workbookViewId="0">
      <selection sqref="A1:XFD1048576"/>
    </sheetView>
  </sheetViews>
  <sheetFormatPr defaultRowHeight="13.5"/>
  <cols>
    <col min="1" max="1" width="22" customWidth="1"/>
  </cols>
  <sheetData>
    <row r="1" spans="1:19">
      <c r="A1" s="4" t="s">
        <v>500</v>
      </c>
    </row>
    <row r="2" spans="1:19">
      <c r="A2" s="476" t="s">
        <v>501</v>
      </c>
      <c r="B2" s="476"/>
      <c r="C2" s="476"/>
      <c r="D2" s="476"/>
      <c r="E2" s="476"/>
      <c r="F2" s="476"/>
      <c r="G2" s="476"/>
      <c r="H2" s="476"/>
      <c r="I2" s="476"/>
      <c r="J2" s="476"/>
      <c r="K2" s="476"/>
      <c r="L2" s="476"/>
      <c r="M2" s="476"/>
      <c r="N2" s="476"/>
      <c r="O2" s="476"/>
      <c r="P2" s="476"/>
      <c r="Q2" s="476"/>
      <c r="R2" s="476"/>
      <c r="S2" s="476"/>
    </row>
    <row r="3" spans="1:19">
      <c r="A3" s="476"/>
      <c r="B3" s="476"/>
      <c r="C3" s="476"/>
      <c r="D3" s="476"/>
      <c r="E3" s="476"/>
      <c r="F3" s="476"/>
      <c r="G3" s="476"/>
      <c r="H3" s="476"/>
      <c r="I3" s="476"/>
      <c r="J3" s="476"/>
      <c r="K3" s="476"/>
      <c r="L3" s="476"/>
      <c r="M3" s="476"/>
      <c r="N3" s="476"/>
      <c r="O3" s="476"/>
      <c r="P3" s="476"/>
      <c r="Q3" s="476"/>
      <c r="R3" s="476"/>
      <c r="S3" s="476"/>
    </row>
    <row r="4" spans="1:19">
      <c r="A4" s="476"/>
      <c r="B4" s="476"/>
      <c r="C4" s="476"/>
      <c r="D4" s="476"/>
      <c r="E4" s="476"/>
      <c r="F4" s="476"/>
      <c r="G4" s="476"/>
      <c r="H4" s="476"/>
      <c r="I4" s="476"/>
      <c r="J4" s="476"/>
      <c r="K4" s="476"/>
      <c r="L4" s="476"/>
      <c r="M4" s="476"/>
      <c r="N4" s="476"/>
      <c r="O4" s="476"/>
      <c r="P4" s="476"/>
      <c r="Q4" s="476"/>
      <c r="R4" s="476"/>
      <c r="S4" s="476"/>
    </row>
    <row r="19" spans="1:19">
      <c r="A19" s="4" t="s">
        <v>503</v>
      </c>
    </row>
    <row r="20" spans="1:19">
      <c r="A20" s="476" t="s">
        <v>504</v>
      </c>
      <c r="B20" s="476"/>
      <c r="C20" s="476"/>
      <c r="D20" s="476"/>
      <c r="E20" s="476"/>
      <c r="F20" s="476"/>
      <c r="G20" s="476"/>
      <c r="H20" s="476"/>
      <c r="I20" s="476"/>
      <c r="J20" s="476"/>
      <c r="K20" s="476"/>
      <c r="L20" s="476"/>
      <c r="M20" s="476"/>
      <c r="N20" s="476"/>
      <c r="O20" s="476"/>
      <c r="P20" s="476"/>
      <c r="Q20" s="476"/>
      <c r="R20" s="476"/>
      <c r="S20" s="476"/>
    </row>
    <row r="21" spans="1:19" ht="25.5" customHeight="1">
      <c r="A21" s="476"/>
      <c r="B21" s="476"/>
      <c r="C21" s="476"/>
      <c r="D21" s="476"/>
      <c r="E21" s="476"/>
      <c r="F21" s="476"/>
      <c r="G21" s="476"/>
      <c r="H21" s="476"/>
      <c r="I21" s="476"/>
      <c r="J21" s="476"/>
      <c r="K21" s="476"/>
      <c r="L21" s="476"/>
      <c r="M21" s="476"/>
      <c r="N21" s="476"/>
      <c r="O21" s="476"/>
      <c r="P21" s="476"/>
      <c r="Q21" s="476"/>
      <c r="R21" s="476"/>
      <c r="S21" s="476"/>
    </row>
    <row r="23" spans="1:19">
      <c r="A23" s="158" t="s">
        <v>344</v>
      </c>
      <c r="B23" s="410"/>
      <c r="C23" s="410"/>
      <c r="D23" s="410"/>
      <c r="E23" s="410"/>
      <c r="F23" s="410"/>
      <c r="G23" s="410"/>
      <c r="H23" s="410"/>
      <c r="I23" s="410"/>
      <c r="J23" s="410"/>
      <c r="K23" s="410"/>
      <c r="L23" s="410"/>
      <c r="M23" s="410"/>
      <c r="N23" s="410"/>
      <c r="O23" s="410"/>
      <c r="P23" s="410"/>
      <c r="Q23" s="410"/>
      <c r="R23" s="410"/>
      <c r="S23" s="410"/>
    </row>
    <row r="24" spans="1:19">
      <c r="A24" s="158" t="s">
        <v>486</v>
      </c>
      <c r="B24" s="410"/>
      <c r="C24" s="410"/>
      <c r="D24" s="410"/>
      <c r="E24" s="410"/>
      <c r="F24" s="410"/>
      <c r="G24" s="410"/>
      <c r="H24" s="410"/>
      <c r="I24" s="410"/>
      <c r="J24" s="410"/>
      <c r="K24" s="410"/>
      <c r="L24" s="410"/>
      <c r="M24" s="410"/>
      <c r="N24" s="410"/>
      <c r="O24" s="410"/>
      <c r="P24" s="410"/>
      <c r="Q24" s="410"/>
      <c r="R24" s="410"/>
      <c r="S24" s="410"/>
    </row>
    <row r="25" spans="1:19">
      <c r="A25" s="159" t="s">
        <v>389</v>
      </c>
      <c r="B25" s="410"/>
      <c r="C25" s="410"/>
      <c r="D25" s="410"/>
      <c r="E25" s="410"/>
      <c r="F25" s="410"/>
      <c r="G25" s="410"/>
      <c r="H25" s="410"/>
      <c r="I25" s="410"/>
      <c r="J25" s="410"/>
      <c r="K25" s="410"/>
      <c r="L25" s="410"/>
      <c r="M25" s="410"/>
      <c r="N25" s="410"/>
      <c r="O25" s="410"/>
      <c r="P25" s="410"/>
      <c r="Q25" s="410"/>
      <c r="R25" s="410"/>
      <c r="S25" s="410"/>
    </row>
    <row r="26" spans="1:19">
      <c r="A26" s="159" t="s">
        <v>465</v>
      </c>
      <c r="B26" s="410"/>
      <c r="C26" s="410"/>
      <c r="D26" s="410"/>
      <c r="E26" s="410"/>
      <c r="F26" s="410"/>
      <c r="G26" s="410"/>
      <c r="H26" s="410"/>
      <c r="I26" s="410"/>
      <c r="J26" s="410"/>
      <c r="K26" s="410"/>
      <c r="L26" s="410"/>
      <c r="M26" s="410"/>
      <c r="N26" s="410"/>
      <c r="O26" s="410"/>
      <c r="P26" s="410"/>
      <c r="Q26" s="410"/>
      <c r="R26" s="410"/>
      <c r="S26" s="410"/>
    </row>
    <row r="27" spans="1:19">
      <c r="A27" s="159" t="s">
        <v>466</v>
      </c>
      <c r="B27" s="410"/>
      <c r="C27" s="410"/>
      <c r="D27" s="410"/>
      <c r="E27" s="410"/>
      <c r="F27" s="410"/>
      <c r="G27" s="410"/>
      <c r="H27" s="410"/>
      <c r="I27" s="410"/>
      <c r="J27" s="410"/>
      <c r="K27" s="410"/>
      <c r="L27" s="410"/>
      <c r="M27" s="410"/>
      <c r="N27" s="410"/>
      <c r="O27" s="410"/>
      <c r="P27" s="410"/>
      <c r="Q27" s="410"/>
      <c r="R27" s="410"/>
      <c r="S27" s="410"/>
    </row>
    <row r="31" spans="1:19">
      <c r="A31" s="4" t="s">
        <v>508</v>
      </c>
    </row>
    <row r="32" spans="1:19">
      <c r="A32" t="s">
        <v>509</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16" t="s">
        <v>336</v>
      </c>
      <c r="J2" s="417"/>
      <c r="K2" s="417"/>
      <c r="L2" s="417"/>
      <c r="M2" s="417"/>
      <c r="N2" s="417"/>
      <c r="O2" s="417"/>
      <c r="P2" s="417"/>
      <c r="Q2" s="417"/>
      <c r="R2" s="417"/>
      <c r="S2" s="417"/>
      <c r="T2" s="417"/>
      <c r="U2" s="418"/>
    </row>
    <row r="3" spans="1:21" ht="13.5" customHeight="1" outlineLevel="1" thickBot="1">
      <c r="A3" s="3"/>
      <c r="B3" s="7"/>
      <c r="F3" s="24"/>
      <c r="G3" s="10"/>
      <c r="I3" s="419" t="s">
        <v>337</v>
      </c>
      <c r="J3" s="420"/>
      <c r="K3" s="420"/>
      <c r="L3" s="420"/>
      <c r="M3" s="420"/>
      <c r="N3" s="421"/>
      <c r="O3" s="1"/>
      <c r="P3" s="425" t="s">
        <v>338</v>
      </c>
      <c r="Q3" s="426"/>
      <c r="R3" s="426"/>
      <c r="S3" s="426"/>
      <c r="T3" s="426"/>
      <c r="U3" s="427"/>
    </row>
    <row r="4" spans="1:21" ht="56.25" customHeight="1" outlineLevel="1">
      <c r="A4" s="31" t="s">
        <v>157</v>
      </c>
      <c r="B4" s="86"/>
      <c r="E4" s="53" t="s">
        <v>339</v>
      </c>
      <c r="F4" s="91"/>
      <c r="G4" s="28"/>
      <c r="H4" s="10"/>
      <c r="I4" s="422"/>
      <c r="J4" s="423"/>
      <c r="K4" s="423"/>
      <c r="L4" s="423"/>
      <c r="M4" s="423"/>
      <c r="N4" s="424"/>
      <c r="P4" s="428"/>
      <c r="Q4" s="429"/>
      <c r="R4" s="429"/>
      <c r="S4" s="429"/>
      <c r="T4" s="429"/>
      <c r="U4" s="430"/>
    </row>
    <row r="5" spans="1:21" outlineLevel="1">
      <c r="A5" s="13" t="s">
        <v>340</v>
      </c>
      <c r="B5" s="88"/>
      <c r="E5" s="14"/>
      <c r="H5" s="10"/>
      <c r="I5" s="486"/>
      <c r="J5" s="443"/>
      <c r="K5" s="443"/>
      <c r="L5" s="443"/>
      <c r="M5" s="443"/>
      <c r="N5" s="444"/>
      <c r="P5" s="486"/>
      <c r="Q5" s="443"/>
      <c r="R5" s="443"/>
      <c r="S5" s="443"/>
      <c r="T5" s="443"/>
      <c r="U5" s="444"/>
    </row>
    <row r="6" spans="1:21" outlineLevel="1">
      <c r="A6" s="13" t="s">
        <v>343</v>
      </c>
      <c r="B6" s="88"/>
      <c r="E6" s="53" t="s">
        <v>345</v>
      </c>
      <c r="F6" s="90"/>
      <c r="H6" s="10"/>
      <c r="I6" s="445"/>
      <c r="J6" s="446"/>
      <c r="K6" s="446"/>
      <c r="L6" s="446"/>
      <c r="M6" s="446"/>
      <c r="N6" s="447"/>
      <c r="P6" s="445"/>
      <c r="Q6" s="446"/>
      <c r="R6" s="446"/>
      <c r="S6" s="446"/>
      <c r="T6" s="446"/>
      <c r="U6" s="447"/>
    </row>
    <row r="7" spans="1:21" outlineLevel="1">
      <c r="A7" s="13" t="s">
        <v>347</v>
      </c>
      <c r="B7" s="88"/>
      <c r="E7" s="14"/>
      <c r="H7" s="10"/>
      <c r="I7" s="445"/>
      <c r="J7" s="446"/>
      <c r="K7" s="446"/>
      <c r="L7" s="446"/>
      <c r="M7" s="446"/>
      <c r="N7" s="447"/>
      <c r="P7" s="445"/>
      <c r="Q7" s="446"/>
      <c r="R7" s="446"/>
      <c r="S7" s="446"/>
      <c r="T7" s="446"/>
      <c r="U7" s="447"/>
    </row>
    <row r="8" spans="1:21" ht="41" outlineLevel="1" thickBot="1">
      <c r="A8" s="34" t="s">
        <v>348</v>
      </c>
      <c r="B8" s="89"/>
      <c r="E8" s="14"/>
      <c r="H8" s="10"/>
      <c r="I8" s="445"/>
      <c r="J8" s="446"/>
      <c r="K8" s="446"/>
      <c r="L8" s="446"/>
      <c r="M8" s="446"/>
      <c r="N8" s="447"/>
      <c r="P8" s="445"/>
      <c r="Q8" s="446"/>
      <c r="R8" s="446"/>
      <c r="S8" s="446"/>
      <c r="T8" s="446"/>
      <c r="U8" s="447"/>
    </row>
    <row r="9" spans="1:21" outlineLevel="1">
      <c r="E9" s="14"/>
      <c r="H9" s="10"/>
      <c r="I9" s="445"/>
      <c r="J9" s="446"/>
      <c r="K9" s="446"/>
      <c r="L9" s="446"/>
      <c r="M9" s="446"/>
      <c r="N9" s="447"/>
      <c r="P9" s="445"/>
      <c r="Q9" s="446"/>
      <c r="R9" s="446"/>
      <c r="S9" s="446"/>
      <c r="T9" s="446"/>
      <c r="U9" s="447"/>
    </row>
    <row r="10" spans="1:21" ht="14" outlineLevel="1" thickBot="1">
      <c r="A10" s="32" t="s">
        <v>350</v>
      </c>
      <c r="B10" s="35">
        <f>Baseline!B10</f>
        <v>2027</v>
      </c>
      <c r="E10" s="14"/>
      <c r="H10" s="10"/>
      <c r="I10" s="445"/>
      <c r="J10" s="446"/>
      <c r="K10" s="446"/>
      <c r="L10" s="446"/>
      <c r="M10" s="446"/>
      <c r="N10" s="447"/>
      <c r="P10" s="445"/>
      <c r="Q10" s="446"/>
      <c r="R10" s="446"/>
      <c r="S10" s="446"/>
      <c r="T10" s="446"/>
      <c r="U10" s="447"/>
    </row>
    <row r="11" spans="1:21" outlineLevel="1">
      <c r="A11" s="16"/>
      <c r="H11" s="10"/>
      <c r="I11" s="445"/>
      <c r="J11" s="446"/>
      <c r="K11" s="446"/>
      <c r="L11" s="446"/>
      <c r="M11" s="446"/>
      <c r="N11" s="447"/>
      <c r="P11" s="445"/>
      <c r="Q11" s="446"/>
      <c r="R11" s="446"/>
      <c r="S11" s="446"/>
      <c r="T11" s="446"/>
      <c r="U11" s="447"/>
    </row>
    <row r="12" spans="1:21" ht="40.5" outlineLevel="1">
      <c r="A12" s="26" t="s">
        <v>351</v>
      </c>
      <c r="B12" s="26" t="s">
        <v>352</v>
      </c>
      <c r="C12" s="26" t="s">
        <v>353</v>
      </c>
      <c r="D12" s="26" t="s">
        <v>354</v>
      </c>
      <c r="E12" s="26" t="s">
        <v>355</v>
      </c>
      <c r="F12" s="26" t="s">
        <v>356</v>
      </c>
      <c r="G12" s="26" t="s">
        <v>357</v>
      </c>
      <c r="I12" s="445"/>
      <c r="J12" s="446"/>
      <c r="K12" s="446"/>
      <c r="L12" s="446"/>
      <c r="M12" s="446"/>
      <c r="N12" s="447"/>
      <c r="P12" s="445"/>
      <c r="Q12" s="446"/>
      <c r="R12" s="446"/>
      <c r="S12" s="446"/>
      <c r="T12" s="446"/>
      <c r="U12" s="447"/>
    </row>
    <row r="13" spans="1:21" outlineLevel="1">
      <c r="A13" s="58">
        <v>2035</v>
      </c>
      <c r="B13" s="21">
        <f t="shared" ref="B13:B18" si="0">INDEX($E$204:$AW$204,1,MATCH($A13,$E$53:$BB$53,0))</f>
        <v>0</v>
      </c>
      <c r="C13" s="21">
        <f>B13-Baseline!B13</f>
        <v>161.97218043724158</v>
      </c>
      <c r="D13" s="21">
        <f t="shared" ref="D13:D18" si="1">INDEX($E$205:$AW$205,1,MATCH($A13,$E$53:$BB$53,0))</f>
        <v>0</v>
      </c>
      <c r="E13" s="21">
        <f>D13-Baseline!D13</f>
        <v>118.77041525610365</v>
      </c>
      <c r="F13" s="21">
        <f t="shared" ref="F13:F18" si="2">INDEX($E$206:$AW$206,1,MATCH($A13,$E$53:$BB$53,0))</f>
        <v>0</v>
      </c>
      <c r="G13" s="21">
        <f>F13-Baseline!F13</f>
        <v>205.16956455721069</v>
      </c>
      <c r="I13" s="445"/>
      <c r="J13" s="446"/>
      <c r="K13" s="446"/>
      <c r="L13" s="446"/>
      <c r="M13" s="446"/>
      <c r="N13" s="447"/>
      <c r="P13" s="445"/>
      <c r="Q13" s="446"/>
      <c r="R13" s="446"/>
      <c r="S13" s="446"/>
      <c r="T13" s="446"/>
      <c r="U13" s="447"/>
    </row>
    <row r="14" spans="1:21" outlineLevel="1">
      <c r="A14" s="58">
        <v>2040</v>
      </c>
      <c r="B14" s="21">
        <f t="shared" si="0"/>
        <v>0</v>
      </c>
      <c r="C14" s="21">
        <f>B14-Baseline!B14</f>
        <v>252.76310183703708</v>
      </c>
      <c r="D14" s="21">
        <f t="shared" si="1"/>
        <v>0</v>
      </c>
      <c r="E14" s="21">
        <f>D14-Baseline!D14</f>
        <v>184.40350444698137</v>
      </c>
      <c r="F14" s="21">
        <f t="shared" si="2"/>
        <v>0</v>
      </c>
      <c r="G14" s="21">
        <f>F14-Baseline!F14</f>
        <v>321.18787875844157</v>
      </c>
      <c r="I14" s="445"/>
      <c r="J14" s="446"/>
      <c r="K14" s="446"/>
      <c r="L14" s="446"/>
      <c r="M14" s="446"/>
      <c r="N14" s="447"/>
      <c r="P14" s="445"/>
      <c r="Q14" s="446"/>
      <c r="R14" s="446"/>
      <c r="S14" s="446"/>
      <c r="T14" s="446"/>
      <c r="U14" s="447"/>
    </row>
    <row r="15" spans="1:21" outlineLevel="1">
      <c r="A15" s="58">
        <v>2045</v>
      </c>
      <c r="B15" s="21">
        <f t="shared" si="0"/>
        <v>0</v>
      </c>
      <c r="C15" s="21">
        <f>B15-Baseline!B15</f>
        <v>343.14105728442223</v>
      </c>
      <c r="D15" s="21">
        <f t="shared" si="1"/>
        <v>0</v>
      </c>
      <c r="E15" s="21">
        <f>D15-Baseline!D15</f>
        <v>249.19596569273554</v>
      </c>
      <c r="F15" s="21">
        <f t="shared" si="2"/>
        <v>0</v>
      </c>
      <c r="G15" s="21">
        <f>F15-Baseline!F15</f>
        <v>437.11540645391318</v>
      </c>
      <c r="I15" s="445"/>
      <c r="J15" s="446"/>
      <c r="K15" s="446"/>
      <c r="L15" s="446"/>
      <c r="M15" s="446"/>
      <c r="N15" s="447"/>
      <c r="P15" s="445"/>
      <c r="Q15" s="446"/>
      <c r="R15" s="446"/>
      <c r="S15" s="446"/>
      <c r="T15" s="446"/>
      <c r="U15" s="447"/>
    </row>
    <row r="16" spans="1:21" outlineLevel="1">
      <c r="A16" s="58">
        <v>2050</v>
      </c>
      <c r="B16" s="21">
        <f t="shared" si="0"/>
        <v>0</v>
      </c>
      <c r="C16" s="21">
        <f>B16-Baseline!B16</f>
        <v>433.62911545815462</v>
      </c>
      <c r="D16" s="21">
        <f t="shared" si="1"/>
        <v>0</v>
      </c>
      <c r="E16" s="21">
        <f>D16-Baseline!D16</f>
        <v>313.60838188511752</v>
      </c>
      <c r="F16" s="21">
        <f t="shared" si="2"/>
        <v>0</v>
      </c>
      <c r="G16" s="21">
        <f>F16-Baseline!F16</f>
        <v>553.61568219557989</v>
      </c>
      <c r="I16" s="445"/>
      <c r="J16" s="446"/>
      <c r="K16" s="446"/>
      <c r="L16" s="446"/>
      <c r="M16" s="446"/>
      <c r="N16" s="447"/>
      <c r="P16" s="445"/>
      <c r="Q16" s="446"/>
      <c r="R16" s="446"/>
      <c r="S16" s="446"/>
      <c r="T16" s="446"/>
      <c r="U16" s="447"/>
    </row>
    <row r="17" spans="1:21" outlineLevel="1">
      <c r="A17" s="58">
        <v>2060</v>
      </c>
      <c r="B17" s="21">
        <f t="shared" si="0"/>
        <v>0</v>
      </c>
      <c r="C17" s="21">
        <f>B17-Baseline!B17</f>
        <v>1429.760282645271</v>
      </c>
      <c r="D17" s="21">
        <f t="shared" si="1"/>
        <v>0</v>
      </c>
      <c r="E17" s="21">
        <f>D17-Baseline!D17</f>
        <v>954.42227500252454</v>
      </c>
      <c r="F17" s="21">
        <f t="shared" si="2"/>
        <v>0</v>
      </c>
      <c r="G17" s="21">
        <f>F17-Baseline!F17</f>
        <v>1901.7323447517063</v>
      </c>
      <c r="I17" s="445"/>
      <c r="J17" s="446"/>
      <c r="K17" s="446"/>
      <c r="L17" s="446"/>
      <c r="M17" s="446"/>
      <c r="N17" s="447"/>
      <c r="P17" s="445"/>
      <c r="Q17" s="446"/>
      <c r="R17" s="446"/>
      <c r="S17" s="446"/>
      <c r="T17" s="446"/>
      <c r="U17" s="447"/>
    </row>
    <row r="18" spans="1:21" outlineLevel="1">
      <c r="A18" s="58">
        <v>2070</v>
      </c>
      <c r="B18" s="21">
        <f t="shared" si="0"/>
        <v>0</v>
      </c>
      <c r="C18" s="21">
        <f>B18-Baseline!B18</f>
        <v>2486.7511418307117</v>
      </c>
      <c r="D18" s="21">
        <f t="shared" si="1"/>
        <v>0</v>
      </c>
      <c r="E18" s="21">
        <f>D18-Baseline!D18</f>
        <v>1620.0328151983713</v>
      </c>
      <c r="F18" s="21">
        <f t="shared" si="2"/>
        <v>0</v>
      </c>
      <c r="G18" s="21">
        <f>F18-Baseline!F18</f>
        <v>3343.3573038849959</v>
      </c>
      <c r="I18" s="448"/>
      <c r="J18" s="449"/>
      <c r="K18" s="449"/>
      <c r="L18" s="449"/>
      <c r="M18" s="449"/>
      <c r="N18" s="450"/>
      <c r="P18" s="448"/>
      <c r="Q18" s="449"/>
      <c r="R18" s="449"/>
      <c r="S18" s="449"/>
      <c r="T18" s="449"/>
      <c r="U18" s="450"/>
    </row>
    <row r="19" spans="1:21" ht="14" outlineLevel="1" thickBot="1">
      <c r="A19" s="451"/>
      <c r="B19" s="451"/>
      <c r="I19" s="250"/>
      <c r="J19" s="251"/>
      <c r="K19" s="251"/>
      <c r="L19" s="251"/>
      <c r="M19" s="251"/>
      <c r="N19" s="251"/>
      <c r="P19" s="249"/>
      <c r="Q19" s="249"/>
      <c r="R19" s="249"/>
      <c r="S19" s="249"/>
      <c r="T19" s="249"/>
      <c r="U19" s="232"/>
    </row>
    <row r="20" spans="1:21" ht="26.25" customHeight="1" outlineLevel="1">
      <c r="A20" s="54" t="s">
        <v>358</v>
      </c>
      <c r="B20" s="55">
        <f>Baseline!B20</f>
        <v>0.33700000000000002</v>
      </c>
      <c r="E20" s="154"/>
      <c r="I20" s="440" t="s">
        <v>359</v>
      </c>
      <c r="J20" s="441"/>
      <c r="K20" s="441"/>
      <c r="L20" s="441"/>
      <c r="M20" s="441"/>
      <c r="N20" s="442"/>
      <c r="P20" s="440" t="s">
        <v>360</v>
      </c>
      <c r="Q20" s="441"/>
      <c r="R20" s="441"/>
      <c r="S20" s="441"/>
      <c r="T20" s="441"/>
      <c r="U20" s="442"/>
    </row>
    <row r="21" spans="1:21" ht="12.75" customHeight="1" outlineLevel="1">
      <c r="A21" s="154"/>
      <c r="B21" s="155"/>
      <c r="I21" s="486"/>
      <c r="J21" s="443"/>
      <c r="K21" s="443"/>
      <c r="L21" s="443"/>
      <c r="M21" s="443"/>
      <c r="N21" s="444"/>
      <c r="P21" s="486"/>
      <c r="Q21" s="443"/>
      <c r="R21" s="443"/>
      <c r="S21" s="443"/>
      <c r="T21" s="443"/>
      <c r="U21" s="444"/>
    </row>
    <row r="22" spans="1:21" ht="12.75" customHeight="1" outlineLevel="1">
      <c r="A22" s="154"/>
      <c r="B22" s="155"/>
      <c r="I22" s="445"/>
      <c r="J22" s="446"/>
      <c r="K22" s="446"/>
      <c r="L22" s="446"/>
      <c r="M22" s="446"/>
      <c r="N22" s="447"/>
      <c r="P22" s="445"/>
      <c r="Q22" s="446"/>
      <c r="R22" s="446"/>
      <c r="S22" s="446"/>
      <c r="T22" s="446"/>
      <c r="U22" s="447"/>
    </row>
    <row r="23" spans="1:21" outlineLevel="1">
      <c r="A23" s="154"/>
      <c r="B23" s="466" t="s">
        <v>362</v>
      </c>
      <c r="C23" s="467"/>
      <c r="D23" s="467"/>
      <c r="E23" s="467"/>
      <c r="F23" s="467"/>
      <c r="G23" s="468"/>
      <c r="I23" s="445"/>
      <c r="J23" s="446"/>
      <c r="K23" s="446"/>
      <c r="L23" s="446"/>
      <c r="M23" s="446"/>
      <c r="N23" s="447"/>
      <c r="P23" s="445"/>
      <c r="Q23" s="446"/>
      <c r="R23" s="446"/>
      <c r="S23" s="446"/>
      <c r="T23" s="446"/>
      <c r="U23" s="447"/>
    </row>
    <row r="24" spans="1:21" outlineLevel="1">
      <c r="B24" s="17">
        <v>2027</v>
      </c>
      <c r="C24" s="17">
        <v>2028</v>
      </c>
      <c r="D24" s="17">
        <v>2029</v>
      </c>
      <c r="E24" s="17">
        <v>2030</v>
      </c>
      <c r="F24" s="17">
        <v>2031</v>
      </c>
      <c r="G24" s="17" t="s">
        <v>363</v>
      </c>
      <c r="I24" s="445"/>
      <c r="J24" s="446"/>
      <c r="K24" s="446"/>
      <c r="L24" s="446"/>
      <c r="M24" s="446"/>
      <c r="N24" s="447"/>
      <c r="P24" s="445"/>
      <c r="Q24" s="446"/>
      <c r="R24" s="446"/>
      <c r="S24" s="446"/>
      <c r="T24" s="446"/>
      <c r="U24" s="447"/>
    </row>
    <row r="25" spans="1:21" ht="14" outlineLevel="1" thickBot="1">
      <c r="B25" s="30" t="s">
        <v>364</v>
      </c>
      <c r="C25" s="30" t="s">
        <v>364</v>
      </c>
      <c r="D25" s="30" t="s">
        <v>364</v>
      </c>
      <c r="E25" s="30" t="s">
        <v>364</v>
      </c>
      <c r="F25" s="30" t="s">
        <v>364</v>
      </c>
      <c r="G25" s="30" t="s">
        <v>364</v>
      </c>
      <c r="I25" s="445"/>
      <c r="J25" s="446"/>
      <c r="K25" s="446"/>
      <c r="L25" s="446"/>
      <c r="M25" s="446"/>
      <c r="N25" s="447"/>
      <c r="P25" s="445"/>
      <c r="Q25" s="446"/>
      <c r="R25" s="446"/>
      <c r="S25" s="446"/>
      <c r="T25" s="446"/>
      <c r="U25" s="447"/>
    </row>
    <row r="26" spans="1:21" outlineLevel="1">
      <c r="A26" s="54" t="s">
        <v>365</v>
      </c>
      <c r="B26" s="21">
        <f>E64</f>
        <v>0</v>
      </c>
      <c r="C26" s="21">
        <f>F64</f>
        <v>0</v>
      </c>
      <c r="D26" s="21">
        <f>G64</f>
        <v>0</v>
      </c>
      <c r="E26" s="21">
        <f>H64</f>
        <v>0</v>
      </c>
      <c r="F26" s="21">
        <f>I64</f>
        <v>0</v>
      </c>
      <c r="G26" s="21">
        <f>SUM(J64:BB64)</f>
        <v>0</v>
      </c>
      <c r="I26" s="445"/>
      <c r="J26" s="446"/>
      <c r="K26" s="446"/>
      <c r="L26" s="446"/>
      <c r="M26" s="446"/>
      <c r="N26" s="447"/>
      <c r="P26" s="445"/>
      <c r="Q26" s="446"/>
      <c r="R26" s="446"/>
      <c r="S26" s="446"/>
      <c r="T26" s="446"/>
      <c r="U26" s="447"/>
    </row>
    <row r="27" spans="1:21" outlineLevel="1">
      <c r="A27" s="54" t="s">
        <v>366</v>
      </c>
      <c r="B27" s="21">
        <f>E71+E77</f>
        <v>0</v>
      </c>
      <c r="C27" s="21">
        <f>F71+F77</f>
        <v>0</v>
      </c>
      <c r="D27" s="21">
        <f>G71+G77</f>
        <v>0</v>
      </c>
      <c r="E27" s="21">
        <f>H71+H77</f>
        <v>0</v>
      </c>
      <c r="F27" s="21">
        <f>I71+I77</f>
        <v>0</v>
      </c>
      <c r="G27" s="21">
        <f>SUM(J71:BB71)+SUM(J77:BB77)</f>
        <v>0</v>
      </c>
      <c r="I27" s="445"/>
      <c r="J27" s="446"/>
      <c r="K27" s="446"/>
      <c r="L27" s="446"/>
      <c r="M27" s="446"/>
      <c r="N27" s="447"/>
      <c r="P27" s="445"/>
      <c r="Q27" s="446"/>
      <c r="R27" s="446"/>
      <c r="S27" s="446"/>
      <c r="T27" s="446"/>
      <c r="U27" s="447"/>
    </row>
    <row r="28" spans="1:21" outlineLevel="1">
      <c r="A28" s="154"/>
      <c r="B28" s="248"/>
      <c r="C28" s="248"/>
      <c r="D28" s="248"/>
      <c r="E28" s="248"/>
      <c r="F28" s="248"/>
      <c r="G28" s="248"/>
      <c r="I28" s="445"/>
      <c r="J28" s="446"/>
      <c r="K28" s="446"/>
      <c r="L28" s="446"/>
      <c r="M28" s="446"/>
      <c r="N28" s="447"/>
      <c r="P28" s="445"/>
      <c r="Q28" s="446"/>
      <c r="R28" s="446"/>
      <c r="S28" s="446"/>
      <c r="T28" s="446"/>
      <c r="U28" s="447"/>
    </row>
    <row r="29" spans="1:21" ht="14" outlineLevel="1" thickBot="1">
      <c r="A29" s="154"/>
      <c r="B29" s="248"/>
      <c r="C29" s="248"/>
      <c r="D29" s="248"/>
      <c r="E29" s="248"/>
      <c r="F29" s="248"/>
      <c r="G29" s="248"/>
      <c r="I29" s="445"/>
      <c r="J29" s="446"/>
      <c r="K29" s="446"/>
      <c r="L29" s="446"/>
      <c r="M29" s="446"/>
      <c r="N29" s="447"/>
      <c r="P29" s="445"/>
      <c r="Q29" s="446"/>
      <c r="R29" s="446"/>
      <c r="S29" s="446"/>
      <c r="T29" s="446"/>
      <c r="U29" s="447"/>
    </row>
    <row r="30" spans="1:21" ht="14" outlineLevel="1" thickBot="1">
      <c r="A30" s="308"/>
      <c r="B30" s="309" t="s">
        <v>367</v>
      </c>
      <c r="C30" s="310" t="s">
        <v>368</v>
      </c>
      <c r="D30" s="470" t="s">
        <v>322</v>
      </c>
      <c r="E30" s="471"/>
      <c r="F30" s="471"/>
      <c r="G30" s="472"/>
      <c r="I30" s="445"/>
      <c r="J30" s="446"/>
      <c r="K30" s="446"/>
      <c r="L30" s="446"/>
      <c r="M30" s="446"/>
      <c r="N30" s="447"/>
      <c r="P30" s="445"/>
      <c r="Q30" s="446"/>
      <c r="R30" s="446"/>
      <c r="S30" s="446"/>
      <c r="T30" s="446"/>
      <c r="U30" s="447"/>
    </row>
    <row r="31" spans="1:21" outlineLevel="1">
      <c r="A31" s="463" t="s">
        <v>369</v>
      </c>
      <c r="B31" s="311"/>
      <c r="C31" s="307"/>
      <c r="D31" s="487"/>
      <c r="E31" s="487"/>
      <c r="F31" s="487"/>
      <c r="G31" s="488"/>
      <c r="I31" s="445"/>
      <c r="J31" s="446"/>
      <c r="K31" s="446"/>
      <c r="L31" s="446"/>
      <c r="M31" s="446"/>
      <c r="N31" s="447"/>
      <c r="P31" s="445"/>
      <c r="Q31" s="446"/>
      <c r="R31" s="446"/>
      <c r="S31" s="446"/>
      <c r="T31" s="446"/>
      <c r="U31" s="447"/>
    </row>
    <row r="32" spans="1:21" outlineLevel="1">
      <c r="A32" s="463"/>
      <c r="B32" s="312"/>
      <c r="C32" s="252"/>
      <c r="D32" s="412"/>
      <c r="E32" s="412"/>
      <c r="F32" s="412"/>
      <c r="G32" s="413"/>
      <c r="I32" s="445"/>
      <c r="J32" s="446"/>
      <c r="K32" s="446"/>
      <c r="L32" s="446"/>
      <c r="M32" s="446"/>
      <c r="N32" s="447"/>
      <c r="P32" s="445"/>
      <c r="Q32" s="446"/>
      <c r="R32" s="446"/>
      <c r="S32" s="446"/>
      <c r="T32" s="446"/>
      <c r="U32" s="447"/>
    </row>
    <row r="33" spans="1:21" outlineLevel="1">
      <c r="A33" s="463"/>
      <c r="B33" s="312"/>
      <c r="C33" s="252"/>
      <c r="D33" s="412"/>
      <c r="E33" s="412"/>
      <c r="F33" s="412"/>
      <c r="G33" s="413"/>
      <c r="I33" s="445"/>
      <c r="J33" s="446"/>
      <c r="K33" s="446"/>
      <c r="L33" s="446"/>
      <c r="M33" s="446"/>
      <c r="N33" s="447"/>
      <c r="P33" s="445"/>
      <c r="Q33" s="446"/>
      <c r="R33" s="446"/>
      <c r="S33" s="446"/>
      <c r="T33" s="446"/>
      <c r="U33" s="447"/>
    </row>
    <row r="34" spans="1:21" outlineLevel="1">
      <c r="A34" s="463"/>
      <c r="B34" s="312"/>
      <c r="C34" s="252"/>
      <c r="D34" s="412"/>
      <c r="E34" s="412"/>
      <c r="F34" s="412"/>
      <c r="G34" s="413"/>
      <c r="I34" s="445"/>
      <c r="J34" s="446"/>
      <c r="K34" s="446"/>
      <c r="L34" s="446"/>
      <c r="M34" s="446"/>
      <c r="N34" s="447"/>
      <c r="P34" s="445"/>
      <c r="Q34" s="446"/>
      <c r="R34" s="446"/>
      <c r="S34" s="446"/>
      <c r="T34" s="446"/>
      <c r="U34" s="447"/>
    </row>
    <row r="35" spans="1:21" outlineLevel="1">
      <c r="A35" s="463"/>
      <c r="B35" s="312"/>
      <c r="C35" s="252"/>
      <c r="D35" s="412"/>
      <c r="E35" s="412"/>
      <c r="F35" s="412"/>
      <c r="G35" s="413"/>
      <c r="I35" s="445"/>
      <c r="J35" s="446"/>
      <c r="K35" s="446"/>
      <c r="L35" s="446"/>
      <c r="M35" s="446"/>
      <c r="N35" s="447"/>
      <c r="P35" s="445"/>
      <c r="Q35" s="446"/>
      <c r="R35" s="446"/>
      <c r="S35" s="446"/>
      <c r="T35" s="446"/>
      <c r="U35" s="447"/>
    </row>
    <row r="36" spans="1:21" outlineLevel="1">
      <c r="A36" s="463"/>
      <c r="B36" s="312"/>
      <c r="C36" s="252"/>
      <c r="D36" s="412"/>
      <c r="E36" s="412"/>
      <c r="F36" s="412"/>
      <c r="G36" s="413"/>
      <c r="I36" s="445"/>
      <c r="J36" s="446"/>
      <c r="K36" s="446"/>
      <c r="L36" s="446"/>
      <c r="M36" s="446"/>
      <c r="N36" s="447"/>
      <c r="P36" s="445"/>
      <c r="Q36" s="446"/>
      <c r="R36" s="446"/>
      <c r="S36" s="446"/>
      <c r="T36" s="446"/>
      <c r="U36" s="447"/>
    </row>
    <row r="37" spans="1:21" outlineLevel="1">
      <c r="A37" s="463"/>
      <c r="B37" s="312"/>
      <c r="C37" s="252"/>
      <c r="D37" s="412"/>
      <c r="E37" s="412"/>
      <c r="F37" s="412"/>
      <c r="G37" s="413"/>
      <c r="I37" s="445"/>
      <c r="J37" s="446"/>
      <c r="K37" s="446"/>
      <c r="L37" s="446"/>
      <c r="M37" s="446"/>
      <c r="N37" s="447"/>
      <c r="P37" s="445"/>
      <c r="Q37" s="446"/>
      <c r="R37" s="446"/>
      <c r="S37" s="446"/>
      <c r="T37" s="446"/>
      <c r="U37" s="447"/>
    </row>
    <row r="38" spans="1:21" outlineLevel="1">
      <c r="A38" s="463"/>
      <c r="B38" s="312"/>
      <c r="C38" s="252"/>
      <c r="D38" s="412"/>
      <c r="E38" s="412"/>
      <c r="F38" s="412"/>
      <c r="G38" s="413"/>
      <c r="I38" s="445"/>
      <c r="J38" s="446"/>
      <c r="K38" s="446"/>
      <c r="L38" s="446"/>
      <c r="M38" s="446"/>
      <c r="N38" s="447"/>
      <c r="P38" s="445"/>
      <c r="Q38" s="446"/>
      <c r="R38" s="446"/>
      <c r="S38" s="446"/>
      <c r="T38" s="446"/>
      <c r="U38" s="447"/>
    </row>
    <row r="39" spans="1:21" outlineLevel="1">
      <c r="A39" s="463"/>
      <c r="B39" s="312"/>
      <c r="C39" s="252"/>
      <c r="D39" s="412"/>
      <c r="E39" s="412"/>
      <c r="F39" s="412"/>
      <c r="G39" s="413"/>
      <c r="I39" s="445"/>
      <c r="J39" s="446"/>
      <c r="K39" s="446"/>
      <c r="L39" s="446"/>
      <c r="M39" s="446"/>
      <c r="N39" s="447"/>
      <c r="P39" s="445"/>
      <c r="Q39" s="446"/>
      <c r="R39" s="446"/>
      <c r="S39" s="446"/>
      <c r="T39" s="446"/>
      <c r="U39" s="447"/>
    </row>
    <row r="40" spans="1:21" ht="14" outlineLevel="1" thickBot="1">
      <c r="A40" s="464"/>
      <c r="B40" s="313"/>
      <c r="C40" s="314"/>
      <c r="D40" s="473"/>
      <c r="E40" s="473"/>
      <c r="F40" s="473"/>
      <c r="G40" s="474"/>
      <c r="I40" s="445"/>
      <c r="J40" s="446"/>
      <c r="K40" s="446"/>
      <c r="L40" s="446"/>
      <c r="M40" s="446"/>
      <c r="N40" s="447"/>
      <c r="P40" s="445"/>
      <c r="Q40" s="446"/>
      <c r="R40" s="446"/>
      <c r="S40" s="446"/>
      <c r="T40" s="446"/>
      <c r="U40" s="447"/>
    </row>
    <row r="41" spans="1:21" outlineLevel="1">
      <c r="A41" s="154"/>
      <c r="B41" s="248"/>
      <c r="C41" s="248"/>
      <c r="D41" s="248"/>
      <c r="E41" s="248"/>
      <c r="F41" s="248"/>
      <c r="G41" s="248"/>
      <c r="I41" s="445"/>
      <c r="J41" s="446"/>
      <c r="K41" s="446"/>
      <c r="L41" s="446"/>
      <c r="M41" s="446"/>
      <c r="N41" s="447"/>
      <c r="P41" s="445"/>
      <c r="Q41" s="446"/>
      <c r="R41" s="446"/>
      <c r="S41" s="446"/>
      <c r="T41" s="446"/>
      <c r="U41" s="447"/>
    </row>
    <row r="42" spans="1:21" outlineLevel="1">
      <c r="A42" s="154"/>
      <c r="B42" s="248"/>
      <c r="C42" s="248"/>
      <c r="D42" s="248"/>
      <c r="E42" s="248"/>
      <c r="F42" s="248"/>
      <c r="G42" s="248"/>
      <c r="I42" s="445"/>
      <c r="J42" s="446"/>
      <c r="K42" s="446"/>
      <c r="L42" s="446"/>
      <c r="M42" s="446"/>
      <c r="N42" s="447"/>
      <c r="P42" s="445"/>
      <c r="Q42" s="446"/>
      <c r="R42" s="446"/>
      <c r="S42" s="446"/>
      <c r="T42" s="446"/>
      <c r="U42" s="447"/>
    </row>
    <row r="43" spans="1:21" outlineLevel="1">
      <c r="A43" s="154"/>
      <c r="B43" s="248"/>
      <c r="C43" s="248"/>
      <c r="D43" s="248"/>
      <c r="E43" s="248"/>
      <c r="F43" s="248"/>
      <c r="G43" s="248"/>
      <c r="I43" s="445"/>
      <c r="J43" s="446"/>
      <c r="K43" s="446"/>
      <c r="L43" s="446"/>
      <c r="M43" s="446"/>
      <c r="N43" s="447"/>
      <c r="P43" s="445"/>
      <c r="Q43" s="446"/>
      <c r="R43" s="446"/>
      <c r="S43" s="446"/>
      <c r="T43" s="446"/>
      <c r="U43" s="447"/>
    </row>
    <row r="44" spans="1:21" outlineLevel="1">
      <c r="A44" s="154"/>
      <c r="B44" s="248"/>
      <c r="C44" s="248"/>
      <c r="D44" s="248"/>
      <c r="E44" s="248"/>
      <c r="F44" s="248"/>
      <c r="G44" s="248"/>
      <c r="I44" s="445"/>
      <c r="J44" s="446"/>
      <c r="K44" s="446"/>
      <c r="L44" s="446"/>
      <c r="M44" s="446"/>
      <c r="N44" s="447"/>
      <c r="P44" s="445"/>
      <c r="Q44" s="446"/>
      <c r="R44" s="446"/>
      <c r="S44" s="446"/>
      <c r="T44" s="446"/>
      <c r="U44" s="447"/>
    </row>
    <row r="45" spans="1:21" outlineLevel="1">
      <c r="A45" s="154"/>
      <c r="B45" s="248"/>
      <c r="C45" s="248"/>
      <c r="D45" s="248"/>
      <c r="E45" s="248"/>
      <c r="F45" s="248"/>
      <c r="G45" s="248"/>
      <c r="I45" s="448"/>
      <c r="J45" s="449"/>
      <c r="K45" s="449"/>
      <c r="L45" s="449"/>
      <c r="M45" s="449"/>
      <c r="N45" s="450"/>
      <c r="P45" s="448"/>
      <c r="Q45" s="449"/>
      <c r="R45" s="449"/>
      <c r="S45" s="449"/>
      <c r="T45" s="449"/>
      <c r="U45" s="450"/>
    </row>
    <row r="46" spans="1:21" outlineLevel="1">
      <c r="A46" s="154"/>
      <c r="B46" s="248"/>
      <c r="C46" s="248"/>
      <c r="D46" s="248"/>
      <c r="E46" s="248"/>
      <c r="F46" s="248"/>
      <c r="G46" s="248"/>
    </row>
    <row r="47" spans="1:21">
      <c r="A47" s="154"/>
      <c r="B47" s="155"/>
    </row>
    <row r="48" spans="1:21" ht="15">
      <c r="A48" s="12" t="s">
        <v>373</v>
      </c>
    </row>
    <row r="49" spans="1:54" ht="15" outlineLevel="1">
      <c r="A49" s="12"/>
    </row>
    <row r="50" spans="1:54" ht="14" outlineLevel="1" thickBot="1">
      <c r="A50" s="4" t="s">
        <v>374</v>
      </c>
    </row>
    <row r="51" spans="1:54" outlineLevel="2">
      <c r="B51" s="19"/>
      <c r="C51" s="19"/>
      <c r="D51" s="19"/>
      <c r="E51" s="475" t="s">
        <v>269</v>
      </c>
      <c r="F51" s="465"/>
      <c r="G51" s="465"/>
      <c r="H51" s="465"/>
      <c r="I51" s="465"/>
      <c r="J51" s="465" t="s">
        <v>270</v>
      </c>
      <c r="K51" s="465"/>
      <c r="L51" s="465"/>
      <c r="M51" s="465"/>
      <c r="N51" s="465"/>
      <c r="O51" s="465" t="s">
        <v>271</v>
      </c>
      <c r="P51" s="465"/>
      <c r="Q51" s="465"/>
      <c r="R51" s="465"/>
      <c r="S51" s="465"/>
      <c r="T51" s="465" t="s">
        <v>272</v>
      </c>
      <c r="U51" s="465"/>
      <c r="V51" s="465"/>
      <c r="W51" s="465"/>
      <c r="X51" s="465"/>
      <c r="Y51" s="465" t="s">
        <v>375</v>
      </c>
      <c r="Z51" s="465"/>
      <c r="AA51" s="465"/>
      <c r="AB51" s="465"/>
      <c r="AC51" s="465"/>
      <c r="AD51" s="465" t="s">
        <v>376</v>
      </c>
      <c r="AE51" s="465"/>
      <c r="AF51" s="465"/>
      <c r="AG51" s="465"/>
      <c r="AH51" s="465"/>
      <c r="AI51" s="465" t="s">
        <v>377</v>
      </c>
      <c r="AJ51" s="465"/>
      <c r="AK51" s="465"/>
      <c r="AL51" s="465"/>
      <c r="AM51" s="465"/>
      <c r="AN51" s="465" t="s">
        <v>378</v>
      </c>
      <c r="AO51" s="465"/>
      <c r="AP51" s="465"/>
      <c r="AQ51" s="465"/>
      <c r="AR51" s="465"/>
      <c r="AS51" s="465" t="s">
        <v>379</v>
      </c>
      <c r="AT51" s="465"/>
      <c r="AU51" s="465"/>
      <c r="AV51" s="465"/>
      <c r="AW51" s="465"/>
      <c r="AX51" s="465" t="s">
        <v>380</v>
      </c>
      <c r="AY51" s="465"/>
      <c r="AZ51" s="465"/>
      <c r="BA51" s="465"/>
      <c r="BB51" s="469"/>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367</v>
      </c>
      <c r="C53" s="19" t="s">
        <v>381</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52" t="s">
        <v>382</v>
      </c>
      <c r="B54" s="127"/>
      <c r="C54" s="127"/>
      <c r="D54" s="124" t="s">
        <v>383</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53"/>
      <c r="B55" s="36"/>
      <c r="C55" s="121"/>
      <c r="D55" s="2" t="s">
        <v>383</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53"/>
      <c r="B56" s="36"/>
      <c r="C56" s="121"/>
      <c r="D56" s="2" t="s">
        <v>383</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53"/>
      <c r="B57" s="36"/>
      <c r="C57" s="121"/>
      <c r="D57" s="2" t="s">
        <v>383</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53"/>
      <c r="B58" s="36"/>
      <c r="C58" s="121"/>
      <c r="D58" s="2" t="s">
        <v>383</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53"/>
      <c r="B59" s="36"/>
      <c r="C59" s="121"/>
      <c r="D59" s="2" t="s">
        <v>383</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53"/>
      <c r="B60" s="36"/>
      <c r="C60" s="121"/>
      <c r="D60" s="2" t="s">
        <v>383</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53"/>
      <c r="B61" s="36"/>
      <c r="C61" s="121"/>
      <c r="D61" s="2" t="s">
        <v>383</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53"/>
      <c r="B62" s="36"/>
      <c r="C62" s="121"/>
      <c r="D62" s="2" t="s">
        <v>383</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53"/>
      <c r="B63" s="36"/>
      <c r="C63" s="121"/>
      <c r="D63" s="2" t="s">
        <v>383</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54"/>
      <c r="B64" s="122" t="s">
        <v>384</v>
      </c>
      <c r="C64" s="296" t="s">
        <v>385</v>
      </c>
      <c r="D64" s="123" t="s">
        <v>383</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60" t="s">
        <v>386</v>
      </c>
      <c r="B66" s="266"/>
      <c r="C66" s="267"/>
      <c r="D66" s="268" t="s">
        <v>383</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61"/>
      <c r="B67" s="252"/>
      <c r="C67" s="267"/>
      <c r="D67" s="269" t="s">
        <v>383</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61"/>
      <c r="B68" s="252"/>
      <c r="C68" s="267"/>
      <c r="D68" s="269" t="s">
        <v>383</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61"/>
      <c r="B69" s="252"/>
      <c r="C69" s="267"/>
      <c r="D69" s="269" t="s">
        <v>383</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61"/>
      <c r="B70" s="252"/>
      <c r="C70" s="267"/>
      <c r="D70" s="269" t="s">
        <v>383</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62"/>
      <c r="B71" s="122" t="s">
        <v>387</v>
      </c>
      <c r="C71" s="123"/>
      <c r="D71" s="270" t="s">
        <v>383</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60" t="s">
        <v>388</v>
      </c>
      <c r="B75" s="127" t="s">
        <v>389</v>
      </c>
      <c r="C75" s="274"/>
      <c r="D75" s="124" t="s">
        <v>383</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61"/>
      <c r="B76" s="121"/>
      <c r="C76" s="272"/>
      <c r="D76" s="2" t="s">
        <v>383</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62"/>
      <c r="B77" s="273" t="s">
        <v>390</v>
      </c>
      <c r="C77" s="271"/>
      <c r="D77" s="123" t="s">
        <v>383</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391</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392</v>
      </c>
      <c r="C81" s="6" t="s">
        <v>393</v>
      </c>
      <c r="D81" t="s">
        <v>394</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395</v>
      </c>
      <c r="C82" t="s">
        <v>396</v>
      </c>
      <c r="D82" t="s">
        <v>383</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397</v>
      </c>
      <c r="C83" t="s">
        <v>398</v>
      </c>
      <c r="D83" t="s">
        <v>383</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399</v>
      </c>
      <c r="C84" t="s">
        <v>400</v>
      </c>
      <c r="D84" t="s">
        <v>383</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401</v>
      </c>
      <c r="C85" t="s">
        <v>402</v>
      </c>
      <c r="D85" t="s">
        <v>383</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403</v>
      </c>
      <c r="C86" t="s">
        <v>404</v>
      </c>
      <c r="D86" t="s">
        <v>383</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405</v>
      </c>
      <c r="C87" t="s">
        <v>406</v>
      </c>
      <c r="D87" t="s">
        <v>383</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407</v>
      </c>
      <c r="C88" t="s">
        <v>408</v>
      </c>
      <c r="D88" t="s">
        <v>383</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409</v>
      </c>
      <c r="C89" t="s">
        <v>410</v>
      </c>
      <c r="D89" t="s">
        <v>383</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411</v>
      </c>
      <c r="C90" t="s">
        <v>412</v>
      </c>
      <c r="D90" t="s">
        <v>383</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413</v>
      </c>
      <c r="C91" t="s">
        <v>414</v>
      </c>
      <c r="D91" t="s">
        <v>383</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415</v>
      </c>
      <c r="C92" t="s">
        <v>416</v>
      </c>
      <c r="D92" t="s">
        <v>383</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417</v>
      </c>
      <c r="C93" t="s">
        <v>418</v>
      </c>
      <c r="D93" t="s">
        <v>383</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419</v>
      </c>
      <c r="C94" t="s">
        <v>420</v>
      </c>
      <c r="D94" t="s">
        <v>383</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421</v>
      </c>
      <c r="C95" t="s">
        <v>422</v>
      </c>
      <c r="D95" t="s">
        <v>383</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423</v>
      </c>
      <c r="C96" t="s">
        <v>424</v>
      </c>
      <c r="D96" t="s">
        <v>383</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425</v>
      </c>
      <c r="C97" t="s">
        <v>426</v>
      </c>
      <c r="D97" t="s">
        <v>383</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427</v>
      </c>
      <c r="C98" t="s">
        <v>428</v>
      </c>
      <c r="D98" t="s">
        <v>383</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429</v>
      </c>
      <c r="C99" t="s">
        <v>430</v>
      </c>
      <c r="D99" t="s">
        <v>383</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431</v>
      </c>
      <c r="C100" t="s">
        <v>432</v>
      </c>
      <c r="D100" t="s">
        <v>383</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433</v>
      </c>
      <c r="C101" t="s">
        <v>434</v>
      </c>
      <c r="D101" t="s">
        <v>383</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435</v>
      </c>
      <c r="C102" t="s">
        <v>436</v>
      </c>
      <c r="D102" t="s">
        <v>383</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437</v>
      </c>
      <c r="C103" t="s">
        <v>438</v>
      </c>
      <c r="D103" t="s">
        <v>383</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439</v>
      </c>
      <c r="C104" t="s">
        <v>440</v>
      </c>
      <c r="D104" t="s">
        <v>383</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441</v>
      </c>
      <c r="C105" t="s">
        <v>442</v>
      </c>
      <c r="D105" t="s">
        <v>383</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443</v>
      </c>
      <c r="C106" t="s">
        <v>444</v>
      </c>
      <c r="D106" t="s">
        <v>383</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445</v>
      </c>
      <c r="C107" t="s">
        <v>446</v>
      </c>
      <c r="D107" t="s">
        <v>383</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518</v>
      </c>
      <c r="C108" t="s">
        <v>519</v>
      </c>
      <c r="D108" t="s">
        <v>383</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520</v>
      </c>
      <c r="C109" t="s">
        <v>521</v>
      </c>
      <c r="D109" t="s">
        <v>383</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522</v>
      </c>
      <c r="C110" t="s">
        <v>523</v>
      </c>
      <c r="D110" t="s">
        <v>383</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524</v>
      </c>
      <c r="C111" t="s">
        <v>525</v>
      </c>
      <c r="D111" t="s">
        <v>383</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526</v>
      </c>
      <c r="C112" t="s">
        <v>527</v>
      </c>
      <c r="D112" t="s">
        <v>383</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528</v>
      </c>
      <c r="C113" t="s">
        <v>529</v>
      </c>
      <c r="D113" t="s">
        <v>383</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530</v>
      </c>
      <c r="C114" t="s">
        <v>531</v>
      </c>
      <c r="D114" t="s">
        <v>383</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532</v>
      </c>
      <c r="C115" t="s">
        <v>533</v>
      </c>
      <c r="D115" t="s">
        <v>383</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534</v>
      </c>
      <c r="C116" t="s">
        <v>535</v>
      </c>
      <c r="D116" t="s">
        <v>383</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536</v>
      </c>
      <c r="C117" t="s">
        <v>537</v>
      </c>
      <c r="D117" t="s">
        <v>383</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538</v>
      </c>
      <c r="C118" t="s">
        <v>539</v>
      </c>
      <c r="D118" t="s">
        <v>383</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540</v>
      </c>
      <c r="C119" t="s">
        <v>541</v>
      </c>
      <c r="D119" t="s">
        <v>383</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542</v>
      </c>
      <c r="C120" t="s">
        <v>543</v>
      </c>
      <c r="D120" t="s">
        <v>383</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544</v>
      </c>
      <c r="C121" t="s">
        <v>545</v>
      </c>
      <c r="D121" t="s">
        <v>383</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546</v>
      </c>
      <c r="C122" t="s">
        <v>547</v>
      </c>
      <c r="D122" t="s">
        <v>383</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548</v>
      </c>
      <c r="C123" t="s">
        <v>549</v>
      </c>
      <c r="D123" t="s">
        <v>383</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550</v>
      </c>
      <c r="C124" t="s">
        <v>551</v>
      </c>
      <c r="D124" t="s">
        <v>383</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552</v>
      </c>
      <c r="C125" t="s">
        <v>553</v>
      </c>
      <c r="D125" t="s">
        <v>383</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554</v>
      </c>
      <c r="C126" t="s">
        <v>555</v>
      </c>
      <c r="D126" t="s">
        <v>383</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556</v>
      </c>
      <c r="C127" t="s">
        <v>557</v>
      </c>
      <c r="D127" t="s">
        <v>383</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447</v>
      </c>
      <c r="C128" t="s">
        <v>448</v>
      </c>
      <c r="D128" t="s">
        <v>383</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449</v>
      </c>
      <c r="C129" t="s">
        <v>450</v>
      </c>
      <c r="D129" t="s">
        <v>383</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451</v>
      </c>
      <c r="C130" t="s">
        <v>452</v>
      </c>
      <c r="D130" t="s">
        <v>383</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453</v>
      </c>
      <c r="C131" t="s">
        <v>454</v>
      </c>
      <c r="D131" t="s">
        <v>383</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455</v>
      </c>
      <c r="C132" t="s">
        <v>456</v>
      </c>
      <c r="D132" t="s">
        <v>383</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457</v>
      </c>
      <c r="C133" s="7" t="s">
        <v>458</v>
      </c>
      <c r="D133" s="7" t="s">
        <v>383</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459</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460</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461</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462</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463</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55" t="s">
        <v>464</v>
      </c>
      <c r="B143" s="135" t="s">
        <v>281</v>
      </c>
      <c r="C143" s="135" t="s">
        <v>389</v>
      </c>
      <c r="D143" s="135" t="s">
        <v>383</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56"/>
      <c r="B144" s="135" t="s">
        <v>281</v>
      </c>
      <c r="C144" s="135"/>
      <c r="D144" s="135" t="s">
        <v>383</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56"/>
      <c r="B145" s="135" t="s">
        <v>281</v>
      </c>
      <c r="C145" s="135"/>
      <c r="D145" s="135" t="s">
        <v>383</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56"/>
      <c r="B146" s="135" t="s">
        <v>284</v>
      </c>
      <c r="C146" s="135" t="s">
        <v>465</v>
      </c>
      <c r="D146" s="135" t="s">
        <v>383</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56"/>
      <c r="B147" s="135" t="s">
        <v>284</v>
      </c>
      <c r="C147" s="135" t="s">
        <v>466</v>
      </c>
      <c r="D147" s="135" t="s">
        <v>383</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56"/>
      <c r="B148" s="135" t="s">
        <v>284</v>
      </c>
      <c r="C148" s="135"/>
      <c r="D148" s="135" t="s">
        <v>383</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56"/>
      <c r="B149" s="135" t="s">
        <v>284</v>
      </c>
      <c r="C149" s="135"/>
      <c r="D149" s="135" t="s">
        <v>383</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56"/>
      <c r="B150" s="135" t="s">
        <v>287</v>
      </c>
      <c r="C150" s="315" t="s">
        <v>467</v>
      </c>
      <c r="D150" s="135" t="s">
        <v>383</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56"/>
      <c r="B151" s="135" t="s">
        <v>287</v>
      </c>
      <c r="C151" s="315" t="s">
        <v>468</v>
      </c>
      <c r="D151" s="135" t="s">
        <v>383</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56"/>
      <c r="B152" s="135" t="s">
        <v>287</v>
      </c>
      <c r="C152" s="315" t="s">
        <v>469</v>
      </c>
      <c r="D152" s="135" t="s">
        <v>383</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56"/>
      <c r="B153" s="135" t="s">
        <v>470</v>
      </c>
      <c r="C153" s="135"/>
      <c r="D153" s="135" t="s">
        <v>383</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57"/>
      <c r="B154" s="135" t="s">
        <v>470</v>
      </c>
      <c r="C154" s="135"/>
      <c r="D154" s="135" t="s">
        <v>383</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374</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463</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55" t="s">
        <v>471</v>
      </c>
      <c r="B158" s="135" t="s">
        <v>281</v>
      </c>
      <c r="C158" s="315" t="s">
        <v>389</v>
      </c>
      <c r="D158" s="135" t="s">
        <v>472</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56"/>
      <c r="B159" s="135" t="s">
        <v>281</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56"/>
      <c r="B160" s="135" t="s">
        <v>281</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56"/>
      <c r="B161" s="135" t="s">
        <v>284</v>
      </c>
      <c r="C161" s="315" t="s">
        <v>465</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56"/>
      <c r="B162" s="135" t="s">
        <v>284</v>
      </c>
      <c r="C162" s="315" t="s">
        <v>466</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56"/>
      <c r="B163" s="135" t="s">
        <v>284</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56"/>
      <c r="B164" s="135" t="s">
        <v>284</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56"/>
      <c r="B165" s="135" t="s">
        <v>470</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56"/>
      <c r="B166" s="135" t="s">
        <v>470</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56"/>
      <c r="B167" s="135" t="s">
        <v>470</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56"/>
      <c r="B168" s="135" t="s">
        <v>470</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57"/>
      <c r="B169" s="135" t="s">
        <v>470</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475</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55" t="s">
        <v>476</v>
      </c>
      <c r="B172" s="135" t="s">
        <v>281</v>
      </c>
      <c r="C172" s="135" t="s">
        <v>389</v>
      </c>
      <c r="D172" s="135" t="s">
        <v>383</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56"/>
      <c r="B173" s="135" t="s">
        <v>281</v>
      </c>
      <c r="C173" s="135"/>
      <c r="D173" s="135" t="s">
        <v>383</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57"/>
      <c r="B174" s="135" t="s">
        <v>281</v>
      </c>
      <c r="C174" s="135"/>
      <c r="D174" s="135" t="s">
        <v>383</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55" t="s">
        <v>477</v>
      </c>
      <c r="B176" s="135" t="s">
        <v>281</v>
      </c>
      <c r="C176" s="135" t="s">
        <v>389</v>
      </c>
      <c r="D176" s="135" t="s">
        <v>383</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56"/>
      <c r="B177" s="135" t="s">
        <v>281</v>
      </c>
      <c r="C177" s="135"/>
      <c r="D177" s="135" t="s">
        <v>383</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57"/>
      <c r="B178" s="135" t="s">
        <v>281</v>
      </c>
      <c r="C178" s="135"/>
      <c r="D178" s="135" t="s">
        <v>383</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478</v>
      </c>
      <c r="B182" s="19"/>
      <c r="C182" s="19"/>
      <c r="D182" s="19"/>
      <c r="E182" s="15"/>
    </row>
    <row r="183" spans="1:54" ht="15" outlineLevel="1">
      <c r="A183" s="12"/>
      <c r="B183" s="19"/>
      <c r="C183" s="19"/>
      <c r="D183" s="19"/>
      <c r="E183" s="15"/>
    </row>
    <row r="184" spans="1:54" s="4" customFormat="1" outlineLevel="1">
      <c r="A184" s="4" t="s">
        <v>479</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58" t="s">
        <v>480</v>
      </c>
      <c r="B186" s="150" t="s">
        <v>481</v>
      </c>
      <c r="C186" s="6" t="s">
        <v>482</v>
      </c>
      <c r="D186" s="10" t="s">
        <v>394</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59"/>
      <c r="B187" s="150" t="s">
        <v>483</v>
      </c>
      <c r="C187" s="6" t="s">
        <v>484</v>
      </c>
      <c r="D187" s="10" t="s">
        <v>394</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55" t="s">
        <v>485</v>
      </c>
      <c r="B190" s="150" t="s">
        <v>344</v>
      </c>
      <c r="C190" s="19"/>
      <c r="D190" s="135" t="s">
        <v>383</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56"/>
      <c r="B191" s="150" t="s">
        <v>486</v>
      </c>
      <c r="C191" s="19"/>
      <c r="D191" s="135" t="s">
        <v>383</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56"/>
      <c r="B192" s="150" t="s">
        <v>560</v>
      </c>
      <c r="C192" s="19"/>
      <c r="D192" s="135" t="s">
        <v>383</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56"/>
      <c r="B193" s="150" t="s">
        <v>487</v>
      </c>
      <c r="C193" s="19"/>
      <c r="D193" s="135" t="s">
        <v>383</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56"/>
      <c r="B194" s="150" t="s">
        <v>488</v>
      </c>
      <c r="C194" s="19"/>
      <c r="D194" s="135" t="s">
        <v>383</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56"/>
      <c r="B195" s="150" t="s">
        <v>489</v>
      </c>
      <c r="C195" s="19"/>
      <c r="D195" s="135" t="s">
        <v>383</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56"/>
      <c r="B196" s="150" t="s">
        <v>284</v>
      </c>
      <c r="C196" s="19"/>
      <c r="D196" s="135" t="s">
        <v>383</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56"/>
      <c r="B197" s="150" t="s">
        <v>287</v>
      </c>
      <c r="C197" s="19"/>
      <c r="D197" s="135" t="s">
        <v>383</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57"/>
      <c r="B198" s="150" t="s">
        <v>470</v>
      </c>
      <c r="C198" s="19"/>
      <c r="D198" s="135" t="s">
        <v>383</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55" t="s">
        <v>490</v>
      </c>
      <c r="B200" s="150" t="s">
        <v>491</v>
      </c>
      <c r="C200" s="19"/>
      <c r="D200" s="135" t="s">
        <v>383</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56"/>
      <c r="B201" s="150" t="s">
        <v>492</v>
      </c>
      <c r="C201" s="19"/>
      <c r="D201" s="135" t="s">
        <v>383</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57"/>
      <c r="B202" s="150" t="s">
        <v>493</v>
      </c>
      <c r="C202" s="19"/>
      <c r="D202" s="135" t="s">
        <v>383</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55" t="s">
        <v>494</v>
      </c>
      <c r="B204" s="150" t="s">
        <v>495</v>
      </c>
      <c r="C204" s="19"/>
      <c r="D204" s="135" t="s">
        <v>383</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56"/>
      <c r="B205" s="150" t="s">
        <v>496</v>
      </c>
      <c r="C205" s="19"/>
      <c r="D205" s="135" t="s">
        <v>383</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57"/>
      <c r="B206" s="150" t="s">
        <v>497</v>
      </c>
      <c r="C206" s="19"/>
      <c r="D206" s="135" t="s">
        <v>383</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561</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8" t="s">
        <v>485</v>
      </c>
      <c r="B210" s="150" t="s">
        <v>562</v>
      </c>
      <c r="C210" s="19"/>
      <c r="D210" s="135" t="s">
        <v>383</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9"/>
      <c r="B211" s="150" t="s">
        <v>486</v>
      </c>
      <c r="C211" s="19"/>
      <c r="D211" s="135" t="s">
        <v>383</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9"/>
      <c r="B212" s="150" t="s">
        <v>560</v>
      </c>
      <c r="C212" s="19"/>
      <c r="D212" s="135" t="s">
        <v>383</v>
      </c>
      <c r="E212" s="21">
        <f>E192-Baseline!E192</f>
        <v>1.5541703176049269</v>
      </c>
      <c r="F212" s="21">
        <f>F77*F186-Baseline!F77*Baseline!F186</f>
        <v>1.543652556594268</v>
      </c>
      <c r="G212" s="21">
        <f>G77*G186-Baseline!G77*Baseline!G186</f>
        <v>1.5330967029457234</v>
      </c>
      <c r="H212" s="21">
        <f>H77*H186-Baseline!H77*Baseline!H186</f>
        <v>1.5227154450585187</v>
      </c>
      <c r="I212" s="21">
        <f>I77*I186-Baseline!I77*Baseline!I186</f>
        <v>1.5125060248002187</v>
      </c>
      <c r="J212" s="21">
        <f>J77*J186-Baseline!J77*Baseline!J186</f>
        <v>1.5024651773671232</v>
      </c>
      <c r="K212" s="21">
        <f>K77*K186-Baseline!K77*Baseline!K186</f>
        <v>1.4925897629522578</v>
      </c>
      <c r="L212" s="21">
        <f>L77*L186-Baseline!L77*Baseline!L186</f>
        <v>1.4828767596824597</v>
      </c>
      <c r="M212" s="21">
        <f>M77*M186-Baseline!M77*Baseline!M186</f>
        <v>1.4733213898257487</v>
      </c>
      <c r="N212" s="21">
        <f>N77*N186-Baseline!N77*Baseline!N186</f>
        <v>1.4639224998523006</v>
      </c>
      <c r="O212" s="21">
        <f>O77*O186-Baseline!O77*Baseline!O186</f>
        <v>1.4472208292666178</v>
      </c>
      <c r="P212" s="21">
        <f>P77*P186-Baseline!P77*Baseline!P186</f>
        <v>1.4290305446936122</v>
      </c>
      <c r="Q212" s="21">
        <f>Q77*Q186-Baseline!Q77*Baseline!Q186</f>
        <v>1.4113392511589078</v>
      </c>
      <c r="R212" s="21">
        <f>R77*R186-Baseline!R77*Baseline!R186</f>
        <v>1.3941325535690656</v>
      </c>
      <c r="S212" s="21">
        <f>S77*S186-Baseline!S77*Baseline!S186</f>
        <v>1.3773965647675843</v>
      </c>
      <c r="T212" s="21">
        <f>T77*T186-Baseline!T77*Baseline!T186</f>
        <v>1.3611178897400082</v>
      </c>
      <c r="U212" s="21">
        <f>U77*U186-Baseline!U77*Baseline!U186</f>
        <v>1.3452836074521057</v>
      </c>
      <c r="V212" s="21">
        <f>V77*V186-Baseline!V77*Baseline!V186</f>
        <v>1.3298812592582552</v>
      </c>
      <c r="W212" s="21">
        <f>W77*W186-Baseline!W77*Baseline!W186</f>
        <v>1.3148988314729055</v>
      </c>
      <c r="X212" s="21">
        <f>X77*X186-Baseline!X77*Baseline!X186</f>
        <v>1.300324743177919</v>
      </c>
      <c r="Y212" s="21">
        <f>Y77*Y186-Baseline!Y77*Baseline!Y186</f>
        <v>1.2861478328045337</v>
      </c>
      <c r="Z212" s="21">
        <f>Z77*Z186-Baseline!Z77*Baseline!Z186</f>
        <v>1.27235734336406</v>
      </c>
      <c r="AA212" s="21">
        <f>AA77*AA186-Baseline!AA77*Baseline!AA186</f>
        <v>1.2589429119162778</v>
      </c>
      <c r="AB212" s="21">
        <f>AB77*AB186-Baseline!AB77*Baseline!AB186</f>
        <v>1.244350584382198</v>
      </c>
      <c r="AC212" s="21">
        <f>AC77*AC186-Baseline!AC77*Baseline!AC186</f>
        <v>8.0214463782212793</v>
      </c>
      <c r="AD212" s="21">
        <f>AD77*AD186-Baseline!AD77*Baseline!AD186</f>
        <v>7.9564246364868669</v>
      </c>
      <c r="AE212" s="21">
        <f>AE77*AE186-Baseline!AE77*Baseline!AE186</f>
        <v>7.8932051732507214</v>
      </c>
      <c r="AF212" s="21">
        <f>AF77*AF186-Baseline!AF77*Baseline!AF186</f>
        <v>7.8317539478663596</v>
      </c>
      <c r="AG212" s="21">
        <f>AG77*AG186-Baseline!AG77*Baseline!AG186</f>
        <v>7.7720384607547999</v>
      </c>
      <c r="AH212" s="21">
        <f>AH77*AH186-Baseline!AH77*Baseline!AH186</f>
        <v>7.7140276988298426</v>
      </c>
      <c r="AI212" s="21">
        <f>AI77*AI186-Baseline!AI77*Baseline!AI186</f>
        <v>7.6576921126500519</v>
      </c>
      <c r="AJ212" s="21">
        <f>AJ77*AJ186-Baseline!AJ77*Baseline!AJ186</f>
        <v>7.6399113497470328</v>
      </c>
      <c r="AK212" s="21">
        <f>AK77*AK186-Baseline!AK77*Baseline!AK186</f>
        <v>7.6234135756682502</v>
      </c>
      <c r="AL212" s="21">
        <f>AL77*AL186-Baseline!AL77*Baseline!AL186</f>
        <v>7.6081938432665179</v>
      </c>
      <c r="AM212" s="21">
        <f>AM77*AM186-Baseline!AM77*Baseline!AM186</f>
        <v>7.5942482754980922</v>
      </c>
      <c r="AN212" s="21">
        <f>AN77*AN186-Baseline!AN77*Baseline!AN186</f>
        <v>7.579683724344803</v>
      </c>
      <c r="AO212" s="21">
        <f>AO77*AO186-Baseline!AO77*Baseline!AO186</f>
        <v>7.5661630379074909</v>
      </c>
      <c r="AP212" s="21">
        <f>AP77*AP186-Baseline!AP77*Baseline!AP186</f>
        <v>7.5539932631723898</v>
      </c>
      <c r="AQ212" s="21">
        <f>AQ77*AQ186-Baseline!AQ77*Baseline!AQ186</f>
        <v>7.5431721867145951</v>
      </c>
      <c r="AR212" s="21">
        <f>AR77*AR186-Baseline!AR77*Baseline!AR186</f>
        <v>7.5256053169696662</v>
      </c>
      <c r="AS212" s="21">
        <f>AS77*AS186-Baseline!AS77*Baseline!AS186</f>
        <v>7.4922251171963881</v>
      </c>
      <c r="AT212" s="21">
        <f>AT77*AT186-Baseline!AT77*Baseline!AT186</f>
        <v>7.4601296893290954</v>
      </c>
      <c r="AU212" s="21">
        <f>AU77*AU186-Baseline!AU77*Baseline!AU186</f>
        <v>7.4292981813059997</v>
      </c>
      <c r="AV212" s="21">
        <f>AV77*AV186-Baseline!AV77*Baseline!AV186</f>
        <v>7.3944218540763371</v>
      </c>
      <c r="AW212" s="21">
        <f>AW77*AW186-Baseline!AW77*Baseline!AW186</f>
        <v>7.3495563598373819</v>
      </c>
      <c r="AX212" s="21">
        <f>AX77*AX186-Baseline!AX77*Baseline!AX186</f>
        <v>7.289072197874237</v>
      </c>
      <c r="AY212" s="21">
        <f>AY77*AY186-Baseline!AY77*Baseline!AY186</f>
        <v>7.2166937469280823</v>
      </c>
      <c r="AZ212" s="21">
        <f>AZ77*AZ186-Baseline!AZ77*Baseline!AZ186</f>
        <v>7.1423634004137782</v>
      </c>
      <c r="BA212" s="21">
        <f>BA77*BA186-Baseline!BA77*Baseline!BA186</f>
        <v>7.0702322699766027</v>
      </c>
      <c r="BB212" s="21">
        <f>BB77*BB186-Baseline!BB77*Baseline!BB186</f>
        <v>6.9988295958901423</v>
      </c>
    </row>
    <row r="213" spans="1:54" outlineLevel="2">
      <c r="A213" s="479"/>
      <c r="B213" s="150" t="s">
        <v>487</v>
      </c>
      <c r="C213" s="19"/>
      <c r="D213" s="135" t="s">
        <v>383</v>
      </c>
      <c r="E213" s="21">
        <f>E193-Baseline!E193</f>
        <v>9.2668914847671076</v>
      </c>
      <c r="F213" s="21">
        <f>F193-Baseline!F193</f>
        <v>9.3679537279103489</v>
      </c>
      <c r="G213" s="21">
        <f>G193-Baseline!G193</f>
        <v>9.4340178754530779</v>
      </c>
      <c r="H213" s="21">
        <f>H193-Baseline!H193</f>
        <v>9.499379334629154</v>
      </c>
      <c r="I213" s="21">
        <f>I193-Baseline!I193</f>
        <v>9.5961593005401742</v>
      </c>
      <c r="J213" s="21">
        <f>J193-Baseline!J193</f>
        <v>9.6918603108671526</v>
      </c>
      <c r="K213" s="21">
        <f>K193-Baseline!K193</f>
        <v>9.754843862470775</v>
      </c>
      <c r="L213" s="21">
        <f>L193-Baseline!L193</f>
        <v>9.8486917206725835</v>
      </c>
      <c r="M213" s="21">
        <f>M193-Baseline!M193</f>
        <v>9.9415422208249513</v>
      </c>
      <c r="N213" s="21">
        <f>N193-Baseline!N193</f>
        <v>10.002374355305474</v>
      </c>
      <c r="O213" s="21">
        <f>O193-Baseline!O193</f>
        <v>10.041803168715861</v>
      </c>
      <c r="P213" s="21">
        <f>P193-Baseline!P193</f>
        <v>10.067201066976004</v>
      </c>
      <c r="Q213" s="21">
        <f>Q193-Baseline!Q193</f>
        <v>10.092307352523003</v>
      </c>
      <c r="R213" s="21">
        <f>R193-Baseline!R193</f>
        <v>10.146758770611015</v>
      </c>
      <c r="S213" s="21">
        <f>S193-Baseline!S193</f>
        <v>10.1710874117496</v>
      </c>
      <c r="T213" s="21">
        <f>T193-Baseline!T193</f>
        <v>10.195290262759805</v>
      </c>
      <c r="U213" s="21">
        <f>U193-Baseline!U193</f>
        <v>10.219414726848065</v>
      </c>
      <c r="V213" s="21">
        <f>V193-Baseline!V193</f>
        <v>10.271725310899852</v>
      </c>
      <c r="W213" s="21">
        <f>W193-Baseline!W193</f>
        <v>10.295509717121492</v>
      </c>
      <c r="X213" s="21">
        <f>X193-Baseline!X193</f>
        <v>10.346947406151596</v>
      </c>
      <c r="Y213" s="21">
        <f>Y193-Baseline!Y193</f>
        <v>10.370594043075974</v>
      </c>
      <c r="Z213" s="21">
        <f>Z193-Baseline!Z193</f>
        <v>10.421387690867526</v>
      </c>
      <c r="AA213" s="21">
        <f>AA193-Baseline!AA193</f>
        <v>10.47179788339748</v>
      </c>
      <c r="AB213" s="21">
        <f>AB193-Baseline!AB193</f>
        <v>10.508844732514461</v>
      </c>
      <c r="AC213" s="21">
        <f>AC193-Baseline!AC193</f>
        <v>68.72542217115091</v>
      </c>
      <c r="AD213" s="21">
        <f>AD193-Baseline!AD193</f>
        <v>69.151677685105355</v>
      </c>
      <c r="AE213" s="21">
        <f>AE193-Baseline!AE193</f>
        <v>69.594193885621337</v>
      </c>
      <c r="AF213" s="21">
        <f>AF193-Baseline!AF193</f>
        <v>70.031211787654073</v>
      </c>
      <c r="AG213" s="21">
        <f>AG193-Baseline!AG193</f>
        <v>70.465173879841259</v>
      </c>
      <c r="AH213" s="21">
        <f>AH193-Baseline!AH193</f>
        <v>70.898996313306583</v>
      </c>
      <c r="AI213" s="21">
        <f>AI193-Baseline!AI193</f>
        <v>71.336598315924334</v>
      </c>
      <c r="AJ213" s="21">
        <f>AJ193-Baseline!AJ193</f>
        <v>72.124476043393742</v>
      </c>
      <c r="AK213" s="21">
        <f>AK193-Baseline!AK193</f>
        <v>72.919071780384428</v>
      </c>
      <c r="AL213" s="21">
        <f>AL193-Baseline!AL193</f>
        <v>73.7218369053803</v>
      </c>
      <c r="AM213" s="21">
        <f>AM193-Baseline!AM193</f>
        <v>74.533596390897515</v>
      </c>
      <c r="AN213" s="21">
        <f>AN193-Baseline!AN193</f>
        <v>75.335908438316054</v>
      </c>
      <c r="AO213" s="21">
        <f>AO193-Baseline!AO193</f>
        <v>76.144955334493545</v>
      </c>
      <c r="AP213" s="21">
        <f>AP193-Baseline!AP193</f>
        <v>76.964307686313404</v>
      </c>
      <c r="AQ213" s="21">
        <f>AQ193-Baseline!AQ193</f>
        <v>77.794587725135969</v>
      </c>
      <c r="AR213" s="21">
        <f>AR193-Baseline!AR193</f>
        <v>78.551791210055072</v>
      </c>
      <c r="AS213" s="21">
        <f>AS193-Baseline!AS193</f>
        <v>79.137572836987118</v>
      </c>
      <c r="AT213" s="21">
        <f>AT193-Baseline!AT193</f>
        <v>79.72874158911408</v>
      </c>
      <c r="AU213" s="21">
        <f>AU193-Baseline!AU193</f>
        <v>80.325575297063608</v>
      </c>
      <c r="AV213" s="21">
        <f>AV193-Baseline!AV193</f>
        <v>80.870491905719263</v>
      </c>
      <c r="AW213" s="21">
        <f>AW193-Baseline!AW193</f>
        <v>81.296216599709865</v>
      </c>
      <c r="AX213" s="21">
        <f>AX193-Baseline!AX193</f>
        <v>81.536038256785687</v>
      </c>
      <c r="AY213" s="21">
        <f>AY193-Baseline!AY193</f>
        <v>81.626242819234605</v>
      </c>
      <c r="AZ213" s="21">
        <f>AZ193-Baseline!AZ193</f>
        <v>81.676078532278211</v>
      </c>
      <c r="BA213" s="21">
        <f>BA193-Baseline!BA193</f>
        <v>81.732801567610366</v>
      </c>
      <c r="BB213" s="21">
        <f>BB193-Baseline!BB193</f>
        <v>81.780048151968543</v>
      </c>
    </row>
    <row r="214" spans="1:54" outlineLevel="2">
      <c r="A214" s="479"/>
      <c r="B214" s="150" t="s">
        <v>488</v>
      </c>
      <c r="C214" s="19"/>
      <c r="D214" s="135" t="s">
        <v>383</v>
      </c>
      <c r="E214" s="21">
        <f>E194-Baseline!E194</f>
        <v>4.6407787985067559</v>
      </c>
      <c r="F214" s="21">
        <f>F194-Baseline!F194</f>
        <v>4.6795660775851786</v>
      </c>
      <c r="G214" s="21">
        <f>G194-Baseline!G194</f>
        <v>4.7183412390088959</v>
      </c>
      <c r="H214" s="21">
        <f>H194-Baseline!H194</f>
        <v>4.7577576840483617</v>
      </c>
      <c r="I214" s="21">
        <f>I194-Baseline!I194</f>
        <v>4.7978255093100977</v>
      </c>
      <c r="J214" s="21">
        <f>J194-Baseline!J194</f>
        <v>4.8385532023341824</v>
      </c>
      <c r="K214" s="21">
        <f>K194-Baseline!K194</f>
        <v>4.8799495664708523</v>
      </c>
      <c r="L214" s="21">
        <f>L194-Baseline!L194</f>
        <v>4.9220237307679175</v>
      </c>
      <c r="M214" s="21">
        <f>M194-Baseline!M194</f>
        <v>4.9647788489651443</v>
      </c>
      <c r="N214" s="21">
        <f>N194-Baseline!N194</f>
        <v>5.0082300451349369</v>
      </c>
      <c r="O214" s="21">
        <f>O194-Baseline!O194</f>
        <v>5.026489242856421</v>
      </c>
      <c r="P214" s="21">
        <f>P194-Baseline!P194</f>
        <v>5.0388941346504925</v>
      </c>
      <c r="Q214" s="21">
        <f>Q194-Baseline!Q194</f>
        <v>5.052297456707473</v>
      </c>
      <c r="R214" s="21">
        <f>R194-Baseline!R194</f>
        <v>5.0667016258642459</v>
      </c>
      <c r="S214" s="21">
        <f>S194-Baseline!S194</f>
        <v>5.0809661232260801</v>
      </c>
      <c r="T214" s="21">
        <f>T194-Baseline!T194</f>
        <v>5.0962307991248004</v>
      </c>
      <c r="U214" s="21">
        <f>U194-Baseline!U194</f>
        <v>5.1124990277780649</v>
      </c>
      <c r="V214" s="21">
        <f>V194-Baseline!V194</f>
        <v>5.1297747618846996</v>
      </c>
      <c r="W214" s="21">
        <f>W194-Baseline!W194</f>
        <v>5.1480625157341819</v>
      </c>
      <c r="X214" s="21">
        <f>X194-Baseline!X194</f>
        <v>5.1673674065374895</v>
      </c>
      <c r="Y214" s="21">
        <f>Y194-Baseline!Y194</f>
        <v>5.1876951531828563</v>
      </c>
      <c r="Z214" s="21">
        <f>Z194-Baseline!Z194</f>
        <v>5.2090520880952935</v>
      </c>
      <c r="AA214" s="21">
        <f>AA194-Baseline!AA194</f>
        <v>5.2314451792038517</v>
      </c>
      <c r="AB214" s="21">
        <f>AB194-Baseline!AB194</f>
        <v>5.2483699476370944</v>
      </c>
      <c r="AC214" s="21">
        <f>AC194-Baseline!AC194</f>
        <v>34.317926968089132</v>
      </c>
      <c r="AD214" s="21">
        <f>AD194-Baseline!AD194</f>
        <v>34.525309886630168</v>
      </c>
      <c r="AE214" s="21">
        <f>AE194-Baseline!AE194</f>
        <v>34.734502527950546</v>
      </c>
      <c r="AF214" s="21">
        <f>AF194-Baseline!AF194</f>
        <v>34.94402073042788</v>
      </c>
      <c r="AG214" s="21">
        <f>AG194-Baseline!AG194</f>
        <v>35.153113876200962</v>
      </c>
      <c r="AH214" s="21">
        <f>AH194-Baseline!AH194</f>
        <v>35.362009559931742</v>
      </c>
      <c r="AI214" s="21">
        <f>AI194-Baseline!AI194</f>
        <v>35.572341904761394</v>
      </c>
      <c r="AJ214" s="21">
        <f>AJ194-Baseline!AJ194</f>
        <v>35.957287719770477</v>
      </c>
      <c r="AK214" s="21">
        <f>AK194-Baseline!AK194</f>
        <v>36.346029593863548</v>
      </c>
      <c r="AL214" s="21">
        <f>AL194-Baseline!AL194</f>
        <v>36.738841930426752</v>
      </c>
      <c r="AM214" s="21">
        <f>AM194-Baseline!AM194</f>
        <v>37.136060434748373</v>
      </c>
      <c r="AN214" s="21">
        <f>AN194-Baseline!AN194</f>
        <v>37.528574030493346</v>
      </c>
      <c r="AO214" s="21">
        <f>AO194-Baseline!AO194</f>
        <v>37.924508802802855</v>
      </c>
      <c r="AP214" s="21">
        <f>AP194-Baseline!AP194</f>
        <v>38.325624484066232</v>
      </c>
      <c r="AQ214" s="21">
        <f>AQ194-Baseline!AQ194</f>
        <v>38.732180840380899</v>
      </c>
      <c r="AR214" s="21">
        <f>AR194-Baseline!AR194</f>
        <v>39.102371937544014</v>
      </c>
      <c r="AS214" s="21">
        <f>AS194-Baseline!AS194</f>
        <v>39.387281931460329</v>
      </c>
      <c r="AT214" s="21">
        <f>AT194-Baseline!AT194</f>
        <v>39.674935466369142</v>
      </c>
      <c r="AU214" s="21">
        <f>AU194-Baseline!AU194</f>
        <v>39.965461308528702</v>
      </c>
      <c r="AV214" s="21">
        <f>AV194-Baseline!AV194</f>
        <v>40.230210188107371</v>
      </c>
      <c r="AW214" s="21">
        <f>AW194-Baseline!AW194</f>
        <v>40.435733869205919</v>
      </c>
      <c r="AX214" s="21">
        <f>AX194-Baseline!AX194</f>
        <v>40.548881327755041</v>
      </c>
      <c r="AY214" s="21">
        <f>AY194-Baseline!AY194</f>
        <v>40.587732901816842</v>
      </c>
      <c r="AZ214" s="21">
        <f>AZ194-Baseline!AZ194</f>
        <v>40.606631907983143</v>
      </c>
      <c r="BA214" s="21">
        <f>BA194-Baseline!BA194</f>
        <v>40.629074305485801</v>
      </c>
      <c r="BB214" s="21">
        <f>BB194-Baseline!BB194</f>
        <v>40.646921816353377</v>
      </c>
    </row>
    <row r="215" spans="1:54" outlineLevel="2">
      <c r="A215" s="479"/>
      <c r="B215" s="150" t="s">
        <v>489</v>
      </c>
      <c r="C215" s="19"/>
      <c r="D215" s="135" t="s">
        <v>383</v>
      </c>
      <c r="E215" s="21">
        <f>E195-Baseline!E195</f>
        <v>13.922336392222446</v>
      </c>
      <c r="F215" s="21">
        <f>F195-Baseline!F195</f>
        <v>14.038698229480024</v>
      </c>
      <c r="G215" s="21">
        <f>G195-Baseline!G195</f>
        <v>14.155023717026689</v>
      </c>
      <c r="H215" s="21">
        <f>H195-Baseline!H195</f>
        <v>14.273273052145086</v>
      </c>
      <c r="I215" s="21">
        <f>I195-Baseline!I195</f>
        <v>14.393476527930291</v>
      </c>
      <c r="J215" s="21">
        <f>J195-Baseline!J195</f>
        <v>14.515659603814434</v>
      </c>
      <c r="K215" s="21">
        <f>K195-Baseline!K195</f>
        <v>14.639848699412559</v>
      </c>
      <c r="L215" s="21">
        <f>L195-Baseline!L195</f>
        <v>14.766071192303752</v>
      </c>
      <c r="M215" s="21">
        <f>M195-Baseline!M195</f>
        <v>14.894336543769166</v>
      </c>
      <c r="N215" s="21">
        <f>N195-Baseline!N195</f>
        <v>15.024690132298481</v>
      </c>
      <c r="O215" s="21">
        <f>O195-Baseline!O195</f>
        <v>15.079467728569265</v>
      </c>
      <c r="P215" s="21">
        <f>P195-Baseline!P195</f>
        <v>15.116682406983767</v>
      </c>
      <c r="Q215" s="21">
        <f>Q195-Baseline!Q195</f>
        <v>15.156892370122419</v>
      </c>
      <c r="R215" s="21">
        <f>R195-Baseline!R195</f>
        <v>15.200104877592738</v>
      </c>
      <c r="S215" s="21">
        <f>S195-Baseline!S195</f>
        <v>15.242898366755513</v>
      </c>
      <c r="T215" s="21">
        <f>T195-Baseline!T195</f>
        <v>15.288692394486217</v>
      </c>
      <c r="U215" s="21">
        <f>U195-Baseline!U195</f>
        <v>15.33749708618878</v>
      </c>
      <c r="V215" s="21">
        <f>V195-Baseline!V195</f>
        <v>15.389324282832195</v>
      </c>
      <c r="W215" s="21">
        <f>W195-Baseline!W195</f>
        <v>15.444187547202548</v>
      </c>
      <c r="X215" s="21">
        <f>X195-Baseline!X195</f>
        <v>15.502102219612468</v>
      </c>
      <c r="Y215" s="21">
        <f>Y195-Baseline!Y195</f>
        <v>15.563085459548565</v>
      </c>
      <c r="Z215" s="21">
        <f>Z195-Baseline!Z195</f>
        <v>15.627156261586039</v>
      </c>
      <c r="AA215" s="21">
        <f>AA195-Baseline!AA195</f>
        <v>15.694335540282932</v>
      </c>
      <c r="AB215" s="21">
        <f>AB195-Baseline!AB195</f>
        <v>15.745109842911281</v>
      </c>
      <c r="AC215" s="21">
        <f>AC195-Baseline!AC195</f>
        <v>102.95378090524007</v>
      </c>
      <c r="AD215" s="21">
        <f>AD195-Baseline!AD195</f>
        <v>103.5759296619578</v>
      </c>
      <c r="AE215" s="21">
        <f>AE195-Baseline!AE195</f>
        <v>104.2035075872346</v>
      </c>
      <c r="AF215" s="21">
        <f>AF195-Baseline!AF195</f>
        <v>104.83206219627097</v>
      </c>
      <c r="AG215" s="21">
        <f>AG195-Baseline!AG195</f>
        <v>105.45934163221953</v>
      </c>
      <c r="AH215" s="21">
        <f>AH195-Baseline!AH195</f>
        <v>106.08602868427575</v>
      </c>
      <c r="AI215" s="21">
        <f>AI195-Baseline!AI195</f>
        <v>106.71702571941519</v>
      </c>
      <c r="AJ215" s="21">
        <f>AJ195-Baseline!AJ195</f>
        <v>107.87186316494051</v>
      </c>
      <c r="AK215" s="21">
        <f>AK195-Baseline!AK195</f>
        <v>109.03808878759008</v>
      </c>
      <c r="AL215" s="21">
        <f>AL195-Baseline!AL195</f>
        <v>110.21652579762734</v>
      </c>
      <c r="AM215" s="21">
        <f>AM195-Baseline!AM195</f>
        <v>111.40818131112947</v>
      </c>
      <c r="AN215" s="21">
        <f>AN195-Baseline!AN195</f>
        <v>112.58572209882138</v>
      </c>
      <c r="AO215" s="21">
        <f>AO195-Baseline!AO195</f>
        <v>113.77352641617975</v>
      </c>
      <c r="AP215" s="21">
        <f>AP195-Baseline!AP195</f>
        <v>114.97687346040382</v>
      </c>
      <c r="AQ215" s="21">
        <f>AQ195-Baseline!AQ195</f>
        <v>116.19654252979656</v>
      </c>
      <c r="AR215" s="21">
        <f>AR195-Baseline!AR195</f>
        <v>117.30711582173075</v>
      </c>
      <c r="AS215" s="21">
        <f>AS195-Baseline!AS195</f>
        <v>118.16184580389057</v>
      </c>
      <c r="AT215" s="21">
        <f>AT195-Baseline!AT195</f>
        <v>119.02480640902607</v>
      </c>
      <c r="AU215" s="21">
        <f>AU195-Baseline!AU195</f>
        <v>119.89638393591443</v>
      </c>
      <c r="AV215" s="21">
        <f>AV195-Baseline!AV195</f>
        <v>120.69063057505133</v>
      </c>
      <c r="AW215" s="21">
        <f>AW195-Baseline!AW195</f>
        <v>121.30720161872763</v>
      </c>
      <c r="AX215" s="21">
        <f>AX195-Baseline!AX195</f>
        <v>121.6466439947248</v>
      </c>
      <c r="AY215" s="21">
        <f>AY195-Baseline!AY195</f>
        <v>121.76319871723385</v>
      </c>
      <c r="AZ215" s="21">
        <f>AZ195-Baseline!AZ195</f>
        <v>121.81989573604457</v>
      </c>
      <c r="BA215" s="21">
        <f>BA195-Baseline!BA195</f>
        <v>121.88722292885909</v>
      </c>
      <c r="BB215" s="21">
        <f>BB195-Baseline!BB195</f>
        <v>121.94076546176078</v>
      </c>
    </row>
    <row r="216" spans="1:54" outlineLevel="2">
      <c r="A216" s="479"/>
      <c r="B216" s="150" t="s">
        <v>284</v>
      </c>
      <c r="C216" s="19"/>
      <c r="D216" s="135" t="s">
        <v>383</v>
      </c>
      <c r="E216" s="21">
        <f>E196-Baseline!E196</f>
        <v>1.1958343393343507</v>
      </c>
      <c r="F216" s="21">
        <f>F196-Baseline!F196</f>
        <v>1.2100258638211114</v>
      </c>
      <c r="G216" s="21">
        <f>G196-Baseline!G196</f>
        <v>1.2245118526219385</v>
      </c>
      <c r="H216" s="21">
        <f>H196-Baseline!H196</f>
        <v>1.239352283273272</v>
      </c>
      <c r="I216" s="21">
        <f>I196-Baseline!I196</f>
        <v>1.2546646980796132</v>
      </c>
      <c r="J216" s="21">
        <f>J196-Baseline!J196</f>
        <v>1.2704623419473418</v>
      </c>
      <c r="K216" s="21">
        <f>K196-Baseline!K196</f>
        <v>1.2860954342438573</v>
      </c>
      <c r="L216" s="21">
        <f>L196-Baseline!L196</f>
        <v>1.3019536646526597</v>
      </c>
      <c r="M216" s="21">
        <f>M196-Baseline!M196</f>
        <v>1.3179346395404887</v>
      </c>
      <c r="N216" s="21">
        <f>N196-Baseline!N196</f>
        <v>1.3343733029436327</v>
      </c>
      <c r="O216" s="21">
        <f>O196-Baseline!O196</f>
        <v>1.3507819591499464</v>
      </c>
      <c r="P216" s="21">
        <f>P196-Baseline!P196</f>
        <v>1.3675924918961695</v>
      </c>
      <c r="Q216" s="21">
        <f>Q196-Baseline!Q196</f>
        <v>1.3849480994112997</v>
      </c>
      <c r="R216" s="21">
        <f>R196-Baseline!R196</f>
        <v>1.4027731570886399</v>
      </c>
      <c r="S216" s="21">
        <f>S196-Baseline!S196</f>
        <v>1.4211969902985537</v>
      </c>
      <c r="T216" s="21">
        <f>T196-Baseline!T196</f>
        <v>1.4402380433223851</v>
      </c>
      <c r="U216" s="21">
        <f>U196-Baseline!U196</f>
        <v>1.4599155282159244</v>
      </c>
      <c r="V216" s="21">
        <f>V196-Baseline!V196</f>
        <v>1.4802495142957113</v>
      </c>
      <c r="W216" s="21">
        <f>W196-Baseline!W196</f>
        <v>1.5012609199245426</v>
      </c>
      <c r="X216" s="21">
        <f>X196-Baseline!X196</f>
        <v>1.5229716187560609</v>
      </c>
      <c r="Y216" s="21">
        <f>Y196-Baseline!Y196</f>
        <v>1.5454043990173174</v>
      </c>
      <c r="Z216" s="21">
        <f>Z196-Baseline!Z196</f>
        <v>1.5685830853730116</v>
      </c>
      <c r="AA216" s="21">
        <f>AA196-Baseline!AA196</f>
        <v>1.5925324998488806</v>
      </c>
      <c r="AB216" s="21">
        <f>AB196-Baseline!AB196</f>
        <v>1.6161537557042058</v>
      </c>
      <c r="AC216" s="21">
        <f>AC196-Baseline!AC196</f>
        <v>2.8601415265077055</v>
      </c>
      <c r="AD216" s="21">
        <f>AD196-Baseline!AD196</f>
        <v>2.8642980826516125</v>
      </c>
      <c r="AE216" s="21">
        <f>AE196-Baseline!AE196</f>
        <v>2.8696027570952287</v>
      </c>
      <c r="AF216" s="21">
        <f>AF196-Baseline!AF196</f>
        <v>2.8760817040907702</v>
      </c>
      <c r="AG216" s="21">
        <f>AG196-Baseline!AG196</f>
        <v>2.8837625272892087</v>
      </c>
      <c r="AH216" s="21">
        <f>AH196-Baseline!AH196</f>
        <v>2.892674268422593</v>
      </c>
      <c r="AI216" s="21">
        <f>AI196-Baseline!AI196</f>
        <v>2.9028475332270389</v>
      </c>
      <c r="AJ216" s="21">
        <f>AJ196-Baseline!AJ196</f>
        <v>2.9204720050567161</v>
      </c>
      <c r="AK216" s="21">
        <f>AK196-Baseline!AK196</f>
        <v>2.9394912424429904</v>
      </c>
      <c r="AL216" s="21">
        <f>AL196-Baseline!AL196</f>
        <v>2.9599497695305965</v>
      </c>
      <c r="AM216" s="21">
        <f>AM196-Baseline!AM196</f>
        <v>2.9818942380537869</v>
      </c>
      <c r="AN216" s="21">
        <f>AN196-Baseline!AN196</f>
        <v>3.0051361907110037</v>
      </c>
      <c r="AO216" s="21">
        <f>AO196-Baseline!AO196</f>
        <v>3.0299275359278344</v>
      </c>
      <c r="AP216" s="21">
        <f>AP196-Baseline!AP196</f>
        <v>3.0563604404001961</v>
      </c>
      <c r="AQ216" s="21">
        <f>AQ196-Baseline!AQ196</f>
        <v>3.0844912995782008</v>
      </c>
      <c r="AR216" s="21">
        <f>AR196-Baseline!AR196</f>
        <v>3.1078945369295075</v>
      </c>
      <c r="AS216" s="21">
        <f>AS196-Baseline!AS196</f>
        <v>3.1189147107606336</v>
      </c>
      <c r="AT216" s="21">
        <f>AT196-Baseline!AT196</f>
        <v>3.1310676138221956</v>
      </c>
      <c r="AU216" s="21">
        <f>AU196-Baseline!AU196</f>
        <v>3.1443814382155275</v>
      </c>
      <c r="AV216" s="21">
        <f>AV196-Baseline!AV196</f>
        <v>3.1540645159006173</v>
      </c>
      <c r="AW216" s="21">
        <f>AW196-Baseline!AW196</f>
        <v>3.1544101089962808</v>
      </c>
      <c r="AX216" s="21">
        <f>AX196-Baseline!AX196</f>
        <v>3.1525776716226743</v>
      </c>
      <c r="AY216" s="21">
        <f>AY196-Baseline!AY196</f>
        <v>3.149318994595196</v>
      </c>
      <c r="AZ216" s="21">
        <f>AZ196-Baseline!AZ196</f>
        <v>3.1461345331417889</v>
      </c>
      <c r="BA216" s="21">
        <f>BA196-Baseline!BA196</f>
        <v>3.1436641866622677</v>
      </c>
      <c r="BB216" s="21">
        <f>BB196-Baseline!BB196</f>
        <v>3.1411957799000922</v>
      </c>
    </row>
    <row r="217" spans="1:54" outlineLevel="2">
      <c r="A217" s="479"/>
      <c r="B217" s="150" t="s">
        <v>287</v>
      </c>
      <c r="C217" s="19"/>
      <c r="D217" s="135"/>
      <c r="E217" s="21">
        <f>E197-Baseline!E197</f>
        <v>5.8022716868999993</v>
      </c>
      <c r="F217" s="21">
        <f>F197-Baseline!F197</f>
        <v>5.7582112216425125</v>
      </c>
      <c r="G217" s="21">
        <f>G197-Baseline!G197</f>
        <v>5.7145580558706168</v>
      </c>
      <c r="H217" s="21">
        <f>H197-Baseline!H197</f>
        <v>5.6706530926995304</v>
      </c>
      <c r="I217" s="21">
        <f>I197-Baseline!I197</f>
        <v>5.6283496603399525</v>
      </c>
      <c r="J217" s="21">
        <f>J197-Baseline!J197</f>
        <v>5.5876146072809307</v>
      </c>
      <c r="K217" s="21">
        <f>K197-Baseline!K197</f>
        <v>5.5431860397652564</v>
      </c>
      <c r="L217" s="21">
        <f>L197-Baseline!L197</f>
        <v>5.4982375454180747</v>
      </c>
      <c r="M217" s="21">
        <f>M197-Baseline!M197</f>
        <v>5.4495294348435106</v>
      </c>
      <c r="N217" s="21">
        <f>N197-Baseline!N197</f>
        <v>5.4017166842432776</v>
      </c>
      <c r="O217" s="21">
        <f>O197-Baseline!O197</f>
        <v>5.345777572624284</v>
      </c>
      <c r="P217" s="21">
        <f>P197-Baseline!P197</f>
        <v>5.289371026738511</v>
      </c>
      <c r="Q217" s="21">
        <f>Q197-Baseline!Q197</f>
        <v>5.2350331158293573</v>
      </c>
      <c r="R217" s="21">
        <f>R197-Baseline!R197</f>
        <v>5.182463597198562</v>
      </c>
      <c r="S217" s="21">
        <f>S197-Baseline!S197</f>
        <v>5.131931292845425</v>
      </c>
      <c r="T217" s="21">
        <f>T197-Baseline!T197</f>
        <v>5.0833896177170947</v>
      </c>
      <c r="U217" s="21">
        <f>U197-Baseline!U197</f>
        <v>5.0367939878361927</v>
      </c>
      <c r="V217" s="21">
        <f>V197-Baseline!V197</f>
        <v>4.9921017651336754</v>
      </c>
      <c r="W217" s="21">
        <f>W197-Baseline!W197</f>
        <v>4.9492722057259648</v>
      </c>
      <c r="X217" s="21">
        <f>X197-Baseline!X197</f>
        <v>4.9082664086109222</v>
      </c>
      <c r="Y217" s="21">
        <f>Y197-Baseline!Y197</f>
        <v>4.8689331449594313</v>
      </c>
      <c r="Z217" s="21">
        <f>Z197-Baseline!Z197</f>
        <v>4.8311637558334439</v>
      </c>
      <c r="AA217" s="21">
        <f>AA197-Baseline!AA197</f>
        <v>4.7951141334165897</v>
      </c>
      <c r="AB217" s="21">
        <f>AB197-Baseline!AB197</f>
        <v>4.757240200560517</v>
      </c>
      <c r="AC217" s="21">
        <f>AC197-Baseline!AC197</f>
        <v>18.873996101442646</v>
      </c>
      <c r="AD217" s="21">
        <f>AD197-Baseline!AD197</f>
        <v>18.655636926983192</v>
      </c>
      <c r="AE217" s="21">
        <f>AE197-Baseline!AE197</f>
        <v>18.446449703415301</v>
      </c>
      <c r="AF217" s="21">
        <f>AF197-Baseline!AF197</f>
        <v>18.246206999244549</v>
      </c>
      <c r="AG217" s="21">
        <f>AG197-Baseline!AG197</f>
        <v>18.054690501330086</v>
      </c>
      <c r="AH217" s="21">
        <f>AH197-Baseline!AH197</f>
        <v>17.871690747820587</v>
      </c>
      <c r="AI217" s="21">
        <f>AI197-Baseline!AI197</f>
        <v>17.697006088754435</v>
      </c>
      <c r="AJ217" s="21">
        <f>AJ197-Baseline!AJ197</f>
        <v>17.615543306386293</v>
      </c>
      <c r="AK217" s="21">
        <f>AK197-Baseline!AK197</f>
        <v>17.540888868882934</v>
      </c>
      <c r="AL217" s="21">
        <f>AL197-Baseline!AL197</f>
        <v>17.472970582038222</v>
      </c>
      <c r="AM217" s="21">
        <f>AM197-Baseline!AM197</f>
        <v>17.411721620084787</v>
      </c>
      <c r="AN217" s="21">
        <f>AN197-Baseline!AN197</f>
        <v>17.354499803556902</v>
      </c>
      <c r="AO217" s="21">
        <f>AO197-Baseline!AO197</f>
        <v>17.303521421106044</v>
      </c>
      <c r="AP217" s="21">
        <f>AP197-Baseline!AP197</f>
        <v>17.259155577052624</v>
      </c>
      <c r="AQ217" s="21">
        <f>AQ197-Baseline!AQ197</f>
        <v>17.221352880419332</v>
      </c>
      <c r="AR217" s="21">
        <f>AR197-Baseline!AR197</f>
        <v>17.172022604080993</v>
      </c>
      <c r="AS217" s="21">
        <f>AS197-Baseline!AS197</f>
        <v>17.090921841001716</v>
      </c>
      <c r="AT217" s="21">
        <f>AT197-Baseline!AT197</f>
        <v>17.016124363968988</v>
      </c>
      <c r="AU217" s="21">
        <f>AU197-Baseline!AU197</f>
        <v>16.947549622062144</v>
      </c>
      <c r="AV217" s="21">
        <f>AV197-Baseline!AV197</f>
        <v>16.873387871197508</v>
      </c>
      <c r="AW217" s="21">
        <f>AW197-Baseline!AW197</f>
        <v>16.7804216630492</v>
      </c>
      <c r="AX217" s="21">
        <f>AX197-Baseline!AX197</f>
        <v>16.670159518059851</v>
      </c>
      <c r="AY217" s="21">
        <f>AY197-Baseline!AY197</f>
        <v>16.547663742466867</v>
      </c>
      <c r="AZ217" s="21">
        <f>AZ197-Baseline!AZ197</f>
        <v>16.426626121068324</v>
      </c>
      <c r="BA217" s="21">
        <f>BA197-Baseline!BA197</f>
        <v>16.31214500862265</v>
      </c>
      <c r="BB217" s="21">
        <f>BB197-Baseline!BB197</f>
        <v>16.19898917351766</v>
      </c>
    </row>
    <row r="218" spans="1:54" outlineLevel="2">
      <c r="A218" s="480"/>
      <c r="B218" s="150" t="s">
        <v>470</v>
      </c>
      <c r="C218" s="19"/>
      <c r="D218" s="135" t="s">
        <v>383</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8" t="s">
        <v>490</v>
      </c>
      <c r="B220" s="150" t="s">
        <v>491</v>
      </c>
      <c r="C220" s="19"/>
      <c r="D220" s="135" t="s">
        <v>383</v>
      </c>
      <c r="E220" s="21">
        <f>E200-Baseline!E200</f>
        <v>17.819167828606382</v>
      </c>
      <c r="F220" s="21">
        <f>F200-Baseline!F200</f>
        <v>17.879843369968238</v>
      </c>
      <c r="G220" s="21">
        <f>G200-Baseline!G200</f>
        <v>17.906184486891355</v>
      </c>
      <c r="H220" s="21">
        <f>H200-Baseline!H200</f>
        <v>17.932100155660475</v>
      </c>
      <c r="I220" s="21">
        <f>I200-Baseline!I200</f>
        <v>17.991679683759958</v>
      </c>
      <c r="J220" s="21">
        <f>J200-Baseline!J200</f>
        <v>18.052402437462547</v>
      </c>
      <c r="K220" s="21">
        <f>K200-Baseline!K200</f>
        <v>18.076715099432146</v>
      </c>
      <c r="L220" s="21">
        <f>L200-Baseline!L200</f>
        <v>18.131759690425778</v>
      </c>
      <c r="M220" s="21">
        <f>M200-Baseline!M200</f>
        <v>18.1823276850347</v>
      </c>
      <c r="N220" s="21">
        <f>N200-Baseline!N200</f>
        <v>18.202386842344684</v>
      </c>
      <c r="O220" s="21">
        <f>O200-Baseline!O200</f>
        <v>18.185583529756709</v>
      </c>
      <c r="P220" s="21">
        <f>P200-Baseline!P200</f>
        <v>18.153195130304297</v>
      </c>
      <c r="Q220" s="21">
        <f>Q200-Baseline!Q200</f>
        <v>18.123627818922568</v>
      </c>
      <c r="R220" s="21">
        <f>R200-Baseline!R200</f>
        <v>18.126128078467282</v>
      </c>
      <c r="S220" s="21">
        <f>S200-Baseline!S200</f>
        <v>18.101612259661163</v>
      </c>
      <c r="T220" s="21">
        <f>T200-Baseline!T200</f>
        <v>18.080035813539293</v>
      </c>
      <c r="U220" s="21">
        <f>U200-Baseline!U200</f>
        <v>18.061407850352289</v>
      </c>
      <c r="V220" s="21">
        <f>V200-Baseline!V200</f>
        <v>18.073957849587494</v>
      </c>
      <c r="W220" s="21">
        <f>W200-Baseline!W200</f>
        <v>18.060941674244905</v>
      </c>
      <c r="X220" s="21">
        <f>X200-Baseline!X200</f>
        <v>18.078510176696497</v>
      </c>
      <c r="Y220" s="21">
        <f>Y200-Baseline!Y200</f>
        <v>18.071079419857256</v>
      </c>
      <c r="Z220" s="21">
        <f>Z200-Baseline!Z200</f>
        <v>18.09349187543804</v>
      </c>
      <c r="AA220" s="21">
        <f>AA200-Baseline!AA200</f>
        <v>18.118387428579226</v>
      </c>
      <c r="AB220" s="21">
        <f>AB200-Baseline!AB200</f>
        <v>18.126589273161382</v>
      </c>
      <c r="AC220" s="21">
        <f>AC200-Baseline!AC200</f>
        <v>98.481006177322541</v>
      </c>
      <c r="AD220" s="21">
        <f>AD200-Baseline!AD200</f>
        <v>98.628037331227034</v>
      </c>
      <c r="AE220" s="21">
        <f>AE200-Baseline!AE200</f>
        <v>98.803451519382577</v>
      </c>
      <c r="AF220" s="21">
        <f>AF200-Baseline!AF200</f>
        <v>98.985254438855748</v>
      </c>
      <c r="AG220" s="21">
        <f>AG200-Baseline!AG200</f>
        <v>99.175665369215352</v>
      </c>
      <c r="AH220" s="21">
        <f>AH200-Baseline!AH200</f>
        <v>99.377389028379611</v>
      </c>
      <c r="AI220" s="21">
        <f>AI200-Baseline!AI200</f>
        <v>99.594144050555869</v>
      </c>
      <c r="AJ220" s="21">
        <f>AJ200-Baseline!AJ200</f>
        <v>100.30040270458377</v>
      </c>
      <c r="AK220" s="21">
        <f>AK200-Baseline!AK200</f>
        <v>101.02286546737859</v>
      </c>
      <c r="AL220" s="21">
        <f>AL200-Baseline!AL200</f>
        <v>101.76295110021564</v>
      </c>
      <c r="AM220" s="21">
        <f>AM200-Baseline!AM200</f>
        <v>102.52146052453418</v>
      </c>
      <c r="AN220" s="21">
        <f>AN200-Baseline!AN200</f>
        <v>103.27522815692876</v>
      </c>
      <c r="AO220" s="21">
        <f>AO200-Baseline!AO200</f>
        <v>104.04456732943491</v>
      </c>
      <c r="AP220" s="21">
        <f>AP200-Baseline!AP200</f>
        <v>104.83381696693861</v>
      </c>
      <c r="AQ220" s="21">
        <f>AQ200-Baseline!AQ200</f>
        <v>105.6436040918481</v>
      </c>
      <c r="AR220" s="21">
        <f>AR200-Baseline!AR200</f>
        <v>106.35731366803523</v>
      </c>
      <c r="AS220" s="21">
        <f>AS200-Baseline!AS200</f>
        <v>106.83963450594585</v>
      </c>
      <c r="AT220" s="21">
        <f>AT200-Baseline!AT200</f>
        <v>107.33606325623435</v>
      </c>
      <c r="AU220" s="21">
        <f>AU200-Baseline!AU200</f>
        <v>107.84680453864728</v>
      </c>
      <c r="AV220" s="21">
        <f>AV200-Baseline!AV200</f>
        <v>108.29236614689373</v>
      </c>
      <c r="AW220" s="21">
        <f>AW200-Baseline!AW200</f>
        <v>108.58060473159273</v>
      </c>
      <c r="AX220" s="21">
        <f>AX200-Baseline!AX200</f>
        <v>108.64784764434245</v>
      </c>
      <c r="AY220" s="21">
        <f>AY200-Baseline!AY200</f>
        <v>108.53991930322475</v>
      </c>
      <c r="AZ220" s="21">
        <f>AZ200-Baseline!AZ200</f>
        <v>108.39120258690211</v>
      </c>
      <c r="BA220" s="21">
        <f>BA200-Baseline!BA200</f>
        <v>108.25884303287188</v>
      </c>
      <c r="BB220" s="21">
        <f>BB200-Baseline!BB200</f>
        <v>108.11906270127643</v>
      </c>
    </row>
    <row r="221" spans="1:54" outlineLevel="2">
      <c r="A221" s="479"/>
      <c r="B221" s="150" t="s">
        <v>492</v>
      </c>
      <c r="C221" s="19"/>
      <c r="D221" s="135" t="s">
        <v>383</v>
      </c>
      <c r="E221" s="21">
        <f>E201-Baseline!E201</f>
        <v>13.193055142346033</v>
      </c>
      <c r="F221" s="21">
        <f>F201-Baseline!F201</f>
        <v>13.19145571964307</v>
      </c>
      <c r="G221" s="21">
        <f>G201-Baseline!G201</f>
        <v>13.190507850447174</v>
      </c>
      <c r="H221" s="21">
        <f>H201-Baseline!H201</f>
        <v>13.190478505079682</v>
      </c>
      <c r="I221" s="21">
        <f>I201-Baseline!I201</f>
        <v>13.193345892529884</v>
      </c>
      <c r="J221" s="21">
        <f>J201-Baseline!J201</f>
        <v>13.199095328929577</v>
      </c>
      <c r="K221" s="21">
        <f>K201-Baseline!K201</f>
        <v>13.201820803432224</v>
      </c>
      <c r="L221" s="21">
        <f>L201-Baseline!L201</f>
        <v>13.205091700521111</v>
      </c>
      <c r="M221" s="21">
        <f>M201-Baseline!M201</f>
        <v>13.205564313174893</v>
      </c>
      <c r="N221" s="21">
        <f>N201-Baseline!N201</f>
        <v>13.208242532174147</v>
      </c>
      <c r="O221" s="21">
        <f>O201-Baseline!O201</f>
        <v>13.170269603897269</v>
      </c>
      <c r="P221" s="21">
        <f>P201-Baseline!P201</f>
        <v>13.124888197978784</v>
      </c>
      <c r="Q221" s="21">
        <f>Q201-Baseline!Q201</f>
        <v>13.083617923107038</v>
      </c>
      <c r="R221" s="21">
        <f>R201-Baseline!R201</f>
        <v>13.046070933720513</v>
      </c>
      <c r="S221" s="21">
        <f>S201-Baseline!S201</f>
        <v>13.011490971137643</v>
      </c>
      <c r="T221" s="21">
        <f>T201-Baseline!T201</f>
        <v>12.980976349904289</v>
      </c>
      <c r="U221" s="21">
        <f>U201-Baseline!U201</f>
        <v>12.954492151282288</v>
      </c>
      <c r="V221" s="21">
        <f>V201-Baseline!V201</f>
        <v>12.932007300572341</v>
      </c>
      <c r="W221" s="21">
        <f>W201-Baseline!W201</f>
        <v>12.913494472857595</v>
      </c>
      <c r="X221" s="21">
        <f>X201-Baseline!X201</f>
        <v>12.898930177082391</v>
      </c>
      <c r="Y221" s="21">
        <f>Y201-Baseline!Y201</f>
        <v>12.888180529964139</v>
      </c>
      <c r="Z221" s="21">
        <f>Z201-Baseline!Z201</f>
        <v>12.881156272665809</v>
      </c>
      <c r="AA221" s="21">
        <f>AA201-Baseline!AA201</f>
        <v>12.8780347243856</v>
      </c>
      <c r="AB221" s="21">
        <f>AB201-Baseline!AB201</f>
        <v>12.866114488284015</v>
      </c>
      <c r="AC221" s="21">
        <f>AC201-Baseline!AC201</f>
        <v>64.073510974260756</v>
      </c>
      <c r="AD221" s="21">
        <f>AD201-Baseline!AD201</f>
        <v>64.001669532751833</v>
      </c>
      <c r="AE221" s="21">
        <f>AE201-Baseline!AE201</f>
        <v>63.943760161711793</v>
      </c>
      <c r="AF221" s="21">
        <f>AF201-Baseline!AF201</f>
        <v>63.898063381629562</v>
      </c>
      <c r="AG221" s="21">
        <f>AG201-Baseline!AG201</f>
        <v>63.863605365575054</v>
      </c>
      <c r="AH221" s="21">
        <f>AH201-Baseline!AH201</f>
        <v>63.84040227500477</v>
      </c>
      <c r="AI221" s="21">
        <f>AI201-Baseline!AI201</f>
        <v>63.829887639392922</v>
      </c>
      <c r="AJ221" s="21">
        <f>AJ201-Baseline!AJ201</f>
        <v>64.13321438096051</v>
      </c>
      <c r="AK221" s="21">
        <f>AK201-Baseline!AK201</f>
        <v>64.449823280857728</v>
      </c>
      <c r="AL221" s="21">
        <f>AL201-Baseline!AL201</f>
        <v>64.779956125262089</v>
      </c>
      <c r="AM221" s="21">
        <f>AM201-Baseline!AM201</f>
        <v>65.123924568385036</v>
      </c>
      <c r="AN221" s="21">
        <f>AN201-Baseline!AN201</f>
        <v>65.467893749106054</v>
      </c>
      <c r="AO221" s="21">
        <f>AO201-Baseline!AO201</f>
        <v>65.824120797744229</v>
      </c>
      <c r="AP221" s="21">
        <f>AP201-Baseline!AP201</f>
        <v>66.195133764691434</v>
      </c>
      <c r="AQ221" s="21">
        <f>AQ201-Baseline!AQ201</f>
        <v>66.581197207093027</v>
      </c>
      <c r="AR221" s="21">
        <f>AR201-Baseline!AR201</f>
        <v>66.907894395524181</v>
      </c>
      <c r="AS221" s="21">
        <f>AS201-Baseline!AS201</f>
        <v>67.08934360041907</v>
      </c>
      <c r="AT221" s="21">
        <f>AT201-Baseline!AT201</f>
        <v>67.282257133489423</v>
      </c>
      <c r="AU221" s="21">
        <f>AU201-Baseline!AU201</f>
        <v>67.486690550112371</v>
      </c>
      <c r="AV221" s="21">
        <f>AV201-Baseline!AV201</f>
        <v>67.652084429281828</v>
      </c>
      <c r="AW221" s="21">
        <f>AW201-Baseline!AW201</f>
        <v>67.720122001088782</v>
      </c>
      <c r="AX221" s="21">
        <f>AX201-Baseline!AX201</f>
        <v>67.660690715311802</v>
      </c>
      <c r="AY221" s="21">
        <f>AY201-Baseline!AY201</f>
        <v>67.501409385806994</v>
      </c>
      <c r="AZ221" s="21">
        <f>AZ201-Baseline!AZ201</f>
        <v>67.321755962607028</v>
      </c>
      <c r="BA221" s="21">
        <f>BA201-Baseline!BA201</f>
        <v>67.155115770747329</v>
      </c>
      <c r="BB221" s="21">
        <f>BB201-Baseline!BB201</f>
        <v>66.985936365661274</v>
      </c>
    </row>
    <row r="222" spans="1:54" outlineLevel="2">
      <c r="A222" s="480"/>
      <c r="B222" s="150" t="s">
        <v>493</v>
      </c>
      <c r="C222" s="19"/>
      <c r="D222" s="135" t="s">
        <v>383</v>
      </c>
      <c r="E222" s="21">
        <f>E202-Baseline!E202</f>
        <v>22.474612736061722</v>
      </c>
      <c r="F222" s="21">
        <f>F202-Baseline!F202</f>
        <v>22.550587871537914</v>
      </c>
      <c r="G222" s="21">
        <f>G202-Baseline!G202</f>
        <v>22.62719032846497</v>
      </c>
      <c r="H222" s="21">
        <f>H202-Baseline!H202</f>
        <v>22.705993873176411</v>
      </c>
      <c r="I222" s="21">
        <f>I202-Baseline!I202</f>
        <v>22.788996911150075</v>
      </c>
      <c r="J222" s="21">
        <f>J202-Baseline!J202</f>
        <v>22.876201730409829</v>
      </c>
      <c r="K222" s="21">
        <f>K202-Baseline!K202</f>
        <v>22.961719936373932</v>
      </c>
      <c r="L222" s="21">
        <f>L202-Baseline!L202</f>
        <v>23.049139162056946</v>
      </c>
      <c r="M222" s="21">
        <f>M202-Baseline!M202</f>
        <v>23.135122007978914</v>
      </c>
      <c r="N222" s="21">
        <f>N202-Baseline!N202</f>
        <v>23.224702619337691</v>
      </c>
      <c r="O222" s="21">
        <f>O202-Baseline!O202</f>
        <v>23.223248089610109</v>
      </c>
      <c r="P222" s="21">
        <f>P202-Baseline!P202</f>
        <v>23.20267647031206</v>
      </c>
      <c r="Q222" s="21">
        <f>Q202-Baseline!Q202</f>
        <v>23.188212836521984</v>
      </c>
      <c r="R222" s="21">
        <f>R202-Baseline!R202</f>
        <v>23.179474185449006</v>
      </c>
      <c r="S222" s="21">
        <f>S202-Baseline!S202</f>
        <v>23.173423214667078</v>
      </c>
      <c r="T222" s="21">
        <f>T202-Baseline!T202</f>
        <v>23.173437945265707</v>
      </c>
      <c r="U222" s="21">
        <f>U202-Baseline!U202</f>
        <v>23.179490209693</v>
      </c>
      <c r="V222" s="21">
        <f>V202-Baseline!V202</f>
        <v>23.191556821519836</v>
      </c>
      <c r="W222" s="21">
        <f>W202-Baseline!W202</f>
        <v>23.209619504325961</v>
      </c>
      <c r="X222" s="21">
        <f>X202-Baseline!X202</f>
        <v>23.233664990157365</v>
      </c>
      <c r="Y222" s="21">
        <f>Y202-Baseline!Y202</f>
        <v>23.263570836329848</v>
      </c>
      <c r="Z222" s="21">
        <f>Z202-Baseline!Z202</f>
        <v>23.299260446156552</v>
      </c>
      <c r="AA222" s="21">
        <f>AA202-Baseline!AA202</f>
        <v>23.340925085464679</v>
      </c>
      <c r="AB222" s="21">
        <f>AB202-Baseline!AB202</f>
        <v>23.362854383558204</v>
      </c>
      <c r="AC222" s="21">
        <f>AC202-Baseline!AC202</f>
        <v>132.70936491141171</v>
      </c>
      <c r="AD222" s="21">
        <f>AD202-Baseline!AD202</f>
        <v>133.05228930807948</v>
      </c>
      <c r="AE222" s="21">
        <f>AE202-Baseline!AE202</f>
        <v>133.41276522099585</v>
      </c>
      <c r="AF222" s="21">
        <f>AF202-Baseline!AF202</f>
        <v>133.78610484747264</v>
      </c>
      <c r="AG222" s="21">
        <f>AG202-Baseline!AG202</f>
        <v>134.16983312159363</v>
      </c>
      <c r="AH222" s="21">
        <f>AH202-Baseline!AH202</f>
        <v>134.56442139934876</v>
      </c>
      <c r="AI222" s="21">
        <f>AI202-Baseline!AI202</f>
        <v>134.97457145404672</v>
      </c>
      <c r="AJ222" s="21">
        <f>AJ202-Baseline!AJ202</f>
        <v>136.04778982613055</v>
      </c>
      <c r="AK222" s="21">
        <f>AK202-Baseline!AK202</f>
        <v>137.14188247458426</v>
      </c>
      <c r="AL222" s="21">
        <f>AL202-Baseline!AL202</f>
        <v>138.25763999246269</v>
      </c>
      <c r="AM222" s="21">
        <f>AM202-Baseline!AM202</f>
        <v>139.39604544476612</v>
      </c>
      <c r="AN222" s="21">
        <f>AN202-Baseline!AN202</f>
        <v>140.52504181743407</v>
      </c>
      <c r="AO222" s="21">
        <f>AO202-Baseline!AO202</f>
        <v>141.67313841112113</v>
      </c>
      <c r="AP222" s="21">
        <f>AP202-Baseline!AP202</f>
        <v>142.84638274102903</v>
      </c>
      <c r="AQ222" s="21">
        <f>AQ202-Baseline!AQ202</f>
        <v>144.04555889650868</v>
      </c>
      <c r="AR222" s="21">
        <f>AR202-Baseline!AR202</f>
        <v>145.11263827971089</v>
      </c>
      <c r="AS222" s="21">
        <f>AS202-Baseline!AS202</f>
        <v>145.86390747284929</v>
      </c>
      <c r="AT222" s="21">
        <f>AT202-Baseline!AT202</f>
        <v>146.63212807614636</v>
      </c>
      <c r="AU222" s="21">
        <f>AU202-Baseline!AU202</f>
        <v>147.41761317749811</v>
      </c>
      <c r="AV222" s="21">
        <f>AV202-Baseline!AV202</f>
        <v>148.11250481622579</v>
      </c>
      <c r="AW222" s="21">
        <f>AW202-Baseline!AW202</f>
        <v>148.5915897506105</v>
      </c>
      <c r="AX222" s="21">
        <f>AX202-Baseline!AX202</f>
        <v>148.75845338228157</v>
      </c>
      <c r="AY222" s="21">
        <f>AY202-Baseline!AY202</f>
        <v>148.67687520122399</v>
      </c>
      <c r="AZ222" s="21">
        <f>AZ202-Baseline!AZ202</f>
        <v>148.53501979066846</v>
      </c>
      <c r="BA222" s="21">
        <f>BA202-Baseline!BA202</f>
        <v>148.41326439412063</v>
      </c>
      <c r="BB222" s="21">
        <f>BB202-Baseline!BB202</f>
        <v>148.27978001106868</v>
      </c>
    </row>
    <row r="223" spans="1:54" outlineLevel="2">
      <c r="B223" s="19"/>
      <c r="C223" s="19"/>
      <c r="D223" s="19"/>
      <c r="E223" s="15"/>
    </row>
    <row r="224" spans="1:54" outlineLevel="2">
      <c r="A224" s="478" t="s">
        <v>494</v>
      </c>
      <c r="B224" s="150" t="s">
        <v>491</v>
      </c>
      <c r="C224" s="19"/>
      <c r="D224" s="135" t="s">
        <v>383</v>
      </c>
      <c r="E224" s="21">
        <f>E204-Baseline!E204</f>
        <v>17.819167828606382</v>
      </c>
      <c r="F224" s="21">
        <f>F204-Baseline!F204</f>
        <v>35.699011198574624</v>
      </c>
      <c r="G224" s="21">
        <f>G204-Baseline!G204</f>
        <v>53.605195685465979</v>
      </c>
      <c r="H224" s="21">
        <f>H204-Baseline!H204</f>
        <v>71.537295841126451</v>
      </c>
      <c r="I224" s="21">
        <f>I204-Baseline!I204</f>
        <v>89.528975524886405</v>
      </c>
      <c r="J224" s="21">
        <f>J204-Baseline!J204</f>
        <v>107.58137796234895</v>
      </c>
      <c r="K224" s="21">
        <f>K204-Baseline!K204</f>
        <v>125.6580930617811</v>
      </c>
      <c r="L224" s="21">
        <f>L204-Baseline!L204</f>
        <v>143.78985275220688</v>
      </c>
      <c r="M224" s="21">
        <f>M204-Baseline!M204</f>
        <v>161.97218043724158</v>
      </c>
      <c r="N224" s="21">
        <f>N204-Baseline!N204</f>
        <v>180.17456727958626</v>
      </c>
      <c r="O224" s="21">
        <f>O204-Baseline!O204</f>
        <v>198.36015080934297</v>
      </c>
      <c r="P224" s="21">
        <f>P204-Baseline!P204</f>
        <v>216.51334593964725</v>
      </c>
      <c r="Q224" s="21">
        <f>Q204-Baseline!Q204</f>
        <v>234.63697375856981</v>
      </c>
      <c r="R224" s="21">
        <f>R204-Baseline!R204</f>
        <v>252.76310183703708</v>
      </c>
      <c r="S224" s="21">
        <f>S204-Baseline!S204</f>
        <v>270.86471409669826</v>
      </c>
      <c r="T224" s="21">
        <f>T204-Baseline!T204</f>
        <v>288.94474991023753</v>
      </c>
      <c r="U224" s="21">
        <f>U204-Baseline!U204</f>
        <v>307.00615776058982</v>
      </c>
      <c r="V224" s="21">
        <f>V204-Baseline!V204</f>
        <v>325.0801156101773</v>
      </c>
      <c r="W224" s="21">
        <f>W204-Baseline!W204</f>
        <v>343.14105728442223</v>
      </c>
      <c r="X224" s="21">
        <f>X204-Baseline!X204</f>
        <v>361.21956746111874</v>
      </c>
      <c r="Y224" s="21">
        <f>Y204-Baseline!Y204</f>
        <v>379.290646880976</v>
      </c>
      <c r="Z224" s="21">
        <f>Z204-Baseline!Z204</f>
        <v>397.38413875641402</v>
      </c>
      <c r="AA224" s="21">
        <f>AA204-Baseline!AA204</f>
        <v>415.50252618499326</v>
      </c>
      <c r="AB224" s="21">
        <f>AB204-Baseline!AB204</f>
        <v>433.62911545815462</v>
      </c>
      <c r="AC224" s="21">
        <f>AC204-Baseline!AC204</f>
        <v>532.11012163547719</v>
      </c>
      <c r="AD224" s="21">
        <f>AD204-Baseline!AD204</f>
        <v>630.73815896670419</v>
      </c>
      <c r="AE224" s="21">
        <f>AE204-Baseline!AE204</f>
        <v>729.54161048608671</v>
      </c>
      <c r="AF224" s="21">
        <f>AF204-Baseline!AF204</f>
        <v>828.5268649249424</v>
      </c>
      <c r="AG224" s="21">
        <f>AG204-Baseline!AG204</f>
        <v>927.70253029415778</v>
      </c>
      <c r="AH224" s="21">
        <f>AH204-Baseline!AH204</f>
        <v>1027.0799193225373</v>
      </c>
      <c r="AI224" s="21">
        <f>AI204-Baseline!AI204</f>
        <v>1126.6740633730931</v>
      </c>
      <c r="AJ224" s="21">
        <f>AJ204-Baseline!AJ204</f>
        <v>1226.9744660776769</v>
      </c>
      <c r="AK224" s="21">
        <f>AK204-Baseline!AK204</f>
        <v>1327.9973315450554</v>
      </c>
      <c r="AL224" s="21">
        <f>AL204-Baseline!AL204</f>
        <v>1429.760282645271</v>
      </c>
      <c r="AM224" s="21">
        <f>AM204-Baseline!AM204</f>
        <v>1532.2817431698052</v>
      </c>
      <c r="AN224" s="21">
        <f>AN204-Baseline!AN204</f>
        <v>1635.5569713267339</v>
      </c>
      <c r="AO224" s="21">
        <f>AO204-Baseline!AO204</f>
        <v>1739.6015386561687</v>
      </c>
      <c r="AP224" s="21">
        <f>AP204-Baseline!AP204</f>
        <v>1844.4353556231074</v>
      </c>
      <c r="AQ224" s="21">
        <f>AQ204-Baseline!AQ204</f>
        <v>1950.0789597149555</v>
      </c>
      <c r="AR224" s="21">
        <f>AR204-Baseline!AR204</f>
        <v>2056.4362733829907</v>
      </c>
      <c r="AS224" s="21">
        <f>AS204-Baseline!AS204</f>
        <v>2163.2759078889367</v>
      </c>
      <c r="AT224" s="21">
        <f>AT204-Baseline!AT204</f>
        <v>2270.6119711451711</v>
      </c>
      <c r="AU224" s="21">
        <f>AU204-Baseline!AU204</f>
        <v>2378.4587756838182</v>
      </c>
      <c r="AV224" s="21">
        <f>AV204-Baseline!AV204</f>
        <v>2486.7511418307117</v>
      </c>
      <c r="AW224" s="21">
        <f>AW204-Baseline!AW204</f>
        <v>2595.3317465623045</v>
      </c>
      <c r="AX224" s="21">
        <f>AX204-Baseline!AX204</f>
        <v>2703.9795942066471</v>
      </c>
      <c r="AY224" s="21">
        <f>AY204-Baseline!AY204</f>
        <v>2812.519513509872</v>
      </c>
      <c r="AZ224" s="21">
        <f>AZ204-Baseline!AZ204</f>
        <v>2920.9107160967742</v>
      </c>
      <c r="BA224" s="21">
        <f>BA204-Baseline!BA204</f>
        <v>3029.1695591296461</v>
      </c>
      <c r="BB224" s="21">
        <f>BB204-Baseline!BB204</f>
        <v>3137.2886218309227</v>
      </c>
    </row>
    <row r="225" spans="1:54" outlineLevel="2">
      <c r="A225" s="479"/>
      <c r="B225" s="150" t="s">
        <v>492</v>
      </c>
      <c r="C225" s="19"/>
      <c r="D225" s="135" t="s">
        <v>383</v>
      </c>
      <c r="E225" s="21">
        <f>E205-Baseline!E205</f>
        <v>13.193055142346033</v>
      </c>
      <c r="F225" s="21">
        <f>F205-Baseline!F205</f>
        <v>26.384510861989103</v>
      </c>
      <c r="G225" s="21">
        <f>G205-Baseline!G205</f>
        <v>39.575018712436275</v>
      </c>
      <c r="H225" s="21">
        <f>H205-Baseline!H205</f>
        <v>52.765497217515957</v>
      </c>
      <c r="I225" s="21">
        <f>I205-Baseline!I205</f>
        <v>65.958843110045848</v>
      </c>
      <c r="J225" s="21">
        <f>J205-Baseline!J205</f>
        <v>79.157938438975421</v>
      </c>
      <c r="K225" s="21">
        <f>K205-Baseline!K205</f>
        <v>92.359759242407648</v>
      </c>
      <c r="L225" s="21">
        <f>L205-Baseline!L205</f>
        <v>105.56485094292876</v>
      </c>
      <c r="M225" s="21">
        <f>M205-Baseline!M205</f>
        <v>118.77041525610365</v>
      </c>
      <c r="N225" s="21">
        <f>N205-Baseline!N205</f>
        <v>131.97865778827779</v>
      </c>
      <c r="O225" s="21">
        <f>O205-Baseline!O205</f>
        <v>145.14892739217507</v>
      </c>
      <c r="P225" s="21">
        <f>P205-Baseline!P205</f>
        <v>158.27381559015384</v>
      </c>
      <c r="Q225" s="21">
        <f>Q205-Baseline!Q205</f>
        <v>171.35743351326087</v>
      </c>
      <c r="R225" s="21">
        <f>R205-Baseline!R205</f>
        <v>184.40350444698137</v>
      </c>
      <c r="S225" s="21">
        <f>S205-Baseline!S205</f>
        <v>197.41499541811902</v>
      </c>
      <c r="T225" s="21">
        <f>T205-Baseline!T205</f>
        <v>210.39597176802332</v>
      </c>
      <c r="U225" s="21">
        <f>U205-Baseline!U205</f>
        <v>223.35046391930561</v>
      </c>
      <c r="V225" s="21">
        <f>V205-Baseline!V205</f>
        <v>236.28247121987795</v>
      </c>
      <c r="W225" s="21">
        <f>W205-Baseline!W205</f>
        <v>249.19596569273554</v>
      </c>
      <c r="X225" s="21">
        <f>X205-Baseline!X205</f>
        <v>262.09489586981795</v>
      </c>
      <c r="Y225" s="21">
        <f>Y205-Baseline!Y205</f>
        <v>274.98307639978208</v>
      </c>
      <c r="Z225" s="21">
        <f>Z205-Baseline!Z205</f>
        <v>287.86423267244788</v>
      </c>
      <c r="AA225" s="21">
        <f>AA205-Baseline!AA205</f>
        <v>300.74226739683348</v>
      </c>
      <c r="AB225" s="21">
        <f>AB205-Baseline!AB205</f>
        <v>313.60838188511752</v>
      </c>
      <c r="AC225" s="21">
        <f>AC205-Baseline!AC205</f>
        <v>377.68189285937831</v>
      </c>
      <c r="AD225" s="21">
        <f>AD205-Baseline!AD205</f>
        <v>441.68356239213017</v>
      </c>
      <c r="AE225" s="21">
        <f>AE205-Baseline!AE205</f>
        <v>505.62732255384196</v>
      </c>
      <c r="AF225" s="21">
        <f>AF205-Baseline!AF205</f>
        <v>569.52538593547149</v>
      </c>
      <c r="AG225" s="21">
        <f>AG205-Baseline!AG205</f>
        <v>633.38899130104653</v>
      </c>
      <c r="AH225" s="21">
        <f>AH205-Baseline!AH205</f>
        <v>697.22939357605128</v>
      </c>
      <c r="AI225" s="21">
        <f>AI205-Baseline!AI205</f>
        <v>761.05928121544423</v>
      </c>
      <c r="AJ225" s="21">
        <f>AJ205-Baseline!AJ205</f>
        <v>825.1924955964048</v>
      </c>
      <c r="AK225" s="21">
        <f>AK205-Baseline!AK205</f>
        <v>889.64231887726248</v>
      </c>
      <c r="AL225" s="21">
        <f>AL205-Baseline!AL205</f>
        <v>954.42227500252454</v>
      </c>
      <c r="AM225" s="21">
        <f>AM205-Baseline!AM205</f>
        <v>1019.5461995709096</v>
      </c>
      <c r="AN225" s="21">
        <f>AN205-Baseline!AN205</f>
        <v>1085.0140933200157</v>
      </c>
      <c r="AO225" s="21">
        <f>AO205-Baseline!AO205</f>
        <v>1150.8382141177599</v>
      </c>
      <c r="AP225" s="21">
        <f>AP205-Baseline!AP205</f>
        <v>1217.0333478824514</v>
      </c>
      <c r="AQ225" s="21">
        <f>AQ205-Baseline!AQ205</f>
        <v>1283.6145450895444</v>
      </c>
      <c r="AR225" s="21">
        <f>AR205-Baseline!AR205</f>
        <v>1350.5224394850686</v>
      </c>
      <c r="AS225" s="21">
        <f>AS205-Baseline!AS205</f>
        <v>1417.6117830854878</v>
      </c>
      <c r="AT225" s="21">
        <f>AT205-Baseline!AT205</f>
        <v>1484.8940402189771</v>
      </c>
      <c r="AU225" s="21">
        <f>AU205-Baseline!AU205</f>
        <v>1552.3807307690895</v>
      </c>
      <c r="AV225" s="21">
        <f>AV205-Baseline!AV205</f>
        <v>1620.0328151983713</v>
      </c>
      <c r="AW225" s="21">
        <f>AW205-Baseline!AW205</f>
        <v>1687.7529371994601</v>
      </c>
      <c r="AX225" s="21">
        <f>AX205-Baseline!AX205</f>
        <v>1755.413627914772</v>
      </c>
      <c r="AY225" s="21">
        <f>AY205-Baseline!AY205</f>
        <v>1822.9150373005789</v>
      </c>
      <c r="AZ225" s="21">
        <f>AZ205-Baseline!AZ205</f>
        <v>1890.236793263186</v>
      </c>
      <c r="BA225" s="21">
        <f>BA205-Baseline!BA205</f>
        <v>1957.3919090339332</v>
      </c>
      <c r="BB225" s="21">
        <f>BB205-Baseline!BB205</f>
        <v>2024.3778453995944</v>
      </c>
    </row>
    <row r="226" spans="1:54" outlineLevel="2">
      <c r="A226" s="480"/>
      <c r="B226" s="150" t="s">
        <v>493</v>
      </c>
      <c r="C226" s="19"/>
      <c r="D226" s="135" t="s">
        <v>383</v>
      </c>
      <c r="E226" s="21">
        <f>E206-Baseline!E206</f>
        <v>22.474612736061722</v>
      </c>
      <c r="F226" s="21">
        <f>F206-Baseline!F206</f>
        <v>45.025200607599636</v>
      </c>
      <c r="G226" s="21">
        <f>G206-Baseline!G206</f>
        <v>67.652390936064606</v>
      </c>
      <c r="H226" s="21">
        <f>H206-Baseline!H206</f>
        <v>90.358384809241016</v>
      </c>
      <c r="I226" s="21">
        <f>I206-Baseline!I206</f>
        <v>113.1473817203911</v>
      </c>
      <c r="J226" s="21">
        <f>J206-Baseline!J206</f>
        <v>136.02358345080091</v>
      </c>
      <c r="K226" s="21">
        <f>K206-Baseline!K206</f>
        <v>158.98530338717484</v>
      </c>
      <c r="L226" s="21">
        <f>L206-Baseline!L206</f>
        <v>182.03444254923178</v>
      </c>
      <c r="M226" s="21">
        <f>M206-Baseline!M206</f>
        <v>205.16956455721069</v>
      </c>
      <c r="N226" s="21">
        <f>N206-Baseline!N206</f>
        <v>228.3942671765484</v>
      </c>
      <c r="O226" s="21">
        <f>O206-Baseline!O206</f>
        <v>251.61751526615851</v>
      </c>
      <c r="P226" s="21">
        <f>P206-Baseline!P206</f>
        <v>274.82019173647058</v>
      </c>
      <c r="Q226" s="21">
        <f>Q206-Baseline!Q206</f>
        <v>298.00840457299256</v>
      </c>
      <c r="R226" s="21">
        <f>R206-Baseline!R206</f>
        <v>321.18787875844157</v>
      </c>
      <c r="S226" s="21">
        <f>S206-Baseline!S206</f>
        <v>344.36130197310865</v>
      </c>
      <c r="T226" s="21">
        <f>T206-Baseline!T206</f>
        <v>367.53473991837438</v>
      </c>
      <c r="U226" s="21">
        <f>U206-Baseline!U206</f>
        <v>390.71423012806736</v>
      </c>
      <c r="V226" s="21">
        <f>V206-Baseline!V206</f>
        <v>413.9057869495872</v>
      </c>
      <c r="W226" s="21">
        <f>W206-Baseline!W206</f>
        <v>437.11540645391318</v>
      </c>
      <c r="X226" s="21">
        <f>X206-Baseline!X206</f>
        <v>460.34907144407055</v>
      </c>
      <c r="Y226" s="21">
        <f>Y206-Baseline!Y206</f>
        <v>483.61264228040039</v>
      </c>
      <c r="Z226" s="21">
        <f>Z206-Baseline!Z206</f>
        <v>506.91190272655695</v>
      </c>
      <c r="AA226" s="21">
        <f>AA206-Baseline!AA206</f>
        <v>530.25282781202168</v>
      </c>
      <c r="AB226" s="21">
        <f>AB206-Baseline!AB206</f>
        <v>553.61568219557989</v>
      </c>
      <c r="AC226" s="21">
        <f>AC206-Baseline!AC206</f>
        <v>686.32504710699163</v>
      </c>
      <c r="AD226" s="21">
        <f>AD206-Baseline!AD206</f>
        <v>819.37733641507111</v>
      </c>
      <c r="AE226" s="21">
        <f>AE206-Baseline!AE206</f>
        <v>952.79010163606699</v>
      </c>
      <c r="AF226" s="21">
        <f>AF206-Baseline!AF206</f>
        <v>1086.5762064835396</v>
      </c>
      <c r="AG226" s="21">
        <f>AG206-Baseline!AG206</f>
        <v>1220.7460396051333</v>
      </c>
      <c r="AH226" s="21">
        <f>AH206-Baseline!AH206</f>
        <v>1355.310461004482</v>
      </c>
      <c r="AI226" s="21">
        <f>AI206-Baseline!AI206</f>
        <v>1490.2850324585288</v>
      </c>
      <c r="AJ226" s="21">
        <f>AJ206-Baseline!AJ206</f>
        <v>1626.3328222846594</v>
      </c>
      <c r="AK226" s="21">
        <f>AK206-Baseline!AK206</f>
        <v>1763.4747047592437</v>
      </c>
      <c r="AL226" s="21">
        <f>AL206-Baseline!AL206</f>
        <v>1901.7323447517063</v>
      </c>
      <c r="AM226" s="21">
        <f>AM206-Baseline!AM206</f>
        <v>2041.1283901964723</v>
      </c>
      <c r="AN226" s="21">
        <f>AN206-Baseline!AN206</f>
        <v>2181.6534320139062</v>
      </c>
      <c r="AO226" s="21">
        <f>AO206-Baseline!AO206</f>
        <v>2323.3265704250275</v>
      </c>
      <c r="AP226" s="21">
        <f>AP206-Baseline!AP206</f>
        <v>2466.1729531660567</v>
      </c>
      <c r="AQ226" s="21">
        <f>AQ206-Baseline!AQ206</f>
        <v>2610.2185120625654</v>
      </c>
      <c r="AR226" s="21">
        <f>AR206-Baseline!AR206</f>
        <v>2755.3311503422765</v>
      </c>
      <c r="AS226" s="21">
        <f>AS206-Baseline!AS206</f>
        <v>2901.1950578151259</v>
      </c>
      <c r="AT226" s="21">
        <f>AT206-Baseline!AT206</f>
        <v>3047.8271858912722</v>
      </c>
      <c r="AU226" s="21">
        <f>AU206-Baseline!AU206</f>
        <v>3195.2447990687701</v>
      </c>
      <c r="AV226" s="21">
        <f>AV206-Baseline!AV206</f>
        <v>3343.3573038849959</v>
      </c>
      <c r="AW226" s="21">
        <f>AW206-Baseline!AW206</f>
        <v>3491.9488936356065</v>
      </c>
      <c r="AX226" s="21">
        <f>AX206-Baseline!AX206</f>
        <v>3640.707347017888</v>
      </c>
      <c r="AY226" s="21">
        <f>AY206-Baseline!AY206</f>
        <v>3789.384222219112</v>
      </c>
      <c r="AZ226" s="21">
        <f>AZ206-Baseline!AZ206</f>
        <v>3937.9192420097806</v>
      </c>
      <c r="BA226" s="21">
        <f>BA206-Baseline!BA206</f>
        <v>4086.3325064039013</v>
      </c>
      <c r="BB226" s="21">
        <f>BB206-Baseline!BB206</f>
        <v>4234.6122864149702</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498</v>
      </c>
      <c r="C229" s="57"/>
      <c r="D229" s="56" t="s">
        <v>383</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20:A222"/>
    <mergeCell ref="A224:A226"/>
    <mergeCell ref="A190:A198"/>
    <mergeCell ref="A200:A202"/>
    <mergeCell ref="A143:A154"/>
    <mergeCell ref="A158:A169"/>
    <mergeCell ref="A172:A174"/>
    <mergeCell ref="A176:A178"/>
    <mergeCell ref="A186:A187"/>
    <mergeCell ref="A204:A206"/>
    <mergeCell ref="A210:A218"/>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2BA56EA0-9351-4AF0-BC04-6A01BD7EB539}">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FA73B977-CC9C-4BEA-8251-46A10F55E32E}">
          <x14:formula1>
            <xm:f>'Fixed Data'!$E$55:$E$58</xm:f>
          </x14:formula1>
          <xm:sqref>B158:B169 B143:B154</xm:sqref>
        </x14:dataValidation>
        <x14:dataValidation type="list" allowBlank="1" showInputMessage="1" showErrorMessage="1" xr:uid="{D400A754-56A0-47A9-890C-0FA12C5F8278}">
          <x14:formula1>
            <xm:f>'Fixed Data'!$C$64:$C$65</xm:f>
          </x14:formula1>
          <xm:sqref>B66:B70</xm:sqref>
        </x14:dataValidation>
        <x14:dataValidation type="list" allowBlank="1" showInputMessage="1" showErrorMessage="1" xr:uid="{6D1A75D6-43EC-40B5-ADF7-9FD5479C80C9}">
          <x14:formula1>
            <xm:f>'Fixed Data'!$C$55:$C$61</xm:f>
          </x14:formula1>
          <xm:sqref>C54:C63</xm:sqref>
        </x14:dataValidation>
        <x14:dataValidation type="list" allowBlank="1" showInputMessage="1" showErrorMessage="1" xr:uid="{FBCA3B56-4D7C-40EB-9F76-8DFB6388416B}">
          <x14:formula1>
            <xm:f>'Fixed Data'!$A$55:$A$78</xm:f>
          </x14:formula1>
          <xm:sqref>B54:B63</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504F5-6BBE-44CF-93A3-C46853A8D3CE}">
  <sheetPr>
    <tabColor theme="9" tint="0.59999389629810485"/>
  </sheetPr>
  <dimension ref="A1:S32"/>
  <sheetViews>
    <sheetView workbookViewId="0">
      <selection sqref="A1:XFD1048576"/>
    </sheetView>
  </sheetViews>
  <sheetFormatPr defaultRowHeight="13.5"/>
  <cols>
    <col min="1" max="1" width="22" customWidth="1"/>
  </cols>
  <sheetData>
    <row r="1" spans="1:19">
      <c r="A1" s="4" t="s">
        <v>500</v>
      </c>
    </row>
    <row r="2" spans="1:19">
      <c r="A2" s="476" t="s">
        <v>501</v>
      </c>
      <c r="B2" s="476"/>
      <c r="C2" s="476"/>
      <c r="D2" s="476"/>
      <c r="E2" s="476"/>
      <c r="F2" s="476"/>
      <c r="G2" s="476"/>
      <c r="H2" s="476"/>
      <c r="I2" s="476"/>
      <c r="J2" s="476"/>
      <c r="K2" s="476"/>
      <c r="L2" s="476"/>
      <c r="M2" s="476"/>
      <c r="N2" s="476"/>
      <c r="O2" s="476"/>
      <c r="P2" s="476"/>
      <c r="Q2" s="476"/>
      <c r="R2" s="476"/>
      <c r="S2" s="476"/>
    </row>
    <row r="3" spans="1:19">
      <c r="A3" s="476"/>
      <c r="B3" s="476"/>
      <c r="C3" s="476"/>
      <c r="D3" s="476"/>
      <c r="E3" s="476"/>
      <c r="F3" s="476"/>
      <c r="G3" s="476"/>
      <c r="H3" s="476"/>
      <c r="I3" s="476"/>
      <c r="J3" s="476"/>
      <c r="K3" s="476"/>
      <c r="L3" s="476"/>
      <c r="M3" s="476"/>
      <c r="N3" s="476"/>
      <c r="O3" s="476"/>
      <c r="P3" s="476"/>
      <c r="Q3" s="476"/>
      <c r="R3" s="476"/>
      <c r="S3" s="476"/>
    </row>
    <row r="4" spans="1:19">
      <c r="A4" s="476"/>
      <c r="B4" s="476"/>
      <c r="C4" s="476"/>
      <c r="D4" s="476"/>
      <c r="E4" s="476"/>
      <c r="F4" s="476"/>
      <c r="G4" s="476"/>
      <c r="H4" s="476"/>
      <c r="I4" s="476"/>
      <c r="J4" s="476"/>
      <c r="K4" s="476"/>
      <c r="L4" s="476"/>
      <c r="M4" s="476"/>
      <c r="N4" s="476"/>
      <c r="O4" s="476"/>
      <c r="P4" s="476"/>
      <c r="Q4" s="476"/>
      <c r="R4" s="476"/>
      <c r="S4" s="476"/>
    </row>
    <row r="19" spans="1:19">
      <c r="A19" s="4" t="s">
        <v>503</v>
      </c>
    </row>
    <row r="20" spans="1:19">
      <c r="A20" s="476" t="s">
        <v>504</v>
      </c>
      <c r="B20" s="476"/>
      <c r="C20" s="476"/>
      <c r="D20" s="476"/>
      <c r="E20" s="476"/>
      <c r="F20" s="476"/>
      <c r="G20" s="476"/>
      <c r="H20" s="476"/>
      <c r="I20" s="476"/>
      <c r="J20" s="476"/>
      <c r="K20" s="476"/>
      <c r="L20" s="476"/>
      <c r="M20" s="476"/>
      <c r="N20" s="476"/>
      <c r="O20" s="476"/>
      <c r="P20" s="476"/>
      <c r="Q20" s="476"/>
      <c r="R20" s="476"/>
      <c r="S20" s="476"/>
    </row>
    <row r="21" spans="1:19" ht="25.5" customHeight="1">
      <c r="A21" s="476"/>
      <c r="B21" s="476"/>
      <c r="C21" s="476"/>
      <c r="D21" s="476"/>
      <c r="E21" s="476"/>
      <c r="F21" s="476"/>
      <c r="G21" s="476"/>
      <c r="H21" s="476"/>
      <c r="I21" s="476"/>
      <c r="J21" s="476"/>
      <c r="K21" s="476"/>
      <c r="L21" s="476"/>
      <c r="M21" s="476"/>
      <c r="N21" s="476"/>
      <c r="O21" s="476"/>
      <c r="P21" s="476"/>
      <c r="Q21" s="476"/>
      <c r="R21" s="476"/>
      <c r="S21" s="476"/>
    </row>
    <row r="23" spans="1:19">
      <c r="A23" s="158" t="s">
        <v>344</v>
      </c>
      <c r="B23" s="410"/>
      <c r="C23" s="410"/>
      <c r="D23" s="410"/>
      <c r="E23" s="410"/>
      <c r="F23" s="410"/>
      <c r="G23" s="410"/>
      <c r="H23" s="410"/>
      <c r="I23" s="410"/>
      <c r="J23" s="410"/>
      <c r="K23" s="410"/>
      <c r="L23" s="410"/>
      <c r="M23" s="410"/>
      <c r="N23" s="410"/>
      <c r="O23" s="410"/>
      <c r="P23" s="410"/>
      <c r="Q23" s="410"/>
      <c r="R23" s="410"/>
      <c r="S23" s="410"/>
    </row>
    <row r="24" spans="1:19">
      <c r="A24" s="158" t="s">
        <v>486</v>
      </c>
      <c r="B24" s="410"/>
      <c r="C24" s="410"/>
      <c r="D24" s="410"/>
      <c r="E24" s="410"/>
      <c r="F24" s="410"/>
      <c r="G24" s="410"/>
      <c r="H24" s="410"/>
      <c r="I24" s="410"/>
      <c r="J24" s="410"/>
      <c r="K24" s="410"/>
      <c r="L24" s="410"/>
      <c r="M24" s="410"/>
      <c r="N24" s="410"/>
      <c r="O24" s="410"/>
      <c r="P24" s="410"/>
      <c r="Q24" s="410"/>
      <c r="R24" s="410"/>
      <c r="S24" s="410"/>
    </row>
    <row r="25" spans="1:19">
      <c r="A25" s="159" t="s">
        <v>389</v>
      </c>
      <c r="B25" s="410"/>
      <c r="C25" s="410"/>
      <c r="D25" s="410"/>
      <c r="E25" s="410"/>
      <c r="F25" s="410"/>
      <c r="G25" s="410"/>
      <c r="H25" s="410"/>
      <c r="I25" s="410"/>
      <c r="J25" s="410"/>
      <c r="K25" s="410"/>
      <c r="L25" s="410"/>
      <c r="M25" s="410"/>
      <c r="N25" s="410"/>
      <c r="O25" s="410"/>
      <c r="P25" s="410"/>
      <c r="Q25" s="410"/>
      <c r="R25" s="410"/>
      <c r="S25" s="410"/>
    </row>
    <row r="26" spans="1:19">
      <c r="A26" s="159" t="s">
        <v>465</v>
      </c>
      <c r="B26" s="410"/>
      <c r="C26" s="410"/>
      <c r="D26" s="410"/>
      <c r="E26" s="410"/>
      <c r="F26" s="410"/>
      <c r="G26" s="410"/>
      <c r="H26" s="410"/>
      <c r="I26" s="410"/>
      <c r="J26" s="410"/>
      <c r="K26" s="410"/>
      <c r="L26" s="410"/>
      <c r="M26" s="410"/>
      <c r="N26" s="410"/>
      <c r="O26" s="410"/>
      <c r="P26" s="410"/>
      <c r="Q26" s="410"/>
      <c r="R26" s="410"/>
      <c r="S26" s="410"/>
    </row>
    <row r="27" spans="1:19">
      <c r="A27" s="159" t="s">
        <v>466</v>
      </c>
      <c r="B27" s="410"/>
      <c r="C27" s="410"/>
      <c r="D27" s="410"/>
      <c r="E27" s="410"/>
      <c r="F27" s="410"/>
      <c r="G27" s="410"/>
      <c r="H27" s="410"/>
      <c r="I27" s="410"/>
      <c r="J27" s="410"/>
      <c r="K27" s="410"/>
      <c r="L27" s="410"/>
      <c r="M27" s="410"/>
      <c r="N27" s="410"/>
      <c r="O27" s="410"/>
      <c r="P27" s="410"/>
      <c r="Q27" s="410"/>
      <c r="R27" s="410"/>
      <c r="S27" s="410"/>
    </row>
    <row r="31" spans="1:19">
      <c r="A31" s="4" t="s">
        <v>508</v>
      </c>
    </row>
    <row r="32" spans="1:19">
      <c r="A32" t="s">
        <v>509</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16" t="s">
        <v>336</v>
      </c>
      <c r="J2" s="417"/>
      <c r="K2" s="417"/>
      <c r="L2" s="417"/>
      <c r="M2" s="417"/>
      <c r="N2" s="417"/>
      <c r="O2" s="417"/>
      <c r="P2" s="417"/>
      <c r="Q2" s="417"/>
      <c r="R2" s="417"/>
      <c r="S2" s="417"/>
      <c r="T2" s="417"/>
      <c r="U2" s="418"/>
    </row>
    <row r="3" spans="1:21" ht="13.5" customHeight="1" outlineLevel="1" thickBot="1">
      <c r="A3" s="3"/>
      <c r="B3" s="7"/>
      <c r="F3" s="24"/>
      <c r="G3" s="10"/>
      <c r="I3" s="419" t="s">
        <v>337</v>
      </c>
      <c r="J3" s="420"/>
      <c r="K3" s="420"/>
      <c r="L3" s="420"/>
      <c r="M3" s="420"/>
      <c r="N3" s="421"/>
      <c r="O3" s="1"/>
      <c r="P3" s="425" t="s">
        <v>338</v>
      </c>
      <c r="Q3" s="426"/>
      <c r="R3" s="426"/>
      <c r="S3" s="426"/>
      <c r="T3" s="426"/>
      <c r="U3" s="427"/>
    </row>
    <row r="4" spans="1:21" ht="56.25" customHeight="1" outlineLevel="1">
      <c r="A4" s="31" t="s">
        <v>157</v>
      </c>
      <c r="B4" s="86"/>
      <c r="E4" s="53" t="s">
        <v>339</v>
      </c>
      <c r="F4" s="91"/>
      <c r="G4" s="28"/>
      <c r="H4" s="10"/>
      <c r="I4" s="422"/>
      <c r="J4" s="423"/>
      <c r="K4" s="423"/>
      <c r="L4" s="423"/>
      <c r="M4" s="423"/>
      <c r="N4" s="424"/>
      <c r="P4" s="428"/>
      <c r="Q4" s="429"/>
      <c r="R4" s="429"/>
      <c r="S4" s="429"/>
      <c r="T4" s="429"/>
      <c r="U4" s="430"/>
    </row>
    <row r="5" spans="1:21" outlineLevel="1">
      <c r="A5" s="13" t="s">
        <v>340</v>
      </c>
      <c r="B5" s="88"/>
      <c r="E5" s="14"/>
      <c r="H5" s="10"/>
      <c r="I5" s="486"/>
      <c r="J5" s="443"/>
      <c r="K5" s="443"/>
      <c r="L5" s="443"/>
      <c r="M5" s="443"/>
      <c r="N5" s="444"/>
      <c r="P5" s="486"/>
      <c r="Q5" s="443"/>
      <c r="R5" s="443"/>
      <c r="S5" s="443"/>
      <c r="T5" s="443"/>
      <c r="U5" s="444"/>
    </row>
    <row r="6" spans="1:21" outlineLevel="1">
      <c r="A6" s="13" t="s">
        <v>343</v>
      </c>
      <c r="B6" s="88"/>
      <c r="E6" s="53" t="s">
        <v>345</v>
      </c>
      <c r="F6" s="90"/>
      <c r="H6" s="10"/>
      <c r="I6" s="445"/>
      <c r="J6" s="446"/>
      <c r="K6" s="446"/>
      <c r="L6" s="446"/>
      <c r="M6" s="446"/>
      <c r="N6" s="447"/>
      <c r="P6" s="445"/>
      <c r="Q6" s="446"/>
      <c r="R6" s="446"/>
      <c r="S6" s="446"/>
      <c r="T6" s="446"/>
      <c r="U6" s="447"/>
    </row>
    <row r="7" spans="1:21" outlineLevel="1">
      <c r="A7" s="13" t="s">
        <v>347</v>
      </c>
      <c r="B7" s="88"/>
      <c r="E7" s="14"/>
      <c r="H7" s="10"/>
      <c r="I7" s="445"/>
      <c r="J7" s="446"/>
      <c r="K7" s="446"/>
      <c r="L7" s="446"/>
      <c r="M7" s="446"/>
      <c r="N7" s="447"/>
      <c r="P7" s="445"/>
      <c r="Q7" s="446"/>
      <c r="R7" s="446"/>
      <c r="S7" s="446"/>
      <c r="T7" s="446"/>
      <c r="U7" s="447"/>
    </row>
    <row r="8" spans="1:21" ht="41" outlineLevel="1" thickBot="1">
      <c r="A8" s="34" t="s">
        <v>348</v>
      </c>
      <c r="B8" s="89"/>
      <c r="E8" s="14"/>
      <c r="H8" s="10"/>
      <c r="I8" s="445"/>
      <c r="J8" s="446"/>
      <c r="K8" s="446"/>
      <c r="L8" s="446"/>
      <c r="M8" s="446"/>
      <c r="N8" s="447"/>
      <c r="P8" s="445"/>
      <c r="Q8" s="446"/>
      <c r="R8" s="446"/>
      <c r="S8" s="446"/>
      <c r="T8" s="446"/>
      <c r="U8" s="447"/>
    </row>
    <row r="9" spans="1:21" outlineLevel="1">
      <c r="E9" s="14"/>
      <c r="H9" s="10"/>
      <c r="I9" s="445"/>
      <c r="J9" s="446"/>
      <c r="K9" s="446"/>
      <c r="L9" s="446"/>
      <c r="M9" s="446"/>
      <c r="N9" s="447"/>
      <c r="P9" s="445"/>
      <c r="Q9" s="446"/>
      <c r="R9" s="446"/>
      <c r="S9" s="446"/>
      <c r="T9" s="446"/>
      <c r="U9" s="447"/>
    </row>
    <row r="10" spans="1:21" ht="14" outlineLevel="1" thickBot="1">
      <c r="A10" s="32" t="s">
        <v>350</v>
      </c>
      <c r="B10" s="35">
        <f>Baseline!B10</f>
        <v>2027</v>
      </c>
      <c r="E10" s="14"/>
      <c r="H10" s="10"/>
      <c r="I10" s="445"/>
      <c r="J10" s="446"/>
      <c r="K10" s="446"/>
      <c r="L10" s="446"/>
      <c r="M10" s="446"/>
      <c r="N10" s="447"/>
      <c r="P10" s="445"/>
      <c r="Q10" s="446"/>
      <c r="R10" s="446"/>
      <c r="S10" s="446"/>
      <c r="T10" s="446"/>
      <c r="U10" s="447"/>
    </row>
    <row r="11" spans="1:21" outlineLevel="1">
      <c r="A11" s="16"/>
      <c r="H11" s="10"/>
      <c r="I11" s="445"/>
      <c r="J11" s="446"/>
      <c r="K11" s="446"/>
      <c r="L11" s="446"/>
      <c r="M11" s="446"/>
      <c r="N11" s="447"/>
      <c r="P11" s="445"/>
      <c r="Q11" s="446"/>
      <c r="R11" s="446"/>
      <c r="S11" s="446"/>
      <c r="T11" s="446"/>
      <c r="U11" s="447"/>
    </row>
    <row r="12" spans="1:21" ht="40.5" outlineLevel="1">
      <c r="A12" s="26" t="s">
        <v>351</v>
      </c>
      <c r="B12" s="26" t="s">
        <v>352</v>
      </c>
      <c r="C12" s="26" t="s">
        <v>353</v>
      </c>
      <c r="D12" s="26" t="s">
        <v>354</v>
      </c>
      <c r="E12" s="26" t="s">
        <v>355</v>
      </c>
      <c r="F12" s="26" t="s">
        <v>356</v>
      </c>
      <c r="G12" s="26" t="s">
        <v>357</v>
      </c>
      <c r="I12" s="445"/>
      <c r="J12" s="446"/>
      <c r="K12" s="446"/>
      <c r="L12" s="446"/>
      <c r="M12" s="446"/>
      <c r="N12" s="447"/>
      <c r="P12" s="445"/>
      <c r="Q12" s="446"/>
      <c r="R12" s="446"/>
      <c r="S12" s="446"/>
      <c r="T12" s="446"/>
      <c r="U12" s="447"/>
    </row>
    <row r="13" spans="1:21" outlineLevel="1">
      <c r="A13" s="58">
        <v>2035</v>
      </c>
      <c r="B13" s="21">
        <f t="shared" ref="B13:B18" si="0">INDEX($E$204:$AW$204,1,MATCH($A13,$E$53:$BB$53,0))</f>
        <v>0</v>
      </c>
      <c r="C13" s="21">
        <f>B13-Baseline!B13</f>
        <v>161.97218043724158</v>
      </c>
      <c r="D13" s="21">
        <f t="shared" ref="D13:D18" si="1">INDEX($E$205:$AW$205,1,MATCH($A13,$E$53:$BB$53,0))</f>
        <v>0</v>
      </c>
      <c r="E13" s="21">
        <f>D13-Baseline!D13</f>
        <v>118.77041525610365</v>
      </c>
      <c r="F13" s="21">
        <f t="shared" ref="F13:F18" si="2">INDEX($E$206:$AW$206,1,MATCH($A13,$E$53:$BB$53,0))</f>
        <v>0</v>
      </c>
      <c r="G13" s="21">
        <f>F13-Baseline!F13</f>
        <v>205.16956455721069</v>
      </c>
      <c r="I13" s="445"/>
      <c r="J13" s="446"/>
      <c r="K13" s="446"/>
      <c r="L13" s="446"/>
      <c r="M13" s="446"/>
      <c r="N13" s="447"/>
      <c r="P13" s="445"/>
      <c r="Q13" s="446"/>
      <c r="R13" s="446"/>
      <c r="S13" s="446"/>
      <c r="T13" s="446"/>
      <c r="U13" s="447"/>
    </row>
    <row r="14" spans="1:21" outlineLevel="1">
      <c r="A14" s="58">
        <v>2040</v>
      </c>
      <c r="B14" s="21">
        <f t="shared" si="0"/>
        <v>0</v>
      </c>
      <c r="C14" s="21">
        <f>B14-Baseline!B14</f>
        <v>252.76310183703708</v>
      </c>
      <c r="D14" s="21">
        <f t="shared" si="1"/>
        <v>0</v>
      </c>
      <c r="E14" s="21">
        <f>D14-Baseline!D14</f>
        <v>184.40350444698137</v>
      </c>
      <c r="F14" s="21">
        <f t="shared" si="2"/>
        <v>0</v>
      </c>
      <c r="G14" s="21">
        <f>F14-Baseline!F14</f>
        <v>321.18787875844157</v>
      </c>
      <c r="I14" s="445"/>
      <c r="J14" s="446"/>
      <c r="K14" s="446"/>
      <c r="L14" s="446"/>
      <c r="M14" s="446"/>
      <c r="N14" s="447"/>
      <c r="P14" s="445"/>
      <c r="Q14" s="446"/>
      <c r="R14" s="446"/>
      <c r="S14" s="446"/>
      <c r="T14" s="446"/>
      <c r="U14" s="447"/>
    </row>
    <row r="15" spans="1:21" outlineLevel="1">
      <c r="A15" s="58">
        <v>2045</v>
      </c>
      <c r="B15" s="21">
        <f t="shared" si="0"/>
        <v>0</v>
      </c>
      <c r="C15" s="21">
        <f>B15-Baseline!B15</f>
        <v>343.14105728442223</v>
      </c>
      <c r="D15" s="21">
        <f t="shared" si="1"/>
        <v>0</v>
      </c>
      <c r="E15" s="21">
        <f>D15-Baseline!D15</f>
        <v>249.19596569273554</v>
      </c>
      <c r="F15" s="21">
        <f t="shared" si="2"/>
        <v>0</v>
      </c>
      <c r="G15" s="21">
        <f>F15-Baseline!F15</f>
        <v>437.11540645391318</v>
      </c>
      <c r="I15" s="445"/>
      <c r="J15" s="446"/>
      <c r="K15" s="446"/>
      <c r="L15" s="446"/>
      <c r="M15" s="446"/>
      <c r="N15" s="447"/>
      <c r="P15" s="445"/>
      <c r="Q15" s="446"/>
      <c r="R15" s="446"/>
      <c r="S15" s="446"/>
      <c r="T15" s="446"/>
      <c r="U15" s="447"/>
    </row>
    <row r="16" spans="1:21" outlineLevel="1">
      <c r="A16" s="58">
        <v>2050</v>
      </c>
      <c r="B16" s="21">
        <f t="shared" si="0"/>
        <v>0</v>
      </c>
      <c r="C16" s="21">
        <f>B16-Baseline!B16</f>
        <v>433.62911545815462</v>
      </c>
      <c r="D16" s="21">
        <f t="shared" si="1"/>
        <v>0</v>
      </c>
      <c r="E16" s="21">
        <f>D16-Baseline!D16</f>
        <v>313.60838188511752</v>
      </c>
      <c r="F16" s="21">
        <f t="shared" si="2"/>
        <v>0</v>
      </c>
      <c r="G16" s="21">
        <f>F16-Baseline!F16</f>
        <v>553.61568219557989</v>
      </c>
      <c r="I16" s="445"/>
      <c r="J16" s="446"/>
      <c r="K16" s="446"/>
      <c r="L16" s="446"/>
      <c r="M16" s="446"/>
      <c r="N16" s="447"/>
      <c r="P16" s="445"/>
      <c r="Q16" s="446"/>
      <c r="R16" s="446"/>
      <c r="S16" s="446"/>
      <c r="T16" s="446"/>
      <c r="U16" s="447"/>
    </row>
    <row r="17" spans="1:21" outlineLevel="1">
      <c r="A17" s="58">
        <v>2060</v>
      </c>
      <c r="B17" s="21">
        <f t="shared" si="0"/>
        <v>0</v>
      </c>
      <c r="C17" s="21">
        <f>B17-Baseline!B17</f>
        <v>1429.760282645271</v>
      </c>
      <c r="D17" s="21">
        <f t="shared" si="1"/>
        <v>0</v>
      </c>
      <c r="E17" s="21">
        <f>D17-Baseline!D17</f>
        <v>954.42227500252454</v>
      </c>
      <c r="F17" s="21">
        <f t="shared" si="2"/>
        <v>0</v>
      </c>
      <c r="G17" s="21">
        <f>F17-Baseline!F17</f>
        <v>1901.7323447517063</v>
      </c>
      <c r="I17" s="445"/>
      <c r="J17" s="446"/>
      <c r="K17" s="446"/>
      <c r="L17" s="446"/>
      <c r="M17" s="446"/>
      <c r="N17" s="447"/>
      <c r="P17" s="445"/>
      <c r="Q17" s="446"/>
      <c r="R17" s="446"/>
      <c r="S17" s="446"/>
      <c r="T17" s="446"/>
      <c r="U17" s="447"/>
    </row>
    <row r="18" spans="1:21" outlineLevel="1">
      <c r="A18" s="58">
        <v>2070</v>
      </c>
      <c r="B18" s="21">
        <f t="shared" si="0"/>
        <v>0</v>
      </c>
      <c r="C18" s="21">
        <f>B18-Baseline!B18</f>
        <v>2486.7511418307117</v>
      </c>
      <c r="D18" s="21">
        <f t="shared" si="1"/>
        <v>0</v>
      </c>
      <c r="E18" s="21">
        <f>D18-Baseline!D18</f>
        <v>1620.0328151983713</v>
      </c>
      <c r="F18" s="21">
        <f t="shared" si="2"/>
        <v>0</v>
      </c>
      <c r="G18" s="21">
        <f>F18-Baseline!F18</f>
        <v>3343.3573038849959</v>
      </c>
      <c r="I18" s="448"/>
      <c r="J18" s="449"/>
      <c r="K18" s="449"/>
      <c r="L18" s="449"/>
      <c r="M18" s="449"/>
      <c r="N18" s="450"/>
      <c r="P18" s="448"/>
      <c r="Q18" s="449"/>
      <c r="R18" s="449"/>
      <c r="S18" s="449"/>
      <c r="T18" s="449"/>
      <c r="U18" s="450"/>
    </row>
    <row r="19" spans="1:21" ht="14" outlineLevel="1" thickBot="1">
      <c r="A19" s="451"/>
      <c r="B19" s="451"/>
      <c r="I19" s="250"/>
      <c r="J19" s="251"/>
      <c r="K19" s="251"/>
      <c r="L19" s="251"/>
      <c r="M19" s="251"/>
      <c r="N19" s="251"/>
      <c r="P19" s="249"/>
      <c r="Q19" s="249"/>
      <c r="R19" s="249"/>
      <c r="S19" s="249"/>
      <c r="T19" s="249"/>
      <c r="U19" s="232"/>
    </row>
    <row r="20" spans="1:21" ht="26.25" customHeight="1" outlineLevel="1">
      <c r="A20" s="54" t="s">
        <v>358</v>
      </c>
      <c r="B20" s="55">
        <f>Baseline!B20</f>
        <v>0.33700000000000002</v>
      </c>
      <c r="E20" s="154"/>
      <c r="I20" s="440" t="s">
        <v>359</v>
      </c>
      <c r="J20" s="441"/>
      <c r="K20" s="441"/>
      <c r="L20" s="441"/>
      <c r="M20" s="441"/>
      <c r="N20" s="442"/>
      <c r="P20" s="440" t="s">
        <v>360</v>
      </c>
      <c r="Q20" s="441"/>
      <c r="R20" s="441"/>
      <c r="S20" s="441"/>
      <c r="T20" s="441"/>
      <c r="U20" s="442"/>
    </row>
    <row r="21" spans="1:21" ht="12.75" customHeight="1" outlineLevel="1">
      <c r="A21" s="154"/>
      <c r="B21" s="155"/>
      <c r="I21" s="486"/>
      <c r="J21" s="443"/>
      <c r="K21" s="443"/>
      <c r="L21" s="443"/>
      <c r="M21" s="443"/>
      <c r="N21" s="444"/>
      <c r="P21" s="486"/>
      <c r="Q21" s="443"/>
      <c r="R21" s="443"/>
      <c r="S21" s="443"/>
      <c r="T21" s="443"/>
      <c r="U21" s="444"/>
    </row>
    <row r="22" spans="1:21" ht="12.75" customHeight="1" outlineLevel="1">
      <c r="A22" s="154"/>
      <c r="B22" s="155"/>
      <c r="I22" s="445"/>
      <c r="J22" s="446"/>
      <c r="K22" s="446"/>
      <c r="L22" s="446"/>
      <c r="M22" s="446"/>
      <c r="N22" s="447"/>
      <c r="P22" s="445"/>
      <c r="Q22" s="446"/>
      <c r="R22" s="446"/>
      <c r="S22" s="446"/>
      <c r="T22" s="446"/>
      <c r="U22" s="447"/>
    </row>
    <row r="23" spans="1:21" outlineLevel="1">
      <c r="A23" s="154"/>
      <c r="B23" s="466" t="s">
        <v>362</v>
      </c>
      <c r="C23" s="467"/>
      <c r="D23" s="467"/>
      <c r="E23" s="467"/>
      <c r="F23" s="467"/>
      <c r="G23" s="468"/>
      <c r="I23" s="445"/>
      <c r="J23" s="446"/>
      <c r="K23" s="446"/>
      <c r="L23" s="446"/>
      <c r="M23" s="446"/>
      <c r="N23" s="447"/>
      <c r="P23" s="445"/>
      <c r="Q23" s="446"/>
      <c r="R23" s="446"/>
      <c r="S23" s="446"/>
      <c r="T23" s="446"/>
      <c r="U23" s="447"/>
    </row>
    <row r="24" spans="1:21" outlineLevel="1">
      <c r="B24" s="17">
        <v>2027</v>
      </c>
      <c r="C24" s="17">
        <v>2028</v>
      </c>
      <c r="D24" s="17">
        <v>2029</v>
      </c>
      <c r="E24" s="17">
        <v>2030</v>
      </c>
      <c r="F24" s="17">
        <v>2031</v>
      </c>
      <c r="G24" s="17" t="s">
        <v>363</v>
      </c>
      <c r="I24" s="445"/>
      <c r="J24" s="446"/>
      <c r="K24" s="446"/>
      <c r="L24" s="446"/>
      <c r="M24" s="446"/>
      <c r="N24" s="447"/>
      <c r="P24" s="445"/>
      <c r="Q24" s="446"/>
      <c r="R24" s="446"/>
      <c r="S24" s="446"/>
      <c r="T24" s="446"/>
      <c r="U24" s="447"/>
    </row>
    <row r="25" spans="1:21" ht="14" outlineLevel="1" thickBot="1">
      <c r="B25" s="30" t="s">
        <v>364</v>
      </c>
      <c r="C25" s="30" t="s">
        <v>364</v>
      </c>
      <c r="D25" s="30" t="s">
        <v>364</v>
      </c>
      <c r="E25" s="30" t="s">
        <v>364</v>
      </c>
      <c r="F25" s="30" t="s">
        <v>364</v>
      </c>
      <c r="G25" s="30" t="s">
        <v>364</v>
      </c>
      <c r="I25" s="445"/>
      <c r="J25" s="446"/>
      <c r="K25" s="446"/>
      <c r="L25" s="446"/>
      <c r="M25" s="446"/>
      <c r="N25" s="447"/>
      <c r="P25" s="445"/>
      <c r="Q25" s="446"/>
      <c r="R25" s="446"/>
      <c r="S25" s="446"/>
      <c r="T25" s="446"/>
      <c r="U25" s="447"/>
    </row>
    <row r="26" spans="1:21" outlineLevel="1">
      <c r="A26" s="54" t="s">
        <v>365</v>
      </c>
      <c r="B26" s="21">
        <f>E64</f>
        <v>0</v>
      </c>
      <c r="C26" s="21">
        <f>F64</f>
        <v>0</v>
      </c>
      <c r="D26" s="21">
        <f>G64</f>
        <v>0</v>
      </c>
      <c r="E26" s="21">
        <f>H64</f>
        <v>0</v>
      </c>
      <c r="F26" s="21">
        <f>I64</f>
        <v>0</v>
      </c>
      <c r="G26" s="21">
        <f>SUM(J64:BB64)</f>
        <v>0</v>
      </c>
      <c r="I26" s="445"/>
      <c r="J26" s="446"/>
      <c r="K26" s="446"/>
      <c r="L26" s="446"/>
      <c r="M26" s="446"/>
      <c r="N26" s="447"/>
      <c r="P26" s="445"/>
      <c r="Q26" s="446"/>
      <c r="R26" s="446"/>
      <c r="S26" s="446"/>
      <c r="T26" s="446"/>
      <c r="U26" s="447"/>
    </row>
    <row r="27" spans="1:21" outlineLevel="1">
      <c r="A27" s="54" t="s">
        <v>366</v>
      </c>
      <c r="B27" s="21">
        <f>E71+E77</f>
        <v>0</v>
      </c>
      <c r="C27" s="21">
        <f>F71+F77</f>
        <v>0</v>
      </c>
      <c r="D27" s="21">
        <f>G71+G77</f>
        <v>0</v>
      </c>
      <c r="E27" s="21">
        <f>H71+H77</f>
        <v>0</v>
      </c>
      <c r="F27" s="21">
        <f>I71+I77</f>
        <v>0</v>
      </c>
      <c r="G27" s="21">
        <f>SUM(J71:BB71)+SUM(J77:BB77)</f>
        <v>0</v>
      </c>
      <c r="I27" s="445"/>
      <c r="J27" s="446"/>
      <c r="K27" s="446"/>
      <c r="L27" s="446"/>
      <c r="M27" s="446"/>
      <c r="N27" s="447"/>
      <c r="P27" s="445"/>
      <c r="Q27" s="446"/>
      <c r="R27" s="446"/>
      <c r="S27" s="446"/>
      <c r="T27" s="446"/>
      <c r="U27" s="447"/>
    </row>
    <row r="28" spans="1:21" outlineLevel="1">
      <c r="A28" s="154"/>
      <c r="B28" s="248"/>
      <c r="C28" s="248"/>
      <c r="D28" s="248"/>
      <c r="E28" s="248"/>
      <c r="F28" s="248"/>
      <c r="G28" s="248"/>
      <c r="I28" s="445"/>
      <c r="J28" s="446"/>
      <c r="K28" s="446"/>
      <c r="L28" s="446"/>
      <c r="M28" s="446"/>
      <c r="N28" s="447"/>
      <c r="P28" s="445"/>
      <c r="Q28" s="446"/>
      <c r="R28" s="446"/>
      <c r="S28" s="446"/>
      <c r="T28" s="446"/>
      <c r="U28" s="447"/>
    </row>
    <row r="29" spans="1:21" ht="14" outlineLevel="1" thickBot="1">
      <c r="A29" s="154"/>
      <c r="B29" s="248"/>
      <c r="C29" s="248"/>
      <c r="D29" s="248"/>
      <c r="E29" s="248"/>
      <c r="F29" s="248"/>
      <c r="G29" s="248"/>
      <c r="I29" s="445"/>
      <c r="J29" s="446"/>
      <c r="K29" s="446"/>
      <c r="L29" s="446"/>
      <c r="M29" s="446"/>
      <c r="N29" s="447"/>
      <c r="P29" s="445"/>
      <c r="Q29" s="446"/>
      <c r="R29" s="446"/>
      <c r="S29" s="446"/>
      <c r="T29" s="446"/>
      <c r="U29" s="447"/>
    </row>
    <row r="30" spans="1:21" ht="14" outlineLevel="1" thickBot="1">
      <c r="A30" s="308"/>
      <c r="B30" s="309" t="s">
        <v>367</v>
      </c>
      <c r="C30" s="310" t="s">
        <v>368</v>
      </c>
      <c r="D30" s="470" t="s">
        <v>322</v>
      </c>
      <c r="E30" s="471"/>
      <c r="F30" s="471"/>
      <c r="G30" s="472"/>
      <c r="I30" s="445"/>
      <c r="J30" s="446"/>
      <c r="K30" s="446"/>
      <c r="L30" s="446"/>
      <c r="M30" s="446"/>
      <c r="N30" s="447"/>
      <c r="P30" s="445"/>
      <c r="Q30" s="446"/>
      <c r="R30" s="446"/>
      <c r="S30" s="446"/>
      <c r="T30" s="446"/>
      <c r="U30" s="447"/>
    </row>
    <row r="31" spans="1:21" outlineLevel="1">
      <c r="A31" s="463" t="s">
        <v>369</v>
      </c>
      <c r="B31" s="311"/>
      <c r="C31" s="307"/>
      <c r="D31" s="487"/>
      <c r="E31" s="487"/>
      <c r="F31" s="487"/>
      <c r="G31" s="488"/>
      <c r="I31" s="445"/>
      <c r="J31" s="446"/>
      <c r="K31" s="446"/>
      <c r="L31" s="446"/>
      <c r="M31" s="446"/>
      <c r="N31" s="447"/>
      <c r="P31" s="445"/>
      <c r="Q31" s="446"/>
      <c r="R31" s="446"/>
      <c r="S31" s="446"/>
      <c r="T31" s="446"/>
      <c r="U31" s="447"/>
    </row>
    <row r="32" spans="1:21" outlineLevel="1">
      <c r="A32" s="463"/>
      <c r="B32" s="312"/>
      <c r="C32" s="252"/>
      <c r="D32" s="412"/>
      <c r="E32" s="412"/>
      <c r="F32" s="412"/>
      <c r="G32" s="413"/>
      <c r="I32" s="445"/>
      <c r="J32" s="446"/>
      <c r="K32" s="446"/>
      <c r="L32" s="446"/>
      <c r="M32" s="446"/>
      <c r="N32" s="447"/>
      <c r="P32" s="445"/>
      <c r="Q32" s="446"/>
      <c r="R32" s="446"/>
      <c r="S32" s="446"/>
      <c r="T32" s="446"/>
      <c r="U32" s="447"/>
    </row>
    <row r="33" spans="1:21" outlineLevel="1">
      <c r="A33" s="463"/>
      <c r="B33" s="312"/>
      <c r="C33" s="252"/>
      <c r="D33" s="412"/>
      <c r="E33" s="412"/>
      <c r="F33" s="412"/>
      <c r="G33" s="413"/>
      <c r="I33" s="445"/>
      <c r="J33" s="446"/>
      <c r="K33" s="446"/>
      <c r="L33" s="446"/>
      <c r="M33" s="446"/>
      <c r="N33" s="447"/>
      <c r="P33" s="445"/>
      <c r="Q33" s="446"/>
      <c r="R33" s="446"/>
      <c r="S33" s="446"/>
      <c r="T33" s="446"/>
      <c r="U33" s="447"/>
    </row>
    <row r="34" spans="1:21" outlineLevel="1">
      <c r="A34" s="463"/>
      <c r="B34" s="312"/>
      <c r="C34" s="252"/>
      <c r="D34" s="412"/>
      <c r="E34" s="412"/>
      <c r="F34" s="412"/>
      <c r="G34" s="413"/>
      <c r="I34" s="445"/>
      <c r="J34" s="446"/>
      <c r="K34" s="446"/>
      <c r="L34" s="446"/>
      <c r="M34" s="446"/>
      <c r="N34" s="447"/>
      <c r="P34" s="445"/>
      <c r="Q34" s="446"/>
      <c r="R34" s="446"/>
      <c r="S34" s="446"/>
      <c r="T34" s="446"/>
      <c r="U34" s="447"/>
    </row>
    <row r="35" spans="1:21" outlineLevel="1">
      <c r="A35" s="463"/>
      <c r="B35" s="312"/>
      <c r="C35" s="252"/>
      <c r="D35" s="412"/>
      <c r="E35" s="412"/>
      <c r="F35" s="412"/>
      <c r="G35" s="413"/>
      <c r="I35" s="445"/>
      <c r="J35" s="446"/>
      <c r="K35" s="446"/>
      <c r="L35" s="446"/>
      <c r="M35" s="446"/>
      <c r="N35" s="447"/>
      <c r="P35" s="445"/>
      <c r="Q35" s="446"/>
      <c r="R35" s="446"/>
      <c r="S35" s="446"/>
      <c r="T35" s="446"/>
      <c r="U35" s="447"/>
    </row>
    <row r="36" spans="1:21" outlineLevel="1">
      <c r="A36" s="463"/>
      <c r="B36" s="312"/>
      <c r="C36" s="252"/>
      <c r="D36" s="412"/>
      <c r="E36" s="412"/>
      <c r="F36" s="412"/>
      <c r="G36" s="413"/>
      <c r="I36" s="445"/>
      <c r="J36" s="446"/>
      <c r="K36" s="446"/>
      <c r="L36" s="446"/>
      <c r="M36" s="446"/>
      <c r="N36" s="447"/>
      <c r="P36" s="445"/>
      <c r="Q36" s="446"/>
      <c r="R36" s="446"/>
      <c r="S36" s="446"/>
      <c r="T36" s="446"/>
      <c r="U36" s="447"/>
    </row>
    <row r="37" spans="1:21" outlineLevel="1">
      <c r="A37" s="463"/>
      <c r="B37" s="312"/>
      <c r="C37" s="252"/>
      <c r="D37" s="412"/>
      <c r="E37" s="412"/>
      <c r="F37" s="412"/>
      <c r="G37" s="413"/>
      <c r="I37" s="445"/>
      <c r="J37" s="446"/>
      <c r="K37" s="446"/>
      <c r="L37" s="446"/>
      <c r="M37" s="446"/>
      <c r="N37" s="447"/>
      <c r="P37" s="445"/>
      <c r="Q37" s="446"/>
      <c r="R37" s="446"/>
      <c r="S37" s="446"/>
      <c r="T37" s="446"/>
      <c r="U37" s="447"/>
    </row>
    <row r="38" spans="1:21" outlineLevel="1">
      <c r="A38" s="463"/>
      <c r="B38" s="312"/>
      <c r="C38" s="252"/>
      <c r="D38" s="412"/>
      <c r="E38" s="412"/>
      <c r="F38" s="412"/>
      <c r="G38" s="413"/>
      <c r="I38" s="445"/>
      <c r="J38" s="446"/>
      <c r="K38" s="446"/>
      <c r="L38" s="446"/>
      <c r="M38" s="446"/>
      <c r="N38" s="447"/>
      <c r="P38" s="445"/>
      <c r="Q38" s="446"/>
      <c r="R38" s="446"/>
      <c r="S38" s="446"/>
      <c r="T38" s="446"/>
      <c r="U38" s="447"/>
    </row>
    <row r="39" spans="1:21" outlineLevel="1">
      <c r="A39" s="463"/>
      <c r="B39" s="312"/>
      <c r="C39" s="252"/>
      <c r="D39" s="412"/>
      <c r="E39" s="412"/>
      <c r="F39" s="412"/>
      <c r="G39" s="413"/>
      <c r="I39" s="445"/>
      <c r="J39" s="446"/>
      <c r="K39" s="446"/>
      <c r="L39" s="446"/>
      <c r="M39" s="446"/>
      <c r="N39" s="447"/>
      <c r="P39" s="445"/>
      <c r="Q39" s="446"/>
      <c r="R39" s="446"/>
      <c r="S39" s="446"/>
      <c r="T39" s="446"/>
      <c r="U39" s="447"/>
    </row>
    <row r="40" spans="1:21" ht="14" outlineLevel="1" thickBot="1">
      <c r="A40" s="464"/>
      <c r="B40" s="313"/>
      <c r="C40" s="314"/>
      <c r="D40" s="473"/>
      <c r="E40" s="473"/>
      <c r="F40" s="473"/>
      <c r="G40" s="474"/>
      <c r="I40" s="445"/>
      <c r="J40" s="446"/>
      <c r="K40" s="446"/>
      <c r="L40" s="446"/>
      <c r="M40" s="446"/>
      <c r="N40" s="447"/>
      <c r="P40" s="445"/>
      <c r="Q40" s="446"/>
      <c r="R40" s="446"/>
      <c r="S40" s="446"/>
      <c r="T40" s="446"/>
      <c r="U40" s="447"/>
    </row>
    <row r="41" spans="1:21" outlineLevel="1">
      <c r="A41" s="154"/>
      <c r="B41" s="248"/>
      <c r="C41" s="248"/>
      <c r="D41" s="248"/>
      <c r="E41" s="248"/>
      <c r="F41" s="248"/>
      <c r="G41" s="248"/>
      <c r="I41" s="445"/>
      <c r="J41" s="446"/>
      <c r="K41" s="446"/>
      <c r="L41" s="446"/>
      <c r="M41" s="446"/>
      <c r="N41" s="447"/>
      <c r="P41" s="445"/>
      <c r="Q41" s="446"/>
      <c r="R41" s="446"/>
      <c r="S41" s="446"/>
      <c r="T41" s="446"/>
      <c r="U41" s="447"/>
    </row>
    <row r="42" spans="1:21" outlineLevel="1">
      <c r="A42" s="154"/>
      <c r="B42" s="248"/>
      <c r="C42" s="248"/>
      <c r="D42" s="248"/>
      <c r="E42" s="248"/>
      <c r="F42" s="248"/>
      <c r="G42" s="248"/>
      <c r="I42" s="445"/>
      <c r="J42" s="446"/>
      <c r="K42" s="446"/>
      <c r="L42" s="446"/>
      <c r="M42" s="446"/>
      <c r="N42" s="447"/>
      <c r="P42" s="445"/>
      <c r="Q42" s="446"/>
      <c r="R42" s="446"/>
      <c r="S42" s="446"/>
      <c r="T42" s="446"/>
      <c r="U42" s="447"/>
    </row>
    <row r="43" spans="1:21" outlineLevel="1">
      <c r="A43" s="154"/>
      <c r="B43" s="248"/>
      <c r="C43" s="248"/>
      <c r="D43" s="248"/>
      <c r="E43" s="248"/>
      <c r="F43" s="248"/>
      <c r="G43" s="248"/>
      <c r="I43" s="445"/>
      <c r="J43" s="446"/>
      <c r="K43" s="446"/>
      <c r="L43" s="446"/>
      <c r="M43" s="446"/>
      <c r="N43" s="447"/>
      <c r="P43" s="445"/>
      <c r="Q43" s="446"/>
      <c r="R43" s="446"/>
      <c r="S43" s="446"/>
      <c r="T43" s="446"/>
      <c r="U43" s="447"/>
    </row>
    <row r="44" spans="1:21" outlineLevel="1">
      <c r="A44" s="154"/>
      <c r="B44" s="248"/>
      <c r="C44" s="248"/>
      <c r="D44" s="248"/>
      <c r="E44" s="248"/>
      <c r="F44" s="248"/>
      <c r="G44" s="248"/>
      <c r="I44" s="445"/>
      <c r="J44" s="446"/>
      <c r="K44" s="446"/>
      <c r="L44" s="446"/>
      <c r="M44" s="446"/>
      <c r="N44" s="447"/>
      <c r="P44" s="445"/>
      <c r="Q44" s="446"/>
      <c r="R44" s="446"/>
      <c r="S44" s="446"/>
      <c r="T44" s="446"/>
      <c r="U44" s="447"/>
    </row>
    <row r="45" spans="1:21" outlineLevel="1">
      <c r="A45" s="154"/>
      <c r="B45" s="248"/>
      <c r="C45" s="248"/>
      <c r="D45" s="248"/>
      <c r="E45" s="248"/>
      <c r="F45" s="248"/>
      <c r="G45" s="248"/>
      <c r="I45" s="448"/>
      <c r="J45" s="449"/>
      <c r="K45" s="449"/>
      <c r="L45" s="449"/>
      <c r="M45" s="449"/>
      <c r="N45" s="450"/>
      <c r="P45" s="448"/>
      <c r="Q45" s="449"/>
      <c r="R45" s="449"/>
      <c r="S45" s="449"/>
      <c r="T45" s="449"/>
      <c r="U45" s="450"/>
    </row>
    <row r="46" spans="1:21" outlineLevel="1">
      <c r="A46" s="154"/>
      <c r="B46" s="248"/>
      <c r="C46" s="248"/>
      <c r="D46" s="248"/>
      <c r="E46" s="248"/>
      <c r="F46" s="248"/>
      <c r="G46" s="248"/>
    </row>
    <row r="47" spans="1:21">
      <c r="A47" s="154"/>
      <c r="B47" s="155"/>
    </row>
    <row r="48" spans="1:21" ht="15">
      <c r="A48" s="12" t="s">
        <v>373</v>
      </c>
    </row>
    <row r="49" spans="1:54" ht="15" outlineLevel="1">
      <c r="A49" s="12"/>
    </row>
    <row r="50" spans="1:54" ht="14" outlineLevel="1" thickBot="1">
      <c r="A50" s="4" t="s">
        <v>374</v>
      </c>
    </row>
    <row r="51" spans="1:54" outlineLevel="2">
      <c r="B51" s="19"/>
      <c r="C51" s="19"/>
      <c r="D51" s="19"/>
      <c r="E51" s="475" t="s">
        <v>269</v>
      </c>
      <c r="F51" s="465"/>
      <c r="G51" s="465"/>
      <c r="H51" s="465"/>
      <c r="I51" s="465"/>
      <c r="J51" s="465" t="s">
        <v>270</v>
      </c>
      <c r="K51" s="465"/>
      <c r="L51" s="465"/>
      <c r="M51" s="465"/>
      <c r="N51" s="465"/>
      <c r="O51" s="465" t="s">
        <v>271</v>
      </c>
      <c r="P51" s="465"/>
      <c r="Q51" s="465"/>
      <c r="R51" s="465"/>
      <c r="S51" s="465"/>
      <c r="T51" s="465" t="s">
        <v>272</v>
      </c>
      <c r="U51" s="465"/>
      <c r="V51" s="465"/>
      <c r="W51" s="465"/>
      <c r="X51" s="465"/>
      <c r="Y51" s="465" t="s">
        <v>375</v>
      </c>
      <c r="Z51" s="465"/>
      <c r="AA51" s="465"/>
      <c r="AB51" s="465"/>
      <c r="AC51" s="465"/>
      <c r="AD51" s="465" t="s">
        <v>376</v>
      </c>
      <c r="AE51" s="465"/>
      <c r="AF51" s="465"/>
      <c r="AG51" s="465"/>
      <c r="AH51" s="465"/>
      <c r="AI51" s="465" t="s">
        <v>377</v>
      </c>
      <c r="AJ51" s="465"/>
      <c r="AK51" s="465"/>
      <c r="AL51" s="465"/>
      <c r="AM51" s="465"/>
      <c r="AN51" s="465" t="s">
        <v>378</v>
      </c>
      <c r="AO51" s="465"/>
      <c r="AP51" s="465"/>
      <c r="AQ51" s="465"/>
      <c r="AR51" s="465"/>
      <c r="AS51" s="465" t="s">
        <v>379</v>
      </c>
      <c r="AT51" s="465"/>
      <c r="AU51" s="465"/>
      <c r="AV51" s="465"/>
      <c r="AW51" s="465"/>
      <c r="AX51" s="465" t="s">
        <v>380</v>
      </c>
      <c r="AY51" s="465"/>
      <c r="AZ51" s="465"/>
      <c r="BA51" s="465"/>
      <c r="BB51" s="469"/>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367</v>
      </c>
      <c r="C53" s="19" t="s">
        <v>381</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52" t="s">
        <v>382</v>
      </c>
      <c r="B54" s="127"/>
      <c r="C54" s="127"/>
      <c r="D54" s="124" t="s">
        <v>383</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53"/>
      <c r="B55" s="36"/>
      <c r="C55" s="121"/>
      <c r="D55" s="2" t="s">
        <v>383</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53"/>
      <c r="B56" s="36"/>
      <c r="C56" s="121"/>
      <c r="D56" s="2" t="s">
        <v>383</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53"/>
      <c r="B57" s="36"/>
      <c r="C57" s="121"/>
      <c r="D57" s="2" t="s">
        <v>383</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53"/>
      <c r="B58" s="36"/>
      <c r="C58" s="121"/>
      <c r="D58" s="2" t="s">
        <v>383</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53"/>
      <c r="B59" s="36"/>
      <c r="C59" s="121"/>
      <c r="D59" s="2" t="s">
        <v>383</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53"/>
      <c r="B60" s="36"/>
      <c r="C60" s="121"/>
      <c r="D60" s="2" t="s">
        <v>383</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53"/>
      <c r="B61" s="36"/>
      <c r="C61" s="121"/>
      <c r="D61" s="2" t="s">
        <v>383</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53"/>
      <c r="B62" s="36"/>
      <c r="C62" s="121"/>
      <c r="D62" s="2" t="s">
        <v>383</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53"/>
      <c r="B63" s="36"/>
      <c r="C63" s="121"/>
      <c r="D63" s="2" t="s">
        <v>383</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54"/>
      <c r="B64" s="122" t="s">
        <v>384</v>
      </c>
      <c r="C64" s="296" t="s">
        <v>385</v>
      </c>
      <c r="D64" s="123" t="s">
        <v>383</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60" t="s">
        <v>386</v>
      </c>
      <c r="B66" s="266"/>
      <c r="C66" s="267"/>
      <c r="D66" s="268" t="s">
        <v>383</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61"/>
      <c r="B67" s="252"/>
      <c r="C67" s="267"/>
      <c r="D67" s="269" t="s">
        <v>383</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61"/>
      <c r="B68" s="252"/>
      <c r="C68" s="267"/>
      <c r="D68" s="269" t="s">
        <v>383</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61"/>
      <c r="B69" s="252"/>
      <c r="C69" s="267"/>
      <c r="D69" s="269" t="s">
        <v>383</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61"/>
      <c r="B70" s="252"/>
      <c r="C70" s="267"/>
      <c r="D70" s="269" t="s">
        <v>383</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62"/>
      <c r="B71" s="122" t="s">
        <v>387</v>
      </c>
      <c r="C71" s="123"/>
      <c r="D71" s="270" t="s">
        <v>383</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60" t="s">
        <v>388</v>
      </c>
      <c r="B75" s="127" t="s">
        <v>389</v>
      </c>
      <c r="C75" s="274"/>
      <c r="D75" s="124" t="s">
        <v>383</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61"/>
      <c r="B76" s="121"/>
      <c r="C76" s="272"/>
      <c r="D76" s="2" t="s">
        <v>383</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62"/>
      <c r="B77" s="273" t="s">
        <v>390</v>
      </c>
      <c r="C77" s="271"/>
      <c r="D77" s="123" t="s">
        <v>383</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391</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392</v>
      </c>
      <c r="C81" s="6" t="s">
        <v>393</v>
      </c>
      <c r="D81" t="s">
        <v>394</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395</v>
      </c>
      <c r="C82" t="s">
        <v>396</v>
      </c>
      <c r="D82" t="s">
        <v>383</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397</v>
      </c>
      <c r="C83" t="s">
        <v>398</v>
      </c>
      <c r="D83" t="s">
        <v>383</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399</v>
      </c>
      <c r="C84" t="s">
        <v>400</v>
      </c>
      <c r="D84" t="s">
        <v>383</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401</v>
      </c>
      <c r="C85" t="s">
        <v>402</v>
      </c>
      <c r="D85" t="s">
        <v>383</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403</v>
      </c>
      <c r="C86" t="s">
        <v>404</v>
      </c>
      <c r="D86" t="s">
        <v>383</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405</v>
      </c>
      <c r="C87" t="s">
        <v>406</v>
      </c>
      <c r="D87" t="s">
        <v>383</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407</v>
      </c>
      <c r="C88" t="s">
        <v>408</v>
      </c>
      <c r="D88" t="s">
        <v>383</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409</v>
      </c>
      <c r="C89" t="s">
        <v>410</v>
      </c>
      <c r="D89" t="s">
        <v>383</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411</v>
      </c>
      <c r="C90" t="s">
        <v>412</v>
      </c>
      <c r="D90" t="s">
        <v>383</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413</v>
      </c>
      <c r="C91" t="s">
        <v>414</v>
      </c>
      <c r="D91" t="s">
        <v>383</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415</v>
      </c>
      <c r="C92" t="s">
        <v>416</v>
      </c>
      <c r="D92" t="s">
        <v>383</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417</v>
      </c>
      <c r="C93" t="s">
        <v>418</v>
      </c>
      <c r="D93" t="s">
        <v>383</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419</v>
      </c>
      <c r="C94" t="s">
        <v>420</v>
      </c>
      <c r="D94" t="s">
        <v>383</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421</v>
      </c>
      <c r="C95" t="s">
        <v>422</v>
      </c>
      <c r="D95" t="s">
        <v>383</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423</v>
      </c>
      <c r="C96" t="s">
        <v>424</v>
      </c>
      <c r="D96" t="s">
        <v>383</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425</v>
      </c>
      <c r="C97" t="s">
        <v>426</v>
      </c>
      <c r="D97" t="s">
        <v>383</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427</v>
      </c>
      <c r="C98" t="s">
        <v>428</v>
      </c>
      <c r="D98" t="s">
        <v>383</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429</v>
      </c>
      <c r="C99" t="s">
        <v>430</v>
      </c>
      <c r="D99" t="s">
        <v>383</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431</v>
      </c>
      <c r="C100" t="s">
        <v>432</v>
      </c>
      <c r="D100" t="s">
        <v>383</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433</v>
      </c>
      <c r="C101" t="s">
        <v>434</v>
      </c>
      <c r="D101" t="s">
        <v>383</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435</v>
      </c>
      <c r="C102" t="s">
        <v>436</v>
      </c>
      <c r="D102" t="s">
        <v>383</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437</v>
      </c>
      <c r="C103" t="s">
        <v>438</v>
      </c>
      <c r="D103" t="s">
        <v>383</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439</v>
      </c>
      <c r="C104" t="s">
        <v>440</v>
      </c>
      <c r="D104" t="s">
        <v>383</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441</v>
      </c>
      <c r="C105" t="s">
        <v>442</v>
      </c>
      <c r="D105" t="s">
        <v>383</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443</v>
      </c>
      <c r="C106" t="s">
        <v>444</v>
      </c>
      <c r="D106" t="s">
        <v>383</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445</v>
      </c>
      <c r="C107" t="s">
        <v>446</v>
      </c>
      <c r="D107" t="s">
        <v>383</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518</v>
      </c>
      <c r="C108" t="s">
        <v>519</v>
      </c>
      <c r="D108" t="s">
        <v>383</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520</v>
      </c>
      <c r="C109" t="s">
        <v>521</v>
      </c>
      <c r="D109" t="s">
        <v>383</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522</v>
      </c>
      <c r="C110" t="s">
        <v>523</v>
      </c>
      <c r="D110" t="s">
        <v>383</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524</v>
      </c>
      <c r="C111" t="s">
        <v>525</v>
      </c>
      <c r="D111" t="s">
        <v>383</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526</v>
      </c>
      <c r="C112" t="s">
        <v>527</v>
      </c>
      <c r="D112" t="s">
        <v>383</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528</v>
      </c>
      <c r="C113" t="s">
        <v>529</v>
      </c>
      <c r="D113" t="s">
        <v>383</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530</v>
      </c>
      <c r="C114" t="s">
        <v>531</v>
      </c>
      <c r="D114" t="s">
        <v>383</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532</v>
      </c>
      <c r="C115" t="s">
        <v>533</v>
      </c>
      <c r="D115" t="s">
        <v>383</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534</v>
      </c>
      <c r="C116" t="s">
        <v>535</v>
      </c>
      <c r="D116" t="s">
        <v>383</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536</v>
      </c>
      <c r="C117" t="s">
        <v>537</v>
      </c>
      <c r="D117" t="s">
        <v>383</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538</v>
      </c>
      <c r="C118" t="s">
        <v>539</v>
      </c>
      <c r="D118" t="s">
        <v>383</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540</v>
      </c>
      <c r="C119" t="s">
        <v>541</v>
      </c>
      <c r="D119" t="s">
        <v>383</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542</v>
      </c>
      <c r="C120" t="s">
        <v>543</v>
      </c>
      <c r="D120" t="s">
        <v>383</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544</v>
      </c>
      <c r="C121" t="s">
        <v>545</v>
      </c>
      <c r="D121" t="s">
        <v>383</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546</v>
      </c>
      <c r="C122" t="s">
        <v>547</v>
      </c>
      <c r="D122" t="s">
        <v>383</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548</v>
      </c>
      <c r="C123" t="s">
        <v>549</v>
      </c>
      <c r="D123" t="s">
        <v>383</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550</v>
      </c>
      <c r="C124" t="s">
        <v>551</v>
      </c>
      <c r="D124" t="s">
        <v>383</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552</v>
      </c>
      <c r="C125" t="s">
        <v>553</v>
      </c>
      <c r="D125" t="s">
        <v>383</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554</v>
      </c>
      <c r="C126" t="s">
        <v>555</v>
      </c>
      <c r="D126" t="s">
        <v>383</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556</v>
      </c>
      <c r="C127" t="s">
        <v>557</v>
      </c>
      <c r="D127" t="s">
        <v>383</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447</v>
      </c>
      <c r="C128" t="s">
        <v>448</v>
      </c>
      <c r="D128" t="s">
        <v>383</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449</v>
      </c>
      <c r="C129" t="s">
        <v>450</v>
      </c>
      <c r="D129" t="s">
        <v>383</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451</v>
      </c>
      <c r="C130" t="s">
        <v>452</v>
      </c>
      <c r="D130" t="s">
        <v>383</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453</v>
      </c>
      <c r="C131" t="s">
        <v>454</v>
      </c>
      <c r="D131" t="s">
        <v>383</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455</v>
      </c>
      <c r="C132" t="s">
        <v>456</v>
      </c>
      <c r="D132" t="s">
        <v>383</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457</v>
      </c>
      <c r="C133" s="7" t="s">
        <v>458</v>
      </c>
      <c r="D133" s="7" t="s">
        <v>383</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459</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460</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461</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462</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463</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55" t="s">
        <v>464</v>
      </c>
      <c r="B143" s="135" t="s">
        <v>281</v>
      </c>
      <c r="C143" s="135" t="s">
        <v>389</v>
      </c>
      <c r="D143" s="135" t="s">
        <v>383</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56"/>
      <c r="B144" s="135" t="s">
        <v>281</v>
      </c>
      <c r="C144" s="135"/>
      <c r="D144" s="135" t="s">
        <v>383</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56"/>
      <c r="B145" s="135" t="s">
        <v>281</v>
      </c>
      <c r="C145" s="135"/>
      <c r="D145" s="135" t="s">
        <v>383</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56"/>
      <c r="B146" s="135" t="s">
        <v>284</v>
      </c>
      <c r="C146" s="135" t="s">
        <v>465</v>
      </c>
      <c r="D146" s="135" t="s">
        <v>383</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56"/>
      <c r="B147" s="135" t="s">
        <v>284</v>
      </c>
      <c r="C147" s="135" t="s">
        <v>466</v>
      </c>
      <c r="D147" s="135" t="s">
        <v>383</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56"/>
      <c r="B148" s="135" t="s">
        <v>284</v>
      </c>
      <c r="C148" s="135"/>
      <c r="D148" s="135" t="s">
        <v>383</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56"/>
      <c r="B149" s="135" t="s">
        <v>284</v>
      </c>
      <c r="C149" s="135"/>
      <c r="D149" s="135" t="s">
        <v>383</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56"/>
      <c r="B150" s="135" t="s">
        <v>287</v>
      </c>
      <c r="C150" s="315" t="s">
        <v>467</v>
      </c>
      <c r="D150" s="135" t="s">
        <v>383</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56"/>
      <c r="B151" s="135" t="s">
        <v>287</v>
      </c>
      <c r="C151" s="315" t="s">
        <v>468</v>
      </c>
      <c r="D151" s="135" t="s">
        <v>383</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56"/>
      <c r="B152" s="135" t="s">
        <v>287</v>
      </c>
      <c r="C152" s="315" t="s">
        <v>469</v>
      </c>
      <c r="D152" s="135" t="s">
        <v>383</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56"/>
      <c r="B153" s="135" t="s">
        <v>470</v>
      </c>
      <c r="C153" s="135"/>
      <c r="D153" s="135" t="s">
        <v>383</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57"/>
      <c r="B154" s="135" t="s">
        <v>470</v>
      </c>
      <c r="C154" s="135"/>
      <c r="D154" s="135" t="s">
        <v>383</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374</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463</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55" t="s">
        <v>471</v>
      </c>
      <c r="B158" s="135" t="s">
        <v>281</v>
      </c>
      <c r="C158" s="315" t="s">
        <v>389</v>
      </c>
      <c r="D158" s="135" t="s">
        <v>472</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56"/>
      <c r="B159" s="135" t="s">
        <v>281</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56"/>
      <c r="B160" s="135" t="s">
        <v>281</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56"/>
      <c r="B161" s="135" t="s">
        <v>284</v>
      </c>
      <c r="C161" s="315" t="s">
        <v>465</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56"/>
      <c r="B162" s="135" t="s">
        <v>284</v>
      </c>
      <c r="C162" s="315" t="s">
        <v>466</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56"/>
      <c r="B163" s="135" t="s">
        <v>284</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56"/>
      <c r="B164" s="135" t="s">
        <v>284</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56"/>
      <c r="B165" s="135" t="s">
        <v>470</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56"/>
      <c r="B166" s="135" t="s">
        <v>470</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56"/>
      <c r="B167" s="135" t="s">
        <v>470</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56"/>
      <c r="B168" s="135" t="s">
        <v>470</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57"/>
      <c r="B169" s="135" t="s">
        <v>470</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475</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55" t="s">
        <v>476</v>
      </c>
      <c r="B172" s="135" t="s">
        <v>281</v>
      </c>
      <c r="C172" s="135" t="s">
        <v>389</v>
      </c>
      <c r="D172" s="135" t="s">
        <v>383</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56"/>
      <c r="B173" s="135" t="s">
        <v>281</v>
      </c>
      <c r="C173" s="135"/>
      <c r="D173" s="135" t="s">
        <v>383</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57"/>
      <c r="B174" s="135" t="s">
        <v>281</v>
      </c>
      <c r="C174" s="135"/>
      <c r="D174" s="135" t="s">
        <v>383</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55" t="s">
        <v>477</v>
      </c>
      <c r="B176" s="135" t="s">
        <v>281</v>
      </c>
      <c r="C176" s="135" t="s">
        <v>389</v>
      </c>
      <c r="D176" s="135" t="s">
        <v>383</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56"/>
      <c r="B177" s="135" t="s">
        <v>281</v>
      </c>
      <c r="C177" s="135"/>
      <c r="D177" s="135" t="s">
        <v>383</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57"/>
      <c r="B178" s="135" t="s">
        <v>281</v>
      </c>
      <c r="C178" s="135"/>
      <c r="D178" s="135" t="s">
        <v>383</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478</v>
      </c>
      <c r="B182" s="19"/>
      <c r="C182" s="19"/>
      <c r="D182" s="19"/>
      <c r="E182" s="15"/>
    </row>
    <row r="183" spans="1:54" ht="15" outlineLevel="1">
      <c r="A183" s="12"/>
      <c r="B183" s="19"/>
      <c r="C183" s="19"/>
      <c r="D183" s="19"/>
      <c r="E183" s="15"/>
    </row>
    <row r="184" spans="1:54" s="4" customFormat="1" outlineLevel="1">
      <c r="A184" s="4" t="s">
        <v>479</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58" t="s">
        <v>480</v>
      </c>
      <c r="B186" s="150" t="s">
        <v>481</v>
      </c>
      <c r="C186" s="6" t="s">
        <v>482</v>
      </c>
      <c r="D186" s="10" t="s">
        <v>394</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59"/>
      <c r="B187" s="150" t="s">
        <v>483</v>
      </c>
      <c r="C187" s="6" t="s">
        <v>484</v>
      </c>
      <c r="D187" s="10" t="s">
        <v>394</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55" t="s">
        <v>485</v>
      </c>
      <c r="B190" s="150" t="s">
        <v>344</v>
      </c>
      <c r="C190" s="19"/>
      <c r="D190" s="135" t="s">
        <v>383</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56"/>
      <c r="B191" s="150" t="s">
        <v>486</v>
      </c>
      <c r="C191" s="19"/>
      <c r="D191" s="135" t="s">
        <v>383</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56"/>
      <c r="B192" s="150" t="s">
        <v>560</v>
      </c>
      <c r="C192" s="19"/>
      <c r="D192" s="135" t="s">
        <v>383</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56"/>
      <c r="B193" s="150" t="s">
        <v>487</v>
      </c>
      <c r="C193" s="19"/>
      <c r="D193" s="135" t="s">
        <v>383</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56"/>
      <c r="B194" s="150" t="s">
        <v>488</v>
      </c>
      <c r="C194" s="19"/>
      <c r="D194" s="135" t="s">
        <v>383</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56"/>
      <c r="B195" s="150" t="s">
        <v>489</v>
      </c>
      <c r="C195" s="19"/>
      <c r="D195" s="135" t="s">
        <v>383</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56"/>
      <c r="B196" s="150" t="s">
        <v>284</v>
      </c>
      <c r="C196" s="19"/>
      <c r="D196" s="135" t="s">
        <v>383</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56"/>
      <c r="B197" s="150" t="s">
        <v>287</v>
      </c>
      <c r="C197" s="19"/>
      <c r="D197" s="135" t="s">
        <v>383</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57"/>
      <c r="B198" s="150" t="s">
        <v>470</v>
      </c>
      <c r="C198" s="19"/>
      <c r="D198" s="135" t="s">
        <v>383</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55" t="s">
        <v>490</v>
      </c>
      <c r="B200" s="150" t="s">
        <v>491</v>
      </c>
      <c r="C200" s="19"/>
      <c r="D200" s="135" t="s">
        <v>383</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56"/>
      <c r="B201" s="150" t="s">
        <v>492</v>
      </c>
      <c r="C201" s="19"/>
      <c r="D201" s="135" t="s">
        <v>383</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57"/>
      <c r="B202" s="150" t="s">
        <v>493</v>
      </c>
      <c r="C202" s="19"/>
      <c r="D202" s="135" t="s">
        <v>383</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55" t="s">
        <v>494</v>
      </c>
      <c r="B204" s="150" t="s">
        <v>495</v>
      </c>
      <c r="C204" s="19"/>
      <c r="D204" s="135" t="s">
        <v>383</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56"/>
      <c r="B205" s="150" t="s">
        <v>496</v>
      </c>
      <c r="C205" s="19"/>
      <c r="D205" s="135" t="s">
        <v>383</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57"/>
      <c r="B206" s="150" t="s">
        <v>497</v>
      </c>
      <c r="C206" s="19"/>
      <c r="D206" s="135" t="s">
        <v>383</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561</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8" t="s">
        <v>485</v>
      </c>
      <c r="B210" s="150" t="s">
        <v>562</v>
      </c>
      <c r="C210" s="19"/>
      <c r="D210" s="135" t="s">
        <v>383</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9"/>
      <c r="B211" s="150" t="s">
        <v>486</v>
      </c>
      <c r="C211" s="19"/>
      <c r="D211" s="135" t="s">
        <v>383</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9"/>
      <c r="B212" s="150" t="s">
        <v>560</v>
      </c>
      <c r="C212" s="19"/>
      <c r="D212" s="135" t="s">
        <v>383</v>
      </c>
      <c r="E212" s="21">
        <f>E192-Baseline!E192</f>
        <v>1.5541703176049269</v>
      </c>
      <c r="F212" s="21">
        <f>F77*F186-Baseline!F77*Baseline!F186</f>
        <v>1.543652556594268</v>
      </c>
      <c r="G212" s="21">
        <f>G77*G186-Baseline!G77*Baseline!G186</f>
        <v>1.5330967029457234</v>
      </c>
      <c r="H212" s="21">
        <f>H77*H186-Baseline!H77*Baseline!H186</f>
        <v>1.5227154450585187</v>
      </c>
      <c r="I212" s="21">
        <f>I77*I186-Baseline!I77*Baseline!I186</f>
        <v>1.5125060248002187</v>
      </c>
      <c r="J212" s="21">
        <f>J77*J186-Baseline!J77*Baseline!J186</f>
        <v>1.5024651773671232</v>
      </c>
      <c r="K212" s="21">
        <f>K77*K186-Baseline!K77*Baseline!K186</f>
        <v>1.4925897629522578</v>
      </c>
      <c r="L212" s="21">
        <f>L77*L186-Baseline!L77*Baseline!L186</f>
        <v>1.4828767596824597</v>
      </c>
      <c r="M212" s="21">
        <f>M77*M186-Baseline!M77*Baseline!M186</f>
        <v>1.4733213898257487</v>
      </c>
      <c r="N212" s="21">
        <f>N77*N186-Baseline!N77*Baseline!N186</f>
        <v>1.4639224998523006</v>
      </c>
      <c r="O212" s="21">
        <f>O77*O186-Baseline!O77*Baseline!O186</f>
        <v>1.4472208292666178</v>
      </c>
      <c r="P212" s="21">
        <f>P77*P186-Baseline!P77*Baseline!P186</f>
        <v>1.4290305446936122</v>
      </c>
      <c r="Q212" s="21">
        <f>Q77*Q186-Baseline!Q77*Baseline!Q186</f>
        <v>1.4113392511589078</v>
      </c>
      <c r="R212" s="21">
        <f>R77*R186-Baseline!R77*Baseline!R186</f>
        <v>1.3941325535690656</v>
      </c>
      <c r="S212" s="21">
        <f>S77*S186-Baseline!S77*Baseline!S186</f>
        <v>1.3773965647675843</v>
      </c>
      <c r="T212" s="21">
        <f>T77*T186-Baseline!T77*Baseline!T186</f>
        <v>1.3611178897400082</v>
      </c>
      <c r="U212" s="21">
        <f>U77*U186-Baseline!U77*Baseline!U186</f>
        <v>1.3452836074521057</v>
      </c>
      <c r="V212" s="21">
        <f>V77*V186-Baseline!V77*Baseline!V186</f>
        <v>1.3298812592582552</v>
      </c>
      <c r="W212" s="21">
        <f>W77*W186-Baseline!W77*Baseline!W186</f>
        <v>1.3148988314729055</v>
      </c>
      <c r="X212" s="21">
        <f>X77*X186-Baseline!X77*Baseline!X186</f>
        <v>1.300324743177919</v>
      </c>
      <c r="Y212" s="21">
        <f>Y77*Y186-Baseline!Y77*Baseline!Y186</f>
        <v>1.2861478328045337</v>
      </c>
      <c r="Z212" s="21">
        <f>Z77*Z186-Baseline!Z77*Baseline!Z186</f>
        <v>1.27235734336406</v>
      </c>
      <c r="AA212" s="21">
        <f>AA77*AA186-Baseline!AA77*Baseline!AA186</f>
        <v>1.2589429119162778</v>
      </c>
      <c r="AB212" s="21">
        <f>AB77*AB186-Baseline!AB77*Baseline!AB186</f>
        <v>1.244350584382198</v>
      </c>
      <c r="AC212" s="21">
        <f>AC77*AC186-Baseline!AC77*Baseline!AC186</f>
        <v>8.0214463782212793</v>
      </c>
      <c r="AD212" s="21">
        <f>AD77*AD186-Baseline!AD77*Baseline!AD186</f>
        <v>7.9564246364868669</v>
      </c>
      <c r="AE212" s="21">
        <f>AE77*AE186-Baseline!AE77*Baseline!AE186</f>
        <v>7.8932051732507214</v>
      </c>
      <c r="AF212" s="21">
        <f>AF77*AF186-Baseline!AF77*Baseline!AF186</f>
        <v>7.8317539478663596</v>
      </c>
      <c r="AG212" s="21">
        <f>AG77*AG186-Baseline!AG77*Baseline!AG186</f>
        <v>7.7720384607547999</v>
      </c>
      <c r="AH212" s="21">
        <f>AH77*AH186-Baseline!AH77*Baseline!AH186</f>
        <v>7.7140276988298426</v>
      </c>
      <c r="AI212" s="21">
        <f>AI77*AI186-Baseline!AI77*Baseline!AI186</f>
        <v>7.6576921126500519</v>
      </c>
      <c r="AJ212" s="21">
        <f>AJ77*AJ186-Baseline!AJ77*Baseline!AJ186</f>
        <v>7.6399113497470328</v>
      </c>
      <c r="AK212" s="21">
        <f>AK77*AK186-Baseline!AK77*Baseline!AK186</f>
        <v>7.6234135756682502</v>
      </c>
      <c r="AL212" s="21">
        <f>AL77*AL186-Baseline!AL77*Baseline!AL186</f>
        <v>7.6081938432665179</v>
      </c>
      <c r="AM212" s="21">
        <f>AM77*AM186-Baseline!AM77*Baseline!AM186</f>
        <v>7.5942482754980922</v>
      </c>
      <c r="AN212" s="21">
        <f>AN77*AN186-Baseline!AN77*Baseline!AN186</f>
        <v>7.579683724344803</v>
      </c>
      <c r="AO212" s="21">
        <f>AO77*AO186-Baseline!AO77*Baseline!AO186</f>
        <v>7.5661630379074909</v>
      </c>
      <c r="AP212" s="21">
        <f>AP77*AP186-Baseline!AP77*Baseline!AP186</f>
        <v>7.5539932631723898</v>
      </c>
      <c r="AQ212" s="21">
        <f>AQ77*AQ186-Baseline!AQ77*Baseline!AQ186</f>
        <v>7.5431721867145951</v>
      </c>
      <c r="AR212" s="21">
        <f>AR77*AR186-Baseline!AR77*Baseline!AR186</f>
        <v>7.5256053169696662</v>
      </c>
      <c r="AS212" s="21">
        <f>AS77*AS186-Baseline!AS77*Baseline!AS186</f>
        <v>7.4922251171963881</v>
      </c>
      <c r="AT212" s="21">
        <f>AT77*AT186-Baseline!AT77*Baseline!AT186</f>
        <v>7.4601296893290954</v>
      </c>
      <c r="AU212" s="21">
        <f>AU77*AU186-Baseline!AU77*Baseline!AU186</f>
        <v>7.4292981813059997</v>
      </c>
      <c r="AV212" s="21">
        <f>AV77*AV186-Baseline!AV77*Baseline!AV186</f>
        <v>7.3944218540763371</v>
      </c>
      <c r="AW212" s="21">
        <f>AW77*AW186-Baseline!AW77*Baseline!AW186</f>
        <v>7.3495563598373819</v>
      </c>
      <c r="AX212" s="21">
        <f>AX77*AX186-Baseline!AX77*Baseline!AX186</f>
        <v>7.289072197874237</v>
      </c>
      <c r="AY212" s="21">
        <f>AY77*AY186-Baseline!AY77*Baseline!AY186</f>
        <v>7.2166937469280823</v>
      </c>
      <c r="AZ212" s="21">
        <f>AZ77*AZ186-Baseline!AZ77*Baseline!AZ186</f>
        <v>7.1423634004137782</v>
      </c>
      <c r="BA212" s="21">
        <f>BA77*BA186-Baseline!BA77*Baseline!BA186</f>
        <v>7.0702322699766027</v>
      </c>
      <c r="BB212" s="21">
        <f>BB77*BB186-Baseline!BB77*Baseline!BB186</f>
        <v>6.9988295958901423</v>
      </c>
    </row>
    <row r="213" spans="1:54" outlineLevel="2">
      <c r="A213" s="479"/>
      <c r="B213" s="150" t="s">
        <v>487</v>
      </c>
      <c r="C213" s="19"/>
      <c r="D213" s="135" t="s">
        <v>383</v>
      </c>
      <c r="E213" s="21">
        <f>E193-Baseline!E193</f>
        <v>9.2668914847671076</v>
      </c>
      <c r="F213" s="21">
        <f>F193-Baseline!F193</f>
        <v>9.3679537279103489</v>
      </c>
      <c r="G213" s="21">
        <f>G193-Baseline!G193</f>
        <v>9.4340178754530779</v>
      </c>
      <c r="H213" s="21">
        <f>H193-Baseline!H193</f>
        <v>9.499379334629154</v>
      </c>
      <c r="I213" s="21">
        <f>I193-Baseline!I193</f>
        <v>9.5961593005401742</v>
      </c>
      <c r="J213" s="21">
        <f>J193-Baseline!J193</f>
        <v>9.6918603108671526</v>
      </c>
      <c r="K213" s="21">
        <f>K193-Baseline!K193</f>
        <v>9.754843862470775</v>
      </c>
      <c r="L213" s="21">
        <f>L193-Baseline!L193</f>
        <v>9.8486917206725835</v>
      </c>
      <c r="M213" s="21">
        <f>M193-Baseline!M193</f>
        <v>9.9415422208249513</v>
      </c>
      <c r="N213" s="21">
        <f>N193-Baseline!N193</f>
        <v>10.002374355305474</v>
      </c>
      <c r="O213" s="21">
        <f>O193-Baseline!O193</f>
        <v>10.041803168715861</v>
      </c>
      <c r="P213" s="21">
        <f>P193-Baseline!P193</f>
        <v>10.067201066976004</v>
      </c>
      <c r="Q213" s="21">
        <f>Q193-Baseline!Q193</f>
        <v>10.092307352523003</v>
      </c>
      <c r="R213" s="21">
        <f>R193-Baseline!R193</f>
        <v>10.146758770611015</v>
      </c>
      <c r="S213" s="21">
        <f>S193-Baseline!S193</f>
        <v>10.1710874117496</v>
      </c>
      <c r="T213" s="21">
        <f>T193-Baseline!T193</f>
        <v>10.195290262759805</v>
      </c>
      <c r="U213" s="21">
        <f>U193-Baseline!U193</f>
        <v>10.219414726848065</v>
      </c>
      <c r="V213" s="21">
        <f>V193-Baseline!V193</f>
        <v>10.271725310899852</v>
      </c>
      <c r="W213" s="21">
        <f>W193-Baseline!W193</f>
        <v>10.295509717121492</v>
      </c>
      <c r="X213" s="21">
        <f>X193-Baseline!X193</f>
        <v>10.346947406151596</v>
      </c>
      <c r="Y213" s="21">
        <f>Y193-Baseline!Y193</f>
        <v>10.370594043075974</v>
      </c>
      <c r="Z213" s="21">
        <f>Z193-Baseline!Z193</f>
        <v>10.421387690867526</v>
      </c>
      <c r="AA213" s="21">
        <f>AA193-Baseline!AA193</f>
        <v>10.47179788339748</v>
      </c>
      <c r="AB213" s="21">
        <f>AB193-Baseline!AB193</f>
        <v>10.508844732514461</v>
      </c>
      <c r="AC213" s="21">
        <f>AC193-Baseline!AC193</f>
        <v>68.72542217115091</v>
      </c>
      <c r="AD213" s="21">
        <f>AD193-Baseline!AD193</f>
        <v>69.151677685105355</v>
      </c>
      <c r="AE213" s="21">
        <f>AE193-Baseline!AE193</f>
        <v>69.594193885621337</v>
      </c>
      <c r="AF213" s="21">
        <f>AF193-Baseline!AF193</f>
        <v>70.031211787654073</v>
      </c>
      <c r="AG213" s="21">
        <f>AG193-Baseline!AG193</f>
        <v>70.465173879841259</v>
      </c>
      <c r="AH213" s="21">
        <f>AH193-Baseline!AH193</f>
        <v>70.898996313306583</v>
      </c>
      <c r="AI213" s="21">
        <f>AI193-Baseline!AI193</f>
        <v>71.336598315924334</v>
      </c>
      <c r="AJ213" s="21">
        <f>AJ193-Baseline!AJ193</f>
        <v>72.124476043393742</v>
      </c>
      <c r="AK213" s="21">
        <f>AK193-Baseline!AK193</f>
        <v>72.919071780384428</v>
      </c>
      <c r="AL213" s="21">
        <f>AL193-Baseline!AL193</f>
        <v>73.7218369053803</v>
      </c>
      <c r="AM213" s="21">
        <f>AM193-Baseline!AM193</f>
        <v>74.533596390897515</v>
      </c>
      <c r="AN213" s="21">
        <f>AN193-Baseline!AN193</f>
        <v>75.335908438316054</v>
      </c>
      <c r="AO213" s="21">
        <f>AO193-Baseline!AO193</f>
        <v>76.144955334493545</v>
      </c>
      <c r="AP213" s="21">
        <f>AP193-Baseline!AP193</f>
        <v>76.964307686313404</v>
      </c>
      <c r="AQ213" s="21">
        <f>AQ193-Baseline!AQ193</f>
        <v>77.794587725135969</v>
      </c>
      <c r="AR213" s="21">
        <f>AR193-Baseline!AR193</f>
        <v>78.551791210055072</v>
      </c>
      <c r="AS213" s="21">
        <f>AS193-Baseline!AS193</f>
        <v>79.137572836987118</v>
      </c>
      <c r="AT213" s="21">
        <f>AT193-Baseline!AT193</f>
        <v>79.72874158911408</v>
      </c>
      <c r="AU213" s="21">
        <f>AU193-Baseline!AU193</f>
        <v>80.325575297063608</v>
      </c>
      <c r="AV213" s="21">
        <f>AV193-Baseline!AV193</f>
        <v>80.870491905719263</v>
      </c>
      <c r="AW213" s="21">
        <f>AW193-Baseline!AW193</f>
        <v>81.296216599709865</v>
      </c>
      <c r="AX213" s="21">
        <f>AX193-Baseline!AX193</f>
        <v>81.536038256785687</v>
      </c>
      <c r="AY213" s="21">
        <f>AY193-Baseline!AY193</f>
        <v>81.626242819234605</v>
      </c>
      <c r="AZ213" s="21">
        <f>AZ193-Baseline!AZ193</f>
        <v>81.676078532278211</v>
      </c>
      <c r="BA213" s="21">
        <f>BA193-Baseline!BA193</f>
        <v>81.732801567610366</v>
      </c>
      <c r="BB213" s="21">
        <f>BB193-Baseline!BB193</f>
        <v>81.780048151968543</v>
      </c>
    </row>
    <row r="214" spans="1:54" outlineLevel="2">
      <c r="A214" s="479"/>
      <c r="B214" s="150" t="s">
        <v>488</v>
      </c>
      <c r="C214" s="19"/>
      <c r="D214" s="135" t="s">
        <v>383</v>
      </c>
      <c r="E214" s="21">
        <f>E194-Baseline!E194</f>
        <v>4.6407787985067559</v>
      </c>
      <c r="F214" s="21">
        <f>F194-Baseline!F194</f>
        <v>4.6795660775851786</v>
      </c>
      <c r="G214" s="21">
        <f>G194-Baseline!G194</f>
        <v>4.7183412390088959</v>
      </c>
      <c r="H214" s="21">
        <f>H194-Baseline!H194</f>
        <v>4.7577576840483617</v>
      </c>
      <c r="I214" s="21">
        <f>I194-Baseline!I194</f>
        <v>4.7978255093100977</v>
      </c>
      <c r="J214" s="21">
        <f>J194-Baseline!J194</f>
        <v>4.8385532023341824</v>
      </c>
      <c r="K214" s="21">
        <f>K194-Baseline!K194</f>
        <v>4.8799495664708523</v>
      </c>
      <c r="L214" s="21">
        <f>L194-Baseline!L194</f>
        <v>4.9220237307679175</v>
      </c>
      <c r="M214" s="21">
        <f>M194-Baseline!M194</f>
        <v>4.9647788489651443</v>
      </c>
      <c r="N214" s="21">
        <f>N194-Baseline!N194</f>
        <v>5.0082300451349369</v>
      </c>
      <c r="O214" s="21">
        <f>O194-Baseline!O194</f>
        <v>5.026489242856421</v>
      </c>
      <c r="P214" s="21">
        <f>P194-Baseline!P194</f>
        <v>5.0388941346504925</v>
      </c>
      <c r="Q214" s="21">
        <f>Q194-Baseline!Q194</f>
        <v>5.052297456707473</v>
      </c>
      <c r="R214" s="21">
        <f>R194-Baseline!R194</f>
        <v>5.0667016258642459</v>
      </c>
      <c r="S214" s="21">
        <f>S194-Baseline!S194</f>
        <v>5.0809661232260801</v>
      </c>
      <c r="T214" s="21">
        <f>T194-Baseline!T194</f>
        <v>5.0962307991248004</v>
      </c>
      <c r="U214" s="21">
        <f>U194-Baseline!U194</f>
        <v>5.1124990277780649</v>
      </c>
      <c r="V214" s="21">
        <f>V194-Baseline!V194</f>
        <v>5.1297747618846996</v>
      </c>
      <c r="W214" s="21">
        <f>W194-Baseline!W194</f>
        <v>5.1480625157341819</v>
      </c>
      <c r="X214" s="21">
        <f>X194-Baseline!X194</f>
        <v>5.1673674065374895</v>
      </c>
      <c r="Y214" s="21">
        <f>Y194-Baseline!Y194</f>
        <v>5.1876951531828563</v>
      </c>
      <c r="Z214" s="21">
        <f>Z194-Baseline!Z194</f>
        <v>5.2090520880952935</v>
      </c>
      <c r="AA214" s="21">
        <f>AA194-Baseline!AA194</f>
        <v>5.2314451792038517</v>
      </c>
      <c r="AB214" s="21">
        <f>AB194-Baseline!AB194</f>
        <v>5.2483699476370944</v>
      </c>
      <c r="AC214" s="21">
        <f>AC194-Baseline!AC194</f>
        <v>34.317926968089132</v>
      </c>
      <c r="AD214" s="21">
        <f>AD194-Baseline!AD194</f>
        <v>34.525309886630168</v>
      </c>
      <c r="AE214" s="21">
        <f>AE194-Baseline!AE194</f>
        <v>34.734502527950546</v>
      </c>
      <c r="AF214" s="21">
        <f>AF194-Baseline!AF194</f>
        <v>34.94402073042788</v>
      </c>
      <c r="AG214" s="21">
        <f>AG194-Baseline!AG194</f>
        <v>35.153113876200962</v>
      </c>
      <c r="AH214" s="21">
        <f>AH194-Baseline!AH194</f>
        <v>35.362009559931742</v>
      </c>
      <c r="AI214" s="21">
        <f>AI194-Baseline!AI194</f>
        <v>35.572341904761394</v>
      </c>
      <c r="AJ214" s="21">
        <f>AJ194-Baseline!AJ194</f>
        <v>35.957287719770477</v>
      </c>
      <c r="AK214" s="21">
        <f>AK194-Baseline!AK194</f>
        <v>36.346029593863548</v>
      </c>
      <c r="AL214" s="21">
        <f>AL194-Baseline!AL194</f>
        <v>36.738841930426752</v>
      </c>
      <c r="AM214" s="21">
        <f>AM194-Baseline!AM194</f>
        <v>37.136060434748373</v>
      </c>
      <c r="AN214" s="21">
        <f>AN194-Baseline!AN194</f>
        <v>37.528574030493346</v>
      </c>
      <c r="AO214" s="21">
        <f>AO194-Baseline!AO194</f>
        <v>37.924508802802855</v>
      </c>
      <c r="AP214" s="21">
        <f>AP194-Baseline!AP194</f>
        <v>38.325624484066232</v>
      </c>
      <c r="AQ214" s="21">
        <f>AQ194-Baseline!AQ194</f>
        <v>38.732180840380899</v>
      </c>
      <c r="AR214" s="21">
        <f>AR194-Baseline!AR194</f>
        <v>39.102371937544014</v>
      </c>
      <c r="AS214" s="21">
        <f>AS194-Baseline!AS194</f>
        <v>39.387281931460329</v>
      </c>
      <c r="AT214" s="21">
        <f>AT194-Baseline!AT194</f>
        <v>39.674935466369142</v>
      </c>
      <c r="AU214" s="21">
        <f>AU194-Baseline!AU194</f>
        <v>39.965461308528702</v>
      </c>
      <c r="AV214" s="21">
        <f>AV194-Baseline!AV194</f>
        <v>40.230210188107371</v>
      </c>
      <c r="AW214" s="21">
        <f>AW194-Baseline!AW194</f>
        <v>40.435733869205919</v>
      </c>
      <c r="AX214" s="21">
        <f>AX194-Baseline!AX194</f>
        <v>40.548881327755041</v>
      </c>
      <c r="AY214" s="21">
        <f>AY194-Baseline!AY194</f>
        <v>40.587732901816842</v>
      </c>
      <c r="AZ214" s="21">
        <f>AZ194-Baseline!AZ194</f>
        <v>40.606631907983143</v>
      </c>
      <c r="BA214" s="21">
        <f>BA194-Baseline!BA194</f>
        <v>40.629074305485801</v>
      </c>
      <c r="BB214" s="21">
        <f>BB194-Baseline!BB194</f>
        <v>40.646921816353377</v>
      </c>
    </row>
    <row r="215" spans="1:54" outlineLevel="2">
      <c r="A215" s="479"/>
      <c r="B215" s="150" t="s">
        <v>489</v>
      </c>
      <c r="C215" s="19"/>
      <c r="D215" s="135" t="s">
        <v>383</v>
      </c>
      <c r="E215" s="21">
        <f>E195-Baseline!E195</f>
        <v>13.922336392222446</v>
      </c>
      <c r="F215" s="21">
        <f>F195-Baseline!F195</f>
        <v>14.038698229480024</v>
      </c>
      <c r="G215" s="21">
        <f>G195-Baseline!G195</f>
        <v>14.155023717026689</v>
      </c>
      <c r="H215" s="21">
        <f>H195-Baseline!H195</f>
        <v>14.273273052145086</v>
      </c>
      <c r="I215" s="21">
        <f>I195-Baseline!I195</f>
        <v>14.393476527930291</v>
      </c>
      <c r="J215" s="21">
        <f>J195-Baseline!J195</f>
        <v>14.515659603814434</v>
      </c>
      <c r="K215" s="21">
        <f>K195-Baseline!K195</f>
        <v>14.639848699412559</v>
      </c>
      <c r="L215" s="21">
        <f>L195-Baseline!L195</f>
        <v>14.766071192303752</v>
      </c>
      <c r="M215" s="21">
        <f>M195-Baseline!M195</f>
        <v>14.894336543769166</v>
      </c>
      <c r="N215" s="21">
        <f>N195-Baseline!N195</f>
        <v>15.024690132298481</v>
      </c>
      <c r="O215" s="21">
        <f>O195-Baseline!O195</f>
        <v>15.079467728569265</v>
      </c>
      <c r="P215" s="21">
        <f>P195-Baseline!P195</f>
        <v>15.116682406983767</v>
      </c>
      <c r="Q215" s="21">
        <f>Q195-Baseline!Q195</f>
        <v>15.156892370122419</v>
      </c>
      <c r="R215" s="21">
        <f>R195-Baseline!R195</f>
        <v>15.200104877592738</v>
      </c>
      <c r="S215" s="21">
        <f>S195-Baseline!S195</f>
        <v>15.242898366755513</v>
      </c>
      <c r="T215" s="21">
        <f>T195-Baseline!T195</f>
        <v>15.288692394486217</v>
      </c>
      <c r="U215" s="21">
        <f>U195-Baseline!U195</f>
        <v>15.33749708618878</v>
      </c>
      <c r="V215" s="21">
        <f>V195-Baseline!V195</f>
        <v>15.389324282832195</v>
      </c>
      <c r="W215" s="21">
        <f>W195-Baseline!W195</f>
        <v>15.444187547202548</v>
      </c>
      <c r="X215" s="21">
        <f>X195-Baseline!X195</f>
        <v>15.502102219612468</v>
      </c>
      <c r="Y215" s="21">
        <f>Y195-Baseline!Y195</f>
        <v>15.563085459548565</v>
      </c>
      <c r="Z215" s="21">
        <f>Z195-Baseline!Z195</f>
        <v>15.627156261586039</v>
      </c>
      <c r="AA215" s="21">
        <f>AA195-Baseline!AA195</f>
        <v>15.694335540282932</v>
      </c>
      <c r="AB215" s="21">
        <f>AB195-Baseline!AB195</f>
        <v>15.745109842911281</v>
      </c>
      <c r="AC215" s="21">
        <f>AC195-Baseline!AC195</f>
        <v>102.95378090524007</v>
      </c>
      <c r="AD215" s="21">
        <f>AD195-Baseline!AD195</f>
        <v>103.5759296619578</v>
      </c>
      <c r="AE215" s="21">
        <f>AE195-Baseline!AE195</f>
        <v>104.2035075872346</v>
      </c>
      <c r="AF215" s="21">
        <f>AF195-Baseline!AF195</f>
        <v>104.83206219627097</v>
      </c>
      <c r="AG215" s="21">
        <f>AG195-Baseline!AG195</f>
        <v>105.45934163221953</v>
      </c>
      <c r="AH215" s="21">
        <f>AH195-Baseline!AH195</f>
        <v>106.08602868427575</v>
      </c>
      <c r="AI215" s="21">
        <f>AI195-Baseline!AI195</f>
        <v>106.71702571941519</v>
      </c>
      <c r="AJ215" s="21">
        <f>AJ195-Baseline!AJ195</f>
        <v>107.87186316494051</v>
      </c>
      <c r="AK215" s="21">
        <f>AK195-Baseline!AK195</f>
        <v>109.03808878759008</v>
      </c>
      <c r="AL215" s="21">
        <f>AL195-Baseline!AL195</f>
        <v>110.21652579762734</v>
      </c>
      <c r="AM215" s="21">
        <f>AM195-Baseline!AM195</f>
        <v>111.40818131112947</v>
      </c>
      <c r="AN215" s="21">
        <f>AN195-Baseline!AN195</f>
        <v>112.58572209882138</v>
      </c>
      <c r="AO215" s="21">
        <f>AO195-Baseline!AO195</f>
        <v>113.77352641617975</v>
      </c>
      <c r="AP215" s="21">
        <f>AP195-Baseline!AP195</f>
        <v>114.97687346040382</v>
      </c>
      <c r="AQ215" s="21">
        <f>AQ195-Baseline!AQ195</f>
        <v>116.19654252979656</v>
      </c>
      <c r="AR215" s="21">
        <f>AR195-Baseline!AR195</f>
        <v>117.30711582173075</v>
      </c>
      <c r="AS215" s="21">
        <f>AS195-Baseline!AS195</f>
        <v>118.16184580389057</v>
      </c>
      <c r="AT215" s="21">
        <f>AT195-Baseline!AT195</f>
        <v>119.02480640902607</v>
      </c>
      <c r="AU215" s="21">
        <f>AU195-Baseline!AU195</f>
        <v>119.89638393591443</v>
      </c>
      <c r="AV215" s="21">
        <f>AV195-Baseline!AV195</f>
        <v>120.69063057505133</v>
      </c>
      <c r="AW215" s="21">
        <f>AW195-Baseline!AW195</f>
        <v>121.30720161872763</v>
      </c>
      <c r="AX215" s="21">
        <f>AX195-Baseline!AX195</f>
        <v>121.6466439947248</v>
      </c>
      <c r="AY215" s="21">
        <f>AY195-Baseline!AY195</f>
        <v>121.76319871723385</v>
      </c>
      <c r="AZ215" s="21">
        <f>AZ195-Baseline!AZ195</f>
        <v>121.81989573604457</v>
      </c>
      <c r="BA215" s="21">
        <f>BA195-Baseline!BA195</f>
        <v>121.88722292885909</v>
      </c>
      <c r="BB215" s="21">
        <f>BB195-Baseline!BB195</f>
        <v>121.94076546176078</v>
      </c>
    </row>
    <row r="216" spans="1:54" outlineLevel="2">
      <c r="A216" s="479"/>
      <c r="B216" s="150" t="s">
        <v>284</v>
      </c>
      <c r="C216" s="19"/>
      <c r="D216" s="135" t="s">
        <v>383</v>
      </c>
      <c r="E216" s="21">
        <f>E196-Baseline!E196</f>
        <v>1.1958343393343507</v>
      </c>
      <c r="F216" s="21">
        <f>F196-Baseline!F196</f>
        <v>1.2100258638211114</v>
      </c>
      <c r="G216" s="21">
        <f>G196-Baseline!G196</f>
        <v>1.2245118526219385</v>
      </c>
      <c r="H216" s="21">
        <f>H196-Baseline!H196</f>
        <v>1.239352283273272</v>
      </c>
      <c r="I216" s="21">
        <f>I196-Baseline!I196</f>
        <v>1.2546646980796132</v>
      </c>
      <c r="J216" s="21">
        <f>J196-Baseline!J196</f>
        <v>1.2704623419473418</v>
      </c>
      <c r="K216" s="21">
        <f>K196-Baseline!K196</f>
        <v>1.2860954342438573</v>
      </c>
      <c r="L216" s="21">
        <f>L196-Baseline!L196</f>
        <v>1.3019536646526597</v>
      </c>
      <c r="M216" s="21">
        <f>M196-Baseline!M196</f>
        <v>1.3179346395404887</v>
      </c>
      <c r="N216" s="21">
        <f>N196-Baseline!N196</f>
        <v>1.3343733029436327</v>
      </c>
      <c r="O216" s="21">
        <f>O196-Baseline!O196</f>
        <v>1.3507819591499464</v>
      </c>
      <c r="P216" s="21">
        <f>P196-Baseline!P196</f>
        <v>1.3675924918961695</v>
      </c>
      <c r="Q216" s="21">
        <f>Q196-Baseline!Q196</f>
        <v>1.3849480994112997</v>
      </c>
      <c r="R216" s="21">
        <f>R196-Baseline!R196</f>
        <v>1.4027731570886399</v>
      </c>
      <c r="S216" s="21">
        <f>S196-Baseline!S196</f>
        <v>1.4211969902985537</v>
      </c>
      <c r="T216" s="21">
        <f>T196-Baseline!T196</f>
        <v>1.4402380433223851</v>
      </c>
      <c r="U216" s="21">
        <f>U196-Baseline!U196</f>
        <v>1.4599155282159244</v>
      </c>
      <c r="V216" s="21">
        <f>V196-Baseline!V196</f>
        <v>1.4802495142957113</v>
      </c>
      <c r="W216" s="21">
        <f>W196-Baseline!W196</f>
        <v>1.5012609199245426</v>
      </c>
      <c r="X216" s="21">
        <f>X196-Baseline!X196</f>
        <v>1.5229716187560609</v>
      </c>
      <c r="Y216" s="21">
        <f>Y196-Baseline!Y196</f>
        <v>1.5454043990173174</v>
      </c>
      <c r="Z216" s="21">
        <f>Z196-Baseline!Z196</f>
        <v>1.5685830853730116</v>
      </c>
      <c r="AA216" s="21">
        <f>AA196-Baseline!AA196</f>
        <v>1.5925324998488806</v>
      </c>
      <c r="AB216" s="21">
        <f>AB196-Baseline!AB196</f>
        <v>1.6161537557042058</v>
      </c>
      <c r="AC216" s="21">
        <f>AC196-Baseline!AC196</f>
        <v>2.8601415265077055</v>
      </c>
      <c r="AD216" s="21">
        <f>AD196-Baseline!AD196</f>
        <v>2.8642980826516125</v>
      </c>
      <c r="AE216" s="21">
        <f>AE196-Baseline!AE196</f>
        <v>2.8696027570952287</v>
      </c>
      <c r="AF216" s="21">
        <f>AF196-Baseline!AF196</f>
        <v>2.8760817040907702</v>
      </c>
      <c r="AG216" s="21">
        <f>AG196-Baseline!AG196</f>
        <v>2.8837625272892087</v>
      </c>
      <c r="AH216" s="21">
        <f>AH196-Baseline!AH196</f>
        <v>2.892674268422593</v>
      </c>
      <c r="AI216" s="21">
        <f>AI196-Baseline!AI196</f>
        <v>2.9028475332270389</v>
      </c>
      <c r="AJ216" s="21">
        <f>AJ196-Baseline!AJ196</f>
        <v>2.9204720050567161</v>
      </c>
      <c r="AK216" s="21">
        <f>AK196-Baseline!AK196</f>
        <v>2.9394912424429904</v>
      </c>
      <c r="AL216" s="21">
        <f>AL196-Baseline!AL196</f>
        <v>2.9599497695305965</v>
      </c>
      <c r="AM216" s="21">
        <f>AM196-Baseline!AM196</f>
        <v>2.9818942380537869</v>
      </c>
      <c r="AN216" s="21">
        <f>AN196-Baseline!AN196</f>
        <v>3.0051361907110037</v>
      </c>
      <c r="AO216" s="21">
        <f>AO196-Baseline!AO196</f>
        <v>3.0299275359278344</v>
      </c>
      <c r="AP216" s="21">
        <f>AP196-Baseline!AP196</f>
        <v>3.0563604404001961</v>
      </c>
      <c r="AQ216" s="21">
        <f>AQ196-Baseline!AQ196</f>
        <v>3.0844912995782008</v>
      </c>
      <c r="AR216" s="21">
        <f>AR196-Baseline!AR196</f>
        <v>3.1078945369295075</v>
      </c>
      <c r="AS216" s="21">
        <f>AS196-Baseline!AS196</f>
        <v>3.1189147107606336</v>
      </c>
      <c r="AT216" s="21">
        <f>AT196-Baseline!AT196</f>
        <v>3.1310676138221956</v>
      </c>
      <c r="AU216" s="21">
        <f>AU196-Baseline!AU196</f>
        <v>3.1443814382155275</v>
      </c>
      <c r="AV216" s="21">
        <f>AV196-Baseline!AV196</f>
        <v>3.1540645159006173</v>
      </c>
      <c r="AW216" s="21">
        <f>AW196-Baseline!AW196</f>
        <v>3.1544101089962808</v>
      </c>
      <c r="AX216" s="21">
        <f>AX196-Baseline!AX196</f>
        <v>3.1525776716226743</v>
      </c>
      <c r="AY216" s="21">
        <f>AY196-Baseline!AY196</f>
        <v>3.149318994595196</v>
      </c>
      <c r="AZ216" s="21">
        <f>AZ196-Baseline!AZ196</f>
        <v>3.1461345331417889</v>
      </c>
      <c r="BA216" s="21">
        <f>BA196-Baseline!BA196</f>
        <v>3.1436641866622677</v>
      </c>
      <c r="BB216" s="21">
        <f>BB196-Baseline!BB196</f>
        <v>3.1411957799000922</v>
      </c>
    </row>
    <row r="217" spans="1:54" outlineLevel="2">
      <c r="A217" s="479"/>
      <c r="B217" s="150" t="s">
        <v>287</v>
      </c>
      <c r="C217" s="19"/>
      <c r="D217" s="135"/>
      <c r="E217" s="21">
        <f>E197-Baseline!E197</f>
        <v>5.8022716868999993</v>
      </c>
      <c r="F217" s="21">
        <f>F197-Baseline!F197</f>
        <v>5.7582112216425125</v>
      </c>
      <c r="G217" s="21">
        <f>G197-Baseline!G197</f>
        <v>5.7145580558706168</v>
      </c>
      <c r="H217" s="21">
        <f>H197-Baseline!H197</f>
        <v>5.6706530926995304</v>
      </c>
      <c r="I217" s="21">
        <f>I197-Baseline!I197</f>
        <v>5.6283496603399525</v>
      </c>
      <c r="J217" s="21">
        <f>J197-Baseline!J197</f>
        <v>5.5876146072809307</v>
      </c>
      <c r="K217" s="21">
        <f>K197-Baseline!K197</f>
        <v>5.5431860397652564</v>
      </c>
      <c r="L217" s="21">
        <f>L197-Baseline!L197</f>
        <v>5.4982375454180747</v>
      </c>
      <c r="M217" s="21">
        <f>M197-Baseline!M197</f>
        <v>5.4495294348435106</v>
      </c>
      <c r="N217" s="21">
        <f>N197-Baseline!N197</f>
        <v>5.4017166842432776</v>
      </c>
      <c r="O217" s="21">
        <f>O197-Baseline!O197</f>
        <v>5.345777572624284</v>
      </c>
      <c r="P217" s="21">
        <f>P197-Baseline!P197</f>
        <v>5.289371026738511</v>
      </c>
      <c r="Q217" s="21">
        <f>Q197-Baseline!Q197</f>
        <v>5.2350331158293573</v>
      </c>
      <c r="R217" s="21">
        <f>R197-Baseline!R197</f>
        <v>5.182463597198562</v>
      </c>
      <c r="S217" s="21">
        <f>S197-Baseline!S197</f>
        <v>5.131931292845425</v>
      </c>
      <c r="T217" s="21">
        <f>T197-Baseline!T197</f>
        <v>5.0833896177170947</v>
      </c>
      <c r="U217" s="21">
        <f>U197-Baseline!U197</f>
        <v>5.0367939878361927</v>
      </c>
      <c r="V217" s="21">
        <f>V197-Baseline!V197</f>
        <v>4.9921017651336754</v>
      </c>
      <c r="W217" s="21">
        <f>W197-Baseline!W197</f>
        <v>4.9492722057259648</v>
      </c>
      <c r="X217" s="21">
        <f>X197-Baseline!X197</f>
        <v>4.9082664086109222</v>
      </c>
      <c r="Y217" s="21">
        <f>Y197-Baseline!Y197</f>
        <v>4.8689331449594313</v>
      </c>
      <c r="Z217" s="21">
        <f>Z197-Baseline!Z197</f>
        <v>4.8311637558334439</v>
      </c>
      <c r="AA217" s="21">
        <f>AA197-Baseline!AA197</f>
        <v>4.7951141334165897</v>
      </c>
      <c r="AB217" s="21">
        <f>AB197-Baseline!AB197</f>
        <v>4.757240200560517</v>
      </c>
      <c r="AC217" s="21">
        <f>AC197-Baseline!AC197</f>
        <v>18.873996101442646</v>
      </c>
      <c r="AD217" s="21">
        <f>AD197-Baseline!AD197</f>
        <v>18.655636926983192</v>
      </c>
      <c r="AE217" s="21">
        <f>AE197-Baseline!AE197</f>
        <v>18.446449703415301</v>
      </c>
      <c r="AF217" s="21">
        <f>AF197-Baseline!AF197</f>
        <v>18.246206999244549</v>
      </c>
      <c r="AG217" s="21">
        <f>AG197-Baseline!AG197</f>
        <v>18.054690501330086</v>
      </c>
      <c r="AH217" s="21">
        <f>AH197-Baseline!AH197</f>
        <v>17.871690747820587</v>
      </c>
      <c r="AI217" s="21">
        <f>AI197-Baseline!AI197</f>
        <v>17.697006088754435</v>
      </c>
      <c r="AJ217" s="21">
        <f>AJ197-Baseline!AJ197</f>
        <v>17.615543306386293</v>
      </c>
      <c r="AK217" s="21">
        <f>AK197-Baseline!AK197</f>
        <v>17.540888868882934</v>
      </c>
      <c r="AL217" s="21">
        <f>AL197-Baseline!AL197</f>
        <v>17.472970582038222</v>
      </c>
      <c r="AM217" s="21">
        <f>AM197-Baseline!AM197</f>
        <v>17.411721620084787</v>
      </c>
      <c r="AN217" s="21">
        <f>AN197-Baseline!AN197</f>
        <v>17.354499803556902</v>
      </c>
      <c r="AO217" s="21">
        <f>AO197-Baseline!AO197</f>
        <v>17.303521421106044</v>
      </c>
      <c r="AP217" s="21">
        <f>AP197-Baseline!AP197</f>
        <v>17.259155577052624</v>
      </c>
      <c r="AQ217" s="21">
        <f>AQ197-Baseline!AQ197</f>
        <v>17.221352880419332</v>
      </c>
      <c r="AR217" s="21">
        <f>AR197-Baseline!AR197</f>
        <v>17.172022604080993</v>
      </c>
      <c r="AS217" s="21">
        <f>AS197-Baseline!AS197</f>
        <v>17.090921841001716</v>
      </c>
      <c r="AT217" s="21">
        <f>AT197-Baseline!AT197</f>
        <v>17.016124363968988</v>
      </c>
      <c r="AU217" s="21">
        <f>AU197-Baseline!AU197</f>
        <v>16.947549622062144</v>
      </c>
      <c r="AV217" s="21">
        <f>AV197-Baseline!AV197</f>
        <v>16.873387871197508</v>
      </c>
      <c r="AW217" s="21">
        <f>AW197-Baseline!AW197</f>
        <v>16.7804216630492</v>
      </c>
      <c r="AX217" s="21">
        <f>AX197-Baseline!AX197</f>
        <v>16.670159518059851</v>
      </c>
      <c r="AY217" s="21">
        <f>AY197-Baseline!AY197</f>
        <v>16.547663742466867</v>
      </c>
      <c r="AZ217" s="21">
        <f>AZ197-Baseline!AZ197</f>
        <v>16.426626121068324</v>
      </c>
      <c r="BA217" s="21">
        <f>BA197-Baseline!BA197</f>
        <v>16.31214500862265</v>
      </c>
      <c r="BB217" s="21">
        <f>BB197-Baseline!BB197</f>
        <v>16.19898917351766</v>
      </c>
    </row>
    <row r="218" spans="1:54" outlineLevel="2">
      <c r="A218" s="480"/>
      <c r="B218" s="150" t="s">
        <v>470</v>
      </c>
      <c r="C218" s="19"/>
      <c r="D218" s="135" t="s">
        <v>383</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8" t="s">
        <v>490</v>
      </c>
      <c r="B220" s="150" t="s">
        <v>491</v>
      </c>
      <c r="C220" s="19"/>
      <c r="D220" s="135" t="s">
        <v>383</v>
      </c>
      <c r="E220" s="21">
        <f>E200-Baseline!E200</f>
        <v>17.819167828606382</v>
      </c>
      <c r="F220" s="21">
        <f>F200-Baseline!F200</f>
        <v>17.879843369968238</v>
      </c>
      <c r="G220" s="21">
        <f>G200-Baseline!G200</f>
        <v>17.906184486891355</v>
      </c>
      <c r="H220" s="21">
        <f>H200-Baseline!H200</f>
        <v>17.932100155660475</v>
      </c>
      <c r="I220" s="21">
        <f>I200-Baseline!I200</f>
        <v>17.991679683759958</v>
      </c>
      <c r="J220" s="21">
        <f>J200-Baseline!J200</f>
        <v>18.052402437462547</v>
      </c>
      <c r="K220" s="21">
        <f>K200-Baseline!K200</f>
        <v>18.076715099432146</v>
      </c>
      <c r="L220" s="21">
        <f>L200-Baseline!L200</f>
        <v>18.131759690425778</v>
      </c>
      <c r="M220" s="21">
        <f>M200-Baseline!M200</f>
        <v>18.1823276850347</v>
      </c>
      <c r="N220" s="21">
        <f>N200-Baseline!N200</f>
        <v>18.202386842344684</v>
      </c>
      <c r="O220" s="21">
        <f>O200-Baseline!O200</f>
        <v>18.185583529756709</v>
      </c>
      <c r="P220" s="21">
        <f>P200-Baseline!P200</f>
        <v>18.153195130304297</v>
      </c>
      <c r="Q220" s="21">
        <f>Q200-Baseline!Q200</f>
        <v>18.123627818922568</v>
      </c>
      <c r="R220" s="21">
        <f>R200-Baseline!R200</f>
        <v>18.126128078467282</v>
      </c>
      <c r="S220" s="21">
        <f>S200-Baseline!S200</f>
        <v>18.101612259661163</v>
      </c>
      <c r="T220" s="21">
        <f>T200-Baseline!T200</f>
        <v>18.080035813539293</v>
      </c>
      <c r="U220" s="21">
        <f>U200-Baseline!U200</f>
        <v>18.061407850352289</v>
      </c>
      <c r="V220" s="21">
        <f>V200-Baseline!V200</f>
        <v>18.073957849587494</v>
      </c>
      <c r="W220" s="21">
        <f>W200-Baseline!W200</f>
        <v>18.060941674244905</v>
      </c>
      <c r="X220" s="21">
        <f>X200-Baseline!X200</f>
        <v>18.078510176696497</v>
      </c>
      <c r="Y220" s="21">
        <f>Y200-Baseline!Y200</f>
        <v>18.071079419857256</v>
      </c>
      <c r="Z220" s="21">
        <f>Z200-Baseline!Z200</f>
        <v>18.09349187543804</v>
      </c>
      <c r="AA220" s="21">
        <f>AA200-Baseline!AA200</f>
        <v>18.118387428579226</v>
      </c>
      <c r="AB220" s="21">
        <f>AB200-Baseline!AB200</f>
        <v>18.126589273161382</v>
      </c>
      <c r="AC220" s="21">
        <f>AC200-Baseline!AC200</f>
        <v>98.481006177322541</v>
      </c>
      <c r="AD220" s="21">
        <f>AD200-Baseline!AD200</f>
        <v>98.628037331227034</v>
      </c>
      <c r="AE220" s="21">
        <f>AE200-Baseline!AE200</f>
        <v>98.803451519382577</v>
      </c>
      <c r="AF220" s="21">
        <f>AF200-Baseline!AF200</f>
        <v>98.985254438855748</v>
      </c>
      <c r="AG220" s="21">
        <f>AG200-Baseline!AG200</f>
        <v>99.175665369215352</v>
      </c>
      <c r="AH220" s="21">
        <f>AH200-Baseline!AH200</f>
        <v>99.377389028379611</v>
      </c>
      <c r="AI220" s="21">
        <f>AI200-Baseline!AI200</f>
        <v>99.594144050555869</v>
      </c>
      <c r="AJ220" s="21">
        <f>AJ200-Baseline!AJ200</f>
        <v>100.30040270458377</v>
      </c>
      <c r="AK220" s="21">
        <f>AK200-Baseline!AK200</f>
        <v>101.02286546737859</v>
      </c>
      <c r="AL220" s="21">
        <f>AL200-Baseline!AL200</f>
        <v>101.76295110021564</v>
      </c>
      <c r="AM220" s="21">
        <f>AM200-Baseline!AM200</f>
        <v>102.52146052453418</v>
      </c>
      <c r="AN220" s="21">
        <f>AN200-Baseline!AN200</f>
        <v>103.27522815692876</v>
      </c>
      <c r="AO220" s="21">
        <f>AO200-Baseline!AO200</f>
        <v>104.04456732943491</v>
      </c>
      <c r="AP220" s="21">
        <f>AP200-Baseline!AP200</f>
        <v>104.83381696693861</v>
      </c>
      <c r="AQ220" s="21">
        <f>AQ200-Baseline!AQ200</f>
        <v>105.6436040918481</v>
      </c>
      <c r="AR220" s="21">
        <f>AR200-Baseline!AR200</f>
        <v>106.35731366803523</v>
      </c>
      <c r="AS220" s="21">
        <f>AS200-Baseline!AS200</f>
        <v>106.83963450594585</v>
      </c>
      <c r="AT220" s="21">
        <f>AT200-Baseline!AT200</f>
        <v>107.33606325623435</v>
      </c>
      <c r="AU220" s="21">
        <f>AU200-Baseline!AU200</f>
        <v>107.84680453864728</v>
      </c>
      <c r="AV220" s="21">
        <f>AV200-Baseline!AV200</f>
        <v>108.29236614689373</v>
      </c>
      <c r="AW220" s="21">
        <f>AW200-Baseline!AW200</f>
        <v>108.58060473159273</v>
      </c>
      <c r="AX220" s="21">
        <f>AX200-Baseline!AX200</f>
        <v>108.64784764434245</v>
      </c>
      <c r="AY220" s="21">
        <f>AY200-Baseline!AY200</f>
        <v>108.53991930322475</v>
      </c>
      <c r="AZ220" s="21">
        <f>AZ200-Baseline!AZ200</f>
        <v>108.39120258690211</v>
      </c>
      <c r="BA220" s="21">
        <f>BA200-Baseline!BA200</f>
        <v>108.25884303287188</v>
      </c>
      <c r="BB220" s="21">
        <f>BB200-Baseline!BB200</f>
        <v>108.11906270127643</v>
      </c>
    </row>
    <row r="221" spans="1:54" outlineLevel="2">
      <c r="A221" s="479"/>
      <c r="B221" s="150" t="s">
        <v>492</v>
      </c>
      <c r="C221" s="19"/>
      <c r="D221" s="135" t="s">
        <v>383</v>
      </c>
      <c r="E221" s="21">
        <f>E201-Baseline!E201</f>
        <v>13.193055142346033</v>
      </c>
      <c r="F221" s="21">
        <f>F201-Baseline!F201</f>
        <v>13.19145571964307</v>
      </c>
      <c r="G221" s="21">
        <f>G201-Baseline!G201</f>
        <v>13.190507850447174</v>
      </c>
      <c r="H221" s="21">
        <f>H201-Baseline!H201</f>
        <v>13.190478505079682</v>
      </c>
      <c r="I221" s="21">
        <f>I201-Baseline!I201</f>
        <v>13.193345892529884</v>
      </c>
      <c r="J221" s="21">
        <f>J201-Baseline!J201</f>
        <v>13.199095328929577</v>
      </c>
      <c r="K221" s="21">
        <f>K201-Baseline!K201</f>
        <v>13.201820803432224</v>
      </c>
      <c r="L221" s="21">
        <f>L201-Baseline!L201</f>
        <v>13.205091700521111</v>
      </c>
      <c r="M221" s="21">
        <f>M201-Baseline!M201</f>
        <v>13.205564313174893</v>
      </c>
      <c r="N221" s="21">
        <f>N201-Baseline!N201</f>
        <v>13.208242532174147</v>
      </c>
      <c r="O221" s="21">
        <f>O201-Baseline!O201</f>
        <v>13.170269603897269</v>
      </c>
      <c r="P221" s="21">
        <f>P201-Baseline!P201</f>
        <v>13.124888197978784</v>
      </c>
      <c r="Q221" s="21">
        <f>Q201-Baseline!Q201</f>
        <v>13.083617923107038</v>
      </c>
      <c r="R221" s="21">
        <f>R201-Baseline!R201</f>
        <v>13.046070933720513</v>
      </c>
      <c r="S221" s="21">
        <f>S201-Baseline!S201</f>
        <v>13.011490971137643</v>
      </c>
      <c r="T221" s="21">
        <f>T201-Baseline!T201</f>
        <v>12.980976349904289</v>
      </c>
      <c r="U221" s="21">
        <f>U201-Baseline!U201</f>
        <v>12.954492151282288</v>
      </c>
      <c r="V221" s="21">
        <f>V201-Baseline!V201</f>
        <v>12.932007300572341</v>
      </c>
      <c r="W221" s="21">
        <f>W201-Baseline!W201</f>
        <v>12.913494472857595</v>
      </c>
      <c r="X221" s="21">
        <f>X201-Baseline!X201</f>
        <v>12.898930177082391</v>
      </c>
      <c r="Y221" s="21">
        <f>Y201-Baseline!Y201</f>
        <v>12.888180529964139</v>
      </c>
      <c r="Z221" s="21">
        <f>Z201-Baseline!Z201</f>
        <v>12.881156272665809</v>
      </c>
      <c r="AA221" s="21">
        <f>AA201-Baseline!AA201</f>
        <v>12.8780347243856</v>
      </c>
      <c r="AB221" s="21">
        <f>AB201-Baseline!AB201</f>
        <v>12.866114488284015</v>
      </c>
      <c r="AC221" s="21">
        <f>AC201-Baseline!AC201</f>
        <v>64.073510974260756</v>
      </c>
      <c r="AD221" s="21">
        <f>AD201-Baseline!AD201</f>
        <v>64.001669532751833</v>
      </c>
      <c r="AE221" s="21">
        <f>AE201-Baseline!AE201</f>
        <v>63.943760161711793</v>
      </c>
      <c r="AF221" s="21">
        <f>AF201-Baseline!AF201</f>
        <v>63.898063381629562</v>
      </c>
      <c r="AG221" s="21">
        <f>AG201-Baseline!AG201</f>
        <v>63.863605365575054</v>
      </c>
      <c r="AH221" s="21">
        <f>AH201-Baseline!AH201</f>
        <v>63.84040227500477</v>
      </c>
      <c r="AI221" s="21">
        <f>AI201-Baseline!AI201</f>
        <v>63.829887639392922</v>
      </c>
      <c r="AJ221" s="21">
        <f>AJ201-Baseline!AJ201</f>
        <v>64.13321438096051</v>
      </c>
      <c r="AK221" s="21">
        <f>AK201-Baseline!AK201</f>
        <v>64.449823280857728</v>
      </c>
      <c r="AL221" s="21">
        <f>AL201-Baseline!AL201</f>
        <v>64.779956125262089</v>
      </c>
      <c r="AM221" s="21">
        <f>AM201-Baseline!AM201</f>
        <v>65.123924568385036</v>
      </c>
      <c r="AN221" s="21">
        <f>AN201-Baseline!AN201</f>
        <v>65.467893749106054</v>
      </c>
      <c r="AO221" s="21">
        <f>AO201-Baseline!AO201</f>
        <v>65.824120797744229</v>
      </c>
      <c r="AP221" s="21">
        <f>AP201-Baseline!AP201</f>
        <v>66.195133764691434</v>
      </c>
      <c r="AQ221" s="21">
        <f>AQ201-Baseline!AQ201</f>
        <v>66.581197207093027</v>
      </c>
      <c r="AR221" s="21">
        <f>AR201-Baseline!AR201</f>
        <v>66.907894395524181</v>
      </c>
      <c r="AS221" s="21">
        <f>AS201-Baseline!AS201</f>
        <v>67.08934360041907</v>
      </c>
      <c r="AT221" s="21">
        <f>AT201-Baseline!AT201</f>
        <v>67.282257133489423</v>
      </c>
      <c r="AU221" s="21">
        <f>AU201-Baseline!AU201</f>
        <v>67.486690550112371</v>
      </c>
      <c r="AV221" s="21">
        <f>AV201-Baseline!AV201</f>
        <v>67.652084429281828</v>
      </c>
      <c r="AW221" s="21">
        <f>AW201-Baseline!AW201</f>
        <v>67.720122001088782</v>
      </c>
      <c r="AX221" s="21">
        <f>AX201-Baseline!AX201</f>
        <v>67.660690715311802</v>
      </c>
      <c r="AY221" s="21">
        <f>AY201-Baseline!AY201</f>
        <v>67.501409385806994</v>
      </c>
      <c r="AZ221" s="21">
        <f>AZ201-Baseline!AZ201</f>
        <v>67.321755962607028</v>
      </c>
      <c r="BA221" s="21">
        <f>BA201-Baseline!BA201</f>
        <v>67.155115770747329</v>
      </c>
      <c r="BB221" s="21">
        <f>BB201-Baseline!BB201</f>
        <v>66.985936365661274</v>
      </c>
    </row>
    <row r="222" spans="1:54" outlineLevel="2">
      <c r="A222" s="480"/>
      <c r="B222" s="150" t="s">
        <v>493</v>
      </c>
      <c r="C222" s="19"/>
      <c r="D222" s="135" t="s">
        <v>383</v>
      </c>
      <c r="E222" s="21">
        <f>E202-Baseline!E202</f>
        <v>22.474612736061722</v>
      </c>
      <c r="F222" s="21">
        <f>F202-Baseline!F202</f>
        <v>22.550587871537914</v>
      </c>
      <c r="G222" s="21">
        <f>G202-Baseline!G202</f>
        <v>22.62719032846497</v>
      </c>
      <c r="H222" s="21">
        <f>H202-Baseline!H202</f>
        <v>22.705993873176411</v>
      </c>
      <c r="I222" s="21">
        <f>I202-Baseline!I202</f>
        <v>22.788996911150075</v>
      </c>
      <c r="J222" s="21">
        <f>J202-Baseline!J202</f>
        <v>22.876201730409829</v>
      </c>
      <c r="K222" s="21">
        <f>K202-Baseline!K202</f>
        <v>22.961719936373932</v>
      </c>
      <c r="L222" s="21">
        <f>L202-Baseline!L202</f>
        <v>23.049139162056946</v>
      </c>
      <c r="M222" s="21">
        <f>M202-Baseline!M202</f>
        <v>23.135122007978914</v>
      </c>
      <c r="N222" s="21">
        <f>N202-Baseline!N202</f>
        <v>23.224702619337691</v>
      </c>
      <c r="O222" s="21">
        <f>O202-Baseline!O202</f>
        <v>23.223248089610109</v>
      </c>
      <c r="P222" s="21">
        <f>P202-Baseline!P202</f>
        <v>23.20267647031206</v>
      </c>
      <c r="Q222" s="21">
        <f>Q202-Baseline!Q202</f>
        <v>23.188212836521984</v>
      </c>
      <c r="R222" s="21">
        <f>R202-Baseline!R202</f>
        <v>23.179474185449006</v>
      </c>
      <c r="S222" s="21">
        <f>S202-Baseline!S202</f>
        <v>23.173423214667078</v>
      </c>
      <c r="T222" s="21">
        <f>T202-Baseline!T202</f>
        <v>23.173437945265707</v>
      </c>
      <c r="U222" s="21">
        <f>U202-Baseline!U202</f>
        <v>23.179490209693</v>
      </c>
      <c r="V222" s="21">
        <f>V202-Baseline!V202</f>
        <v>23.191556821519836</v>
      </c>
      <c r="W222" s="21">
        <f>W202-Baseline!W202</f>
        <v>23.209619504325961</v>
      </c>
      <c r="X222" s="21">
        <f>X202-Baseline!X202</f>
        <v>23.233664990157365</v>
      </c>
      <c r="Y222" s="21">
        <f>Y202-Baseline!Y202</f>
        <v>23.263570836329848</v>
      </c>
      <c r="Z222" s="21">
        <f>Z202-Baseline!Z202</f>
        <v>23.299260446156552</v>
      </c>
      <c r="AA222" s="21">
        <f>AA202-Baseline!AA202</f>
        <v>23.340925085464679</v>
      </c>
      <c r="AB222" s="21">
        <f>AB202-Baseline!AB202</f>
        <v>23.362854383558204</v>
      </c>
      <c r="AC222" s="21">
        <f>AC202-Baseline!AC202</f>
        <v>132.70936491141171</v>
      </c>
      <c r="AD222" s="21">
        <f>AD202-Baseline!AD202</f>
        <v>133.05228930807948</v>
      </c>
      <c r="AE222" s="21">
        <f>AE202-Baseline!AE202</f>
        <v>133.41276522099585</v>
      </c>
      <c r="AF222" s="21">
        <f>AF202-Baseline!AF202</f>
        <v>133.78610484747264</v>
      </c>
      <c r="AG222" s="21">
        <f>AG202-Baseline!AG202</f>
        <v>134.16983312159363</v>
      </c>
      <c r="AH222" s="21">
        <f>AH202-Baseline!AH202</f>
        <v>134.56442139934876</v>
      </c>
      <c r="AI222" s="21">
        <f>AI202-Baseline!AI202</f>
        <v>134.97457145404672</v>
      </c>
      <c r="AJ222" s="21">
        <f>AJ202-Baseline!AJ202</f>
        <v>136.04778982613055</v>
      </c>
      <c r="AK222" s="21">
        <f>AK202-Baseline!AK202</f>
        <v>137.14188247458426</v>
      </c>
      <c r="AL222" s="21">
        <f>AL202-Baseline!AL202</f>
        <v>138.25763999246269</v>
      </c>
      <c r="AM222" s="21">
        <f>AM202-Baseline!AM202</f>
        <v>139.39604544476612</v>
      </c>
      <c r="AN222" s="21">
        <f>AN202-Baseline!AN202</f>
        <v>140.52504181743407</v>
      </c>
      <c r="AO222" s="21">
        <f>AO202-Baseline!AO202</f>
        <v>141.67313841112113</v>
      </c>
      <c r="AP222" s="21">
        <f>AP202-Baseline!AP202</f>
        <v>142.84638274102903</v>
      </c>
      <c r="AQ222" s="21">
        <f>AQ202-Baseline!AQ202</f>
        <v>144.04555889650868</v>
      </c>
      <c r="AR222" s="21">
        <f>AR202-Baseline!AR202</f>
        <v>145.11263827971089</v>
      </c>
      <c r="AS222" s="21">
        <f>AS202-Baseline!AS202</f>
        <v>145.86390747284929</v>
      </c>
      <c r="AT222" s="21">
        <f>AT202-Baseline!AT202</f>
        <v>146.63212807614636</v>
      </c>
      <c r="AU222" s="21">
        <f>AU202-Baseline!AU202</f>
        <v>147.41761317749811</v>
      </c>
      <c r="AV222" s="21">
        <f>AV202-Baseline!AV202</f>
        <v>148.11250481622579</v>
      </c>
      <c r="AW222" s="21">
        <f>AW202-Baseline!AW202</f>
        <v>148.5915897506105</v>
      </c>
      <c r="AX222" s="21">
        <f>AX202-Baseline!AX202</f>
        <v>148.75845338228157</v>
      </c>
      <c r="AY222" s="21">
        <f>AY202-Baseline!AY202</f>
        <v>148.67687520122399</v>
      </c>
      <c r="AZ222" s="21">
        <f>AZ202-Baseline!AZ202</f>
        <v>148.53501979066846</v>
      </c>
      <c r="BA222" s="21">
        <f>BA202-Baseline!BA202</f>
        <v>148.41326439412063</v>
      </c>
      <c r="BB222" s="21">
        <f>BB202-Baseline!BB202</f>
        <v>148.27978001106868</v>
      </c>
    </row>
    <row r="223" spans="1:54" outlineLevel="2">
      <c r="B223" s="19"/>
      <c r="C223" s="19"/>
      <c r="D223" s="19"/>
      <c r="E223" s="15"/>
    </row>
    <row r="224" spans="1:54" outlineLevel="2">
      <c r="A224" s="478" t="s">
        <v>494</v>
      </c>
      <c r="B224" s="150" t="s">
        <v>491</v>
      </c>
      <c r="C224" s="19"/>
      <c r="D224" s="135" t="s">
        <v>383</v>
      </c>
      <c r="E224" s="21">
        <f>E204-Baseline!E204</f>
        <v>17.819167828606382</v>
      </c>
      <c r="F224" s="21">
        <f>F204-Baseline!F204</f>
        <v>35.699011198574624</v>
      </c>
      <c r="G224" s="21">
        <f>G204-Baseline!G204</f>
        <v>53.605195685465979</v>
      </c>
      <c r="H224" s="21">
        <f>H204-Baseline!H204</f>
        <v>71.537295841126451</v>
      </c>
      <c r="I224" s="21">
        <f>I204-Baseline!I204</f>
        <v>89.528975524886405</v>
      </c>
      <c r="J224" s="21">
        <f>J204-Baseline!J204</f>
        <v>107.58137796234895</v>
      </c>
      <c r="K224" s="21">
        <f>K204-Baseline!K204</f>
        <v>125.6580930617811</v>
      </c>
      <c r="L224" s="21">
        <f>L204-Baseline!L204</f>
        <v>143.78985275220688</v>
      </c>
      <c r="M224" s="21">
        <f>M204-Baseline!M204</f>
        <v>161.97218043724158</v>
      </c>
      <c r="N224" s="21">
        <f>N204-Baseline!N204</f>
        <v>180.17456727958626</v>
      </c>
      <c r="O224" s="21">
        <f>O204-Baseline!O204</f>
        <v>198.36015080934297</v>
      </c>
      <c r="P224" s="21">
        <f>P204-Baseline!P204</f>
        <v>216.51334593964725</v>
      </c>
      <c r="Q224" s="21">
        <f>Q204-Baseline!Q204</f>
        <v>234.63697375856981</v>
      </c>
      <c r="R224" s="21">
        <f>R204-Baseline!R204</f>
        <v>252.76310183703708</v>
      </c>
      <c r="S224" s="21">
        <f>S204-Baseline!S204</f>
        <v>270.86471409669826</v>
      </c>
      <c r="T224" s="21">
        <f>T204-Baseline!T204</f>
        <v>288.94474991023753</v>
      </c>
      <c r="U224" s="21">
        <f>U204-Baseline!U204</f>
        <v>307.00615776058982</v>
      </c>
      <c r="V224" s="21">
        <f>V204-Baseline!V204</f>
        <v>325.0801156101773</v>
      </c>
      <c r="W224" s="21">
        <f>W204-Baseline!W204</f>
        <v>343.14105728442223</v>
      </c>
      <c r="X224" s="21">
        <f>X204-Baseline!X204</f>
        <v>361.21956746111874</v>
      </c>
      <c r="Y224" s="21">
        <f>Y204-Baseline!Y204</f>
        <v>379.290646880976</v>
      </c>
      <c r="Z224" s="21">
        <f>Z204-Baseline!Z204</f>
        <v>397.38413875641402</v>
      </c>
      <c r="AA224" s="21">
        <f>AA204-Baseline!AA204</f>
        <v>415.50252618499326</v>
      </c>
      <c r="AB224" s="21">
        <f>AB204-Baseline!AB204</f>
        <v>433.62911545815462</v>
      </c>
      <c r="AC224" s="21">
        <f>AC204-Baseline!AC204</f>
        <v>532.11012163547719</v>
      </c>
      <c r="AD224" s="21">
        <f>AD204-Baseline!AD204</f>
        <v>630.73815896670419</v>
      </c>
      <c r="AE224" s="21">
        <f>AE204-Baseline!AE204</f>
        <v>729.54161048608671</v>
      </c>
      <c r="AF224" s="21">
        <f>AF204-Baseline!AF204</f>
        <v>828.5268649249424</v>
      </c>
      <c r="AG224" s="21">
        <f>AG204-Baseline!AG204</f>
        <v>927.70253029415778</v>
      </c>
      <c r="AH224" s="21">
        <f>AH204-Baseline!AH204</f>
        <v>1027.0799193225373</v>
      </c>
      <c r="AI224" s="21">
        <f>AI204-Baseline!AI204</f>
        <v>1126.6740633730931</v>
      </c>
      <c r="AJ224" s="21">
        <f>AJ204-Baseline!AJ204</f>
        <v>1226.9744660776769</v>
      </c>
      <c r="AK224" s="21">
        <f>AK204-Baseline!AK204</f>
        <v>1327.9973315450554</v>
      </c>
      <c r="AL224" s="21">
        <f>AL204-Baseline!AL204</f>
        <v>1429.760282645271</v>
      </c>
      <c r="AM224" s="21">
        <f>AM204-Baseline!AM204</f>
        <v>1532.2817431698052</v>
      </c>
      <c r="AN224" s="21">
        <f>AN204-Baseline!AN204</f>
        <v>1635.5569713267339</v>
      </c>
      <c r="AO224" s="21">
        <f>AO204-Baseline!AO204</f>
        <v>1739.6015386561687</v>
      </c>
      <c r="AP224" s="21">
        <f>AP204-Baseline!AP204</f>
        <v>1844.4353556231074</v>
      </c>
      <c r="AQ224" s="21">
        <f>AQ204-Baseline!AQ204</f>
        <v>1950.0789597149555</v>
      </c>
      <c r="AR224" s="21">
        <f>AR204-Baseline!AR204</f>
        <v>2056.4362733829907</v>
      </c>
      <c r="AS224" s="21">
        <f>AS204-Baseline!AS204</f>
        <v>2163.2759078889367</v>
      </c>
      <c r="AT224" s="21">
        <f>AT204-Baseline!AT204</f>
        <v>2270.6119711451711</v>
      </c>
      <c r="AU224" s="21">
        <f>AU204-Baseline!AU204</f>
        <v>2378.4587756838182</v>
      </c>
      <c r="AV224" s="21">
        <f>AV204-Baseline!AV204</f>
        <v>2486.7511418307117</v>
      </c>
      <c r="AW224" s="21">
        <f>AW204-Baseline!AW204</f>
        <v>2595.3317465623045</v>
      </c>
      <c r="AX224" s="21">
        <f>AX204-Baseline!AX204</f>
        <v>2703.9795942066471</v>
      </c>
      <c r="AY224" s="21">
        <f>AY204-Baseline!AY204</f>
        <v>2812.519513509872</v>
      </c>
      <c r="AZ224" s="21">
        <f>AZ204-Baseline!AZ204</f>
        <v>2920.9107160967742</v>
      </c>
      <c r="BA224" s="21">
        <f>BA204-Baseline!BA204</f>
        <v>3029.1695591296461</v>
      </c>
      <c r="BB224" s="21">
        <f>BB204-Baseline!BB204</f>
        <v>3137.2886218309227</v>
      </c>
    </row>
    <row r="225" spans="1:54" outlineLevel="2">
      <c r="A225" s="479"/>
      <c r="B225" s="150" t="s">
        <v>492</v>
      </c>
      <c r="C225" s="19"/>
      <c r="D225" s="135" t="s">
        <v>383</v>
      </c>
      <c r="E225" s="21">
        <f>E205-Baseline!E205</f>
        <v>13.193055142346033</v>
      </c>
      <c r="F225" s="21">
        <f>F205-Baseline!F205</f>
        <v>26.384510861989103</v>
      </c>
      <c r="G225" s="21">
        <f>G205-Baseline!G205</f>
        <v>39.575018712436275</v>
      </c>
      <c r="H225" s="21">
        <f>H205-Baseline!H205</f>
        <v>52.765497217515957</v>
      </c>
      <c r="I225" s="21">
        <f>I205-Baseline!I205</f>
        <v>65.958843110045848</v>
      </c>
      <c r="J225" s="21">
        <f>J205-Baseline!J205</f>
        <v>79.157938438975421</v>
      </c>
      <c r="K225" s="21">
        <f>K205-Baseline!K205</f>
        <v>92.359759242407648</v>
      </c>
      <c r="L225" s="21">
        <f>L205-Baseline!L205</f>
        <v>105.56485094292876</v>
      </c>
      <c r="M225" s="21">
        <f>M205-Baseline!M205</f>
        <v>118.77041525610365</v>
      </c>
      <c r="N225" s="21">
        <f>N205-Baseline!N205</f>
        <v>131.97865778827779</v>
      </c>
      <c r="O225" s="21">
        <f>O205-Baseline!O205</f>
        <v>145.14892739217507</v>
      </c>
      <c r="P225" s="21">
        <f>P205-Baseline!P205</f>
        <v>158.27381559015384</v>
      </c>
      <c r="Q225" s="21">
        <f>Q205-Baseline!Q205</f>
        <v>171.35743351326087</v>
      </c>
      <c r="R225" s="21">
        <f>R205-Baseline!R205</f>
        <v>184.40350444698137</v>
      </c>
      <c r="S225" s="21">
        <f>S205-Baseline!S205</f>
        <v>197.41499541811902</v>
      </c>
      <c r="T225" s="21">
        <f>T205-Baseline!T205</f>
        <v>210.39597176802332</v>
      </c>
      <c r="U225" s="21">
        <f>U205-Baseline!U205</f>
        <v>223.35046391930561</v>
      </c>
      <c r="V225" s="21">
        <f>V205-Baseline!V205</f>
        <v>236.28247121987795</v>
      </c>
      <c r="W225" s="21">
        <f>W205-Baseline!W205</f>
        <v>249.19596569273554</v>
      </c>
      <c r="X225" s="21">
        <f>X205-Baseline!X205</f>
        <v>262.09489586981795</v>
      </c>
      <c r="Y225" s="21">
        <f>Y205-Baseline!Y205</f>
        <v>274.98307639978208</v>
      </c>
      <c r="Z225" s="21">
        <f>Z205-Baseline!Z205</f>
        <v>287.86423267244788</v>
      </c>
      <c r="AA225" s="21">
        <f>AA205-Baseline!AA205</f>
        <v>300.74226739683348</v>
      </c>
      <c r="AB225" s="21">
        <f>AB205-Baseline!AB205</f>
        <v>313.60838188511752</v>
      </c>
      <c r="AC225" s="21">
        <f>AC205-Baseline!AC205</f>
        <v>377.68189285937831</v>
      </c>
      <c r="AD225" s="21">
        <f>AD205-Baseline!AD205</f>
        <v>441.68356239213017</v>
      </c>
      <c r="AE225" s="21">
        <f>AE205-Baseline!AE205</f>
        <v>505.62732255384196</v>
      </c>
      <c r="AF225" s="21">
        <f>AF205-Baseline!AF205</f>
        <v>569.52538593547149</v>
      </c>
      <c r="AG225" s="21">
        <f>AG205-Baseline!AG205</f>
        <v>633.38899130104653</v>
      </c>
      <c r="AH225" s="21">
        <f>AH205-Baseline!AH205</f>
        <v>697.22939357605128</v>
      </c>
      <c r="AI225" s="21">
        <f>AI205-Baseline!AI205</f>
        <v>761.05928121544423</v>
      </c>
      <c r="AJ225" s="21">
        <f>AJ205-Baseline!AJ205</f>
        <v>825.1924955964048</v>
      </c>
      <c r="AK225" s="21">
        <f>AK205-Baseline!AK205</f>
        <v>889.64231887726248</v>
      </c>
      <c r="AL225" s="21">
        <f>AL205-Baseline!AL205</f>
        <v>954.42227500252454</v>
      </c>
      <c r="AM225" s="21">
        <f>AM205-Baseline!AM205</f>
        <v>1019.5461995709096</v>
      </c>
      <c r="AN225" s="21">
        <f>AN205-Baseline!AN205</f>
        <v>1085.0140933200157</v>
      </c>
      <c r="AO225" s="21">
        <f>AO205-Baseline!AO205</f>
        <v>1150.8382141177599</v>
      </c>
      <c r="AP225" s="21">
        <f>AP205-Baseline!AP205</f>
        <v>1217.0333478824514</v>
      </c>
      <c r="AQ225" s="21">
        <f>AQ205-Baseline!AQ205</f>
        <v>1283.6145450895444</v>
      </c>
      <c r="AR225" s="21">
        <f>AR205-Baseline!AR205</f>
        <v>1350.5224394850686</v>
      </c>
      <c r="AS225" s="21">
        <f>AS205-Baseline!AS205</f>
        <v>1417.6117830854878</v>
      </c>
      <c r="AT225" s="21">
        <f>AT205-Baseline!AT205</f>
        <v>1484.8940402189771</v>
      </c>
      <c r="AU225" s="21">
        <f>AU205-Baseline!AU205</f>
        <v>1552.3807307690895</v>
      </c>
      <c r="AV225" s="21">
        <f>AV205-Baseline!AV205</f>
        <v>1620.0328151983713</v>
      </c>
      <c r="AW225" s="21">
        <f>AW205-Baseline!AW205</f>
        <v>1687.7529371994601</v>
      </c>
      <c r="AX225" s="21">
        <f>AX205-Baseline!AX205</f>
        <v>1755.413627914772</v>
      </c>
      <c r="AY225" s="21">
        <f>AY205-Baseline!AY205</f>
        <v>1822.9150373005789</v>
      </c>
      <c r="AZ225" s="21">
        <f>AZ205-Baseline!AZ205</f>
        <v>1890.236793263186</v>
      </c>
      <c r="BA225" s="21">
        <f>BA205-Baseline!BA205</f>
        <v>1957.3919090339332</v>
      </c>
      <c r="BB225" s="21">
        <f>BB205-Baseline!BB205</f>
        <v>2024.3778453995944</v>
      </c>
    </row>
    <row r="226" spans="1:54" outlineLevel="2">
      <c r="A226" s="480"/>
      <c r="B226" s="150" t="s">
        <v>493</v>
      </c>
      <c r="C226" s="19"/>
      <c r="D226" s="135" t="s">
        <v>383</v>
      </c>
      <c r="E226" s="21">
        <f>E206-Baseline!E206</f>
        <v>22.474612736061722</v>
      </c>
      <c r="F226" s="21">
        <f>F206-Baseline!F206</f>
        <v>45.025200607599636</v>
      </c>
      <c r="G226" s="21">
        <f>G206-Baseline!G206</f>
        <v>67.652390936064606</v>
      </c>
      <c r="H226" s="21">
        <f>H206-Baseline!H206</f>
        <v>90.358384809241016</v>
      </c>
      <c r="I226" s="21">
        <f>I206-Baseline!I206</f>
        <v>113.1473817203911</v>
      </c>
      <c r="J226" s="21">
        <f>J206-Baseline!J206</f>
        <v>136.02358345080091</v>
      </c>
      <c r="K226" s="21">
        <f>K206-Baseline!K206</f>
        <v>158.98530338717484</v>
      </c>
      <c r="L226" s="21">
        <f>L206-Baseline!L206</f>
        <v>182.03444254923178</v>
      </c>
      <c r="M226" s="21">
        <f>M206-Baseline!M206</f>
        <v>205.16956455721069</v>
      </c>
      <c r="N226" s="21">
        <f>N206-Baseline!N206</f>
        <v>228.3942671765484</v>
      </c>
      <c r="O226" s="21">
        <f>O206-Baseline!O206</f>
        <v>251.61751526615851</v>
      </c>
      <c r="P226" s="21">
        <f>P206-Baseline!P206</f>
        <v>274.82019173647058</v>
      </c>
      <c r="Q226" s="21">
        <f>Q206-Baseline!Q206</f>
        <v>298.00840457299256</v>
      </c>
      <c r="R226" s="21">
        <f>R206-Baseline!R206</f>
        <v>321.18787875844157</v>
      </c>
      <c r="S226" s="21">
        <f>S206-Baseline!S206</f>
        <v>344.36130197310865</v>
      </c>
      <c r="T226" s="21">
        <f>T206-Baseline!T206</f>
        <v>367.53473991837438</v>
      </c>
      <c r="U226" s="21">
        <f>U206-Baseline!U206</f>
        <v>390.71423012806736</v>
      </c>
      <c r="V226" s="21">
        <f>V206-Baseline!V206</f>
        <v>413.9057869495872</v>
      </c>
      <c r="W226" s="21">
        <f>W206-Baseline!W206</f>
        <v>437.11540645391318</v>
      </c>
      <c r="X226" s="21">
        <f>X206-Baseline!X206</f>
        <v>460.34907144407055</v>
      </c>
      <c r="Y226" s="21">
        <f>Y206-Baseline!Y206</f>
        <v>483.61264228040039</v>
      </c>
      <c r="Z226" s="21">
        <f>Z206-Baseline!Z206</f>
        <v>506.91190272655695</v>
      </c>
      <c r="AA226" s="21">
        <f>AA206-Baseline!AA206</f>
        <v>530.25282781202168</v>
      </c>
      <c r="AB226" s="21">
        <f>AB206-Baseline!AB206</f>
        <v>553.61568219557989</v>
      </c>
      <c r="AC226" s="21">
        <f>AC206-Baseline!AC206</f>
        <v>686.32504710699163</v>
      </c>
      <c r="AD226" s="21">
        <f>AD206-Baseline!AD206</f>
        <v>819.37733641507111</v>
      </c>
      <c r="AE226" s="21">
        <f>AE206-Baseline!AE206</f>
        <v>952.79010163606699</v>
      </c>
      <c r="AF226" s="21">
        <f>AF206-Baseline!AF206</f>
        <v>1086.5762064835396</v>
      </c>
      <c r="AG226" s="21">
        <f>AG206-Baseline!AG206</f>
        <v>1220.7460396051333</v>
      </c>
      <c r="AH226" s="21">
        <f>AH206-Baseline!AH206</f>
        <v>1355.310461004482</v>
      </c>
      <c r="AI226" s="21">
        <f>AI206-Baseline!AI206</f>
        <v>1490.2850324585288</v>
      </c>
      <c r="AJ226" s="21">
        <f>AJ206-Baseline!AJ206</f>
        <v>1626.3328222846594</v>
      </c>
      <c r="AK226" s="21">
        <f>AK206-Baseline!AK206</f>
        <v>1763.4747047592437</v>
      </c>
      <c r="AL226" s="21">
        <f>AL206-Baseline!AL206</f>
        <v>1901.7323447517063</v>
      </c>
      <c r="AM226" s="21">
        <f>AM206-Baseline!AM206</f>
        <v>2041.1283901964723</v>
      </c>
      <c r="AN226" s="21">
        <f>AN206-Baseline!AN206</f>
        <v>2181.6534320139062</v>
      </c>
      <c r="AO226" s="21">
        <f>AO206-Baseline!AO206</f>
        <v>2323.3265704250275</v>
      </c>
      <c r="AP226" s="21">
        <f>AP206-Baseline!AP206</f>
        <v>2466.1729531660567</v>
      </c>
      <c r="AQ226" s="21">
        <f>AQ206-Baseline!AQ206</f>
        <v>2610.2185120625654</v>
      </c>
      <c r="AR226" s="21">
        <f>AR206-Baseline!AR206</f>
        <v>2755.3311503422765</v>
      </c>
      <c r="AS226" s="21">
        <f>AS206-Baseline!AS206</f>
        <v>2901.1950578151259</v>
      </c>
      <c r="AT226" s="21">
        <f>AT206-Baseline!AT206</f>
        <v>3047.8271858912722</v>
      </c>
      <c r="AU226" s="21">
        <f>AU206-Baseline!AU206</f>
        <v>3195.2447990687701</v>
      </c>
      <c r="AV226" s="21">
        <f>AV206-Baseline!AV206</f>
        <v>3343.3573038849959</v>
      </c>
      <c r="AW226" s="21">
        <f>AW206-Baseline!AW206</f>
        <v>3491.9488936356065</v>
      </c>
      <c r="AX226" s="21">
        <f>AX206-Baseline!AX206</f>
        <v>3640.707347017888</v>
      </c>
      <c r="AY226" s="21">
        <f>AY206-Baseline!AY206</f>
        <v>3789.384222219112</v>
      </c>
      <c r="AZ226" s="21">
        <f>AZ206-Baseline!AZ206</f>
        <v>3937.9192420097806</v>
      </c>
      <c r="BA226" s="21">
        <f>BA206-Baseline!BA206</f>
        <v>4086.3325064039013</v>
      </c>
      <c r="BB226" s="21">
        <f>BB206-Baseline!BB206</f>
        <v>4234.6122864149702</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498</v>
      </c>
      <c r="C229" s="57"/>
      <c r="D229" s="56" t="s">
        <v>383</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20:A222"/>
    <mergeCell ref="A224:A226"/>
    <mergeCell ref="A190:A198"/>
    <mergeCell ref="A200:A202"/>
    <mergeCell ref="A143:A154"/>
    <mergeCell ref="A158:A169"/>
    <mergeCell ref="A172:A174"/>
    <mergeCell ref="A176:A178"/>
    <mergeCell ref="A186:A187"/>
    <mergeCell ref="A204:A206"/>
    <mergeCell ref="A210:A218"/>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96E02723-158B-4587-88B8-F3FD8C6E832D}">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E12AE42C-456A-4A29-BBCF-571DFA22B183}">
          <x14:formula1>
            <xm:f>'Fixed Data'!$E$55:$E$58</xm:f>
          </x14:formula1>
          <xm:sqref>B158:B169 B143:B154</xm:sqref>
        </x14:dataValidation>
        <x14:dataValidation type="list" allowBlank="1" showInputMessage="1" showErrorMessage="1" xr:uid="{D5F2F504-A744-48A5-BC91-9075717ADC99}">
          <x14:formula1>
            <xm:f>'Fixed Data'!$C$64:$C$65</xm:f>
          </x14:formula1>
          <xm:sqref>B66:B70</xm:sqref>
        </x14:dataValidation>
        <x14:dataValidation type="list" allowBlank="1" showInputMessage="1" showErrorMessage="1" xr:uid="{D1D8A811-54B3-4017-BB9A-C84513623C6A}">
          <x14:formula1>
            <xm:f>'Fixed Data'!$C$55:$C$61</xm:f>
          </x14:formula1>
          <xm:sqref>C54:C63</xm:sqref>
        </x14:dataValidation>
        <x14:dataValidation type="list" allowBlank="1" showInputMessage="1" showErrorMessage="1" xr:uid="{8897423F-3016-4085-B10D-93017C94CE7A}">
          <x14:formula1>
            <xm:f>'Fixed Data'!$A$55:$A$78</xm:f>
          </x14:formula1>
          <xm:sqref>B54:B63</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F5A07-9CA8-4184-8903-057E70120359}">
  <sheetPr>
    <tabColor theme="9" tint="0.59999389629810485"/>
  </sheetPr>
  <dimension ref="A1:S32"/>
  <sheetViews>
    <sheetView workbookViewId="0">
      <selection sqref="A1:XFD1048576"/>
    </sheetView>
  </sheetViews>
  <sheetFormatPr defaultRowHeight="13.5"/>
  <cols>
    <col min="1" max="1" width="22" customWidth="1"/>
  </cols>
  <sheetData>
    <row r="1" spans="1:19">
      <c r="A1" s="4" t="s">
        <v>500</v>
      </c>
    </row>
    <row r="2" spans="1:19">
      <c r="A2" s="476" t="s">
        <v>501</v>
      </c>
      <c r="B2" s="476"/>
      <c r="C2" s="476"/>
      <c r="D2" s="476"/>
      <c r="E2" s="476"/>
      <c r="F2" s="476"/>
      <c r="G2" s="476"/>
      <c r="H2" s="476"/>
      <c r="I2" s="476"/>
      <c r="J2" s="476"/>
      <c r="K2" s="476"/>
      <c r="L2" s="476"/>
      <c r="M2" s="476"/>
      <c r="N2" s="476"/>
      <c r="O2" s="476"/>
      <c r="P2" s="476"/>
      <c r="Q2" s="476"/>
      <c r="R2" s="476"/>
      <c r="S2" s="476"/>
    </row>
    <row r="3" spans="1:19">
      <c r="A3" s="476"/>
      <c r="B3" s="476"/>
      <c r="C3" s="476"/>
      <c r="D3" s="476"/>
      <c r="E3" s="476"/>
      <c r="F3" s="476"/>
      <c r="G3" s="476"/>
      <c r="H3" s="476"/>
      <c r="I3" s="476"/>
      <c r="J3" s="476"/>
      <c r="K3" s="476"/>
      <c r="L3" s="476"/>
      <c r="M3" s="476"/>
      <c r="N3" s="476"/>
      <c r="O3" s="476"/>
      <c r="P3" s="476"/>
      <c r="Q3" s="476"/>
      <c r="R3" s="476"/>
      <c r="S3" s="476"/>
    </row>
    <row r="4" spans="1:19">
      <c r="A4" s="476"/>
      <c r="B4" s="476"/>
      <c r="C4" s="476"/>
      <c r="D4" s="476"/>
      <c r="E4" s="476"/>
      <c r="F4" s="476"/>
      <c r="G4" s="476"/>
      <c r="H4" s="476"/>
      <c r="I4" s="476"/>
      <c r="J4" s="476"/>
      <c r="K4" s="476"/>
      <c r="L4" s="476"/>
      <c r="M4" s="476"/>
      <c r="N4" s="476"/>
      <c r="O4" s="476"/>
      <c r="P4" s="476"/>
      <c r="Q4" s="476"/>
      <c r="R4" s="476"/>
      <c r="S4" s="476"/>
    </row>
    <row r="19" spans="1:19">
      <c r="A19" s="4" t="s">
        <v>503</v>
      </c>
    </row>
    <row r="20" spans="1:19">
      <c r="A20" s="476" t="s">
        <v>504</v>
      </c>
      <c r="B20" s="476"/>
      <c r="C20" s="476"/>
      <c r="D20" s="476"/>
      <c r="E20" s="476"/>
      <c r="F20" s="476"/>
      <c r="G20" s="476"/>
      <c r="H20" s="476"/>
      <c r="I20" s="476"/>
      <c r="J20" s="476"/>
      <c r="K20" s="476"/>
      <c r="L20" s="476"/>
      <c r="M20" s="476"/>
      <c r="N20" s="476"/>
      <c r="O20" s="476"/>
      <c r="P20" s="476"/>
      <c r="Q20" s="476"/>
      <c r="R20" s="476"/>
      <c r="S20" s="476"/>
    </row>
    <row r="21" spans="1:19" ht="25.5" customHeight="1">
      <c r="A21" s="476"/>
      <c r="B21" s="476"/>
      <c r="C21" s="476"/>
      <c r="D21" s="476"/>
      <c r="E21" s="476"/>
      <c r="F21" s="476"/>
      <c r="G21" s="476"/>
      <c r="H21" s="476"/>
      <c r="I21" s="476"/>
      <c r="J21" s="476"/>
      <c r="K21" s="476"/>
      <c r="L21" s="476"/>
      <c r="M21" s="476"/>
      <c r="N21" s="476"/>
      <c r="O21" s="476"/>
      <c r="P21" s="476"/>
      <c r="Q21" s="476"/>
      <c r="R21" s="476"/>
      <c r="S21" s="476"/>
    </row>
    <row r="23" spans="1:19">
      <c r="A23" s="158" t="s">
        <v>344</v>
      </c>
      <c r="B23" s="410"/>
      <c r="C23" s="410"/>
      <c r="D23" s="410"/>
      <c r="E23" s="410"/>
      <c r="F23" s="410"/>
      <c r="G23" s="410"/>
      <c r="H23" s="410"/>
      <c r="I23" s="410"/>
      <c r="J23" s="410"/>
      <c r="K23" s="410"/>
      <c r="L23" s="410"/>
      <c r="M23" s="410"/>
      <c r="N23" s="410"/>
      <c r="O23" s="410"/>
      <c r="P23" s="410"/>
      <c r="Q23" s="410"/>
      <c r="R23" s="410"/>
      <c r="S23" s="410"/>
    </row>
    <row r="24" spans="1:19">
      <c r="A24" s="158" t="s">
        <v>486</v>
      </c>
      <c r="B24" s="410"/>
      <c r="C24" s="410"/>
      <c r="D24" s="410"/>
      <c r="E24" s="410"/>
      <c r="F24" s="410"/>
      <c r="G24" s="410"/>
      <c r="H24" s="410"/>
      <c r="I24" s="410"/>
      <c r="J24" s="410"/>
      <c r="K24" s="410"/>
      <c r="L24" s="410"/>
      <c r="M24" s="410"/>
      <c r="N24" s="410"/>
      <c r="O24" s="410"/>
      <c r="P24" s="410"/>
      <c r="Q24" s="410"/>
      <c r="R24" s="410"/>
      <c r="S24" s="410"/>
    </row>
    <row r="25" spans="1:19">
      <c r="A25" s="159" t="s">
        <v>389</v>
      </c>
      <c r="B25" s="410"/>
      <c r="C25" s="410"/>
      <c r="D25" s="410"/>
      <c r="E25" s="410"/>
      <c r="F25" s="410"/>
      <c r="G25" s="410"/>
      <c r="H25" s="410"/>
      <c r="I25" s="410"/>
      <c r="J25" s="410"/>
      <c r="K25" s="410"/>
      <c r="L25" s="410"/>
      <c r="M25" s="410"/>
      <c r="N25" s="410"/>
      <c r="O25" s="410"/>
      <c r="P25" s="410"/>
      <c r="Q25" s="410"/>
      <c r="R25" s="410"/>
      <c r="S25" s="410"/>
    </row>
    <row r="26" spans="1:19">
      <c r="A26" s="159" t="s">
        <v>465</v>
      </c>
      <c r="B26" s="410"/>
      <c r="C26" s="410"/>
      <c r="D26" s="410"/>
      <c r="E26" s="410"/>
      <c r="F26" s="410"/>
      <c r="G26" s="410"/>
      <c r="H26" s="410"/>
      <c r="I26" s="410"/>
      <c r="J26" s="410"/>
      <c r="K26" s="410"/>
      <c r="L26" s="410"/>
      <c r="M26" s="410"/>
      <c r="N26" s="410"/>
      <c r="O26" s="410"/>
      <c r="P26" s="410"/>
      <c r="Q26" s="410"/>
      <c r="R26" s="410"/>
      <c r="S26" s="410"/>
    </row>
    <row r="27" spans="1:19">
      <c r="A27" s="159" t="s">
        <v>466</v>
      </c>
      <c r="B27" s="410"/>
      <c r="C27" s="410"/>
      <c r="D27" s="410"/>
      <c r="E27" s="410"/>
      <c r="F27" s="410"/>
      <c r="G27" s="410"/>
      <c r="H27" s="410"/>
      <c r="I27" s="410"/>
      <c r="J27" s="410"/>
      <c r="K27" s="410"/>
      <c r="L27" s="410"/>
      <c r="M27" s="410"/>
      <c r="N27" s="410"/>
      <c r="O27" s="410"/>
      <c r="P27" s="410"/>
      <c r="Q27" s="410"/>
      <c r="R27" s="410"/>
      <c r="S27" s="410"/>
    </row>
    <row r="31" spans="1:19">
      <c r="A31" s="4" t="s">
        <v>508</v>
      </c>
    </row>
    <row r="32" spans="1:19">
      <c r="A32" t="s">
        <v>509</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4">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16" t="s">
        <v>336</v>
      </c>
      <c r="J2" s="417"/>
      <c r="K2" s="417"/>
      <c r="L2" s="417"/>
      <c r="M2" s="417"/>
      <c r="N2" s="417"/>
      <c r="O2" s="417"/>
      <c r="P2" s="417"/>
      <c r="Q2" s="417"/>
      <c r="R2" s="417"/>
      <c r="S2" s="417"/>
      <c r="T2" s="417"/>
      <c r="U2" s="418"/>
    </row>
    <row r="3" spans="1:21" ht="13.5" customHeight="1" outlineLevel="1" thickBot="1">
      <c r="A3" s="3"/>
      <c r="B3" s="7"/>
      <c r="F3" s="24"/>
      <c r="G3" s="10"/>
      <c r="I3" s="419" t="s">
        <v>337</v>
      </c>
      <c r="J3" s="420"/>
      <c r="K3" s="420"/>
      <c r="L3" s="420"/>
      <c r="M3" s="420"/>
      <c r="N3" s="421"/>
      <c r="O3" s="1"/>
      <c r="P3" s="425" t="s">
        <v>338</v>
      </c>
      <c r="Q3" s="426"/>
      <c r="R3" s="426"/>
      <c r="S3" s="426"/>
      <c r="T3" s="426"/>
      <c r="U3" s="427"/>
    </row>
    <row r="4" spans="1:21" ht="56.25" customHeight="1" outlineLevel="1">
      <c r="A4" s="31" t="s">
        <v>157</v>
      </c>
      <c r="B4" s="86"/>
      <c r="E4" s="53" t="s">
        <v>339</v>
      </c>
      <c r="F4" s="91"/>
      <c r="G4" s="28"/>
      <c r="H4" s="10"/>
      <c r="I4" s="422"/>
      <c r="J4" s="423"/>
      <c r="K4" s="423"/>
      <c r="L4" s="423"/>
      <c r="M4" s="423"/>
      <c r="N4" s="424"/>
      <c r="P4" s="428"/>
      <c r="Q4" s="429"/>
      <c r="R4" s="429"/>
      <c r="S4" s="429"/>
      <c r="T4" s="429"/>
      <c r="U4" s="430"/>
    </row>
    <row r="5" spans="1:21" outlineLevel="1">
      <c r="A5" s="13" t="s">
        <v>340</v>
      </c>
      <c r="B5" s="88"/>
      <c r="E5" s="14"/>
      <c r="H5" s="10"/>
      <c r="I5" s="486"/>
      <c r="J5" s="443"/>
      <c r="K5" s="443"/>
      <c r="L5" s="443"/>
      <c r="M5" s="443"/>
      <c r="N5" s="444"/>
      <c r="P5" s="486"/>
      <c r="Q5" s="443"/>
      <c r="R5" s="443"/>
      <c r="S5" s="443"/>
      <c r="T5" s="443"/>
      <c r="U5" s="444"/>
    </row>
    <row r="6" spans="1:21" outlineLevel="1">
      <c r="A6" s="13" t="s">
        <v>343</v>
      </c>
      <c r="B6" s="88"/>
      <c r="E6" s="53" t="s">
        <v>345</v>
      </c>
      <c r="F6" s="90"/>
      <c r="H6" s="10"/>
      <c r="I6" s="445"/>
      <c r="J6" s="446"/>
      <c r="K6" s="446"/>
      <c r="L6" s="446"/>
      <c r="M6" s="446"/>
      <c r="N6" s="447"/>
      <c r="P6" s="445"/>
      <c r="Q6" s="446"/>
      <c r="R6" s="446"/>
      <c r="S6" s="446"/>
      <c r="T6" s="446"/>
      <c r="U6" s="447"/>
    </row>
    <row r="7" spans="1:21" outlineLevel="1">
      <c r="A7" s="13" t="s">
        <v>347</v>
      </c>
      <c r="B7" s="88"/>
      <c r="E7" s="14"/>
      <c r="H7" s="10"/>
      <c r="I7" s="445"/>
      <c r="J7" s="446"/>
      <c r="K7" s="446"/>
      <c r="L7" s="446"/>
      <c r="M7" s="446"/>
      <c r="N7" s="447"/>
      <c r="P7" s="445"/>
      <c r="Q7" s="446"/>
      <c r="R7" s="446"/>
      <c r="S7" s="446"/>
      <c r="T7" s="446"/>
      <c r="U7" s="447"/>
    </row>
    <row r="8" spans="1:21" ht="41" outlineLevel="1" thickBot="1">
      <c r="A8" s="34" t="s">
        <v>348</v>
      </c>
      <c r="B8" s="89"/>
      <c r="E8" s="14"/>
      <c r="H8" s="10"/>
      <c r="I8" s="445"/>
      <c r="J8" s="446"/>
      <c r="K8" s="446"/>
      <c r="L8" s="446"/>
      <c r="M8" s="446"/>
      <c r="N8" s="447"/>
      <c r="P8" s="445"/>
      <c r="Q8" s="446"/>
      <c r="R8" s="446"/>
      <c r="S8" s="446"/>
      <c r="T8" s="446"/>
      <c r="U8" s="447"/>
    </row>
    <row r="9" spans="1:21" outlineLevel="1">
      <c r="E9" s="14"/>
      <c r="H9" s="10"/>
      <c r="I9" s="445"/>
      <c r="J9" s="446"/>
      <c r="K9" s="446"/>
      <c r="L9" s="446"/>
      <c r="M9" s="446"/>
      <c r="N9" s="447"/>
      <c r="P9" s="445"/>
      <c r="Q9" s="446"/>
      <c r="R9" s="446"/>
      <c r="S9" s="446"/>
      <c r="T9" s="446"/>
      <c r="U9" s="447"/>
    </row>
    <row r="10" spans="1:21" ht="14" outlineLevel="1" thickBot="1">
      <c r="A10" s="32" t="s">
        <v>350</v>
      </c>
      <c r="B10" s="35">
        <f>Baseline!B10</f>
        <v>2027</v>
      </c>
      <c r="E10" s="14"/>
      <c r="H10" s="10"/>
      <c r="I10" s="445"/>
      <c r="J10" s="446"/>
      <c r="K10" s="446"/>
      <c r="L10" s="446"/>
      <c r="M10" s="446"/>
      <c r="N10" s="447"/>
      <c r="P10" s="445"/>
      <c r="Q10" s="446"/>
      <c r="R10" s="446"/>
      <c r="S10" s="446"/>
      <c r="T10" s="446"/>
      <c r="U10" s="447"/>
    </row>
    <row r="11" spans="1:21" outlineLevel="1">
      <c r="A11" s="16"/>
      <c r="H11" s="10"/>
      <c r="I11" s="445"/>
      <c r="J11" s="446"/>
      <c r="K11" s="446"/>
      <c r="L11" s="446"/>
      <c r="M11" s="446"/>
      <c r="N11" s="447"/>
      <c r="P11" s="445"/>
      <c r="Q11" s="446"/>
      <c r="R11" s="446"/>
      <c r="S11" s="446"/>
      <c r="T11" s="446"/>
      <c r="U11" s="447"/>
    </row>
    <row r="12" spans="1:21" ht="40.5" outlineLevel="1">
      <c r="A12" s="26" t="s">
        <v>351</v>
      </c>
      <c r="B12" s="26" t="s">
        <v>352</v>
      </c>
      <c r="C12" s="26" t="s">
        <v>353</v>
      </c>
      <c r="D12" s="26" t="s">
        <v>354</v>
      </c>
      <c r="E12" s="26" t="s">
        <v>355</v>
      </c>
      <c r="F12" s="26" t="s">
        <v>356</v>
      </c>
      <c r="G12" s="26" t="s">
        <v>357</v>
      </c>
      <c r="I12" s="445"/>
      <c r="J12" s="446"/>
      <c r="K12" s="446"/>
      <c r="L12" s="446"/>
      <c r="M12" s="446"/>
      <c r="N12" s="447"/>
      <c r="P12" s="445"/>
      <c r="Q12" s="446"/>
      <c r="R12" s="446"/>
      <c r="S12" s="446"/>
      <c r="T12" s="446"/>
      <c r="U12" s="447"/>
    </row>
    <row r="13" spans="1:21" outlineLevel="1">
      <c r="A13" s="58">
        <v>2035</v>
      </c>
      <c r="B13" s="21">
        <f t="shared" ref="B13:B18" si="0">INDEX($E$204:$AW$204,1,MATCH($A13,$E$53:$BB$53,0))</f>
        <v>0</v>
      </c>
      <c r="C13" s="21">
        <f>B13-Baseline!B13</f>
        <v>161.97218043724158</v>
      </c>
      <c r="D13" s="21">
        <f t="shared" ref="D13:D18" si="1">INDEX($E$205:$AW$205,1,MATCH($A13,$E$53:$BB$53,0))</f>
        <v>0</v>
      </c>
      <c r="E13" s="21">
        <f>D13-Baseline!D13</f>
        <v>118.77041525610365</v>
      </c>
      <c r="F13" s="21">
        <f t="shared" ref="F13:F18" si="2">INDEX($E$206:$AW$206,1,MATCH($A13,$E$53:$BB$53,0))</f>
        <v>0</v>
      </c>
      <c r="G13" s="21">
        <f>F13-Baseline!F13</f>
        <v>205.16956455721069</v>
      </c>
      <c r="I13" s="445"/>
      <c r="J13" s="446"/>
      <c r="K13" s="446"/>
      <c r="L13" s="446"/>
      <c r="M13" s="446"/>
      <c r="N13" s="447"/>
      <c r="P13" s="445"/>
      <c r="Q13" s="446"/>
      <c r="R13" s="446"/>
      <c r="S13" s="446"/>
      <c r="T13" s="446"/>
      <c r="U13" s="447"/>
    </row>
    <row r="14" spans="1:21" outlineLevel="1">
      <c r="A14" s="58">
        <v>2040</v>
      </c>
      <c r="B14" s="21">
        <f t="shared" si="0"/>
        <v>0</v>
      </c>
      <c r="C14" s="21">
        <f>B14-Baseline!B14</f>
        <v>252.76310183703708</v>
      </c>
      <c r="D14" s="21">
        <f t="shared" si="1"/>
        <v>0</v>
      </c>
      <c r="E14" s="21">
        <f>D14-Baseline!D14</f>
        <v>184.40350444698137</v>
      </c>
      <c r="F14" s="21">
        <f t="shared" si="2"/>
        <v>0</v>
      </c>
      <c r="G14" s="21">
        <f>F14-Baseline!F14</f>
        <v>321.18787875844157</v>
      </c>
      <c r="I14" s="445"/>
      <c r="J14" s="446"/>
      <c r="K14" s="446"/>
      <c r="L14" s="446"/>
      <c r="M14" s="446"/>
      <c r="N14" s="447"/>
      <c r="P14" s="445"/>
      <c r="Q14" s="446"/>
      <c r="R14" s="446"/>
      <c r="S14" s="446"/>
      <c r="T14" s="446"/>
      <c r="U14" s="447"/>
    </row>
    <row r="15" spans="1:21" outlineLevel="1">
      <c r="A15" s="58">
        <v>2045</v>
      </c>
      <c r="B15" s="21">
        <f t="shared" si="0"/>
        <v>0</v>
      </c>
      <c r="C15" s="21">
        <f>B15-Baseline!B15</f>
        <v>343.14105728442223</v>
      </c>
      <c r="D15" s="21">
        <f t="shared" si="1"/>
        <v>0</v>
      </c>
      <c r="E15" s="21">
        <f>D15-Baseline!D15</f>
        <v>249.19596569273554</v>
      </c>
      <c r="F15" s="21">
        <f t="shared" si="2"/>
        <v>0</v>
      </c>
      <c r="G15" s="21">
        <f>F15-Baseline!F15</f>
        <v>437.11540645391318</v>
      </c>
      <c r="I15" s="445"/>
      <c r="J15" s="446"/>
      <c r="K15" s="446"/>
      <c r="L15" s="446"/>
      <c r="M15" s="446"/>
      <c r="N15" s="447"/>
      <c r="P15" s="445"/>
      <c r="Q15" s="446"/>
      <c r="R15" s="446"/>
      <c r="S15" s="446"/>
      <c r="T15" s="446"/>
      <c r="U15" s="447"/>
    </row>
    <row r="16" spans="1:21" outlineLevel="1">
      <c r="A16" s="58">
        <v>2050</v>
      </c>
      <c r="B16" s="21">
        <f t="shared" si="0"/>
        <v>0</v>
      </c>
      <c r="C16" s="21">
        <f>B16-Baseline!B16</f>
        <v>433.62911545815462</v>
      </c>
      <c r="D16" s="21">
        <f t="shared" si="1"/>
        <v>0</v>
      </c>
      <c r="E16" s="21">
        <f>D16-Baseline!D16</f>
        <v>313.60838188511752</v>
      </c>
      <c r="F16" s="21">
        <f t="shared" si="2"/>
        <v>0</v>
      </c>
      <c r="G16" s="21">
        <f>F16-Baseline!F16</f>
        <v>553.61568219557989</v>
      </c>
      <c r="I16" s="445"/>
      <c r="J16" s="446"/>
      <c r="K16" s="446"/>
      <c r="L16" s="446"/>
      <c r="M16" s="446"/>
      <c r="N16" s="447"/>
      <c r="P16" s="445"/>
      <c r="Q16" s="446"/>
      <c r="R16" s="446"/>
      <c r="S16" s="446"/>
      <c r="T16" s="446"/>
      <c r="U16" s="447"/>
    </row>
    <row r="17" spans="1:21" outlineLevel="1">
      <c r="A17" s="58">
        <v>2060</v>
      </c>
      <c r="B17" s="21">
        <f t="shared" si="0"/>
        <v>0</v>
      </c>
      <c r="C17" s="21">
        <f>B17-Baseline!B17</f>
        <v>1429.760282645271</v>
      </c>
      <c r="D17" s="21">
        <f t="shared" si="1"/>
        <v>0</v>
      </c>
      <c r="E17" s="21">
        <f>D17-Baseline!D17</f>
        <v>954.42227500252454</v>
      </c>
      <c r="F17" s="21">
        <f t="shared" si="2"/>
        <v>0</v>
      </c>
      <c r="G17" s="21">
        <f>F17-Baseline!F17</f>
        <v>1901.7323447517063</v>
      </c>
      <c r="I17" s="445"/>
      <c r="J17" s="446"/>
      <c r="K17" s="446"/>
      <c r="L17" s="446"/>
      <c r="M17" s="446"/>
      <c r="N17" s="447"/>
      <c r="P17" s="445"/>
      <c r="Q17" s="446"/>
      <c r="R17" s="446"/>
      <c r="S17" s="446"/>
      <c r="T17" s="446"/>
      <c r="U17" s="447"/>
    </row>
    <row r="18" spans="1:21" outlineLevel="1">
      <c r="A18" s="58">
        <v>2070</v>
      </c>
      <c r="B18" s="21">
        <f t="shared" si="0"/>
        <v>0</v>
      </c>
      <c r="C18" s="21">
        <f>B18-Baseline!B18</f>
        <v>2486.7511418307117</v>
      </c>
      <c r="D18" s="21">
        <f t="shared" si="1"/>
        <v>0</v>
      </c>
      <c r="E18" s="21">
        <f>D18-Baseline!D18</f>
        <v>1620.0328151983713</v>
      </c>
      <c r="F18" s="21">
        <f t="shared" si="2"/>
        <v>0</v>
      </c>
      <c r="G18" s="21">
        <f>F18-Baseline!F18</f>
        <v>3343.3573038849959</v>
      </c>
      <c r="I18" s="448"/>
      <c r="J18" s="449"/>
      <c r="K18" s="449"/>
      <c r="L18" s="449"/>
      <c r="M18" s="449"/>
      <c r="N18" s="450"/>
      <c r="P18" s="448"/>
      <c r="Q18" s="449"/>
      <c r="R18" s="449"/>
      <c r="S18" s="449"/>
      <c r="T18" s="449"/>
      <c r="U18" s="450"/>
    </row>
    <row r="19" spans="1:21" ht="14" outlineLevel="1" thickBot="1">
      <c r="A19" s="451"/>
      <c r="B19" s="451"/>
      <c r="I19" s="250"/>
      <c r="J19" s="251"/>
      <c r="K19" s="251"/>
      <c r="L19" s="251"/>
      <c r="M19" s="251"/>
      <c r="N19" s="251"/>
      <c r="P19" s="249"/>
      <c r="Q19" s="249"/>
      <c r="R19" s="249"/>
      <c r="S19" s="249"/>
      <c r="T19" s="249"/>
      <c r="U19" s="232"/>
    </row>
    <row r="20" spans="1:21" ht="26.25" customHeight="1" outlineLevel="1">
      <c r="A20" s="54" t="s">
        <v>358</v>
      </c>
      <c r="B20" s="55">
        <f>Baseline!B20</f>
        <v>0.33700000000000002</v>
      </c>
      <c r="E20" s="154"/>
      <c r="I20" s="440" t="s">
        <v>359</v>
      </c>
      <c r="J20" s="441"/>
      <c r="K20" s="441"/>
      <c r="L20" s="441"/>
      <c r="M20" s="441"/>
      <c r="N20" s="442"/>
      <c r="P20" s="440" t="s">
        <v>360</v>
      </c>
      <c r="Q20" s="441"/>
      <c r="R20" s="441"/>
      <c r="S20" s="441"/>
      <c r="T20" s="441"/>
      <c r="U20" s="442"/>
    </row>
    <row r="21" spans="1:21" ht="12.75" customHeight="1" outlineLevel="1">
      <c r="A21" s="154"/>
      <c r="B21" s="155"/>
      <c r="I21" s="486"/>
      <c r="J21" s="443"/>
      <c r="K21" s="443"/>
      <c r="L21" s="443"/>
      <c r="M21" s="443"/>
      <c r="N21" s="444"/>
      <c r="P21" s="486"/>
      <c r="Q21" s="443"/>
      <c r="R21" s="443"/>
      <c r="S21" s="443"/>
      <c r="T21" s="443"/>
      <c r="U21" s="444"/>
    </row>
    <row r="22" spans="1:21" ht="12.75" customHeight="1" outlineLevel="1">
      <c r="A22" s="154"/>
      <c r="B22" s="155"/>
      <c r="I22" s="445"/>
      <c r="J22" s="446"/>
      <c r="K22" s="446"/>
      <c r="L22" s="446"/>
      <c r="M22" s="446"/>
      <c r="N22" s="447"/>
      <c r="P22" s="445"/>
      <c r="Q22" s="446"/>
      <c r="R22" s="446"/>
      <c r="S22" s="446"/>
      <c r="T22" s="446"/>
      <c r="U22" s="447"/>
    </row>
    <row r="23" spans="1:21" outlineLevel="1">
      <c r="A23" s="154"/>
      <c r="B23" s="466" t="s">
        <v>362</v>
      </c>
      <c r="C23" s="467"/>
      <c r="D23" s="467"/>
      <c r="E23" s="467"/>
      <c r="F23" s="467"/>
      <c r="G23" s="468"/>
      <c r="I23" s="445"/>
      <c r="J23" s="446"/>
      <c r="K23" s="446"/>
      <c r="L23" s="446"/>
      <c r="M23" s="446"/>
      <c r="N23" s="447"/>
      <c r="P23" s="445"/>
      <c r="Q23" s="446"/>
      <c r="R23" s="446"/>
      <c r="S23" s="446"/>
      <c r="T23" s="446"/>
      <c r="U23" s="447"/>
    </row>
    <row r="24" spans="1:21" outlineLevel="1">
      <c r="B24" s="17">
        <v>2027</v>
      </c>
      <c r="C24" s="17">
        <v>2028</v>
      </c>
      <c r="D24" s="17">
        <v>2029</v>
      </c>
      <c r="E24" s="17">
        <v>2030</v>
      </c>
      <c r="F24" s="17">
        <v>2031</v>
      </c>
      <c r="G24" s="17" t="s">
        <v>363</v>
      </c>
      <c r="I24" s="445"/>
      <c r="J24" s="446"/>
      <c r="K24" s="446"/>
      <c r="L24" s="446"/>
      <c r="M24" s="446"/>
      <c r="N24" s="447"/>
      <c r="P24" s="445"/>
      <c r="Q24" s="446"/>
      <c r="R24" s="446"/>
      <c r="S24" s="446"/>
      <c r="T24" s="446"/>
      <c r="U24" s="447"/>
    </row>
    <row r="25" spans="1:21" ht="14" outlineLevel="1" thickBot="1">
      <c r="B25" s="30" t="s">
        <v>364</v>
      </c>
      <c r="C25" s="30" t="s">
        <v>364</v>
      </c>
      <c r="D25" s="30" t="s">
        <v>364</v>
      </c>
      <c r="E25" s="30" t="s">
        <v>364</v>
      </c>
      <c r="F25" s="30" t="s">
        <v>364</v>
      </c>
      <c r="G25" s="30" t="s">
        <v>364</v>
      </c>
      <c r="I25" s="445"/>
      <c r="J25" s="446"/>
      <c r="K25" s="446"/>
      <c r="L25" s="446"/>
      <c r="M25" s="446"/>
      <c r="N25" s="447"/>
      <c r="P25" s="445"/>
      <c r="Q25" s="446"/>
      <c r="R25" s="446"/>
      <c r="S25" s="446"/>
      <c r="T25" s="446"/>
      <c r="U25" s="447"/>
    </row>
    <row r="26" spans="1:21" outlineLevel="1">
      <c r="A26" s="54" t="s">
        <v>365</v>
      </c>
      <c r="B26" s="21">
        <f>E64</f>
        <v>0</v>
      </c>
      <c r="C26" s="21">
        <f>F64</f>
        <v>0</v>
      </c>
      <c r="D26" s="21">
        <f>G64</f>
        <v>0</v>
      </c>
      <c r="E26" s="21">
        <f>H64</f>
        <v>0</v>
      </c>
      <c r="F26" s="21">
        <f>I64</f>
        <v>0</v>
      </c>
      <c r="G26" s="21">
        <f>SUM(J64:BB64)</f>
        <v>0</v>
      </c>
      <c r="I26" s="445"/>
      <c r="J26" s="446"/>
      <c r="K26" s="446"/>
      <c r="L26" s="446"/>
      <c r="M26" s="446"/>
      <c r="N26" s="447"/>
      <c r="P26" s="445"/>
      <c r="Q26" s="446"/>
      <c r="R26" s="446"/>
      <c r="S26" s="446"/>
      <c r="T26" s="446"/>
      <c r="U26" s="447"/>
    </row>
    <row r="27" spans="1:21" outlineLevel="1">
      <c r="A27" s="54" t="s">
        <v>366</v>
      </c>
      <c r="B27" s="21">
        <f>E71+E77</f>
        <v>0</v>
      </c>
      <c r="C27" s="21">
        <f>F71+F77</f>
        <v>0</v>
      </c>
      <c r="D27" s="21">
        <f>G71+G77</f>
        <v>0</v>
      </c>
      <c r="E27" s="21">
        <f>H71+H77</f>
        <v>0</v>
      </c>
      <c r="F27" s="21">
        <f>I71+I77</f>
        <v>0</v>
      </c>
      <c r="G27" s="21">
        <f>SUM(J71:BB71)+SUM(J77:BB77)</f>
        <v>0</v>
      </c>
      <c r="I27" s="445"/>
      <c r="J27" s="446"/>
      <c r="K27" s="446"/>
      <c r="L27" s="446"/>
      <c r="M27" s="446"/>
      <c r="N27" s="447"/>
      <c r="P27" s="445"/>
      <c r="Q27" s="446"/>
      <c r="R27" s="446"/>
      <c r="S27" s="446"/>
      <c r="T27" s="446"/>
      <c r="U27" s="447"/>
    </row>
    <row r="28" spans="1:21" outlineLevel="1">
      <c r="A28" s="154"/>
      <c r="B28" s="248"/>
      <c r="C28" s="248"/>
      <c r="D28" s="248"/>
      <c r="E28" s="248"/>
      <c r="F28" s="248"/>
      <c r="G28" s="248"/>
      <c r="I28" s="445"/>
      <c r="J28" s="446"/>
      <c r="K28" s="446"/>
      <c r="L28" s="446"/>
      <c r="M28" s="446"/>
      <c r="N28" s="447"/>
      <c r="P28" s="445"/>
      <c r="Q28" s="446"/>
      <c r="R28" s="446"/>
      <c r="S28" s="446"/>
      <c r="T28" s="446"/>
      <c r="U28" s="447"/>
    </row>
    <row r="29" spans="1:21" ht="14" outlineLevel="1" thickBot="1">
      <c r="A29" s="154"/>
      <c r="B29" s="248"/>
      <c r="C29" s="248"/>
      <c r="D29" s="248"/>
      <c r="E29" s="248"/>
      <c r="F29" s="248"/>
      <c r="G29" s="248"/>
      <c r="I29" s="445"/>
      <c r="J29" s="446"/>
      <c r="K29" s="446"/>
      <c r="L29" s="446"/>
      <c r="M29" s="446"/>
      <c r="N29" s="447"/>
      <c r="P29" s="445"/>
      <c r="Q29" s="446"/>
      <c r="R29" s="446"/>
      <c r="S29" s="446"/>
      <c r="T29" s="446"/>
      <c r="U29" s="447"/>
    </row>
    <row r="30" spans="1:21" ht="14" outlineLevel="1" thickBot="1">
      <c r="A30" s="308"/>
      <c r="B30" s="309" t="s">
        <v>367</v>
      </c>
      <c r="C30" s="310" t="s">
        <v>368</v>
      </c>
      <c r="D30" s="470" t="s">
        <v>322</v>
      </c>
      <c r="E30" s="471"/>
      <c r="F30" s="471"/>
      <c r="G30" s="472"/>
      <c r="I30" s="445"/>
      <c r="J30" s="446"/>
      <c r="K30" s="446"/>
      <c r="L30" s="446"/>
      <c r="M30" s="446"/>
      <c r="N30" s="447"/>
      <c r="P30" s="445"/>
      <c r="Q30" s="446"/>
      <c r="R30" s="446"/>
      <c r="S30" s="446"/>
      <c r="T30" s="446"/>
      <c r="U30" s="447"/>
    </row>
    <row r="31" spans="1:21" outlineLevel="1">
      <c r="A31" s="463" t="s">
        <v>369</v>
      </c>
      <c r="B31" s="311"/>
      <c r="C31" s="307"/>
      <c r="D31" s="487"/>
      <c r="E31" s="487"/>
      <c r="F31" s="487"/>
      <c r="G31" s="488"/>
      <c r="I31" s="445"/>
      <c r="J31" s="446"/>
      <c r="K31" s="446"/>
      <c r="L31" s="446"/>
      <c r="M31" s="446"/>
      <c r="N31" s="447"/>
      <c r="P31" s="445"/>
      <c r="Q31" s="446"/>
      <c r="R31" s="446"/>
      <c r="S31" s="446"/>
      <c r="T31" s="446"/>
      <c r="U31" s="447"/>
    </row>
    <row r="32" spans="1:21" outlineLevel="1">
      <c r="A32" s="463"/>
      <c r="B32" s="312"/>
      <c r="C32" s="252"/>
      <c r="D32" s="412"/>
      <c r="E32" s="412"/>
      <c r="F32" s="412"/>
      <c r="G32" s="413"/>
      <c r="I32" s="445"/>
      <c r="J32" s="446"/>
      <c r="K32" s="446"/>
      <c r="L32" s="446"/>
      <c r="M32" s="446"/>
      <c r="N32" s="447"/>
      <c r="P32" s="445"/>
      <c r="Q32" s="446"/>
      <c r="R32" s="446"/>
      <c r="S32" s="446"/>
      <c r="T32" s="446"/>
      <c r="U32" s="447"/>
    </row>
    <row r="33" spans="1:21" outlineLevel="1">
      <c r="A33" s="463"/>
      <c r="B33" s="312"/>
      <c r="C33" s="252"/>
      <c r="D33" s="412"/>
      <c r="E33" s="412"/>
      <c r="F33" s="412"/>
      <c r="G33" s="413"/>
      <c r="I33" s="445"/>
      <c r="J33" s="446"/>
      <c r="K33" s="446"/>
      <c r="L33" s="446"/>
      <c r="M33" s="446"/>
      <c r="N33" s="447"/>
      <c r="P33" s="445"/>
      <c r="Q33" s="446"/>
      <c r="R33" s="446"/>
      <c r="S33" s="446"/>
      <c r="T33" s="446"/>
      <c r="U33" s="447"/>
    </row>
    <row r="34" spans="1:21" outlineLevel="1">
      <c r="A34" s="463"/>
      <c r="B34" s="312"/>
      <c r="C34" s="252"/>
      <c r="D34" s="412"/>
      <c r="E34" s="412"/>
      <c r="F34" s="412"/>
      <c r="G34" s="413"/>
      <c r="I34" s="445"/>
      <c r="J34" s="446"/>
      <c r="K34" s="446"/>
      <c r="L34" s="446"/>
      <c r="M34" s="446"/>
      <c r="N34" s="447"/>
      <c r="P34" s="445"/>
      <c r="Q34" s="446"/>
      <c r="R34" s="446"/>
      <c r="S34" s="446"/>
      <c r="T34" s="446"/>
      <c r="U34" s="447"/>
    </row>
    <row r="35" spans="1:21" outlineLevel="1">
      <c r="A35" s="463"/>
      <c r="B35" s="312"/>
      <c r="C35" s="252"/>
      <c r="D35" s="412"/>
      <c r="E35" s="412"/>
      <c r="F35" s="412"/>
      <c r="G35" s="413"/>
      <c r="I35" s="445"/>
      <c r="J35" s="446"/>
      <c r="K35" s="446"/>
      <c r="L35" s="446"/>
      <c r="M35" s="446"/>
      <c r="N35" s="447"/>
      <c r="P35" s="445"/>
      <c r="Q35" s="446"/>
      <c r="R35" s="446"/>
      <c r="S35" s="446"/>
      <c r="T35" s="446"/>
      <c r="U35" s="447"/>
    </row>
    <row r="36" spans="1:21" outlineLevel="1">
      <c r="A36" s="463"/>
      <c r="B36" s="312"/>
      <c r="C36" s="252"/>
      <c r="D36" s="412"/>
      <c r="E36" s="412"/>
      <c r="F36" s="412"/>
      <c r="G36" s="413"/>
      <c r="I36" s="445"/>
      <c r="J36" s="446"/>
      <c r="K36" s="446"/>
      <c r="L36" s="446"/>
      <c r="M36" s="446"/>
      <c r="N36" s="447"/>
      <c r="P36" s="445"/>
      <c r="Q36" s="446"/>
      <c r="R36" s="446"/>
      <c r="S36" s="446"/>
      <c r="T36" s="446"/>
      <c r="U36" s="447"/>
    </row>
    <row r="37" spans="1:21" outlineLevel="1">
      <c r="A37" s="463"/>
      <c r="B37" s="312"/>
      <c r="C37" s="252"/>
      <c r="D37" s="412"/>
      <c r="E37" s="412"/>
      <c r="F37" s="412"/>
      <c r="G37" s="413"/>
      <c r="I37" s="445"/>
      <c r="J37" s="446"/>
      <c r="K37" s="446"/>
      <c r="L37" s="446"/>
      <c r="M37" s="446"/>
      <c r="N37" s="447"/>
      <c r="P37" s="445"/>
      <c r="Q37" s="446"/>
      <c r="R37" s="446"/>
      <c r="S37" s="446"/>
      <c r="T37" s="446"/>
      <c r="U37" s="447"/>
    </row>
    <row r="38" spans="1:21" outlineLevel="1">
      <c r="A38" s="463"/>
      <c r="B38" s="312"/>
      <c r="C38" s="252"/>
      <c r="D38" s="412"/>
      <c r="E38" s="412"/>
      <c r="F38" s="412"/>
      <c r="G38" s="413"/>
      <c r="I38" s="445"/>
      <c r="J38" s="446"/>
      <c r="K38" s="446"/>
      <c r="L38" s="446"/>
      <c r="M38" s="446"/>
      <c r="N38" s="447"/>
      <c r="P38" s="445"/>
      <c r="Q38" s="446"/>
      <c r="R38" s="446"/>
      <c r="S38" s="446"/>
      <c r="T38" s="446"/>
      <c r="U38" s="447"/>
    </row>
    <row r="39" spans="1:21" outlineLevel="1">
      <c r="A39" s="463"/>
      <c r="B39" s="312"/>
      <c r="C39" s="252"/>
      <c r="D39" s="412"/>
      <c r="E39" s="412"/>
      <c r="F39" s="412"/>
      <c r="G39" s="413"/>
      <c r="I39" s="445"/>
      <c r="J39" s="446"/>
      <c r="K39" s="446"/>
      <c r="L39" s="446"/>
      <c r="M39" s="446"/>
      <c r="N39" s="447"/>
      <c r="P39" s="445"/>
      <c r="Q39" s="446"/>
      <c r="R39" s="446"/>
      <c r="S39" s="446"/>
      <c r="T39" s="446"/>
      <c r="U39" s="447"/>
    </row>
    <row r="40" spans="1:21" ht="14" outlineLevel="1" thickBot="1">
      <c r="A40" s="464"/>
      <c r="B40" s="313"/>
      <c r="C40" s="314"/>
      <c r="D40" s="473"/>
      <c r="E40" s="473"/>
      <c r="F40" s="473"/>
      <c r="G40" s="474"/>
      <c r="I40" s="445"/>
      <c r="J40" s="446"/>
      <c r="K40" s="446"/>
      <c r="L40" s="446"/>
      <c r="M40" s="446"/>
      <c r="N40" s="447"/>
      <c r="P40" s="445"/>
      <c r="Q40" s="446"/>
      <c r="R40" s="446"/>
      <c r="S40" s="446"/>
      <c r="T40" s="446"/>
      <c r="U40" s="447"/>
    </row>
    <row r="41" spans="1:21" outlineLevel="1">
      <c r="A41" s="154"/>
      <c r="B41" s="248"/>
      <c r="C41" s="248"/>
      <c r="D41" s="248"/>
      <c r="E41" s="248"/>
      <c r="F41" s="248"/>
      <c r="G41" s="248"/>
      <c r="I41" s="445"/>
      <c r="J41" s="446"/>
      <c r="K41" s="446"/>
      <c r="L41" s="446"/>
      <c r="M41" s="446"/>
      <c r="N41" s="447"/>
      <c r="P41" s="445"/>
      <c r="Q41" s="446"/>
      <c r="R41" s="446"/>
      <c r="S41" s="446"/>
      <c r="T41" s="446"/>
      <c r="U41" s="447"/>
    </row>
    <row r="42" spans="1:21" outlineLevel="1">
      <c r="A42" s="154"/>
      <c r="B42" s="248"/>
      <c r="C42" s="248"/>
      <c r="D42" s="248"/>
      <c r="E42" s="248"/>
      <c r="F42" s="248"/>
      <c r="G42" s="248"/>
      <c r="I42" s="445"/>
      <c r="J42" s="446"/>
      <c r="K42" s="446"/>
      <c r="L42" s="446"/>
      <c r="M42" s="446"/>
      <c r="N42" s="447"/>
      <c r="P42" s="445"/>
      <c r="Q42" s="446"/>
      <c r="R42" s="446"/>
      <c r="S42" s="446"/>
      <c r="T42" s="446"/>
      <c r="U42" s="447"/>
    </row>
    <row r="43" spans="1:21" outlineLevel="1">
      <c r="A43" s="154"/>
      <c r="B43" s="248"/>
      <c r="C43" s="248"/>
      <c r="D43" s="248"/>
      <c r="E43" s="248"/>
      <c r="F43" s="248"/>
      <c r="G43" s="248"/>
      <c r="I43" s="445"/>
      <c r="J43" s="446"/>
      <c r="K43" s="446"/>
      <c r="L43" s="446"/>
      <c r="M43" s="446"/>
      <c r="N43" s="447"/>
      <c r="P43" s="445"/>
      <c r="Q43" s="446"/>
      <c r="R43" s="446"/>
      <c r="S43" s="446"/>
      <c r="T43" s="446"/>
      <c r="U43" s="447"/>
    </row>
    <row r="44" spans="1:21" outlineLevel="1">
      <c r="A44" s="154"/>
      <c r="B44" s="248"/>
      <c r="C44" s="248"/>
      <c r="D44" s="248"/>
      <c r="E44" s="248"/>
      <c r="F44" s="248"/>
      <c r="G44" s="248"/>
      <c r="I44" s="445"/>
      <c r="J44" s="446"/>
      <c r="K44" s="446"/>
      <c r="L44" s="446"/>
      <c r="M44" s="446"/>
      <c r="N44" s="447"/>
      <c r="P44" s="445"/>
      <c r="Q44" s="446"/>
      <c r="R44" s="446"/>
      <c r="S44" s="446"/>
      <c r="T44" s="446"/>
      <c r="U44" s="447"/>
    </row>
    <row r="45" spans="1:21" outlineLevel="1">
      <c r="A45" s="154"/>
      <c r="B45" s="248"/>
      <c r="C45" s="248"/>
      <c r="D45" s="248"/>
      <c r="E45" s="248"/>
      <c r="F45" s="248"/>
      <c r="G45" s="248"/>
      <c r="I45" s="448"/>
      <c r="J45" s="449"/>
      <c r="K45" s="449"/>
      <c r="L45" s="449"/>
      <c r="M45" s="449"/>
      <c r="N45" s="450"/>
      <c r="P45" s="448"/>
      <c r="Q45" s="449"/>
      <c r="R45" s="449"/>
      <c r="S45" s="449"/>
      <c r="T45" s="449"/>
      <c r="U45" s="450"/>
    </row>
    <row r="46" spans="1:21" outlineLevel="1">
      <c r="A46" s="154"/>
      <c r="B46" s="248"/>
      <c r="C46" s="248"/>
      <c r="D46" s="248"/>
      <c r="E46" s="248"/>
      <c r="F46" s="248"/>
      <c r="G46" s="248"/>
    </row>
    <row r="47" spans="1:21">
      <c r="A47" s="154"/>
      <c r="B47" s="155"/>
    </row>
    <row r="48" spans="1:21" ht="15">
      <c r="A48" s="12" t="s">
        <v>373</v>
      </c>
    </row>
    <row r="49" spans="1:54" ht="15" outlineLevel="1">
      <c r="A49" s="12"/>
    </row>
    <row r="50" spans="1:54" ht="14" outlineLevel="1" thickBot="1">
      <c r="A50" s="4" t="s">
        <v>374</v>
      </c>
    </row>
    <row r="51" spans="1:54" outlineLevel="2">
      <c r="B51" s="19"/>
      <c r="C51" s="19"/>
      <c r="D51" s="19"/>
      <c r="E51" s="475" t="s">
        <v>269</v>
      </c>
      <c r="F51" s="465"/>
      <c r="G51" s="465"/>
      <c r="H51" s="465"/>
      <c r="I51" s="465"/>
      <c r="J51" s="465" t="s">
        <v>270</v>
      </c>
      <c r="K51" s="465"/>
      <c r="L51" s="465"/>
      <c r="M51" s="465"/>
      <c r="N51" s="465"/>
      <c r="O51" s="465" t="s">
        <v>271</v>
      </c>
      <c r="P51" s="465"/>
      <c r="Q51" s="465"/>
      <c r="R51" s="465"/>
      <c r="S51" s="465"/>
      <c r="T51" s="465" t="s">
        <v>272</v>
      </c>
      <c r="U51" s="465"/>
      <c r="V51" s="465"/>
      <c r="W51" s="465"/>
      <c r="X51" s="465"/>
      <c r="Y51" s="465" t="s">
        <v>375</v>
      </c>
      <c r="Z51" s="465"/>
      <c r="AA51" s="465"/>
      <c r="AB51" s="465"/>
      <c r="AC51" s="465"/>
      <c r="AD51" s="465" t="s">
        <v>376</v>
      </c>
      <c r="AE51" s="465"/>
      <c r="AF51" s="465"/>
      <c r="AG51" s="465"/>
      <c r="AH51" s="465"/>
      <c r="AI51" s="465" t="s">
        <v>377</v>
      </c>
      <c r="AJ51" s="465"/>
      <c r="AK51" s="465"/>
      <c r="AL51" s="465"/>
      <c r="AM51" s="465"/>
      <c r="AN51" s="465" t="s">
        <v>378</v>
      </c>
      <c r="AO51" s="465"/>
      <c r="AP51" s="465"/>
      <c r="AQ51" s="465"/>
      <c r="AR51" s="465"/>
      <c r="AS51" s="465" t="s">
        <v>379</v>
      </c>
      <c r="AT51" s="465"/>
      <c r="AU51" s="465"/>
      <c r="AV51" s="465"/>
      <c r="AW51" s="465"/>
      <c r="AX51" s="465" t="s">
        <v>380</v>
      </c>
      <c r="AY51" s="465"/>
      <c r="AZ51" s="465"/>
      <c r="BA51" s="465"/>
      <c r="BB51" s="469"/>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367</v>
      </c>
      <c r="C53" s="19" t="s">
        <v>381</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52" t="s">
        <v>382</v>
      </c>
      <c r="B54" s="127"/>
      <c r="C54" s="127"/>
      <c r="D54" s="124" t="s">
        <v>383</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53"/>
      <c r="B55" s="36"/>
      <c r="C55" s="121"/>
      <c r="D55" s="2" t="s">
        <v>383</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53"/>
      <c r="B56" s="36"/>
      <c r="C56" s="121"/>
      <c r="D56" s="2" t="s">
        <v>383</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53"/>
      <c r="B57" s="36"/>
      <c r="C57" s="121"/>
      <c r="D57" s="2" t="s">
        <v>383</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53"/>
      <c r="B58" s="36"/>
      <c r="C58" s="121"/>
      <c r="D58" s="2" t="s">
        <v>383</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53"/>
      <c r="B59" s="36"/>
      <c r="C59" s="121"/>
      <c r="D59" s="2" t="s">
        <v>383</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53"/>
      <c r="B60" s="36"/>
      <c r="C60" s="121"/>
      <c r="D60" s="2" t="s">
        <v>383</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53"/>
      <c r="B61" s="36"/>
      <c r="C61" s="121"/>
      <c r="D61" s="2" t="s">
        <v>383</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53"/>
      <c r="B62" s="36"/>
      <c r="C62" s="121"/>
      <c r="D62" s="2" t="s">
        <v>383</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53"/>
      <c r="B63" s="36"/>
      <c r="C63" s="121"/>
      <c r="D63" s="2" t="s">
        <v>383</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54"/>
      <c r="B64" s="122" t="s">
        <v>384</v>
      </c>
      <c r="C64" s="296" t="s">
        <v>385</v>
      </c>
      <c r="D64" s="123" t="s">
        <v>383</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60" t="s">
        <v>386</v>
      </c>
      <c r="B66" s="266"/>
      <c r="C66" s="267"/>
      <c r="D66" s="268" t="s">
        <v>383</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61"/>
      <c r="B67" s="252"/>
      <c r="C67" s="267"/>
      <c r="D67" s="269" t="s">
        <v>383</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61"/>
      <c r="B68" s="252"/>
      <c r="C68" s="267"/>
      <c r="D68" s="269" t="s">
        <v>383</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61"/>
      <c r="B69" s="252"/>
      <c r="C69" s="267"/>
      <c r="D69" s="269" t="s">
        <v>383</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61"/>
      <c r="B70" s="252"/>
      <c r="C70" s="267"/>
      <c r="D70" s="269" t="s">
        <v>383</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62"/>
      <c r="B71" s="122" t="s">
        <v>387</v>
      </c>
      <c r="C71" s="123"/>
      <c r="D71" s="270" t="s">
        <v>383</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60" t="s">
        <v>388</v>
      </c>
      <c r="B75" s="127" t="s">
        <v>389</v>
      </c>
      <c r="C75" s="274"/>
      <c r="D75" s="124" t="s">
        <v>383</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61"/>
      <c r="B76" s="121"/>
      <c r="C76" s="272"/>
      <c r="D76" s="2" t="s">
        <v>383</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62"/>
      <c r="B77" s="273" t="s">
        <v>390</v>
      </c>
      <c r="C77" s="271"/>
      <c r="D77" s="123" t="s">
        <v>383</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391</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392</v>
      </c>
      <c r="C81" s="6" t="s">
        <v>393</v>
      </c>
      <c r="D81" t="s">
        <v>394</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395</v>
      </c>
      <c r="C82" t="s">
        <v>396</v>
      </c>
      <c r="D82" t="s">
        <v>383</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397</v>
      </c>
      <c r="C83" t="s">
        <v>398</v>
      </c>
      <c r="D83" t="s">
        <v>383</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399</v>
      </c>
      <c r="C84" t="s">
        <v>400</v>
      </c>
      <c r="D84" t="s">
        <v>383</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401</v>
      </c>
      <c r="C85" t="s">
        <v>402</v>
      </c>
      <c r="D85" t="s">
        <v>383</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403</v>
      </c>
      <c r="C86" t="s">
        <v>404</v>
      </c>
      <c r="D86" t="s">
        <v>383</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405</v>
      </c>
      <c r="C87" t="s">
        <v>406</v>
      </c>
      <c r="D87" t="s">
        <v>383</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407</v>
      </c>
      <c r="C88" t="s">
        <v>408</v>
      </c>
      <c r="D88" t="s">
        <v>383</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409</v>
      </c>
      <c r="C89" t="s">
        <v>410</v>
      </c>
      <c r="D89" t="s">
        <v>383</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411</v>
      </c>
      <c r="C90" t="s">
        <v>412</v>
      </c>
      <c r="D90" t="s">
        <v>383</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413</v>
      </c>
      <c r="C91" t="s">
        <v>414</v>
      </c>
      <c r="D91" t="s">
        <v>383</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415</v>
      </c>
      <c r="C92" t="s">
        <v>416</v>
      </c>
      <c r="D92" t="s">
        <v>383</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417</v>
      </c>
      <c r="C93" t="s">
        <v>418</v>
      </c>
      <c r="D93" t="s">
        <v>383</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419</v>
      </c>
      <c r="C94" t="s">
        <v>420</v>
      </c>
      <c r="D94" t="s">
        <v>383</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421</v>
      </c>
      <c r="C95" t="s">
        <v>422</v>
      </c>
      <c r="D95" t="s">
        <v>383</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423</v>
      </c>
      <c r="C96" t="s">
        <v>424</v>
      </c>
      <c r="D96" t="s">
        <v>383</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425</v>
      </c>
      <c r="C97" t="s">
        <v>426</v>
      </c>
      <c r="D97" t="s">
        <v>383</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427</v>
      </c>
      <c r="C98" t="s">
        <v>428</v>
      </c>
      <c r="D98" t="s">
        <v>383</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429</v>
      </c>
      <c r="C99" t="s">
        <v>430</v>
      </c>
      <c r="D99" t="s">
        <v>383</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431</v>
      </c>
      <c r="C100" t="s">
        <v>432</v>
      </c>
      <c r="D100" t="s">
        <v>383</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433</v>
      </c>
      <c r="C101" t="s">
        <v>434</v>
      </c>
      <c r="D101" t="s">
        <v>383</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435</v>
      </c>
      <c r="C102" t="s">
        <v>436</v>
      </c>
      <c r="D102" t="s">
        <v>383</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437</v>
      </c>
      <c r="C103" t="s">
        <v>438</v>
      </c>
      <c r="D103" t="s">
        <v>383</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439</v>
      </c>
      <c r="C104" t="s">
        <v>440</v>
      </c>
      <c r="D104" t="s">
        <v>383</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441</v>
      </c>
      <c r="C105" t="s">
        <v>442</v>
      </c>
      <c r="D105" t="s">
        <v>383</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443</v>
      </c>
      <c r="C106" t="s">
        <v>444</v>
      </c>
      <c r="D106" t="s">
        <v>383</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445</v>
      </c>
      <c r="C107" t="s">
        <v>446</v>
      </c>
      <c r="D107" t="s">
        <v>383</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518</v>
      </c>
      <c r="C108" t="s">
        <v>519</v>
      </c>
      <c r="D108" t="s">
        <v>383</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520</v>
      </c>
      <c r="C109" t="s">
        <v>521</v>
      </c>
      <c r="D109" t="s">
        <v>383</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522</v>
      </c>
      <c r="C110" t="s">
        <v>523</v>
      </c>
      <c r="D110" t="s">
        <v>383</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524</v>
      </c>
      <c r="C111" t="s">
        <v>525</v>
      </c>
      <c r="D111" t="s">
        <v>383</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526</v>
      </c>
      <c r="C112" t="s">
        <v>527</v>
      </c>
      <c r="D112" t="s">
        <v>383</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528</v>
      </c>
      <c r="C113" t="s">
        <v>529</v>
      </c>
      <c r="D113" t="s">
        <v>383</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530</v>
      </c>
      <c r="C114" t="s">
        <v>531</v>
      </c>
      <c r="D114" t="s">
        <v>383</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532</v>
      </c>
      <c r="C115" t="s">
        <v>533</v>
      </c>
      <c r="D115" t="s">
        <v>383</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534</v>
      </c>
      <c r="C116" t="s">
        <v>535</v>
      </c>
      <c r="D116" t="s">
        <v>383</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536</v>
      </c>
      <c r="C117" t="s">
        <v>537</v>
      </c>
      <c r="D117" t="s">
        <v>383</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538</v>
      </c>
      <c r="C118" t="s">
        <v>539</v>
      </c>
      <c r="D118" t="s">
        <v>383</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540</v>
      </c>
      <c r="C119" t="s">
        <v>541</v>
      </c>
      <c r="D119" t="s">
        <v>383</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542</v>
      </c>
      <c r="C120" t="s">
        <v>543</v>
      </c>
      <c r="D120" t="s">
        <v>383</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544</v>
      </c>
      <c r="C121" t="s">
        <v>545</v>
      </c>
      <c r="D121" t="s">
        <v>383</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546</v>
      </c>
      <c r="C122" t="s">
        <v>547</v>
      </c>
      <c r="D122" t="s">
        <v>383</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548</v>
      </c>
      <c r="C123" t="s">
        <v>549</v>
      </c>
      <c r="D123" t="s">
        <v>383</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550</v>
      </c>
      <c r="C124" t="s">
        <v>551</v>
      </c>
      <c r="D124" t="s">
        <v>383</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552</v>
      </c>
      <c r="C125" t="s">
        <v>553</v>
      </c>
      <c r="D125" t="s">
        <v>383</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554</v>
      </c>
      <c r="C126" t="s">
        <v>555</v>
      </c>
      <c r="D126" t="s">
        <v>383</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556</v>
      </c>
      <c r="C127" t="s">
        <v>557</v>
      </c>
      <c r="D127" t="s">
        <v>383</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447</v>
      </c>
      <c r="C128" t="s">
        <v>448</v>
      </c>
      <c r="D128" t="s">
        <v>383</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449</v>
      </c>
      <c r="C129" t="s">
        <v>450</v>
      </c>
      <c r="D129" t="s">
        <v>383</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451</v>
      </c>
      <c r="C130" t="s">
        <v>452</v>
      </c>
      <c r="D130" t="s">
        <v>383</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453</v>
      </c>
      <c r="C131" t="s">
        <v>454</v>
      </c>
      <c r="D131" t="s">
        <v>383</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455</v>
      </c>
      <c r="C132" t="s">
        <v>456</v>
      </c>
      <c r="D132" t="s">
        <v>383</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457</v>
      </c>
      <c r="C133" s="7" t="s">
        <v>458</v>
      </c>
      <c r="D133" s="7" t="s">
        <v>383</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459</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460</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461</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462</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463</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55" t="s">
        <v>464</v>
      </c>
      <c r="B143" s="135" t="s">
        <v>281</v>
      </c>
      <c r="C143" s="135" t="s">
        <v>389</v>
      </c>
      <c r="D143" s="135" t="s">
        <v>383</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56"/>
      <c r="B144" s="135" t="s">
        <v>281</v>
      </c>
      <c r="C144" s="135"/>
      <c r="D144" s="135" t="s">
        <v>383</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56"/>
      <c r="B145" s="135" t="s">
        <v>281</v>
      </c>
      <c r="C145" s="135"/>
      <c r="D145" s="135" t="s">
        <v>383</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56"/>
      <c r="B146" s="135" t="s">
        <v>284</v>
      </c>
      <c r="C146" s="135" t="s">
        <v>465</v>
      </c>
      <c r="D146" s="135" t="s">
        <v>383</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56"/>
      <c r="B147" s="135" t="s">
        <v>284</v>
      </c>
      <c r="C147" s="135" t="s">
        <v>466</v>
      </c>
      <c r="D147" s="135" t="s">
        <v>383</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56"/>
      <c r="B148" s="135" t="s">
        <v>284</v>
      </c>
      <c r="C148" s="135"/>
      <c r="D148" s="135" t="s">
        <v>383</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56"/>
      <c r="B149" s="135" t="s">
        <v>284</v>
      </c>
      <c r="C149" s="135"/>
      <c r="D149" s="135" t="s">
        <v>383</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56"/>
      <c r="B150" s="135" t="s">
        <v>287</v>
      </c>
      <c r="C150" s="315" t="s">
        <v>467</v>
      </c>
      <c r="D150" s="135" t="s">
        <v>383</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56"/>
      <c r="B151" s="135" t="s">
        <v>287</v>
      </c>
      <c r="C151" s="315" t="s">
        <v>468</v>
      </c>
      <c r="D151" s="135" t="s">
        <v>383</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56"/>
      <c r="B152" s="135" t="s">
        <v>287</v>
      </c>
      <c r="C152" s="315" t="s">
        <v>469</v>
      </c>
      <c r="D152" s="135" t="s">
        <v>383</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56"/>
      <c r="B153" s="135" t="s">
        <v>470</v>
      </c>
      <c r="C153" s="135"/>
      <c r="D153" s="135" t="s">
        <v>383</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57"/>
      <c r="B154" s="135" t="s">
        <v>470</v>
      </c>
      <c r="C154" s="135"/>
      <c r="D154" s="135" t="s">
        <v>383</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374</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463</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55" t="s">
        <v>471</v>
      </c>
      <c r="B158" s="135" t="s">
        <v>281</v>
      </c>
      <c r="C158" s="315" t="s">
        <v>389</v>
      </c>
      <c r="D158" s="135" t="s">
        <v>472</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56"/>
      <c r="B159" s="135" t="s">
        <v>281</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56"/>
      <c r="B160" s="135" t="s">
        <v>281</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56"/>
      <c r="B161" s="135" t="s">
        <v>284</v>
      </c>
      <c r="C161" s="315" t="s">
        <v>465</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56"/>
      <c r="B162" s="135" t="s">
        <v>284</v>
      </c>
      <c r="C162" s="315" t="s">
        <v>466</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56"/>
      <c r="B163" s="135" t="s">
        <v>284</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56"/>
      <c r="B164" s="135" t="s">
        <v>284</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56"/>
      <c r="B165" s="135" t="s">
        <v>470</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56"/>
      <c r="B166" s="135" t="s">
        <v>470</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56"/>
      <c r="B167" s="135" t="s">
        <v>470</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56"/>
      <c r="B168" s="135" t="s">
        <v>470</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57"/>
      <c r="B169" s="135" t="s">
        <v>470</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475</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55" t="s">
        <v>476</v>
      </c>
      <c r="B172" s="135" t="s">
        <v>281</v>
      </c>
      <c r="C172" s="135" t="s">
        <v>389</v>
      </c>
      <c r="D172" s="135" t="s">
        <v>383</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56"/>
      <c r="B173" s="135" t="s">
        <v>281</v>
      </c>
      <c r="C173" s="135"/>
      <c r="D173" s="135" t="s">
        <v>383</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57"/>
      <c r="B174" s="135" t="s">
        <v>281</v>
      </c>
      <c r="C174" s="135"/>
      <c r="D174" s="135" t="s">
        <v>383</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55" t="s">
        <v>477</v>
      </c>
      <c r="B176" s="135" t="s">
        <v>281</v>
      </c>
      <c r="C176" s="135" t="s">
        <v>389</v>
      </c>
      <c r="D176" s="135" t="s">
        <v>383</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56"/>
      <c r="B177" s="135" t="s">
        <v>281</v>
      </c>
      <c r="C177" s="135"/>
      <c r="D177" s="135" t="s">
        <v>383</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57"/>
      <c r="B178" s="135" t="s">
        <v>281</v>
      </c>
      <c r="C178" s="135"/>
      <c r="D178" s="135" t="s">
        <v>383</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478</v>
      </c>
      <c r="B182" s="19"/>
      <c r="C182" s="19"/>
      <c r="D182" s="19"/>
      <c r="E182" s="15"/>
    </row>
    <row r="183" spans="1:54" ht="15" outlineLevel="1">
      <c r="A183" s="12"/>
      <c r="B183" s="19"/>
      <c r="C183" s="19"/>
      <c r="D183" s="19"/>
      <c r="E183" s="15"/>
    </row>
    <row r="184" spans="1:54" s="4" customFormat="1" outlineLevel="1">
      <c r="A184" s="4" t="s">
        <v>479</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58" t="s">
        <v>480</v>
      </c>
      <c r="B186" s="150" t="s">
        <v>481</v>
      </c>
      <c r="C186" s="6" t="s">
        <v>482</v>
      </c>
      <c r="D186" s="10" t="s">
        <v>394</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59"/>
      <c r="B187" s="150" t="s">
        <v>483</v>
      </c>
      <c r="C187" s="6" t="s">
        <v>484</v>
      </c>
      <c r="D187" s="10" t="s">
        <v>394</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55" t="s">
        <v>485</v>
      </c>
      <c r="B190" s="150" t="s">
        <v>344</v>
      </c>
      <c r="C190" s="19"/>
      <c r="D190" s="135" t="s">
        <v>383</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56"/>
      <c r="B191" s="150" t="s">
        <v>486</v>
      </c>
      <c r="C191" s="19"/>
      <c r="D191" s="135" t="s">
        <v>383</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56"/>
      <c r="B192" s="150" t="s">
        <v>560</v>
      </c>
      <c r="C192" s="19"/>
      <c r="D192" s="135" t="s">
        <v>383</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56"/>
      <c r="B193" s="150" t="s">
        <v>487</v>
      </c>
      <c r="C193" s="19"/>
      <c r="D193" s="135" t="s">
        <v>383</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56"/>
      <c r="B194" s="150" t="s">
        <v>488</v>
      </c>
      <c r="C194" s="19"/>
      <c r="D194" s="135" t="s">
        <v>383</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56"/>
      <c r="B195" s="150" t="s">
        <v>489</v>
      </c>
      <c r="C195" s="19"/>
      <c r="D195" s="135" t="s">
        <v>383</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56"/>
      <c r="B196" s="150" t="s">
        <v>284</v>
      </c>
      <c r="C196" s="19"/>
      <c r="D196" s="135" t="s">
        <v>383</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56"/>
      <c r="B197" s="150" t="s">
        <v>287</v>
      </c>
      <c r="C197" s="19"/>
      <c r="D197" s="135" t="s">
        <v>383</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57"/>
      <c r="B198" s="150" t="s">
        <v>470</v>
      </c>
      <c r="C198" s="19"/>
      <c r="D198" s="135" t="s">
        <v>383</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55" t="s">
        <v>490</v>
      </c>
      <c r="B200" s="150" t="s">
        <v>491</v>
      </c>
      <c r="C200" s="19"/>
      <c r="D200" s="135" t="s">
        <v>383</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56"/>
      <c r="B201" s="150" t="s">
        <v>492</v>
      </c>
      <c r="C201" s="19"/>
      <c r="D201" s="135" t="s">
        <v>383</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57"/>
      <c r="B202" s="150" t="s">
        <v>493</v>
      </c>
      <c r="C202" s="19"/>
      <c r="D202" s="135" t="s">
        <v>383</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55" t="s">
        <v>494</v>
      </c>
      <c r="B204" s="150" t="s">
        <v>495</v>
      </c>
      <c r="C204" s="19"/>
      <c r="D204" s="135" t="s">
        <v>383</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56"/>
      <c r="B205" s="150" t="s">
        <v>496</v>
      </c>
      <c r="C205" s="19"/>
      <c r="D205" s="135" t="s">
        <v>383</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57"/>
      <c r="B206" s="150" t="s">
        <v>497</v>
      </c>
      <c r="C206" s="19"/>
      <c r="D206" s="135" t="s">
        <v>383</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561</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8" t="s">
        <v>485</v>
      </c>
      <c r="B210" s="150" t="s">
        <v>562</v>
      </c>
      <c r="C210" s="19"/>
      <c r="D210" s="135" t="s">
        <v>383</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9"/>
      <c r="B211" s="150" t="s">
        <v>486</v>
      </c>
      <c r="C211" s="19"/>
      <c r="D211" s="135" t="s">
        <v>383</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9"/>
      <c r="B212" s="150" t="s">
        <v>560</v>
      </c>
      <c r="C212" s="19"/>
      <c r="D212" s="135" t="s">
        <v>383</v>
      </c>
      <c r="E212" s="21">
        <f>E192-Baseline!E192</f>
        <v>1.5541703176049269</v>
      </c>
      <c r="F212" s="21">
        <f>F77*F186-Baseline!F77*Baseline!F186</f>
        <v>1.543652556594268</v>
      </c>
      <c r="G212" s="21">
        <f>G77*G186-Baseline!G77*Baseline!G186</f>
        <v>1.5330967029457234</v>
      </c>
      <c r="H212" s="21">
        <f>H77*H186-Baseline!H77*Baseline!H186</f>
        <v>1.5227154450585187</v>
      </c>
      <c r="I212" s="21">
        <f>I77*I186-Baseline!I77*Baseline!I186</f>
        <v>1.5125060248002187</v>
      </c>
      <c r="J212" s="21">
        <f>J77*J186-Baseline!J77*Baseline!J186</f>
        <v>1.5024651773671232</v>
      </c>
      <c r="K212" s="21">
        <f>K77*K186-Baseline!K77*Baseline!K186</f>
        <v>1.4925897629522578</v>
      </c>
      <c r="L212" s="21">
        <f>L77*L186-Baseline!L77*Baseline!L186</f>
        <v>1.4828767596824597</v>
      </c>
      <c r="M212" s="21">
        <f>M77*M186-Baseline!M77*Baseline!M186</f>
        <v>1.4733213898257487</v>
      </c>
      <c r="N212" s="21">
        <f>N77*N186-Baseline!N77*Baseline!N186</f>
        <v>1.4639224998523006</v>
      </c>
      <c r="O212" s="21">
        <f>O77*O186-Baseline!O77*Baseline!O186</f>
        <v>1.4472208292666178</v>
      </c>
      <c r="P212" s="21">
        <f>P77*P186-Baseline!P77*Baseline!P186</f>
        <v>1.4290305446936122</v>
      </c>
      <c r="Q212" s="21">
        <f>Q77*Q186-Baseline!Q77*Baseline!Q186</f>
        <v>1.4113392511589078</v>
      </c>
      <c r="R212" s="21">
        <f>R77*R186-Baseline!R77*Baseline!R186</f>
        <v>1.3941325535690656</v>
      </c>
      <c r="S212" s="21">
        <f>S77*S186-Baseline!S77*Baseline!S186</f>
        <v>1.3773965647675843</v>
      </c>
      <c r="T212" s="21">
        <f>T77*T186-Baseline!T77*Baseline!T186</f>
        <v>1.3611178897400082</v>
      </c>
      <c r="U212" s="21">
        <f>U77*U186-Baseline!U77*Baseline!U186</f>
        <v>1.3452836074521057</v>
      </c>
      <c r="V212" s="21">
        <f>V77*V186-Baseline!V77*Baseline!V186</f>
        <v>1.3298812592582552</v>
      </c>
      <c r="W212" s="21">
        <f>W77*W186-Baseline!W77*Baseline!W186</f>
        <v>1.3148988314729055</v>
      </c>
      <c r="X212" s="21">
        <f>X77*X186-Baseline!X77*Baseline!X186</f>
        <v>1.300324743177919</v>
      </c>
      <c r="Y212" s="21">
        <f>Y77*Y186-Baseline!Y77*Baseline!Y186</f>
        <v>1.2861478328045337</v>
      </c>
      <c r="Z212" s="21">
        <f>Z77*Z186-Baseline!Z77*Baseline!Z186</f>
        <v>1.27235734336406</v>
      </c>
      <c r="AA212" s="21">
        <f>AA77*AA186-Baseline!AA77*Baseline!AA186</f>
        <v>1.2589429119162778</v>
      </c>
      <c r="AB212" s="21">
        <f>AB77*AB186-Baseline!AB77*Baseline!AB186</f>
        <v>1.244350584382198</v>
      </c>
      <c r="AC212" s="21">
        <f>AC77*AC186-Baseline!AC77*Baseline!AC186</f>
        <v>8.0214463782212793</v>
      </c>
      <c r="AD212" s="21">
        <f>AD77*AD186-Baseline!AD77*Baseline!AD186</f>
        <v>7.9564246364868669</v>
      </c>
      <c r="AE212" s="21">
        <f>AE77*AE186-Baseline!AE77*Baseline!AE186</f>
        <v>7.8932051732507214</v>
      </c>
      <c r="AF212" s="21">
        <f>AF77*AF186-Baseline!AF77*Baseline!AF186</f>
        <v>7.8317539478663596</v>
      </c>
      <c r="AG212" s="21">
        <f>AG77*AG186-Baseline!AG77*Baseline!AG186</f>
        <v>7.7720384607547999</v>
      </c>
      <c r="AH212" s="21">
        <f>AH77*AH186-Baseline!AH77*Baseline!AH186</f>
        <v>7.7140276988298426</v>
      </c>
      <c r="AI212" s="21">
        <f>AI77*AI186-Baseline!AI77*Baseline!AI186</f>
        <v>7.6576921126500519</v>
      </c>
      <c r="AJ212" s="21">
        <f>AJ77*AJ186-Baseline!AJ77*Baseline!AJ186</f>
        <v>7.6399113497470328</v>
      </c>
      <c r="AK212" s="21">
        <f>AK77*AK186-Baseline!AK77*Baseline!AK186</f>
        <v>7.6234135756682502</v>
      </c>
      <c r="AL212" s="21">
        <f>AL77*AL186-Baseline!AL77*Baseline!AL186</f>
        <v>7.6081938432665179</v>
      </c>
      <c r="AM212" s="21">
        <f>AM77*AM186-Baseline!AM77*Baseline!AM186</f>
        <v>7.5942482754980922</v>
      </c>
      <c r="AN212" s="21">
        <f>AN77*AN186-Baseline!AN77*Baseline!AN186</f>
        <v>7.579683724344803</v>
      </c>
      <c r="AO212" s="21">
        <f>AO77*AO186-Baseline!AO77*Baseline!AO186</f>
        <v>7.5661630379074909</v>
      </c>
      <c r="AP212" s="21">
        <f>AP77*AP186-Baseline!AP77*Baseline!AP186</f>
        <v>7.5539932631723898</v>
      </c>
      <c r="AQ212" s="21">
        <f>AQ77*AQ186-Baseline!AQ77*Baseline!AQ186</f>
        <v>7.5431721867145951</v>
      </c>
      <c r="AR212" s="21">
        <f>AR77*AR186-Baseline!AR77*Baseline!AR186</f>
        <v>7.5256053169696662</v>
      </c>
      <c r="AS212" s="21">
        <f>AS77*AS186-Baseline!AS77*Baseline!AS186</f>
        <v>7.4922251171963881</v>
      </c>
      <c r="AT212" s="21">
        <f>AT77*AT186-Baseline!AT77*Baseline!AT186</f>
        <v>7.4601296893290954</v>
      </c>
      <c r="AU212" s="21">
        <f>AU77*AU186-Baseline!AU77*Baseline!AU186</f>
        <v>7.4292981813059997</v>
      </c>
      <c r="AV212" s="21">
        <f>AV77*AV186-Baseline!AV77*Baseline!AV186</f>
        <v>7.3944218540763371</v>
      </c>
      <c r="AW212" s="21">
        <f>AW77*AW186-Baseline!AW77*Baseline!AW186</f>
        <v>7.3495563598373819</v>
      </c>
      <c r="AX212" s="21">
        <f>AX77*AX186-Baseline!AX77*Baseline!AX186</f>
        <v>7.289072197874237</v>
      </c>
      <c r="AY212" s="21">
        <f>AY77*AY186-Baseline!AY77*Baseline!AY186</f>
        <v>7.2166937469280823</v>
      </c>
      <c r="AZ212" s="21">
        <f>AZ77*AZ186-Baseline!AZ77*Baseline!AZ186</f>
        <v>7.1423634004137782</v>
      </c>
      <c r="BA212" s="21">
        <f>BA77*BA186-Baseline!BA77*Baseline!BA186</f>
        <v>7.0702322699766027</v>
      </c>
      <c r="BB212" s="21">
        <f>BB77*BB186-Baseline!BB77*Baseline!BB186</f>
        <v>6.9988295958901423</v>
      </c>
    </row>
    <row r="213" spans="1:54" outlineLevel="2">
      <c r="A213" s="479"/>
      <c r="B213" s="150" t="s">
        <v>487</v>
      </c>
      <c r="C213" s="19"/>
      <c r="D213" s="135" t="s">
        <v>383</v>
      </c>
      <c r="E213" s="21">
        <f>E193-Baseline!E193</f>
        <v>9.2668914847671076</v>
      </c>
      <c r="F213" s="21">
        <f>F193-Baseline!F193</f>
        <v>9.3679537279103489</v>
      </c>
      <c r="G213" s="21">
        <f>G193-Baseline!G193</f>
        <v>9.4340178754530779</v>
      </c>
      <c r="H213" s="21">
        <f>H193-Baseline!H193</f>
        <v>9.499379334629154</v>
      </c>
      <c r="I213" s="21">
        <f>I193-Baseline!I193</f>
        <v>9.5961593005401742</v>
      </c>
      <c r="J213" s="21">
        <f>J193-Baseline!J193</f>
        <v>9.6918603108671526</v>
      </c>
      <c r="K213" s="21">
        <f>K193-Baseline!K193</f>
        <v>9.754843862470775</v>
      </c>
      <c r="L213" s="21">
        <f>L193-Baseline!L193</f>
        <v>9.8486917206725835</v>
      </c>
      <c r="M213" s="21">
        <f>M193-Baseline!M193</f>
        <v>9.9415422208249513</v>
      </c>
      <c r="N213" s="21">
        <f>N193-Baseline!N193</f>
        <v>10.002374355305474</v>
      </c>
      <c r="O213" s="21">
        <f>O193-Baseline!O193</f>
        <v>10.041803168715861</v>
      </c>
      <c r="P213" s="21">
        <f>P193-Baseline!P193</f>
        <v>10.067201066976004</v>
      </c>
      <c r="Q213" s="21">
        <f>Q193-Baseline!Q193</f>
        <v>10.092307352523003</v>
      </c>
      <c r="R213" s="21">
        <f>R193-Baseline!R193</f>
        <v>10.146758770611015</v>
      </c>
      <c r="S213" s="21">
        <f>S193-Baseline!S193</f>
        <v>10.1710874117496</v>
      </c>
      <c r="T213" s="21">
        <f>T193-Baseline!T193</f>
        <v>10.195290262759805</v>
      </c>
      <c r="U213" s="21">
        <f>U193-Baseline!U193</f>
        <v>10.219414726848065</v>
      </c>
      <c r="V213" s="21">
        <f>V193-Baseline!V193</f>
        <v>10.271725310899852</v>
      </c>
      <c r="W213" s="21">
        <f>W193-Baseline!W193</f>
        <v>10.295509717121492</v>
      </c>
      <c r="X213" s="21">
        <f>X193-Baseline!X193</f>
        <v>10.346947406151596</v>
      </c>
      <c r="Y213" s="21">
        <f>Y193-Baseline!Y193</f>
        <v>10.370594043075974</v>
      </c>
      <c r="Z213" s="21">
        <f>Z193-Baseline!Z193</f>
        <v>10.421387690867526</v>
      </c>
      <c r="AA213" s="21">
        <f>AA193-Baseline!AA193</f>
        <v>10.47179788339748</v>
      </c>
      <c r="AB213" s="21">
        <f>AB193-Baseline!AB193</f>
        <v>10.508844732514461</v>
      </c>
      <c r="AC213" s="21">
        <f>AC193-Baseline!AC193</f>
        <v>68.72542217115091</v>
      </c>
      <c r="AD213" s="21">
        <f>AD193-Baseline!AD193</f>
        <v>69.151677685105355</v>
      </c>
      <c r="AE213" s="21">
        <f>AE193-Baseline!AE193</f>
        <v>69.594193885621337</v>
      </c>
      <c r="AF213" s="21">
        <f>AF193-Baseline!AF193</f>
        <v>70.031211787654073</v>
      </c>
      <c r="AG213" s="21">
        <f>AG193-Baseline!AG193</f>
        <v>70.465173879841259</v>
      </c>
      <c r="AH213" s="21">
        <f>AH193-Baseline!AH193</f>
        <v>70.898996313306583</v>
      </c>
      <c r="AI213" s="21">
        <f>AI193-Baseline!AI193</f>
        <v>71.336598315924334</v>
      </c>
      <c r="AJ213" s="21">
        <f>AJ193-Baseline!AJ193</f>
        <v>72.124476043393742</v>
      </c>
      <c r="AK213" s="21">
        <f>AK193-Baseline!AK193</f>
        <v>72.919071780384428</v>
      </c>
      <c r="AL213" s="21">
        <f>AL193-Baseline!AL193</f>
        <v>73.7218369053803</v>
      </c>
      <c r="AM213" s="21">
        <f>AM193-Baseline!AM193</f>
        <v>74.533596390897515</v>
      </c>
      <c r="AN213" s="21">
        <f>AN193-Baseline!AN193</f>
        <v>75.335908438316054</v>
      </c>
      <c r="AO213" s="21">
        <f>AO193-Baseline!AO193</f>
        <v>76.144955334493545</v>
      </c>
      <c r="AP213" s="21">
        <f>AP193-Baseline!AP193</f>
        <v>76.964307686313404</v>
      </c>
      <c r="AQ213" s="21">
        <f>AQ193-Baseline!AQ193</f>
        <v>77.794587725135969</v>
      </c>
      <c r="AR213" s="21">
        <f>AR193-Baseline!AR193</f>
        <v>78.551791210055072</v>
      </c>
      <c r="AS213" s="21">
        <f>AS193-Baseline!AS193</f>
        <v>79.137572836987118</v>
      </c>
      <c r="AT213" s="21">
        <f>AT193-Baseline!AT193</f>
        <v>79.72874158911408</v>
      </c>
      <c r="AU213" s="21">
        <f>AU193-Baseline!AU193</f>
        <v>80.325575297063608</v>
      </c>
      <c r="AV213" s="21">
        <f>AV193-Baseline!AV193</f>
        <v>80.870491905719263</v>
      </c>
      <c r="AW213" s="21">
        <f>AW193-Baseline!AW193</f>
        <v>81.296216599709865</v>
      </c>
      <c r="AX213" s="21">
        <f>AX193-Baseline!AX193</f>
        <v>81.536038256785687</v>
      </c>
      <c r="AY213" s="21">
        <f>AY193-Baseline!AY193</f>
        <v>81.626242819234605</v>
      </c>
      <c r="AZ213" s="21">
        <f>AZ193-Baseline!AZ193</f>
        <v>81.676078532278211</v>
      </c>
      <c r="BA213" s="21">
        <f>BA193-Baseline!BA193</f>
        <v>81.732801567610366</v>
      </c>
      <c r="BB213" s="21">
        <f>BB193-Baseline!BB193</f>
        <v>81.780048151968543</v>
      </c>
    </row>
    <row r="214" spans="1:54" outlineLevel="2">
      <c r="A214" s="479"/>
      <c r="B214" s="150" t="s">
        <v>488</v>
      </c>
      <c r="C214" s="19"/>
      <c r="D214" s="135" t="s">
        <v>383</v>
      </c>
      <c r="E214" s="21">
        <f>E194-Baseline!E194</f>
        <v>4.6407787985067559</v>
      </c>
      <c r="F214" s="21">
        <f>F194-Baseline!F194</f>
        <v>4.6795660775851786</v>
      </c>
      <c r="G214" s="21">
        <f>G194-Baseline!G194</f>
        <v>4.7183412390088959</v>
      </c>
      <c r="H214" s="21">
        <f>H194-Baseline!H194</f>
        <v>4.7577576840483617</v>
      </c>
      <c r="I214" s="21">
        <f>I194-Baseline!I194</f>
        <v>4.7978255093100977</v>
      </c>
      <c r="J214" s="21">
        <f>J194-Baseline!J194</f>
        <v>4.8385532023341824</v>
      </c>
      <c r="K214" s="21">
        <f>K194-Baseline!K194</f>
        <v>4.8799495664708523</v>
      </c>
      <c r="L214" s="21">
        <f>L194-Baseline!L194</f>
        <v>4.9220237307679175</v>
      </c>
      <c r="M214" s="21">
        <f>M194-Baseline!M194</f>
        <v>4.9647788489651443</v>
      </c>
      <c r="N214" s="21">
        <f>N194-Baseline!N194</f>
        <v>5.0082300451349369</v>
      </c>
      <c r="O214" s="21">
        <f>O194-Baseline!O194</f>
        <v>5.026489242856421</v>
      </c>
      <c r="P214" s="21">
        <f>P194-Baseline!P194</f>
        <v>5.0388941346504925</v>
      </c>
      <c r="Q214" s="21">
        <f>Q194-Baseline!Q194</f>
        <v>5.052297456707473</v>
      </c>
      <c r="R214" s="21">
        <f>R194-Baseline!R194</f>
        <v>5.0667016258642459</v>
      </c>
      <c r="S214" s="21">
        <f>S194-Baseline!S194</f>
        <v>5.0809661232260801</v>
      </c>
      <c r="T214" s="21">
        <f>T194-Baseline!T194</f>
        <v>5.0962307991248004</v>
      </c>
      <c r="U214" s="21">
        <f>U194-Baseline!U194</f>
        <v>5.1124990277780649</v>
      </c>
      <c r="V214" s="21">
        <f>V194-Baseline!V194</f>
        <v>5.1297747618846996</v>
      </c>
      <c r="W214" s="21">
        <f>W194-Baseline!W194</f>
        <v>5.1480625157341819</v>
      </c>
      <c r="X214" s="21">
        <f>X194-Baseline!X194</f>
        <v>5.1673674065374895</v>
      </c>
      <c r="Y214" s="21">
        <f>Y194-Baseline!Y194</f>
        <v>5.1876951531828563</v>
      </c>
      <c r="Z214" s="21">
        <f>Z194-Baseline!Z194</f>
        <v>5.2090520880952935</v>
      </c>
      <c r="AA214" s="21">
        <f>AA194-Baseline!AA194</f>
        <v>5.2314451792038517</v>
      </c>
      <c r="AB214" s="21">
        <f>AB194-Baseline!AB194</f>
        <v>5.2483699476370944</v>
      </c>
      <c r="AC214" s="21">
        <f>AC194-Baseline!AC194</f>
        <v>34.317926968089132</v>
      </c>
      <c r="AD214" s="21">
        <f>AD194-Baseline!AD194</f>
        <v>34.525309886630168</v>
      </c>
      <c r="AE214" s="21">
        <f>AE194-Baseline!AE194</f>
        <v>34.734502527950546</v>
      </c>
      <c r="AF214" s="21">
        <f>AF194-Baseline!AF194</f>
        <v>34.94402073042788</v>
      </c>
      <c r="AG214" s="21">
        <f>AG194-Baseline!AG194</f>
        <v>35.153113876200962</v>
      </c>
      <c r="AH214" s="21">
        <f>AH194-Baseline!AH194</f>
        <v>35.362009559931742</v>
      </c>
      <c r="AI214" s="21">
        <f>AI194-Baseline!AI194</f>
        <v>35.572341904761394</v>
      </c>
      <c r="AJ214" s="21">
        <f>AJ194-Baseline!AJ194</f>
        <v>35.957287719770477</v>
      </c>
      <c r="AK214" s="21">
        <f>AK194-Baseline!AK194</f>
        <v>36.346029593863548</v>
      </c>
      <c r="AL214" s="21">
        <f>AL194-Baseline!AL194</f>
        <v>36.738841930426752</v>
      </c>
      <c r="AM214" s="21">
        <f>AM194-Baseline!AM194</f>
        <v>37.136060434748373</v>
      </c>
      <c r="AN214" s="21">
        <f>AN194-Baseline!AN194</f>
        <v>37.528574030493346</v>
      </c>
      <c r="AO214" s="21">
        <f>AO194-Baseline!AO194</f>
        <v>37.924508802802855</v>
      </c>
      <c r="AP214" s="21">
        <f>AP194-Baseline!AP194</f>
        <v>38.325624484066232</v>
      </c>
      <c r="AQ214" s="21">
        <f>AQ194-Baseline!AQ194</f>
        <v>38.732180840380899</v>
      </c>
      <c r="AR214" s="21">
        <f>AR194-Baseline!AR194</f>
        <v>39.102371937544014</v>
      </c>
      <c r="AS214" s="21">
        <f>AS194-Baseline!AS194</f>
        <v>39.387281931460329</v>
      </c>
      <c r="AT214" s="21">
        <f>AT194-Baseline!AT194</f>
        <v>39.674935466369142</v>
      </c>
      <c r="AU214" s="21">
        <f>AU194-Baseline!AU194</f>
        <v>39.965461308528702</v>
      </c>
      <c r="AV214" s="21">
        <f>AV194-Baseline!AV194</f>
        <v>40.230210188107371</v>
      </c>
      <c r="AW214" s="21">
        <f>AW194-Baseline!AW194</f>
        <v>40.435733869205919</v>
      </c>
      <c r="AX214" s="21">
        <f>AX194-Baseline!AX194</f>
        <v>40.548881327755041</v>
      </c>
      <c r="AY214" s="21">
        <f>AY194-Baseline!AY194</f>
        <v>40.587732901816842</v>
      </c>
      <c r="AZ214" s="21">
        <f>AZ194-Baseline!AZ194</f>
        <v>40.606631907983143</v>
      </c>
      <c r="BA214" s="21">
        <f>BA194-Baseline!BA194</f>
        <v>40.629074305485801</v>
      </c>
      <c r="BB214" s="21">
        <f>BB194-Baseline!BB194</f>
        <v>40.646921816353377</v>
      </c>
    </row>
    <row r="215" spans="1:54" outlineLevel="2">
      <c r="A215" s="479"/>
      <c r="B215" s="150" t="s">
        <v>489</v>
      </c>
      <c r="C215" s="19"/>
      <c r="D215" s="135" t="s">
        <v>383</v>
      </c>
      <c r="E215" s="21">
        <f>E195-Baseline!E195</f>
        <v>13.922336392222446</v>
      </c>
      <c r="F215" s="21">
        <f>F195-Baseline!F195</f>
        <v>14.038698229480024</v>
      </c>
      <c r="G215" s="21">
        <f>G195-Baseline!G195</f>
        <v>14.155023717026689</v>
      </c>
      <c r="H215" s="21">
        <f>H195-Baseline!H195</f>
        <v>14.273273052145086</v>
      </c>
      <c r="I215" s="21">
        <f>I195-Baseline!I195</f>
        <v>14.393476527930291</v>
      </c>
      <c r="J215" s="21">
        <f>J195-Baseline!J195</f>
        <v>14.515659603814434</v>
      </c>
      <c r="K215" s="21">
        <f>K195-Baseline!K195</f>
        <v>14.639848699412559</v>
      </c>
      <c r="L215" s="21">
        <f>L195-Baseline!L195</f>
        <v>14.766071192303752</v>
      </c>
      <c r="M215" s="21">
        <f>M195-Baseline!M195</f>
        <v>14.894336543769166</v>
      </c>
      <c r="N215" s="21">
        <f>N195-Baseline!N195</f>
        <v>15.024690132298481</v>
      </c>
      <c r="O215" s="21">
        <f>O195-Baseline!O195</f>
        <v>15.079467728569265</v>
      </c>
      <c r="P215" s="21">
        <f>P195-Baseline!P195</f>
        <v>15.116682406983767</v>
      </c>
      <c r="Q215" s="21">
        <f>Q195-Baseline!Q195</f>
        <v>15.156892370122419</v>
      </c>
      <c r="R215" s="21">
        <f>R195-Baseline!R195</f>
        <v>15.200104877592738</v>
      </c>
      <c r="S215" s="21">
        <f>S195-Baseline!S195</f>
        <v>15.242898366755513</v>
      </c>
      <c r="T215" s="21">
        <f>T195-Baseline!T195</f>
        <v>15.288692394486217</v>
      </c>
      <c r="U215" s="21">
        <f>U195-Baseline!U195</f>
        <v>15.33749708618878</v>
      </c>
      <c r="V215" s="21">
        <f>V195-Baseline!V195</f>
        <v>15.389324282832195</v>
      </c>
      <c r="W215" s="21">
        <f>W195-Baseline!W195</f>
        <v>15.444187547202548</v>
      </c>
      <c r="X215" s="21">
        <f>X195-Baseline!X195</f>
        <v>15.502102219612468</v>
      </c>
      <c r="Y215" s="21">
        <f>Y195-Baseline!Y195</f>
        <v>15.563085459548565</v>
      </c>
      <c r="Z215" s="21">
        <f>Z195-Baseline!Z195</f>
        <v>15.627156261586039</v>
      </c>
      <c r="AA215" s="21">
        <f>AA195-Baseline!AA195</f>
        <v>15.694335540282932</v>
      </c>
      <c r="AB215" s="21">
        <f>AB195-Baseline!AB195</f>
        <v>15.745109842911281</v>
      </c>
      <c r="AC215" s="21">
        <f>AC195-Baseline!AC195</f>
        <v>102.95378090524007</v>
      </c>
      <c r="AD215" s="21">
        <f>AD195-Baseline!AD195</f>
        <v>103.5759296619578</v>
      </c>
      <c r="AE215" s="21">
        <f>AE195-Baseline!AE195</f>
        <v>104.2035075872346</v>
      </c>
      <c r="AF215" s="21">
        <f>AF195-Baseline!AF195</f>
        <v>104.83206219627097</v>
      </c>
      <c r="AG215" s="21">
        <f>AG195-Baseline!AG195</f>
        <v>105.45934163221953</v>
      </c>
      <c r="AH215" s="21">
        <f>AH195-Baseline!AH195</f>
        <v>106.08602868427575</v>
      </c>
      <c r="AI215" s="21">
        <f>AI195-Baseline!AI195</f>
        <v>106.71702571941519</v>
      </c>
      <c r="AJ215" s="21">
        <f>AJ195-Baseline!AJ195</f>
        <v>107.87186316494051</v>
      </c>
      <c r="AK215" s="21">
        <f>AK195-Baseline!AK195</f>
        <v>109.03808878759008</v>
      </c>
      <c r="AL215" s="21">
        <f>AL195-Baseline!AL195</f>
        <v>110.21652579762734</v>
      </c>
      <c r="AM215" s="21">
        <f>AM195-Baseline!AM195</f>
        <v>111.40818131112947</v>
      </c>
      <c r="AN215" s="21">
        <f>AN195-Baseline!AN195</f>
        <v>112.58572209882138</v>
      </c>
      <c r="AO215" s="21">
        <f>AO195-Baseline!AO195</f>
        <v>113.77352641617975</v>
      </c>
      <c r="AP215" s="21">
        <f>AP195-Baseline!AP195</f>
        <v>114.97687346040382</v>
      </c>
      <c r="AQ215" s="21">
        <f>AQ195-Baseline!AQ195</f>
        <v>116.19654252979656</v>
      </c>
      <c r="AR215" s="21">
        <f>AR195-Baseline!AR195</f>
        <v>117.30711582173075</v>
      </c>
      <c r="AS215" s="21">
        <f>AS195-Baseline!AS195</f>
        <v>118.16184580389057</v>
      </c>
      <c r="AT215" s="21">
        <f>AT195-Baseline!AT195</f>
        <v>119.02480640902607</v>
      </c>
      <c r="AU215" s="21">
        <f>AU195-Baseline!AU195</f>
        <v>119.89638393591443</v>
      </c>
      <c r="AV215" s="21">
        <f>AV195-Baseline!AV195</f>
        <v>120.69063057505133</v>
      </c>
      <c r="AW215" s="21">
        <f>AW195-Baseline!AW195</f>
        <v>121.30720161872763</v>
      </c>
      <c r="AX215" s="21">
        <f>AX195-Baseline!AX195</f>
        <v>121.6466439947248</v>
      </c>
      <c r="AY215" s="21">
        <f>AY195-Baseline!AY195</f>
        <v>121.76319871723385</v>
      </c>
      <c r="AZ215" s="21">
        <f>AZ195-Baseline!AZ195</f>
        <v>121.81989573604457</v>
      </c>
      <c r="BA215" s="21">
        <f>BA195-Baseline!BA195</f>
        <v>121.88722292885909</v>
      </c>
      <c r="BB215" s="21">
        <f>BB195-Baseline!BB195</f>
        <v>121.94076546176078</v>
      </c>
    </row>
    <row r="216" spans="1:54" outlineLevel="2">
      <c r="A216" s="479"/>
      <c r="B216" s="150" t="s">
        <v>284</v>
      </c>
      <c r="C216" s="19"/>
      <c r="D216" s="135" t="s">
        <v>383</v>
      </c>
      <c r="E216" s="21">
        <f>E196-Baseline!E196</f>
        <v>1.1958343393343507</v>
      </c>
      <c r="F216" s="21">
        <f>F196-Baseline!F196</f>
        <v>1.2100258638211114</v>
      </c>
      <c r="G216" s="21">
        <f>G196-Baseline!G196</f>
        <v>1.2245118526219385</v>
      </c>
      <c r="H216" s="21">
        <f>H196-Baseline!H196</f>
        <v>1.239352283273272</v>
      </c>
      <c r="I216" s="21">
        <f>I196-Baseline!I196</f>
        <v>1.2546646980796132</v>
      </c>
      <c r="J216" s="21">
        <f>J196-Baseline!J196</f>
        <v>1.2704623419473418</v>
      </c>
      <c r="K216" s="21">
        <f>K196-Baseline!K196</f>
        <v>1.2860954342438573</v>
      </c>
      <c r="L216" s="21">
        <f>L196-Baseline!L196</f>
        <v>1.3019536646526597</v>
      </c>
      <c r="M216" s="21">
        <f>M196-Baseline!M196</f>
        <v>1.3179346395404887</v>
      </c>
      <c r="N216" s="21">
        <f>N196-Baseline!N196</f>
        <v>1.3343733029436327</v>
      </c>
      <c r="O216" s="21">
        <f>O196-Baseline!O196</f>
        <v>1.3507819591499464</v>
      </c>
      <c r="P216" s="21">
        <f>P196-Baseline!P196</f>
        <v>1.3675924918961695</v>
      </c>
      <c r="Q216" s="21">
        <f>Q196-Baseline!Q196</f>
        <v>1.3849480994112997</v>
      </c>
      <c r="R216" s="21">
        <f>R196-Baseline!R196</f>
        <v>1.4027731570886399</v>
      </c>
      <c r="S216" s="21">
        <f>S196-Baseline!S196</f>
        <v>1.4211969902985537</v>
      </c>
      <c r="T216" s="21">
        <f>T196-Baseline!T196</f>
        <v>1.4402380433223851</v>
      </c>
      <c r="U216" s="21">
        <f>U196-Baseline!U196</f>
        <v>1.4599155282159244</v>
      </c>
      <c r="V216" s="21">
        <f>V196-Baseline!V196</f>
        <v>1.4802495142957113</v>
      </c>
      <c r="W216" s="21">
        <f>W196-Baseline!W196</f>
        <v>1.5012609199245426</v>
      </c>
      <c r="X216" s="21">
        <f>X196-Baseline!X196</f>
        <v>1.5229716187560609</v>
      </c>
      <c r="Y216" s="21">
        <f>Y196-Baseline!Y196</f>
        <v>1.5454043990173174</v>
      </c>
      <c r="Z216" s="21">
        <f>Z196-Baseline!Z196</f>
        <v>1.5685830853730116</v>
      </c>
      <c r="AA216" s="21">
        <f>AA196-Baseline!AA196</f>
        <v>1.5925324998488806</v>
      </c>
      <c r="AB216" s="21">
        <f>AB196-Baseline!AB196</f>
        <v>1.6161537557042058</v>
      </c>
      <c r="AC216" s="21">
        <f>AC196-Baseline!AC196</f>
        <v>2.8601415265077055</v>
      </c>
      <c r="AD216" s="21">
        <f>AD196-Baseline!AD196</f>
        <v>2.8642980826516125</v>
      </c>
      <c r="AE216" s="21">
        <f>AE196-Baseline!AE196</f>
        <v>2.8696027570952287</v>
      </c>
      <c r="AF216" s="21">
        <f>AF196-Baseline!AF196</f>
        <v>2.8760817040907702</v>
      </c>
      <c r="AG216" s="21">
        <f>AG196-Baseline!AG196</f>
        <v>2.8837625272892087</v>
      </c>
      <c r="AH216" s="21">
        <f>AH196-Baseline!AH196</f>
        <v>2.892674268422593</v>
      </c>
      <c r="AI216" s="21">
        <f>AI196-Baseline!AI196</f>
        <v>2.9028475332270389</v>
      </c>
      <c r="AJ216" s="21">
        <f>AJ196-Baseline!AJ196</f>
        <v>2.9204720050567161</v>
      </c>
      <c r="AK216" s="21">
        <f>AK196-Baseline!AK196</f>
        <v>2.9394912424429904</v>
      </c>
      <c r="AL216" s="21">
        <f>AL196-Baseline!AL196</f>
        <v>2.9599497695305965</v>
      </c>
      <c r="AM216" s="21">
        <f>AM196-Baseline!AM196</f>
        <v>2.9818942380537869</v>
      </c>
      <c r="AN216" s="21">
        <f>AN196-Baseline!AN196</f>
        <v>3.0051361907110037</v>
      </c>
      <c r="AO216" s="21">
        <f>AO196-Baseline!AO196</f>
        <v>3.0299275359278344</v>
      </c>
      <c r="AP216" s="21">
        <f>AP196-Baseline!AP196</f>
        <v>3.0563604404001961</v>
      </c>
      <c r="AQ216" s="21">
        <f>AQ196-Baseline!AQ196</f>
        <v>3.0844912995782008</v>
      </c>
      <c r="AR216" s="21">
        <f>AR196-Baseline!AR196</f>
        <v>3.1078945369295075</v>
      </c>
      <c r="AS216" s="21">
        <f>AS196-Baseline!AS196</f>
        <v>3.1189147107606336</v>
      </c>
      <c r="AT216" s="21">
        <f>AT196-Baseline!AT196</f>
        <v>3.1310676138221956</v>
      </c>
      <c r="AU216" s="21">
        <f>AU196-Baseline!AU196</f>
        <v>3.1443814382155275</v>
      </c>
      <c r="AV216" s="21">
        <f>AV196-Baseline!AV196</f>
        <v>3.1540645159006173</v>
      </c>
      <c r="AW216" s="21">
        <f>AW196-Baseline!AW196</f>
        <v>3.1544101089962808</v>
      </c>
      <c r="AX216" s="21">
        <f>AX196-Baseline!AX196</f>
        <v>3.1525776716226743</v>
      </c>
      <c r="AY216" s="21">
        <f>AY196-Baseline!AY196</f>
        <v>3.149318994595196</v>
      </c>
      <c r="AZ216" s="21">
        <f>AZ196-Baseline!AZ196</f>
        <v>3.1461345331417889</v>
      </c>
      <c r="BA216" s="21">
        <f>BA196-Baseline!BA196</f>
        <v>3.1436641866622677</v>
      </c>
      <c r="BB216" s="21">
        <f>BB196-Baseline!BB196</f>
        <v>3.1411957799000922</v>
      </c>
    </row>
    <row r="217" spans="1:54" outlineLevel="2">
      <c r="A217" s="479"/>
      <c r="B217" s="150" t="s">
        <v>287</v>
      </c>
      <c r="C217" s="19"/>
      <c r="D217" s="135"/>
      <c r="E217" s="21">
        <f>E197-Baseline!E197</f>
        <v>5.8022716868999993</v>
      </c>
      <c r="F217" s="21">
        <f>F197-Baseline!F197</f>
        <v>5.7582112216425125</v>
      </c>
      <c r="G217" s="21">
        <f>G197-Baseline!G197</f>
        <v>5.7145580558706168</v>
      </c>
      <c r="H217" s="21">
        <f>H197-Baseline!H197</f>
        <v>5.6706530926995304</v>
      </c>
      <c r="I217" s="21">
        <f>I197-Baseline!I197</f>
        <v>5.6283496603399525</v>
      </c>
      <c r="J217" s="21">
        <f>J197-Baseline!J197</f>
        <v>5.5876146072809307</v>
      </c>
      <c r="K217" s="21">
        <f>K197-Baseline!K197</f>
        <v>5.5431860397652564</v>
      </c>
      <c r="L217" s="21">
        <f>L197-Baseline!L197</f>
        <v>5.4982375454180747</v>
      </c>
      <c r="M217" s="21">
        <f>M197-Baseline!M197</f>
        <v>5.4495294348435106</v>
      </c>
      <c r="N217" s="21">
        <f>N197-Baseline!N197</f>
        <v>5.4017166842432776</v>
      </c>
      <c r="O217" s="21">
        <f>O197-Baseline!O197</f>
        <v>5.345777572624284</v>
      </c>
      <c r="P217" s="21">
        <f>P197-Baseline!P197</f>
        <v>5.289371026738511</v>
      </c>
      <c r="Q217" s="21">
        <f>Q197-Baseline!Q197</f>
        <v>5.2350331158293573</v>
      </c>
      <c r="R217" s="21">
        <f>R197-Baseline!R197</f>
        <v>5.182463597198562</v>
      </c>
      <c r="S217" s="21">
        <f>S197-Baseline!S197</f>
        <v>5.131931292845425</v>
      </c>
      <c r="T217" s="21">
        <f>T197-Baseline!T197</f>
        <v>5.0833896177170947</v>
      </c>
      <c r="U217" s="21">
        <f>U197-Baseline!U197</f>
        <v>5.0367939878361927</v>
      </c>
      <c r="V217" s="21">
        <f>V197-Baseline!V197</f>
        <v>4.9921017651336754</v>
      </c>
      <c r="W217" s="21">
        <f>W197-Baseline!W197</f>
        <v>4.9492722057259648</v>
      </c>
      <c r="X217" s="21">
        <f>X197-Baseline!X197</f>
        <v>4.9082664086109222</v>
      </c>
      <c r="Y217" s="21">
        <f>Y197-Baseline!Y197</f>
        <v>4.8689331449594313</v>
      </c>
      <c r="Z217" s="21">
        <f>Z197-Baseline!Z197</f>
        <v>4.8311637558334439</v>
      </c>
      <c r="AA217" s="21">
        <f>AA197-Baseline!AA197</f>
        <v>4.7951141334165897</v>
      </c>
      <c r="AB217" s="21">
        <f>AB197-Baseline!AB197</f>
        <v>4.757240200560517</v>
      </c>
      <c r="AC217" s="21">
        <f>AC197-Baseline!AC197</f>
        <v>18.873996101442646</v>
      </c>
      <c r="AD217" s="21">
        <f>AD197-Baseline!AD197</f>
        <v>18.655636926983192</v>
      </c>
      <c r="AE217" s="21">
        <f>AE197-Baseline!AE197</f>
        <v>18.446449703415301</v>
      </c>
      <c r="AF217" s="21">
        <f>AF197-Baseline!AF197</f>
        <v>18.246206999244549</v>
      </c>
      <c r="AG217" s="21">
        <f>AG197-Baseline!AG197</f>
        <v>18.054690501330086</v>
      </c>
      <c r="AH217" s="21">
        <f>AH197-Baseline!AH197</f>
        <v>17.871690747820587</v>
      </c>
      <c r="AI217" s="21">
        <f>AI197-Baseline!AI197</f>
        <v>17.697006088754435</v>
      </c>
      <c r="AJ217" s="21">
        <f>AJ197-Baseline!AJ197</f>
        <v>17.615543306386293</v>
      </c>
      <c r="AK217" s="21">
        <f>AK197-Baseline!AK197</f>
        <v>17.540888868882934</v>
      </c>
      <c r="AL217" s="21">
        <f>AL197-Baseline!AL197</f>
        <v>17.472970582038222</v>
      </c>
      <c r="AM217" s="21">
        <f>AM197-Baseline!AM197</f>
        <v>17.411721620084787</v>
      </c>
      <c r="AN217" s="21">
        <f>AN197-Baseline!AN197</f>
        <v>17.354499803556902</v>
      </c>
      <c r="AO217" s="21">
        <f>AO197-Baseline!AO197</f>
        <v>17.303521421106044</v>
      </c>
      <c r="AP217" s="21">
        <f>AP197-Baseline!AP197</f>
        <v>17.259155577052624</v>
      </c>
      <c r="AQ217" s="21">
        <f>AQ197-Baseline!AQ197</f>
        <v>17.221352880419332</v>
      </c>
      <c r="AR217" s="21">
        <f>AR197-Baseline!AR197</f>
        <v>17.172022604080993</v>
      </c>
      <c r="AS217" s="21">
        <f>AS197-Baseline!AS197</f>
        <v>17.090921841001716</v>
      </c>
      <c r="AT217" s="21">
        <f>AT197-Baseline!AT197</f>
        <v>17.016124363968988</v>
      </c>
      <c r="AU217" s="21">
        <f>AU197-Baseline!AU197</f>
        <v>16.947549622062144</v>
      </c>
      <c r="AV217" s="21">
        <f>AV197-Baseline!AV197</f>
        <v>16.873387871197508</v>
      </c>
      <c r="AW217" s="21">
        <f>AW197-Baseline!AW197</f>
        <v>16.7804216630492</v>
      </c>
      <c r="AX217" s="21">
        <f>AX197-Baseline!AX197</f>
        <v>16.670159518059851</v>
      </c>
      <c r="AY217" s="21">
        <f>AY197-Baseline!AY197</f>
        <v>16.547663742466867</v>
      </c>
      <c r="AZ217" s="21">
        <f>AZ197-Baseline!AZ197</f>
        <v>16.426626121068324</v>
      </c>
      <c r="BA217" s="21">
        <f>BA197-Baseline!BA197</f>
        <v>16.31214500862265</v>
      </c>
      <c r="BB217" s="21">
        <f>BB197-Baseline!BB197</f>
        <v>16.19898917351766</v>
      </c>
    </row>
    <row r="218" spans="1:54" outlineLevel="2">
      <c r="A218" s="480"/>
      <c r="B218" s="150" t="s">
        <v>470</v>
      </c>
      <c r="C218" s="19"/>
      <c r="D218" s="135" t="s">
        <v>383</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8" t="s">
        <v>490</v>
      </c>
      <c r="B220" s="150" t="s">
        <v>491</v>
      </c>
      <c r="C220" s="19"/>
      <c r="D220" s="135" t="s">
        <v>383</v>
      </c>
      <c r="E220" s="21">
        <f>E200-Baseline!E200</f>
        <v>17.819167828606382</v>
      </c>
      <c r="F220" s="21">
        <f>F200-Baseline!F200</f>
        <v>17.879843369968238</v>
      </c>
      <c r="G220" s="21">
        <f>G200-Baseline!G200</f>
        <v>17.906184486891355</v>
      </c>
      <c r="H220" s="21">
        <f>H200-Baseline!H200</f>
        <v>17.932100155660475</v>
      </c>
      <c r="I220" s="21">
        <f>I200-Baseline!I200</f>
        <v>17.991679683759958</v>
      </c>
      <c r="J220" s="21">
        <f>J200-Baseline!J200</f>
        <v>18.052402437462547</v>
      </c>
      <c r="K220" s="21">
        <f>K200-Baseline!K200</f>
        <v>18.076715099432146</v>
      </c>
      <c r="L220" s="21">
        <f>L200-Baseline!L200</f>
        <v>18.131759690425778</v>
      </c>
      <c r="M220" s="21">
        <f>M200-Baseline!M200</f>
        <v>18.1823276850347</v>
      </c>
      <c r="N220" s="21">
        <f>N200-Baseline!N200</f>
        <v>18.202386842344684</v>
      </c>
      <c r="O220" s="21">
        <f>O200-Baseline!O200</f>
        <v>18.185583529756709</v>
      </c>
      <c r="P220" s="21">
        <f>P200-Baseline!P200</f>
        <v>18.153195130304297</v>
      </c>
      <c r="Q220" s="21">
        <f>Q200-Baseline!Q200</f>
        <v>18.123627818922568</v>
      </c>
      <c r="R220" s="21">
        <f>R200-Baseline!R200</f>
        <v>18.126128078467282</v>
      </c>
      <c r="S220" s="21">
        <f>S200-Baseline!S200</f>
        <v>18.101612259661163</v>
      </c>
      <c r="T220" s="21">
        <f>T200-Baseline!T200</f>
        <v>18.080035813539293</v>
      </c>
      <c r="U220" s="21">
        <f>U200-Baseline!U200</f>
        <v>18.061407850352289</v>
      </c>
      <c r="V220" s="21">
        <f>V200-Baseline!V200</f>
        <v>18.073957849587494</v>
      </c>
      <c r="W220" s="21">
        <f>W200-Baseline!W200</f>
        <v>18.060941674244905</v>
      </c>
      <c r="X220" s="21">
        <f>X200-Baseline!X200</f>
        <v>18.078510176696497</v>
      </c>
      <c r="Y220" s="21">
        <f>Y200-Baseline!Y200</f>
        <v>18.071079419857256</v>
      </c>
      <c r="Z220" s="21">
        <f>Z200-Baseline!Z200</f>
        <v>18.09349187543804</v>
      </c>
      <c r="AA220" s="21">
        <f>AA200-Baseline!AA200</f>
        <v>18.118387428579226</v>
      </c>
      <c r="AB220" s="21">
        <f>AB200-Baseline!AB200</f>
        <v>18.126589273161382</v>
      </c>
      <c r="AC220" s="21">
        <f>AC200-Baseline!AC200</f>
        <v>98.481006177322541</v>
      </c>
      <c r="AD220" s="21">
        <f>AD200-Baseline!AD200</f>
        <v>98.628037331227034</v>
      </c>
      <c r="AE220" s="21">
        <f>AE200-Baseline!AE200</f>
        <v>98.803451519382577</v>
      </c>
      <c r="AF220" s="21">
        <f>AF200-Baseline!AF200</f>
        <v>98.985254438855748</v>
      </c>
      <c r="AG220" s="21">
        <f>AG200-Baseline!AG200</f>
        <v>99.175665369215352</v>
      </c>
      <c r="AH220" s="21">
        <f>AH200-Baseline!AH200</f>
        <v>99.377389028379611</v>
      </c>
      <c r="AI220" s="21">
        <f>AI200-Baseline!AI200</f>
        <v>99.594144050555869</v>
      </c>
      <c r="AJ220" s="21">
        <f>AJ200-Baseline!AJ200</f>
        <v>100.30040270458377</v>
      </c>
      <c r="AK220" s="21">
        <f>AK200-Baseline!AK200</f>
        <v>101.02286546737859</v>
      </c>
      <c r="AL220" s="21">
        <f>AL200-Baseline!AL200</f>
        <v>101.76295110021564</v>
      </c>
      <c r="AM220" s="21">
        <f>AM200-Baseline!AM200</f>
        <v>102.52146052453418</v>
      </c>
      <c r="AN220" s="21">
        <f>AN200-Baseline!AN200</f>
        <v>103.27522815692876</v>
      </c>
      <c r="AO220" s="21">
        <f>AO200-Baseline!AO200</f>
        <v>104.04456732943491</v>
      </c>
      <c r="AP220" s="21">
        <f>AP200-Baseline!AP200</f>
        <v>104.83381696693861</v>
      </c>
      <c r="AQ220" s="21">
        <f>AQ200-Baseline!AQ200</f>
        <v>105.6436040918481</v>
      </c>
      <c r="AR220" s="21">
        <f>AR200-Baseline!AR200</f>
        <v>106.35731366803523</v>
      </c>
      <c r="AS220" s="21">
        <f>AS200-Baseline!AS200</f>
        <v>106.83963450594585</v>
      </c>
      <c r="AT220" s="21">
        <f>AT200-Baseline!AT200</f>
        <v>107.33606325623435</v>
      </c>
      <c r="AU220" s="21">
        <f>AU200-Baseline!AU200</f>
        <v>107.84680453864728</v>
      </c>
      <c r="AV220" s="21">
        <f>AV200-Baseline!AV200</f>
        <v>108.29236614689373</v>
      </c>
      <c r="AW220" s="21">
        <f>AW200-Baseline!AW200</f>
        <v>108.58060473159273</v>
      </c>
      <c r="AX220" s="21">
        <f>AX200-Baseline!AX200</f>
        <v>108.64784764434245</v>
      </c>
      <c r="AY220" s="21">
        <f>AY200-Baseline!AY200</f>
        <v>108.53991930322475</v>
      </c>
      <c r="AZ220" s="21">
        <f>AZ200-Baseline!AZ200</f>
        <v>108.39120258690211</v>
      </c>
      <c r="BA220" s="21">
        <f>BA200-Baseline!BA200</f>
        <v>108.25884303287188</v>
      </c>
      <c r="BB220" s="21">
        <f>BB200-Baseline!BB200</f>
        <v>108.11906270127643</v>
      </c>
    </row>
    <row r="221" spans="1:54" outlineLevel="2">
      <c r="A221" s="479"/>
      <c r="B221" s="150" t="s">
        <v>492</v>
      </c>
      <c r="C221" s="19"/>
      <c r="D221" s="135" t="s">
        <v>383</v>
      </c>
      <c r="E221" s="21">
        <f>E201-Baseline!E201</f>
        <v>13.193055142346033</v>
      </c>
      <c r="F221" s="21">
        <f>F201-Baseline!F201</f>
        <v>13.19145571964307</v>
      </c>
      <c r="G221" s="21">
        <f>G201-Baseline!G201</f>
        <v>13.190507850447174</v>
      </c>
      <c r="H221" s="21">
        <f>H201-Baseline!H201</f>
        <v>13.190478505079682</v>
      </c>
      <c r="I221" s="21">
        <f>I201-Baseline!I201</f>
        <v>13.193345892529884</v>
      </c>
      <c r="J221" s="21">
        <f>J201-Baseline!J201</f>
        <v>13.199095328929577</v>
      </c>
      <c r="K221" s="21">
        <f>K201-Baseline!K201</f>
        <v>13.201820803432224</v>
      </c>
      <c r="L221" s="21">
        <f>L201-Baseline!L201</f>
        <v>13.205091700521111</v>
      </c>
      <c r="M221" s="21">
        <f>M201-Baseline!M201</f>
        <v>13.205564313174893</v>
      </c>
      <c r="N221" s="21">
        <f>N201-Baseline!N201</f>
        <v>13.208242532174147</v>
      </c>
      <c r="O221" s="21">
        <f>O201-Baseline!O201</f>
        <v>13.170269603897269</v>
      </c>
      <c r="P221" s="21">
        <f>P201-Baseline!P201</f>
        <v>13.124888197978784</v>
      </c>
      <c r="Q221" s="21">
        <f>Q201-Baseline!Q201</f>
        <v>13.083617923107038</v>
      </c>
      <c r="R221" s="21">
        <f>R201-Baseline!R201</f>
        <v>13.046070933720513</v>
      </c>
      <c r="S221" s="21">
        <f>S201-Baseline!S201</f>
        <v>13.011490971137643</v>
      </c>
      <c r="T221" s="21">
        <f>T201-Baseline!T201</f>
        <v>12.980976349904289</v>
      </c>
      <c r="U221" s="21">
        <f>U201-Baseline!U201</f>
        <v>12.954492151282288</v>
      </c>
      <c r="V221" s="21">
        <f>V201-Baseline!V201</f>
        <v>12.932007300572341</v>
      </c>
      <c r="W221" s="21">
        <f>W201-Baseline!W201</f>
        <v>12.913494472857595</v>
      </c>
      <c r="X221" s="21">
        <f>X201-Baseline!X201</f>
        <v>12.898930177082391</v>
      </c>
      <c r="Y221" s="21">
        <f>Y201-Baseline!Y201</f>
        <v>12.888180529964139</v>
      </c>
      <c r="Z221" s="21">
        <f>Z201-Baseline!Z201</f>
        <v>12.881156272665809</v>
      </c>
      <c r="AA221" s="21">
        <f>AA201-Baseline!AA201</f>
        <v>12.8780347243856</v>
      </c>
      <c r="AB221" s="21">
        <f>AB201-Baseline!AB201</f>
        <v>12.866114488284015</v>
      </c>
      <c r="AC221" s="21">
        <f>AC201-Baseline!AC201</f>
        <v>64.073510974260756</v>
      </c>
      <c r="AD221" s="21">
        <f>AD201-Baseline!AD201</f>
        <v>64.001669532751833</v>
      </c>
      <c r="AE221" s="21">
        <f>AE201-Baseline!AE201</f>
        <v>63.943760161711793</v>
      </c>
      <c r="AF221" s="21">
        <f>AF201-Baseline!AF201</f>
        <v>63.898063381629562</v>
      </c>
      <c r="AG221" s="21">
        <f>AG201-Baseline!AG201</f>
        <v>63.863605365575054</v>
      </c>
      <c r="AH221" s="21">
        <f>AH201-Baseline!AH201</f>
        <v>63.84040227500477</v>
      </c>
      <c r="AI221" s="21">
        <f>AI201-Baseline!AI201</f>
        <v>63.829887639392922</v>
      </c>
      <c r="AJ221" s="21">
        <f>AJ201-Baseline!AJ201</f>
        <v>64.13321438096051</v>
      </c>
      <c r="AK221" s="21">
        <f>AK201-Baseline!AK201</f>
        <v>64.449823280857728</v>
      </c>
      <c r="AL221" s="21">
        <f>AL201-Baseline!AL201</f>
        <v>64.779956125262089</v>
      </c>
      <c r="AM221" s="21">
        <f>AM201-Baseline!AM201</f>
        <v>65.123924568385036</v>
      </c>
      <c r="AN221" s="21">
        <f>AN201-Baseline!AN201</f>
        <v>65.467893749106054</v>
      </c>
      <c r="AO221" s="21">
        <f>AO201-Baseline!AO201</f>
        <v>65.824120797744229</v>
      </c>
      <c r="AP221" s="21">
        <f>AP201-Baseline!AP201</f>
        <v>66.195133764691434</v>
      </c>
      <c r="AQ221" s="21">
        <f>AQ201-Baseline!AQ201</f>
        <v>66.581197207093027</v>
      </c>
      <c r="AR221" s="21">
        <f>AR201-Baseline!AR201</f>
        <v>66.907894395524181</v>
      </c>
      <c r="AS221" s="21">
        <f>AS201-Baseline!AS201</f>
        <v>67.08934360041907</v>
      </c>
      <c r="AT221" s="21">
        <f>AT201-Baseline!AT201</f>
        <v>67.282257133489423</v>
      </c>
      <c r="AU221" s="21">
        <f>AU201-Baseline!AU201</f>
        <v>67.486690550112371</v>
      </c>
      <c r="AV221" s="21">
        <f>AV201-Baseline!AV201</f>
        <v>67.652084429281828</v>
      </c>
      <c r="AW221" s="21">
        <f>AW201-Baseline!AW201</f>
        <v>67.720122001088782</v>
      </c>
      <c r="AX221" s="21">
        <f>AX201-Baseline!AX201</f>
        <v>67.660690715311802</v>
      </c>
      <c r="AY221" s="21">
        <f>AY201-Baseline!AY201</f>
        <v>67.501409385806994</v>
      </c>
      <c r="AZ221" s="21">
        <f>AZ201-Baseline!AZ201</f>
        <v>67.321755962607028</v>
      </c>
      <c r="BA221" s="21">
        <f>BA201-Baseline!BA201</f>
        <v>67.155115770747329</v>
      </c>
      <c r="BB221" s="21">
        <f>BB201-Baseline!BB201</f>
        <v>66.985936365661274</v>
      </c>
    </row>
    <row r="222" spans="1:54" outlineLevel="2">
      <c r="A222" s="480"/>
      <c r="B222" s="150" t="s">
        <v>493</v>
      </c>
      <c r="C222" s="19"/>
      <c r="D222" s="135" t="s">
        <v>383</v>
      </c>
      <c r="E222" s="21">
        <f>E202-Baseline!E202</f>
        <v>22.474612736061722</v>
      </c>
      <c r="F222" s="21">
        <f>F202-Baseline!F202</f>
        <v>22.550587871537914</v>
      </c>
      <c r="G222" s="21">
        <f>G202-Baseline!G202</f>
        <v>22.62719032846497</v>
      </c>
      <c r="H222" s="21">
        <f>H202-Baseline!H202</f>
        <v>22.705993873176411</v>
      </c>
      <c r="I222" s="21">
        <f>I202-Baseline!I202</f>
        <v>22.788996911150075</v>
      </c>
      <c r="J222" s="21">
        <f>J202-Baseline!J202</f>
        <v>22.876201730409829</v>
      </c>
      <c r="K222" s="21">
        <f>K202-Baseline!K202</f>
        <v>22.961719936373932</v>
      </c>
      <c r="L222" s="21">
        <f>L202-Baseline!L202</f>
        <v>23.049139162056946</v>
      </c>
      <c r="M222" s="21">
        <f>M202-Baseline!M202</f>
        <v>23.135122007978914</v>
      </c>
      <c r="N222" s="21">
        <f>N202-Baseline!N202</f>
        <v>23.224702619337691</v>
      </c>
      <c r="O222" s="21">
        <f>O202-Baseline!O202</f>
        <v>23.223248089610109</v>
      </c>
      <c r="P222" s="21">
        <f>P202-Baseline!P202</f>
        <v>23.20267647031206</v>
      </c>
      <c r="Q222" s="21">
        <f>Q202-Baseline!Q202</f>
        <v>23.188212836521984</v>
      </c>
      <c r="R222" s="21">
        <f>R202-Baseline!R202</f>
        <v>23.179474185449006</v>
      </c>
      <c r="S222" s="21">
        <f>S202-Baseline!S202</f>
        <v>23.173423214667078</v>
      </c>
      <c r="T222" s="21">
        <f>T202-Baseline!T202</f>
        <v>23.173437945265707</v>
      </c>
      <c r="U222" s="21">
        <f>U202-Baseline!U202</f>
        <v>23.179490209693</v>
      </c>
      <c r="V222" s="21">
        <f>V202-Baseline!V202</f>
        <v>23.191556821519836</v>
      </c>
      <c r="W222" s="21">
        <f>W202-Baseline!W202</f>
        <v>23.209619504325961</v>
      </c>
      <c r="X222" s="21">
        <f>X202-Baseline!X202</f>
        <v>23.233664990157365</v>
      </c>
      <c r="Y222" s="21">
        <f>Y202-Baseline!Y202</f>
        <v>23.263570836329848</v>
      </c>
      <c r="Z222" s="21">
        <f>Z202-Baseline!Z202</f>
        <v>23.299260446156552</v>
      </c>
      <c r="AA222" s="21">
        <f>AA202-Baseline!AA202</f>
        <v>23.340925085464679</v>
      </c>
      <c r="AB222" s="21">
        <f>AB202-Baseline!AB202</f>
        <v>23.362854383558204</v>
      </c>
      <c r="AC222" s="21">
        <f>AC202-Baseline!AC202</f>
        <v>132.70936491141171</v>
      </c>
      <c r="AD222" s="21">
        <f>AD202-Baseline!AD202</f>
        <v>133.05228930807948</v>
      </c>
      <c r="AE222" s="21">
        <f>AE202-Baseline!AE202</f>
        <v>133.41276522099585</v>
      </c>
      <c r="AF222" s="21">
        <f>AF202-Baseline!AF202</f>
        <v>133.78610484747264</v>
      </c>
      <c r="AG222" s="21">
        <f>AG202-Baseline!AG202</f>
        <v>134.16983312159363</v>
      </c>
      <c r="AH222" s="21">
        <f>AH202-Baseline!AH202</f>
        <v>134.56442139934876</v>
      </c>
      <c r="AI222" s="21">
        <f>AI202-Baseline!AI202</f>
        <v>134.97457145404672</v>
      </c>
      <c r="AJ222" s="21">
        <f>AJ202-Baseline!AJ202</f>
        <v>136.04778982613055</v>
      </c>
      <c r="AK222" s="21">
        <f>AK202-Baseline!AK202</f>
        <v>137.14188247458426</v>
      </c>
      <c r="AL222" s="21">
        <f>AL202-Baseline!AL202</f>
        <v>138.25763999246269</v>
      </c>
      <c r="AM222" s="21">
        <f>AM202-Baseline!AM202</f>
        <v>139.39604544476612</v>
      </c>
      <c r="AN222" s="21">
        <f>AN202-Baseline!AN202</f>
        <v>140.52504181743407</v>
      </c>
      <c r="AO222" s="21">
        <f>AO202-Baseline!AO202</f>
        <v>141.67313841112113</v>
      </c>
      <c r="AP222" s="21">
        <f>AP202-Baseline!AP202</f>
        <v>142.84638274102903</v>
      </c>
      <c r="AQ222" s="21">
        <f>AQ202-Baseline!AQ202</f>
        <v>144.04555889650868</v>
      </c>
      <c r="AR222" s="21">
        <f>AR202-Baseline!AR202</f>
        <v>145.11263827971089</v>
      </c>
      <c r="AS222" s="21">
        <f>AS202-Baseline!AS202</f>
        <v>145.86390747284929</v>
      </c>
      <c r="AT222" s="21">
        <f>AT202-Baseline!AT202</f>
        <v>146.63212807614636</v>
      </c>
      <c r="AU222" s="21">
        <f>AU202-Baseline!AU202</f>
        <v>147.41761317749811</v>
      </c>
      <c r="AV222" s="21">
        <f>AV202-Baseline!AV202</f>
        <v>148.11250481622579</v>
      </c>
      <c r="AW222" s="21">
        <f>AW202-Baseline!AW202</f>
        <v>148.5915897506105</v>
      </c>
      <c r="AX222" s="21">
        <f>AX202-Baseline!AX202</f>
        <v>148.75845338228157</v>
      </c>
      <c r="AY222" s="21">
        <f>AY202-Baseline!AY202</f>
        <v>148.67687520122399</v>
      </c>
      <c r="AZ222" s="21">
        <f>AZ202-Baseline!AZ202</f>
        <v>148.53501979066846</v>
      </c>
      <c r="BA222" s="21">
        <f>BA202-Baseline!BA202</f>
        <v>148.41326439412063</v>
      </c>
      <c r="BB222" s="21">
        <f>BB202-Baseline!BB202</f>
        <v>148.27978001106868</v>
      </c>
    </row>
    <row r="223" spans="1:54" outlineLevel="2">
      <c r="B223" s="19"/>
      <c r="C223" s="19"/>
      <c r="D223" s="19"/>
      <c r="E223" s="15"/>
    </row>
    <row r="224" spans="1:54" outlineLevel="2">
      <c r="A224" s="478" t="s">
        <v>494</v>
      </c>
      <c r="B224" s="150" t="s">
        <v>491</v>
      </c>
      <c r="C224" s="19"/>
      <c r="D224" s="135" t="s">
        <v>383</v>
      </c>
      <c r="E224" s="21">
        <f>E204-Baseline!E204</f>
        <v>17.819167828606382</v>
      </c>
      <c r="F224" s="21">
        <f>F204-Baseline!F204</f>
        <v>35.699011198574624</v>
      </c>
      <c r="G224" s="21">
        <f>G204-Baseline!G204</f>
        <v>53.605195685465979</v>
      </c>
      <c r="H224" s="21">
        <f>H204-Baseline!H204</f>
        <v>71.537295841126451</v>
      </c>
      <c r="I224" s="21">
        <f>I204-Baseline!I204</f>
        <v>89.528975524886405</v>
      </c>
      <c r="J224" s="21">
        <f>J204-Baseline!J204</f>
        <v>107.58137796234895</v>
      </c>
      <c r="K224" s="21">
        <f>K204-Baseline!K204</f>
        <v>125.6580930617811</v>
      </c>
      <c r="L224" s="21">
        <f>L204-Baseline!L204</f>
        <v>143.78985275220688</v>
      </c>
      <c r="M224" s="21">
        <f>M204-Baseline!M204</f>
        <v>161.97218043724158</v>
      </c>
      <c r="N224" s="21">
        <f>N204-Baseline!N204</f>
        <v>180.17456727958626</v>
      </c>
      <c r="O224" s="21">
        <f>O204-Baseline!O204</f>
        <v>198.36015080934297</v>
      </c>
      <c r="P224" s="21">
        <f>P204-Baseline!P204</f>
        <v>216.51334593964725</v>
      </c>
      <c r="Q224" s="21">
        <f>Q204-Baseline!Q204</f>
        <v>234.63697375856981</v>
      </c>
      <c r="R224" s="21">
        <f>R204-Baseline!R204</f>
        <v>252.76310183703708</v>
      </c>
      <c r="S224" s="21">
        <f>S204-Baseline!S204</f>
        <v>270.86471409669826</v>
      </c>
      <c r="T224" s="21">
        <f>T204-Baseline!T204</f>
        <v>288.94474991023753</v>
      </c>
      <c r="U224" s="21">
        <f>U204-Baseline!U204</f>
        <v>307.00615776058982</v>
      </c>
      <c r="V224" s="21">
        <f>V204-Baseline!V204</f>
        <v>325.0801156101773</v>
      </c>
      <c r="W224" s="21">
        <f>W204-Baseline!W204</f>
        <v>343.14105728442223</v>
      </c>
      <c r="X224" s="21">
        <f>X204-Baseline!X204</f>
        <v>361.21956746111874</v>
      </c>
      <c r="Y224" s="21">
        <f>Y204-Baseline!Y204</f>
        <v>379.290646880976</v>
      </c>
      <c r="Z224" s="21">
        <f>Z204-Baseline!Z204</f>
        <v>397.38413875641402</v>
      </c>
      <c r="AA224" s="21">
        <f>AA204-Baseline!AA204</f>
        <v>415.50252618499326</v>
      </c>
      <c r="AB224" s="21">
        <f>AB204-Baseline!AB204</f>
        <v>433.62911545815462</v>
      </c>
      <c r="AC224" s="21">
        <f>AC204-Baseline!AC204</f>
        <v>532.11012163547719</v>
      </c>
      <c r="AD224" s="21">
        <f>AD204-Baseline!AD204</f>
        <v>630.73815896670419</v>
      </c>
      <c r="AE224" s="21">
        <f>AE204-Baseline!AE204</f>
        <v>729.54161048608671</v>
      </c>
      <c r="AF224" s="21">
        <f>AF204-Baseline!AF204</f>
        <v>828.5268649249424</v>
      </c>
      <c r="AG224" s="21">
        <f>AG204-Baseline!AG204</f>
        <v>927.70253029415778</v>
      </c>
      <c r="AH224" s="21">
        <f>AH204-Baseline!AH204</f>
        <v>1027.0799193225373</v>
      </c>
      <c r="AI224" s="21">
        <f>AI204-Baseline!AI204</f>
        <v>1126.6740633730931</v>
      </c>
      <c r="AJ224" s="21">
        <f>AJ204-Baseline!AJ204</f>
        <v>1226.9744660776769</v>
      </c>
      <c r="AK224" s="21">
        <f>AK204-Baseline!AK204</f>
        <v>1327.9973315450554</v>
      </c>
      <c r="AL224" s="21">
        <f>AL204-Baseline!AL204</f>
        <v>1429.760282645271</v>
      </c>
      <c r="AM224" s="21">
        <f>AM204-Baseline!AM204</f>
        <v>1532.2817431698052</v>
      </c>
      <c r="AN224" s="21">
        <f>AN204-Baseline!AN204</f>
        <v>1635.5569713267339</v>
      </c>
      <c r="AO224" s="21">
        <f>AO204-Baseline!AO204</f>
        <v>1739.6015386561687</v>
      </c>
      <c r="AP224" s="21">
        <f>AP204-Baseline!AP204</f>
        <v>1844.4353556231074</v>
      </c>
      <c r="AQ224" s="21">
        <f>AQ204-Baseline!AQ204</f>
        <v>1950.0789597149555</v>
      </c>
      <c r="AR224" s="21">
        <f>AR204-Baseline!AR204</f>
        <v>2056.4362733829907</v>
      </c>
      <c r="AS224" s="21">
        <f>AS204-Baseline!AS204</f>
        <v>2163.2759078889367</v>
      </c>
      <c r="AT224" s="21">
        <f>AT204-Baseline!AT204</f>
        <v>2270.6119711451711</v>
      </c>
      <c r="AU224" s="21">
        <f>AU204-Baseline!AU204</f>
        <v>2378.4587756838182</v>
      </c>
      <c r="AV224" s="21">
        <f>AV204-Baseline!AV204</f>
        <v>2486.7511418307117</v>
      </c>
      <c r="AW224" s="21">
        <f>AW204-Baseline!AW204</f>
        <v>2595.3317465623045</v>
      </c>
      <c r="AX224" s="21">
        <f>AX204-Baseline!AX204</f>
        <v>2703.9795942066471</v>
      </c>
      <c r="AY224" s="21">
        <f>AY204-Baseline!AY204</f>
        <v>2812.519513509872</v>
      </c>
      <c r="AZ224" s="21">
        <f>AZ204-Baseline!AZ204</f>
        <v>2920.9107160967742</v>
      </c>
      <c r="BA224" s="21">
        <f>BA204-Baseline!BA204</f>
        <v>3029.1695591296461</v>
      </c>
      <c r="BB224" s="21">
        <f>BB204-Baseline!BB204</f>
        <v>3137.2886218309227</v>
      </c>
    </row>
    <row r="225" spans="1:54" outlineLevel="2">
      <c r="A225" s="479"/>
      <c r="B225" s="150" t="s">
        <v>492</v>
      </c>
      <c r="C225" s="19"/>
      <c r="D225" s="135" t="s">
        <v>383</v>
      </c>
      <c r="E225" s="21">
        <f>E205-Baseline!E205</f>
        <v>13.193055142346033</v>
      </c>
      <c r="F225" s="21">
        <f>F205-Baseline!F205</f>
        <v>26.384510861989103</v>
      </c>
      <c r="G225" s="21">
        <f>G205-Baseline!G205</f>
        <v>39.575018712436275</v>
      </c>
      <c r="H225" s="21">
        <f>H205-Baseline!H205</f>
        <v>52.765497217515957</v>
      </c>
      <c r="I225" s="21">
        <f>I205-Baseline!I205</f>
        <v>65.958843110045848</v>
      </c>
      <c r="J225" s="21">
        <f>J205-Baseline!J205</f>
        <v>79.157938438975421</v>
      </c>
      <c r="K225" s="21">
        <f>K205-Baseline!K205</f>
        <v>92.359759242407648</v>
      </c>
      <c r="L225" s="21">
        <f>L205-Baseline!L205</f>
        <v>105.56485094292876</v>
      </c>
      <c r="M225" s="21">
        <f>M205-Baseline!M205</f>
        <v>118.77041525610365</v>
      </c>
      <c r="N225" s="21">
        <f>N205-Baseline!N205</f>
        <v>131.97865778827779</v>
      </c>
      <c r="O225" s="21">
        <f>O205-Baseline!O205</f>
        <v>145.14892739217507</v>
      </c>
      <c r="P225" s="21">
        <f>P205-Baseline!P205</f>
        <v>158.27381559015384</v>
      </c>
      <c r="Q225" s="21">
        <f>Q205-Baseline!Q205</f>
        <v>171.35743351326087</v>
      </c>
      <c r="R225" s="21">
        <f>R205-Baseline!R205</f>
        <v>184.40350444698137</v>
      </c>
      <c r="S225" s="21">
        <f>S205-Baseline!S205</f>
        <v>197.41499541811902</v>
      </c>
      <c r="T225" s="21">
        <f>T205-Baseline!T205</f>
        <v>210.39597176802332</v>
      </c>
      <c r="U225" s="21">
        <f>U205-Baseline!U205</f>
        <v>223.35046391930561</v>
      </c>
      <c r="V225" s="21">
        <f>V205-Baseline!V205</f>
        <v>236.28247121987795</v>
      </c>
      <c r="W225" s="21">
        <f>W205-Baseline!W205</f>
        <v>249.19596569273554</v>
      </c>
      <c r="X225" s="21">
        <f>X205-Baseline!X205</f>
        <v>262.09489586981795</v>
      </c>
      <c r="Y225" s="21">
        <f>Y205-Baseline!Y205</f>
        <v>274.98307639978208</v>
      </c>
      <c r="Z225" s="21">
        <f>Z205-Baseline!Z205</f>
        <v>287.86423267244788</v>
      </c>
      <c r="AA225" s="21">
        <f>AA205-Baseline!AA205</f>
        <v>300.74226739683348</v>
      </c>
      <c r="AB225" s="21">
        <f>AB205-Baseline!AB205</f>
        <v>313.60838188511752</v>
      </c>
      <c r="AC225" s="21">
        <f>AC205-Baseline!AC205</f>
        <v>377.68189285937831</v>
      </c>
      <c r="AD225" s="21">
        <f>AD205-Baseline!AD205</f>
        <v>441.68356239213017</v>
      </c>
      <c r="AE225" s="21">
        <f>AE205-Baseline!AE205</f>
        <v>505.62732255384196</v>
      </c>
      <c r="AF225" s="21">
        <f>AF205-Baseline!AF205</f>
        <v>569.52538593547149</v>
      </c>
      <c r="AG225" s="21">
        <f>AG205-Baseline!AG205</f>
        <v>633.38899130104653</v>
      </c>
      <c r="AH225" s="21">
        <f>AH205-Baseline!AH205</f>
        <v>697.22939357605128</v>
      </c>
      <c r="AI225" s="21">
        <f>AI205-Baseline!AI205</f>
        <v>761.05928121544423</v>
      </c>
      <c r="AJ225" s="21">
        <f>AJ205-Baseline!AJ205</f>
        <v>825.1924955964048</v>
      </c>
      <c r="AK225" s="21">
        <f>AK205-Baseline!AK205</f>
        <v>889.64231887726248</v>
      </c>
      <c r="AL225" s="21">
        <f>AL205-Baseline!AL205</f>
        <v>954.42227500252454</v>
      </c>
      <c r="AM225" s="21">
        <f>AM205-Baseline!AM205</f>
        <v>1019.5461995709096</v>
      </c>
      <c r="AN225" s="21">
        <f>AN205-Baseline!AN205</f>
        <v>1085.0140933200157</v>
      </c>
      <c r="AO225" s="21">
        <f>AO205-Baseline!AO205</f>
        <v>1150.8382141177599</v>
      </c>
      <c r="AP225" s="21">
        <f>AP205-Baseline!AP205</f>
        <v>1217.0333478824514</v>
      </c>
      <c r="AQ225" s="21">
        <f>AQ205-Baseline!AQ205</f>
        <v>1283.6145450895444</v>
      </c>
      <c r="AR225" s="21">
        <f>AR205-Baseline!AR205</f>
        <v>1350.5224394850686</v>
      </c>
      <c r="AS225" s="21">
        <f>AS205-Baseline!AS205</f>
        <v>1417.6117830854878</v>
      </c>
      <c r="AT225" s="21">
        <f>AT205-Baseline!AT205</f>
        <v>1484.8940402189771</v>
      </c>
      <c r="AU225" s="21">
        <f>AU205-Baseline!AU205</f>
        <v>1552.3807307690895</v>
      </c>
      <c r="AV225" s="21">
        <f>AV205-Baseline!AV205</f>
        <v>1620.0328151983713</v>
      </c>
      <c r="AW225" s="21">
        <f>AW205-Baseline!AW205</f>
        <v>1687.7529371994601</v>
      </c>
      <c r="AX225" s="21">
        <f>AX205-Baseline!AX205</f>
        <v>1755.413627914772</v>
      </c>
      <c r="AY225" s="21">
        <f>AY205-Baseline!AY205</f>
        <v>1822.9150373005789</v>
      </c>
      <c r="AZ225" s="21">
        <f>AZ205-Baseline!AZ205</f>
        <v>1890.236793263186</v>
      </c>
      <c r="BA225" s="21">
        <f>BA205-Baseline!BA205</f>
        <v>1957.3919090339332</v>
      </c>
      <c r="BB225" s="21">
        <f>BB205-Baseline!BB205</f>
        <v>2024.3778453995944</v>
      </c>
    </row>
    <row r="226" spans="1:54" outlineLevel="2">
      <c r="A226" s="480"/>
      <c r="B226" s="150" t="s">
        <v>493</v>
      </c>
      <c r="C226" s="19"/>
      <c r="D226" s="135" t="s">
        <v>383</v>
      </c>
      <c r="E226" s="21">
        <f>E206-Baseline!E206</f>
        <v>22.474612736061722</v>
      </c>
      <c r="F226" s="21">
        <f>F206-Baseline!F206</f>
        <v>45.025200607599636</v>
      </c>
      <c r="G226" s="21">
        <f>G206-Baseline!G206</f>
        <v>67.652390936064606</v>
      </c>
      <c r="H226" s="21">
        <f>H206-Baseline!H206</f>
        <v>90.358384809241016</v>
      </c>
      <c r="I226" s="21">
        <f>I206-Baseline!I206</f>
        <v>113.1473817203911</v>
      </c>
      <c r="J226" s="21">
        <f>J206-Baseline!J206</f>
        <v>136.02358345080091</v>
      </c>
      <c r="K226" s="21">
        <f>K206-Baseline!K206</f>
        <v>158.98530338717484</v>
      </c>
      <c r="L226" s="21">
        <f>L206-Baseline!L206</f>
        <v>182.03444254923178</v>
      </c>
      <c r="M226" s="21">
        <f>M206-Baseline!M206</f>
        <v>205.16956455721069</v>
      </c>
      <c r="N226" s="21">
        <f>N206-Baseline!N206</f>
        <v>228.3942671765484</v>
      </c>
      <c r="O226" s="21">
        <f>O206-Baseline!O206</f>
        <v>251.61751526615851</v>
      </c>
      <c r="P226" s="21">
        <f>P206-Baseline!P206</f>
        <v>274.82019173647058</v>
      </c>
      <c r="Q226" s="21">
        <f>Q206-Baseline!Q206</f>
        <v>298.00840457299256</v>
      </c>
      <c r="R226" s="21">
        <f>R206-Baseline!R206</f>
        <v>321.18787875844157</v>
      </c>
      <c r="S226" s="21">
        <f>S206-Baseline!S206</f>
        <v>344.36130197310865</v>
      </c>
      <c r="T226" s="21">
        <f>T206-Baseline!T206</f>
        <v>367.53473991837438</v>
      </c>
      <c r="U226" s="21">
        <f>U206-Baseline!U206</f>
        <v>390.71423012806736</v>
      </c>
      <c r="V226" s="21">
        <f>V206-Baseline!V206</f>
        <v>413.9057869495872</v>
      </c>
      <c r="W226" s="21">
        <f>W206-Baseline!W206</f>
        <v>437.11540645391318</v>
      </c>
      <c r="X226" s="21">
        <f>X206-Baseline!X206</f>
        <v>460.34907144407055</v>
      </c>
      <c r="Y226" s="21">
        <f>Y206-Baseline!Y206</f>
        <v>483.61264228040039</v>
      </c>
      <c r="Z226" s="21">
        <f>Z206-Baseline!Z206</f>
        <v>506.91190272655695</v>
      </c>
      <c r="AA226" s="21">
        <f>AA206-Baseline!AA206</f>
        <v>530.25282781202168</v>
      </c>
      <c r="AB226" s="21">
        <f>AB206-Baseline!AB206</f>
        <v>553.61568219557989</v>
      </c>
      <c r="AC226" s="21">
        <f>AC206-Baseline!AC206</f>
        <v>686.32504710699163</v>
      </c>
      <c r="AD226" s="21">
        <f>AD206-Baseline!AD206</f>
        <v>819.37733641507111</v>
      </c>
      <c r="AE226" s="21">
        <f>AE206-Baseline!AE206</f>
        <v>952.79010163606699</v>
      </c>
      <c r="AF226" s="21">
        <f>AF206-Baseline!AF206</f>
        <v>1086.5762064835396</v>
      </c>
      <c r="AG226" s="21">
        <f>AG206-Baseline!AG206</f>
        <v>1220.7460396051333</v>
      </c>
      <c r="AH226" s="21">
        <f>AH206-Baseline!AH206</f>
        <v>1355.310461004482</v>
      </c>
      <c r="AI226" s="21">
        <f>AI206-Baseline!AI206</f>
        <v>1490.2850324585288</v>
      </c>
      <c r="AJ226" s="21">
        <f>AJ206-Baseline!AJ206</f>
        <v>1626.3328222846594</v>
      </c>
      <c r="AK226" s="21">
        <f>AK206-Baseline!AK206</f>
        <v>1763.4747047592437</v>
      </c>
      <c r="AL226" s="21">
        <f>AL206-Baseline!AL206</f>
        <v>1901.7323447517063</v>
      </c>
      <c r="AM226" s="21">
        <f>AM206-Baseline!AM206</f>
        <v>2041.1283901964723</v>
      </c>
      <c r="AN226" s="21">
        <f>AN206-Baseline!AN206</f>
        <v>2181.6534320139062</v>
      </c>
      <c r="AO226" s="21">
        <f>AO206-Baseline!AO206</f>
        <v>2323.3265704250275</v>
      </c>
      <c r="AP226" s="21">
        <f>AP206-Baseline!AP206</f>
        <v>2466.1729531660567</v>
      </c>
      <c r="AQ226" s="21">
        <f>AQ206-Baseline!AQ206</f>
        <v>2610.2185120625654</v>
      </c>
      <c r="AR226" s="21">
        <f>AR206-Baseline!AR206</f>
        <v>2755.3311503422765</v>
      </c>
      <c r="AS226" s="21">
        <f>AS206-Baseline!AS206</f>
        <v>2901.1950578151259</v>
      </c>
      <c r="AT226" s="21">
        <f>AT206-Baseline!AT206</f>
        <v>3047.8271858912722</v>
      </c>
      <c r="AU226" s="21">
        <f>AU206-Baseline!AU206</f>
        <v>3195.2447990687701</v>
      </c>
      <c r="AV226" s="21">
        <f>AV206-Baseline!AV206</f>
        <v>3343.3573038849959</v>
      </c>
      <c r="AW226" s="21">
        <f>AW206-Baseline!AW206</f>
        <v>3491.9488936356065</v>
      </c>
      <c r="AX226" s="21">
        <f>AX206-Baseline!AX206</f>
        <v>3640.707347017888</v>
      </c>
      <c r="AY226" s="21">
        <f>AY206-Baseline!AY206</f>
        <v>3789.384222219112</v>
      </c>
      <c r="AZ226" s="21">
        <f>AZ206-Baseline!AZ206</f>
        <v>3937.9192420097806</v>
      </c>
      <c r="BA226" s="21">
        <f>BA206-Baseline!BA206</f>
        <v>4086.3325064039013</v>
      </c>
      <c r="BB226" s="21">
        <f>BB206-Baseline!BB206</f>
        <v>4234.6122864149702</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498</v>
      </c>
      <c r="C229" s="57"/>
      <c r="D229" s="56" t="s">
        <v>383</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20:A222"/>
    <mergeCell ref="A224:A226"/>
    <mergeCell ref="A190:A198"/>
    <mergeCell ref="A200:A202"/>
    <mergeCell ref="A143:A154"/>
    <mergeCell ref="A158:A169"/>
    <mergeCell ref="A172:A174"/>
    <mergeCell ref="A176:A178"/>
    <mergeCell ref="A186:A187"/>
    <mergeCell ref="A204:A206"/>
    <mergeCell ref="A210:A218"/>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27A4ACF8-F318-4766-B598-1E17B0ABB640}">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4506CBF3-D73F-402F-87B9-83579F8CE6D9}">
          <x14:formula1>
            <xm:f>'Fixed Data'!$E$55:$E$58</xm:f>
          </x14:formula1>
          <xm:sqref>B158:B169 B143:B154</xm:sqref>
        </x14:dataValidation>
        <x14:dataValidation type="list" allowBlank="1" showInputMessage="1" showErrorMessage="1" xr:uid="{A0D8C0C7-9C4F-4B20-8D45-BCE4A8C3BD2B}">
          <x14:formula1>
            <xm:f>'Fixed Data'!$C$64:$C$65</xm:f>
          </x14:formula1>
          <xm:sqref>B66:B70</xm:sqref>
        </x14:dataValidation>
        <x14:dataValidation type="list" allowBlank="1" showInputMessage="1" showErrorMessage="1" xr:uid="{A5B8EE02-4714-424A-98DA-4F1119A95782}">
          <x14:formula1>
            <xm:f>'Fixed Data'!$C$55:$C$61</xm:f>
          </x14:formula1>
          <xm:sqref>C54:C63</xm:sqref>
        </x14:dataValidation>
        <x14:dataValidation type="list" allowBlank="1" showInputMessage="1" showErrorMessage="1" xr:uid="{46BB8AA3-F8F4-4CDC-88C8-47014C4A8D26}">
          <x14:formula1>
            <xm:f>'Fixed Data'!$A$55:$A$78</xm:f>
          </x14:formula1>
          <xm:sqref>B54:B63</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CA412-E867-4210-8BF9-D7C971FA30C6}">
  <sheetPr>
    <tabColor theme="9" tint="0.59999389629810485"/>
  </sheetPr>
  <dimension ref="A1:S32"/>
  <sheetViews>
    <sheetView workbookViewId="0">
      <selection sqref="A1:XFD1048576"/>
    </sheetView>
  </sheetViews>
  <sheetFormatPr defaultRowHeight="13.5"/>
  <cols>
    <col min="1" max="1" width="22" customWidth="1"/>
  </cols>
  <sheetData>
    <row r="1" spans="1:19">
      <c r="A1" s="4" t="s">
        <v>500</v>
      </c>
    </row>
    <row r="2" spans="1:19">
      <c r="A2" s="476" t="s">
        <v>501</v>
      </c>
      <c r="B2" s="476"/>
      <c r="C2" s="476"/>
      <c r="D2" s="476"/>
      <c r="E2" s="476"/>
      <c r="F2" s="476"/>
      <c r="G2" s="476"/>
      <c r="H2" s="476"/>
      <c r="I2" s="476"/>
      <c r="J2" s="476"/>
      <c r="K2" s="476"/>
      <c r="L2" s="476"/>
      <c r="M2" s="476"/>
      <c r="N2" s="476"/>
      <c r="O2" s="476"/>
      <c r="P2" s="476"/>
      <c r="Q2" s="476"/>
      <c r="R2" s="476"/>
      <c r="S2" s="476"/>
    </row>
    <row r="3" spans="1:19">
      <c r="A3" s="476"/>
      <c r="B3" s="476"/>
      <c r="C3" s="476"/>
      <c r="D3" s="476"/>
      <c r="E3" s="476"/>
      <c r="F3" s="476"/>
      <c r="G3" s="476"/>
      <c r="H3" s="476"/>
      <c r="I3" s="476"/>
      <c r="J3" s="476"/>
      <c r="K3" s="476"/>
      <c r="L3" s="476"/>
      <c r="M3" s="476"/>
      <c r="N3" s="476"/>
      <c r="O3" s="476"/>
      <c r="P3" s="476"/>
      <c r="Q3" s="476"/>
      <c r="R3" s="476"/>
      <c r="S3" s="476"/>
    </row>
    <row r="4" spans="1:19">
      <c r="A4" s="476"/>
      <c r="B4" s="476"/>
      <c r="C4" s="476"/>
      <c r="D4" s="476"/>
      <c r="E4" s="476"/>
      <c r="F4" s="476"/>
      <c r="G4" s="476"/>
      <c r="H4" s="476"/>
      <c r="I4" s="476"/>
      <c r="J4" s="476"/>
      <c r="K4" s="476"/>
      <c r="L4" s="476"/>
      <c r="M4" s="476"/>
      <c r="N4" s="476"/>
      <c r="O4" s="476"/>
      <c r="P4" s="476"/>
      <c r="Q4" s="476"/>
      <c r="R4" s="476"/>
      <c r="S4" s="476"/>
    </row>
    <row r="19" spans="1:19">
      <c r="A19" s="4" t="s">
        <v>503</v>
      </c>
    </row>
    <row r="20" spans="1:19">
      <c r="A20" s="476" t="s">
        <v>504</v>
      </c>
      <c r="B20" s="476"/>
      <c r="C20" s="476"/>
      <c r="D20" s="476"/>
      <c r="E20" s="476"/>
      <c r="F20" s="476"/>
      <c r="G20" s="476"/>
      <c r="H20" s="476"/>
      <c r="I20" s="476"/>
      <c r="J20" s="476"/>
      <c r="K20" s="476"/>
      <c r="L20" s="476"/>
      <c r="M20" s="476"/>
      <c r="N20" s="476"/>
      <c r="O20" s="476"/>
      <c r="P20" s="476"/>
      <c r="Q20" s="476"/>
      <c r="R20" s="476"/>
      <c r="S20" s="476"/>
    </row>
    <row r="21" spans="1:19" ht="25.5" customHeight="1">
      <c r="A21" s="476"/>
      <c r="B21" s="476"/>
      <c r="C21" s="476"/>
      <c r="D21" s="476"/>
      <c r="E21" s="476"/>
      <c r="F21" s="476"/>
      <c r="G21" s="476"/>
      <c r="H21" s="476"/>
      <c r="I21" s="476"/>
      <c r="J21" s="476"/>
      <c r="K21" s="476"/>
      <c r="L21" s="476"/>
      <c r="M21" s="476"/>
      <c r="N21" s="476"/>
      <c r="O21" s="476"/>
      <c r="P21" s="476"/>
      <c r="Q21" s="476"/>
      <c r="R21" s="476"/>
      <c r="S21" s="476"/>
    </row>
    <row r="23" spans="1:19">
      <c r="A23" s="158" t="s">
        <v>344</v>
      </c>
      <c r="B23" s="410"/>
      <c r="C23" s="410"/>
      <c r="D23" s="410"/>
      <c r="E23" s="410"/>
      <c r="F23" s="410"/>
      <c r="G23" s="410"/>
      <c r="H23" s="410"/>
      <c r="I23" s="410"/>
      <c r="J23" s="410"/>
      <c r="K23" s="410"/>
      <c r="L23" s="410"/>
      <c r="M23" s="410"/>
      <c r="N23" s="410"/>
      <c r="O23" s="410"/>
      <c r="P23" s="410"/>
      <c r="Q23" s="410"/>
      <c r="R23" s="410"/>
      <c r="S23" s="410"/>
    </row>
    <row r="24" spans="1:19">
      <c r="A24" s="158" t="s">
        <v>486</v>
      </c>
      <c r="B24" s="410"/>
      <c r="C24" s="410"/>
      <c r="D24" s="410"/>
      <c r="E24" s="410"/>
      <c r="F24" s="410"/>
      <c r="G24" s="410"/>
      <c r="H24" s="410"/>
      <c r="I24" s="410"/>
      <c r="J24" s="410"/>
      <c r="K24" s="410"/>
      <c r="L24" s="410"/>
      <c r="M24" s="410"/>
      <c r="N24" s="410"/>
      <c r="O24" s="410"/>
      <c r="P24" s="410"/>
      <c r="Q24" s="410"/>
      <c r="R24" s="410"/>
      <c r="S24" s="410"/>
    </row>
    <row r="25" spans="1:19">
      <c r="A25" s="159" t="s">
        <v>389</v>
      </c>
      <c r="B25" s="410"/>
      <c r="C25" s="410"/>
      <c r="D25" s="410"/>
      <c r="E25" s="410"/>
      <c r="F25" s="410"/>
      <c r="G25" s="410"/>
      <c r="H25" s="410"/>
      <c r="I25" s="410"/>
      <c r="J25" s="410"/>
      <c r="K25" s="410"/>
      <c r="L25" s="410"/>
      <c r="M25" s="410"/>
      <c r="N25" s="410"/>
      <c r="O25" s="410"/>
      <c r="P25" s="410"/>
      <c r="Q25" s="410"/>
      <c r="R25" s="410"/>
      <c r="S25" s="410"/>
    </row>
    <row r="26" spans="1:19">
      <c r="A26" s="159" t="s">
        <v>465</v>
      </c>
      <c r="B26" s="410"/>
      <c r="C26" s="410"/>
      <c r="D26" s="410"/>
      <c r="E26" s="410"/>
      <c r="F26" s="410"/>
      <c r="G26" s="410"/>
      <c r="H26" s="410"/>
      <c r="I26" s="410"/>
      <c r="J26" s="410"/>
      <c r="K26" s="410"/>
      <c r="L26" s="410"/>
      <c r="M26" s="410"/>
      <c r="N26" s="410"/>
      <c r="O26" s="410"/>
      <c r="P26" s="410"/>
      <c r="Q26" s="410"/>
      <c r="R26" s="410"/>
      <c r="S26" s="410"/>
    </row>
    <row r="27" spans="1:19">
      <c r="A27" s="159" t="s">
        <v>466</v>
      </c>
      <c r="B27" s="410"/>
      <c r="C27" s="410"/>
      <c r="D27" s="410"/>
      <c r="E27" s="410"/>
      <c r="F27" s="410"/>
      <c r="G27" s="410"/>
      <c r="H27" s="410"/>
      <c r="I27" s="410"/>
      <c r="J27" s="410"/>
      <c r="K27" s="410"/>
      <c r="L27" s="410"/>
      <c r="M27" s="410"/>
      <c r="N27" s="410"/>
      <c r="O27" s="410"/>
      <c r="P27" s="410"/>
      <c r="Q27" s="410"/>
      <c r="R27" s="410"/>
      <c r="S27" s="410"/>
    </row>
    <row r="31" spans="1:19">
      <c r="A31" s="4" t="s">
        <v>508</v>
      </c>
    </row>
    <row r="32" spans="1:19">
      <c r="A32" t="s">
        <v>509</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5">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16" t="s">
        <v>336</v>
      </c>
      <c r="J2" s="417"/>
      <c r="K2" s="417"/>
      <c r="L2" s="417"/>
      <c r="M2" s="417"/>
      <c r="N2" s="417"/>
      <c r="O2" s="417"/>
      <c r="P2" s="417"/>
      <c r="Q2" s="417"/>
      <c r="R2" s="417"/>
      <c r="S2" s="417"/>
      <c r="T2" s="417"/>
      <c r="U2" s="418"/>
    </row>
    <row r="3" spans="1:21" ht="13.5" customHeight="1" outlineLevel="1" thickBot="1">
      <c r="A3" s="3"/>
      <c r="B3" s="7"/>
      <c r="F3" s="24"/>
      <c r="G3" s="10"/>
      <c r="I3" s="419" t="s">
        <v>337</v>
      </c>
      <c r="J3" s="420"/>
      <c r="K3" s="420"/>
      <c r="L3" s="420"/>
      <c r="M3" s="420"/>
      <c r="N3" s="421"/>
      <c r="O3" s="1"/>
      <c r="P3" s="425" t="s">
        <v>338</v>
      </c>
      <c r="Q3" s="426"/>
      <c r="R3" s="426"/>
      <c r="S3" s="426"/>
      <c r="T3" s="426"/>
      <c r="U3" s="427"/>
    </row>
    <row r="4" spans="1:21" ht="56.25" customHeight="1" outlineLevel="1">
      <c r="A4" s="31" t="s">
        <v>157</v>
      </c>
      <c r="B4" s="86"/>
      <c r="E4" s="53" t="s">
        <v>339</v>
      </c>
      <c r="F4" s="91"/>
      <c r="G4" s="28"/>
      <c r="H4" s="10"/>
      <c r="I4" s="422"/>
      <c r="J4" s="423"/>
      <c r="K4" s="423"/>
      <c r="L4" s="423"/>
      <c r="M4" s="423"/>
      <c r="N4" s="424"/>
      <c r="P4" s="428"/>
      <c r="Q4" s="429"/>
      <c r="R4" s="429"/>
      <c r="S4" s="429"/>
      <c r="T4" s="429"/>
      <c r="U4" s="430"/>
    </row>
    <row r="5" spans="1:21" outlineLevel="1">
      <c r="A5" s="13" t="s">
        <v>340</v>
      </c>
      <c r="B5" s="88"/>
      <c r="E5" s="14"/>
      <c r="H5" s="10"/>
      <c r="I5" s="486"/>
      <c r="J5" s="443"/>
      <c r="K5" s="443"/>
      <c r="L5" s="443"/>
      <c r="M5" s="443"/>
      <c r="N5" s="444"/>
      <c r="P5" s="486"/>
      <c r="Q5" s="443"/>
      <c r="R5" s="443"/>
      <c r="S5" s="443"/>
      <c r="T5" s="443"/>
      <c r="U5" s="444"/>
    </row>
    <row r="6" spans="1:21" outlineLevel="1">
      <c r="A6" s="13" t="s">
        <v>343</v>
      </c>
      <c r="B6" s="88"/>
      <c r="E6" s="53" t="s">
        <v>345</v>
      </c>
      <c r="F6" s="90"/>
      <c r="H6" s="10"/>
      <c r="I6" s="445"/>
      <c r="J6" s="446"/>
      <c r="K6" s="446"/>
      <c r="L6" s="446"/>
      <c r="M6" s="446"/>
      <c r="N6" s="447"/>
      <c r="P6" s="445"/>
      <c r="Q6" s="446"/>
      <c r="R6" s="446"/>
      <c r="S6" s="446"/>
      <c r="T6" s="446"/>
      <c r="U6" s="447"/>
    </row>
    <row r="7" spans="1:21" outlineLevel="1">
      <c r="A7" s="13" t="s">
        <v>347</v>
      </c>
      <c r="B7" s="88"/>
      <c r="E7" s="14"/>
      <c r="H7" s="10"/>
      <c r="I7" s="445"/>
      <c r="J7" s="446"/>
      <c r="K7" s="446"/>
      <c r="L7" s="446"/>
      <c r="M7" s="446"/>
      <c r="N7" s="447"/>
      <c r="P7" s="445"/>
      <c r="Q7" s="446"/>
      <c r="R7" s="446"/>
      <c r="S7" s="446"/>
      <c r="T7" s="446"/>
      <c r="U7" s="447"/>
    </row>
    <row r="8" spans="1:21" ht="41" outlineLevel="1" thickBot="1">
      <c r="A8" s="34" t="s">
        <v>348</v>
      </c>
      <c r="B8" s="89"/>
      <c r="E8" s="14"/>
      <c r="H8" s="10"/>
      <c r="I8" s="445"/>
      <c r="J8" s="446"/>
      <c r="K8" s="446"/>
      <c r="L8" s="446"/>
      <c r="M8" s="446"/>
      <c r="N8" s="447"/>
      <c r="P8" s="445"/>
      <c r="Q8" s="446"/>
      <c r="R8" s="446"/>
      <c r="S8" s="446"/>
      <c r="T8" s="446"/>
      <c r="U8" s="447"/>
    </row>
    <row r="9" spans="1:21" outlineLevel="1">
      <c r="E9" s="14"/>
      <c r="H9" s="10"/>
      <c r="I9" s="445"/>
      <c r="J9" s="446"/>
      <c r="K9" s="446"/>
      <c r="L9" s="446"/>
      <c r="M9" s="446"/>
      <c r="N9" s="447"/>
      <c r="P9" s="445"/>
      <c r="Q9" s="446"/>
      <c r="R9" s="446"/>
      <c r="S9" s="446"/>
      <c r="T9" s="446"/>
      <c r="U9" s="447"/>
    </row>
    <row r="10" spans="1:21" ht="14" outlineLevel="1" thickBot="1">
      <c r="A10" s="32" t="s">
        <v>350</v>
      </c>
      <c r="B10" s="35">
        <f>Baseline!B10</f>
        <v>2027</v>
      </c>
      <c r="E10" s="14"/>
      <c r="H10" s="10"/>
      <c r="I10" s="445"/>
      <c r="J10" s="446"/>
      <c r="K10" s="446"/>
      <c r="L10" s="446"/>
      <c r="M10" s="446"/>
      <c r="N10" s="447"/>
      <c r="P10" s="445"/>
      <c r="Q10" s="446"/>
      <c r="R10" s="446"/>
      <c r="S10" s="446"/>
      <c r="T10" s="446"/>
      <c r="U10" s="447"/>
    </row>
    <row r="11" spans="1:21" outlineLevel="1">
      <c r="A11" s="16"/>
      <c r="H11" s="10"/>
      <c r="I11" s="445"/>
      <c r="J11" s="446"/>
      <c r="K11" s="446"/>
      <c r="L11" s="446"/>
      <c r="M11" s="446"/>
      <c r="N11" s="447"/>
      <c r="P11" s="445"/>
      <c r="Q11" s="446"/>
      <c r="R11" s="446"/>
      <c r="S11" s="446"/>
      <c r="T11" s="446"/>
      <c r="U11" s="447"/>
    </row>
    <row r="12" spans="1:21" ht="40.5" outlineLevel="1">
      <c r="A12" s="26" t="s">
        <v>351</v>
      </c>
      <c r="B12" s="26" t="s">
        <v>352</v>
      </c>
      <c r="C12" s="26" t="s">
        <v>353</v>
      </c>
      <c r="D12" s="26" t="s">
        <v>354</v>
      </c>
      <c r="E12" s="26" t="s">
        <v>355</v>
      </c>
      <c r="F12" s="26" t="s">
        <v>356</v>
      </c>
      <c r="G12" s="26" t="s">
        <v>357</v>
      </c>
      <c r="I12" s="445"/>
      <c r="J12" s="446"/>
      <c r="K12" s="446"/>
      <c r="L12" s="446"/>
      <c r="M12" s="446"/>
      <c r="N12" s="447"/>
      <c r="P12" s="445"/>
      <c r="Q12" s="446"/>
      <c r="R12" s="446"/>
      <c r="S12" s="446"/>
      <c r="T12" s="446"/>
      <c r="U12" s="447"/>
    </row>
    <row r="13" spans="1:21" outlineLevel="1">
      <c r="A13" s="58">
        <v>2035</v>
      </c>
      <c r="B13" s="21">
        <f t="shared" ref="B13:B18" si="0">INDEX($E$204:$AW$204,1,MATCH($A13,$E$53:$BB$53,0))</f>
        <v>0</v>
      </c>
      <c r="C13" s="21">
        <f>B13-Baseline!B13</f>
        <v>161.97218043724158</v>
      </c>
      <c r="D13" s="21">
        <f t="shared" ref="D13:D18" si="1">INDEX($E$205:$AW$205,1,MATCH($A13,$E$53:$BB$53,0))</f>
        <v>0</v>
      </c>
      <c r="E13" s="21">
        <f>D13-Baseline!D13</f>
        <v>118.77041525610365</v>
      </c>
      <c r="F13" s="21">
        <f t="shared" ref="F13:F18" si="2">INDEX($E$206:$AW$206,1,MATCH($A13,$E$53:$BB$53,0))</f>
        <v>0</v>
      </c>
      <c r="G13" s="21">
        <f>F13-Baseline!F13</f>
        <v>205.16956455721069</v>
      </c>
      <c r="I13" s="445"/>
      <c r="J13" s="446"/>
      <c r="K13" s="446"/>
      <c r="L13" s="446"/>
      <c r="M13" s="446"/>
      <c r="N13" s="447"/>
      <c r="P13" s="445"/>
      <c r="Q13" s="446"/>
      <c r="R13" s="446"/>
      <c r="S13" s="446"/>
      <c r="T13" s="446"/>
      <c r="U13" s="447"/>
    </row>
    <row r="14" spans="1:21" outlineLevel="1">
      <c r="A14" s="58">
        <v>2040</v>
      </c>
      <c r="B14" s="21">
        <f t="shared" si="0"/>
        <v>0</v>
      </c>
      <c r="C14" s="21">
        <f>B14-Baseline!B14</f>
        <v>252.76310183703708</v>
      </c>
      <c r="D14" s="21">
        <f t="shared" si="1"/>
        <v>0</v>
      </c>
      <c r="E14" s="21">
        <f>D14-Baseline!D14</f>
        <v>184.40350444698137</v>
      </c>
      <c r="F14" s="21">
        <f t="shared" si="2"/>
        <v>0</v>
      </c>
      <c r="G14" s="21">
        <f>F14-Baseline!F14</f>
        <v>321.18787875844157</v>
      </c>
      <c r="I14" s="445"/>
      <c r="J14" s="446"/>
      <c r="K14" s="446"/>
      <c r="L14" s="446"/>
      <c r="M14" s="446"/>
      <c r="N14" s="447"/>
      <c r="P14" s="445"/>
      <c r="Q14" s="446"/>
      <c r="R14" s="446"/>
      <c r="S14" s="446"/>
      <c r="T14" s="446"/>
      <c r="U14" s="447"/>
    </row>
    <row r="15" spans="1:21" outlineLevel="1">
      <c r="A15" s="58">
        <v>2045</v>
      </c>
      <c r="B15" s="21">
        <f t="shared" si="0"/>
        <v>0</v>
      </c>
      <c r="C15" s="21">
        <f>B15-Baseline!B15</f>
        <v>343.14105728442223</v>
      </c>
      <c r="D15" s="21">
        <f t="shared" si="1"/>
        <v>0</v>
      </c>
      <c r="E15" s="21">
        <f>D15-Baseline!D15</f>
        <v>249.19596569273554</v>
      </c>
      <c r="F15" s="21">
        <f t="shared" si="2"/>
        <v>0</v>
      </c>
      <c r="G15" s="21">
        <f>F15-Baseline!F15</f>
        <v>437.11540645391318</v>
      </c>
      <c r="I15" s="445"/>
      <c r="J15" s="446"/>
      <c r="K15" s="446"/>
      <c r="L15" s="446"/>
      <c r="M15" s="446"/>
      <c r="N15" s="447"/>
      <c r="P15" s="445"/>
      <c r="Q15" s="446"/>
      <c r="R15" s="446"/>
      <c r="S15" s="446"/>
      <c r="T15" s="446"/>
      <c r="U15" s="447"/>
    </row>
    <row r="16" spans="1:21" outlineLevel="1">
      <c r="A16" s="58">
        <v>2050</v>
      </c>
      <c r="B16" s="21">
        <f t="shared" si="0"/>
        <v>0</v>
      </c>
      <c r="C16" s="21">
        <f>B16-Baseline!B16</f>
        <v>433.62911545815462</v>
      </c>
      <c r="D16" s="21">
        <f t="shared" si="1"/>
        <v>0</v>
      </c>
      <c r="E16" s="21">
        <f>D16-Baseline!D16</f>
        <v>313.60838188511752</v>
      </c>
      <c r="F16" s="21">
        <f t="shared" si="2"/>
        <v>0</v>
      </c>
      <c r="G16" s="21">
        <f>F16-Baseline!F16</f>
        <v>553.61568219557989</v>
      </c>
      <c r="I16" s="445"/>
      <c r="J16" s="446"/>
      <c r="K16" s="446"/>
      <c r="L16" s="446"/>
      <c r="M16" s="446"/>
      <c r="N16" s="447"/>
      <c r="P16" s="445"/>
      <c r="Q16" s="446"/>
      <c r="R16" s="446"/>
      <c r="S16" s="446"/>
      <c r="T16" s="446"/>
      <c r="U16" s="447"/>
    </row>
    <row r="17" spans="1:21" outlineLevel="1">
      <c r="A17" s="58">
        <v>2060</v>
      </c>
      <c r="B17" s="21">
        <f t="shared" si="0"/>
        <v>0</v>
      </c>
      <c r="C17" s="21">
        <f>B17-Baseline!B17</f>
        <v>1429.760282645271</v>
      </c>
      <c r="D17" s="21">
        <f t="shared" si="1"/>
        <v>0</v>
      </c>
      <c r="E17" s="21">
        <f>D17-Baseline!D17</f>
        <v>954.42227500252454</v>
      </c>
      <c r="F17" s="21">
        <f t="shared" si="2"/>
        <v>0</v>
      </c>
      <c r="G17" s="21">
        <f>F17-Baseline!F17</f>
        <v>1901.7323447517063</v>
      </c>
      <c r="I17" s="445"/>
      <c r="J17" s="446"/>
      <c r="K17" s="446"/>
      <c r="L17" s="446"/>
      <c r="M17" s="446"/>
      <c r="N17" s="447"/>
      <c r="P17" s="445"/>
      <c r="Q17" s="446"/>
      <c r="R17" s="446"/>
      <c r="S17" s="446"/>
      <c r="T17" s="446"/>
      <c r="U17" s="447"/>
    </row>
    <row r="18" spans="1:21" outlineLevel="1">
      <c r="A18" s="58">
        <v>2070</v>
      </c>
      <c r="B18" s="21">
        <f t="shared" si="0"/>
        <v>0</v>
      </c>
      <c r="C18" s="21">
        <f>B18-Baseline!B18</f>
        <v>2486.7511418307117</v>
      </c>
      <c r="D18" s="21">
        <f t="shared" si="1"/>
        <v>0</v>
      </c>
      <c r="E18" s="21">
        <f>D18-Baseline!D18</f>
        <v>1620.0328151983713</v>
      </c>
      <c r="F18" s="21">
        <f t="shared" si="2"/>
        <v>0</v>
      </c>
      <c r="G18" s="21">
        <f>F18-Baseline!F18</f>
        <v>3343.3573038849959</v>
      </c>
      <c r="I18" s="448"/>
      <c r="J18" s="449"/>
      <c r="K18" s="449"/>
      <c r="L18" s="449"/>
      <c r="M18" s="449"/>
      <c r="N18" s="450"/>
      <c r="P18" s="448"/>
      <c r="Q18" s="449"/>
      <c r="R18" s="449"/>
      <c r="S18" s="449"/>
      <c r="T18" s="449"/>
      <c r="U18" s="450"/>
    </row>
    <row r="19" spans="1:21" ht="14" outlineLevel="1" thickBot="1">
      <c r="A19" s="451"/>
      <c r="B19" s="451"/>
      <c r="I19" s="250"/>
      <c r="J19" s="251"/>
      <c r="K19" s="251"/>
      <c r="L19" s="251"/>
      <c r="M19" s="251"/>
      <c r="N19" s="251"/>
      <c r="P19" s="249"/>
      <c r="Q19" s="249"/>
      <c r="R19" s="249"/>
      <c r="S19" s="249"/>
      <c r="T19" s="249"/>
      <c r="U19" s="232"/>
    </row>
    <row r="20" spans="1:21" ht="26.25" customHeight="1" outlineLevel="1">
      <c r="A20" s="54" t="s">
        <v>358</v>
      </c>
      <c r="B20" s="55">
        <f>Baseline!B20</f>
        <v>0.33700000000000002</v>
      </c>
      <c r="E20" s="154"/>
      <c r="I20" s="440" t="s">
        <v>359</v>
      </c>
      <c r="J20" s="441"/>
      <c r="K20" s="441"/>
      <c r="L20" s="441"/>
      <c r="M20" s="441"/>
      <c r="N20" s="442"/>
      <c r="P20" s="440" t="s">
        <v>360</v>
      </c>
      <c r="Q20" s="441"/>
      <c r="R20" s="441"/>
      <c r="S20" s="441"/>
      <c r="T20" s="441"/>
      <c r="U20" s="442"/>
    </row>
    <row r="21" spans="1:21" ht="12.75" customHeight="1" outlineLevel="1">
      <c r="A21" s="154"/>
      <c r="B21" s="155"/>
      <c r="I21" s="486"/>
      <c r="J21" s="443"/>
      <c r="K21" s="443"/>
      <c r="L21" s="443"/>
      <c r="M21" s="443"/>
      <c r="N21" s="444"/>
      <c r="P21" s="486"/>
      <c r="Q21" s="443"/>
      <c r="R21" s="443"/>
      <c r="S21" s="443"/>
      <c r="T21" s="443"/>
      <c r="U21" s="444"/>
    </row>
    <row r="22" spans="1:21" ht="12.75" customHeight="1" outlineLevel="1">
      <c r="A22" s="154"/>
      <c r="B22" s="155"/>
      <c r="I22" s="445"/>
      <c r="J22" s="446"/>
      <c r="K22" s="446"/>
      <c r="L22" s="446"/>
      <c r="M22" s="446"/>
      <c r="N22" s="447"/>
      <c r="P22" s="445"/>
      <c r="Q22" s="446"/>
      <c r="R22" s="446"/>
      <c r="S22" s="446"/>
      <c r="T22" s="446"/>
      <c r="U22" s="447"/>
    </row>
    <row r="23" spans="1:21" outlineLevel="1">
      <c r="A23" s="154"/>
      <c r="B23" s="466" t="s">
        <v>362</v>
      </c>
      <c r="C23" s="467"/>
      <c r="D23" s="467"/>
      <c r="E23" s="467"/>
      <c r="F23" s="467"/>
      <c r="G23" s="468"/>
      <c r="I23" s="445"/>
      <c r="J23" s="446"/>
      <c r="K23" s="446"/>
      <c r="L23" s="446"/>
      <c r="M23" s="446"/>
      <c r="N23" s="447"/>
      <c r="P23" s="445"/>
      <c r="Q23" s="446"/>
      <c r="R23" s="446"/>
      <c r="S23" s="446"/>
      <c r="T23" s="446"/>
      <c r="U23" s="447"/>
    </row>
    <row r="24" spans="1:21" outlineLevel="1">
      <c r="B24" s="17">
        <v>2027</v>
      </c>
      <c r="C24" s="17">
        <v>2028</v>
      </c>
      <c r="D24" s="17">
        <v>2029</v>
      </c>
      <c r="E24" s="17">
        <v>2030</v>
      </c>
      <c r="F24" s="17">
        <v>2031</v>
      </c>
      <c r="G24" s="17" t="s">
        <v>363</v>
      </c>
      <c r="I24" s="445"/>
      <c r="J24" s="446"/>
      <c r="K24" s="446"/>
      <c r="L24" s="446"/>
      <c r="M24" s="446"/>
      <c r="N24" s="447"/>
      <c r="P24" s="445"/>
      <c r="Q24" s="446"/>
      <c r="R24" s="446"/>
      <c r="S24" s="446"/>
      <c r="T24" s="446"/>
      <c r="U24" s="447"/>
    </row>
    <row r="25" spans="1:21" ht="14" outlineLevel="1" thickBot="1">
      <c r="B25" s="30" t="s">
        <v>364</v>
      </c>
      <c r="C25" s="30" t="s">
        <v>364</v>
      </c>
      <c r="D25" s="30" t="s">
        <v>364</v>
      </c>
      <c r="E25" s="30" t="s">
        <v>364</v>
      </c>
      <c r="F25" s="30" t="s">
        <v>364</v>
      </c>
      <c r="G25" s="30" t="s">
        <v>364</v>
      </c>
      <c r="I25" s="445"/>
      <c r="J25" s="446"/>
      <c r="K25" s="446"/>
      <c r="L25" s="446"/>
      <c r="M25" s="446"/>
      <c r="N25" s="447"/>
      <c r="P25" s="445"/>
      <c r="Q25" s="446"/>
      <c r="R25" s="446"/>
      <c r="S25" s="446"/>
      <c r="T25" s="446"/>
      <c r="U25" s="447"/>
    </row>
    <row r="26" spans="1:21" outlineLevel="1">
      <c r="A26" s="54" t="s">
        <v>365</v>
      </c>
      <c r="B26" s="21">
        <f>E64</f>
        <v>0</v>
      </c>
      <c r="C26" s="21">
        <f>F64</f>
        <v>0</v>
      </c>
      <c r="D26" s="21">
        <f>G64</f>
        <v>0</v>
      </c>
      <c r="E26" s="21">
        <f>H64</f>
        <v>0</v>
      </c>
      <c r="F26" s="21">
        <f>I64</f>
        <v>0</v>
      </c>
      <c r="G26" s="21">
        <f>SUM(J64:BB64)</f>
        <v>0</v>
      </c>
      <c r="I26" s="445"/>
      <c r="J26" s="446"/>
      <c r="K26" s="446"/>
      <c r="L26" s="446"/>
      <c r="M26" s="446"/>
      <c r="N26" s="447"/>
      <c r="P26" s="445"/>
      <c r="Q26" s="446"/>
      <c r="R26" s="446"/>
      <c r="S26" s="446"/>
      <c r="T26" s="446"/>
      <c r="U26" s="447"/>
    </row>
    <row r="27" spans="1:21" outlineLevel="1">
      <c r="A27" s="54" t="s">
        <v>366</v>
      </c>
      <c r="B27" s="21">
        <f>E71+E77</f>
        <v>0</v>
      </c>
      <c r="C27" s="21">
        <f>F71+F77</f>
        <v>0</v>
      </c>
      <c r="D27" s="21">
        <f>G71+G77</f>
        <v>0</v>
      </c>
      <c r="E27" s="21">
        <f>H71+H77</f>
        <v>0</v>
      </c>
      <c r="F27" s="21">
        <f>I71+I77</f>
        <v>0</v>
      </c>
      <c r="G27" s="21">
        <f>SUM(J71:BB71)+SUM(J77:BB77)</f>
        <v>0</v>
      </c>
      <c r="I27" s="445"/>
      <c r="J27" s="446"/>
      <c r="K27" s="446"/>
      <c r="L27" s="446"/>
      <c r="M27" s="446"/>
      <c r="N27" s="447"/>
      <c r="P27" s="445"/>
      <c r="Q27" s="446"/>
      <c r="R27" s="446"/>
      <c r="S27" s="446"/>
      <c r="T27" s="446"/>
      <c r="U27" s="447"/>
    </row>
    <row r="28" spans="1:21" outlineLevel="1">
      <c r="A28" s="154"/>
      <c r="B28" s="248"/>
      <c r="C28" s="248"/>
      <c r="D28" s="248"/>
      <c r="E28" s="248"/>
      <c r="F28" s="248"/>
      <c r="G28" s="248"/>
      <c r="I28" s="445"/>
      <c r="J28" s="446"/>
      <c r="K28" s="446"/>
      <c r="L28" s="446"/>
      <c r="M28" s="446"/>
      <c r="N28" s="447"/>
      <c r="P28" s="445"/>
      <c r="Q28" s="446"/>
      <c r="R28" s="446"/>
      <c r="S28" s="446"/>
      <c r="T28" s="446"/>
      <c r="U28" s="447"/>
    </row>
    <row r="29" spans="1:21" ht="14" outlineLevel="1" thickBot="1">
      <c r="A29" s="154"/>
      <c r="B29" s="248"/>
      <c r="C29" s="248"/>
      <c r="D29" s="248"/>
      <c r="E29" s="248"/>
      <c r="F29" s="248"/>
      <c r="G29" s="248"/>
      <c r="I29" s="445"/>
      <c r="J29" s="446"/>
      <c r="K29" s="446"/>
      <c r="L29" s="446"/>
      <c r="M29" s="446"/>
      <c r="N29" s="447"/>
      <c r="P29" s="445"/>
      <c r="Q29" s="446"/>
      <c r="R29" s="446"/>
      <c r="S29" s="446"/>
      <c r="T29" s="446"/>
      <c r="U29" s="447"/>
    </row>
    <row r="30" spans="1:21" ht="14" outlineLevel="1" thickBot="1">
      <c r="A30" s="308"/>
      <c r="B30" s="309" t="s">
        <v>367</v>
      </c>
      <c r="C30" s="310" t="s">
        <v>368</v>
      </c>
      <c r="D30" s="470" t="s">
        <v>322</v>
      </c>
      <c r="E30" s="471"/>
      <c r="F30" s="471"/>
      <c r="G30" s="472"/>
      <c r="I30" s="445"/>
      <c r="J30" s="446"/>
      <c r="K30" s="446"/>
      <c r="L30" s="446"/>
      <c r="M30" s="446"/>
      <c r="N30" s="447"/>
      <c r="P30" s="445"/>
      <c r="Q30" s="446"/>
      <c r="R30" s="446"/>
      <c r="S30" s="446"/>
      <c r="T30" s="446"/>
      <c r="U30" s="447"/>
    </row>
    <row r="31" spans="1:21" outlineLevel="1">
      <c r="A31" s="463" t="s">
        <v>369</v>
      </c>
      <c r="B31" s="311"/>
      <c r="C31" s="307"/>
      <c r="D31" s="487"/>
      <c r="E31" s="487"/>
      <c r="F31" s="487"/>
      <c r="G31" s="488"/>
      <c r="I31" s="445"/>
      <c r="J31" s="446"/>
      <c r="K31" s="446"/>
      <c r="L31" s="446"/>
      <c r="M31" s="446"/>
      <c r="N31" s="447"/>
      <c r="P31" s="445"/>
      <c r="Q31" s="446"/>
      <c r="R31" s="446"/>
      <c r="S31" s="446"/>
      <c r="T31" s="446"/>
      <c r="U31" s="447"/>
    </row>
    <row r="32" spans="1:21" outlineLevel="1">
      <c r="A32" s="463"/>
      <c r="B32" s="312"/>
      <c r="C32" s="252"/>
      <c r="D32" s="412"/>
      <c r="E32" s="412"/>
      <c r="F32" s="412"/>
      <c r="G32" s="413"/>
      <c r="I32" s="445"/>
      <c r="J32" s="446"/>
      <c r="K32" s="446"/>
      <c r="L32" s="446"/>
      <c r="M32" s="446"/>
      <c r="N32" s="447"/>
      <c r="P32" s="445"/>
      <c r="Q32" s="446"/>
      <c r="R32" s="446"/>
      <c r="S32" s="446"/>
      <c r="T32" s="446"/>
      <c r="U32" s="447"/>
    </row>
    <row r="33" spans="1:21" outlineLevel="1">
      <c r="A33" s="463"/>
      <c r="B33" s="312"/>
      <c r="C33" s="252"/>
      <c r="D33" s="412"/>
      <c r="E33" s="412"/>
      <c r="F33" s="412"/>
      <c r="G33" s="413"/>
      <c r="I33" s="445"/>
      <c r="J33" s="446"/>
      <c r="K33" s="446"/>
      <c r="L33" s="446"/>
      <c r="M33" s="446"/>
      <c r="N33" s="447"/>
      <c r="P33" s="445"/>
      <c r="Q33" s="446"/>
      <c r="R33" s="446"/>
      <c r="S33" s="446"/>
      <c r="T33" s="446"/>
      <c r="U33" s="447"/>
    </row>
    <row r="34" spans="1:21" outlineLevel="1">
      <c r="A34" s="463"/>
      <c r="B34" s="312"/>
      <c r="C34" s="252"/>
      <c r="D34" s="412"/>
      <c r="E34" s="412"/>
      <c r="F34" s="412"/>
      <c r="G34" s="413"/>
      <c r="I34" s="445"/>
      <c r="J34" s="446"/>
      <c r="K34" s="446"/>
      <c r="L34" s="446"/>
      <c r="M34" s="446"/>
      <c r="N34" s="447"/>
      <c r="P34" s="445"/>
      <c r="Q34" s="446"/>
      <c r="R34" s="446"/>
      <c r="S34" s="446"/>
      <c r="T34" s="446"/>
      <c r="U34" s="447"/>
    </row>
    <row r="35" spans="1:21" outlineLevel="1">
      <c r="A35" s="463"/>
      <c r="B35" s="312"/>
      <c r="C35" s="252"/>
      <c r="D35" s="412"/>
      <c r="E35" s="412"/>
      <c r="F35" s="412"/>
      <c r="G35" s="413"/>
      <c r="I35" s="445"/>
      <c r="J35" s="446"/>
      <c r="K35" s="446"/>
      <c r="L35" s="446"/>
      <c r="M35" s="446"/>
      <c r="N35" s="447"/>
      <c r="P35" s="445"/>
      <c r="Q35" s="446"/>
      <c r="R35" s="446"/>
      <c r="S35" s="446"/>
      <c r="T35" s="446"/>
      <c r="U35" s="447"/>
    </row>
    <row r="36" spans="1:21" outlineLevel="1">
      <c r="A36" s="463"/>
      <c r="B36" s="312"/>
      <c r="C36" s="252"/>
      <c r="D36" s="412"/>
      <c r="E36" s="412"/>
      <c r="F36" s="412"/>
      <c r="G36" s="413"/>
      <c r="I36" s="445"/>
      <c r="J36" s="446"/>
      <c r="K36" s="446"/>
      <c r="L36" s="446"/>
      <c r="M36" s="446"/>
      <c r="N36" s="447"/>
      <c r="P36" s="445"/>
      <c r="Q36" s="446"/>
      <c r="R36" s="446"/>
      <c r="S36" s="446"/>
      <c r="T36" s="446"/>
      <c r="U36" s="447"/>
    </row>
    <row r="37" spans="1:21" outlineLevel="1">
      <c r="A37" s="463"/>
      <c r="B37" s="312"/>
      <c r="C37" s="252"/>
      <c r="D37" s="412"/>
      <c r="E37" s="412"/>
      <c r="F37" s="412"/>
      <c r="G37" s="413"/>
      <c r="I37" s="445"/>
      <c r="J37" s="446"/>
      <c r="K37" s="446"/>
      <c r="L37" s="446"/>
      <c r="M37" s="446"/>
      <c r="N37" s="447"/>
      <c r="P37" s="445"/>
      <c r="Q37" s="446"/>
      <c r="R37" s="446"/>
      <c r="S37" s="446"/>
      <c r="T37" s="446"/>
      <c r="U37" s="447"/>
    </row>
    <row r="38" spans="1:21" outlineLevel="1">
      <c r="A38" s="463"/>
      <c r="B38" s="312"/>
      <c r="C38" s="252"/>
      <c r="D38" s="412"/>
      <c r="E38" s="412"/>
      <c r="F38" s="412"/>
      <c r="G38" s="413"/>
      <c r="I38" s="445"/>
      <c r="J38" s="446"/>
      <c r="K38" s="446"/>
      <c r="L38" s="446"/>
      <c r="M38" s="446"/>
      <c r="N38" s="447"/>
      <c r="P38" s="445"/>
      <c r="Q38" s="446"/>
      <c r="R38" s="446"/>
      <c r="S38" s="446"/>
      <c r="T38" s="446"/>
      <c r="U38" s="447"/>
    </row>
    <row r="39" spans="1:21" outlineLevel="1">
      <c r="A39" s="463"/>
      <c r="B39" s="312"/>
      <c r="C39" s="252"/>
      <c r="D39" s="412"/>
      <c r="E39" s="412"/>
      <c r="F39" s="412"/>
      <c r="G39" s="413"/>
      <c r="I39" s="445"/>
      <c r="J39" s="446"/>
      <c r="K39" s="446"/>
      <c r="L39" s="446"/>
      <c r="M39" s="446"/>
      <c r="N39" s="447"/>
      <c r="P39" s="445"/>
      <c r="Q39" s="446"/>
      <c r="R39" s="446"/>
      <c r="S39" s="446"/>
      <c r="T39" s="446"/>
      <c r="U39" s="447"/>
    </row>
    <row r="40" spans="1:21" ht="14" outlineLevel="1" thickBot="1">
      <c r="A40" s="464"/>
      <c r="B40" s="313"/>
      <c r="C40" s="314"/>
      <c r="D40" s="473"/>
      <c r="E40" s="473"/>
      <c r="F40" s="473"/>
      <c r="G40" s="474"/>
      <c r="I40" s="445"/>
      <c r="J40" s="446"/>
      <c r="K40" s="446"/>
      <c r="L40" s="446"/>
      <c r="M40" s="446"/>
      <c r="N40" s="447"/>
      <c r="P40" s="445"/>
      <c r="Q40" s="446"/>
      <c r="R40" s="446"/>
      <c r="S40" s="446"/>
      <c r="T40" s="446"/>
      <c r="U40" s="447"/>
    </row>
    <row r="41" spans="1:21" outlineLevel="1">
      <c r="A41" s="154"/>
      <c r="B41" s="248"/>
      <c r="C41" s="248"/>
      <c r="D41" s="248"/>
      <c r="E41" s="248"/>
      <c r="F41" s="248"/>
      <c r="G41" s="248"/>
      <c r="I41" s="445"/>
      <c r="J41" s="446"/>
      <c r="K41" s="446"/>
      <c r="L41" s="446"/>
      <c r="M41" s="446"/>
      <c r="N41" s="447"/>
      <c r="P41" s="445"/>
      <c r="Q41" s="446"/>
      <c r="R41" s="446"/>
      <c r="S41" s="446"/>
      <c r="T41" s="446"/>
      <c r="U41" s="447"/>
    </row>
    <row r="42" spans="1:21" outlineLevel="1">
      <c r="A42" s="154"/>
      <c r="B42" s="248"/>
      <c r="C42" s="248"/>
      <c r="D42" s="248"/>
      <c r="E42" s="248"/>
      <c r="F42" s="248"/>
      <c r="G42" s="248"/>
      <c r="I42" s="445"/>
      <c r="J42" s="446"/>
      <c r="K42" s="446"/>
      <c r="L42" s="446"/>
      <c r="M42" s="446"/>
      <c r="N42" s="447"/>
      <c r="P42" s="445"/>
      <c r="Q42" s="446"/>
      <c r="R42" s="446"/>
      <c r="S42" s="446"/>
      <c r="T42" s="446"/>
      <c r="U42" s="447"/>
    </row>
    <row r="43" spans="1:21" outlineLevel="1">
      <c r="A43" s="154"/>
      <c r="B43" s="248"/>
      <c r="C43" s="248"/>
      <c r="D43" s="248"/>
      <c r="E43" s="248"/>
      <c r="F43" s="248"/>
      <c r="G43" s="248"/>
      <c r="I43" s="445"/>
      <c r="J43" s="446"/>
      <c r="K43" s="446"/>
      <c r="L43" s="446"/>
      <c r="M43" s="446"/>
      <c r="N43" s="447"/>
      <c r="P43" s="445"/>
      <c r="Q43" s="446"/>
      <c r="R43" s="446"/>
      <c r="S43" s="446"/>
      <c r="T43" s="446"/>
      <c r="U43" s="447"/>
    </row>
    <row r="44" spans="1:21" outlineLevel="1">
      <c r="A44" s="154"/>
      <c r="B44" s="248"/>
      <c r="C44" s="248"/>
      <c r="D44" s="248"/>
      <c r="E44" s="248"/>
      <c r="F44" s="248"/>
      <c r="G44" s="248"/>
      <c r="I44" s="445"/>
      <c r="J44" s="446"/>
      <c r="K44" s="446"/>
      <c r="L44" s="446"/>
      <c r="M44" s="446"/>
      <c r="N44" s="447"/>
      <c r="P44" s="445"/>
      <c r="Q44" s="446"/>
      <c r="R44" s="446"/>
      <c r="S44" s="446"/>
      <c r="T44" s="446"/>
      <c r="U44" s="447"/>
    </row>
    <row r="45" spans="1:21" outlineLevel="1">
      <c r="A45" s="154"/>
      <c r="B45" s="248"/>
      <c r="C45" s="248"/>
      <c r="D45" s="248"/>
      <c r="E45" s="248"/>
      <c r="F45" s="248"/>
      <c r="G45" s="248"/>
      <c r="I45" s="448"/>
      <c r="J45" s="449"/>
      <c r="K45" s="449"/>
      <c r="L45" s="449"/>
      <c r="M45" s="449"/>
      <c r="N45" s="450"/>
      <c r="P45" s="448"/>
      <c r="Q45" s="449"/>
      <c r="R45" s="449"/>
      <c r="S45" s="449"/>
      <c r="T45" s="449"/>
      <c r="U45" s="450"/>
    </row>
    <row r="46" spans="1:21" outlineLevel="1">
      <c r="A46" s="154"/>
      <c r="B46" s="248"/>
      <c r="C46" s="248"/>
      <c r="D46" s="248"/>
      <c r="E46" s="248"/>
      <c r="F46" s="248"/>
      <c r="G46" s="248"/>
    </row>
    <row r="47" spans="1:21">
      <c r="A47" s="154"/>
      <c r="B47" s="155"/>
    </row>
    <row r="48" spans="1:21" ht="15">
      <c r="A48" s="12" t="s">
        <v>373</v>
      </c>
    </row>
    <row r="49" spans="1:54" ht="15" outlineLevel="1">
      <c r="A49" s="12"/>
    </row>
    <row r="50" spans="1:54" ht="14" outlineLevel="1" thickBot="1">
      <c r="A50" s="4" t="s">
        <v>374</v>
      </c>
    </row>
    <row r="51" spans="1:54" outlineLevel="2">
      <c r="B51" s="19"/>
      <c r="C51" s="19"/>
      <c r="D51" s="19"/>
      <c r="E51" s="475" t="s">
        <v>269</v>
      </c>
      <c r="F51" s="465"/>
      <c r="G51" s="465"/>
      <c r="H51" s="465"/>
      <c r="I51" s="465"/>
      <c r="J51" s="465" t="s">
        <v>270</v>
      </c>
      <c r="K51" s="465"/>
      <c r="L51" s="465"/>
      <c r="M51" s="465"/>
      <c r="N51" s="465"/>
      <c r="O51" s="465" t="s">
        <v>271</v>
      </c>
      <c r="P51" s="465"/>
      <c r="Q51" s="465"/>
      <c r="R51" s="465"/>
      <c r="S51" s="465"/>
      <c r="T51" s="465" t="s">
        <v>272</v>
      </c>
      <c r="U51" s="465"/>
      <c r="V51" s="465"/>
      <c r="W51" s="465"/>
      <c r="X51" s="465"/>
      <c r="Y51" s="465" t="s">
        <v>375</v>
      </c>
      <c r="Z51" s="465"/>
      <c r="AA51" s="465"/>
      <c r="AB51" s="465"/>
      <c r="AC51" s="465"/>
      <c r="AD51" s="465" t="s">
        <v>376</v>
      </c>
      <c r="AE51" s="465"/>
      <c r="AF51" s="465"/>
      <c r="AG51" s="465"/>
      <c r="AH51" s="465"/>
      <c r="AI51" s="465" t="s">
        <v>377</v>
      </c>
      <c r="AJ51" s="465"/>
      <c r="AK51" s="465"/>
      <c r="AL51" s="465"/>
      <c r="AM51" s="465"/>
      <c r="AN51" s="465" t="s">
        <v>378</v>
      </c>
      <c r="AO51" s="465"/>
      <c r="AP51" s="465"/>
      <c r="AQ51" s="465"/>
      <c r="AR51" s="465"/>
      <c r="AS51" s="465" t="s">
        <v>379</v>
      </c>
      <c r="AT51" s="465"/>
      <c r="AU51" s="465"/>
      <c r="AV51" s="465"/>
      <c r="AW51" s="465"/>
      <c r="AX51" s="465" t="s">
        <v>380</v>
      </c>
      <c r="AY51" s="465"/>
      <c r="AZ51" s="465"/>
      <c r="BA51" s="465"/>
      <c r="BB51" s="469"/>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367</v>
      </c>
      <c r="C53" s="19" t="s">
        <v>381</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52" t="s">
        <v>382</v>
      </c>
      <c r="B54" s="127"/>
      <c r="C54" s="127"/>
      <c r="D54" s="124" t="s">
        <v>383</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53"/>
      <c r="B55" s="36"/>
      <c r="C55" s="121"/>
      <c r="D55" s="2" t="s">
        <v>383</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53"/>
      <c r="B56" s="36"/>
      <c r="C56" s="121"/>
      <c r="D56" s="2" t="s">
        <v>383</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53"/>
      <c r="B57" s="36"/>
      <c r="C57" s="121"/>
      <c r="D57" s="2" t="s">
        <v>383</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53"/>
      <c r="B58" s="36"/>
      <c r="C58" s="121"/>
      <c r="D58" s="2" t="s">
        <v>383</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53"/>
      <c r="B59" s="36"/>
      <c r="C59" s="121"/>
      <c r="D59" s="2" t="s">
        <v>383</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53"/>
      <c r="B60" s="36"/>
      <c r="C60" s="121"/>
      <c r="D60" s="2" t="s">
        <v>383</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53"/>
      <c r="B61" s="36"/>
      <c r="C61" s="121"/>
      <c r="D61" s="2" t="s">
        <v>383</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53"/>
      <c r="B62" s="36"/>
      <c r="C62" s="121"/>
      <c r="D62" s="2" t="s">
        <v>383</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53"/>
      <c r="B63" s="36"/>
      <c r="C63" s="121"/>
      <c r="D63" s="2" t="s">
        <v>383</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54"/>
      <c r="B64" s="122" t="s">
        <v>384</v>
      </c>
      <c r="C64" s="296" t="s">
        <v>385</v>
      </c>
      <c r="D64" s="123" t="s">
        <v>383</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60" t="s">
        <v>386</v>
      </c>
      <c r="B66" s="266"/>
      <c r="C66" s="267"/>
      <c r="D66" s="268" t="s">
        <v>383</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61"/>
      <c r="B67" s="252"/>
      <c r="C67" s="267"/>
      <c r="D67" s="269" t="s">
        <v>383</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61"/>
      <c r="B68" s="252"/>
      <c r="C68" s="267"/>
      <c r="D68" s="269" t="s">
        <v>383</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61"/>
      <c r="B69" s="252"/>
      <c r="C69" s="267"/>
      <c r="D69" s="269" t="s">
        <v>383</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61"/>
      <c r="B70" s="252"/>
      <c r="C70" s="267"/>
      <c r="D70" s="269" t="s">
        <v>383</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62"/>
      <c r="B71" s="122" t="s">
        <v>387</v>
      </c>
      <c r="C71" s="123"/>
      <c r="D71" s="270" t="s">
        <v>383</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60" t="s">
        <v>388</v>
      </c>
      <c r="B75" s="127" t="s">
        <v>389</v>
      </c>
      <c r="C75" s="274"/>
      <c r="D75" s="124" t="s">
        <v>383</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61"/>
      <c r="B76" s="121"/>
      <c r="C76" s="272"/>
      <c r="D76" s="2" t="s">
        <v>383</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62"/>
      <c r="B77" s="273" t="s">
        <v>390</v>
      </c>
      <c r="C77" s="271"/>
      <c r="D77" s="123" t="s">
        <v>383</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391</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392</v>
      </c>
      <c r="C81" s="6" t="s">
        <v>393</v>
      </c>
      <c r="D81" t="s">
        <v>394</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395</v>
      </c>
      <c r="C82" t="s">
        <v>396</v>
      </c>
      <c r="D82" t="s">
        <v>383</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397</v>
      </c>
      <c r="C83" t="s">
        <v>398</v>
      </c>
      <c r="D83" t="s">
        <v>383</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399</v>
      </c>
      <c r="C84" t="s">
        <v>400</v>
      </c>
      <c r="D84" t="s">
        <v>383</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401</v>
      </c>
      <c r="C85" t="s">
        <v>402</v>
      </c>
      <c r="D85" t="s">
        <v>383</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403</v>
      </c>
      <c r="C86" t="s">
        <v>404</v>
      </c>
      <c r="D86" t="s">
        <v>383</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405</v>
      </c>
      <c r="C87" t="s">
        <v>406</v>
      </c>
      <c r="D87" t="s">
        <v>383</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407</v>
      </c>
      <c r="C88" t="s">
        <v>408</v>
      </c>
      <c r="D88" t="s">
        <v>383</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409</v>
      </c>
      <c r="C89" t="s">
        <v>410</v>
      </c>
      <c r="D89" t="s">
        <v>383</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411</v>
      </c>
      <c r="C90" t="s">
        <v>412</v>
      </c>
      <c r="D90" t="s">
        <v>383</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413</v>
      </c>
      <c r="C91" t="s">
        <v>414</v>
      </c>
      <c r="D91" t="s">
        <v>383</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415</v>
      </c>
      <c r="C92" t="s">
        <v>416</v>
      </c>
      <c r="D92" t="s">
        <v>383</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417</v>
      </c>
      <c r="C93" t="s">
        <v>418</v>
      </c>
      <c r="D93" t="s">
        <v>383</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419</v>
      </c>
      <c r="C94" t="s">
        <v>420</v>
      </c>
      <c r="D94" t="s">
        <v>383</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421</v>
      </c>
      <c r="C95" t="s">
        <v>422</v>
      </c>
      <c r="D95" t="s">
        <v>383</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423</v>
      </c>
      <c r="C96" t="s">
        <v>424</v>
      </c>
      <c r="D96" t="s">
        <v>383</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425</v>
      </c>
      <c r="C97" t="s">
        <v>426</v>
      </c>
      <c r="D97" t="s">
        <v>383</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427</v>
      </c>
      <c r="C98" t="s">
        <v>428</v>
      </c>
      <c r="D98" t="s">
        <v>383</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429</v>
      </c>
      <c r="C99" t="s">
        <v>430</v>
      </c>
      <c r="D99" t="s">
        <v>383</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431</v>
      </c>
      <c r="C100" t="s">
        <v>432</v>
      </c>
      <c r="D100" t="s">
        <v>383</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433</v>
      </c>
      <c r="C101" t="s">
        <v>434</v>
      </c>
      <c r="D101" t="s">
        <v>383</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435</v>
      </c>
      <c r="C102" t="s">
        <v>436</v>
      </c>
      <c r="D102" t="s">
        <v>383</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437</v>
      </c>
      <c r="C103" t="s">
        <v>438</v>
      </c>
      <c r="D103" t="s">
        <v>383</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439</v>
      </c>
      <c r="C104" t="s">
        <v>440</v>
      </c>
      <c r="D104" t="s">
        <v>383</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441</v>
      </c>
      <c r="C105" t="s">
        <v>442</v>
      </c>
      <c r="D105" t="s">
        <v>383</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443</v>
      </c>
      <c r="C106" t="s">
        <v>444</v>
      </c>
      <c r="D106" t="s">
        <v>383</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445</v>
      </c>
      <c r="C107" t="s">
        <v>446</v>
      </c>
      <c r="D107" t="s">
        <v>383</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518</v>
      </c>
      <c r="C108" t="s">
        <v>519</v>
      </c>
      <c r="D108" t="s">
        <v>383</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520</v>
      </c>
      <c r="C109" t="s">
        <v>521</v>
      </c>
      <c r="D109" t="s">
        <v>383</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522</v>
      </c>
      <c r="C110" t="s">
        <v>523</v>
      </c>
      <c r="D110" t="s">
        <v>383</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524</v>
      </c>
      <c r="C111" t="s">
        <v>525</v>
      </c>
      <c r="D111" t="s">
        <v>383</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526</v>
      </c>
      <c r="C112" t="s">
        <v>527</v>
      </c>
      <c r="D112" t="s">
        <v>383</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528</v>
      </c>
      <c r="C113" t="s">
        <v>529</v>
      </c>
      <c r="D113" t="s">
        <v>383</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530</v>
      </c>
      <c r="C114" t="s">
        <v>531</v>
      </c>
      <c r="D114" t="s">
        <v>383</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532</v>
      </c>
      <c r="C115" t="s">
        <v>533</v>
      </c>
      <c r="D115" t="s">
        <v>383</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534</v>
      </c>
      <c r="C116" t="s">
        <v>535</v>
      </c>
      <c r="D116" t="s">
        <v>383</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536</v>
      </c>
      <c r="C117" t="s">
        <v>537</v>
      </c>
      <c r="D117" t="s">
        <v>383</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538</v>
      </c>
      <c r="C118" t="s">
        <v>539</v>
      </c>
      <c r="D118" t="s">
        <v>383</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540</v>
      </c>
      <c r="C119" t="s">
        <v>541</v>
      </c>
      <c r="D119" t="s">
        <v>383</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542</v>
      </c>
      <c r="C120" t="s">
        <v>543</v>
      </c>
      <c r="D120" t="s">
        <v>383</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544</v>
      </c>
      <c r="C121" t="s">
        <v>545</v>
      </c>
      <c r="D121" t="s">
        <v>383</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546</v>
      </c>
      <c r="C122" t="s">
        <v>547</v>
      </c>
      <c r="D122" t="s">
        <v>383</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548</v>
      </c>
      <c r="C123" t="s">
        <v>549</v>
      </c>
      <c r="D123" t="s">
        <v>383</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550</v>
      </c>
      <c r="C124" t="s">
        <v>551</v>
      </c>
      <c r="D124" t="s">
        <v>383</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552</v>
      </c>
      <c r="C125" t="s">
        <v>553</v>
      </c>
      <c r="D125" t="s">
        <v>383</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554</v>
      </c>
      <c r="C126" t="s">
        <v>555</v>
      </c>
      <c r="D126" t="s">
        <v>383</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556</v>
      </c>
      <c r="C127" t="s">
        <v>557</v>
      </c>
      <c r="D127" t="s">
        <v>383</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447</v>
      </c>
      <c r="C128" t="s">
        <v>448</v>
      </c>
      <c r="D128" t="s">
        <v>383</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449</v>
      </c>
      <c r="C129" t="s">
        <v>450</v>
      </c>
      <c r="D129" t="s">
        <v>383</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451</v>
      </c>
      <c r="C130" t="s">
        <v>452</v>
      </c>
      <c r="D130" t="s">
        <v>383</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453</v>
      </c>
      <c r="C131" t="s">
        <v>454</v>
      </c>
      <c r="D131" t="s">
        <v>383</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455</v>
      </c>
      <c r="C132" t="s">
        <v>456</v>
      </c>
      <c r="D132" t="s">
        <v>383</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457</v>
      </c>
      <c r="C133" s="7" t="s">
        <v>458</v>
      </c>
      <c r="D133" s="7" t="s">
        <v>383</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459</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460</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461</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462</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463</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55" t="s">
        <v>464</v>
      </c>
      <c r="B143" s="135" t="s">
        <v>281</v>
      </c>
      <c r="C143" s="135" t="s">
        <v>389</v>
      </c>
      <c r="D143" s="135" t="s">
        <v>383</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56"/>
      <c r="B144" s="135" t="s">
        <v>281</v>
      </c>
      <c r="C144" s="135"/>
      <c r="D144" s="135" t="s">
        <v>383</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56"/>
      <c r="B145" s="135" t="s">
        <v>281</v>
      </c>
      <c r="C145" s="135"/>
      <c r="D145" s="135" t="s">
        <v>383</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56"/>
      <c r="B146" s="135" t="s">
        <v>284</v>
      </c>
      <c r="C146" s="135" t="s">
        <v>465</v>
      </c>
      <c r="D146" s="135" t="s">
        <v>383</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56"/>
      <c r="B147" s="135" t="s">
        <v>284</v>
      </c>
      <c r="C147" s="135" t="s">
        <v>466</v>
      </c>
      <c r="D147" s="135" t="s">
        <v>383</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56"/>
      <c r="B148" s="135" t="s">
        <v>284</v>
      </c>
      <c r="C148" s="135"/>
      <c r="D148" s="135" t="s">
        <v>383</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56"/>
      <c r="B149" s="135" t="s">
        <v>284</v>
      </c>
      <c r="C149" s="135"/>
      <c r="D149" s="135" t="s">
        <v>383</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56"/>
      <c r="B150" s="135" t="s">
        <v>287</v>
      </c>
      <c r="C150" s="315" t="s">
        <v>467</v>
      </c>
      <c r="D150" s="135" t="s">
        <v>383</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56"/>
      <c r="B151" s="135" t="s">
        <v>287</v>
      </c>
      <c r="C151" s="315" t="s">
        <v>468</v>
      </c>
      <c r="D151" s="135" t="s">
        <v>383</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56"/>
      <c r="B152" s="135" t="s">
        <v>287</v>
      </c>
      <c r="C152" s="315" t="s">
        <v>469</v>
      </c>
      <c r="D152" s="135" t="s">
        <v>383</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56"/>
      <c r="B153" s="135" t="s">
        <v>470</v>
      </c>
      <c r="C153" s="135"/>
      <c r="D153" s="135" t="s">
        <v>383</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57"/>
      <c r="B154" s="135" t="s">
        <v>470</v>
      </c>
      <c r="C154" s="135"/>
      <c r="D154" s="135" t="s">
        <v>383</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374</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463</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55" t="s">
        <v>471</v>
      </c>
      <c r="B158" s="135" t="s">
        <v>281</v>
      </c>
      <c r="C158" s="315" t="s">
        <v>389</v>
      </c>
      <c r="D158" s="135" t="s">
        <v>472</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56"/>
      <c r="B159" s="135" t="s">
        <v>281</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56"/>
      <c r="B160" s="135" t="s">
        <v>281</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56"/>
      <c r="B161" s="135" t="s">
        <v>284</v>
      </c>
      <c r="C161" s="315" t="s">
        <v>465</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56"/>
      <c r="B162" s="135" t="s">
        <v>284</v>
      </c>
      <c r="C162" s="315" t="s">
        <v>466</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56"/>
      <c r="B163" s="135" t="s">
        <v>284</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56"/>
      <c r="B164" s="135" t="s">
        <v>284</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56"/>
      <c r="B165" s="135" t="s">
        <v>470</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56"/>
      <c r="B166" s="135" t="s">
        <v>470</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56"/>
      <c r="B167" s="135" t="s">
        <v>470</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56"/>
      <c r="B168" s="135" t="s">
        <v>470</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57"/>
      <c r="B169" s="135" t="s">
        <v>470</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475</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55" t="s">
        <v>476</v>
      </c>
      <c r="B172" s="135" t="s">
        <v>281</v>
      </c>
      <c r="C172" s="135" t="s">
        <v>389</v>
      </c>
      <c r="D172" s="135" t="s">
        <v>383</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56"/>
      <c r="B173" s="135" t="s">
        <v>281</v>
      </c>
      <c r="C173" s="135"/>
      <c r="D173" s="135" t="s">
        <v>383</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57"/>
      <c r="B174" s="135" t="s">
        <v>281</v>
      </c>
      <c r="C174" s="135"/>
      <c r="D174" s="135" t="s">
        <v>383</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55" t="s">
        <v>477</v>
      </c>
      <c r="B176" s="135" t="s">
        <v>281</v>
      </c>
      <c r="C176" s="135" t="s">
        <v>389</v>
      </c>
      <c r="D176" s="135" t="s">
        <v>383</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56"/>
      <c r="B177" s="135" t="s">
        <v>281</v>
      </c>
      <c r="C177" s="135"/>
      <c r="D177" s="135" t="s">
        <v>383</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57"/>
      <c r="B178" s="135" t="s">
        <v>281</v>
      </c>
      <c r="C178" s="135"/>
      <c r="D178" s="135" t="s">
        <v>383</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478</v>
      </c>
      <c r="B182" s="19"/>
      <c r="C182" s="19"/>
      <c r="D182" s="19"/>
      <c r="E182" s="15"/>
    </row>
    <row r="183" spans="1:54" ht="15" outlineLevel="1">
      <c r="A183" s="12"/>
      <c r="B183" s="19"/>
      <c r="C183" s="19"/>
      <c r="D183" s="19"/>
      <c r="E183" s="15"/>
    </row>
    <row r="184" spans="1:54" s="4" customFormat="1" outlineLevel="1">
      <c r="A184" s="4" t="s">
        <v>479</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58" t="s">
        <v>480</v>
      </c>
      <c r="B186" s="150" t="s">
        <v>481</v>
      </c>
      <c r="C186" s="6" t="s">
        <v>482</v>
      </c>
      <c r="D186" s="10" t="s">
        <v>394</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59"/>
      <c r="B187" s="150" t="s">
        <v>483</v>
      </c>
      <c r="C187" s="6" t="s">
        <v>484</v>
      </c>
      <c r="D187" s="10" t="s">
        <v>394</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55" t="s">
        <v>485</v>
      </c>
      <c r="B190" s="150" t="s">
        <v>344</v>
      </c>
      <c r="C190" s="19"/>
      <c r="D190" s="135" t="s">
        <v>383</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56"/>
      <c r="B191" s="150" t="s">
        <v>486</v>
      </c>
      <c r="C191" s="19"/>
      <c r="D191" s="135" t="s">
        <v>383</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56"/>
      <c r="B192" s="150" t="s">
        <v>560</v>
      </c>
      <c r="C192" s="19"/>
      <c r="D192" s="135" t="s">
        <v>383</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56"/>
      <c r="B193" s="150" t="s">
        <v>487</v>
      </c>
      <c r="C193" s="19"/>
      <c r="D193" s="135" t="s">
        <v>383</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56"/>
      <c r="B194" s="150" t="s">
        <v>488</v>
      </c>
      <c r="C194" s="19"/>
      <c r="D194" s="135" t="s">
        <v>383</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56"/>
      <c r="B195" s="150" t="s">
        <v>489</v>
      </c>
      <c r="C195" s="19"/>
      <c r="D195" s="135" t="s">
        <v>383</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56"/>
      <c r="B196" s="150" t="s">
        <v>284</v>
      </c>
      <c r="C196" s="19"/>
      <c r="D196" s="135" t="s">
        <v>383</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56"/>
      <c r="B197" s="150" t="s">
        <v>287</v>
      </c>
      <c r="C197" s="19"/>
      <c r="D197" s="135" t="s">
        <v>383</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57"/>
      <c r="B198" s="150" t="s">
        <v>470</v>
      </c>
      <c r="C198" s="19"/>
      <c r="D198" s="135" t="s">
        <v>383</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55" t="s">
        <v>490</v>
      </c>
      <c r="B200" s="150" t="s">
        <v>491</v>
      </c>
      <c r="C200" s="19"/>
      <c r="D200" s="135" t="s">
        <v>383</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56"/>
      <c r="B201" s="150" t="s">
        <v>492</v>
      </c>
      <c r="C201" s="19"/>
      <c r="D201" s="135" t="s">
        <v>383</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57"/>
      <c r="B202" s="150" t="s">
        <v>493</v>
      </c>
      <c r="C202" s="19"/>
      <c r="D202" s="135" t="s">
        <v>383</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55" t="s">
        <v>494</v>
      </c>
      <c r="B204" s="150" t="s">
        <v>495</v>
      </c>
      <c r="C204" s="19"/>
      <c r="D204" s="135" t="s">
        <v>383</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56"/>
      <c r="B205" s="150" t="s">
        <v>496</v>
      </c>
      <c r="C205" s="19"/>
      <c r="D205" s="135" t="s">
        <v>383</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57"/>
      <c r="B206" s="150" t="s">
        <v>497</v>
      </c>
      <c r="C206" s="19"/>
      <c r="D206" s="135" t="s">
        <v>383</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561</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8" t="s">
        <v>485</v>
      </c>
      <c r="B210" s="150" t="s">
        <v>562</v>
      </c>
      <c r="C210" s="19"/>
      <c r="D210" s="135" t="s">
        <v>383</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9"/>
      <c r="B211" s="150" t="s">
        <v>486</v>
      </c>
      <c r="C211" s="19"/>
      <c r="D211" s="135" t="s">
        <v>383</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9"/>
      <c r="B212" s="150" t="s">
        <v>560</v>
      </c>
      <c r="C212" s="19"/>
      <c r="D212" s="135" t="s">
        <v>383</v>
      </c>
      <c r="E212" s="21">
        <f>E192-Baseline!E192</f>
        <v>1.5541703176049269</v>
      </c>
      <c r="F212" s="21">
        <f>F77*F186-Baseline!F77*Baseline!F186</f>
        <v>1.543652556594268</v>
      </c>
      <c r="G212" s="21">
        <f>G77*G186-Baseline!G77*Baseline!G186</f>
        <v>1.5330967029457234</v>
      </c>
      <c r="H212" s="21">
        <f>H77*H186-Baseline!H77*Baseline!H186</f>
        <v>1.5227154450585187</v>
      </c>
      <c r="I212" s="21">
        <f>I77*I186-Baseline!I77*Baseline!I186</f>
        <v>1.5125060248002187</v>
      </c>
      <c r="J212" s="21">
        <f>J77*J186-Baseline!J77*Baseline!J186</f>
        <v>1.5024651773671232</v>
      </c>
      <c r="K212" s="21">
        <f>K77*K186-Baseline!K77*Baseline!K186</f>
        <v>1.4925897629522578</v>
      </c>
      <c r="L212" s="21">
        <f>L77*L186-Baseline!L77*Baseline!L186</f>
        <v>1.4828767596824597</v>
      </c>
      <c r="M212" s="21">
        <f>M77*M186-Baseline!M77*Baseline!M186</f>
        <v>1.4733213898257487</v>
      </c>
      <c r="N212" s="21">
        <f>N77*N186-Baseline!N77*Baseline!N186</f>
        <v>1.4639224998523006</v>
      </c>
      <c r="O212" s="21">
        <f>O77*O186-Baseline!O77*Baseline!O186</f>
        <v>1.4472208292666178</v>
      </c>
      <c r="P212" s="21">
        <f>P77*P186-Baseline!P77*Baseline!P186</f>
        <v>1.4290305446936122</v>
      </c>
      <c r="Q212" s="21">
        <f>Q77*Q186-Baseline!Q77*Baseline!Q186</f>
        <v>1.4113392511589078</v>
      </c>
      <c r="R212" s="21">
        <f>R77*R186-Baseline!R77*Baseline!R186</f>
        <v>1.3941325535690656</v>
      </c>
      <c r="S212" s="21">
        <f>S77*S186-Baseline!S77*Baseline!S186</f>
        <v>1.3773965647675843</v>
      </c>
      <c r="T212" s="21">
        <f>T77*T186-Baseline!T77*Baseline!T186</f>
        <v>1.3611178897400082</v>
      </c>
      <c r="U212" s="21">
        <f>U77*U186-Baseline!U77*Baseline!U186</f>
        <v>1.3452836074521057</v>
      </c>
      <c r="V212" s="21">
        <f>V77*V186-Baseline!V77*Baseline!V186</f>
        <v>1.3298812592582552</v>
      </c>
      <c r="W212" s="21">
        <f>W77*W186-Baseline!W77*Baseline!W186</f>
        <v>1.3148988314729055</v>
      </c>
      <c r="X212" s="21">
        <f>X77*X186-Baseline!X77*Baseline!X186</f>
        <v>1.300324743177919</v>
      </c>
      <c r="Y212" s="21">
        <f>Y77*Y186-Baseline!Y77*Baseline!Y186</f>
        <v>1.2861478328045337</v>
      </c>
      <c r="Z212" s="21">
        <f>Z77*Z186-Baseline!Z77*Baseline!Z186</f>
        <v>1.27235734336406</v>
      </c>
      <c r="AA212" s="21">
        <f>AA77*AA186-Baseline!AA77*Baseline!AA186</f>
        <v>1.2589429119162778</v>
      </c>
      <c r="AB212" s="21">
        <f>AB77*AB186-Baseline!AB77*Baseline!AB186</f>
        <v>1.244350584382198</v>
      </c>
      <c r="AC212" s="21">
        <f>AC77*AC186-Baseline!AC77*Baseline!AC186</f>
        <v>8.0214463782212793</v>
      </c>
      <c r="AD212" s="21">
        <f>AD77*AD186-Baseline!AD77*Baseline!AD186</f>
        <v>7.9564246364868669</v>
      </c>
      <c r="AE212" s="21">
        <f>AE77*AE186-Baseline!AE77*Baseline!AE186</f>
        <v>7.8932051732507214</v>
      </c>
      <c r="AF212" s="21">
        <f>AF77*AF186-Baseline!AF77*Baseline!AF186</f>
        <v>7.8317539478663596</v>
      </c>
      <c r="AG212" s="21">
        <f>AG77*AG186-Baseline!AG77*Baseline!AG186</f>
        <v>7.7720384607547999</v>
      </c>
      <c r="AH212" s="21">
        <f>AH77*AH186-Baseline!AH77*Baseline!AH186</f>
        <v>7.7140276988298426</v>
      </c>
      <c r="AI212" s="21">
        <f>AI77*AI186-Baseline!AI77*Baseline!AI186</f>
        <v>7.6576921126500519</v>
      </c>
      <c r="AJ212" s="21">
        <f>AJ77*AJ186-Baseline!AJ77*Baseline!AJ186</f>
        <v>7.6399113497470328</v>
      </c>
      <c r="AK212" s="21">
        <f>AK77*AK186-Baseline!AK77*Baseline!AK186</f>
        <v>7.6234135756682502</v>
      </c>
      <c r="AL212" s="21">
        <f>AL77*AL186-Baseline!AL77*Baseline!AL186</f>
        <v>7.6081938432665179</v>
      </c>
      <c r="AM212" s="21">
        <f>AM77*AM186-Baseline!AM77*Baseline!AM186</f>
        <v>7.5942482754980922</v>
      </c>
      <c r="AN212" s="21">
        <f>AN77*AN186-Baseline!AN77*Baseline!AN186</f>
        <v>7.579683724344803</v>
      </c>
      <c r="AO212" s="21">
        <f>AO77*AO186-Baseline!AO77*Baseline!AO186</f>
        <v>7.5661630379074909</v>
      </c>
      <c r="AP212" s="21">
        <f>AP77*AP186-Baseline!AP77*Baseline!AP186</f>
        <v>7.5539932631723898</v>
      </c>
      <c r="AQ212" s="21">
        <f>AQ77*AQ186-Baseline!AQ77*Baseline!AQ186</f>
        <v>7.5431721867145951</v>
      </c>
      <c r="AR212" s="21">
        <f>AR77*AR186-Baseline!AR77*Baseline!AR186</f>
        <v>7.5256053169696662</v>
      </c>
      <c r="AS212" s="21">
        <f>AS77*AS186-Baseline!AS77*Baseline!AS186</f>
        <v>7.4922251171963881</v>
      </c>
      <c r="AT212" s="21">
        <f>AT77*AT186-Baseline!AT77*Baseline!AT186</f>
        <v>7.4601296893290954</v>
      </c>
      <c r="AU212" s="21">
        <f>AU77*AU186-Baseline!AU77*Baseline!AU186</f>
        <v>7.4292981813059997</v>
      </c>
      <c r="AV212" s="21">
        <f>AV77*AV186-Baseline!AV77*Baseline!AV186</f>
        <v>7.3944218540763371</v>
      </c>
      <c r="AW212" s="21">
        <f>AW77*AW186-Baseline!AW77*Baseline!AW186</f>
        <v>7.3495563598373819</v>
      </c>
      <c r="AX212" s="21">
        <f>AX77*AX186-Baseline!AX77*Baseline!AX186</f>
        <v>7.289072197874237</v>
      </c>
      <c r="AY212" s="21">
        <f>AY77*AY186-Baseline!AY77*Baseline!AY186</f>
        <v>7.2166937469280823</v>
      </c>
      <c r="AZ212" s="21">
        <f>AZ77*AZ186-Baseline!AZ77*Baseline!AZ186</f>
        <v>7.1423634004137782</v>
      </c>
      <c r="BA212" s="21">
        <f>BA77*BA186-Baseline!BA77*Baseline!BA186</f>
        <v>7.0702322699766027</v>
      </c>
      <c r="BB212" s="21">
        <f>BB77*BB186-Baseline!BB77*Baseline!BB186</f>
        <v>6.9988295958901423</v>
      </c>
    </row>
    <row r="213" spans="1:54" outlineLevel="2">
      <c r="A213" s="479"/>
      <c r="B213" s="150" t="s">
        <v>487</v>
      </c>
      <c r="C213" s="19"/>
      <c r="D213" s="135" t="s">
        <v>383</v>
      </c>
      <c r="E213" s="21">
        <f>E193-Baseline!E193</f>
        <v>9.2668914847671076</v>
      </c>
      <c r="F213" s="21">
        <f>F193-Baseline!F193</f>
        <v>9.3679537279103489</v>
      </c>
      <c r="G213" s="21">
        <f>G193-Baseline!G193</f>
        <v>9.4340178754530779</v>
      </c>
      <c r="H213" s="21">
        <f>H193-Baseline!H193</f>
        <v>9.499379334629154</v>
      </c>
      <c r="I213" s="21">
        <f>I193-Baseline!I193</f>
        <v>9.5961593005401742</v>
      </c>
      <c r="J213" s="21">
        <f>J193-Baseline!J193</f>
        <v>9.6918603108671526</v>
      </c>
      <c r="K213" s="21">
        <f>K193-Baseline!K193</f>
        <v>9.754843862470775</v>
      </c>
      <c r="L213" s="21">
        <f>L193-Baseline!L193</f>
        <v>9.8486917206725835</v>
      </c>
      <c r="M213" s="21">
        <f>M193-Baseline!M193</f>
        <v>9.9415422208249513</v>
      </c>
      <c r="N213" s="21">
        <f>N193-Baseline!N193</f>
        <v>10.002374355305474</v>
      </c>
      <c r="O213" s="21">
        <f>O193-Baseline!O193</f>
        <v>10.041803168715861</v>
      </c>
      <c r="P213" s="21">
        <f>P193-Baseline!P193</f>
        <v>10.067201066976004</v>
      </c>
      <c r="Q213" s="21">
        <f>Q193-Baseline!Q193</f>
        <v>10.092307352523003</v>
      </c>
      <c r="R213" s="21">
        <f>R193-Baseline!R193</f>
        <v>10.146758770611015</v>
      </c>
      <c r="S213" s="21">
        <f>S193-Baseline!S193</f>
        <v>10.1710874117496</v>
      </c>
      <c r="T213" s="21">
        <f>T193-Baseline!T193</f>
        <v>10.195290262759805</v>
      </c>
      <c r="U213" s="21">
        <f>U193-Baseline!U193</f>
        <v>10.219414726848065</v>
      </c>
      <c r="V213" s="21">
        <f>V193-Baseline!V193</f>
        <v>10.271725310899852</v>
      </c>
      <c r="W213" s="21">
        <f>W193-Baseline!W193</f>
        <v>10.295509717121492</v>
      </c>
      <c r="X213" s="21">
        <f>X193-Baseline!X193</f>
        <v>10.346947406151596</v>
      </c>
      <c r="Y213" s="21">
        <f>Y193-Baseline!Y193</f>
        <v>10.370594043075974</v>
      </c>
      <c r="Z213" s="21">
        <f>Z193-Baseline!Z193</f>
        <v>10.421387690867526</v>
      </c>
      <c r="AA213" s="21">
        <f>AA193-Baseline!AA193</f>
        <v>10.47179788339748</v>
      </c>
      <c r="AB213" s="21">
        <f>AB193-Baseline!AB193</f>
        <v>10.508844732514461</v>
      </c>
      <c r="AC213" s="21">
        <f>AC193-Baseline!AC193</f>
        <v>68.72542217115091</v>
      </c>
      <c r="AD213" s="21">
        <f>AD193-Baseline!AD193</f>
        <v>69.151677685105355</v>
      </c>
      <c r="AE213" s="21">
        <f>AE193-Baseline!AE193</f>
        <v>69.594193885621337</v>
      </c>
      <c r="AF213" s="21">
        <f>AF193-Baseline!AF193</f>
        <v>70.031211787654073</v>
      </c>
      <c r="AG213" s="21">
        <f>AG193-Baseline!AG193</f>
        <v>70.465173879841259</v>
      </c>
      <c r="AH213" s="21">
        <f>AH193-Baseline!AH193</f>
        <v>70.898996313306583</v>
      </c>
      <c r="AI213" s="21">
        <f>AI193-Baseline!AI193</f>
        <v>71.336598315924334</v>
      </c>
      <c r="AJ213" s="21">
        <f>AJ193-Baseline!AJ193</f>
        <v>72.124476043393742</v>
      </c>
      <c r="AK213" s="21">
        <f>AK193-Baseline!AK193</f>
        <v>72.919071780384428</v>
      </c>
      <c r="AL213" s="21">
        <f>AL193-Baseline!AL193</f>
        <v>73.7218369053803</v>
      </c>
      <c r="AM213" s="21">
        <f>AM193-Baseline!AM193</f>
        <v>74.533596390897515</v>
      </c>
      <c r="AN213" s="21">
        <f>AN193-Baseline!AN193</f>
        <v>75.335908438316054</v>
      </c>
      <c r="AO213" s="21">
        <f>AO193-Baseline!AO193</f>
        <v>76.144955334493545</v>
      </c>
      <c r="AP213" s="21">
        <f>AP193-Baseline!AP193</f>
        <v>76.964307686313404</v>
      </c>
      <c r="AQ213" s="21">
        <f>AQ193-Baseline!AQ193</f>
        <v>77.794587725135969</v>
      </c>
      <c r="AR213" s="21">
        <f>AR193-Baseline!AR193</f>
        <v>78.551791210055072</v>
      </c>
      <c r="AS213" s="21">
        <f>AS193-Baseline!AS193</f>
        <v>79.137572836987118</v>
      </c>
      <c r="AT213" s="21">
        <f>AT193-Baseline!AT193</f>
        <v>79.72874158911408</v>
      </c>
      <c r="AU213" s="21">
        <f>AU193-Baseline!AU193</f>
        <v>80.325575297063608</v>
      </c>
      <c r="AV213" s="21">
        <f>AV193-Baseline!AV193</f>
        <v>80.870491905719263</v>
      </c>
      <c r="AW213" s="21">
        <f>AW193-Baseline!AW193</f>
        <v>81.296216599709865</v>
      </c>
      <c r="AX213" s="21">
        <f>AX193-Baseline!AX193</f>
        <v>81.536038256785687</v>
      </c>
      <c r="AY213" s="21">
        <f>AY193-Baseline!AY193</f>
        <v>81.626242819234605</v>
      </c>
      <c r="AZ213" s="21">
        <f>AZ193-Baseline!AZ193</f>
        <v>81.676078532278211</v>
      </c>
      <c r="BA213" s="21">
        <f>BA193-Baseline!BA193</f>
        <v>81.732801567610366</v>
      </c>
      <c r="BB213" s="21">
        <f>BB193-Baseline!BB193</f>
        <v>81.780048151968543</v>
      </c>
    </row>
    <row r="214" spans="1:54" outlineLevel="2">
      <c r="A214" s="479"/>
      <c r="B214" s="150" t="s">
        <v>488</v>
      </c>
      <c r="C214" s="19"/>
      <c r="D214" s="135" t="s">
        <v>383</v>
      </c>
      <c r="E214" s="21">
        <f>E194-Baseline!E194</f>
        <v>4.6407787985067559</v>
      </c>
      <c r="F214" s="21">
        <f>F194-Baseline!F194</f>
        <v>4.6795660775851786</v>
      </c>
      <c r="G214" s="21">
        <f>G194-Baseline!G194</f>
        <v>4.7183412390088959</v>
      </c>
      <c r="H214" s="21">
        <f>H194-Baseline!H194</f>
        <v>4.7577576840483617</v>
      </c>
      <c r="I214" s="21">
        <f>I194-Baseline!I194</f>
        <v>4.7978255093100977</v>
      </c>
      <c r="J214" s="21">
        <f>J194-Baseline!J194</f>
        <v>4.8385532023341824</v>
      </c>
      <c r="K214" s="21">
        <f>K194-Baseline!K194</f>
        <v>4.8799495664708523</v>
      </c>
      <c r="L214" s="21">
        <f>L194-Baseline!L194</f>
        <v>4.9220237307679175</v>
      </c>
      <c r="M214" s="21">
        <f>M194-Baseline!M194</f>
        <v>4.9647788489651443</v>
      </c>
      <c r="N214" s="21">
        <f>N194-Baseline!N194</f>
        <v>5.0082300451349369</v>
      </c>
      <c r="O214" s="21">
        <f>O194-Baseline!O194</f>
        <v>5.026489242856421</v>
      </c>
      <c r="P214" s="21">
        <f>P194-Baseline!P194</f>
        <v>5.0388941346504925</v>
      </c>
      <c r="Q214" s="21">
        <f>Q194-Baseline!Q194</f>
        <v>5.052297456707473</v>
      </c>
      <c r="R214" s="21">
        <f>R194-Baseline!R194</f>
        <v>5.0667016258642459</v>
      </c>
      <c r="S214" s="21">
        <f>S194-Baseline!S194</f>
        <v>5.0809661232260801</v>
      </c>
      <c r="T214" s="21">
        <f>T194-Baseline!T194</f>
        <v>5.0962307991248004</v>
      </c>
      <c r="U214" s="21">
        <f>U194-Baseline!U194</f>
        <v>5.1124990277780649</v>
      </c>
      <c r="V214" s="21">
        <f>V194-Baseline!V194</f>
        <v>5.1297747618846996</v>
      </c>
      <c r="W214" s="21">
        <f>W194-Baseline!W194</f>
        <v>5.1480625157341819</v>
      </c>
      <c r="X214" s="21">
        <f>X194-Baseline!X194</f>
        <v>5.1673674065374895</v>
      </c>
      <c r="Y214" s="21">
        <f>Y194-Baseline!Y194</f>
        <v>5.1876951531828563</v>
      </c>
      <c r="Z214" s="21">
        <f>Z194-Baseline!Z194</f>
        <v>5.2090520880952935</v>
      </c>
      <c r="AA214" s="21">
        <f>AA194-Baseline!AA194</f>
        <v>5.2314451792038517</v>
      </c>
      <c r="AB214" s="21">
        <f>AB194-Baseline!AB194</f>
        <v>5.2483699476370944</v>
      </c>
      <c r="AC214" s="21">
        <f>AC194-Baseline!AC194</f>
        <v>34.317926968089132</v>
      </c>
      <c r="AD214" s="21">
        <f>AD194-Baseline!AD194</f>
        <v>34.525309886630168</v>
      </c>
      <c r="AE214" s="21">
        <f>AE194-Baseline!AE194</f>
        <v>34.734502527950546</v>
      </c>
      <c r="AF214" s="21">
        <f>AF194-Baseline!AF194</f>
        <v>34.94402073042788</v>
      </c>
      <c r="AG214" s="21">
        <f>AG194-Baseline!AG194</f>
        <v>35.153113876200962</v>
      </c>
      <c r="AH214" s="21">
        <f>AH194-Baseline!AH194</f>
        <v>35.362009559931742</v>
      </c>
      <c r="AI214" s="21">
        <f>AI194-Baseline!AI194</f>
        <v>35.572341904761394</v>
      </c>
      <c r="AJ214" s="21">
        <f>AJ194-Baseline!AJ194</f>
        <v>35.957287719770477</v>
      </c>
      <c r="AK214" s="21">
        <f>AK194-Baseline!AK194</f>
        <v>36.346029593863548</v>
      </c>
      <c r="AL214" s="21">
        <f>AL194-Baseline!AL194</f>
        <v>36.738841930426752</v>
      </c>
      <c r="AM214" s="21">
        <f>AM194-Baseline!AM194</f>
        <v>37.136060434748373</v>
      </c>
      <c r="AN214" s="21">
        <f>AN194-Baseline!AN194</f>
        <v>37.528574030493346</v>
      </c>
      <c r="AO214" s="21">
        <f>AO194-Baseline!AO194</f>
        <v>37.924508802802855</v>
      </c>
      <c r="AP214" s="21">
        <f>AP194-Baseline!AP194</f>
        <v>38.325624484066232</v>
      </c>
      <c r="AQ214" s="21">
        <f>AQ194-Baseline!AQ194</f>
        <v>38.732180840380899</v>
      </c>
      <c r="AR214" s="21">
        <f>AR194-Baseline!AR194</f>
        <v>39.102371937544014</v>
      </c>
      <c r="AS214" s="21">
        <f>AS194-Baseline!AS194</f>
        <v>39.387281931460329</v>
      </c>
      <c r="AT214" s="21">
        <f>AT194-Baseline!AT194</f>
        <v>39.674935466369142</v>
      </c>
      <c r="AU214" s="21">
        <f>AU194-Baseline!AU194</f>
        <v>39.965461308528702</v>
      </c>
      <c r="AV214" s="21">
        <f>AV194-Baseline!AV194</f>
        <v>40.230210188107371</v>
      </c>
      <c r="AW214" s="21">
        <f>AW194-Baseline!AW194</f>
        <v>40.435733869205919</v>
      </c>
      <c r="AX214" s="21">
        <f>AX194-Baseline!AX194</f>
        <v>40.548881327755041</v>
      </c>
      <c r="AY214" s="21">
        <f>AY194-Baseline!AY194</f>
        <v>40.587732901816842</v>
      </c>
      <c r="AZ214" s="21">
        <f>AZ194-Baseline!AZ194</f>
        <v>40.606631907983143</v>
      </c>
      <c r="BA214" s="21">
        <f>BA194-Baseline!BA194</f>
        <v>40.629074305485801</v>
      </c>
      <c r="BB214" s="21">
        <f>BB194-Baseline!BB194</f>
        <v>40.646921816353377</v>
      </c>
    </row>
    <row r="215" spans="1:54" outlineLevel="2">
      <c r="A215" s="479"/>
      <c r="B215" s="150" t="s">
        <v>489</v>
      </c>
      <c r="C215" s="19"/>
      <c r="D215" s="135" t="s">
        <v>383</v>
      </c>
      <c r="E215" s="21">
        <f>E195-Baseline!E195</f>
        <v>13.922336392222446</v>
      </c>
      <c r="F215" s="21">
        <f>F195-Baseline!F195</f>
        <v>14.038698229480024</v>
      </c>
      <c r="G215" s="21">
        <f>G195-Baseline!G195</f>
        <v>14.155023717026689</v>
      </c>
      <c r="H215" s="21">
        <f>H195-Baseline!H195</f>
        <v>14.273273052145086</v>
      </c>
      <c r="I215" s="21">
        <f>I195-Baseline!I195</f>
        <v>14.393476527930291</v>
      </c>
      <c r="J215" s="21">
        <f>J195-Baseline!J195</f>
        <v>14.515659603814434</v>
      </c>
      <c r="K215" s="21">
        <f>K195-Baseline!K195</f>
        <v>14.639848699412559</v>
      </c>
      <c r="L215" s="21">
        <f>L195-Baseline!L195</f>
        <v>14.766071192303752</v>
      </c>
      <c r="M215" s="21">
        <f>M195-Baseline!M195</f>
        <v>14.894336543769166</v>
      </c>
      <c r="N215" s="21">
        <f>N195-Baseline!N195</f>
        <v>15.024690132298481</v>
      </c>
      <c r="O215" s="21">
        <f>O195-Baseline!O195</f>
        <v>15.079467728569265</v>
      </c>
      <c r="P215" s="21">
        <f>P195-Baseline!P195</f>
        <v>15.116682406983767</v>
      </c>
      <c r="Q215" s="21">
        <f>Q195-Baseline!Q195</f>
        <v>15.156892370122419</v>
      </c>
      <c r="R215" s="21">
        <f>R195-Baseline!R195</f>
        <v>15.200104877592738</v>
      </c>
      <c r="S215" s="21">
        <f>S195-Baseline!S195</f>
        <v>15.242898366755513</v>
      </c>
      <c r="T215" s="21">
        <f>T195-Baseline!T195</f>
        <v>15.288692394486217</v>
      </c>
      <c r="U215" s="21">
        <f>U195-Baseline!U195</f>
        <v>15.33749708618878</v>
      </c>
      <c r="V215" s="21">
        <f>V195-Baseline!V195</f>
        <v>15.389324282832195</v>
      </c>
      <c r="W215" s="21">
        <f>W195-Baseline!W195</f>
        <v>15.444187547202548</v>
      </c>
      <c r="X215" s="21">
        <f>X195-Baseline!X195</f>
        <v>15.502102219612468</v>
      </c>
      <c r="Y215" s="21">
        <f>Y195-Baseline!Y195</f>
        <v>15.563085459548565</v>
      </c>
      <c r="Z215" s="21">
        <f>Z195-Baseline!Z195</f>
        <v>15.627156261586039</v>
      </c>
      <c r="AA215" s="21">
        <f>AA195-Baseline!AA195</f>
        <v>15.694335540282932</v>
      </c>
      <c r="AB215" s="21">
        <f>AB195-Baseline!AB195</f>
        <v>15.745109842911281</v>
      </c>
      <c r="AC215" s="21">
        <f>AC195-Baseline!AC195</f>
        <v>102.95378090524007</v>
      </c>
      <c r="AD215" s="21">
        <f>AD195-Baseline!AD195</f>
        <v>103.5759296619578</v>
      </c>
      <c r="AE215" s="21">
        <f>AE195-Baseline!AE195</f>
        <v>104.2035075872346</v>
      </c>
      <c r="AF215" s="21">
        <f>AF195-Baseline!AF195</f>
        <v>104.83206219627097</v>
      </c>
      <c r="AG215" s="21">
        <f>AG195-Baseline!AG195</f>
        <v>105.45934163221953</v>
      </c>
      <c r="AH215" s="21">
        <f>AH195-Baseline!AH195</f>
        <v>106.08602868427575</v>
      </c>
      <c r="AI215" s="21">
        <f>AI195-Baseline!AI195</f>
        <v>106.71702571941519</v>
      </c>
      <c r="AJ215" s="21">
        <f>AJ195-Baseline!AJ195</f>
        <v>107.87186316494051</v>
      </c>
      <c r="AK215" s="21">
        <f>AK195-Baseline!AK195</f>
        <v>109.03808878759008</v>
      </c>
      <c r="AL215" s="21">
        <f>AL195-Baseline!AL195</f>
        <v>110.21652579762734</v>
      </c>
      <c r="AM215" s="21">
        <f>AM195-Baseline!AM195</f>
        <v>111.40818131112947</v>
      </c>
      <c r="AN215" s="21">
        <f>AN195-Baseline!AN195</f>
        <v>112.58572209882138</v>
      </c>
      <c r="AO215" s="21">
        <f>AO195-Baseline!AO195</f>
        <v>113.77352641617975</v>
      </c>
      <c r="AP215" s="21">
        <f>AP195-Baseline!AP195</f>
        <v>114.97687346040382</v>
      </c>
      <c r="AQ215" s="21">
        <f>AQ195-Baseline!AQ195</f>
        <v>116.19654252979656</v>
      </c>
      <c r="AR215" s="21">
        <f>AR195-Baseline!AR195</f>
        <v>117.30711582173075</v>
      </c>
      <c r="AS215" s="21">
        <f>AS195-Baseline!AS195</f>
        <v>118.16184580389057</v>
      </c>
      <c r="AT215" s="21">
        <f>AT195-Baseline!AT195</f>
        <v>119.02480640902607</v>
      </c>
      <c r="AU215" s="21">
        <f>AU195-Baseline!AU195</f>
        <v>119.89638393591443</v>
      </c>
      <c r="AV215" s="21">
        <f>AV195-Baseline!AV195</f>
        <v>120.69063057505133</v>
      </c>
      <c r="AW215" s="21">
        <f>AW195-Baseline!AW195</f>
        <v>121.30720161872763</v>
      </c>
      <c r="AX215" s="21">
        <f>AX195-Baseline!AX195</f>
        <v>121.6466439947248</v>
      </c>
      <c r="AY215" s="21">
        <f>AY195-Baseline!AY195</f>
        <v>121.76319871723385</v>
      </c>
      <c r="AZ215" s="21">
        <f>AZ195-Baseline!AZ195</f>
        <v>121.81989573604457</v>
      </c>
      <c r="BA215" s="21">
        <f>BA195-Baseline!BA195</f>
        <v>121.88722292885909</v>
      </c>
      <c r="BB215" s="21">
        <f>BB195-Baseline!BB195</f>
        <v>121.94076546176078</v>
      </c>
    </row>
    <row r="216" spans="1:54" outlineLevel="2">
      <c r="A216" s="479"/>
      <c r="B216" s="150" t="s">
        <v>284</v>
      </c>
      <c r="C216" s="19"/>
      <c r="D216" s="135" t="s">
        <v>383</v>
      </c>
      <c r="E216" s="21">
        <f>E196-Baseline!E196</f>
        <v>1.1958343393343507</v>
      </c>
      <c r="F216" s="21">
        <f>F196-Baseline!F196</f>
        <v>1.2100258638211114</v>
      </c>
      <c r="G216" s="21">
        <f>G196-Baseline!G196</f>
        <v>1.2245118526219385</v>
      </c>
      <c r="H216" s="21">
        <f>H196-Baseline!H196</f>
        <v>1.239352283273272</v>
      </c>
      <c r="I216" s="21">
        <f>I196-Baseline!I196</f>
        <v>1.2546646980796132</v>
      </c>
      <c r="J216" s="21">
        <f>J196-Baseline!J196</f>
        <v>1.2704623419473418</v>
      </c>
      <c r="K216" s="21">
        <f>K196-Baseline!K196</f>
        <v>1.2860954342438573</v>
      </c>
      <c r="L216" s="21">
        <f>L196-Baseline!L196</f>
        <v>1.3019536646526597</v>
      </c>
      <c r="M216" s="21">
        <f>M196-Baseline!M196</f>
        <v>1.3179346395404887</v>
      </c>
      <c r="N216" s="21">
        <f>N196-Baseline!N196</f>
        <v>1.3343733029436327</v>
      </c>
      <c r="O216" s="21">
        <f>O196-Baseline!O196</f>
        <v>1.3507819591499464</v>
      </c>
      <c r="P216" s="21">
        <f>P196-Baseline!P196</f>
        <v>1.3675924918961695</v>
      </c>
      <c r="Q216" s="21">
        <f>Q196-Baseline!Q196</f>
        <v>1.3849480994112997</v>
      </c>
      <c r="R216" s="21">
        <f>R196-Baseline!R196</f>
        <v>1.4027731570886399</v>
      </c>
      <c r="S216" s="21">
        <f>S196-Baseline!S196</f>
        <v>1.4211969902985537</v>
      </c>
      <c r="T216" s="21">
        <f>T196-Baseline!T196</f>
        <v>1.4402380433223851</v>
      </c>
      <c r="U216" s="21">
        <f>U196-Baseline!U196</f>
        <v>1.4599155282159244</v>
      </c>
      <c r="V216" s="21">
        <f>V196-Baseline!V196</f>
        <v>1.4802495142957113</v>
      </c>
      <c r="W216" s="21">
        <f>W196-Baseline!W196</f>
        <v>1.5012609199245426</v>
      </c>
      <c r="X216" s="21">
        <f>X196-Baseline!X196</f>
        <v>1.5229716187560609</v>
      </c>
      <c r="Y216" s="21">
        <f>Y196-Baseline!Y196</f>
        <v>1.5454043990173174</v>
      </c>
      <c r="Z216" s="21">
        <f>Z196-Baseline!Z196</f>
        <v>1.5685830853730116</v>
      </c>
      <c r="AA216" s="21">
        <f>AA196-Baseline!AA196</f>
        <v>1.5925324998488806</v>
      </c>
      <c r="AB216" s="21">
        <f>AB196-Baseline!AB196</f>
        <v>1.6161537557042058</v>
      </c>
      <c r="AC216" s="21">
        <f>AC196-Baseline!AC196</f>
        <v>2.8601415265077055</v>
      </c>
      <c r="AD216" s="21">
        <f>AD196-Baseline!AD196</f>
        <v>2.8642980826516125</v>
      </c>
      <c r="AE216" s="21">
        <f>AE196-Baseline!AE196</f>
        <v>2.8696027570952287</v>
      </c>
      <c r="AF216" s="21">
        <f>AF196-Baseline!AF196</f>
        <v>2.8760817040907702</v>
      </c>
      <c r="AG216" s="21">
        <f>AG196-Baseline!AG196</f>
        <v>2.8837625272892087</v>
      </c>
      <c r="AH216" s="21">
        <f>AH196-Baseline!AH196</f>
        <v>2.892674268422593</v>
      </c>
      <c r="AI216" s="21">
        <f>AI196-Baseline!AI196</f>
        <v>2.9028475332270389</v>
      </c>
      <c r="AJ216" s="21">
        <f>AJ196-Baseline!AJ196</f>
        <v>2.9204720050567161</v>
      </c>
      <c r="AK216" s="21">
        <f>AK196-Baseline!AK196</f>
        <v>2.9394912424429904</v>
      </c>
      <c r="AL216" s="21">
        <f>AL196-Baseline!AL196</f>
        <v>2.9599497695305965</v>
      </c>
      <c r="AM216" s="21">
        <f>AM196-Baseline!AM196</f>
        <v>2.9818942380537869</v>
      </c>
      <c r="AN216" s="21">
        <f>AN196-Baseline!AN196</f>
        <v>3.0051361907110037</v>
      </c>
      <c r="AO216" s="21">
        <f>AO196-Baseline!AO196</f>
        <v>3.0299275359278344</v>
      </c>
      <c r="AP216" s="21">
        <f>AP196-Baseline!AP196</f>
        <v>3.0563604404001961</v>
      </c>
      <c r="AQ216" s="21">
        <f>AQ196-Baseline!AQ196</f>
        <v>3.0844912995782008</v>
      </c>
      <c r="AR216" s="21">
        <f>AR196-Baseline!AR196</f>
        <v>3.1078945369295075</v>
      </c>
      <c r="AS216" s="21">
        <f>AS196-Baseline!AS196</f>
        <v>3.1189147107606336</v>
      </c>
      <c r="AT216" s="21">
        <f>AT196-Baseline!AT196</f>
        <v>3.1310676138221956</v>
      </c>
      <c r="AU216" s="21">
        <f>AU196-Baseline!AU196</f>
        <v>3.1443814382155275</v>
      </c>
      <c r="AV216" s="21">
        <f>AV196-Baseline!AV196</f>
        <v>3.1540645159006173</v>
      </c>
      <c r="AW216" s="21">
        <f>AW196-Baseline!AW196</f>
        <v>3.1544101089962808</v>
      </c>
      <c r="AX216" s="21">
        <f>AX196-Baseline!AX196</f>
        <v>3.1525776716226743</v>
      </c>
      <c r="AY216" s="21">
        <f>AY196-Baseline!AY196</f>
        <v>3.149318994595196</v>
      </c>
      <c r="AZ216" s="21">
        <f>AZ196-Baseline!AZ196</f>
        <v>3.1461345331417889</v>
      </c>
      <c r="BA216" s="21">
        <f>BA196-Baseline!BA196</f>
        <v>3.1436641866622677</v>
      </c>
      <c r="BB216" s="21">
        <f>BB196-Baseline!BB196</f>
        <v>3.1411957799000922</v>
      </c>
    </row>
    <row r="217" spans="1:54" outlineLevel="2">
      <c r="A217" s="479"/>
      <c r="B217" s="150" t="s">
        <v>287</v>
      </c>
      <c r="C217" s="19"/>
      <c r="D217" s="135"/>
      <c r="E217" s="21">
        <f>E197-Baseline!E197</f>
        <v>5.8022716868999993</v>
      </c>
      <c r="F217" s="21">
        <f>F197-Baseline!F197</f>
        <v>5.7582112216425125</v>
      </c>
      <c r="G217" s="21">
        <f>G197-Baseline!G197</f>
        <v>5.7145580558706168</v>
      </c>
      <c r="H217" s="21">
        <f>H197-Baseline!H197</f>
        <v>5.6706530926995304</v>
      </c>
      <c r="I217" s="21">
        <f>I197-Baseline!I197</f>
        <v>5.6283496603399525</v>
      </c>
      <c r="J217" s="21">
        <f>J197-Baseline!J197</f>
        <v>5.5876146072809307</v>
      </c>
      <c r="K217" s="21">
        <f>K197-Baseline!K197</f>
        <v>5.5431860397652564</v>
      </c>
      <c r="L217" s="21">
        <f>L197-Baseline!L197</f>
        <v>5.4982375454180747</v>
      </c>
      <c r="M217" s="21">
        <f>M197-Baseline!M197</f>
        <v>5.4495294348435106</v>
      </c>
      <c r="N217" s="21">
        <f>N197-Baseline!N197</f>
        <v>5.4017166842432776</v>
      </c>
      <c r="O217" s="21">
        <f>O197-Baseline!O197</f>
        <v>5.345777572624284</v>
      </c>
      <c r="P217" s="21">
        <f>P197-Baseline!P197</f>
        <v>5.289371026738511</v>
      </c>
      <c r="Q217" s="21">
        <f>Q197-Baseline!Q197</f>
        <v>5.2350331158293573</v>
      </c>
      <c r="R217" s="21">
        <f>R197-Baseline!R197</f>
        <v>5.182463597198562</v>
      </c>
      <c r="S217" s="21">
        <f>S197-Baseline!S197</f>
        <v>5.131931292845425</v>
      </c>
      <c r="T217" s="21">
        <f>T197-Baseline!T197</f>
        <v>5.0833896177170947</v>
      </c>
      <c r="U217" s="21">
        <f>U197-Baseline!U197</f>
        <v>5.0367939878361927</v>
      </c>
      <c r="V217" s="21">
        <f>V197-Baseline!V197</f>
        <v>4.9921017651336754</v>
      </c>
      <c r="W217" s="21">
        <f>W197-Baseline!W197</f>
        <v>4.9492722057259648</v>
      </c>
      <c r="X217" s="21">
        <f>X197-Baseline!X197</f>
        <v>4.9082664086109222</v>
      </c>
      <c r="Y217" s="21">
        <f>Y197-Baseline!Y197</f>
        <v>4.8689331449594313</v>
      </c>
      <c r="Z217" s="21">
        <f>Z197-Baseline!Z197</f>
        <v>4.8311637558334439</v>
      </c>
      <c r="AA217" s="21">
        <f>AA197-Baseline!AA197</f>
        <v>4.7951141334165897</v>
      </c>
      <c r="AB217" s="21">
        <f>AB197-Baseline!AB197</f>
        <v>4.757240200560517</v>
      </c>
      <c r="AC217" s="21">
        <f>AC197-Baseline!AC197</f>
        <v>18.873996101442646</v>
      </c>
      <c r="AD217" s="21">
        <f>AD197-Baseline!AD197</f>
        <v>18.655636926983192</v>
      </c>
      <c r="AE217" s="21">
        <f>AE197-Baseline!AE197</f>
        <v>18.446449703415301</v>
      </c>
      <c r="AF217" s="21">
        <f>AF197-Baseline!AF197</f>
        <v>18.246206999244549</v>
      </c>
      <c r="AG217" s="21">
        <f>AG197-Baseline!AG197</f>
        <v>18.054690501330086</v>
      </c>
      <c r="AH217" s="21">
        <f>AH197-Baseline!AH197</f>
        <v>17.871690747820587</v>
      </c>
      <c r="AI217" s="21">
        <f>AI197-Baseline!AI197</f>
        <v>17.697006088754435</v>
      </c>
      <c r="AJ217" s="21">
        <f>AJ197-Baseline!AJ197</f>
        <v>17.615543306386293</v>
      </c>
      <c r="AK217" s="21">
        <f>AK197-Baseline!AK197</f>
        <v>17.540888868882934</v>
      </c>
      <c r="AL217" s="21">
        <f>AL197-Baseline!AL197</f>
        <v>17.472970582038222</v>
      </c>
      <c r="AM217" s="21">
        <f>AM197-Baseline!AM197</f>
        <v>17.411721620084787</v>
      </c>
      <c r="AN217" s="21">
        <f>AN197-Baseline!AN197</f>
        <v>17.354499803556902</v>
      </c>
      <c r="AO217" s="21">
        <f>AO197-Baseline!AO197</f>
        <v>17.303521421106044</v>
      </c>
      <c r="AP217" s="21">
        <f>AP197-Baseline!AP197</f>
        <v>17.259155577052624</v>
      </c>
      <c r="AQ217" s="21">
        <f>AQ197-Baseline!AQ197</f>
        <v>17.221352880419332</v>
      </c>
      <c r="AR217" s="21">
        <f>AR197-Baseline!AR197</f>
        <v>17.172022604080993</v>
      </c>
      <c r="AS217" s="21">
        <f>AS197-Baseline!AS197</f>
        <v>17.090921841001716</v>
      </c>
      <c r="AT217" s="21">
        <f>AT197-Baseline!AT197</f>
        <v>17.016124363968988</v>
      </c>
      <c r="AU217" s="21">
        <f>AU197-Baseline!AU197</f>
        <v>16.947549622062144</v>
      </c>
      <c r="AV217" s="21">
        <f>AV197-Baseline!AV197</f>
        <v>16.873387871197508</v>
      </c>
      <c r="AW217" s="21">
        <f>AW197-Baseline!AW197</f>
        <v>16.7804216630492</v>
      </c>
      <c r="AX217" s="21">
        <f>AX197-Baseline!AX197</f>
        <v>16.670159518059851</v>
      </c>
      <c r="AY217" s="21">
        <f>AY197-Baseline!AY197</f>
        <v>16.547663742466867</v>
      </c>
      <c r="AZ217" s="21">
        <f>AZ197-Baseline!AZ197</f>
        <v>16.426626121068324</v>
      </c>
      <c r="BA217" s="21">
        <f>BA197-Baseline!BA197</f>
        <v>16.31214500862265</v>
      </c>
      <c r="BB217" s="21">
        <f>BB197-Baseline!BB197</f>
        <v>16.19898917351766</v>
      </c>
    </row>
    <row r="218" spans="1:54" outlineLevel="2">
      <c r="A218" s="480"/>
      <c r="B218" s="150" t="s">
        <v>470</v>
      </c>
      <c r="C218" s="19"/>
      <c r="D218" s="135" t="s">
        <v>383</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8" t="s">
        <v>490</v>
      </c>
      <c r="B220" s="150" t="s">
        <v>491</v>
      </c>
      <c r="C220" s="19"/>
      <c r="D220" s="135" t="s">
        <v>383</v>
      </c>
      <c r="E220" s="21">
        <f>E200-Baseline!E200</f>
        <v>17.819167828606382</v>
      </c>
      <c r="F220" s="21">
        <f>F200-Baseline!F200</f>
        <v>17.879843369968238</v>
      </c>
      <c r="G220" s="21">
        <f>G200-Baseline!G200</f>
        <v>17.906184486891355</v>
      </c>
      <c r="H220" s="21">
        <f>H200-Baseline!H200</f>
        <v>17.932100155660475</v>
      </c>
      <c r="I220" s="21">
        <f>I200-Baseline!I200</f>
        <v>17.991679683759958</v>
      </c>
      <c r="J220" s="21">
        <f>J200-Baseline!J200</f>
        <v>18.052402437462547</v>
      </c>
      <c r="K220" s="21">
        <f>K200-Baseline!K200</f>
        <v>18.076715099432146</v>
      </c>
      <c r="L220" s="21">
        <f>L200-Baseline!L200</f>
        <v>18.131759690425778</v>
      </c>
      <c r="M220" s="21">
        <f>M200-Baseline!M200</f>
        <v>18.1823276850347</v>
      </c>
      <c r="N220" s="21">
        <f>N200-Baseline!N200</f>
        <v>18.202386842344684</v>
      </c>
      <c r="O220" s="21">
        <f>O200-Baseline!O200</f>
        <v>18.185583529756709</v>
      </c>
      <c r="P220" s="21">
        <f>P200-Baseline!P200</f>
        <v>18.153195130304297</v>
      </c>
      <c r="Q220" s="21">
        <f>Q200-Baseline!Q200</f>
        <v>18.123627818922568</v>
      </c>
      <c r="R220" s="21">
        <f>R200-Baseline!R200</f>
        <v>18.126128078467282</v>
      </c>
      <c r="S220" s="21">
        <f>S200-Baseline!S200</f>
        <v>18.101612259661163</v>
      </c>
      <c r="T220" s="21">
        <f>T200-Baseline!T200</f>
        <v>18.080035813539293</v>
      </c>
      <c r="U220" s="21">
        <f>U200-Baseline!U200</f>
        <v>18.061407850352289</v>
      </c>
      <c r="V220" s="21">
        <f>V200-Baseline!V200</f>
        <v>18.073957849587494</v>
      </c>
      <c r="W220" s="21">
        <f>W200-Baseline!W200</f>
        <v>18.060941674244905</v>
      </c>
      <c r="X220" s="21">
        <f>X200-Baseline!X200</f>
        <v>18.078510176696497</v>
      </c>
      <c r="Y220" s="21">
        <f>Y200-Baseline!Y200</f>
        <v>18.071079419857256</v>
      </c>
      <c r="Z220" s="21">
        <f>Z200-Baseline!Z200</f>
        <v>18.09349187543804</v>
      </c>
      <c r="AA220" s="21">
        <f>AA200-Baseline!AA200</f>
        <v>18.118387428579226</v>
      </c>
      <c r="AB220" s="21">
        <f>AB200-Baseline!AB200</f>
        <v>18.126589273161382</v>
      </c>
      <c r="AC220" s="21">
        <f>AC200-Baseline!AC200</f>
        <v>98.481006177322541</v>
      </c>
      <c r="AD220" s="21">
        <f>AD200-Baseline!AD200</f>
        <v>98.628037331227034</v>
      </c>
      <c r="AE220" s="21">
        <f>AE200-Baseline!AE200</f>
        <v>98.803451519382577</v>
      </c>
      <c r="AF220" s="21">
        <f>AF200-Baseline!AF200</f>
        <v>98.985254438855748</v>
      </c>
      <c r="AG220" s="21">
        <f>AG200-Baseline!AG200</f>
        <v>99.175665369215352</v>
      </c>
      <c r="AH220" s="21">
        <f>AH200-Baseline!AH200</f>
        <v>99.377389028379611</v>
      </c>
      <c r="AI220" s="21">
        <f>AI200-Baseline!AI200</f>
        <v>99.594144050555869</v>
      </c>
      <c r="AJ220" s="21">
        <f>AJ200-Baseline!AJ200</f>
        <v>100.30040270458377</v>
      </c>
      <c r="AK220" s="21">
        <f>AK200-Baseline!AK200</f>
        <v>101.02286546737859</v>
      </c>
      <c r="AL220" s="21">
        <f>AL200-Baseline!AL200</f>
        <v>101.76295110021564</v>
      </c>
      <c r="AM220" s="21">
        <f>AM200-Baseline!AM200</f>
        <v>102.52146052453418</v>
      </c>
      <c r="AN220" s="21">
        <f>AN200-Baseline!AN200</f>
        <v>103.27522815692876</v>
      </c>
      <c r="AO220" s="21">
        <f>AO200-Baseline!AO200</f>
        <v>104.04456732943491</v>
      </c>
      <c r="AP220" s="21">
        <f>AP200-Baseline!AP200</f>
        <v>104.83381696693861</v>
      </c>
      <c r="AQ220" s="21">
        <f>AQ200-Baseline!AQ200</f>
        <v>105.6436040918481</v>
      </c>
      <c r="AR220" s="21">
        <f>AR200-Baseline!AR200</f>
        <v>106.35731366803523</v>
      </c>
      <c r="AS220" s="21">
        <f>AS200-Baseline!AS200</f>
        <v>106.83963450594585</v>
      </c>
      <c r="AT220" s="21">
        <f>AT200-Baseline!AT200</f>
        <v>107.33606325623435</v>
      </c>
      <c r="AU220" s="21">
        <f>AU200-Baseline!AU200</f>
        <v>107.84680453864728</v>
      </c>
      <c r="AV220" s="21">
        <f>AV200-Baseline!AV200</f>
        <v>108.29236614689373</v>
      </c>
      <c r="AW220" s="21">
        <f>AW200-Baseline!AW200</f>
        <v>108.58060473159273</v>
      </c>
      <c r="AX220" s="21">
        <f>AX200-Baseline!AX200</f>
        <v>108.64784764434245</v>
      </c>
      <c r="AY220" s="21">
        <f>AY200-Baseline!AY200</f>
        <v>108.53991930322475</v>
      </c>
      <c r="AZ220" s="21">
        <f>AZ200-Baseline!AZ200</f>
        <v>108.39120258690211</v>
      </c>
      <c r="BA220" s="21">
        <f>BA200-Baseline!BA200</f>
        <v>108.25884303287188</v>
      </c>
      <c r="BB220" s="21">
        <f>BB200-Baseline!BB200</f>
        <v>108.11906270127643</v>
      </c>
    </row>
    <row r="221" spans="1:54" outlineLevel="2">
      <c r="A221" s="479"/>
      <c r="B221" s="150" t="s">
        <v>492</v>
      </c>
      <c r="C221" s="19"/>
      <c r="D221" s="135" t="s">
        <v>383</v>
      </c>
      <c r="E221" s="21">
        <f>E201-Baseline!E201</f>
        <v>13.193055142346033</v>
      </c>
      <c r="F221" s="21">
        <f>F201-Baseline!F201</f>
        <v>13.19145571964307</v>
      </c>
      <c r="G221" s="21">
        <f>G201-Baseline!G201</f>
        <v>13.190507850447174</v>
      </c>
      <c r="H221" s="21">
        <f>H201-Baseline!H201</f>
        <v>13.190478505079682</v>
      </c>
      <c r="I221" s="21">
        <f>I201-Baseline!I201</f>
        <v>13.193345892529884</v>
      </c>
      <c r="J221" s="21">
        <f>J201-Baseline!J201</f>
        <v>13.199095328929577</v>
      </c>
      <c r="K221" s="21">
        <f>K201-Baseline!K201</f>
        <v>13.201820803432224</v>
      </c>
      <c r="L221" s="21">
        <f>L201-Baseline!L201</f>
        <v>13.205091700521111</v>
      </c>
      <c r="M221" s="21">
        <f>M201-Baseline!M201</f>
        <v>13.205564313174893</v>
      </c>
      <c r="N221" s="21">
        <f>N201-Baseline!N201</f>
        <v>13.208242532174147</v>
      </c>
      <c r="O221" s="21">
        <f>O201-Baseline!O201</f>
        <v>13.170269603897269</v>
      </c>
      <c r="P221" s="21">
        <f>P201-Baseline!P201</f>
        <v>13.124888197978784</v>
      </c>
      <c r="Q221" s="21">
        <f>Q201-Baseline!Q201</f>
        <v>13.083617923107038</v>
      </c>
      <c r="R221" s="21">
        <f>R201-Baseline!R201</f>
        <v>13.046070933720513</v>
      </c>
      <c r="S221" s="21">
        <f>S201-Baseline!S201</f>
        <v>13.011490971137643</v>
      </c>
      <c r="T221" s="21">
        <f>T201-Baseline!T201</f>
        <v>12.980976349904289</v>
      </c>
      <c r="U221" s="21">
        <f>U201-Baseline!U201</f>
        <v>12.954492151282288</v>
      </c>
      <c r="V221" s="21">
        <f>V201-Baseline!V201</f>
        <v>12.932007300572341</v>
      </c>
      <c r="W221" s="21">
        <f>W201-Baseline!W201</f>
        <v>12.913494472857595</v>
      </c>
      <c r="X221" s="21">
        <f>X201-Baseline!X201</f>
        <v>12.898930177082391</v>
      </c>
      <c r="Y221" s="21">
        <f>Y201-Baseline!Y201</f>
        <v>12.888180529964139</v>
      </c>
      <c r="Z221" s="21">
        <f>Z201-Baseline!Z201</f>
        <v>12.881156272665809</v>
      </c>
      <c r="AA221" s="21">
        <f>AA201-Baseline!AA201</f>
        <v>12.8780347243856</v>
      </c>
      <c r="AB221" s="21">
        <f>AB201-Baseline!AB201</f>
        <v>12.866114488284015</v>
      </c>
      <c r="AC221" s="21">
        <f>AC201-Baseline!AC201</f>
        <v>64.073510974260756</v>
      </c>
      <c r="AD221" s="21">
        <f>AD201-Baseline!AD201</f>
        <v>64.001669532751833</v>
      </c>
      <c r="AE221" s="21">
        <f>AE201-Baseline!AE201</f>
        <v>63.943760161711793</v>
      </c>
      <c r="AF221" s="21">
        <f>AF201-Baseline!AF201</f>
        <v>63.898063381629562</v>
      </c>
      <c r="AG221" s="21">
        <f>AG201-Baseline!AG201</f>
        <v>63.863605365575054</v>
      </c>
      <c r="AH221" s="21">
        <f>AH201-Baseline!AH201</f>
        <v>63.84040227500477</v>
      </c>
      <c r="AI221" s="21">
        <f>AI201-Baseline!AI201</f>
        <v>63.829887639392922</v>
      </c>
      <c r="AJ221" s="21">
        <f>AJ201-Baseline!AJ201</f>
        <v>64.13321438096051</v>
      </c>
      <c r="AK221" s="21">
        <f>AK201-Baseline!AK201</f>
        <v>64.449823280857728</v>
      </c>
      <c r="AL221" s="21">
        <f>AL201-Baseline!AL201</f>
        <v>64.779956125262089</v>
      </c>
      <c r="AM221" s="21">
        <f>AM201-Baseline!AM201</f>
        <v>65.123924568385036</v>
      </c>
      <c r="AN221" s="21">
        <f>AN201-Baseline!AN201</f>
        <v>65.467893749106054</v>
      </c>
      <c r="AO221" s="21">
        <f>AO201-Baseline!AO201</f>
        <v>65.824120797744229</v>
      </c>
      <c r="AP221" s="21">
        <f>AP201-Baseline!AP201</f>
        <v>66.195133764691434</v>
      </c>
      <c r="AQ221" s="21">
        <f>AQ201-Baseline!AQ201</f>
        <v>66.581197207093027</v>
      </c>
      <c r="AR221" s="21">
        <f>AR201-Baseline!AR201</f>
        <v>66.907894395524181</v>
      </c>
      <c r="AS221" s="21">
        <f>AS201-Baseline!AS201</f>
        <v>67.08934360041907</v>
      </c>
      <c r="AT221" s="21">
        <f>AT201-Baseline!AT201</f>
        <v>67.282257133489423</v>
      </c>
      <c r="AU221" s="21">
        <f>AU201-Baseline!AU201</f>
        <v>67.486690550112371</v>
      </c>
      <c r="AV221" s="21">
        <f>AV201-Baseline!AV201</f>
        <v>67.652084429281828</v>
      </c>
      <c r="AW221" s="21">
        <f>AW201-Baseline!AW201</f>
        <v>67.720122001088782</v>
      </c>
      <c r="AX221" s="21">
        <f>AX201-Baseline!AX201</f>
        <v>67.660690715311802</v>
      </c>
      <c r="AY221" s="21">
        <f>AY201-Baseline!AY201</f>
        <v>67.501409385806994</v>
      </c>
      <c r="AZ221" s="21">
        <f>AZ201-Baseline!AZ201</f>
        <v>67.321755962607028</v>
      </c>
      <c r="BA221" s="21">
        <f>BA201-Baseline!BA201</f>
        <v>67.155115770747329</v>
      </c>
      <c r="BB221" s="21">
        <f>BB201-Baseline!BB201</f>
        <v>66.985936365661274</v>
      </c>
    </row>
    <row r="222" spans="1:54" outlineLevel="2">
      <c r="A222" s="480"/>
      <c r="B222" s="150" t="s">
        <v>493</v>
      </c>
      <c r="C222" s="19"/>
      <c r="D222" s="135" t="s">
        <v>383</v>
      </c>
      <c r="E222" s="21">
        <f>E202-Baseline!E202</f>
        <v>22.474612736061722</v>
      </c>
      <c r="F222" s="21">
        <f>F202-Baseline!F202</f>
        <v>22.550587871537914</v>
      </c>
      <c r="G222" s="21">
        <f>G202-Baseline!G202</f>
        <v>22.62719032846497</v>
      </c>
      <c r="H222" s="21">
        <f>H202-Baseline!H202</f>
        <v>22.705993873176411</v>
      </c>
      <c r="I222" s="21">
        <f>I202-Baseline!I202</f>
        <v>22.788996911150075</v>
      </c>
      <c r="J222" s="21">
        <f>J202-Baseline!J202</f>
        <v>22.876201730409829</v>
      </c>
      <c r="K222" s="21">
        <f>K202-Baseline!K202</f>
        <v>22.961719936373932</v>
      </c>
      <c r="L222" s="21">
        <f>L202-Baseline!L202</f>
        <v>23.049139162056946</v>
      </c>
      <c r="M222" s="21">
        <f>M202-Baseline!M202</f>
        <v>23.135122007978914</v>
      </c>
      <c r="N222" s="21">
        <f>N202-Baseline!N202</f>
        <v>23.224702619337691</v>
      </c>
      <c r="O222" s="21">
        <f>O202-Baseline!O202</f>
        <v>23.223248089610109</v>
      </c>
      <c r="P222" s="21">
        <f>P202-Baseline!P202</f>
        <v>23.20267647031206</v>
      </c>
      <c r="Q222" s="21">
        <f>Q202-Baseline!Q202</f>
        <v>23.188212836521984</v>
      </c>
      <c r="R222" s="21">
        <f>R202-Baseline!R202</f>
        <v>23.179474185449006</v>
      </c>
      <c r="S222" s="21">
        <f>S202-Baseline!S202</f>
        <v>23.173423214667078</v>
      </c>
      <c r="T222" s="21">
        <f>T202-Baseline!T202</f>
        <v>23.173437945265707</v>
      </c>
      <c r="U222" s="21">
        <f>U202-Baseline!U202</f>
        <v>23.179490209693</v>
      </c>
      <c r="V222" s="21">
        <f>V202-Baseline!V202</f>
        <v>23.191556821519836</v>
      </c>
      <c r="W222" s="21">
        <f>W202-Baseline!W202</f>
        <v>23.209619504325961</v>
      </c>
      <c r="X222" s="21">
        <f>X202-Baseline!X202</f>
        <v>23.233664990157365</v>
      </c>
      <c r="Y222" s="21">
        <f>Y202-Baseline!Y202</f>
        <v>23.263570836329848</v>
      </c>
      <c r="Z222" s="21">
        <f>Z202-Baseline!Z202</f>
        <v>23.299260446156552</v>
      </c>
      <c r="AA222" s="21">
        <f>AA202-Baseline!AA202</f>
        <v>23.340925085464679</v>
      </c>
      <c r="AB222" s="21">
        <f>AB202-Baseline!AB202</f>
        <v>23.362854383558204</v>
      </c>
      <c r="AC222" s="21">
        <f>AC202-Baseline!AC202</f>
        <v>132.70936491141171</v>
      </c>
      <c r="AD222" s="21">
        <f>AD202-Baseline!AD202</f>
        <v>133.05228930807948</v>
      </c>
      <c r="AE222" s="21">
        <f>AE202-Baseline!AE202</f>
        <v>133.41276522099585</v>
      </c>
      <c r="AF222" s="21">
        <f>AF202-Baseline!AF202</f>
        <v>133.78610484747264</v>
      </c>
      <c r="AG222" s="21">
        <f>AG202-Baseline!AG202</f>
        <v>134.16983312159363</v>
      </c>
      <c r="AH222" s="21">
        <f>AH202-Baseline!AH202</f>
        <v>134.56442139934876</v>
      </c>
      <c r="AI222" s="21">
        <f>AI202-Baseline!AI202</f>
        <v>134.97457145404672</v>
      </c>
      <c r="AJ222" s="21">
        <f>AJ202-Baseline!AJ202</f>
        <v>136.04778982613055</v>
      </c>
      <c r="AK222" s="21">
        <f>AK202-Baseline!AK202</f>
        <v>137.14188247458426</v>
      </c>
      <c r="AL222" s="21">
        <f>AL202-Baseline!AL202</f>
        <v>138.25763999246269</v>
      </c>
      <c r="AM222" s="21">
        <f>AM202-Baseline!AM202</f>
        <v>139.39604544476612</v>
      </c>
      <c r="AN222" s="21">
        <f>AN202-Baseline!AN202</f>
        <v>140.52504181743407</v>
      </c>
      <c r="AO222" s="21">
        <f>AO202-Baseline!AO202</f>
        <v>141.67313841112113</v>
      </c>
      <c r="AP222" s="21">
        <f>AP202-Baseline!AP202</f>
        <v>142.84638274102903</v>
      </c>
      <c r="AQ222" s="21">
        <f>AQ202-Baseline!AQ202</f>
        <v>144.04555889650868</v>
      </c>
      <c r="AR222" s="21">
        <f>AR202-Baseline!AR202</f>
        <v>145.11263827971089</v>
      </c>
      <c r="AS222" s="21">
        <f>AS202-Baseline!AS202</f>
        <v>145.86390747284929</v>
      </c>
      <c r="AT222" s="21">
        <f>AT202-Baseline!AT202</f>
        <v>146.63212807614636</v>
      </c>
      <c r="AU222" s="21">
        <f>AU202-Baseline!AU202</f>
        <v>147.41761317749811</v>
      </c>
      <c r="AV222" s="21">
        <f>AV202-Baseline!AV202</f>
        <v>148.11250481622579</v>
      </c>
      <c r="AW222" s="21">
        <f>AW202-Baseline!AW202</f>
        <v>148.5915897506105</v>
      </c>
      <c r="AX222" s="21">
        <f>AX202-Baseline!AX202</f>
        <v>148.75845338228157</v>
      </c>
      <c r="AY222" s="21">
        <f>AY202-Baseline!AY202</f>
        <v>148.67687520122399</v>
      </c>
      <c r="AZ222" s="21">
        <f>AZ202-Baseline!AZ202</f>
        <v>148.53501979066846</v>
      </c>
      <c r="BA222" s="21">
        <f>BA202-Baseline!BA202</f>
        <v>148.41326439412063</v>
      </c>
      <c r="BB222" s="21">
        <f>BB202-Baseline!BB202</f>
        <v>148.27978001106868</v>
      </c>
    </row>
    <row r="223" spans="1:54" outlineLevel="2">
      <c r="B223" s="19"/>
      <c r="C223" s="19"/>
      <c r="D223" s="19"/>
      <c r="E223" s="15"/>
    </row>
    <row r="224" spans="1:54" outlineLevel="2">
      <c r="A224" s="478" t="s">
        <v>494</v>
      </c>
      <c r="B224" s="150" t="s">
        <v>491</v>
      </c>
      <c r="C224" s="19"/>
      <c r="D224" s="135" t="s">
        <v>383</v>
      </c>
      <c r="E224" s="21">
        <f>E204-Baseline!E204</f>
        <v>17.819167828606382</v>
      </c>
      <c r="F224" s="21">
        <f>F204-Baseline!F204</f>
        <v>35.699011198574624</v>
      </c>
      <c r="G224" s="21">
        <f>G204-Baseline!G204</f>
        <v>53.605195685465979</v>
      </c>
      <c r="H224" s="21">
        <f>H204-Baseline!H204</f>
        <v>71.537295841126451</v>
      </c>
      <c r="I224" s="21">
        <f>I204-Baseline!I204</f>
        <v>89.528975524886405</v>
      </c>
      <c r="J224" s="21">
        <f>J204-Baseline!J204</f>
        <v>107.58137796234895</v>
      </c>
      <c r="K224" s="21">
        <f>K204-Baseline!K204</f>
        <v>125.6580930617811</v>
      </c>
      <c r="L224" s="21">
        <f>L204-Baseline!L204</f>
        <v>143.78985275220688</v>
      </c>
      <c r="M224" s="21">
        <f>M204-Baseline!M204</f>
        <v>161.97218043724158</v>
      </c>
      <c r="N224" s="21">
        <f>N204-Baseline!N204</f>
        <v>180.17456727958626</v>
      </c>
      <c r="O224" s="21">
        <f>O204-Baseline!O204</f>
        <v>198.36015080934297</v>
      </c>
      <c r="P224" s="21">
        <f>P204-Baseline!P204</f>
        <v>216.51334593964725</v>
      </c>
      <c r="Q224" s="21">
        <f>Q204-Baseline!Q204</f>
        <v>234.63697375856981</v>
      </c>
      <c r="R224" s="21">
        <f>R204-Baseline!R204</f>
        <v>252.76310183703708</v>
      </c>
      <c r="S224" s="21">
        <f>S204-Baseline!S204</f>
        <v>270.86471409669826</v>
      </c>
      <c r="T224" s="21">
        <f>T204-Baseline!T204</f>
        <v>288.94474991023753</v>
      </c>
      <c r="U224" s="21">
        <f>U204-Baseline!U204</f>
        <v>307.00615776058982</v>
      </c>
      <c r="V224" s="21">
        <f>V204-Baseline!V204</f>
        <v>325.0801156101773</v>
      </c>
      <c r="W224" s="21">
        <f>W204-Baseline!W204</f>
        <v>343.14105728442223</v>
      </c>
      <c r="X224" s="21">
        <f>X204-Baseline!X204</f>
        <v>361.21956746111874</v>
      </c>
      <c r="Y224" s="21">
        <f>Y204-Baseline!Y204</f>
        <v>379.290646880976</v>
      </c>
      <c r="Z224" s="21">
        <f>Z204-Baseline!Z204</f>
        <v>397.38413875641402</v>
      </c>
      <c r="AA224" s="21">
        <f>AA204-Baseline!AA204</f>
        <v>415.50252618499326</v>
      </c>
      <c r="AB224" s="21">
        <f>AB204-Baseline!AB204</f>
        <v>433.62911545815462</v>
      </c>
      <c r="AC224" s="21">
        <f>AC204-Baseline!AC204</f>
        <v>532.11012163547719</v>
      </c>
      <c r="AD224" s="21">
        <f>AD204-Baseline!AD204</f>
        <v>630.73815896670419</v>
      </c>
      <c r="AE224" s="21">
        <f>AE204-Baseline!AE204</f>
        <v>729.54161048608671</v>
      </c>
      <c r="AF224" s="21">
        <f>AF204-Baseline!AF204</f>
        <v>828.5268649249424</v>
      </c>
      <c r="AG224" s="21">
        <f>AG204-Baseline!AG204</f>
        <v>927.70253029415778</v>
      </c>
      <c r="AH224" s="21">
        <f>AH204-Baseline!AH204</f>
        <v>1027.0799193225373</v>
      </c>
      <c r="AI224" s="21">
        <f>AI204-Baseline!AI204</f>
        <v>1126.6740633730931</v>
      </c>
      <c r="AJ224" s="21">
        <f>AJ204-Baseline!AJ204</f>
        <v>1226.9744660776769</v>
      </c>
      <c r="AK224" s="21">
        <f>AK204-Baseline!AK204</f>
        <v>1327.9973315450554</v>
      </c>
      <c r="AL224" s="21">
        <f>AL204-Baseline!AL204</f>
        <v>1429.760282645271</v>
      </c>
      <c r="AM224" s="21">
        <f>AM204-Baseline!AM204</f>
        <v>1532.2817431698052</v>
      </c>
      <c r="AN224" s="21">
        <f>AN204-Baseline!AN204</f>
        <v>1635.5569713267339</v>
      </c>
      <c r="AO224" s="21">
        <f>AO204-Baseline!AO204</f>
        <v>1739.6015386561687</v>
      </c>
      <c r="AP224" s="21">
        <f>AP204-Baseline!AP204</f>
        <v>1844.4353556231074</v>
      </c>
      <c r="AQ224" s="21">
        <f>AQ204-Baseline!AQ204</f>
        <v>1950.0789597149555</v>
      </c>
      <c r="AR224" s="21">
        <f>AR204-Baseline!AR204</f>
        <v>2056.4362733829907</v>
      </c>
      <c r="AS224" s="21">
        <f>AS204-Baseline!AS204</f>
        <v>2163.2759078889367</v>
      </c>
      <c r="AT224" s="21">
        <f>AT204-Baseline!AT204</f>
        <v>2270.6119711451711</v>
      </c>
      <c r="AU224" s="21">
        <f>AU204-Baseline!AU204</f>
        <v>2378.4587756838182</v>
      </c>
      <c r="AV224" s="21">
        <f>AV204-Baseline!AV204</f>
        <v>2486.7511418307117</v>
      </c>
      <c r="AW224" s="21">
        <f>AW204-Baseline!AW204</f>
        <v>2595.3317465623045</v>
      </c>
      <c r="AX224" s="21">
        <f>AX204-Baseline!AX204</f>
        <v>2703.9795942066471</v>
      </c>
      <c r="AY224" s="21">
        <f>AY204-Baseline!AY204</f>
        <v>2812.519513509872</v>
      </c>
      <c r="AZ224" s="21">
        <f>AZ204-Baseline!AZ204</f>
        <v>2920.9107160967742</v>
      </c>
      <c r="BA224" s="21">
        <f>BA204-Baseline!BA204</f>
        <v>3029.1695591296461</v>
      </c>
      <c r="BB224" s="21">
        <f>BB204-Baseline!BB204</f>
        <v>3137.2886218309227</v>
      </c>
    </row>
    <row r="225" spans="1:54" outlineLevel="2">
      <c r="A225" s="479"/>
      <c r="B225" s="150" t="s">
        <v>492</v>
      </c>
      <c r="C225" s="19"/>
      <c r="D225" s="135" t="s">
        <v>383</v>
      </c>
      <c r="E225" s="21">
        <f>E205-Baseline!E205</f>
        <v>13.193055142346033</v>
      </c>
      <c r="F225" s="21">
        <f>F205-Baseline!F205</f>
        <v>26.384510861989103</v>
      </c>
      <c r="G225" s="21">
        <f>G205-Baseline!G205</f>
        <v>39.575018712436275</v>
      </c>
      <c r="H225" s="21">
        <f>H205-Baseline!H205</f>
        <v>52.765497217515957</v>
      </c>
      <c r="I225" s="21">
        <f>I205-Baseline!I205</f>
        <v>65.958843110045848</v>
      </c>
      <c r="J225" s="21">
        <f>J205-Baseline!J205</f>
        <v>79.157938438975421</v>
      </c>
      <c r="K225" s="21">
        <f>K205-Baseline!K205</f>
        <v>92.359759242407648</v>
      </c>
      <c r="L225" s="21">
        <f>L205-Baseline!L205</f>
        <v>105.56485094292876</v>
      </c>
      <c r="M225" s="21">
        <f>M205-Baseline!M205</f>
        <v>118.77041525610365</v>
      </c>
      <c r="N225" s="21">
        <f>N205-Baseline!N205</f>
        <v>131.97865778827779</v>
      </c>
      <c r="O225" s="21">
        <f>O205-Baseline!O205</f>
        <v>145.14892739217507</v>
      </c>
      <c r="P225" s="21">
        <f>P205-Baseline!P205</f>
        <v>158.27381559015384</v>
      </c>
      <c r="Q225" s="21">
        <f>Q205-Baseline!Q205</f>
        <v>171.35743351326087</v>
      </c>
      <c r="R225" s="21">
        <f>R205-Baseline!R205</f>
        <v>184.40350444698137</v>
      </c>
      <c r="S225" s="21">
        <f>S205-Baseline!S205</f>
        <v>197.41499541811902</v>
      </c>
      <c r="T225" s="21">
        <f>T205-Baseline!T205</f>
        <v>210.39597176802332</v>
      </c>
      <c r="U225" s="21">
        <f>U205-Baseline!U205</f>
        <v>223.35046391930561</v>
      </c>
      <c r="V225" s="21">
        <f>V205-Baseline!V205</f>
        <v>236.28247121987795</v>
      </c>
      <c r="W225" s="21">
        <f>W205-Baseline!W205</f>
        <v>249.19596569273554</v>
      </c>
      <c r="X225" s="21">
        <f>X205-Baseline!X205</f>
        <v>262.09489586981795</v>
      </c>
      <c r="Y225" s="21">
        <f>Y205-Baseline!Y205</f>
        <v>274.98307639978208</v>
      </c>
      <c r="Z225" s="21">
        <f>Z205-Baseline!Z205</f>
        <v>287.86423267244788</v>
      </c>
      <c r="AA225" s="21">
        <f>AA205-Baseline!AA205</f>
        <v>300.74226739683348</v>
      </c>
      <c r="AB225" s="21">
        <f>AB205-Baseline!AB205</f>
        <v>313.60838188511752</v>
      </c>
      <c r="AC225" s="21">
        <f>AC205-Baseline!AC205</f>
        <v>377.68189285937831</v>
      </c>
      <c r="AD225" s="21">
        <f>AD205-Baseline!AD205</f>
        <v>441.68356239213017</v>
      </c>
      <c r="AE225" s="21">
        <f>AE205-Baseline!AE205</f>
        <v>505.62732255384196</v>
      </c>
      <c r="AF225" s="21">
        <f>AF205-Baseline!AF205</f>
        <v>569.52538593547149</v>
      </c>
      <c r="AG225" s="21">
        <f>AG205-Baseline!AG205</f>
        <v>633.38899130104653</v>
      </c>
      <c r="AH225" s="21">
        <f>AH205-Baseline!AH205</f>
        <v>697.22939357605128</v>
      </c>
      <c r="AI225" s="21">
        <f>AI205-Baseline!AI205</f>
        <v>761.05928121544423</v>
      </c>
      <c r="AJ225" s="21">
        <f>AJ205-Baseline!AJ205</f>
        <v>825.1924955964048</v>
      </c>
      <c r="AK225" s="21">
        <f>AK205-Baseline!AK205</f>
        <v>889.64231887726248</v>
      </c>
      <c r="AL225" s="21">
        <f>AL205-Baseline!AL205</f>
        <v>954.42227500252454</v>
      </c>
      <c r="AM225" s="21">
        <f>AM205-Baseline!AM205</f>
        <v>1019.5461995709096</v>
      </c>
      <c r="AN225" s="21">
        <f>AN205-Baseline!AN205</f>
        <v>1085.0140933200157</v>
      </c>
      <c r="AO225" s="21">
        <f>AO205-Baseline!AO205</f>
        <v>1150.8382141177599</v>
      </c>
      <c r="AP225" s="21">
        <f>AP205-Baseline!AP205</f>
        <v>1217.0333478824514</v>
      </c>
      <c r="AQ225" s="21">
        <f>AQ205-Baseline!AQ205</f>
        <v>1283.6145450895444</v>
      </c>
      <c r="AR225" s="21">
        <f>AR205-Baseline!AR205</f>
        <v>1350.5224394850686</v>
      </c>
      <c r="AS225" s="21">
        <f>AS205-Baseline!AS205</f>
        <v>1417.6117830854878</v>
      </c>
      <c r="AT225" s="21">
        <f>AT205-Baseline!AT205</f>
        <v>1484.8940402189771</v>
      </c>
      <c r="AU225" s="21">
        <f>AU205-Baseline!AU205</f>
        <v>1552.3807307690895</v>
      </c>
      <c r="AV225" s="21">
        <f>AV205-Baseline!AV205</f>
        <v>1620.0328151983713</v>
      </c>
      <c r="AW225" s="21">
        <f>AW205-Baseline!AW205</f>
        <v>1687.7529371994601</v>
      </c>
      <c r="AX225" s="21">
        <f>AX205-Baseline!AX205</f>
        <v>1755.413627914772</v>
      </c>
      <c r="AY225" s="21">
        <f>AY205-Baseline!AY205</f>
        <v>1822.9150373005789</v>
      </c>
      <c r="AZ225" s="21">
        <f>AZ205-Baseline!AZ205</f>
        <v>1890.236793263186</v>
      </c>
      <c r="BA225" s="21">
        <f>BA205-Baseline!BA205</f>
        <v>1957.3919090339332</v>
      </c>
      <c r="BB225" s="21">
        <f>BB205-Baseline!BB205</f>
        <v>2024.3778453995944</v>
      </c>
    </row>
    <row r="226" spans="1:54" outlineLevel="2">
      <c r="A226" s="480"/>
      <c r="B226" s="150" t="s">
        <v>493</v>
      </c>
      <c r="C226" s="19"/>
      <c r="D226" s="135" t="s">
        <v>383</v>
      </c>
      <c r="E226" s="21">
        <f>E206-Baseline!E206</f>
        <v>22.474612736061722</v>
      </c>
      <c r="F226" s="21">
        <f>F206-Baseline!F206</f>
        <v>45.025200607599636</v>
      </c>
      <c r="G226" s="21">
        <f>G206-Baseline!G206</f>
        <v>67.652390936064606</v>
      </c>
      <c r="H226" s="21">
        <f>H206-Baseline!H206</f>
        <v>90.358384809241016</v>
      </c>
      <c r="I226" s="21">
        <f>I206-Baseline!I206</f>
        <v>113.1473817203911</v>
      </c>
      <c r="J226" s="21">
        <f>J206-Baseline!J206</f>
        <v>136.02358345080091</v>
      </c>
      <c r="K226" s="21">
        <f>K206-Baseline!K206</f>
        <v>158.98530338717484</v>
      </c>
      <c r="L226" s="21">
        <f>L206-Baseline!L206</f>
        <v>182.03444254923178</v>
      </c>
      <c r="M226" s="21">
        <f>M206-Baseline!M206</f>
        <v>205.16956455721069</v>
      </c>
      <c r="N226" s="21">
        <f>N206-Baseline!N206</f>
        <v>228.3942671765484</v>
      </c>
      <c r="O226" s="21">
        <f>O206-Baseline!O206</f>
        <v>251.61751526615851</v>
      </c>
      <c r="P226" s="21">
        <f>P206-Baseline!P206</f>
        <v>274.82019173647058</v>
      </c>
      <c r="Q226" s="21">
        <f>Q206-Baseline!Q206</f>
        <v>298.00840457299256</v>
      </c>
      <c r="R226" s="21">
        <f>R206-Baseline!R206</f>
        <v>321.18787875844157</v>
      </c>
      <c r="S226" s="21">
        <f>S206-Baseline!S206</f>
        <v>344.36130197310865</v>
      </c>
      <c r="T226" s="21">
        <f>T206-Baseline!T206</f>
        <v>367.53473991837438</v>
      </c>
      <c r="U226" s="21">
        <f>U206-Baseline!U206</f>
        <v>390.71423012806736</v>
      </c>
      <c r="V226" s="21">
        <f>V206-Baseline!V206</f>
        <v>413.9057869495872</v>
      </c>
      <c r="W226" s="21">
        <f>W206-Baseline!W206</f>
        <v>437.11540645391318</v>
      </c>
      <c r="X226" s="21">
        <f>X206-Baseline!X206</f>
        <v>460.34907144407055</v>
      </c>
      <c r="Y226" s="21">
        <f>Y206-Baseline!Y206</f>
        <v>483.61264228040039</v>
      </c>
      <c r="Z226" s="21">
        <f>Z206-Baseline!Z206</f>
        <v>506.91190272655695</v>
      </c>
      <c r="AA226" s="21">
        <f>AA206-Baseline!AA206</f>
        <v>530.25282781202168</v>
      </c>
      <c r="AB226" s="21">
        <f>AB206-Baseline!AB206</f>
        <v>553.61568219557989</v>
      </c>
      <c r="AC226" s="21">
        <f>AC206-Baseline!AC206</f>
        <v>686.32504710699163</v>
      </c>
      <c r="AD226" s="21">
        <f>AD206-Baseline!AD206</f>
        <v>819.37733641507111</v>
      </c>
      <c r="AE226" s="21">
        <f>AE206-Baseline!AE206</f>
        <v>952.79010163606699</v>
      </c>
      <c r="AF226" s="21">
        <f>AF206-Baseline!AF206</f>
        <v>1086.5762064835396</v>
      </c>
      <c r="AG226" s="21">
        <f>AG206-Baseline!AG206</f>
        <v>1220.7460396051333</v>
      </c>
      <c r="AH226" s="21">
        <f>AH206-Baseline!AH206</f>
        <v>1355.310461004482</v>
      </c>
      <c r="AI226" s="21">
        <f>AI206-Baseline!AI206</f>
        <v>1490.2850324585288</v>
      </c>
      <c r="AJ226" s="21">
        <f>AJ206-Baseline!AJ206</f>
        <v>1626.3328222846594</v>
      </c>
      <c r="AK226" s="21">
        <f>AK206-Baseline!AK206</f>
        <v>1763.4747047592437</v>
      </c>
      <c r="AL226" s="21">
        <f>AL206-Baseline!AL206</f>
        <v>1901.7323447517063</v>
      </c>
      <c r="AM226" s="21">
        <f>AM206-Baseline!AM206</f>
        <v>2041.1283901964723</v>
      </c>
      <c r="AN226" s="21">
        <f>AN206-Baseline!AN206</f>
        <v>2181.6534320139062</v>
      </c>
      <c r="AO226" s="21">
        <f>AO206-Baseline!AO206</f>
        <v>2323.3265704250275</v>
      </c>
      <c r="AP226" s="21">
        <f>AP206-Baseline!AP206</f>
        <v>2466.1729531660567</v>
      </c>
      <c r="AQ226" s="21">
        <f>AQ206-Baseline!AQ206</f>
        <v>2610.2185120625654</v>
      </c>
      <c r="AR226" s="21">
        <f>AR206-Baseline!AR206</f>
        <v>2755.3311503422765</v>
      </c>
      <c r="AS226" s="21">
        <f>AS206-Baseline!AS206</f>
        <v>2901.1950578151259</v>
      </c>
      <c r="AT226" s="21">
        <f>AT206-Baseline!AT206</f>
        <v>3047.8271858912722</v>
      </c>
      <c r="AU226" s="21">
        <f>AU206-Baseline!AU206</f>
        <v>3195.2447990687701</v>
      </c>
      <c r="AV226" s="21">
        <f>AV206-Baseline!AV206</f>
        <v>3343.3573038849959</v>
      </c>
      <c r="AW226" s="21">
        <f>AW206-Baseline!AW206</f>
        <v>3491.9488936356065</v>
      </c>
      <c r="AX226" s="21">
        <f>AX206-Baseline!AX206</f>
        <v>3640.707347017888</v>
      </c>
      <c r="AY226" s="21">
        <f>AY206-Baseline!AY206</f>
        <v>3789.384222219112</v>
      </c>
      <c r="AZ226" s="21">
        <f>AZ206-Baseline!AZ206</f>
        <v>3937.9192420097806</v>
      </c>
      <c r="BA226" s="21">
        <f>BA206-Baseline!BA206</f>
        <v>4086.3325064039013</v>
      </c>
      <c r="BB226" s="21">
        <f>BB206-Baseline!BB206</f>
        <v>4234.6122864149702</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498</v>
      </c>
      <c r="C229" s="57"/>
      <c r="D229" s="56" t="s">
        <v>383</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04:A206"/>
    <mergeCell ref="A210:A218"/>
    <mergeCell ref="A220:A222"/>
    <mergeCell ref="A224:A226"/>
    <mergeCell ref="A190:A198"/>
    <mergeCell ref="A200:A202"/>
    <mergeCell ref="A143:A154"/>
    <mergeCell ref="A158:A169"/>
    <mergeCell ref="A172:A174"/>
    <mergeCell ref="A176:A178"/>
    <mergeCell ref="A186:A187"/>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DAD54CFF-7C7E-49E4-AABF-957E00EFB1F7}">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E2655C41-EFCF-4A60-B128-D14F88255E9C}">
          <x14:formula1>
            <xm:f>'Fixed Data'!$E$55:$E$58</xm:f>
          </x14:formula1>
          <xm:sqref>B158:B169 B143:B154</xm:sqref>
        </x14:dataValidation>
        <x14:dataValidation type="list" allowBlank="1" showInputMessage="1" showErrorMessage="1" xr:uid="{D8B9431C-028B-42EF-8822-5E0694FE78DB}">
          <x14:formula1>
            <xm:f>'Fixed Data'!$C$64:$C$65</xm:f>
          </x14:formula1>
          <xm:sqref>B66:B70</xm:sqref>
        </x14:dataValidation>
        <x14:dataValidation type="list" allowBlank="1" showInputMessage="1" showErrorMessage="1" xr:uid="{8FCD02A0-0A02-40F6-BF4A-13BBD0EEC49A}">
          <x14:formula1>
            <xm:f>'Fixed Data'!$C$55:$C$61</xm:f>
          </x14:formula1>
          <xm:sqref>C54:C63</xm:sqref>
        </x14:dataValidation>
        <x14:dataValidation type="list" allowBlank="1" showInputMessage="1" showErrorMessage="1" xr:uid="{63539941-62CE-42C8-A1D3-08985733B5F9}">
          <x14:formula1>
            <xm:f>'Fixed Data'!$A$55:$A$78</xm:f>
          </x14:formula1>
          <xm:sqref>B54:B63</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B068F-6E42-45D7-85D2-815E54B618A6}">
  <sheetPr>
    <tabColor theme="9" tint="0.59999389629810485"/>
  </sheetPr>
  <dimension ref="A1:S32"/>
  <sheetViews>
    <sheetView workbookViewId="0">
      <selection sqref="A1:XFD1048576"/>
    </sheetView>
  </sheetViews>
  <sheetFormatPr defaultRowHeight="13.5"/>
  <cols>
    <col min="1" max="1" width="22" customWidth="1"/>
  </cols>
  <sheetData>
    <row r="1" spans="1:19">
      <c r="A1" s="4" t="s">
        <v>500</v>
      </c>
    </row>
    <row r="2" spans="1:19">
      <c r="A2" s="476" t="s">
        <v>501</v>
      </c>
      <c r="B2" s="476"/>
      <c r="C2" s="476"/>
      <c r="D2" s="476"/>
      <c r="E2" s="476"/>
      <c r="F2" s="476"/>
      <c r="G2" s="476"/>
      <c r="H2" s="476"/>
      <c r="I2" s="476"/>
      <c r="J2" s="476"/>
      <c r="K2" s="476"/>
      <c r="L2" s="476"/>
      <c r="M2" s="476"/>
      <c r="N2" s="476"/>
      <c r="O2" s="476"/>
      <c r="P2" s="476"/>
      <c r="Q2" s="476"/>
      <c r="R2" s="476"/>
      <c r="S2" s="476"/>
    </row>
    <row r="3" spans="1:19">
      <c r="A3" s="476"/>
      <c r="B3" s="476"/>
      <c r="C3" s="476"/>
      <c r="D3" s="476"/>
      <c r="E3" s="476"/>
      <c r="F3" s="476"/>
      <c r="G3" s="476"/>
      <c r="H3" s="476"/>
      <c r="I3" s="476"/>
      <c r="J3" s="476"/>
      <c r="K3" s="476"/>
      <c r="L3" s="476"/>
      <c r="M3" s="476"/>
      <c r="N3" s="476"/>
      <c r="O3" s="476"/>
      <c r="P3" s="476"/>
      <c r="Q3" s="476"/>
      <c r="R3" s="476"/>
      <c r="S3" s="476"/>
    </row>
    <row r="4" spans="1:19">
      <c r="A4" s="476"/>
      <c r="B4" s="476"/>
      <c r="C4" s="476"/>
      <c r="D4" s="476"/>
      <c r="E4" s="476"/>
      <c r="F4" s="476"/>
      <c r="G4" s="476"/>
      <c r="H4" s="476"/>
      <c r="I4" s="476"/>
      <c r="J4" s="476"/>
      <c r="K4" s="476"/>
      <c r="L4" s="476"/>
      <c r="M4" s="476"/>
      <c r="N4" s="476"/>
      <c r="O4" s="476"/>
      <c r="P4" s="476"/>
      <c r="Q4" s="476"/>
      <c r="R4" s="476"/>
      <c r="S4" s="476"/>
    </row>
    <row r="19" spans="1:19">
      <c r="A19" s="4" t="s">
        <v>503</v>
      </c>
    </row>
    <row r="20" spans="1:19">
      <c r="A20" s="476" t="s">
        <v>504</v>
      </c>
      <c r="B20" s="476"/>
      <c r="C20" s="476"/>
      <c r="D20" s="476"/>
      <c r="E20" s="476"/>
      <c r="F20" s="476"/>
      <c r="G20" s="476"/>
      <c r="H20" s="476"/>
      <c r="I20" s="476"/>
      <c r="J20" s="476"/>
      <c r="K20" s="476"/>
      <c r="L20" s="476"/>
      <c r="M20" s="476"/>
      <c r="N20" s="476"/>
      <c r="O20" s="476"/>
      <c r="P20" s="476"/>
      <c r="Q20" s="476"/>
      <c r="R20" s="476"/>
      <c r="S20" s="476"/>
    </row>
    <row r="21" spans="1:19" ht="25.5" customHeight="1">
      <c r="A21" s="476"/>
      <c r="B21" s="476"/>
      <c r="C21" s="476"/>
      <c r="D21" s="476"/>
      <c r="E21" s="476"/>
      <c r="F21" s="476"/>
      <c r="G21" s="476"/>
      <c r="H21" s="476"/>
      <c r="I21" s="476"/>
      <c r="J21" s="476"/>
      <c r="K21" s="476"/>
      <c r="L21" s="476"/>
      <c r="M21" s="476"/>
      <c r="N21" s="476"/>
      <c r="O21" s="476"/>
      <c r="P21" s="476"/>
      <c r="Q21" s="476"/>
      <c r="R21" s="476"/>
      <c r="S21" s="476"/>
    </row>
    <row r="23" spans="1:19">
      <c r="A23" s="158" t="s">
        <v>344</v>
      </c>
      <c r="B23" s="410"/>
      <c r="C23" s="410"/>
      <c r="D23" s="410"/>
      <c r="E23" s="410"/>
      <c r="F23" s="410"/>
      <c r="G23" s="410"/>
      <c r="H23" s="410"/>
      <c r="I23" s="410"/>
      <c r="J23" s="410"/>
      <c r="K23" s="410"/>
      <c r="L23" s="410"/>
      <c r="M23" s="410"/>
      <c r="N23" s="410"/>
      <c r="O23" s="410"/>
      <c r="P23" s="410"/>
      <c r="Q23" s="410"/>
      <c r="R23" s="410"/>
      <c r="S23" s="410"/>
    </row>
    <row r="24" spans="1:19">
      <c r="A24" s="158" t="s">
        <v>486</v>
      </c>
      <c r="B24" s="410"/>
      <c r="C24" s="410"/>
      <c r="D24" s="410"/>
      <c r="E24" s="410"/>
      <c r="F24" s="410"/>
      <c r="G24" s="410"/>
      <c r="H24" s="410"/>
      <c r="I24" s="410"/>
      <c r="J24" s="410"/>
      <c r="K24" s="410"/>
      <c r="L24" s="410"/>
      <c r="M24" s="410"/>
      <c r="N24" s="410"/>
      <c r="O24" s="410"/>
      <c r="P24" s="410"/>
      <c r="Q24" s="410"/>
      <c r="R24" s="410"/>
      <c r="S24" s="410"/>
    </row>
    <row r="25" spans="1:19">
      <c r="A25" s="159" t="s">
        <v>389</v>
      </c>
      <c r="B25" s="410"/>
      <c r="C25" s="410"/>
      <c r="D25" s="410"/>
      <c r="E25" s="410"/>
      <c r="F25" s="410"/>
      <c r="G25" s="410"/>
      <c r="H25" s="410"/>
      <c r="I25" s="410"/>
      <c r="J25" s="410"/>
      <c r="K25" s="410"/>
      <c r="L25" s="410"/>
      <c r="M25" s="410"/>
      <c r="N25" s="410"/>
      <c r="O25" s="410"/>
      <c r="P25" s="410"/>
      <c r="Q25" s="410"/>
      <c r="R25" s="410"/>
      <c r="S25" s="410"/>
    </row>
    <row r="26" spans="1:19">
      <c r="A26" s="159" t="s">
        <v>465</v>
      </c>
      <c r="B26" s="410"/>
      <c r="C26" s="410"/>
      <c r="D26" s="410"/>
      <c r="E26" s="410"/>
      <c r="F26" s="410"/>
      <c r="G26" s="410"/>
      <c r="H26" s="410"/>
      <c r="I26" s="410"/>
      <c r="J26" s="410"/>
      <c r="K26" s="410"/>
      <c r="L26" s="410"/>
      <c r="M26" s="410"/>
      <c r="N26" s="410"/>
      <c r="O26" s="410"/>
      <c r="P26" s="410"/>
      <c r="Q26" s="410"/>
      <c r="R26" s="410"/>
      <c r="S26" s="410"/>
    </row>
    <row r="27" spans="1:19">
      <c r="A27" s="159" t="s">
        <v>466</v>
      </c>
      <c r="B27" s="410"/>
      <c r="C27" s="410"/>
      <c r="D27" s="410"/>
      <c r="E27" s="410"/>
      <c r="F27" s="410"/>
      <c r="G27" s="410"/>
      <c r="H27" s="410"/>
      <c r="I27" s="410"/>
      <c r="J27" s="410"/>
      <c r="K27" s="410"/>
      <c r="L27" s="410"/>
      <c r="M27" s="410"/>
      <c r="N27" s="410"/>
      <c r="O27" s="410"/>
      <c r="P27" s="410"/>
      <c r="Q27" s="410"/>
      <c r="R27" s="410"/>
      <c r="S27" s="410"/>
    </row>
    <row r="31" spans="1:19">
      <c r="A31" s="4" t="s">
        <v>508</v>
      </c>
    </row>
    <row r="32" spans="1:19">
      <c r="A32" t="s">
        <v>509</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6">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16" t="s">
        <v>336</v>
      </c>
      <c r="J2" s="417"/>
      <c r="K2" s="417"/>
      <c r="L2" s="417"/>
      <c r="M2" s="417"/>
      <c r="N2" s="417"/>
      <c r="O2" s="417"/>
      <c r="P2" s="417"/>
      <c r="Q2" s="417"/>
      <c r="R2" s="417"/>
      <c r="S2" s="417"/>
      <c r="T2" s="417"/>
      <c r="U2" s="418"/>
    </row>
    <row r="3" spans="1:21" ht="13.5" customHeight="1" outlineLevel="1" thickBot="1">
      <c r="A3" s="3"/>
      <c r="B3" s="7"/>
      <c r="F3" s="24"/>
      <c r="G3" s="10"/>
      <c r="I3" s="419" t="s">
        <v>337</v>
      </c>
      <c r="J3" s="420"/>
      <c r="K3" s="420"/>
      <c r="L3" s="420"/>
      <c r="M3" s="420"/>
      <c r="N3" s="421"/>
      <c r="O3" s="1"/>
      <c r="P3" s="425" t="s">
        <v>338</v>
      </c>
      <c r="Q3" s="426"/>
      <c r="R3" s="426"/>
      <c r="S3" s="426"/>
      <c r="T3" s="426"/>
      <c r="U3" s="427"/>
    </row>
    <row r="4" spans="1:21" ht="56.25" customHeight="1" outlineLevel="1">
      <c r="A4" s="31" t="s">
        <v>157</v>
      </c>
      <c r="B4" s="86"/>
      <c r="E4" s="53" t="s">
        <v>339</v>
      </c>
      <c r="F4" s="91"/>
      <c r="G4" s="28"/>
      <c r="H4" s="10"/>
      <c r="I4" s="422"/>
      <c r="J4" s="423"/>
      <c r="K4" s="423"/>
      <c r="L4" s="423"/>
      <c r="M4" s="423"/>
      <c r="N4" s="424"/>
      <c r="P4" s="428"/>
      <c r="Q4" s="429"/>
      <c r="R4" s="429"/>
      <c r="S4" s="429"/>
      <c r="T4" s="429"/>
      <c r="U4" s="430"/>
    </row>
    <row r="5" spans="1:21" outlineLevel="1">
      <c r="A5" s="13" t="s">
        <v>340</v>
      </c>
      <c r="B5" s="88"/>
      <c r="E5" s="14"/>
      <c r="H5" s="10"/>
      <c r="I5" s="486"/>
      <c r="J5" s="443"/>
      <c r="K5" s="443"/>
      <c r="L5" s="443"/>
      <c r="M5" s="443"/>
      <c r="N5" s="444"/>
      <c r="P5" s="486"/>
      <c r="Q5" s="443"/>
      <c r="R5" s="443"/>
      <c r="S5" s="443"/>
      <c r="T5" s="443"/>
      <c r="U5" s="444"/>
    </row>
    <row r="6" spans="1:21" outlineLevel="1">
      <c r="A6" s="13" t="s">
        <v>343</v>
      </c>
      <c r="B6" s="88"/>
      <c r="E6" s="53" t="s">
        <v>345</v>
      </c>
      <c r="F6" s="90"/>
      <c r="H6" s="10"/>
      <c r="I6" s="445"/>
      <c r="J6" s="446"/>
      <c r="K6" s="446"/>
      <c r="L6" s="446"/>
      <c r="M6" s="446"/>
      <c r="N6" s="447"/>
      <c r="P6" s="445"/>
      <c r="Q6" s="446"/>
      <c r="R6" s="446"/>
      <c r="S6" s="446"/>
      <c r="T6" s="446"/>
      <c r="U6" s="447"/>
    </row>
    <row r="7" spans="1:21" outlineLevel="1">
      <c r="A7" s="13" t="s">
        <v>347</v>
      </c>
      <c r="B7" s="88"/>
      <c r="E7" s="14"/>
      <c r="H7" s="10"/>
      <c r="I7" s="445"/>
      <c r="J7" s="446"/>
      <c r="K7" s="446"/>
      <c r="L7" s="446"/>
      <c r="M7" s="446"/>
      <c r="N7" s="447"/>
      <c r="P7" s="445"/>
      <c r="Q7" s="446"/>
      <c r="R7" s="446"/>
      <c r="S7" s="446"/>
      <c r="T7" s="446"/>
      <c r="U7" s="447"/>
    </row>
    <row r="8" spans="1:21" ht="41" outlineLevel="1" thickBot="1">
      <c r="A8" s="34" t="s">
        <v>348</v>
      </c>
      <c r="B8" s="89"/>
      <c r="E8" s="14"/>
      <c r="H8" s="10"/>
      <c r="I8" s="445"/>
      <c r="J8" s="446"/>
      <c r="K8" s="446"/>
      <c r="L8" s="446"/>
      <c r="M8" s="446"/>
      <c r="N8" s="447"/>
      <c r="P8" s="445"/>
      <c r="Q8" s="446"/>
      <c r="R8" s="446"/>
      <c r="S8" s="446"/>
      <c r="T8" s="446"/>
      <c r="U8" s="447"/>
    </row>
    <row r="9" spans="1:21" outlineLevel="1">
      <c r="E9" s="14"/>
      <c r="H9" s="10"/>
      <c r="I9" s="445"/>
      <c r="J9" s="446"/>
      <c r="K9" s="446"/>
      <c r="L9" s="446"/>
      <c r="M9" s="446"/>
      <c r="N9" s="447"/>
      <c r="P9" s="445"/>
      <c r="Q9" s="446"/>
      <c r="R9" s="446"/>
      <c r="S9" s="446"/>
      <c r="T9" s="446"/>
      <c r="U9" s="447"/>
    </row>
    <row r="10" spans="1:21" ht="14" outlineLevel="1" thickBot="1">
      <c r="A10" s="32" t="s">
        <v>350</v>
      </c>
      <c r="B10" s="35">
        <f>Baseline!B10</f>
        <v>2027</v>
      </c>
      <c r="E10" s="14"/>
      <c r="H10" s="10"/>
      <c r="I10" s="445"/>
      <c r="J10" s="446"/>
      <c r="K10" s="446"/>
      <c r="L10" s="446"/>
      <c r="M10" s="446"/>
      <c r="N10" s="447"/>
      <c r="P10" s="445"/>
      <c r="Q10" s="446"/>
      <c r="R10" s="446"/>
      <c r="S10" s="446"/>
      <c r="T10" s="446"/>
      <c r="U10" s="447"/>
    </row>
    <row r="11" spans="1:21" outlineLevel="1">
      <c r="A11" s="16"/>
      <c r="H11" s="10"/>
      <c r="I11" s="445"/>
      <c r="J11" s="446"/>
      <c r="K11" s="446"/>
      <c r="L11" s="446"/>
      <c r="M11" s="446"/>
      <c r="N11" s="447"/>
      <c r="P11" s="445"/>
      <c r="Q11" s="446"/>
      <c r="R11" s="446"/>
      <c r="S11" s="446"/>
      <c r="T11" s="446"/>
      <c r="U11" s="447"/>
    </row>
    <row r="12" spans="1:21" ht="40.5" outlineLevel="1">
      <c r="A12" s="26" t="s">
        <v>351</v>
      </c>
      <c r="B12" s="26" t="s">
        <v>352</v>
      </c>
      <c r="C12" s="26" t="s">
        <v>353</v>
      </c>
      <c r="D12" s="26" t="s">
        <v>354</v>
      </c>
      <c r="E12" s="26" t="s">
        <v>355</v>
      </c>
      <c r="F12" s="26" t="s">
        <v>356</v>
      </c>
      <c r="G12" s="26" t="s">
        <v>357</v>
      </c>
      <c r="I12" s="445"/>
      <c r="J12" s="446"/>
      <c r="K12" s="446"/>
      <c r="L12" s="446"/>
      <c r="M12" s="446"/>
      <c r="N12" s="447"/>
      <c r="P12" s="445"/>
      <c r="Q12" s="446"/>
      <c r="R12" s="446"/>
      <c r="S12" s="446"/>
      <c r="T12" s="446"/>
      <c r="U12" s="447"/>
    </row>
    <row r="13" spans="1:21" outlineLevel="1">
      <c r="A13" s="58">
        <v>2035</v>
      </c>
      <c r="B13" s="21">
        <f t="shared" ref="B13:B18" si="0">INDEX($E$204:$AW$204,1,MATCH($A13,$E$53:$BB$53,0))</f>
        <v>0</v>
      </c>
      <c r="C13" s="21">
        <f>B13-Baseline!B13</f>
        <v>161.97218043724158</v>
      </c>
      <c r="D13" s="21">
        <f t="shared" ref="D13:D18" si="1">INDEX($E$205:$AW$205,1,MATCH($A13,$E$53:$BB$53,0))</f>
        <v>0</v>
      </c>
      <c r="E13" s="21">
        <f>D13-Baseline!D13</f>
        <v>118.77041525610365</v>
      </c>
      <c r="F13" s="21">
        <f t="shared" ref="F13:F18" si="2">INDEX($E$206:$AW$206,1,MATCH($A13,$E$53:$BB$53,0))</f>
        <v>0</v>
      </c>
      <c r="G13" s="21">
        <f>F13-Baseline!F13</f>
        <v>205.16956455721069</v>
      </c>
      <c r="I13" s="445"/>
      <c r="J13" s="446"/>
      <c r="K13" s="446"/>
      <c r="L13" s="446"/>
      <c r="M13" s="446"/>
      <c r="N13" s="447"/>
      <c r="P13" s="445"/>
      <c r="Q13" s="446"/>
      <c r="R13" s="446"/>
      <c r="S13" s="446"/>
      <c r="T13" s="446"/>
      <c r="U13" s="447"/>
    </row>
    <row r="14" spans="1:21" outlineLevel="1">
      <c r="A14" s="58">
        <v>2040</v>
      </c>
      <c r="B14" s="21">
        <f t="shared" si="0"/>
        <v>0</v>
      </c>
      <c r="C14" s="21">
        <f>B14-Baseline!B14</f>
        <v>252.76310183703708</v>
      </c>
      <c r="D14" s="21">
        <f t="shared" si="1"/>
        <v>0</v>
      </c>
      <c r="E14" s="21">
        <f>D14-Baseline!D14</f>
        <v>184.40350444698137</v>
      </c>
      <c r="F14" s="21">
        <f t="shared" si="2"/>
        <v>0</v>
      </c>
      <c r="G14" s="21">
        <f>F14-Baseline!F14</f>
        <v>321.18787875844157</v>
      </c>
      <c r="I14" s="445"/>
      <c r="J14" s="446"/>
      <c r="K14" s="446"/>
      <c r="L14" s="446"/>
      <c r="M14" s="446"/>
      <c r="N14" s="447"/>
      <c r="P14" s="445"/>
      <c r="Q14" s="446"/>
      <c r="R14" s="446"/>
      <c r="S14" s="446"/>
      <c r="T14" s="446"/>
      <c r="U14" s="447"/>
    </row>
    <row r="15" spans="1:21" outlineLevel="1">
      <c r="A15" s="58">
        <v>2045</v>
      </c>
      <c r="B15" s="21">
        <f t="shared" si="0"/>
        <v>0</v>
      </c>
      <c r="C15" s="21">
        <f>B15-Baseline!B15</f>
        <v>343.14105728442223</v>
      </c>
      <c r="D15" s="21">
        <f t="shared" si="1"/>
        <v>0</v>
      </c>
      <c r="E15" s="21">
        <f>D15-Baseline!D15</f>
        <v>249.19596569273554</v>
      </c>
      <c r="F15" s="21">
        <f t="shared" si="2"/>
        <v>0</v>
      </c>
      <c r="G15" s="21">
        <f>F15-Baseline!F15</f>
        <v>437.11540645391318</v>
      </c>
      <c r="I15" s="445"/>
      <c r="J15" s="446"/>
      <c r="K15" s="446"/>
      <c r="L15" s="446"/>
      <c r="M15" s="446"/>
      <c r="N15" s="447"/>
      <c r="P15" s="445"/>
      <c r="Q15" s="446"/>
      <c r="R15" s="446"/>
      <c r="S15" s="446"/>
      <c r="T15" s="446"/>
      <c r="U15" s="447"/>
    </row>
    <row r="16" spans="1:21" outlineLevel="1">
      <c r="A16" s="58">
        <v>2050</v>
      </c>
      <c r="B16" s="21">
        <f t="shared" si="0"/>
        <v>0</v>
      </c>
      <c r="C16" s="21">
        <f>B16-Baseline!B16</f>
        <v>433.62911545815462</v>
      </c>
      <c r="D16" s="21">
        <f t="shared" si="1"/>
        <v>0</v>
      </c>
      <c r="E16" s="21">
        <f>D16-Baseline!D16</f>
        <v>313.60838188511752</v>
      </c>
      <c r="F16" s="21">
        <f t="shared" si="2"/>
        <v>0</v>
      </c>
      <c r="G16" s="21">
        <f>F16-Baseline!F16</f>
        <v>553.61568219557989</v>
      </c>
      <c r="I16" s="445"/>
      <c r="J16" s="446"/>
      <c r="K16" s="446"/>
      <c r="L16" s="446"/>
      <c r="M16" s="446"/>
      <c r="N16" s="447"/>
      <c r="P16" s="445"/>
      <c r="Q16" s="446"/>
      <c r="R16" s="446"/>
      <c r="S16" s="446"/>
      <c r="T16" s="446"/>
      <c r="U16" s="447"/>
    </row>
    <row r="17" spans="1:21" outlineLevel="1">
      <c r="A17" s="58">
        <v>2060</v>
      </c>
      <c r="B17" s="21">
        <f t="shared" si="0"/>
        <v>0</v>
      </c>
      <c r="C17" s="21">
        <f>B17-Baseline!B17</f>
        <v>1429.760282645271</v>
      </c>
      <c r="D17" s="21">
        <f t="shared" si="1"/>
        <v>0</v>
      </c>
      <c r="E17" s="21">
        <f>D17-Baseline!D17</f>
        <v>954.42227500252454</v>
      </c>
      <c r="F17" s="21">
        <f t="shared" si="2"/>
        <v>0</v>
      </c>
      <c r="G17" s="21">
        <f>F17-Baseline!F17</f>
        <v>1901.7323447517063</v>
      </c>
      <c r="I17" s="445"/>
      <c r="J17" s="446"/>
      <c r="K17" s="446"/>
      <c r="L17" s="446"/>
      <c r="M17" s="446"/>
      <c r="N17" s="447"/>
      <c r="P17" s="445"/>
      <c r="Q17" s="446"/>
      <c r="R17" s="446"/>
      <c r="S17" s="446"/>
      <c r="T17" s="446"/>
      <c r="U17" s="447"/>
    </row>
    <row r="18" spans="1:21" outlineLevel="1">
      <c r="A18" s="58">
        <v>2070</v>
      </c>
      <c r="B18" s="21">
        <f t="shared" si="0"/>
        <v>0</v>
      </c>
      <c r="C18" s="21">
        <f>B18-Baseline!B18</f>
        <v>2486.7511418307117</v>
      </c>
      <c r="D18" s="21">
        <f t="shared" si="1"/>
        <v>0</v>
      </c>
      <c r="E18" s="21">
        <f>D18-Baseline!D18</f>
        <v>1620.0328151983713</v>
      </c>
      <c r="F18" s="21">
        <f t="shared" si="2"/>
        <v>0</v>
      </c>
      <c r="G18" s="21">
        <f>F18-Baseline!F18</f>
        <v>3343.3573038849959</v>
      </c>
      <c r="I18" s="448"/>
      <c r="J18" s="449"/>
      <c r="K18" s="449"/>
      <c r="L18" s="449"/>
      <c r="M18" s="449"/>
      <c r="N18" s="450"/>
      <c r="P18" s="448"/>
      <c r="Q18" s="449"/>
      <c r="R18" s="449"/>
      <c r="S18" s="449"/>
      <c r="T18" s="449"/>
      <c r="U18" s="450"/>
    </row>
    <row r="19" spans="1:21" ht="14" outlineLevel="1" thickBot="1">
      <c r="A19" s="451"/>
      <c r="B19" s="451"/>
      <c r="I19" s="250"/>
      <c r="J19" s="251"/>
      <c r="K19" s="251"/>
      <c r="L19" s="251"/>
      <c r="M19" s="251"/>
      <c r="N19" s="251"/>
      <c r="P19" s="249"/>
      <c r="Q19" s="249"/>
      <c r="R19" s="249"/>
      <c r="S19" s="249"/>
      <c r="T19" s="249"/>
      <c r="U19" s="232"/>
    </row>
    <row r="20" spans="1:21" ht="26.25" customHeight="1" outlineLevel="1">
      <c r="A20" s="54" t="s">
        <v>358</v>
      </c>
      <c r="B20" s="55">
        <f>Baseline!B20</f>
        <v>0.33700000000000002</v>
      </c>
      <c r="E20" s="154"/>
      <c r="I20" s="440" t="s">
        <v>359</v>
      </c>
      <c r="J20" s="441"/>
      <c r="K20" s="441"/>
      <c r="L20" s="441"/>
      <c r="M20" s="441"/>
      <c r="N20" s="442"/>
      <c r="P20" s="440" t="s">
        <v>360</v>
      </c>
      <c r="Q20" s="441"/>
      <c r="R20" s="441"/>
      <c r="S20" s="441"/>
      <c r="T20" s="441"/>
      <c r="U20" s="442"/>
    </row>
    <row r="21" spans="1:21" ht="12.75" customHeight="1" outlineLevel="1">
      <c r="A21" s="154"/>
      <c r="B21" s="155"/>
      <c r="I21" s="486"/>
      <c r="J21" s="443"/>
      <c r="K21" s="443"/>
      <c r="L21" s="443"/>
      <c r="M21" s="443"/>
      <c r="N21" s="444"/>
      <c r="P21" s="486"/>
      <c r="Q21" s="443"/>
      <c r="R21" s="443"/>
      <c r="S21" s="443"/>
      <c r="T21" s="443"/>
      <c r="U21" s="444"/>
    </row>
    <row r="22" spans="1:21" ht="12.75" customHeight="1" outlineLevel="1">
      <c r="A22" s="154"/>
      <c r="B22" s="155"/>
      <c r="I22" s="445"/>
      <c r="J22" s="446"/>
      <c r="K22" s="446"/>
      <c r="L22" s="446"/>
      <c r="M22" s="446"/>
      <c r="N22" s="447"/>
      <c r="P22" s="445"/>
      <c r="Q22" s="446"/>
      <c r="R22" s="446"/>
      <c r="S22" s="446"/>
      <c r="T22" s="446"/>
      <c r="U22" s="447"/>
    </row>
    <row r="23" spans="1:21" outlineLevel="1">
      <c r="A23" s="154"/>
      <c r="B23" s="466" t="s">
        <v>362</v>
      </c>
      <c r="C23" s="467"/>
      <c r="D23" s="467"/>
      <c r="E23" s="467"/>
      <c r="F23" s="467"/>
      <c r="G23" s="468"/>
      <c r="I23" s="445"/>
      <c r="J23" s="446"/>
      <c r="K23" s="446"/>
      <c r="L23" s="446"/>
      <c r="M23" s="446"/>
      <c r="N23" s="447"/>
      <c r="P23" s="445"/>
      <c r="Q23" s="446"/>
      <c r="R23" s="446"/>
      <c r="S23" s="446"/>
      <c r="T23" s="446"/>
      <c r="U23" s="447"/>
    </row>
    <row r="24" spans="1:21" outlineLevel="1">
      <c r="B24" s="17">
        <v>2027</v>
      </c>
      <c r="C24" s="17">
        <v>2028</v>
      </c>
      <c r="D24" s="17">
        <v>2029</v>
      </c>
      <c r="E24" s="17">
        <v>2030</v>
      </c>
      <c r="F24" s="17">
        <v>2031</v>
      </c>
      <c r="G24" s="17" t="s">
        <v>363</v>
      </c>
      <c r="I24" s="445"/>
      <c r="J24" s="446"/>
      <c r="K24" s="446"/>
      <c r="L24" s="446"/>
      <c r="M24" s="446"/>
      <c r="N24" s="447"/>
      <c r="P24" s="445"/>
      <c r="Q24" s="446"/>
      <c r="R24" s="446"/>
      <c r="S24" s="446"/>
      <c r="T24" s="446"/>
      <c r="U24" s="447"/>
    </row>
    <row r="25" spans="1:21" ht="14" outlineLevel="1" thickBot="1">
      <c r="B25" s="30" t="s">
        <v>364</v>
      </c>
      <c r="C25" s="30" t="s">
        <v>364</v>
      </c>
      <c r="D25" s="30" t="s">
        <v>364</v>
      </c>
      <c r="E25" s="30" t="s">
        <v>364</v>
      </c>
      <c r="F25" s="30" t="s">
        <v>364</v>
      </c>
      <c r="G25" s="30" t="s">
        <v>364</v>
      </c>
      <c r="I25" s="445"/>
      <c r="J25" s="446"/>
      <c r="K25" s="446"/>
      <c r="L25" s="446"/>
      <c r="M25" s="446"/>
      <c r="N25" s="447"/>
      <c r="P25" s="445"/>
      <c r="Q25" s="446"/>
      <c r="R25" s="446"/>
      <c r="S25" s="446"/>
      <c r="T25" s="446"/>
      <c r="U25" s="447"/>
    </row>
    <row r="26" spans="1:21" outlineLevel="1">
      <c r="A26" s="54" t="s">
        <v>365</v>
      </c>
      <c r="B26" s="21">
        <f>E64</f>
        <v>0</v>
      </c>
      <c r="C26" s="21">
        <f>F64</f>
        <v>0</v>
      </c>
      <c r="D26" s="21">
        <f>G64</f>
        <v>0</v>
      </c>
      <c r="E26" s="21">
        <f>H64</f>
        <v>0</v>
      </c>
      <c r="F26" s="21">
        <f>I64</f>
        <v>0</v>
      </c>
      <c r="G26" s="21">
        <f>SUM(J64:BB64)</f>
        <v>0</v>
      </c>
      <c r="I26" s="445"/>
      <c r="J26" s="446"/>
      <c r="K26" s="446"/>
      <c r="L26" s="446"/>
      <c r="M26" s="446"/>
      <c r="N26" s="447"/>
      <c r="P26" s="445"/>
      <c r="Q26" s="446"/>
      <c r="R26" s="446"/>
      <c r="S26" s="446"/>
      <c r="T26" s="446"/>
      <c r="U26" s="447"/>
    </row>
    <row r="27" spans="1:21" outlineLevel="1">
      <c r="A27" s="54" t="s">
        <v>366</v>
      </c>
      <c r="B27" s="21">
        <f>E71+E77</f>
        <v>0</v>
      </c>
      <c r="C27" s="21">
        <f>F71+F77</f>
        <v>0</v>
      </c>
      <c r="D27" s="21">
        <f>G71+G77</f>
        <v>0</v>
      </c>
      <c r="E27" s="21">
        <f>H71+H77</f>
        <v>0</v>
      </c>
      <c r="F27" s="21">
        <f>I71+I77</f>
        <v>0</v>
      </c>
      <c r="G27" s="21">
        <f>SUM(J71:BB71)+SUM(J77:BB77)</f>
        <v>0</v>
      </c>
      <c r="I27" s="445"/>
      <c r="J27" s="446"/>
      <c r="K27" s="446"/>
      <c r="L27" s="446"/>
      <c r="M27" s="446"/>
      <c r="N27" s="447"/>
      <c r="P27" s="445"/>
      <c r="Q27" s="446"/>
      <c r="R27" s="446"/>
      <c r="S27" s="446"/>
      <c r="T27" s="446"/>
      <c r="U27" s="447"/>
    </row>
    <row r="28" spans="1:21" outlineLevel="1">
      <c r="A28" s="154"/>
      <c r="B28" s="248"/>
      <c r="C28" s="248"/>
      <c r="D28" s="248"/>
      <c r="E28" s="248"/>
      <c r="F28" s="248"/>
      <c r="G28" s="248"/>
      <c r="I28" s="445"/>
      <c r="J28" s="446"/>
      <c r="K28" s="446"/>
      <c r="L28" s="446"/>
      <c r="M28" s="446"/>
      <c r="N28" s="447"/>
      <c r="P28" s="445"/>
      <c r="Q28" s="446"/>
      <c r="R28" s="446"/>
      <c r="S28" s="446"/>
      <c r="T28" s="446"/>
      <c r="U28" s="447"/>
    </row>
    <row r="29" spans="1:21" ht="14" outlineLevel="1" thickBot="1">
      <c r="A29" s="154"/>
      <c r="B29" s="248"/>
      <c r="C29" s="248"/>
      <c r="D29" s="248"/>
      <c r="E29" s="248"/>
      <c r="F29" s="248"/>
      <c r="G29" s="248"/>
      <c r="I29" s="445"/>
      <c r="J29" s="446"/>
      <c r="K29" s="446"/>
      <c r="L29" s="446"/>
      <c r="M29" s="446"/>
      <c r="N29" s="447"/>
      <c r="P29" s="445"/>
      <c r="Q29" s="446"/>
      <c r="R29" s="446"/>
      <c r="S29" s="446"/>
      <c r="T29" s="446"/>
      <c r="U29" s="447"/>
    </row>
    <row r="30" spans="1:21" ht="14" outlineLevel="1" thickBot="1">
      <c r="A30" s="308"/>
      <c r="B30" s="309" t="s">
        <v>367</v>
      </c>
      <c r="C30" s="310" t="s">
        <v>368</v>
      </c>
      <c r="D30" s="470" t="s">
        <v>322</v>
      </c>
      <c r="E30" s="471"/>
      <c r="F30" s="471"/>
      <c r="G30" s="472"/>
      <c r="I30" s="445"/>
      <c r="J30" s="446"/>
      <c r="K30" s="446"/>
      <c r="L30" s="446"/>
      <c r="M30" s="446"/>
      <c r="N30" s="447"/>
      <c r="P30" s="445"/>
      <c r="Q30" s="446"/>
      <c r="R30" s="446"/>
      <c r="S30" s="446"/>
      <c r="T30" s="446"/>
      <c r="U30" s="447"/>
    </row>
    <row r="31" spans="1:21" outlineLevel="1">
      <c r="A31" s="463" t="s">
        <v>369</v>
      </c>
      <c r="B31" s="311"/>
      <c r="C31" s="307"/>
      <c r="D31" s="487"/>
      <c r="E31" s="487"/>
      <c r="F31" s="487"/>
      <c r="G31" s="488"/>
      <c r="I31" s="445"/>
      <c r="J31" s="446"/>
      <c r="K31" s="446"/>
      <c r="L31" s="446"/>
      <c r="M31" s="446"/>
      <c r="N31" s="447"/>
      <c r="P31" s="445"/>
      <c r="Q31" s="446"/>
      <c r="R31" s="446"/>
      <c r="S31" s="446"/>
      <c r="T31" s="446"/>
      <c r="U31" s="447"/>
    </row>
    <row r="32" spans="1:21" outlineLevel="1">
      <c r="A32" s="463"/>
      <c r="B32" s="312"/>
      <c r="C32" s="252"/>
      <c r="D32" s="412"/>
      <c r="E32" s="412"/>
      <c r="F32" s="412"/>
      <c r="G32" s="413"/>
      <c r="I32" s="445"/>
      <c r="J32" s="446"/>
      <c r="K32" s="446"/>
      <c r="L32" s="446"/>
      <c r="M32" s="446"/>
      <c r="N32" s="447"/>
      <c r="P32" s="445"/>
      <c r="Q32" s="446"/>
      <c r="R32" s="446"/>
      <c r="S32" s="446"/>
      <c r="T32" s="446"/>
      <c r="U32" s="447"/>
    </row>
    <row r="33" spans="1:21" outlineLevel="1">
      <c r="A33" s="463"/>
      <c r="B33" s="312"/>
      <c r="C33" s="252"/>
      <c r="D33" s="412"/>
      <c r="E33" s="412"/>
      <c r="F33" s="412"/>
      <c r="G33" s="413"/>
      <c r="I33" s="445"/>
      <c r="J33" s="446"/>
      <c r="K33" s="446"/>
      <c r="L33" s="446"/>
      <c r="M33" s="446"/>
      <c r="N33" s="447"/>
      <c r="P33" s="445"/>
      <c r="Q33" s="446"/>
      <c r="R33" s="446"/>
      <c r="S33" s="446"/>
      <c r="T33" s="446"/>
      <c r="U33" s="447"/>
    </row>
    <row r="34" spans="1:21" outlineLevel="1">
      <c r="A34" s="463"/>
      <c r="B34" s="312"/>
      <c r="C34" s="252"/>
      <c r="D34" s="412"/>
      <c r="E34" s="412"/>
      <c r="F34" s="412"/>
      <c r="G34" s="413"/>
      <c r="I34" s="445"/>
      <c r="J34" s="446"/>
      <c r="K34" s="446"/>
      <c r="L34" s="446"/>
      <c r="M34" s="446"/>
      <c r="N34" s="447"/>
      <c r="P34" s="445"/>
      <c r="Q34" s="446"/>
      <c r="R34" s="446"/>
      <c r="S34" s="446"/>
      <c r="T34" s="446"/>
      <c r="U34" s="447"/>
    </row>
    <row r="35" spans="1:21" outlineLevel="1">
      <c r="A35" s="463"/>
      <c r="B35" s="312"/>
      <c r="C35" s="252"/>
      <c r="D35" s="412"/>
      <c r="E35" s="412"/>
      <c r="F35" s="412"/>
      <c r="G35" s="413"/>
      <c r="I35" s="445"/>
      <c r="J35" s="446"/>
      <c r="K35" s="446"/>
      <c r="L35" s="446"/>
      <c r="M35" s="446"/>
      <c r="N35" s="447"/>
      <c r="P35" s="445"/>
      <c r="Q35" s="446"/>
      <c r="R35" s="446"/>
      <c r="S35" s="446"/>
      <c r="T35" s="446"/>
      <c r="U35" s="447"/>
    </row>
    <row r="36" spans="1:21" outlineLevel="1">
      <c r="A36" s="463"/>
      <c r="B36" s="312"/>
      <c r="C36" s="252"/>
      <c r="D36" s="412"/>
      <c r="E36" s="412"/>
      <c r="F36" s="412"/>
      <c r="G36" s="413"/>
      <c r="I36" s="445"/>
      <c r="J36" s="446"/>
      <c r="K36" s="446"/>
      <c r="L36" s="446"/>
      <c r="M36" s="446"/>
      <c r="N36" s="447"/>
      <c r="P36" s="445"/>
      <c r="Q36" s="446"/>
      <c r="R36" s="446"/>
      <c r="S36" s="446"/>
      <c r="T36" s="446"/>
      <c r="U36" s="447"/>
    </row>
    <row r="37" spans="1:21" outlineLevel="1">
      <c r="A37" s="463"/>
      <c r="B37" s="312"/>
      <c r="C37" s="252"/>
      <c r="D37" s="412"/>
      <c r="E37" s="412"/>
      <c r="F37" s="412"/>
      <c r="G37" s="413"/>
      <c r="I37" s="445"/>
      <c r="J37" s="446"/>
      <c r="K37" s="446"/>
      <c r="L37" s="446"/>
      <c r="M37" s="446"/>
      <c r="N37" s="447"/>
      <c r="P37" s="445"/>
      <c r="Q37" s="446"/>
      <c r="R37" s="446"/>
      <c r="S37" s="446"/>
      <c r="T37" s="446"/>
      <c r="U37" s="447"/>
    </row>
    <row r="38" spans="1:21" outlineLevel="1">
      <c r="A38" s="463"/>
      <c r="B38" s="312"/>
      <c r="C38" s="252"/>
      <c r="D38" s="412"/>
      <c r="E38" s="412"/>
      <c r="F38" s="412"/>
      <c r="G38" s="413"/>
      <c r="I38" s="445"/>
      <c r="J38" s="446"/>
      <c r="K38" s="446"/>
      <c r="L38" s="446"/>
      <c r="M38" s="446"/>
      <c r="N38" s="447"/>
      <c r="P38" s="445"/>
      <c r="Q38" s="446"/>
      <c r="R38" s="446"/>
      <c r="S38" s="446"/>
      <c r="T38" s="446"/>
      <c r="U38" s="447"/>
    </row>
    <row r="39" spans="1:21" outlineLevel="1">
      <c r="A39" s="463"/>
      <c r="B39" s="312"/>
      <c r="C39" s="252"/>
      <c r="D39" s="412"/>
      <c r="E39" s="412"/>
      <c r="F39" s="412"/>
      <c r="G39" s="413"/>
      <c r="I39" s="445"/>
      <c r="J39" s="446"/>
      <c r="K39" s="446"/>
      <c r="L39" s="446"/>
      <c r="M39" s="446"/>
      <c r="N39" s="447"/>
      <c r="P39" s="445"/>
      <c r="Q39" s="446"/>
      <c r="R39" s="446"/>
      <c r="S39" s="446"/>
      <c r="T39" s="446"/>
      <c r="U39" s="447"/>
    </row>
    <row r="40" spans="1:21" ht="14" outlineLevel="1" thickBot="1">
      <c r="A40" s="464"/>
      <c r="B40" s="313"/>
      <c r="C40" s="314"/>
      <c r="D40" s="473"/>
      <c r="E40" s="473"/>
      <c r="F40" s="473"/>
      <c r="G40" s="474"/>
      <c r="I40" s="445"/>
      <c r="J40" s="446"/>
      <c r="K40" s="446"/>
      <c r="L40" s="446"/>
      <c r="M40" s="446"/>
      <c r="N40" s="447"/>
      <c r="P40" s="445"/>
      <c r="Q40" s="446"/>
      <c r="R40" s="446"/>
      <c r="S40" s="446"/>
      <c r="T40" s="446"/>
      <c r="U40" s="447"/>
    </row>
    <row r="41" spans="1:21" outlineLevel="1">
      <c r="A41" s="154"/>
      <c r="B41" s="248"/>
      <c r="C41" s="248"/>
      <c r="D41" s="248"/>
      <c r="E41" s="248"/>
      <c r="F41" s="248"/>
      <c r="G41" s="248"/>
      <c r="I41" s="445"/>
      <c r="J41" s="446"/>
      <c r="K41" s="446"/>
      <c r="L41" s="446"/>
      <c r="M41" s="446"/>
      <c r="N41" s="447"/>
      <c r="P41" s="445"/>
      <c r="Q41" s="446"/>
      <c r="R41" s="446"/>
      <c r="S41" s="446"/>
      <c r="T41" s="446"/>
      <c r="U41" s="447"/>
    </row>
    <row r="42" spans="1:21" outlineLevel="1">
      <c r="A42" s="154"/>
      <c r="B42" s="248"/>
      <c r="C42" s="248"/>
      <c r="D42" s="248"/>
      <c r="E42" s="248"/>
      <c r="F42" s="248"/>
      <c r="G42" s="248"/>
      <c r="I42" s="445"/>
      <c r="J42" s="446"/>
      <c r="K42" s="446"/>
      <c r="L42" s="446"/>
      <c r="M42" s="446"/>
      <c r="N42" s="447"/>
      <c r="P42" s="445"/>
      <c r="Q42" s="446"/>
      <c r="R42" s="446"/>
      <c r="S42" s="446"/>
      <c r="T42" s="446"/>
      <c r="U42" s="447"/>
    </row>
    <row r="43" spans="1:21" outlineLevel="1">
      <c r="A43" s="154"/>
      <c r="B43" s="248"/>
      <c r="C43" s="248"/>
      <c r="D43" s="248"/>
      <c r="E43" s="248"/>
      <c r="F43" s="248"/>
      <c r="G43" s="248"/>
      <c r="I43" s="445"/>
      <c r="J43" s="446"/>
      <c r="K43" s="446"/>
      <c r="L43" s="446"/>
      <c r="M43" s="446"/>
      <c r="N43" s="447"/>
      <c r="P43" s="445"/>
      <c r="Q43" s="446"/>
      <c r="R43" s="446"/>
      <c r="S43" s="446"/>
      <c r="T43" s="446"/>
      <c r="U43" s="447"/>
    </row>
    <row r="44" spans="1:21" outlineLevel="1">
      <c r="A44" s="154"/>
      <c r="B44" s="248"/>
      <c r="C44" s="248"/>
      <c r="D44" s="248"/>
      <c r="E44" s="248"/>
      <c r="F44" s="248"/>
      <c r="G44" s="248"/>
      <c r="I44" s="445"/>
      <c r="J44" s="446"/>
      <c r="K44" s="446"/>
      <c r="L44" s="446"/>
      <c r="M44" s="446"/>
      <c r="N44" s="447"/>
      <c r="P44" s="445"/>
      <c r="Q44" s="446"/>
      <c r="R44" s="446"/>
      <c r="S44" s="446"/>
      <c r="T44" s="446"/>
      <c r="U44" s="447"/>
    </row>
    <row r="45" spans="1:21" outlineLevel="1">
      <c r="A45" s="154"/>
      <c r="B45" s="248"/>
      <c r="C45" s="248"/>
      <c r="D45" s="248"/>
      <c r="E45" s="248"/>
      <c r="F45" s="248"/>
      <c r="G45" s="248"/>
      <c r="I45" s="448"/>
      <c r="J45" s="449"/>
      <c r="K45" s="449"/>
      <c r="L45" s="449"/>
      <c r="M45" s="449"/>
      <c r="N45" s="450"/>
      <c r="P45" s="448"/>
      <c r="Q45" s="449"/>
      <c r="R45" s="449"/>
      <c r="S45" s="449"/>
      <c r="T45" s="449"/>
      <c r="U45" s="450"/>
    </row>
    <row r="46" spans="1:21" outlineLevel="1">
      <c r="A46" s="154"/>
      <c r="B46" s="248"/>
      <c r="C46" s="248"/>
      <c r="D46" s="248"/>
      <c r="E46" s="248"/>
      <c r="F46" s="248"/>
      <c r="G46" s="248"/>
    </row>
    <row r="47" spans="1:21">
      <c r="A47" s="154"/>
      <c r="B47" s="155"/>
    </row>
    <row r="48" spans="1:21" ht="15">
      <c r="A48" s="12" t="s">
        <v>373</v>
      </c>
    </row>
    <row r="49" spans="1:54" ht="15" outlineLevel="1">
      <c r="A49" s="12"/>
    </row>
    <row r="50" spans="1:54" ht="14" outlineLevel="1" thickBot="1">
      <c r="A50" s="4" t="s">
        <v>374</v>
      </c>
    </row>
    <row r="51" spans="1:54" outlineLevel="2">
      <c r="B51" s="19"/>
      <c r="C51" s="19"/>
      <c r="D51" s="19"/>
      <c r="E51" s="475" t="s">
        <v>269</v>
      </c>
      <c r="F51" s="465"/>
      <c r="G51" s="465"/>
      <c r="H51" s="465"/>
      <c r="I51" s="465"/>
      <c r="J51" s="465" t="s">
        <v>270</v>
      </c>
      <c r="K51" s="465"/>
      <c r="L51" s="465"/>
      <c r="M51" s="465"/>
      <c r="N51" s="465"/>
      <c r="O51" s="465" t="s">
        <v>271</v>
      </c>
      <c r="P51" s="465"/>
      <c r="Q51" s="465"/>
      <c r="R51" s="465"/>
      <c r="S51" s="465"/>
      <c r="T51" s="465" t="s">
        <v>272</v>
      </c>
      <c r="U51" s="465"/>
      <c r="V51" s="465"/>
      <c r="W51" s="465"/>
      <c r="X51" s="465"/>
      <c r="Y51" s="465" t="s">
        <v>375</v>
      </c>
      <c r="Z51" s="465"/>
      <c r="AA51" s="465"/>
      <c r="AB51" s="465"/>
      <c r="AC51" s="465"/>
      <c r="AD51" s="465" t="s">
        <v>376</v>
      </c>
      <c r="AE51" s="465"/>
      <c r="AF51" s="465"/>
      <c r="AG51" s="465"/>
      <c r="AH51" s="465"/>
      <c r="AI51" s="465" t="s">
        <v>377</v>
      </c>
      <c r="AJ51" s="465"/>
      <c r="AK51" s="465"/>
      <c r="AL51" s="465"/>
      <c r="AM51" s="465"/>
      <c r="AN51" s="465" t="s">
        <v>378</v>
      </c>
      <c r="AO51" s="465"/>
      <c r="AP51" s="465"/>
      <c r="AQ51" s="465"/>
      <c r="AR51" s="465"/>
      <c r="AS51" s="465" t="s">
        <v>379</v>
      </c>
      <c r="AT51" s="465"/>
      <c r="AU51" s="465"/>
      <c r="AV51" s="465"/>
      <c r="AW51" s="465"/>
      <c r="AX51" s="465" t="s">
        <v>380</v>
      </c>
      <c r="AY51" s="465"/>
      <c r="AZ51" s="465"/>
      <c r="BA51" s="465"/>
      <c r="BB51" s="469"/>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367</v>
      </c>
      <c r="C53" s="19" t="s">
        <v>381</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52" t="s">
        <v>382</v>
      </c>
      <c r="B54" s="127"/>
      <c r="C54" s="127"/>
      <c r="D54" s="124" t="s">
        <v>383</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53"/>
      <c r="B55" s="36"/>
      <c r="C55" s="121"/>
      <c r="D55" s="2" t="s">
        <v>383</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53"/>
      <c r="B56" s="36"/>
      <c r="C56" s="121"/>
      <c r="D56" s="2" t="s">
        <v>383</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53"/>
      <c r="B57" s="36"/>
      <c r="C57" s="121"/>
      <c r="D57" s="2" t="s">
        <v>383</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53"/>
      <c r="B58" s="36"/>
      <c r="C58" s="121"/>
      <c r="D58" s="2" t="s">
        <v>383</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53"/>
      <c r="B59" s="36"/>
      <c r="C59" s="121"/>
      <c r="D59" s="2" t="s">
        <v>383</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53"/>
      <c r="B60" s="36"/>
      <c r="C60" s="121"/>
      <c r="D60" s="2" t="s">
        <v>383</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53"/>
      <c r="B61" s="36"/>
      <c r="C61" s="121"/>
      <c r="D61" s="2" t="s">
        <v>383</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53"/>
      <c r="B62" s="36"/>
      <c r="C62" s="121"/>
      <c r="D62" s="2" t="s">
        <v>383</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53"/>
      <c r="B63" s="36"/>
      <c r="C63" s="121"/>
      <c r="D63" s="2" t="s">
        <v>383</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54"/>
      <c r="B64" s="122" t="s">
        <v>384</v>
      </c>
      <c r="C64" s="296" t="s">
        <v>385</v>
      </c>
      <c r="D64" s="123" t="s">
        <v>383</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60" t="s">
        <v>386</v>
      </c>
      <c r="B66" s="266"/>
      <c r="C66" s="267"/>
      <c r="D66" s="268" t="s">
        <v>383</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61"/>
      <c r="B67" s="252"/>
      <c r="C67" s="267"/>
      <c r="D67" s="269" t="s">
        <v>383</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61"/>
      <c r="B68" s="252"/>
      <c r="C68" s="267"/>
      <c r="D68" s="269" t="s">
        <v>383</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61"/>
      <c r="B69" s="252"/>
      <c r="C69" s="267"/>
      <c r="D69" s="269" t="s">
        <v>383</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61"/>
      <c r="B70" s="252"/>
      <c r="C70" s="267"/>
      <c r="D70" s="269" t="s">
        <v>383</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62"/>
      <c r="B71" s="122" t="s">
        <v>387</v>
      </c>
      <c r="C71" s="123"/>
      <c r="D71" s="270" t="s">
        <v>383</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60" t="s">
        <v>388</v>
      </c>
      <c r="B75" s="127" t="s">
        <v>389</v>
      </c>
      <c r="C75" s="274"/>
      <c r="D75" s="124" t="s">
        <v>383</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61"/>
      <c r="B76" s="121"/>
      <c r="C76" s="272"/>
      <c r="D76" s="2" t="s">
        <v>383</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62"/>
      <c r="B77" s="273" t="s">
        <v>390</v>
      </c>
      <c r="C77" s="271"/>
      <c r="D77" s="123" t="s">
        <v>383</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391</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392</v>
      </c>
      <c r="C81" s="6" t="s">
        <v>393</v>
      </c>
      <c r="D81" t="s">
        <v>394</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395</v>
      </c>
      <c r="C82" t="s">
        <v>396</v>
      </c>
      <c r="D82" t="s">
        <v>383</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397</v>
      </c>
      <c r="C83" t="s">
        <v>398</v>
      </c>
      <c r="D83" t="s">
        <v>383</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399</v>
      </c>
      <c r="C84" t="s">
        <v>400</v>
      </c>
      <c r="D84" t="s">
        <v>383</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401</v>
      </c>
      <c r="C85" t="s">
        <v>402</v>
      </c>
      <c r="D85" t="s">
        <v>383</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403</v>
      </c>
      <c r="C86" t="s">
        <v>404</v>
      </c>
      <c r="D86" t="s">
        <v>383</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405</v>
      </c>
      <c r="C87" t="s">
        <v>406</v>
      </c>
      <c r="D87" t="s">
        <v>383</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407</v>
      </c>
      <c r="C88" t="s">
        <v>408</v>
      </c>
      <c r="D88" t="s">
        <v>383</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409</v>
      </c>
      <c r="C89" t="s">
        <v>410</v>
      </c>
      <c r="D89" t="s">
        <v>383</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411</v>
      </c>
      <c r="C90" t="s">
        <v>412</v>
      </c>
      <c r="D90" t="s">
        <v>383</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413</v>
      </c>
      <c r="C91" t="s">
        <v>414</v>
      </c>
      <c r="D91" t="s">
        <v>383</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415</v>
      </c>
      <c r="C92" t="s">
        <v>416</v>
      </c>
      <c r="D92" t="s">
        <v>383</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417</v>
      </c>
      <c r="C93" t="s">
        <v>418</v>
      </c>
      <c r="D93" t="s">
        <v>383</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419</v>
      </c>
      <c r="C94" t="s">
        <v>420</v>
      </c>
      <c r="D94" t="s">
        <v>383</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421</v>
      </c>
      <c r="C95" t="s">
        <v>422</v>
      </c>
      <c r="D95" t="s">
        <v>383</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423</v>
      </c>
      <c r="C96" t="s">
        <v>424</v>
      </c>
      <c r="D96" t="s">
        <v>383</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425</v>
      </c>
      <c r="C97" t="s">
        <v>426</v>
      </c>
      <c r="D97" t="s">
        <v>383</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427</v>
      </c>
      <c r="C98" t="s">
        <v>428</v>
      </c>
      <c r="D98" t="s">
        <v>383</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429</v>
      </c>
      <c r="C99" t="s">
        <v>430</v>
      </c>
      <c r="D99" t="s">
        <v>383</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431</v>
      </c>
      <c r="C100" t="s">
        <v>432</v>
      </c>
      <c r="D100" t="s">
        <v>383</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433</v>
      </c>
      <c r="C101" t="s">
        <v>434</v>
      </c>
      <c r="D101" t="s">
        <v>383</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435</v>
      </c>
      <c r="C102" t="s">
        <v>436</v>
      </c>
      <c r="D102" t="s">
        <v>383</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437</v>
      </c>
      <c r="C103" t="s">
        <v>438</v>
      </c>
      <c r="D103" t="s">
        <v>383</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439</v>
      </c>
      <c r="C104" t="s">
        <v>440</v>
      </c>
      <c r="D104" t="s">
        <v>383</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441</v>
      </c>
      <c r="C105" t="s">
        <v>442</v>
      </c>
      <c r="D105" t="s">
        <v>383</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443</v>
      </c>
      <c r="C106" t="s">
        <v>444</v>
      </c>
      <c r="D106" t="s">
        <v>383</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445</v>
      </c>
      <c r="C107" t="s">
        <v>446</v>
      </c>
      <c r="D107" t="s">
        <v>383</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518</v>
      </c>
      <c r="C108" t="s">
        <v>519</v>
      </c>
      <c r="D108" t="s">
        <v>383</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520</v>
      </c>
      <c r="C109" t="s">
        <v>521</v>
      </c>
      <c r="D109" t="s">
        <v>383</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522</v>
      </c>
      <c r="C110" t="s">
        <v>523</v>
      </c>
      <c r="D110" t="s">
        <v>383</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524</v>
      </c>
      <c r="C111" t="s">
        <v>525</v>
      </c>
      <c r="D111" t="s">
        <v>383</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526</v>
      </c>
      <c r="C112" t="s">
        <v>527</v>
      </c>
      <c r="D112" t="s">
        <v>383</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528</v>
      </c>
      <c r="C113" t="s">
        <v>529</v>
      </c>
      <c r="D113" t="s">
        <v>383</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530</v>
      </c>
      <c r="C114" t="s">
        <v>531</v>
      </c>
      <c r="D114" t="s">
        <v>383</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532</v>
      </c>
      <c r="C115" t="s">
        <v>533</v>
      </c>
      <c r="D115" t="s">
        <v>383</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534</v>
      </c>
      <c r="C116" t="s">
        <v>535</v>
      </c>
      <c r="D116" t="s">
        <v>383</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536</v>
      </c>
      <c r="C117" t="s">
        <v>537</v>
      </c>
      <c r="D117" t="s">
        <v>383</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538</v>
      </c>
      <c r="C118" t="s">
        <v>539</v>
      </c>
      <c r="D118" t="s">
        <v>383</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540</v>
      </c>
      <c r="C119" t="s">
        <v>541</v>
      </c>
      <c r="D119" t="s">
        <v>383</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542</v>
      </c>
      <c r="C120" t="s">
        <v>543</v>
      </c>
      <c r="D120" t="s">
        <v>383</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544</v>
      </c>
      <c r="C121" t="s">
        <v>545</v>
      </c>
      <c r="D121" t="s">
        <v>383</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546</v>
      </c>
      <c r="C122" t="s">
        <v>547</v>
      </c>
      <c r="D122" t="s">
        <v>383</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548</v>
      </c>
      <c r="C123" t="s">
        <v>549</v>
      </c>
      <c r="D123" t="s">
        <v>383</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550</v>
      </c>
      <c r="C124" t="s">
        <v>551</v>
      </c>
      <c r="D124" t="s">
        <v>383</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552</v>
      </c>
      <c r="C125" t="s">
        <v>553</v>
      </c>
      <c r="D125" t="s">
        <v>383</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554</v>
      </c>
      <c r="C126" t="s">
        <v>555</v>
      </c>
      <c r="D126" t="s">
        <v>383</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556</v>
      </c>
      <c r="C127" t="s">
        <v>557</v>
      </c>
      <c r="D127" t="s">
        <v>383</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447</v>
      </c>
      <c r="C128" t="s">
        <v>448</v>
      </c>
      <c r="D128" t="s">
        <v>383</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449</v>
      </c>
      <c r="C129" t="s">
        <v>450</v>
      </c>
      <c r="D129" t="s">
        <v>383</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451</v>
      </c>
      <c r="C130" t="s">
        <v>452</v>
      </c>
      <c r="D130" t="s">
        <v>383</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453</v>
      </c>
      <c r="C131" t="s">
        <v>454</v>
      </c>
      <c r="D131" t="s">
        <v>383</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455</v>
      </c>
      <c r="C132" t="s">
        <v>456</v>
      </c>
      <c r="D132" t="s">
        <v>383</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457</v>
      </c>
      <c r="C133" s="7" t="s">
        <v>458</v>
      </c>
      <c r="D133" s="7" t="s">
        <v>383</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459</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460</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461</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462</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463</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55" t="s">
        <v>464</v>
      </c>
      <c r="B143" s="135" t="s">
        <v>281</v>
      </c>
      <c r="C143" s="135" t="s">
        <v>389</v>
      </c>
      <c r="D143" s="135" t="s">
        <v>383</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56"/>
      <c r="B144" s="135" t="s">
        <v>281</v>
      </c>
      <c r="C144" s="135"/>
      <c r="D144" s="135" t="s">
        <v>383</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56"/>
      <c r="B145" s="135" t="s">
        <v>281</v>
      </c>
      <c r="C145" s="135"/>
      <c r="D145" s="135" t="s">
        <v>383</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56"/>
      <c r="B146" s="135" t="s">
        <v>284</v>
      </c>
      <c r="C146" s="135" t="s">
        <v>465</v>
      </c>
      <c r="D146" s="135" t="s">
        <v>383</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56"/>
      <c r="B147" s="135" t="s">
        <v>284</v>
      </c>
      <c r="C147" s="135" t="s">
        <v>466</v>
      </c>
      <c r="D147" s="135" t="s">
        <v>383</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56"/>
      <c r="B148" s="135" t="s">
        <v>284</v>
      </c>
      <c r="C148" s="135"/>
      <c r="D148" s="135" t="s">
        <v>383</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56"/>
      <c r="B149" s="135" t="s">
        <v>284</v>
      </c>
      <c r="C149" s="135"/>
      <c r="D149" s="135" t="s">
        <v>383</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56"/>
      <c r="B150" s="135" t="s">
        <v>287</v>
      </c>
      <c r="C150" s="315" t="s">
        <v>467</v>
      </c>
      <c r="D150" s="135" t="s">
        <v>383</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56"/>
      <c r="B151" s="135" t="s">
        <v>287</v>
      </c>
      <c r="C151" s="315" t="s">
        <v>468</v>
      </c>
      <c r="D151" s="135" t="s">
        <v>383</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56"/>
      <c r="B152" s="135" t="s">
        <v>287</v>
      </c>
      <c r="C152" s="315" t="s">
        <v>469</v>
      </c>
      <c r="D152" s="135" t="s">
        <v>383</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56"/>
      <c r="B153" s="135" t="s">
        <v>470</v>
      </c>
      <c r="C153" s="135"/>
      <c r="D153" s="135" t="s">
        <v>383</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57"/>
      <c r="B154" s="135" t="s">
        <v>470</v>
      </c>
      <c r="C154" s="135"/>
      <c r="D154" s="135" t="s">
        <v>383</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374</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463</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55" t="s">
        <v>471</v>
      </c>
      <c r="B158" s="135" t="s">
        <v>281</v>
      </c>
      <c r="C158" s="315" t="s">
        <v>389</v>
      </c>
      <c r="D158" s="135" t="s">
        <v>472</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56"/>
      <c r="B159" s="135" t="s">
        <v>281</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56"/>
      <c r="B160" s="135" t="s">
        <v>281</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56"/>
      <c r="B161" s="135" t="s">
        <v>284</v>
      </c>
      <c r="C161" s="315" t="s">
        <v>465</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56"/>
      <c r="B162" s="135" t="s">
        <v>284</v>
      </c>
      <c r="C162" s="315" t="s">
        <v>466</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56"/>
      <c r="B163" s="135" t="s">
        <v>284</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56"/>
      <c r="B164" s="135" t="s">
        <v>284</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56"/>
      <c r="B165" s="135" t="s">
        <v>470</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56"/>
      <c r="B166" s="135" t="s">
        <v>470</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56"/>
      <c r="B167" s="135" t="s">
        <v>470</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56"/>
      <c r="B168" s="135" t="s">
        <v>470</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57"/>
      <c r="B169" s="135" t="s">
        <v>470</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475</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55" t="s">
        <v>476</v>
      </c>
      <c r="B172" s="135" t="s">
        <v>281</v>
      </c>
      <c r="C172" s="135" t="s">
        <v>389</v>
      </c>
      <c r="D172" s="135" t="s">
        <v>383</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56"/>
      <c r="B173" s="135" t="s">
        <v>281</v>
      </c>
      <c r="C173" s="135"/>
      <c r="D173" s="135" t="s">
        <v>383</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57"/>
      <c r="B174" s="135" t="s">
        <v>281</v>
      </c>
      <c r="C174" s="135"/>
      <c r="D174" s="135" t="s">
        <v>383</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55" t="s">
        <v>477</v>
      </c>
      <c r="B176" s="135" t="s">
        <v>281</v>
      </c>
      <c r="C176" s="135" t="s">
        <v>389</v>
      </c>
      <c r="D176" s="135" t="s">
        <v>383</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56"/>
      <c r="B177" s="135" t="s">
        <v>281</v>
      </c>
      <c r="C177" s="135"/>
      <c r="D177" s="135" t="s">
        <v>383</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57"/>
      <c r="B178" s="135" t="s">
        <v>281</v>
      </c>
      <c r="C178" s="135"/>
      <c r="D178" s="135" t="s">
        <v>383</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478</v>
      </c>
      <c r="B182" s="19"/>
      <c r="C182" s="19"/>
      <c r="D182" s="19"/>
      <c r="E182" s="15"/>
    </row>
    <row r="183" spans="1:54" ht="15" outlineLevel="1">
      <c r="A183" s="12"/>
      <c r="B183" s="19"/>
      <c r="C183" s="19"/>
      <c r="D183" s="19"/>
      <c r="E183" s="15"/>
    </row>
    <row r="184" spans="1:54" s="4" customFormat="1" outlineLevel="1">
      <c r="A184" s="4" t="s">
        <v>479</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58" t="s">
        <v>480</v>
      </c>
      <c r="B186" s="150" t="s">
        <v>481</v>
      </c>
      <c r="C186" s="6" t="s">
        <v>482</v>
      </c>
      <c r="D186" s="10" t="s">
        <v>394</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59"/>
      <c r="B187" s="150" t="s">
        <v>483</v>
      </c>
      <c r="C187" s="6" t="s">
        <v>484</v>
      </c>
      <c r="D187" s="10" t="s">
        <v>394</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55" t="s">
        <v>485</v>
      </c>
      <c r="B190" s="150" t="s">
        <v>344</v>
      </c>
      <c r="C190" s="19"/>
      <c r="D190" s="135" t="s">
        <v>383</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56"/>
      <c r="B191" s="150" t="s">
        <v>486</v>
      </c>
      <c r="C191" s="19"/>
      <c r="D191" s="135" t="s">
        <v>383</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56"/>
      <c r="B192" s="150" t="s">
        <v>560</v>
      </c>
      <c r="C192" s="19"/>
      <c r="D192" s="135" t="s">
        <v>383</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56"/>
      <c r="B193" s="150" t="s">
        <v>487</v>
      </c>
      <c r="C193" s="19"/>
      <c r="D193" s="135" t="s">
        <v>383</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56"/>
      <c r="B194" s="150" t="s">
        <v>488</v>
      </c>
      <c r="C194" s="19"/>
      <c r="D194" s="135" t="s">
        <v>383</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56"/>
      <c r="B195" s="150" t="s">
        <v>489</v>
      </c>
      <c r="C195" s="19"/>
      <c r="D195" s="135" t="s">
        <v>383</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56"/>
      <c r="B196" s="150" t="s">
        <v>284</v>
      </c>
      <c r="C196" s="19"/>
      <c r="D196" s="135" t="s">
        <v>383</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56"/>
      <c r="B197" s="150" t="s">
        <v>287</v>
      </c>
      <c r="C197" s="19"/>
      <c r="D197" s="135" t="s">
        <v>383</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57"/>
      <c r="B198" s="150" t="s">
        <v>470</v>
      </c>
      <c r="C198" s="19"/>
      <c r="D198" s="135" t="s">
        <v>383</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55" t="s">
        <v>490</v>
      </c>
      <c r="B200" s="150" t="s">
        <v>491</v>
      </c>
      <c r="C200" s="19"/>
      <c r="D200" s="135" t="s">
        <v>383</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56"/>
      <c r="B201" s="150" t="s">
        <v>492</v>
      </c>
      <c r="C201" s="19"/>
      <c r="D201" s="135" t="s">
        <v>383</v>
      </c>
      <c r="E201" s="21">
        <f>SUM(E190:E191,E194,E196:E198)</f>
        <v>0</v>
      </c>
      <c r="F201" s="21">
        <f t="shared" ref="F201:BB201" si="27">SUM(F190:F191,F194,F196:F198)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57"/>
      <c r="B202" s="150" t="s">
        <v>493</v>
      </c>
      <c r="C202" s="19"/>
      <c r="D202" s="135" t="s">
        <v>383</v>
      </c>
      <c r="E202" s="21">
        <f>SUM(E190:E191,E195:E198)</f>
        <v>0</v>
      </c>
      <c r="F202" s="21">
        <f t="shared" ref="F202:BB202" si="28">SUM(F190:F191,F195:F198)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55" t="s">
        <v>494</v>
      </c>
      <c r="B204" s="150" t="s">
        <v>495</v>
      </c>
      <c r="C204" s="19"/>
      <c r="D204" s="135" t="s">
        <v>383</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56"/>
      <c r="B205" s="150" t="s">
        <v>496</v>
      </c>
      <c r="C205" s="19"/>
      <c r="D205" s="135" t="s">
        <v>383</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57"/>
      <c r="B206" s="150" t="s">
        <v>497</v>
      </c>
      <c r="C206" s="19"/>
      <c r="D206" s="135" t="s">
        <v>383</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561</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8" t="s">
        <v>485</v>
      </c>
      <c r="B210" s="150" t="s">
        <v>562</v>
      </c>
      <c r="C210" s="19"/>
      <c r="D210" s="135" t="s">
        <v>383</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9"/>
      <c r="B211" s="150" t="s">
        <v>486</v>
      </c>
      <c r="C211" s="19"/>
      <c r="D211" s="135" t="s">
        <v>383</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9"/>
      <c r="B212" s="150" t="s">
        <v>560</v>
      </c>
      <c r="C212" s="19"/>
      <c r="D212" s="135" t="s">
        <v>383</v>
      </c>
      <c r="E212" s="21">
        <f>E192-Baseline!E192</f>
        <v>1.5541703176049269</v>
      </c>
      <c r="F212" s="21">
        <f>F77*F186-Baseline!F77*Baseline!F186</f>
        <v>1.543652556594268</v>
      </c>
      <c r="G212" s="21">
        <f>G77*G186-Baseline!G77*Baseline!G186</f>
        <v>1.5330967029457234</v>
      </c>
      <c r="H212" s="21">
        <f>H77*H186-Baseline!H77*Baseline!H186</f>
        <v>1.5227154450585187</v>
      </c>
      <c r="I212" s="21">
        <f>I77*I186-Baseline!I77*Baseline!I186</f>
        <v>1.5125060248002187</v>
      </c>
      <c r="J212" s="21">
        <f>J77*J186-Baseline!J77*Baseline!J186</f>
        <v>1.5024651773671232</v>
      </c>
      <c r="K212" s="21">
        <f>K77*K186-Baseline!K77*Baseline!K186</f>
        <v>1.4925897629522578</v>
      </c>
      <c r="L212" s="21">
        <f>L77*L186-Baseline!L77*Baseline!L186</f>
        <v>1.4828767596824597</v>
      </c>
      <c r="M212" s="21">
        <f>M77*M186-Baseline!M77*Baseline!M186</f>
        <v>1.4733213898257487</v>
      </c>
      <c r="N212" s="21">
        <f>N77*N186-Baseline!N77*Baseline!N186</f>
        <v>1.4639224998523006</v>
      </c>
      <c r="O212" s="21">
        <f>O77*O186-Baseline!O77*Baseline!O186</f>
        <v>1.4472208292666178</v>
      </c>
      <c r="P212" s="21">
        <f>P77*P186-Baseline!P77*Baseline!P186</f>
        <v>1.4290305446936122</v>
      </c>
      <c r="Q212" s="21">
        <f>Q77*Q186-Baseline!Q77*Baseline!Q186</f>
        <v>1.4113392511589078</v>
      </c>
      <c r="R212" s="21">
        <f>R77*R186-Baseline!R77*Baseline!R186</f>
        <v>1.3941325535690656</v>
      </c>
      <c r="S212" s="21">
        <f>S77*S186-Baseline!S77*Baseline!S186</f>
        <v>1.3773965647675843</v>
      </c>
      <c r="T212" s="21">
        <f>T77*T186-Baseline!T77*Baseline!T186</f>
        <v>1.3611178897400082</v>
      </c>
      <c r="U212" s="21">
        <f>U77*U186-Baseline!U77*Baseline!U186</f>
        <v>1.3452836074521057</v>
      </c>
      <c r="V212" s="21">
        <f>V77*V186-Baseline!V77*Baseline!V186</f>
        <v>1.3298812592582552</v>
      </c>
      <c r="W212" s="21">
        <f>W77*W186-Baseline!W77*Baseline!W186</f>
        <v>1.3148988314729055</v>
      </c>
      <c r="X212" s="21">
        <f>X77*X186-Baseline!X77*Baseline!X186</f>
        <v>1.300324743177919</v>
      </c>
      <c r="Y212" s="21">
        <f>Y77*Y186-Baseline!Y77*Baseline!Y186</f>
        <v>1.2861478328045337</v>
      </c>
      <c r="Z212" s="21">
        <f>Z77*Z186-Baseline!Z77*Baseline!Z186</f>
        <v>1.27235734336406</v>
      </c>
      <c r="AA212" s="21">
        <f>AA77*AA186-Baseline!AA77*Baseline!AA186</f>
        <v>1.2589429119162778</v>
      </c>
      <c r="AB212" s="21">
        <f>AB77*AB186-Baseline!AB77*Baseline!AB186</f>
        <v>1.244350584382198</v>
      </c>
      <c r="AC212" s="21">
        <f>AC77*AC186-Baseline!AC77*Baseline!AC186</f>
        <v>8.0214463782212793</v>
      </c>
      <c r="AD212" s="21">
        <f>AD77*AD186-Baseline!AD77*Baseline!AD186</f>
        <v>7.9564246364868669</v>
      </c>
      <c r="AE212" s="21">
        <f>AE77*AE186-Baseline!AE77*Baseline!AE186</f>
        <v>7.8932051732507214</v>
      </c>
      <c r="AF212" s="21">
        <f>AF77*AF186-Baseline!AF77*Baseline!AF186</f>
        <v>7.8317539478663596</v>
      </c>
      <c r="AG212" s="21">
        <f>AG77*AG186-Baseline!AG77*Baseline!AG186</f>
        <v>7.7720384607547999</v>
      </c>
      <c r="AH212" s="21">
        <f>AH77*AH186-Baseline!AH77*Baseline!AH186</f>
        <v>7.7140276988298426</v>
      </c>
      <c r="AI212" s="21">
        <f>AI77*AI186-Baseline!AI77*Baseline!AI186</f>
        <v>7.6576921126500519</v>
      </c>
      <c r="AJ212" s="21">
        <f>AJ77*AJ186-Baseline!AJ77*Baseline!AJ186</f>
        <v>7.6399113497470328</v>
      </c>
      <c r="AK212" s="21">
        <f>AK77*AK186-Baseline!AK77*Baseline!AK186</f>
        <v>7.6234135756682502</v>
      </c>
      <c r="AL212" s="21">
        <f>AL77*AL186-Baseline!AL77*Baseline!AL186</f>
        <v>7.6081938432665179</v>
      </c>
      <c r="AM212" s="21">
        <f>AM77*AM186-Baseline!AM77*Baseline!AM186</f>
        <v>7.5942482754980922</v>
      </c>
      <c r="AN212" s="21">
        <f>AN77*AN186-Baseline!AN77*Baseline!AN186</f>
        <v>7.579683724344803</v>
      </c>
      <c r="AO212" s="21">
        <f>AO77*AO186-Baseline!AO77*Baseline!AO186</f>
        <v>7.5661630379074909</v>
      </c>
      <c r="AP212" s="21">
        <f>AP77*AP186-Baseline!AP77*Baseline!AP186</f>
        <v>7.5539932631723898</v>
      </c>
      <c r="AQ212" s="21">
        <f>AQ77*AQ186-Baseline!AQ77*Baseline!AQ186</f>
        <v>7.5431721867145951</v>
      </c>
      <c r="AR212" s="21">
        <f>AR77*AR186-Baseline!AR77*Baseline!AR186</f>
        <v>7.5256053169696662</v>
      </c>
      <c r="AS212" s="21">
        <f>AS77*AS186-Baseline!AS77*Baseline!AS186</f>
        <v>7.4922251171963881</v>
      </c>
      <c r="AT212" s="21">
        <f>AT77*AT186-Baseline!AT77*Baseline!AT186</f>
        <v>7.4601296893290954</v>
      </c>
      <c r="AU212" s="21">
        <f>AU77*AU186-Baseline!AU77*Baseline!AU186</f>
        <v>7.4292981813059997</v>
      </c>
      <c r="AV212" s="21">
        <f>AV77*AV186-Baseline!AV77*Baseline!AV186</f>
        <v>7.3944218540763371</v>
      </c>
      <c r="AW212" s="21">
        <f>AW77*AW186-Baseline!AW77*Baseline!AW186</f>
        <v>7.3495563598373819</v>
      </c>
      <c r="AX212" s="21">
        <f>AX77*AX186-Baseline!AX77*Baseline!AX186</f>
        <v>7.289072197874237</v>
      </c>
      <c r="AY212" s="21">
        <f>AY77*AY186-Baseline!AY77*Baseline!AY186</f>
        <v>7.2166937469280823</v>
      </c>
      <c r="AZ212" s="21">
        <f>AZ77*AZ186-Baseline!AZ77*Baseline!AZ186</f>
        <v>7.1423634004137782</v>
      </c>
      <c r="BA212" s="21">
        <f>BA77*BA186-Baseline!BA77*Baseline!BA186</f>
        <v>7.0702322699766027</v>
      </c>
      <c r="BB212" s="21">
        <f>BB77*BB186-Baseline!BB77*Baseline!BB186</f>
        <v>6.9988295958901423</v>
      </c>
    </row>
    <row r="213" spans="1:54" outlineLevel="2">
      <c r="A213" s="479"/>
      <c r="B213" s="150" t="s">
        <v>487</v>
      </c>
      <c r="C213" s="19"/>
      <c r="D213" s="135" t="s">
        <v>383</v>
      </c>
      <c r="E213" s="21">
        <f>E193-Baseline!E193</f>
        <v>9.2668914847671076</v>
      </c>
      <c r="F213" s="21">
        <f>F193-Baseline!F193</f>
        <v>9.3679537279103489</v>
      </c>
      <c r="G213" s="21">
        <f>G193-Baseline!G193</f>
        <v>9.4340178754530779</v>
      </c>
      <c r="H213" s="21">
        <f>H193-Baseline!H193</f>
        <v>9.499379334629154</v>
      </c>
      <c r="I213" s="21">
        <f>I193-Baseline!I193</f>
        <v>9.5961593005401742</v>
      </c>
      <c r="J213" s="21">
        <f>J193-Baseline!J193</f>
        <v>9.6918603108671526</v>
      </c>
      <c r="K213" s="21">
        <f>K193-Baseline!K193</f>
        <v>9.754843862470775</v>
      </c>
      <c r="L213" s="21">
        <f>L193-Baseline!L193</f>
        <v>9.8486917206725835</v>
      </c>
      <c r="M213" s="21">
        <f>M193-Baseline!M193</f>
        <v>9.9415422208249513</v>
      </c>
      <c r="N213" s="21">
        <f>N193-Baseline!N193</f>
        <v>10.002374355305474</v>
      </c>
      <c r="O213" s="21">
        <f>O193-Baseline!O193</f>
        <v>10.041803168715861</v>
      </c>
      <c r="P213" s="21">
        <f>P193-Baseline!P193</f>
        <v>10.067201066976004</v>
      </c>
      <c r="Q213" s="21">
        <f>Q193-Baseline!Q193</f>
        <v>10.092307352523003</v>
      </c>
      <c r="R213" s="21">
        <f>R193-Baseline!R193</f>
        <v>10.146758770611015</v>
      </c>
      <c r="S213" s="21">
        <f>S193-Baseline!S193</f>
        <v>10.1710874117496</v>
      </c>
      <c r="T213" s="21">
        <f>T193-Baseline!T193</f>
        <v>10.195290262759805</v>
      </c>
      <c r="U213" s="21">
        <f>U193-Baseline!U193</f>
        <v>10.219414726848065</v>
      </c>
      <c r="V213" s="21">
        <f>V193-Baseline!V193</f>
        <v>10.271725310899852</v>
      </c>
      <c r="W213" s="21">
        <f>W193-Baseline!W193</f>
        <v>10.295509717121492</v>
      </c>
      <c r="X213" s="21">
        <f>X193-Baseline!X193</f>
        <v>10.346947406151596</v>
      </c>
      <c r="Y213" s="21">
        <f>Y193-Baseline!Y193</f>
        <v>10.370594043075974</v>
      </c>
      <c r="Z213" s="21">
        <f>Z193-Baseline!Z193</f>
        <v>10.421387690867526</v>
      </c>
      <c r="AA213" s="21">
        <f>AA193-Baseline!AA193</f>
        <v>10.47179788339748</v>
      </c>
      <c r="AB213" s="21">
        <f>AB193-Baseline!AB193</f>
        <v>10.508844732514461</v>
      </c>
      <c r="AC213" s="21">
        <f>AC193-Baseline!AC193</f>
        <v>68.72542217115091</v>
      </c>
      <c r="AD213" s="21">
        <f>AD193-Baseline!AD193</f>
        <v>69.151677685105355</v>
      </c>
      <c r="AE213" s="21">
        <f>AE193-Baseline!AE193</f>
        <v>69.594193885621337</v>
      </c>
      <c r="AF213" s="21">
        <f>AF193-Baseline!AF193</f>
        <v>70.031211787654073</v>
      </c>
      <c r="AG213" s="21">
        <f>AG193-Baseline!AG193</f>
        <v>70.465173879841259</v>
      </c>
      <c r="AH213" s="21">
        <f>AH193-Baseline!AH193</f>
        <v>70.898996313306583</v>
      </c>
      <c r="AI213" s="21">
        <f>AI193-Baseline!AI193</f>
        <v>71.336598315924334</v>
      </c>
      <c r="AJ213" s="21">
        <f>AJ193-Baseline!AJ193</f>
        <v>72.124476043393742</v>
      </c>
      <c r="AK213" s="21">
        <f>AK193-Baseline!AK193</f>
        <v>72.919071780384428</v>
      </c>
      <c r="AL213" s="21">
        <f>AL193-Baseline!AL193</f>
        <v>73.7218369053803</v>
      </c>
      <c r="AM213" s="21">
        <f>AM193-Baseline!AM193</f>
        <v>74.533596390897515</v>
      </c>
      <c r="AN213" s="21">
        <f>AN193-Baseline!AN193</f>
        <v>75.335908438316054</v>
      </c>
      <c r="AO213" s="21">
        <f>AO193-Baseline!AO193</f>
        <v>76.144955334493545</v>
      </c>
      <c r="AP213" s="21">
        <f>AP193-Baseline!AP193</f>
        <v>76.964307686313404</v>
      </c>
      <c r="AQ213" s="21">
        <f>AQ193-Baseline!AQ193</f>
        <v>77.794587725135969</v>
      </c>
      <c r="AR213" s="21">
        <f>AR193-Baseline!AR193</f>
        <v>78.551791210055072</v>
      </c>
      <c r="AS213" s="21">
        <f>AS193-Baseline!AS193</f>
        <v>79.137572836987118</v>
      </c>
      <c r="AT213" s="21">
        <f>AT193-Baseline!AT193</f>
        <v>79.72874158911408</v>
      </c>
      <c r="AU213" s="21">
        <f>AU193-Baseline!AU193</f>
        <v>80.325575297063608</v>
      </c>
      <c r="AV213" s="21">
        <f>AV193-Baseline!AV193</f>
        <v>80.870491905719263</v>
      </c>
      <c r="AW213" s="21">
        <f>AW193-Baseline!AW193</f>
        <v>81.296216599709865</v>
      </c>
      <c r="AX213" s="21">
        <f>AX193-Baseline!AX193</f>
        <v>81.536038256785687</v>
      </c>
      <c r="AY213" s="21">
        <f>AY193-Baseline!AY193</f>
        <v>81.626242819234605</v>
      </c>
      <c r="AZ213" s="21">
        <f>AZ193-Baseline!AZ193</f>
        <v>81.676078532278211</v>
      </c>
      <c r="BA213" s="21">
        <f>BA193-Baseline!BA193</f>
        <v>81.732801567610366</v>
      </c>
      <c r="BB213" s="21">
        <f>BB193-Baseline!BB193</f>
        <v>81.780048151968543</v>
      </c>
    </row>
    <row r="214" spans="1:54" outlineLevel="2">
      <c r="A214" s="479"/>
      <c r="B214" s="150" t="s">
        <v>488</v>
      </c>
      <c r="C214" s="19"/>
      <c r="D214" s="135" t="s">
        <v>383</v>
      </c>
      <c r="E214" s="21">
        <f>E194-Baseline!E194</f>
        <v>4.6407787985067559</v>
      </c>
      <c r="F214" s="21">
        <f>F194-Baseline!F194</f>
        <v>4.6795660775851786</v>
      </c>
      <c r="G214" s="21">
        <f>G194-Baseline!G194</f>
        <v>4.7183412390088959</v>
      </c>
      <c r="H214" s="21">
        <f>H194-Baseline!H194</f>
        <v>4.7577576840483617</v>
      </c>
      <c r="I214" s="21">
        <f>I194-Baseline!I194</f>
        <v>4.7978255093100977</v>
      </c>
      <c r="J214" s="21">
        <f>J194-Baseline!J194</f>
        <v>4.8385532023341824</v>
      </c>
      <c r="K214" s="21">
        <f>K194-Baseline!K194</f>
        <v>4.8799495664708523</v>
      </c>
      <c r="L214" s="21">
        <f>L194-Baseline!L194</f>
        <v>4.9220237307679175</v>
      </c>
      <c r="M214" s="21">
        <f>M194-Baseline!M194</f>
        <v>4.9647788489651443</v>
      </c>
      <c r="N214" s="21">
        <f>N194-Baseline!N194</f>
        <v>5.0082300451349369</v>
      </c>
      <c r="O214" s="21">
        <f>O194-Baseline!O194</f>
        <v>5.026489242856421</v>
      </c>
      <c r="P214" s="21">
        <f>P194-Baseline!P194</f>
        <v>5.0388941346504925</v>
      </c>
      <c r="Q214" s="21">
        <f>Q194-Baseline!Q194</f>
        <v>5.052297456707473</v>
      </c>
      <c r="R214" s="21">
        <f>R194-Baseline!R194</f>
        <v>5.0667016258642459</v>
      </c>
      <c r="S214" s="21">
        <f>S194-Baseline!S194</f>
        <v>5.0809661232260801</v>
      </c>
      <c r="T214" s="21">
        <f>T194-Baseline!T194</f>
        <v>5.0962307991248004</v>
      </c>
      <c r="U214" s="21">
        <f>U194-Baseline!U194</f>
        <v>5.1124990277780649</v>
      </c>
      <c r="V214" s="21">
        <f>V194-Baseline!V194</f>
        <v>5.1297747618846996</v>
      </c>
      <c r="W214" s="21">
        <f>W194-Baseline!W194</f>
        <v>5.1480625157341819</v>
      </c>
      <c r="X214" s="21">
        <f>X194-Baseline!X194</f>
        <v>5.1673674065374895</v>
      </c>
      <c r="Y214" s="21">
        <f>Y194-Baseline!Y194</f>
        <v>5.1876951531828563</v>
      </c>
      <c r="Z214" s="21">
        <f>Z194-Baseline!Z194</f>
        <v>5.2090520880952935</v>
      </c>
      <c r="AA214" s="21">
        <f>AA194-Baseline!AA194</f>
        <v>5.2314451792038517</v>
      </c>
      <c r="AB214" s="21">
        <f>AB194-Baseline!AB194</f>
        <v>5.2483699476370944</v>
      </c>
      <c r="AC214" s="21">
        <f>AC194-Baseline!AC194</f>
        <v>34.317926968089132</v>
      </c>
      <c r="AD214" s="21">
        <f>AD194-Baseline!AD194</f>
        <v>34.525309886630168</v>
      </c>
      <c r="AE214" s="21">
        <f>AE194-Baseline!AE194</f>
        <v>34.734502527950546</v>
      </c>
      <c r="AF214" s="21">
        <f>AF194-Baseline!AF194</f>
        <v>34.94402073042788</v>
      </c>
      <c r="AG214" s="21">
        <f>AG194-Baseline!AG194</f>
        <v>35.153113876200962</v>
      </c>
      <c r="AH214" s="21">
        <f>AH194-Baseline!AH194</f>
        <v>35.362009559931742</v>
      </c>
      <c r="AI214" s="21">
        <f>AI194-Baseline!AI194</f>
        <v>35.572341904761394</v>
      </c>
      <c r="AJ214" s="21">
        <f>AJ194-Baseline!AJ194</f>
        <v>35.957287719770477</v>
      </c>
      <c r="AK214" s="21">
        <f>AK194-Baseline!AK194</f>
        <v>36.346029593863548</v>
      </c>
      <c r="AL214" s="21">
        <f>AL194-Baseline!AL194</f>
        <v>36.738841930426752</v>
      </c>
      <c r="AM214" s="21">
        <f>AM194-Baseline!AM194</f>
        <v>37.136060434748373</v>
      </c>
      <c r="AN214" s="21">
        <f>AN194-Baseline!AN194</f>
        <v>37.528574030493346</v>
      </c>
      <c r="AO214" s="21">
        <f>AO194-Baseline!AO194</f>
        <v>37.924508802802855</v>
      </c>
      <c r="AP214" s="21">
        <f>AP194-Baseline!AP194</f>
        <v>38.325624484066232</v>
      </c>
      <c r="AQ214" s="21">
        <f>AQ194-Baseline!AQ194</f>
        <v>38.732180840380899</v>
      </c>
      <c r="AR214" s="21">
        <f>AR194-Baseline!AR194</f>
        <v>39.102371937544014</v>
      </c>
      <c r="AS214" s="21">
        <f>AS194-Baseline!AS194</f>
        <v>39.387281931460329</v>
      </c>
      <c r="AT214" s="21">
        <f>AT194-Baseline!AT194</f>
        <v>39.674935466369142</v>
      </c>
      <c r="AU214" s="21">
        <f>AU194-Baseline!AU194</f>
        <v>39.965461308528702</v>
      </c>
      <c r="AV214" s="21">
        <f>AV194-Baseline!AV194</f>
        <v>40.230210188107371</v>
      </c>
      <c r="AW214" s="21">
        <f>AW194-Baseline!AW194</f>
        <v>40.435733869205919</v>
      </c>
      <c r="AX214" s="21">
        <f>AX194-Baseline!AX194</f>
        <v>40.548881327755041</v>
      </c>
      <c r="AY214" s="21">
        <f>AY194-Baseline!AY194</f>
        <v>40.587732901816842</v>
      </c>
      <c r="AZ214" s="21">
        <f>AZ194-Baseline!AZ194</f>
        <v>40.606631907983143</v>
      </c>
      <c r="BA214" s="21">
        <f>BA194-Baseline!BA194</f>
        <v>40.629074305485801</v>
      </c>
      <c r="BB214" s="21">
        <f>BB194-Baseline!BB194</f>
        <v>40.646921816353377</v>
      </c>
    </row>
    <row r="215" spans="1:54" outlineLevel="2">
      <c r="A215" s="479"/>
      <c r="B215" s="150" t="s">
        <v>489</v>
      </c>
      <c r="C215" s="19"/>
      <c r="D215" s="135" t="s">
        <v>383</v>
      </c>
      <c r="E215" s="21">
        <f>E195-Baseline!E195</f>
        <v>13.922336392222446</v>
      </c>
      <c r="F215" s="21">
        <f>F195-Baseline!F195</f>
        <v>14.038698229480024</v>
      </c>
      <c r="G215" s="21">
        <f>G195-Baseline!G195</f>
        <v>14.155023717026689</v>
      </c>
      <c r="H215" s="21">
        <f>H195-Baseline!H195</f>
        <v>14.273273052145086</v>
      </c>
      <c r="I215" s="21">
        <f>I195-Baseline!I195</f>
        <v>14.393476527930291</v>
      </c>
      <c r="J215" s="21">
        <f>J195-Baseline!J195</f>
        <v>14.515659603814434</v>
      </c>
      <c r="K215" s="21">
        <f>K195-Baseline!K195</f>
        <v>14.639848699412559</v>
      </c>
      <c r="L215" s="21">
        <f>L195-Baseline!L195</f>
        <v>14.766071192303752</v>
      </c>
      <c r="M215" s="21">
        <f>M195-Baseline!M195</f>
        <v>14.894336543769166</v>
      </c>
      <c r="N215" s="21">
        <f>N195-Baseline!N195</f>
        <v>15.024690132298481</v>
      </c>
      <c r="O215" s="21">
        <f>O195-Baseline!O195</f>
        <v>15.079467728569265</v>
      </c>
      <c r="P215" s="21">
        <f>P195-Baseline!P195</f>
        <v>15.116682406983767</v>
      </c>
      <c r="Q215" s="21">
        <f>Q195-Baseline!Q195</f>
        <v>15.156892370122419</v>
      </c>
      <c r="R215" s="21">
        <f>R195-Baseline!R195</f>
        <v>15.200104877592738</v>
      </c>
      <c r="S215" s="21">
        <f>S195-Baseline!S195</f>
        <v>15.242898366755513</v>
      </c>
      <c r="T215" s="21">
        <f>T195-Baseline!T195</f>
        <v>15.288692394486217</v>
      </c>
      <c r="U215" s="21">
        <f>U195-Baseline!U195</f>
        <v>15.33749708618878</v>
      </c>
      <c r="V215" s="21">
        <f>V195-Baseline!V195</f>
        <v>15.389324282832195</v>
      </c>
      <c r="W215" s="21">
        <f>W195-Baseline!W195</f>
        <v>15.444187547202548</v>
      </c>
      <c r="X215" s="21">
        <f>X195-Baseline!X195</f>
        <v>15.502102219612468</v>
      </c>
      <c r="Y215" s="21">
        <f>Y195-Baseline!Y195</f>
        <v>15.563085459548565</v>
      </c>
      <c r="Z215" s="21">
        <f>Z195-Baseline!Z195</f>
        <v>15.627156261586039</v>
      </c>
      <c r="AA215" s="21">
        <f>AA195-Baseline!AA195</f>
        <v>15.694335540282932</v>
      </c>
      <c r="AB215" s="21">
        <f>AB195-Baseline!AB195</f>
        <v>15.745109842911281</v>
      </c>
      <c r="AC215" s="21">
        <f>AC195-Baseline!AC195</f>
        <v>102.95378090524007</v>
      </c>
      <c r="AD215" s="21">
        <f>AD195-Baseline!AD195</f>
        <v>103.5759296619578</v>
      </c>
      <c r="AE215" s="21">
        <f>AE195-Baseline!AE195</f>
        <v>104.2035075872346</v>
      </c>
      <c r="AF215" s="21">
        <f>AF195-Baseline!AF195</f>
        <v>104.83206219627097</v>
      </c>
      <c r="AG215" s="21">
        <f>AG195-Baseline!AG195</f>
        <v>105.45934163221953</v>
      </c>
      <c r="AH215" s="21">
        <f>AH195-Baseline!AH195</f>
        <v>106.08602868427575</v>
      </c>
      <c r="AI215" s="21">
        <f>AI195-Baseline!AI195</f>
        <v>106.71702571941519</v>
      </c>
      <c r="AJ215" s="21">
        <f>AJ195-Baseline!AJ195</f>
        <v>107.87186316494051</v>
      </c>
      <c r="AK215" s="21">
        <f>AK195-Baseline!AK195</f>
        <v>109.03808878759008</v>
      </c>
      <c r="AL215" s="21">
        <f>AL195-Baseline!AL195</f>
        <v>110.21652579762734</v>
      </c>
      <c r="AM215" s="21">
        <f>AM195-Baseline!AM195</f>
        <v>111.40818131112947</v>
      </c>
      <c r="AN215" s="21">
        <f>AN195-Baseline!AN195</f>
        <v>112.58572209882138</v>
      </c>
      <c r="AO215" s="21">
        <f>AO195-Baseline!AO195</f>
        <v>113.77352641617975</v>
      </c>
      <c r="AP215" s="21">
        <f>AP195-Baseline!AP195</f>
        <v>114.97687346040382</v>
      </c>
      <c r="AQ215" s="21">
        <f>AQ195-Baseline!AQ195</f>
        <v>116.19654252979656</v>
      </c>
      <c r="AR215" s="21">
        <f>AR195-Baseline!AR195</f>
        <v>117.30711582173075</v>
      </c>
      <c r="AS215" s="21">
        <f>AS195-Baseline!AS195</f>
        <v>118.16184580389057</v>
      </c>
      <c r="AT215" s="21">
        <f>AT195-Baseline!AT195</f>
        <v>119.02480640902607</v>
      </c>
      <c r="AU215" s="21">
        <f>AU195-Baseline!AU195</f>
        <v>119.89638393591443</v>
      </c>
      <c r="AV215" s="21">
        <f>AV195-Baseline!AV195</f>
        <v>120.69063057505133</v>
      </c>
      <c r="AW215" s="21">
        <f>AW195-Baseline!AW195</f>
        <v>121.30720161872763</v>
      </c>
      <c r="AX215" s="21">
        <f>AX195-Baseline!AX195</f>
        <v>121.6466439947248</v>
      </c>
      <c r="AY215" s="21">
        <f>AY195-Baseline!AY195</f>
        <v>121.76319871723385</v>
      </c>
      <c r="AZ215" s="21">
        <f>AZ195-Baseline!AZ195</f>
        <v>121.81989573604457</v>
      </c>
      <c r="BA215" s="21">
        <f>BA195-Baseline!BA195</f>
        <v>121.88722292885909</v>
      </c>
      <c r="BB215" s="21">
        <f>BB195-Baseline!BB195</f>
        <v>121.94076546176078</v>
      </c>
    </row>
    <row r="216" spans="1:54" outlineLevel="2">
      <c r="A216" s="479"/>
      <c r="B216" s="150" t="s">
        <v>284</v>
      </c>
      <c r="C216" s="19"/>
      <c r="D216" s="135" t="s">
        <v>383</v>
      </c>
      <c r="E216" s="21">
        <f>E196-Baseline!E196</f>
        <v>1.1958343393343507</v>
      </c>
      <c r="F216" s="21">
        <f>F196-Baseline!F196</f>
        <v>1.2100258638211114</v>
      </c>
      <c r="G216" s="21">
        <f>G196-Baseline!G196</f>
        <v>1.2245118526219385</v>
      </c>
      <c r="H216" s="21">
        <f>H196-Baseline!H196</f>
        <v>1.239352283273272</v>
      </c>
      <c r="I216" s="21">
        <f>I196-Baseline!I196</f>
        <v>1.2546646980796132</v>
      </c>
      <c r="J216" s="21">
        <f>J196-Baseline!J196</f>
        <v>1.2704623419473418</v>
      </c>
      <c r="K216" s="21">
        <f>K196-Baseline!K196</f>
        <v>1.2860954342438573</v>
      </c>
      <c r="L216" s="21">
        <f>L196-Baseline!L196</f>
        <v>1.3019536646526597</v>
      </c>
      <c r="M216" s="21">
        <f>M196-Baseline!M196</f>
        <v>1.3179346395404887</v>
      </c>
      <c r="N216" s="21">
        <f>N196-Baseline!N196</f>
        <v>1.3343733029436327</v>
      </c>
      <c r="O216" s="21">
        <f>O196-Baseline!O196</f>
        <v>1.3507819591499464</v>
      </c>
      <c r="P216" s="21">
        <f>P196-Baseline!P196</f>
        <v>1.3675924918961695</v>
      </c>
      <c r="Q216" s="21">
        <f>Q196-Baseline!Q196</f>
        <v>1.3849480994112997</v>
      </c>
      <c r="R216" s="21">
        <f>R196-Baseline!R196</f>
        <v>1.4027731570886399</v>
      </c>
      <c r="S216" s="21">
        <f>S196-Baseline!S196</f>
        <v>1.4211969902985537</v>
      </c>
      <c r="T216" s="21">
        <f>T196-Baseline!T196</f>
        <v>1.4402380433223851</v>
      </c>
      <c r="U216" s="21">
        <f>U196-Baseline!U196</f>
        <v>1.4599155282159244</v>
      </c>
      <c r="V216" s="21">
        <f>V196-Baseline!V196</f>
        <v>1.4802495142957113</v>
      </c>
      <c r="W216" s="21">
        <f>W196-Baseline!W196</f>
        <v>1.5012609199245426</v>
      </c>
      <c r="X216" s="21">
        <f>X196-Baseline!X196</f>
        <v>1.5229716187560609</v>
      </c>
      <c r="Y216" s="21">
        <f>Y196-Baseline!Y196</f>
        <v>1.5454043990173174</v>
      </c>
      <c r="Z216" s="21">
        <f>Z196-Baseline!Z196</f>
        <v>1.5685830853730116</v>
      </c>
      <c r="AA216" s="21">
        <f>AA196-Baseline!AA196</f>
        <v>1.5925324998488806</v>
      </c>
      <c r="AB216" s="21">
        <f>AB196-Baseline!AB196</f>
        <v>1.6161537557042058</v>
      </c>
      <c r="AC216" s="21">
        <f>AC196-Baseline!AC196</f>
        <v>2.8601415265077055</v>
      </c>
      <c r="AD216" s="21">
        <f>AD196-Baseline!AD196</f>
        <v>2.8642980826516125</v>
      </c>
      <c r="AE216" s="21">
        <f>AE196-Baseline!AE196</f>
        <v>2.8696027570952287</v>
      </c>
      <c r="AF216" s="21">
        <f>AF196-Baseline!AF196</f>
        <v>2.8760817040907702</v>
      </c>
      <c r="AG216" s="21">
        <f>AG196-Baseline!AG196</f>
        <v>2.8837625272892087</v>
      </c>
      <c r="AH216" s="21">
        <f>AH196-Baseline!AH196</f>
        <v>2.892674268422593</v>
      </c>
      <c r="AI216" s="21">
        <f>AI196-Baseline!AI196</f>
        <v>2.9028475332270389</v>
      </c>
      <c r="AJ216" s="21">
        <f>AJ196-Baseline!AJ196</f>
        <v>2.9204720050567161</v>
      </c>
      <c r="AK216" s="21">
        <f>AK196-Baseline!AK196</f>
        <v>2.9394912424429904</v>
      </c>
      <c r="AL216" s="21">
        <f>AL196-Baseline!AL196</f>
        <v>2.9599497695305965</v>
      </c>
      <c r="AM216" s="21">
        <f>AM196-Baseline!AM196</f>
        <v>2.9818942380537869</v>
      </c>
      <c r="AN216" s="21">
        <f>AN196-Baseline!AN196</f>
        <v>3.0051361907110037</v>
      </c>
      <c r="AO216" s="21">
        <f>AO196-Baseline!AO196</f>
        <v>3.0299275359278344</v>
      </c>
      <c r="AP216" s="21">
        <f>AP196-Baseline!AP196</f>
        <v>3.0563604404001961</v>
      </c>
      <c r="AQ216" s="21">
        <f>AQ196-Baseline!AQ196</f>
        <v>3.0844912995782008</v>
      </c>
      <c r="AR216" s="21">
        <f>AR196-Baseline!AR196</f>
        <v>3.1078945369295075</v>
      </c>
      <c r="AS216" s="21">
        <f>AS196-Baseline!AS196</f>
        <v>3.1189147107606336</v>
      </c>
      <c r="AT216" s="21">
        <f>AT196-Baseline!AT196</f>
        <v>3.1310676138221956</v>
      </c>
      <c r="AU216" s="21">
        <f>AU196-Baseline!AU196</f>
        <v>3.1443814382155275</v>
      </c>
      <c r="AV216" s="21">
        <f>AV196-Baseline!AV196</f>
        <v>3.1540645159006173</v>
      </c>
      <c r="AW216" s="21">
        <f>AW196-Baseline!AW196</f>
        <v>3.1544101089962808</v>
      </c>
      <c r="AX216" s="21">
        <f>AX196-Baseline!AX196</f>
        <v>3.1525776716226743</v>
      </c>
      <c r="AY216" s="21">
        <f>AY196-Baseline!AY196</f>
        <v>3.149318994595196</v>
      </c>
      <c r="AZ216" s="21">
        <f>AZ196-Baseline!AZ196</f>
        <v>3.1461345331417889</v>
      </c>
      <c r="BA216" s="21">
        <f>BA196-Baseline!BA196</f>
        <v>3.1436641866622677</v>
      </c>
      <c r="BB216" s="21">
        <f>BB196-Baseline!BB196</f>
        <v>3.1411957799000922</v>
      </c>
    </row>
    <row r="217" spans="1:54" outlineLevel="2">
      <c r="A217" s="479"/>
      <c r="B217" s="150" t="s">
        <v>287</v>
      </c>
      <c r="C217" s="19"/>
      <c r="D217" s="135"/>
      <c r="E217" s="21">
        <f>E197-Baseline!E197</f>
        <v>5.8022716868999993</v>
      </c>
      <c r="F217" s="21">
        <f>F197-Baseline!F197</f>
        <v>5.7582112216425125</v>
      </c>
      <c r="G217" s="21">
        <f>G197-Baseline!G197</f>
        <v>5.7145580558706168</v>
      </c>
      <c r="H217" s="21">
        <f>H197-Baseline!H197</f>
        <v>5.6706530926995304</v>
      </c>
      <c r="I217" s="21">
        <f>I197-Baseline!I197</f>
        <v>5.6283496603399525</v>
      </c>
      <c r="J217" s="21">
        <f>J197-Baseline!J197</f>
        <v>5.5876146072809307</v>
      </c>
      <c r="K217" s="21">
        <f>K197-Baseline!K197</f>
        <v>5.5431860397652564</v>
      </c>
      <c r="L217" s="21">
        <f>L197-Baseline!L197</f>
        <v>5.4982375454180747</v>
      </c>
      <c r="M217" s="21">
        <f>M197-Baseline!M197</f>
        <v>5.4495294348435106</v>
      </c>
      <c r="N217" s="21">
        <f>N197-Baseline!N197</f>
        <v>5.4017166842432776</v>
      </c>
      <c r="O217" s="21">
        <f>O197-Baseline!O197</f>
        <v>5.345777572624284</v>
      </c>
      <c r="P217" s="21">
        <f>P197-Baseline!P197</f>
        <v>5.289371026738511</v>
      </c>
      <c r="Q217" s="21">
        <f>Q197-Baseline!Q197</f>
        <v>5.2350331158293573</v>
      </c>
      <c r="R217" s="21">
        <f>R197-Baseline!R197</f>
        <v>5.182463597198562</v>
      </c>
      <c r="S217" s="21">
        <f>S197-Baseline!S197</f>
        <v>5.131931292845425</v>
      </c>
      <c r="T217" s="21">
        <f>T197-Baseline!T197</f>
        <v>5.0833896177170947</v>
      </c>
      <c r="U217" s="21">
        <f>U197-Baseline!U197</f>
        <v>5.0367939878361927</v>
      </c>
      <c r="V217" s="21">
        <f>V197-Baseline!V197</f>
        <v>4.9921017651336754</v>
      </c>
      <c r="W217" s="21">
        <f>W197-Baseline!W197</f>
        <v>4.9492722057259648</v>
      </c>
      <c r="X217" s="21">
        <f>X197-Baseline!X197</f>
        <v>4.9082664086109222</v>
      </c>
      <c r="Y217" s="21">
        <f>Y197-Baseline!Y197</f>
        <v>4.8689331449594313</v>
      </c>
      <c r="Z217" s="21">
        <f>Z197-Baseline!Z197</f>
        <v>4.8311637558334439</v>
      </c>
      <c r="AA217" s="21">
        <f>AA197-Baseline!AA197</f>
        <v>4.7951141334165897</v>
      </c>
      <c r="AB217" s="21">
        <f>AB197-Baseline!AB197</f>
        <v>4.757240200560517</v>
      </c>
      <c r="AC217" s="21">
        <f>AC197-Baseline!AC197</f>
        <v>18.873996101442646</v>
      </c>
      <c r="AD217" s="21">
        <f>AD197-Baseline!AD197</f>
        <v>18.655636926983192</v>
      </c>
      <c r="AE217" s="21">
        <f>AE197-Baseline!AE197</f>
        <v>18.446449703415301</v>
      </c>
      <c r="AF217" s="21">
        <f>AF197-Baseline!AF197</f>
        <v>18.246206999244549</v>
      </c>
      <c r="AG217" s="21">
        <f>AG197-Baseline!AG197</f>
        <v>18.054690501330086</v>
      </c>
      <c r="AH217" s="21">
        <f>AH197-Baseline!AH197</f>
        <v>17.871690747820587</v>
      </c>
      <c r="AI217" s="21">
        <f>AI197-Baseline!AI197</f>
        <v>17.697006088754435</v>
      </c>
      <c r="AJ217" s="21">
        <f>AJ197-Baseline!AJ197</f>
        <v>17.615543306386293</v>
      </c>
      <c r="AK217" s="21">
        <f>AK197-Baseline!AK197</f>
        <v>17.540888868882934</v>
      </c>
      <c r="AL217" s="21">
        <f>AL197-Baseline!AL197</f>
        <v>17.472970582038222</v>
      </c>
      <c r="AM217" s="21">
        <f>AM197-Baseline!AM197</f>
        <v>17.411721620084787</v>
      </c>
      <c r="AN217" s="21">
        <f>AN197-Baseline!AN197</f>
        <v>17.354499803556902</v>
      </c>
      <c r="AO217" s="21">
        <f>AO197-Baseline!AO197</f>
        <v>17.303521421106044</v>
      </c>
      <c r="AP217" s="21">
        <f>AP197-Baseline!AP197</f>
        <v>17.259155577052624</v>
      </c>
      <c r="AQ217" s="21">
        <f>AQ197-Baseline!AQ197</f>
        <v>17.221352880419332</v>
      </c>
      <c r="AR217" s="21">
        <f>AR197-Baseline!AR197</f>
        <v>17.172022604080993</v>
      </c>
      <c r="AS217" s="21">
        <f>AS197-Baseline!AS197</f>
        <v>17.090921841001716</v>
      </c>
      <c r="AT217" s="21">
        <f>AT197-Baseline!AT197</f>
        <v>17.016124363968988</v>
      </c>
      <c r="AU217" s="21">
        <f>AU197-Baseline!AU197</f>
        <v>16.947549622062144</v>
      </c>
      <c r="AV217" s="21">
        <f>AV197-Baseline!AV197</f>
        <v>16.873387871197508</v>
      </c>
      <c r="AW217" s="21">
        <f>AW197-Baseline!AW197</f>
        <v>16.7804216630492</v>
      </c>
      <c r="AX217" s="21">
        <f>AX197-Baseline!AX197</f>
        <v>16.670159518059851</v>
      </c>
      <c r="AY217" s="21">
        <f>AY197-Baseline!AY197</f>
        <v>16.547663742466867</v>
      </c>
      <c r="AZ217" s="21">
        <f>AZ197-Baseline!AZ197</f>
        <v>16.426626121068324</v>
      </c>
      <c r="BA217" s="21">
        <f>BA197-Baseline!BA197</f>
        <v>16.31214500862265</v>
      </c>
      <c r="BB217" s="21">
        <f>BB197-Baseline!BB197</f>
        <v>16.19898917351766</v>
      </c>
    </row>
    <row r="218" spans="1:54" outlineLevel="2">
      <c r="A218" s="480"/>
      <c r="B218" s="150" t="s">
        <v>470</v>
      </c>
      <c r="C218" s="19"/>
      <c r="D218" s="135" t="s">
        <v>383</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8" t="s">
        <v>490</v>
      </c>
      <c r="B220" s="150" t="s">
        <v>491</v>
      </c>
      <c r="C220" s="19"/>
      <c r="D220" s="135" t="s">
        <v>383</v>
      </c>
      <c r="E220" s="21">
        <f>SUM(E210:E213,E216:E218)</f>
        <v>17.819167828606382</v>
      </c>
      <c r="F220" s="21">
        <f t="shared" ref="F220:BB220" si="31">SUM(F210:F213,F216:F218)</f>
        <v>17.879843369968238</v>
      </c>
      <c r="G220" s="21">
        <f t="shared" si="31"/>
        <v>17.906184486891355</v>
      </c>
      <c r="H220" s="21">
        <f t="shared" si="31"/>
        <v>17.932100155660475</v>
      </c>
      <c r="I220" s="21">
        <f t="shared" si="31"/>
        <v>17.991679683759958</v>
      </c>
      <c r="J220" s="21">
        <f t="shared" si="31"/>
        <v>18.052402437462547</v>
      </c>
      <c r="K220" s="21">
        <f t="shared" si="31"/>
        <v>18.076715099432146</v>
      </c>
      <c r="L220" s="21">
        <f t="shared" si="31"/>
        <v>18.131759690425778</v>
      </c>
      <c r="M220" s="21">
        <f t="shared" si="31"/>
        <v>18.1823276850347</v>
      </c>
      <c r="N220" s="21">
        <f t="shared" si="31"/>
        <v>18.202386842344684</v>
      </c>
      <c r="O220" s="21">
        <f t="shared" si="31"/>
        <v>18.185583529756709</v>
      </c>
      <c r="P220" s="21">
        <f t="shared" si="31"/>
        <v>18.153195130304297</v>
      </c>
      <c r="Q220" s="21">
        <f t="shared" si="31"/>
        <v>18.123627818922568</v>
      </c>
      <c r="R220" s="21">
        <f t="shared" si="31"/>
        <v>18.126128078467282</v>
      </c>
      <c r="S220" s="21">
        <f t="shared" si="31"/>
        <v>18.101612259661163</v>
      </c>
      <c r="T220" s="21">
        <f t="shared" si="31"/>
        <v>18.080035813539293</v>
      </c>
      <c r="U220" s="21">
        <f t="shared" si="31"/>
        <v>18.061407850352289</v>
      </c>
      <c r="V220" s="21">
        <f t="shared" si="31"/>
        <v>18.073957849587494</v>
      </c>
      <c r="W220" s="21">
        <f t="shared" si="31"/>
        <v>18.060941674244905</v>
      </c>
      <c r="X220" s="21">
        <f t="shared" si="31"/>
        <v>18.078510176696497</v>
      </c>
      <c r="Y220" s="21">
        <f t="shared" si="31"/>
        <v>18.071079419857256</v>
      </c>
      <c r="Z220" s="21">
        <f t="shared" si="31"/>
        <v>18.09349187543804</v>
      </c>
      <c r="AA220" s="21">
        <f t="shared" si="31"/>
        <v>18.118387428579226</v>
      </c>
      <c r="AB220" s="21">
        <f t="shared" si="31"/>
        <v>18.126589273161382</v>
      </c>
      <c r="AC220" s="21">
        <f t="shared" si="31"/>
        <v>98.481006177322541</v>
      </c>
      <c r="AD220" s="21">
        <f t="shared" si="31"/>
        <v>98.628037331227034</v>
      </c>
      <c r="AE220" s="21">
        <f t="shared" si="31"/>
        <v>98.803451519382577</v>
      </c>
      <c r="AF220" s="21">
        <f t="shared" si="31"/>
        <v>98.985254438855748</v>
      </c>
      <c r="AG220" s="21">
        <f t="shared" si="31"/>
        <v>99.175665369215352</v>
      </c>
      <c r="AH220" s="21">
        <f t="shared" si="31"/>
        <v>99.377389028379611</v>
      </c>
      <c r="AI220" s="21">
        <f t="shared" si="31"/>
        <v>99.594144050555869</v>
      </c>
      <c r="AJ220" s="21">
        <f t="shared" si="31"/>
        <v>100.30040270458377</v>
      </c>
      <c r="AK220" s="21">
        <f t="shared" si="31"/>
        <v>101.02286546737859</v>
      </c>
      <c r="AL220" s="21">
        <f t="shared" si="31"/>
        <v>101.76295110021564</v>
      </c>
      <c r="AM220" s="21">
        <f t="shared" si="31"/>
        <v>102.52146052453418</v>
      </c>
      <c r="AN220" s="21">
        <f t="shared" si="31"/>
        <v>103.27522815692876</v>
      </c>
      <c r="AO220" s="21">
        <f t="shared" si="31"/>
        <v>104.04456732943491</v>
      </c>
      <c r="AP220" s="21">
        <f t="shared" si="31"/>
        <v>104.83381696693861</v>
      </c>
      <c r="AQ220" s="21">
        <f t="shared" si="31"/>
        <v>105.6436040918481</v>
      </c>
      <c r="AR220" s="21">
        <f t="shared" si="31"/>
        <v>106.35731366803523</v>
      </c>
      <c r="AS220" s="21">
        <f t="shared" si="31"/>
        <v>106.83963450594585</v>
      </c>
      <c r="AT220" s="21">
        <f t="shared" si="31"/>
        <v>107.33606325623435</v>
      </c>
      <c r="AU220" s="21">
        <f t="shared" si="31"/>
        <v>107.84680453864728</v>
      </c>
      <c r="AV220" s="21">
        <f t="shared" si="31"/>
        <v>108.29236614689373</v>
      </c>
      <c r="AW220" s="21">
        <f t="shared" si="31"/>
        <v>108.58060473159273</v>
      </c>
      <c r="AX220" s="21">
        <f t="shared" si="31"/>
        <v>108.64784764434245</v>
      </c>
      <c r="AY220" s="21">
        <f t="shared" si="31"/>
        <v>108.53991930322475</v>
      </c>
      <c r="AZ220" s="21">
        <f t="shared" si="31"/>
        <v>108.39120258690211</v>
      </c>
      <c r="BA220" s="21">
        <f t="shared" si="31"/>
        <v>108.25884303287188</v>
      </c>
      <c r="BB220" s="21">
        <f t="shared" si="31"/>
        <v>108.11906270127643</v>
      </c>
    </row>
    <row r="221" spans="1:54" outlineLevel="2">
      <c r="A221" s="479"/>
      <c r="B221" s="150" t="s">
        <v>492</v>
      </c>
      <c r="C221" s="19"/>
      <c r="D221" s="135" t="s">
        <v>383</v>
      </c>
      <c r="E221" s="21">
        <f>SUM(E210:E212,E214,E216:E218)</f>
        <v>13.193055142346033</v>
      </c>
      <c r="F221" s="21">
        <f t="shared" ref="F221:BB221" si="32">SUM(F210:F212,F214,F216:F218)</f>
        <v>13.19145571964307</v>
      </c>
      <c r="G221" s="21">
        <f t="shared" si="32"/>
        <v>13.190507850447174</v>
      </c>
      <c r="H221" s="21">
        <f t="shared" si="32"/>
        <v>13.190478505079682</v>
      </c>
      <c r="I221" s="21">
        <f t="shared" si="32"/>
        <v>13.193345892529884</v>
      </c>
      <c r="J221" s="21">
        <f t="shared" si="32"/>
        <v>13.199095328929577</v>
      </c>
      <c r="K221" s="21">
        <f t="shared" si="32"/>
        <v>13.201820803432224</v>
      </c>
      <c r="L221" s="21">
        <f t="shared" si="32"/>
        <v>13.205091700521111</v>
      </c>
      <c r="M221" s="21">
        <f t="shared" si="32"/>
        <v>13.205564313174893</v>
      </c>
      <c r="N221" s="21">
        <f t="shared" si="32"/>
        <v>13.208242532174147</v>
      </c>
      <c r="O221" s="21">
        <f t="shared" si="32"/>
        <v>13.170269603897269</v>
      </c>
      <c r="P221" s="21">
        <f t="shared" si="32"/>
        <v>13.124888197978784</v>
      </c>
      <c r="Q221" s="21">
        <f t="shared" si="32"/>
        <v>13.083617923107038</v>
      </c>
      <c r="R221" s="21">
        <f t="shared" si="32"/>
        <v>13.046070933720513</v>
      </c>
      <c r="S221" s="21">
        <f t="shared" si="32"/>
        <v>13.011490971137643</v>
      </c>
      <c r="T221" s="21">
        <f t="shared" si="32"/>
        <v>12.980976349904289</v>
      </c>
      <c r="U221" s="21">
        <f t="shared" si="32"/>
        <v>12.954492151282288</v>
      </c>
      <c r="V221" s="21">
        <f t="shared" si="32"/>
        <v>12.932007300572341</v>
      </c>
      <c r="W221" s="21">
        <f t="shared" si="32"/>
        <v>12.913494472857595</v>
      </c>
      <c r="X221" s="21">
        <f t="shared" si="32"/>
        <v>12.898930177082391</v>
      </c>
      <c r="Y221" s="21">
        <f t="shared" si="32"/>
        <v>12.888180529964139</v>
      </c>
      <c r="Z221" s="21">
        <f t="shared" si="32"/>
        <v>12.881156272665809</v>
      </c>
      <c r="AA221" s="21">
        <f t="shared" si="32"/>
        <v>12.8780347243856</v>
      </c>
      <c r="AB221" s="21">
        <f t="shared" si="32"/>
        <v>12.866114488284015</v>
      </c>
      <c r="AC221" s="21">
        <f t="shared" si="32"/>
        <v>64.073510974260756</v>
      </c>
      <c r="AD221" s="21">
        <f t="shared" si="32"/>
        <v>64.001669532751833</v>
      </c>
      <c r="AE221" s="21">
        <f t="shared" si="32"/>
        <v>63.943760161711793</v>
      </c>
      <c r="AF221" s="21">
        <f t="shared" si="32"/>
        <v>63.898063381629562</v>
      </c>
      <c r="AG221" s="21">
        <f t="shared" si="32"/>
        <v>63.863605365575054</v>
      </c>
      <c r="AH221" s="21">
        <f t="shared" si="32"/>
        <v>63.84040227500477</v>
      </c>
      <c r="AI221" s="21">
        <f t="shared" si="32"/>
        <v>63.829887639392922</v>
      </c>
      <c r="AJ221" s="21">
        <f t="shared" si="32"/>
        <v>64.13321438096051</v>
      </c>
      <c r="AK221" s="21">
        <f t="shared" si="32"/>
        <v>64.449823280857728</v>
      </c>
      <c r="AL221" s="21">
        <f t="shared" si="32"/>
        <v>64.779956125262089</v>
      </c>
      <c r="AM221" s="21">
        <f t="shared" si="32"/>
        <v>65.123924568385036</v>
      </c>
      <c r="AN221" s="21">
        <f t="shared" si="32"/>
        <v>65.467893749106054</v>
      </c>
      <c r="AO221" s="21">
        <f t="shared" si="32"/>
        <v>65.824120797744229</v>
      </c>
      <c r="AP221" s="21">
        <f t="shared" si="32"/>
        <v>66.195133764691434</v>
      </c>
      <c r="AQ221" s="21">
        <f t="shared" si="32"/>
        <v>66.581197207093027</v>
      </c>
      <c r="AR221" s="21">
        <f t="shared" si="32"/>
        <v>66.907894395524181</v>
      </c>
      <c r="AS221" s="21">
        <f t="shared" si="32"/>
        <v>67.08934360041907</v>
      </c>
      <c r="AT221" s="21">
        <f t="shared" si="32"/>
        <v>67.282257133489423</v>
      </c>
      <c r="AU221" s="21">
        <f t="shared" si="32"/>
        <v>67.486690550112371</v>
      </c>
      <c r="AV221" s="21">
        <f t="shared" si="32"/>
        <v>67.652084429281828</v>
      </c>
      <c r="AW221" s="21">
        <f t="shared" si="32"/>
        <v>67.720122001088782</v>
      </c>
      <c r="AX221" s="21">
        <f t="shared" si="32"/>
        <v>67.660690715311802</v>
      </c>
      <c r="AY221" s="21">
        <f t="shared" si="32"/>
        <v>67.501409385806994</v>
      </c>
      <c r="AZ221" s="21">
        <f t="shared" si="32"/>
        <v>67.321755962607028</v>
      </c>
      <c r="BA221" s="21">
        <f t="shared" si="32"/>
        <v>67.155115770747329</v>
      </c>
      <c r="BB221" s="21">
        <f t="shared" si="32"/>
        <v>66.985936365661274</v>
      </c>
    </row>
    <row r="222" spans="1:54" outlineLevel="2">
      <c r="A222" s="480"/>
      <c r="B222" s="150" t="s">
        <v>493</v>
      </c>
      <c r="C222" s="19"/>
      <c r="D222" s="135" t="s">
        <v>383</v>
      </c>
      <c r="E222" s="21">
        <f>SUM(E210:E212,E215:E218)</f>
        <v>22.474612736061722</v>
      </c>
      <c r="F222" s="21">
        <f t="shared" ref="F222:BB222" si="33">SUM(F210:F212,F215:F218)</f>
        <v>22.550587871537914</v>
      </c>
      <c r="G222" s="21">
        <f t="shared" si="33"/>
        <v>22.62719032846497</v>
      </c>
      <c r="H222" s="21">
        <f t="shared" si="33"/>
        <v>22.705993873176411</v>
      </c>
      <c r="I222" s="21">
        <f t="shared" si="33"/>
        <v>22.788996911150075</v>
      </c>
      <c r="J222" s="21">
        <f t="shared" si="33"/>
        <v>22.876201730409829</v>
      </c>
      <c r="K222" s="21">
        <f t="shared" si="33"/>
        <v>22.961719936373932</v>
      </c>
      <c r="L222" s="21">
        <f t="shared" si="33"/>
        <v>23.049139162056946</v>
      </c>
      <c r="M222" s="21">
        <f t="shared" si="33"/>
        <v>23.135122007978914</v>
      </c>
      <c r="N222" s="21">
        <f t="shared" si="33"/>
        <v>23.224702619337691</v>
      </c>
      <c r="O222" s="21">
        <f t="shared" si="33"/>
        <v>23.223248089610109</v>
      </c>
      <c r="P222" s="21">
        <f t="shared" si="33"/>
        <v>23.20267647031206</v>
      </c>
      <c r="Q222" s="21">
        <f t="shared" si="33"/>
        <v>23.188212836521984</v>
      </c>
      <c r="R222" s="21">
        <f t="shared" si="33"/>
        <v>23.179474185449006</v>
      </c>
      <c r="S222" s="21">
        <f t="shared" si="33"/>
        <v>23.173423214667078</v>
      </c>
      <c r="T222" s="21">
        <f t="shared" si="33"/>
        <v>23.173437945265707</v>
      </c>
      <c r="U222" s="21">
        <f t="shared" si="33"/>
        <v>23.179490209693</v>
      </c>
      <c r="V222" s="21">
        <f t="shared" si="33"/>
        <v>23.191556821519836</v>
      </c>
      <c r="W222" s="21">
        <f t="shared" si="33"/>
        <v>23.209619504325961</v>
      </c>
      <c r="X222" s="21">
        <f t="shared" si="33"/>
        <v>23.233664990157365</v>
      </c>
      <c r="Y222" s="21">
        <f t="shared" si="33"/>
        <v>23.263570836329848</v>
      </c>
      <c r="Z222" s="21">
        <f t="shared" si="33"/>
        <v>23.299260446156552</v>
      </c>
      <c r="AA222" s="21">
        <f t="shared" si="33"/>
        <v>23.340925085464679</v>
      </c>
      <c r="AB222" s="21">
        <f t="shared" si="33"/>
        <v>23.362854383558204</v>
      </c>
      <c r="AC222" s="21">
        <f t="shared" si="33"/>
        <v>132.70936491141171</v>
      </c>
      <c r="AD222" s="21">
        <f t="shared" si="33"/>
        <v>133.05228930807948</v>
      </c>
      <c r="AE222" s="21">
        <f t="shared" si="33"/>
        <v>133.41276522099585</v>
      </c>
      <c r="AF222" s="21">
        <f t="shared" si="33"/>
        <v>133.78610484747264</v>
      </c>
      <c r="AG222" s="21">
        <f t="shared" si="33"/>
        <v>134.16983312159363</v>
      </c>
      <c r="AH222" s="21">
        <f t="shared" si="33"/>
        <v>134.56442139934876</v>
      </c>
      <c r="AI222" s="21">
        <f t="shared" si="33"/>
        <v>134.97457145404672</v>
      </c>
      <c r="AJ222" s="21">
        <f t="shared" si="33"/>
        <v>136.04778982613055</v>
      </c>
      <c r="AK222" s="21">
        <f t="shared" si="33"/>
        <v>137.14188247458426</v>
      </c>
      <c r="AL222" s="21">
        <f t="shared" si="33"/>
        <v>138.25763999246269</v>
      </c>
      <c r="AM222" s="21">
        <f t="shared" si="33"/>
        <v>139.39604544476612</v>
      </c>
      <c r="AN222" s="21">
        <f t="shared" si="33"/>
        <v>140.52504181743407</v>
      </c>
      <c r="AO222" s="21">
        <f t="shared" si="33"/>
        <v>141.67313841112113</v>
      </c>
      <c r="AP222" s="21">
        <f t="shared" si="33"/>
        <v>142.84638274102903</v>
      </c>
      <c r="AQ222" s="21">
        <f t="shared" si="33"/>
        <v>144.04555889650868</v>
      </c>
      <c r="AR222" s="21">
        <f t="shared" si="33"/>
        <v>145.11263827971089</v>
      </c>
      <c r="AS222" s="21">
        <f t="shared" si="33"/>
        <v>145.86390747284929</v>
      </c>
      <c r="AT222" s="21">
        <f t="shared" si="33"/>
        <v>146.63212807614636</v>
      </c>
      <c r="AU222" s="21">
        <f t="shared" si="33"/>
        <v>147.41761317749811</v>
      </c>
      <c r="AV222" s="21">
        <f t="shared" si="33"/>
        <v>148.11250481622579</v>
      </c>
      <c r="AW222" s="21">
        <f t="shared" si="33"/>
        <v>148.5915897506105</v>
      </c>
      <c r="AX222" s="21">
        <f t="shared" si="33"/>
        <v>148.75845338228157</v>
      </c>
      <c r="AY222" s="21">
        <f t="shared" si="33"/>
        <v>148.67687520122399</v>
      </c>
      <c r="AZ222" s="21">
        <f t="shared" si="33"/>
        <v>148.53501979066846</v>
      </c>
      <c r="BA222" s="21">
        <f t="shared" si="33"/>
        <v>148.41326439412063</v>
      </c>
      <c r="BB222" s="21">
        <f t="shared" si="33"/>
        <v>148.27978001106868</v>
      </c>
    </row>
    <row r="223" spans="1:54" outlineLevel="2">
      <c r="B223" s="19"/>
      <c r="C223" s="19"/>
      <c r="D223" s="19"/>
      <c r="E223" s="15"/>
    </row>
    <row r="224" spans="1:54" outlineLevel="2">
      <c r="A224" s="478" t="s">
        <v>494</v>
      </c>
      <c r="B224" s="150" t="s">
        <v>491</v>
      </c>
      <c r="C224" s="19"/>
      <c r="D224" s="135" t="s">
        <v>383</v>
      </c>
      <c r="E224" s="21">
        <f>E204-Baseline!E204</f>
        <v>17.819167828606382</v>
      </c>
      <c r="F224" s="21">
        <f>F204-Baseline!F204</f>
        <v>35.699011198574624</v>
      </c>
      <c r="G224" s="21">
        <f>G204-Baseline!G204</f>
        <v>53.605195685465979</v>
      </c>
      <c r="H224" s="21">
        <f>H204-Baseline!H204</f>
        <v>71.537295841126451</v>
      </c>
      <c r="I224" s="21">
        <f>I204-Baseline!I204</f>
        <v>89.528975524886405</v>
      </c>
      <c r="J224" s="21">
        <f>J204-Baseline!J204</f>
        <v>107.58137796234895</v>
      </c>
      <c r="K224" s="21">
        <f>K204-Baseline!K204</f>
        <v>125.6580930617811</v>
      </c>
      <c r="L224" s="21">
        <f>L204-Baseline!L204</f>
        <v>143.78985275220688</v>
      </c>
      <c r="M224" s="21">
        <f>M204-Baseline!M204</f>
        <v>161.97218043724158</v>
      </c>
      <c r="N224" s="21">
        <f>N204-Baseline!N204</f>
        <v>180.17456727958626</v>
      </c>
      <c r="O224" s="21">
        <f>O204-Baseline!O204</f>
        <v>198.36015080934297</v>
      </c>
      <c r="P224" s="21">
        <f>P204-Baseline!P204</f>
        <v>216.51334593964725</v>
      </c>
      <c r="Q224" s="21">
        <f>Q204-Baseline!Q204</f>
        <v>234.63697375856981</v>
      </c>
      <c r="R224" s="21">
        <f>R204-Baseline!R204</f>
        <v>252.76310183703708</v>
      </c>
      <c r="S224" s="21">
        <f>S204-Baseline!S204</f>
        <v>270.86471409669826</v>
      </c>
      <c r="T224" s="21">
        <f>T204-Baseline!T204</f>
        <v>288.94474991023753</v>
      </c>
      <c r="U224" s="21">
        <f>U204-Baseline!U204</f>
        <v>307.00615776058982</v>
      </c>
      <c r="V224" s="21">
        <f>V204-Baseline!V204</f>
        <v>325.0801156101773</v>
      </c>
      <c r="W224" s="21">
        <f>W204-Baseline!W204</f>
        <v>343.14105728442223</v>
      </c>
      <c r="X224" s="21">
        <f>X204-Baseline!X204</f>
        <v>361.21956746111874</v>
      </c>
      <c r="Y224" s="21">
        <f>Y204-Baseline!Y204</f>
        <v>379.290646880976</v>
      </c>
      <c r="Z224" s="21">
        <f>Z204-Baseline!Z204</f>
        <v>397.38413875641402</v>
      </c>
      <c r="AA224" s="21">
        <f>AA204-Baseline!AA204</f>
        <v>415.50252618499326</v>
      </c>
      <c r="AB224" s="21">
        <f>AB204-Baseline!AB204</f>
        <v>433.62911545815462</v>
      </c>
      <c r="AC224" s="21">
        <f>AC204-Baseline!AC204</f>
        <v>532.11012163547719</v>
      </c>
      <c r="AD224" s="21">
        <f>AD204-Baseline!AD204</f>
        <v>630.73815896670419</v>
      </c>
      <c r="AE224" s="21">
        <f>AE204-Baseline!AE204</f>
        <v>729.54161048608671</v>
      </c>
      <c r="AF224" s="21">
        <f>AF204-Baseline!AF204</f>
        <v>828.5268649249424</v>
      </c>
      <c r="AG224" s="21">
        <f>AG204-Baseline!AG204</f>
        <v>927.70253029415778</v>
      </c>
      <c r="AH224" s="21">
        <f>AH204-Baseline!AH204</f>
        <v>1027.0799193225373</v>
      </c>
      <c r="AI224" s="21">
        <f>AI204-Baseline!AI204</f>
        <v>1126.6740633730931</v>
      </c>
      <c r="AJ224" s="21">
        <f>AJ204-Baseline!AJ204</f>
        <v>1226.9744660776769</v>
      </c>
      <c r="AK224" s="21">
        <f>AK204-Baseline!AK204</f>
        <v>1327.9973315450554</v>
      </c>
      <c r="AL224" s="21">
        <f>AL204-Baseline!AL204</f>
        <v>1429.760282645271</v>
      </c>
      <c r="AM224" s="21">
        <f>AM204-Baseline!AM204</f>
        <v>1532.2817431698052</v>
      </c>
      <c r="AN224" s="21">
        <f>AN204-Baseline!AN204</f>
        <v>1635.5569713267339</v>
      </c>
      <c r="AO224" s="21">
        <f>AO204-Baseline!AO204</f>
        <v>1739.6015386561687</v>
      </c>
      <c r="AP224" s="21">
        <f>AP204-Baseline!AP204</f>
        <v>1844.4353556231074</v>
      </c>
      <c r="AQ224" s="21">
        <f>AQ204-Baseline!AQ204</f>
        <v>1950.0789597149555</v>
      </c>
      <c r="AR224" s="21">
        <f>AR204-Baseline!AR204</f>
        <v>2056.4362733829907</v>
      </c>
      <c r="AS224" s="21">
        <f>AS204-Baseline!AS204</f>
        <v>2163.2759078889367</v>
      </c>
      <c r="AT224" s="21">
        <f>AT204-Baseline!AT204</f>
        <v>2270.6119711451711</v>
      </c>
      <c r="AU224" s="21">
        <f>AU204-Baseline!AU204</f>
        <v>2378.4587756838182</v>
      </c>
      <c r="AV224" s="21">
        <f>AV204-Baseline!AV204</f>
        <v>2486.7511418307117</v>
      </c>
      <c r="AW224" s="21">
        <f>AW204-Baseline!AW204</f>
        <v>2595.3317465623045</v>
      </c>
      <c r="AX224" s="21">
        <f>AX204-Baseline!AX204</f>
        <v>2703.9795942066471</v>
      </c>
      <c r="AY224" s="21">
        <f>AY204-Baseline!AY204</f>
        <v>2812.519513509872</v>
      </c>
      <c r="AZ224" s="21">
        <f>AZ204-Baseline!AZ204</f>
        <v>2920.9107160967742</v>
      </c>
      <c r="BA224" s="21">
        <f>BA204-Baseline!BA204</f>
        <v>3029.1695591296461</v>
      </c>
      <c r="BB224" s="21">
        <f>BB204-Baseline!BB204</f>
        <v>3137.2886218309227</v>
      </c>
    </row>
    <row r="225" spans="1:54" outlineLevel="2">
      <c r="A225" s="479"/>
      <c r="B225" s="150" t="s">
        <v>492</v>
      </c>
      <c r="C225" s="19"/>
      <c r="D225" s="135" t="s">
        <v>383</v>
      </c>
      <c r="E225" s="21">
        <f>E205-Baseline!E205</f>
        <v>13.193055142346033</v>
      </c>
      <c r="F225" s="21">
        <f>F205-Baseline!F205</f>
        <v>26.384510861989103</v>
      </c>
      <c r="G225" s="21">
        <f>G205-Baseline!G205</f>
        <v>39.575018712436275</v>
      </c>
      <c r="H225" s="21">
        <f>H205-Baseline!H205</f>
        <v>52.765497217515957</v>
      </c>
      <c r="I225" s="21">
        <f>I205-Baseline!I205</f>
        <v>65.958843110045848</v>
      </c>
      <c r="J225" s="21">
        <f>J205-Baseline!J205</f>
        <v>79.157938438975421</v>
      </c>
      <c r="K225" s="21">
        <f>K205-Baseline!K205</f>
        <v>92.359759242407648</v>
      </c>
      <c r="L225" s="21">
        <f>L205-Baseline!L205</f>
        <v>105.56485094292876</v>
      </c>
      <c r="M225" s="21">
        <f>M205-Baseline!M205</f>
        <v>118.77041525610365</v>
      </c>
      <c r="N225" s="21">
        <f>N205-Baseline!N205</f>
        <v>131.97865778827779</v>
      </c>
      <c r="O225" s="21">
        <f>O205-Baseline!O205</f>
        <v>145.14892739217507</v>
      </c>
      <c r="P225" s="21">
        <f>P205-Baseline!P205</f>
        <v>158.27381559015384</v>
      </c>
      <c r="Q225" s="21">
        <f>Q205-Baseline!Q205</f>
        <v>171.35743351326087</v>
      </c>
      <c r="R225" s="21">
        <f>R205-Baseline!R205</f>
        <v>184.40350444698137</v>
      </c>
      <c r="S225" s="21">
        <f>S205-Baseline!S205</f>
        <v>197.41499541811902</v>
      </c>
      <c r="T225" s="21">
        <f>T205-Baseline!T205</f>
        <v>210.39597176802332</v>
      </c>
      <c r="U225" s="21">
        <f>U205-Baseline!U205</f>
        <v>223.35046391930561</v>
      </c>
      <c r="V225" s="21">
        <f>V205-Baseline!V205</f>
        <v>236.28247121987795</v>
      </c>
      <c r="W225" s="21">
        <f>W205-Baseline!W205</f>
        <v>249.19596569273554</v>
      </c>
      <c r="X225" s="21">
        <f>X205-Baseline!X205</f>
        <v>262.09489586981795</v>
      </c>
      <c r="Y225" s="21">
        <f>Y205-Baseline!Y205</f>
        <v>274.98307639978208</v>
      </c>
      <c r="Z225" s="21">
        <f>Z205-Baseline!Z205</f>
        <v>287.86423267244788</v>
      </c>
      <c r="AA225" s="21">
        <f>AA205-Baseline!AA205</f>
        <v>300.74226739683348</v>
      </c>
      <c r="AB225" s="21">
        <f>AB205-Baseline!AB205</f>
        <v>313.60838188511752</v>
      </c>
      <c r="AC225" s="21">
        <f>AC205-Baseline!AC205</f>
        <v>377.68189285937831</v>
      </c>
      <c r="AD225" s="21">
        <f>AD205-Baseline!AD205</f>
        <v>441.68356239213017</v>
      </c>
      <c r="AE225" s="21">
        <f>AE205-Baseline!AE205</f>
        <v>505.62732255384196</v>
      </c>
      <c r="AF225" s="21">
        <f>AF205-Baseline!AF205</f>
        <v>569.52538593547149</v>
      </c>
      <c r="AG225" s="21">
        <f>AG205-Baseline!AG205</f>
        <v>633.38899130104653</v>
      </c>
      <c r="AH225" s="21">
        <f>AH205-Baseline!AH205</f>
        <v>697.22939357605128</v>
      </c>
      <c r="AI225" s="21">
        <f>AI205-Baseline!AI205</f>
        <v>761.05928121544423</v>
      </c>
      <c r="AJ225" s="21">
        <f>AJ205-Baseline!AJ205</f>
        <v>825.1924955964048</v>
      </c>
      <c r="AK225" s="21">
        <f>AK205-Baseline!AK205</f>
        <v>889.64231887726248</v>
      </c>
      <c r="AL225" s="21">
        <f>AL205-Baseline!AL205</f>
        <v>954.42227500252454</v>
      </c>
      <c r="AM225" s="21">
        <f>AM205-Baseline!AM205</f>
        <v>1019.5461995709096</v>
      </c>
      <c r="AN225" s="21">
        <f>AN205-Baseline!AN205</f>
        <v>1085.0140933200157</v>
      </c>
      <c r="AO225" s="21">
        <f>AO205-Baseline!AO205</f>
        <v>1150.8382141177599</v>
      </c>
      <c r="AP225" s="21">
        <f>AP205-Baseline!AP205</f>
        <v>1217.0333478824514</v>
      </c>
      <c r="AQ225" s="21">
        <f>AQ205-Baseline!AQ205</f>
        <v>1283.6145450895444</v>
      </c>
      <c r="AR225" s="21">
        <f>AR205-Baseline!AR205</f>
        <v>1350.5224394850686</v>
      </c>
      <c r="AS225" s="21">
        <f>AS205-Baseline!AS205</f>
        <v>1417.6117830854878</v>
      </c>
      <c r="AT225" s="21">
        <f>AT205-Baseline!AT205</f>
        <v>1484.8940402189771</v>
      </c>
      <c r="AU225" s="21">
        <f>AU205-Baseline!AU205</f>
        <v>1552.3807307690895</v>
      </c>
      <c r="AV225" s="21">
        <f>AV205-Baseline!AV205</f>
        <v>1620.0328151983713</v>
      </c>
      <c r="AW225" s="21">
        <f>AW205-Baseline!AW205</f>
        <v>1687.7529371994601</v>
      </c>
      <c r="AX225" s="21">
        <f>AX205-Baseline!AX205</f>
        <v>1755.413627914772</v>
      </c>
      <c r="AY225" s="21">
        <f>AY205-Baseline!AY205</f>
        <v>1822.9150373005789</v>
      </c>
      <c r="AZ225" s="21">
        <f>AZ205-Baseline!AZ205</f>
        <v>1890.236793263186</v>
      </c>
      <c r="BA225" s="21">
        <f>BA205-Baseline!BA205</f>
        <v>1957.3919090339332</v>
      </c>
      <c r="BB225" s="21">
        <f>BB205-Baseline!BB205</f>
        <v>2024.3778453995944</v>
      </c>
    </row>
    <row r="226" spans="1:54" outlineLevel="2">
      <c r="A226" s="480"/>
      <c r="B226" s="150" t="s">
        <v>493</v>
      </c>
      <c r="C226" s="19"/>
      <c r="D226" s="135" t="s">
        <v>383</v>
      </c>
      <c r="E226" s="21">
        <f>E206-Baseline!E206</f>
        <v>22.474612736061722</v>
      </c>
      <c r="F226" s="21">
        <f>F206-Baseline!F206</f>
        <v>45.025200607599636</v>
      </c>
      <c r="G226" s="21">
        <f>G206-Baseline!G206</f>
        <v>67.652390936064606</v>
      </c>
      <c r="H226" s="21">
        <f>H206-Baseline!H206</f>
        <v>90.358384809241016</v>
      </c>
      <c r="I226" s="21">
        <f>I206-Baseline!I206</f>
        <v>113.1473817203911</v>
      </c>
      <c r="J226" s="21">
        <f>J206-Baseline!J206</f>
        <v>136.02358345080091</v>
      </c>
      <c r="K226" s="21">
        <f>K206-Baseline!K206</f>
        <v>158.98530338717484</v>
      </c>
      <c r="L226" s="21">
        <f>L206-Baseline!L206</f>
        <v>182.03444254923178</v>
      </c>
      <c r="M226" s="21">
        <f>M206-Baseline!M206</f>
        <v>205.16956455721069</v>
      </c>
      <c r="N226" s="21">
        <f>N206-Baseline!N206</f>
        <v>228.3942671765484</v>
      </c>
      <c r="O226" s="21">
        <f>O206-Baseline!O206</f>
        <v>251.61751526615851</v>
      </c>
      <c r="P226" s="21">
        <f>P206-Baseline!P206</f>
        <v>274.82019173647058</v>
      </c>
      <c r="Q226" s="21">
        <f>Q206-Baseline!Q206</f>
        <v>298.00840457299256</v>
      </c>
      <c r="R226" s="21">
        <f>R206-Baseline!R206</f>
        <v>321.18787875844157</v>
      </c>
      <c r="S226" s="21">
        <f>S206-Baseline!S206</f>
        <v>344.36130197310865</v>
      </c>
      <c r="T226" s="21">
        <f>T206-Baseline!T206</f>
        <v>367.53473991837438</v>
      </c>
      <c r="U226" s="21">
        <f>U206-Baseline!U206</f>
        <v>390.71423012806736</v>
      </c>
      <c r="V226" s="21">
        <f>V206-Baseline!V206</f>
        <v>413.9057869495872</v>
      </c>
      <c r="W226" s="21">
        <f>W206-Baseline!W206</f>
        <v>437.11540645391318</v>
      </c>
      <c r="X226" s="21">
        <f>X206-Baseline!X206</f>
        <v>460.34907144407055</v>
      </c>
      <c r="Y226" s="21">
        <f>Y206-Baseline!Y206</f>
        <v>483.61264228040039</v>
      </c>
      <c r="Z226" s="21">
        <f>Z206-Baseline!Z206</f>
        <v>506.91190272655695</v>
      </c>
      <c r="AA226" s="21">
        <f>AA206-Baseline!AA206</f>
        <v>530.25282781202168</v>
      </c>
      <c r="AB226" s="21">
        <f>AB206-Baseline!AB206</f>
        <v>553.61568219557989</v>
      </c>
      <c r="AC226" s="21">
        <f>AC206-Baseline!AC206</f>
        <v>686.32504710699163</v>
      </c>
      <c r="AD226" s="21">
        <f>AD206-Baseline!AD206</f>
        <v>819.37733641507111</v>
      </c>
      <c r="AE226" s="21">
        <f>AE206-Baseline!AE206</f>
        <v>952.79010163606699</v>
      </c>
      <c r="AF226" s="21">
        <f>AF206-Baseline!AF206</f>
        <v>1086.5762064835396</v>
      </c>
      <c r="AG226" s="21">
        <f>AG206-Baseline!AG206</f>
        <v>1220.7460396051333</v>
      </c>
      <c r="AH226" s="21">
        <f>AH206-Baseline!AH206</f>
        <v>1355.310461004482</v>
      </c>
      <c r="AI226" s="21">
        <f>AI206-Baseline!AI206</f>
        <v>1490.2850324585288</v>
      </c>
      <c r="AJ226" s="21">
        <f>AJ206-Baseline!AJ206</f>
        <v>1626.3328222846594</v>
      </c>
      <c r="AK226" s="21">
        <f>AK206-Baseline!AK206</f>
        <v>1763.4747047592437</v>
      </c>
      <c r="AL226" s="21">
        <f>AL206-Baseline!AL206</f>
        <v>1901.7323447517063</v>
      </c>
      <c r="AM226" s="21">
        <f>AM206-Baseline!AM206</f>
        <v>2041.1283901964723</v>
      </c>
      <c r="AN226" s="21">
        <f>AN206-Baseline!AN206</f>
        <v>2181.6534320139062</v>
      </c>
      <c r="AO226" s="21">
        <f>AO206-Baseline!AO206</f>
        <v>2323.3265704250275</v>
      </c>
      <c r="AP226" s="21">
        <f>AP206-Baseline!AP206</f>
        <v>2466.1729531660567</v>
      </c>
      <c r="AQ226" s="21">
        <f>AQ206-Baseline!AQ206</f>
        <v>2610.2185120625654</v>
      </c>
      <c r="AR226" s="21">
        <f>AR206-Baseline!AR206</f>
        <v>2755.3311503422765</v>
      </c>
      <c r="AS226" s="21">
        <f>AS206-Baseline!AS206</f>
        <v>2901.1950578151259</v>
      </c>
      <c r="AT226" s="21">
        <f>AT206-Baseline!AT206</f>
        <v>3047.8271858912722</v>
      </c>
      <c r="AU226" s="21">
        <f>AU206-Baseline!AU206</f>
        <v>3195.2447990687701</v>
      </c>
      <c r="AV226" s="21">
        <f>AV206-Baseline!AV206</f>
        <v>3343.3573038849959</v>
      </c>
      <c r="AW226" s="21">
        <f>AW206-Baseline!AW206</f>
        <v>3491.9488936356065</v>
      </c>
      <c r="AX226" s="21">
        <f>AX206-Baseline!AX206</f>
        <v>3640.707347017888</v>
      </c>
      <c r="AY226" s="21">
        <f>AY206-Baseline!AY206</f>
        <v>3789.384222219112</v>
      </c>
      <c r="AZ226" s="21">
        <f>AZ206-Baseline!AZ206</f>
        <v>3937.9192420097806</v>
      </c>
      <c r="BA226" s="21">
        <f>BA206-Baseline!BA206</f>
        <v>4086.3325064039013</v>
      </c>
      <c r="BB226" s="21">
        <f>BB206-Baseline!BB206</f>
        <v>4234.6122864149702</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498</v>
      </c>
      <c r="C229" s="57"/>
      <c r="D229" s="56" t="s">
        <v>383</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20:A222"/>
    <mergeCell ref="A224:A226"/>
    <mergeCell ref="A190:A198"/>
    <mergeCell ref="A200:A202"/>
    <mergeCell ref="A143:A154"/>
    <mergeCell ref="A158:A169"/>
    <mergeCell ref="A172:A174"/>
    <mergeCell ref="A176:A178"/>
    <mergeCell ref="A186:A187"/>
    <mergeCell ref="A204:A206"/>
    <mergeCell ref="A210:A218"/>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6570CE97-09CB-477D-B04C-F17394CE97D4}">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2665BAA7-F4A4-49A0-BEA0-B50C01CAA653}">
          <x14:formula1>
            <xm:f>'Fixed Data'!$E$55:$E$58</xm:f>
          </x14:formula1>
          <xm:sqref>B158:B169 B143:B154</xm:sqref>
        </x14:dataValidation>
        <x14:dataValidation type="list" allowBlank="1" showInputMessage="1" showErrorMessage="1" xr:uid="{43F81542-2E66-44CF-ABDE-8E52959021E9}">
          <x14:formula1>
            <xm:f>'Fixed Data'!$C$64:$C$65</xm:f>
          </x14:formula1>
          <xm:sqref>B66:B70</xm:sqref>
        </x14:dataValidation>
        <x14:dataValidation type="list" allowBlank="1" showInputMessage="1" showErrorMessage="1" xr:uid="{DE8E6ED3-C986-4B0C-8BF0-BB42C9FB5FE7}">
          <x14:formula1>
            <xm:f>'Fixed Data'!$C$55:$C$61</xm:f>
          </x14:formula1>
          <xm:sqref>C54:C63</xm:sqref>
        </x14:dataValidation>
        <x14:dataValidation type="list" allowBlank="1" showInputMessage="1" showErrorMessage="1" xr:uid="{B10AECE2-215A-4BA7-85F6-5EFB7034CF63}">
          <x14:formula1>
            <xm:f>'Fixed Data'!$A$55:$A$78</xm:f>
          </x14:formula1>
          <xm:sqref>B54:B63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3" tint="0.59999389629810485"/>
  </sheetPr>
  <dimension ref="A1:N31"/>
  <sheetViews>
    <sheetView zoomScale="85" zoomScaleNormal="85" workbookViewId="0">
      <selection activeCell="C10" sqref="C10:N10"/>
    </sheetView>
  </sheetViews>
  <sheetFormatPr defaultColWidth="9" defaultRowHeight="13.5"/>
  <cols>
    <col min="1" max="1" width="35.765625" style="41" bestFit="1" customWidth="1"/>
    <col min="2" max="2" width="49.61328125" style="41" customWidth="1"/>
    <col min="3" max="3" width="6.4609375" style="41" customWidth="1"/>
    <col min="4" max="4" width="12.4609375" style="41" customWidth="1"/>
    <col min="5" max="5" width="10" style="41" customWidth="1"/>
    <col min="6" max="13" width="14.4609375" style="41" customWidth="1"/>
    <col min="14" max="14" width="9.61328125" style="41" customWidth="1"/>
    <col min="15" max="16384" width="9" style="41"/>
  </cols>
  <sheetData>
    <row r="1" spans="1:14" s="354" customFormat="1" ht="56.9" customHeight="1"/>
    <row r="2" spans="1:14">
      <c r="A2" s="40"/>
    </row>
    <row r="3" spans="1:14">
      <c r="A3" s="40"/>
    </row>
    <row r="4" spans="1:14">
      <c r="A4" s="42" t="s">
        <v>77</v>
      </c>
      <c r="B4" s="42" t="s">
        <v>78</v>
      </c>
      <c r="C4" s="355" t="s">
        <v>79</v>
      </c>
      <c r="D4" s="355"/>
      <c r="E4" s="355"/>
      <c r="F4" s="355"/>
      <c r="G4" s="355"/>
      <c r="H4" s="355"/>
      <c r="I4" s="355"/>
      <c r="J4" s="355"/>
      <c r="K4" s="355"/>
      <c r="L4" s="355"/>
      <c r="M4" s="355"/>
      <c r="N4" s="355"/>
    </row>
    <row r="5" spans="1:14" ht="72.400000000000006" customHeight="1">
      <c r="A5" s="94" t="s">
        <v>80</v>
      </c>
      <c r="B5" s="43" t="s">
        <v>81</v>
      </c>
      <c r="C5" s="357" t="s">
        <v>82</v>
      </c>
      <c r="D5" s="360"/>
      <c r="E5" s="360"/>
      <c r="F5" s="360"/>
      <c r="G5" s="360"/>
      <c r="H5" s="360"/>
      <c r="I5" s="360"/>
      <c r="J5" s="360"/>
      <c r="K5" s="360"/>
      <c r="L5" s="360"/>
      <c r="M5" s="360"/>
      <c r="N5" s="361"/>
    </row>
    <row r="6" spans="1:14" ht="83.65" customHeight="1">
      <c r="A6" s="95" t="s">
        <v>83</v>
      </c>
      <c r="B6" s="43" t="s">
        <v>84</v>
      </c>
      <c r="C6" s="356" t="s">
        <v>85</v>
      </c>
      <c r="D6" s="352"/>
      <c r="E6" s="352"/>
      <c r="F6" s="352"/>
      <c r="G6" s="352"/>
      <c r="H6" s="352"/>
      <c r="I6" s="352"/>
      <c r="J6" s="352"/>
      <c r="K6" s="352"/>
      <c r="L6" s="352"/>
      <c r="M6" s="352"/>
      <c r="N6" s="352"/>
    </row>
    <row r="7" spans="1:14" ht="70.900000000000006" customHeight="1">
      <c r="A7" s="96" t="s">
        <v>13</v>
      </c>
      <c r="B7" s="43" t="s">
        <v>86</v>
      </c>
      <c r="C7" s="352" t="s">
        <v>87</v>
      </c>
      <c r="D7" s="352"/>
      <c r="E7" s="352"/>
      <c r="F7" s="352"/>
      <c r="G7" s="352"/>
      <c r="H7" s="352"/>
      <c r="I7" s="352"/>
      <c r="J7" s="352"/>
      <c r="K7" s="352"/>
      <c r="L7" s="352"/>
      <c r="M7" s="352"/>
      <c r="N7" s="352"/>
    </row>
    <row r="8" spans="1:14" ht="158.65" customHeight="1">
      <c r="A8" s="95" t="s">
        <v>88</v>
      </c>
      <c r="B8" s="43" t="s">
        <v>89</v>
      </c>
      <c r="C8" s="352" t="s">
        <v>90</v>
      </c>
      <c r="D8" s="352"/>
      <c r="E8" s="352"/>
      <c r="F8" s="352"/>
      <c r="G8" s="352"/>
      <c r="H8" s="352"/>
      <c r="I8" s="352"/>
      <c r="J8" s="352"/>
      <c r="K8" s="352"/>
      <c r="L8" s="352"/>
      <c r="M8" s="352"/>
      <c r="N8" s="352"/>
    </row>
    <row r="9" spans="1:14" ht="105" customHeight="1">
      <c r="A9" s="97" t="s">
        <v>91</v>
      </c>
      <c r="B9" s="43" t="s">
        <v>92</v>
      </c>
      <c r="C9" s="352" t="s">
        <v>93</v>
      </c>
      <c r="D9" s="352"/>
      <c r="E9" s="352"/>
      <c r="F9" s="352"/>
      <c r="G9" s="352"/>
      <c r="H9" s="352"/>
      <c r="I9" s="352"/>
      <c r="J9" s="352"/>
      <c r="K9" s="352"/>
      <c r="L9" s="352"/>
      <c r="M9" s="352"/>
      <c r="N9" s="352"/>
    </row>
    <row r="10" spans="1:14" ht="105" customHeight="1">
      <c r="A10" s="157" t="s">
        <v>94</v>
      </c>
      <c r="B10" s="43" t="s">
        <v>95</v>
      </c>
      <c r="C10" s="357"/>
      <c r="D10" s="358"/>
      <c r="E10" s="358"/>
      <c r="F10" s="358"/>
      <c r="G10" s="358"/>
      <c r="H10" s="358"/>
      <c r="I10" s="358"/>
      <c r="J10" s="358"/>
      <c r="K10" s="358"/>
      <c r="L10" s="358"/>
      <c r="M10" s="358"/>
      <c r="N10" s="359"/>
    </row>
    <row r="11" spans="1:14" ht="384" customHeight="1">
      <c r="A11" s="98" t="s">
        <v>96</v>
      </c>
      <c r="B11" s="43" t="s">
        <v>97</v>
      </c>
      <c r="C11" s="352" t="s">
        <v>98</v>
      </c>
      <c r="D11" s="353"/>
      <c r="E11" s="353"/>
      <c r="F11" s="353"/>
      <c r="G11" s="353"/>
      <c r="H11" s="353"/>
      <c r="I11" s="353"/>
      <c r="J11" s="353"/>
      <c r="K11" s="353"/>
      <c r="L11" s="353"/>
      <c r="M11" s="353"/>
      <c r="N11" s="353"/>
    </row>
    <row r="12" spans="1:14" ht="122.25" customHeight="1">
      <c r="A12" s="229" t="s">
        <v>99</v>
      </c>
      <c r="B12" s="156" t="s">
        <v>100</v>
      </c>
      <c r="C12" s="350" t="s">
        <v>101</v>
      </c>
      <c r="D12" s="351"/>
      <c r="E12" s="351"/>
      <c r="F12" s="351"/>
      <c r="G12" s="351"/>
      <c r="H12" s="351"/>
      <c r="I12" s="351"/>
      <c r="J12" s="351"/>
      <c r="K12" s="351"/>
      <c r="L12" s="351"/>
      <c r="M12" s="351"/>
      <c r="N12" s="351"/>
    </row>
    <row r="14" spans="1:14">
      <c r="A14" s="99" t="s">
        <v>102</v>
      </c>
      <c r="B14" s="5" t="s">
        <v>103</v>
      </c>
    </row>
    <row r="15" spans="1:14">
      <c r="A15" s="102" t="s">
        <v>104</v>
      </c>
      <c r="B15" s="39"/>
    </row>
    <row r="16" spans="1:14">
      <c r="A16" s="100" t="s">
        <v>105</v>
      </c>
      <c r="B16" s="22"/>
    </row>
    <row r="17" spans="1:2">
      <c r="A17" s="103" t="s">
        <v>106</v>
      </c>
      <c r="B17" s="103"/>
    </row>
    <row r="18" spans="1:2">
      <c r="A18" s="101" t="s">
        <v>107</v>
      </c>
      <c r="B18" s="11"/>
    </row>
    <row r="19" spans="1:2">
      <c r="A19" s="104" t="s">
        <v>108</v>
      </c>
      <c r="B19" s="104"/>
    </row>
    <row r="31" spans="1:2" ht="12.75" customHeight="1"/>
  </sheetData>
  <mergeCells count="10">
    <mergeCell ref="C12:N12"/>
    <mergeCell ref="C11:N11"/>
    <mergeCell ref="A1:XFD1"/>
    <mergeCell ref="C4:N4"/>
    <mergeCell ref="C6:N6"/>
    <mergeCell ref="C7:N7"/>
    <mergeCell ref="C9:N9"/>
    <mergeCell ref="C10:N10"/>
    <mergeCell ref="C8:N8"/>
    <mergeCell ref="C5:N5"/>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BCE9B-324F-4B62-8E1C-6BBF2C876572}">
  <sheetPr>
    <tabColor theme="9" tint="0.59999389629810485"/>
  </sheetPr>
  <dimension ref="A1:S32"/>
  <sheetViews>
    <sheetView workbookViewId="0">
      <selection activeCell="D38" sqref="D38"/>
    </sheetView>
  </sheetViews>
  <sheetFormatPr defaultRowHeight="13.5"/>
  <cols>
    <col min="1" max="1" width="22" customWidth="1"/>
  </cols>
  <sheetData>
    <row r="1" spans="1:19">
      <c r="A1" s="4" t="s">
        <v>500</v>
      </c>
    </row>
    <row r="2" spans="1:19">
      <c r="A2" s="476" t="s">
        <v>501</v>
      </c>
      <c r="B2" s="476"/>
      <c r="C2" s="476"/>
      <c r="D2" s="476"/>
      <c r="E2" s="476"/>
      <c r="F2" s="476"/>
      <c r="G2" s="476"/>
      <c r="H2" s="476"/>
      <c r="I2" s="476"/>
      <c r="J2" s="476"/>
      <c r="K2" s="476"/>
      <c r="L2" s="476"/>
      <c r="M2" s="476"/>
      <c r="N2" s="476"/>
      <c r="O2" s="476"/>
      <c r="P2" s="476"/>
      <c r="Q2" s="476"/>
      <c r="R2" s="476"/>
      <c r="S2" s="476"/>
    </row>
    <row r="3" spans="1:19">
      <c r="A3" s="476"/>
      <c r="B3" s="476"/>
      <c r="C3" s="476"/>
      <c r="D3" s="476"/>
      <c r="E3" s="476"/>
      <c r="F3" s="476"/>
      <c r="G3" s="476"/>
      <c r="H3" s="476"/>
      <c r="I3" s="476"/>
      <c r="J3" s="476"/>
      <c r="K3" s="476"/>
      <c r="L3" s="476"/>
      <c r="M3" s="476"/>
      <c r="N3" s="476"/>
      <c r="O3" s="476"/>
      <c r="P3" s="476"/>
      <c r="Q3" s="476"/>
      <c r="R3" s="476"/>
      <c r="S3" s="476"/>
    </row>
    <row r="4" spans="1:19">
      <c r="A4" s="476"/>
      <c r="B4" s="476"/>
      <c r="C4" s="476"/>
      <c r="D4" s="476"/>
      <c r="E4" s="476"/>
      <c r="F4" s="476"/>
      <c r="G4" s="476"/>
      <c r="H4" s="476"/>
      <c r="I4" s="476"/>
      <c r="J4" s="476"/>
      <c r="K4" s="476"/>
      <c r="L4" s="476"/>
      <c r="M4" s="476"/>
      <c r="N4" s="476"/>
      <c r="O4" s="476"/>
      <c r="P4" s="476"/>
      <c r="Q4" s="476"/>
      <c r="R4" s="476"/>
      <c r="S4" s="476"/>
    </row>
    <row r="19" spans="1:19">
      <c r="A19" s="4" t="s">
        <v>503</v>
      </c>
    </row>
    <row r="20" spans="1:19">
      <c r="A20" s="476" t="s">
        <v>504</v>
      </c>
      <c r="B20" s="476"/>
      <c r="C20" s="476"/>
      <c r="D20" s="476"/>
      <c r="E20" s="476"/>
      <c r="F20" s="476"/>
      <c r="G20" s="476"/>
      <c r="H20" s="476"/>
      <c r="I20" s="476"/>
      <c r="J20" s="476"/>
      <c r="K20" s="476"/>
      <c r="L20" s="476"/>
      <c r="M20" s="476"/>
      <c r="N20" s="476"/>
      <c r="O20" s="476"/>
      <c r="P20" s="476"/>
      <c r="Q20" s="476"/>
      <c r="R20" s="476"/>
      <c r="S20" s="476"/>
    </row>
    <row r="21" spans="1:19" ht="25.5" customHeight="1">
      <c r="A21" s="476"/>
      <c r="B21" s="476"/>
      <c r="C21" s="476"/>
      <c r="D21" s="476"/>
      <c r="E21" s="476"/>
      <c r="F21" s="476"/>
      <c r="G21" s="476"/>
      <c r="H21" s="476"/>
      <c r="I21" s="476"/>
      <c r="J21" s="476"/>
      <c r="K21" s="476"/>
      <c r="L21" s="476"/>
      <c r="M21" s="476"/>
      <c r="N21" s="476"/>
      <c r="O21" s="476"/>
      <c r="P21" s="476"/>
      <c r="Q21" s="476"/>
      <c r="R21" s="476"/>
      <c r="S21" s="476"/>
    </row>
    <row r="23" spans="1:19">
      <c r="A23" s="158" t="s">
        <v>344</v>
      </c>
      <c r="B23" s="410"/>
      <c r="C23" s="410"/>
      <c r="D23" s="410"/>
      <c r="E23" s="410"/>
      <c r="F23" s="410"/>
      <c r="G23" s="410"/>
      <c r="H23" s="410"/>
      <c r="I23" s="410"/>
      <c r="J23" s="410"/>
      <c r="K23" s="410"/>
      <c r="L23" s="410"/>
      <c r="M23" s="410"/>
      <c r="N23" s="410"/>
      <c r="O23" s="410"/>
      <c r="P23" s="410"/>
      <c r="Q23" s="410"/>
      <c r="R23" s="410"/>
      <c r="S23" s="410"/>
    </row>
    <row r="24" spans="1:19">
      <c r="A24" s="158" t="s">
        <v>486</v>
      </c>
      <c r="B24" s="410"/>
      <c r="C24" s="410"/>
      <c r="D24" s="410"/>
      <c r="E24" s="410"/>
      <c r="F24" s="410"/>
      <c r="G24" s="410"/>
      <c r="H24" s="410"/>
      <c r="I24" s="410"/>
      <c r="J24" s="410"/>
      <c r="K24" s="410"/>
      <c r="L24" s="410"/>
      <c r="M24" s="410"/>
      <c r="N24" s="410"/>
      <c r="O24" s="410"/>
      <c r="P24" s="410"/>
      <c r="Q24" s="410"/>
      <c r="R24" s="410"/>
      <c r="S24" s="410"/>
    </row>
    <row r="25" spans="1:19">
      <c r="A25" s="159" t="s">
        <v>389</v>
      </c>
      <c r="B25" s="410"/>
      <c r="C25" s="410"/>
      <c r="D25" s="410"/>
      <c r="E25" s="410"/>
      <c r="F25" s="410"/>
      <c r="G25" s="410"/>
      <c r="H25" s="410"/>
      <c r="I25" s="410"/>
      <c r="J25" s="410"/>
      <c r="K25" s="410"/>
      <c r="L25" s="410"/>
      <c r="M25" s="410"/>
      <c r="N25" s="410"/>
      <c r="O25" s="410"/>
      <c r="P25" s="410"/>
      <c r="Q25" s="410"/>
      <c r="R25" s="410"/>
      <c r="S25" s="410"/>
    </row>
    <row r="26" spans="1:19">
      <c r="A26" s="159" t="s">
        <v>465</v>
      </c>
      <c r="B26" s="410"/>
      <c r="C26" s="410"/>
      <c r="D26" s="410"/>
      <c r="E26" s="410"/>
      <c r="F26" s="410"/>
      <c r="G26" s="410"/>
      <c r="H26" s="410"/>
      <c r="I26" s="410"/>
      <c r="J26" s="410"/>
      <c r="K26" s="410"/>
      <c r="L26" s="410"/>
      <c r="M26" s="410"/>
      <c r="N26" s="410"/>
      <c r="O26" s="410"/>
      <c r="P26" s="410"/>
      <c r="Q26" s="410"/>
      <c r="R26" s="410"/>
      <c r="S26" s="410"/>
    </row>
    <row r="27" spans="1:19">
      <c r="A27" s="159" t="s">
        <v>466</v>
      </c>
      <c r="B27" s="410"/>
      <c r="C27" s="410"/>
      <c r="D27" s="410"/>
      <c r="E27" s="410"/>
      <c r="F27" s="410"/>
      <c r="G27" s="410"/>
      <c r="H27" s="410"/>
      <c r="I27" s="410"/>
      <c r="J27" s="410"/>
      <c r="K27" s="410"/>
      <c r="L27" s="410"/>
      <c r="M27" s="410"/>
      <c r="N27" s="410"/>
      <c r="O27" s="410"/>
      <c r="P27" s="410"/>
      <c r="Q27" s="410"/>
      <c r="R27" s="410"/>
      <c r="S27" s="410"/>
    </row>
    <row r="31" spans="1:19">
      <c r="A31" s="4" t="s">
        <v>508</v>
      </c>
    </row>
    <row r="32" spans="1:19">
      <c r="A32" t="s">
        <v>509</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tint="-0.249977111117893"/>
  </sheetPr>
  <dimension ref="B1:AG74"/>
  <sheetViews>
    <sheetView topLeftCell="A7" zoomScale="80" zoomScaleNormal="80" workbookViewId="0">
      <selection activeCell="AD19" sqref="AD19"/>
    </sheetView>
  </sheetViews>
  <sheetFormatPr defaultColWidth="8.84375" defaultRowHeight="13.5"/>
  <cols>
    <col min="1" max="1" width="8.84375" style="41" customWidth="1"/>
    <col min="2" max="2" width="3.4609375" style="41" customWidth="1"/>
    <col min="3" max="3" width="10.23046875" style="41" bestFit="1" customWidth="1"/>
    <col min="4" max="4" width="43.4609375" style="41" customWidth="1"/>
    <col min="5" max="5" width="10.61328125" style="41" customWidth="1"/>
    <col min="6" max="6" width="12.3828125" style="41" customWidth="1"/>
    <col min="7" max="7" width="12.61328125" style="41" customWidth="1"/>
    <col min="8" max="8" width="11.3828125" style="41" customWidth="1"/>
    <col min="9" max="11" width="8.84375" style="41" customWidth="1"/>
    <col min="12" max="14" width="8.84375" style="67" customWidth="1"/>
    <col min="15" max="15" width="3.4609375" style="67" customWidth="1"/>
    <col min="22" max="22" width="3.4609375" style="67" customWidth="1"/>
    <col min="29" max="29" width="5.84375" customWidth="1"/>
    <col min="30" max="31" width="45.4609375" style="67" customWidth="1"/>
    <col min="32" max="32" width="59.15234375" style="41" customWidth="1"/>
    <col min="33" max="16384" width="8.84375" style="41"/>
  </cols>
  <sheetData>
    <row r="1" spans="2:33" ht="56.9" customHeight="1" thickBot="1">
      <c r="L1" s="41"/>
      <c r="M1" s="41"/>
      <c r="N1" s="41"/>
      <c r="O1" s="41"/>
      <c r="P1" s="79"/>
      <c r="Q1" s="79"/>
      <c r="R1" s="79"/>
      <c r="S1" s="79"/>
      <c r="T1" s="79"/>
      <c r="U1" s="79"/>
      <c r="V1" s="41"/>
      <c r="W1" s="79"/>
      <c r="X1" s="79"/>
      <c r="Y1" s="79"/>
      <c r="Z1" s="79"/>
      <c r="AA1" s="79"/>
      <c r="AB1" s="79"/>
      <c r="AC1" s="79"/>
      <c r="AD1" s="41"/>
      <c r="AE1" s="41"/>
    </row>
    <row r="2" spans="2:33" ht="10.15" customHeight="1">
      <c r="B2" s="61"/>
      <c r="C2" s="62"/>
      <c r="D2" s="62"/>
      <c r="E2" s="62"/>
      <c r="F2" s="62"/>
      <c r="G2" s="62"/>
      <c r="H2" s="62"/>
      <c r="I2" s="62"/>
      <c r="J2" s="62"/>
      <c r="K2" s="62"/>
      <c r="L2" s="62"/>
      <c r="M2" s="62"/>
      <c r="N2" s="62"/>
      <c r="O2" s="62"/>
      <c r="P2" s="41"/>
      <c r="Q2" s="41"/>
      <c r="R2" s="41"/>
      <c r="S2" s="41"/>
      <c r="T2" s="41"/>
      <c r="U2" s="41"/>
      <c r="V2" s="62"/>
      <c r="W2" s="41"/>
      <c r="X2" s="41"/>
      <c r="Y2" s="41"/>
      <c r="Z2" s="41"/>
      <c r="AA2" s="41"/>
      <c r="AB2" s="41"/>
      <c r="AC2" s="41"/>
      <c r="AD2" s="62"/>
      <c r="AE2" s="62"/>
      <c r="AF2" s="62"/>
      <c r="AG2" s="63"/>
    </row>
    <row r="3" spans="2:33">
      <c r="B3" s="64"/>
      <c r="C3" s="65" t="s">
        <v>109</v>
      </c>
      <c r="L3" s="41"/>
      <c r="M3" s="41"/>
      <c r="N3" s="41"/>
      <c r="O3" s="41"/>
      <c r="P3" s="41"/>
      <c r="Q3" s="41"/>
      <c r="R3" s="41"/>
      <c r="S3" s="41"/>
      <c r="T3" s="41"/>
      <c r="U3" s="41"/>
      <c r="V3" s="41"/>
      <c r="W3" s="41"/>
      <c r="X3" s="41"/>
      <c r="Y3" s="41"/>
      <c r="Z3" s="41"/>
      <c r="AA3" s="41"/>
      <c r="AB3" s="41"/>
      <c r="AC3" s="41"/>
      <c r="AD3" s="41"/>
      <c r="AE3" s="41"/>
      <c r="AG3" s="66"/>
    </row>
    <row r="4" spans="2:33">
      <c r="B4" s="64"/>
      <c r="C4" s="65"/>
      <c r="I4" s="362" t="s">
        <v>110</v>
      </c>
      <c r="J4" s="354"/>
      <c r="K4" s="354"/>
      <c r="L4" s="354"/>
      <c r="M4" s="354"/>
      <c r="N4" s="354"/>
      <c r="O4" s="41"/>
      <c r="P4" s="362" t="s">
        <v>111</v>
      </c>
      <c r="Q4" s="354"/>
      <c r="R4" s="354"/>
      <c r="S4" s="354"/>
      <c r="T4" s="354"/>
      <c r="U4" s="354"/>
      <c r="V4" s="41"/>
      <c r="W4" s="362" t="s">
        <v>112</v>
      </c>
      <c r="X4" s="354"/>
      <c r="Y4" s="354"/>
      <c r="Z4" s="354"/>
      <c r="AA4" s="354"/>
      <c r="AB4" s="354"/>
      <c r="AC4" s="41"/>
      <c r="AD4" s="41"/>
      <c r="AE4" s="41"/>
      <c r="AG4" s="66"/>
    </row>
    <row r="5" spans="2:33">
      <c r="B5" s="64"/>
      <c r="C5" s="65" t="s">
        <v>113</v>
      </c>
      <c r="P5" s="41"/>
      <c r="Q5" s="41"/>
      <c r="R5" s="41"/>
      <c r="S5" s="41"/>
      <c r="T5" s="41"/>
      <c r="U5" s="41"/>
      <c r="W5" s="41"/>
      <c r="X5" s="41"/>
      <c r="Y5" s="41"/>
      <c r="Z5" s="41"/>
      <c r="AA5" s="41"/>
      <c r="AB5" s="41"/>
      <c r="AC5" s="41"/>
      <c r="AG5" s="66"/>
    </row>
    <row r="6" spans="2:33">
      <c r="B6" s="64"/>
      <c r="H6" s="68"/>
      <c r="I6" s="366" t="s">
        <v>114</v>
      </c>
      <c r="J6" s="367"/>
      <c r="K6" s="367"/>
      <c r="L6" s="367"/>
      <c r="M6" s="367"/>
      <c r="N6" s="368"/>
      <c r="O6" s="76"/>
      <c r="P6" s="366" t="s">
        <v>114</v>
      </c>
      <c r="Q6" s="367"/>
      <c r="R6" s="367"/>
      <c r="S6" s="367"/>
      <c r="T6" s="367"/>
      <c r="U6" s="368"/>
      <c r="V6" s="76"/>
      <c r="W6" s="366" t="s">
        <v>114</v>
      </c>
      <c r="X6" s="367"/>
      <c r="Y6" s="367"/>
      <c r="Z6" s="367"/>
      <c r="AA6" s="367"/>
      <c r="AB6" s="368"/>
      <c r="AC6" s="41"/>
      <c r="AD6" s="41"/>
      <c r="AG6" s="66"/>
    </row>
    <row r="7" spans="2:33" ht="33.75" customHeight="1">
      <c r="B7" s="64"/>
      <c r="C7" s="69" t="s">
        <v>115</v>
      </c>
      <c r="D7" s="69" t="s">
        <v>116</v>
      </c>
      <c r="E7" s="70" t="s">
        <v>117</v>
      </c>
      <c r="F7" s="363" t="s">
        <v>118</v>
      </c>
      <c r="G7" s="365"/>
      <c r="H7" s="71" t="s">
        <v>119</v>
      </c>
      <c r="I7" s="69">
        <v>2035</v>
      </c>
      <c r="J7" s="69">
        <v>2040</v>
      </c>
      <c r="K7" s="69">
        <v>2045</v>
      </c>
      <c r="L7" s="69">
        <v>2050</v>
      </c>
      <c r="M7" s="69">
        <v>2060</v>
      </c>
      <c r="N7" s="69">
        <v>2070</v>
      </c>
      <c r="O7" s="76"/>
      <c r="P7" s="69">
        <v>2035</v>
      </c>
      <c r="Q7" s="69">
        <v>2040</v>
      </c>
      <c r="R7" s="69">
        <v>2045</v>
      </c>
      <c r="S7" s="69">
        <v>2050</v>
      </c>
      <c r="T7" s="69">
        <v>2060</v>
      </c>
      <c r="U7" s="69">
        <v>2070</v>
      </c>
      <c r="V7" s="76"/>
      <c r="W7" s="69">
        <v>2035</v>
      </c>
      <c r="X7" s="69">
        <v>2040</v>
      </c>
      <c r="Y7" s="69">
        <v>2045</v>
      </c>
      <c r="Z7" s="69">
        <v>2050</v>
      </c>
      <c r="AA7" s="69">
        <v>2060</v>
      </c>
      <c r="AB7" s="69">
        <v>2070</v>
      </c>
      <c r="AC7" s="41"/>
      <c r="AD7" s="70" t="s">
        <v>120</v>
      </c>
      <c r="AE7" s="70" t="s">
        <v>121</v>
      </c>
      <c r="AF7" s="70" t="s">
        <v>122</v>
      </c>
      <c r="AG7" s="66"/>
    </row>
    <row r="8" spans="2:33" ht="23">
      <c r="B8" s="64"/>
      <c r="C8" s="69"/>
      <c r="D8" s="69"/>
      <c r="E8" s="70"/>
      <c r="F8" s="70" t="s">
        <v>123</v>
      </c>
      <c r="G8" s="70" t="s">
        <v>124</v>
      </c>
      <c r="H8" s="71"/>
      <c r="I8" s="69"/>
      <c r="J8" s="69"/>
      <c r="K8" s="69"/>
      <c r="L8" s="69"/>
      <c r="M8" s="69"/>
      <c r="N8" s="69"/>
      <c r="O8" s="76"/>
      <c r="V8" s="76"/>
      <c r="AC8" s="41"/>
      <c r="AD8" s="70"/>
      <c r="AE8" s="70"/>
      <c r="AF8" s="70"/>
      <c r="AG8" s="66"/>
    </row>
    <row r="9" spans="2:33">
      <c r="B9" s="64"/>
      <c r="C9" s="72" t="s">
        <v>125</v>
      </c>
      <c r="D9" s="37" t="str" cm="1">
        <f t="array" aca="1" ref="D9" ca="1">INDIRECT("'" &amp; $C9 &amp;"'!" &amp; "B4")</f>
        <v>Baseline</v>
      </c>
      <c r="E9" s="37" t="str" cm="1">
        <f t="array" aca="1" ref="E9" ca="1">INDIRECT("'" &amp; $C9 &amp;"'!" &amp; "B7")</f>
        <v>N</v>
      </c>
      <c r="F9" s="37">
        <f ca="1">SUM(INDIRECT("'" &amp; $C9 &amp;"'!" &amp; "B26:F26"))</f>
        <v>0</v>
      </c>
      <c r="G9" s="37">
        <f ca="1">SUM(INDIRECT("'" &amp; $C9 &amp;"'!" &amp; "B27:F27"))</f>
        <v>-8.2180395138101225</v>
      </c>
      <c r="H9" s="37" t="str" cm="1">
        <f t="array" aca="1" ref="H9" ca="1">INDIRECT("'" &amp; $C9 &amp;"'!" &amp; "B8")</f>
        <v>CV5.01</v>
      </c>
      <c r="I9" s="37" cm="1">
        <f t="array" aca="1" ref="I9" ca="1">INDIRECT("'" &amp; $C9 &amp;"'!" &amp; "B13")</f>
        <v>-161.97218043724158</v>
      </c>
      <c r="J9" s="37" cm="1">
        <f t="array" aca="1" ref="J9" ca="1">INDIRECT("'" &amp; $C9 &amp;"'!" &amp; "B14")</f>
        <v>-252.76310183703708</v>
      </c>
      <c r="K9" s="37" cm="1">
        <f t="array" aca="1" ref="K9" ca="1">INDIRECT("'" &amp; $C9 &amp;"'!" &amp; "B15")</f>
        <v>-343.14105728442223</v>
      </c>
      <c r="L9" s="37" cm="1">
        <f t="array" aca="1" ref="L9" ca="1">INDIRECT("'" &amp; $C9 &amp;"'!" &amp; "B16")</f>
        <v>-433.62911545815462</v>
      </c>
      <c r="M9" s="277" cm="1">
        <f t="array" aca="1" ref="M9" ca="1">INDIRECT("'" &amp; $C9 &amp;"'!" &amp; "B17")</f>
        <v>-1429.760282645271</v>
      </c>
      <c r="N9" s="277" cm="1">
        <f t="array" aca="1" ref="N9" ca="1">INDIRECT("'" &amp; $C9 &amp;"'!" &amp; "B18")</f>
        <v>-2486.7511418307117</v>
      </c>
      <c r="O9" s="76"/>
      <c r="P9" s="37" cm="1">
        <f t="array" aca="1" ref="P9" ca="1">INDIRECT("'" &amp; $C9 &amp;"'!" &amp; "D13")</f>
        <v>-118.77041525610365</v>
      </c>
      <c r="Q9" s="37" cm="1">
        <f t="array" aca="1" ref="Q9" ca="1">INDIRECT("'" &amp; $C9 &amp;"'!" &amp; "D14")</f>
        <v>-184.40350444698137</v>
      </c>
      <c r="R9" s="37" cm="1">
        <f t="array" aca="1" ref="R9" ca="1">INDIRECT("'" &amp; $C9 &amp;"'!" &amp; "D15")</f>
        <v>-249.19596569273554</v>
      </c>
      <c r="S9" s="37" cm="1">
        <f t="array" aca="1" ref="S9" ca="1">INDIRECT("'" &amp; $C9 &amp;"'!" &amp; "D16")</f>
        <v>-313.60838188511752</v>
      </c>
      <c r="T9" s="277" cm="1">
        <f t="array" aca="1" ref="T9" ca="1">INDIRECT("'" &amp; $C9 &amp;"'!" &amp; "D17")</f>
        <v>-954.42227500252454</v>
      </c>
      <c r="U9" s="277" cm="1">
        <f t="array" aca="1" ref="U9" ca="1">INDIRECT("'" &amp; $C9 &amp;"'!" &amp; "D18")</f>
        <v>-1620.0328151983713</v>
      </c>
      <c r="V9" s="76"/>
      <c r="W9" s="37" cm="1">
        <f t="array" aca="1" ref="W9" ca="1">INDIRECT("'" &amp; $C9 &amp;"'!" &amp; "F13")</f>
        <v>-205.16956455721069</v>
      </c>
      <c r="X9" s="37" cm="1">
        <f t="array" aca="1" ref="X9" ca="1">INDIRECT("'" &amp; $C9 &amp;"'!" &amp; "F14")</f>
        <v>-321.18787875844157</v>
      </c>
      <c r="Y9" s="37" cm="1">
        <f t="array" aca="1" ref="Y9" ca="1">INDIRECT("'" &amp; $C9 &amp;"'!" &amp; "F15")</f>
        <v>-437.11540645391318</v>
      </c>
      <c r="Z9" s="37" cm="1">
        <f t="array" aca="1" ref="Z9" ca="1">INDIRECT("'" &amp; $C9 &amp;"'!" &amp; "F16")</f>
        <v>-553.61568219557989</v>
      </c>
      <c r="AA9" s="277" cm="1">
        <f t="array" aca="1" ref="AA9" ca="1">INDIRECT("'" &amp; $C9 &amp;"'!" &amp; "F17")</f>
        <v>-1901.7323447517063</v>
      </c>
      <c r="AB9" s="277" cm="1">
        <f t="array" aca="1" ref="AB9" ca="1">INDIRECT("'" &amp; $C9 &amp;"'!" &amp; "F18")</f>
        <v>-3343.3573038849959</v>
      </c>
      <c r="AC9" s="41"/>
      <c r="AD9" s="84" t="s">
        <v>126</v>
      </c>
      <c r="AE9" s="84" t="s">
        <v>127</v>
      </c>
      <c r="AF9" s="84" t="s">
        <v>128</v>
      </c>
      <c r="AG9" s="66"/>
    </row>
    <row r="10" spans="2:33">
      <c r="B10" s="64"/>
      <c r="C10" s="72" t="s">
        <v>129</v>
      </c>
      <c r="D10" s="37" t="str" cm="1">
        <f t="array" aca="1" ref="D10" ca="1">INDIRECT("'" &amp; $C10 &amp;"'!" &amp; "B4")</f>
        <v>Preferred</v>
      </c>
      <c r="E10" s="37" t="str" cm="1">
        <f t="array" aca="1" ref="E10" ca="1">IF(ISTEXT($D10),INDIRECT("'" &amp; $C10 &amp;"'!" &amp; "B7"),"")</f>
        <v>Y</v>
      </c>
      <c r="F10" s="37">
        <f t="shared" ref="F10:F19" ca="1" si="0">IF(ISTEXT($D10),SUM(INDIRECT("'" &amp; $C10 &amp;"'!" &amp; "B26:f26")),"")</f>
        <v>-15.320000000000004</v>
      </c>
      <c r="G10" s="37">
        <f t="shared" ref="G10:G19" ca="1" si="1">IF(ISTEXT($D10),SUM(INDIRECT("'" &amp; $C10 &amp;"'!" &amp; "B27:f27")),"")</f>
        <v>-8.216362833795877</v>
      </c>
      <c r="H10" s="37" t="str" cm="1">
        <f t="array" aca="1" ref="H10" ca="1">IF(ISTEXT($D10),INDIRECT("'" &amp; $C10 &amp;"'!" &amp; "B8"),"")</f>
        <v>CV5.01</v>
      </c>
      <c r="I10" s="37" cm="1">
        <f t="array" aca="1" ref="I10" ca="1">IF(ISTEXT($D10),INDIRECT("'" &amp; $C10 &amp;"'!" &amp; "B13"),"")</f>
        <v>-173.37390179464143</v>
      </c>
      <c r="J10" s="37" cm="1">
        <f t="array" aca="1" ref="J10" ca="1">IF(ISTEXT($D10),INDIRECT("'" &amp; $C10 &amp;"'!" &amp; "B14"),"")</f>
        <v>-264.62160810992668</v>
      </c>
      <c r="K10" s="37" cm="1">
        <f t="array" aca="1" ref="K10" ca="1">IF(ISTEXT($D10),INDIRECT("'" &amp; $C10 &amp;"'!" &amp; "B15"),"")</f>
        <v>-354.81506454838581</v>
      </c>
      <c r="L10" s="37" cm="1">
        <f t="array" aca="1" ref="L10" ca="1">IF(ISTEXT($D10),INDIRECT("'" &amp; $C10 &amp;"'!" &amp; "B16"),"")</f>
        <v>-444.69905137044572</v>
      </c>
      <c r="M10" s="277" cm="1">
        <f t="array" aca="1" ref="M10" ca="1">IF(ISTEXT($D10),INDIRECT("'" &amp; $C10 &amp;"'!" &amp; "B17"),"")</f>
        <v>-1435.6729782395855</v>
      </c>
      <c r="N10" s="277" cm="1">
        <f t="array" aca="1" ref="N10" ca="1">IF(ISTEXT($D10),INDIRECT("'" &amp; $C10 &amp;"'!" &amp; "B18"),"")</f>
        <v>-2487.6532659119571</v>
      </c>
      <c r="O10" s="76"/>
      <c r="P10" s="37" cm="1">
        <f t="array" aca="1" ref="P10" ca="1">IF(ISTEXT($D10),INDIRECT("'" &amp; $C10 &amp;"'!" &amp; "D13"),"")</f>
        <v>-130.18329946200615</v>
      </c>
      <c r="Q10" s="37" cm="1">
        <f t="array" aca="1" ref="Q10" ca="1">IF(ISTEXT($D10),INDIRECT("'" &amp; $C10 &amp;"'!" &amp; "D14"),"")</f>
        <v>-196.28143685018321</v>
      </c>
      <c r="R10" s="37" cm="1">
        <f t="array" aca="1" ref="R10" ca="1">IF(ISTEXT($D10),INDIRECT("'" &amp; $C10 &amp;"'!" &amp; "D15"),"")</f>
        <v>-260.89794114954998</v>
      </c>
      <c r="S10" s="37" cm="1">
        <f t="array" aca="1" ref="S10" ca="1">IF(ISTEXT($D10),INDIRECT("'" &amp; $C10 &amp;"'!" &amp; "D16"),"")</f>
        <v>-324.71510366607333</v>
      </c>
      <c r="T10" s="277" cm="1">
        <f t="array" aca="1" ref="T10" ca="1">IF(ISTEXT($D10),INDIRECT("'" &amp; $C10 &amp;"'!" &amp; "D17"),"")</f>
        <v>-960.55687228474039</v>
      </c>
      <c r="U10" s="277" cm="1">
        <f t="array" aca="1" ref="U10" ca="1">IF(ISTEXT($D10),INDIRECT("'" &amp; $C10 &amp;"'!" &amp; "D18"),"")</f>
        <v>-1621.3584966343478</v>
      </c>
      <c r="V10" s="76"/>
      <c r="W10" s="37" cm="1">
        <f t="array" aca="1" ref="W10" ca="1">IF(ISTEXT($D10),INDIRECT("'" &amp; $C10 &amp;"'!" &amp; "F13"),"")</f>
        <v>-216.56012823765377</v>
      </c>
      <c r="X10" s="37" cm="1">
        <f t="array" aca="1" ref="X10" ca="1">IF(ISTEXT($D10),INDIRECT("'" &amp; $C10 &amp;"'!" &amp; "F14"),"")</f>
        <v>-333.02694134890902</v>
      </c>
      <c r="Y10" s="37" cm="1">
        <f t="array" aca="1" ref="Y10" ca="1">IF(ISTEXT($D10),INDIRECT("'" &amp; $C10 &amp;"'!" &amp; "F15"),"")</f>
        <v>-448.7614399452462</v>
      </c>
      <c r="Z10" s="37" cm="1">
        <f t="array" aca="1" ref="Z10" ca="1">IF(ISTEXT($D10),INDIRECT("'" &amp; $C10 &amp;"'!" &amp; "F16"),"")</f>
        <v>-564.64884812853848</v>
      </c>
      <c r="AA10" s="277" cm="1">
        <f t="array" aca="1" ref="AA10" ca="1">IF(ISTEXT($D10),INDIRECT("'" &amp; $C10 &amp;"'!" &amp; "F17"),"")</f>
        <v>-1907.4248890995261</v>
      </c>
      <c r="AB10" s="277" cm="1">
        <f t="array" aca="1" ref="AB10" ca="1">IF(ISTEXT($D10),INDIRECT("'" &amp; $C10 &amp;"'!" &amp; "F18"),"")</f>
        <v>-3343.8410964717978</v>
      </c>
      <c r="AC10" s="41"/>
      <c r="AD10" s="84" t="s">
        <v>130</v>
      </c>
      <c r="AE10" s="84" t="s">
        <v>131</v>
      </c>
      <c r="AF10" s="84" t="s">
        <v>132</v>
      </c>
      <c r="AG10" s="66"/>
    </row>
    <row r="11" spans="2:33">
      <c r="B11" s="64"/>
      <c r="C11" s="72" t="s">
        <v>133</v>
      </c>
      <c r="D11" s="37" t="str" cm="1">
        <f t="array" aca="1" ref="D11" ca="1">INDIRECT("'" &amp; $C11 &amp;"'!" &amp; "B4")</f>
        <v>Do more - extrapolate survey results by 2</v>
      </c>
      <c r="E11" s="37" t="str" cm="1">
        <f t="array" aca="1" ref="E11" ca="1">IF(ISTEXT($D11),INDIRECT("'" &amp; $C11 &amp;"'!" &amp; "B7"),"")</f>
        <v>N</v>
      </c>
      <c r="F11" s="37">
        <f t="shared" ca="1" si="0"/>
        <v>-23.805026595928634</v>
      </c>
      <c r="G11" s="37">
        <f t="shared" ca="1" si="1"/>
        <v>-8.2026956124995571</v>
      </c>
      <c r="H11" s="37" t="str" cm="1">
        <f t="array" aca="1" ref="H11" ca="1">IF(ISTEXT($D11),INDIRECT("'" &amp; $C11 &amp;"'!" &amp; "B8"),"")</f>
        <v>CV5.01</v>
      </c>
      <c r="I11" s="37" cm="1">
        <f t="array" aca="1" ref="I11" ca="1">IF(ISTEXT($D11),INDIRECT("'" &amp; $C11 &amp;"'!" &amp; "B13"),"")</f>
        <v>-178.15997120627983</v>
      </c>
      <c r="J11" s="37" cm="1">
        <f t="array" aca="1" ref="J11" ca="1">IF(ISTEXT($D11),INDIRECT("'" &amp; $C11 &amp;"'!" &amp; "B14"),"")</f>
        <v>-268.23788456173668</v>
      </c>
      <c r="K11" s="37" cm="1">
        <f t="array" aca="1" ref="K11" ca="1">IF(ISTEXT($D11),INDIRECT("'" &amp; $C11 &amp;"'!" &amp; "B15"),"")</f>
        <v>-357.00849572719375</v>
      </c>
      <c r="L11" s="37" cm="1">
        <f t="array" aca="1" ref="L11" ca="1">IF(ISTEXT($D11),INDIRECT("'" &amp; $C11 &amp;"'!" &amp; "B16"),"")</f>
        <v>-445.32116724478328</v>
      </c>
      <c r="M11" s="277" cm="1">
        <f t="array" aca="1" ref="M11" ca="1">IF(ISTEXT($D11),INDIRECT("'" &amp; $C11 &amp;"'!" &amp; "B17"),"")</f>
        <v>-1411.9332000688137</v>
      </c>
      <c r="N11" s="277" cm="1">
        <f t="array" aca="1" ref="N11" ca="1">IF(ISTEXT($D11),INDIRECT("'" &amp; $C11 &amp;"'!" &amp; "B18"),"")</f>
        <v>-2436.7630780705294</v>
      </c>
      <c r="O11" s="76"/>
      <c r="P11" s="37" cm="1">
        <f t="array" aca="1" ref="P11" ca="1">IF(ISTEXT($D11),INDIRECT("'" &amp; $C11 &amp;"'!" &amp; "D13"),"")</f>
        <v>-135.09925444353237</v>
      </c>
      <c r="Q11" s="37" cm="1">
        <f t="array" aca="1" ref="Q11" ca="1">IF(ISTEXT($D11),INDIRECT("'" &amp; $C11 &amp;"'!" &amp; "D14"),"")</f>
        <v>-200.13985663859174</v>
      </c>
      <c r="R11" s="37" cm="1">
        <f t="array" aca="1" ref="R11" ca="1">IF(ISTEXT($D11),INDIRECT("'" &amp; $C11 &amp;"'!" &amp; "D15"),"")</f>
        <v>-263.44429726540864</v>
      </c>
      <c r="S11" s="37" cm="1">
        <f t="array" aca="1" ref="S11" ca="1">IF(ISTEXT($D11),INDIRECT("'" &amp; $C11 &amp;"'!" &amp; "D16"),"")</f>
        <v>-325.79985213383685</v>
      </c>
      <c r="T11" s="277" cm="1">
        <f t="array" aca="1" ref="T11" ca="1">IF(ISTEXT($D11),INDIRECT("'" &amp; $C11 &amp;"'!" &amp; "D17"),"")</f>
        <v>-939.45745174683736</v>
      </c>
      <c r="U11" s="277" cm="1">
        <f t="array" aca="1" ref="U11" ca="1">IF(ISTEXT($D11),INDIRECT("'" &amp; $C11 &amp;"'!" &amp; "D18"),"")</f>
        <v>-1575.3507888600616</v>
      </c>
      <c r="V11" s="76"/>
      <c r="W11" s="37" cm="1">
        <f t="array" aca="1" ref="W11" ca="1">IF(ISTEXT($D11),INDIRECT("'" &amp; $C11 &amp;"'!" &amp; "F13"),"")</f>
        <v>-221.21650862356364</v>
      </c>
      <c r="X11" s="37" cm="1">
        <f t="array" aca="1" ref="X11" ca="1">IF(ISTEXT($D11),INDIRECT("'" &amp; $C11 &amp;"'!" &amp; "F14"),"")</f>
        <v>-336.40095762651504</v>
      </c>
      <c r="Y11" s="37" cm="1">
        <f t="array" aca="1" ref="Y11" ca="1">IF(ISTEXT($D11),INDIRECT("'" &amp; $C11 &amp;"'!" &amp; "F15"),"")</f>
        <v>-450.60198541508248</v>
      </c>
      <c r="Z11" s="37" cm="1">
        <f t="array" aca="1" ref="Z11" ca="1">IF(ISTEXT($D11),INDIRECT("'" &amp; $C11 &amp;"'!" &amp; "F16"),"")</f>
        <v>-564.8086369176707</v>
      </c>
      <c r="AA11" s="277" cm="1">
        <f t="array" aca="1" ref="AA11" ca="1">IF(ISTEXT($D11),INDIRECT("'" &amp; $C11 &amp;"'!" &amp; "F17"),"")</f>
        <v>-1881.0653587395616</v>
      </c>
      <c r="AB11" s="277" cm="1">
        <f t="array" aca="1" ref="AB11" ca="1">IF(ISTEXT($D11),INDIRECT("'" &amp; $C11 &amp;"'!" &amp; "F18"),"")</f>
        <v>-3288.1276146251448</v>
      </c>
      <c r="AC11" s="41"/>
      <c r="AD11" s="84" t="s">
        <v>134</v>
      </c>
      <c r="AE11" s="84" t="s">
        <v>135</v>
      </c>
      <c r="AF11" s="84" t="s">
        <v>136</v>
      </c>
      <c r="AG11" s="66"/>
    </row>
    <row r="12" spans="2:33">
      <c r="B12" s="64"/>
      <c r="C12" s="72" t="s">
        <v>137</v>
      </c>
      <c r="D12" s="37" t="str" cm="1">
        <f t="array" aca="1" ref="D12" ca="1">INDIRECT("'" &amp; $C12 &amp;"'!" &amp; "B4")</f>
        <v>Do less - intervene on half of sites (as identified by survey) during RIIO-3</v>
      </c>
      <c r="E12" s="37" t="str" cm="1">
        <f t="array" aca="1" ref="E12" ca="1">IF(ISTEXT($D12),INDIRECT("'" &amp; $C12 &amp;"'!" &amp; "B7"),"")</f>
        <v>N</v>
      </c>
      <c r="F12" s="37">
        <f t="shared" ca="1" si="0"/>
        <v>-11.902457999999999</v>
      </c>
      <c r="G12" s="37">
        <f t="shared" ca="1" si="1"/>
        <v>-8.2180395157838628</v>
      </c>
      <c r="H12" s="37" t="str" cm="1">
        <f t="array" aca="1" ref="H12" ca="1">IF(ISTEXT($D12),INDIRECT("'" &amp; $C12 &amp;"'!" &amp; "B8"),"")</f>
        <v>CV5.01</v>
      </c>
      <c r="I12" s="37" cm="1">
        <f t="array" aca="1" ref="I12" ca="1">IF(ISTEXT($D12),INDIRECT("'" &amp; $C12 &amp;"'!" &amp; "B13"),"")</f>
        <v>-171.11730838298138</v>
      </c>
      <c r="J12" s="37" cm="1">
        <f t="array" aca="1" ref="J12" ca="1">IF(ISTEXT($D12),INDIRECT("'" &amp; $C12 &amp;"'!" &amp; "B14"),"")</f>
        <v>-262.53197224634175</v>
      </c>
      <c r="K12" s="37" cm="1">
        <f t="array" aca="1" ref="K12" ca="1">IF(ISTEXT($D12),INDIRECT("'" &amp; $C12 &amp;"'!" &amp; "B15"),"")</f>
        <v>-353.02230362317238</v>
      </c>
      <c r="L12" s="37" cm="1">
        <f t="array" aca="1" ref="L12" ca="1">IF(ISTEXT($D12),INDIRECT("'" &amp; $C12 &amp;"'!" &amp; "B16"),"")</f>
        <v>-443.28637195220028</v>
      </c>
      <c r="M12" s="277" cm="1">
        <f t="array" aca="1" ref="M12" ca="1">IF(ISTEXT($D12),INDIRECT("'" &amp; $C12 &amp;"'!" &amp; "B17"),"")</f>
        <v>-1436.7527742328621</v>
      </c>
      <c r="N12" s="277" cm="1">
        <f t="array" aca="1" ref="N12" ca="1">IF(ISTEXT($D12),INDIRECT("'" &amp; $C12 &amp;"'!" &amp; "B18"),"")</f>
        <v>-2491.138091027487</v>
      </c>
      <c r="O12" s="76"/>
      <c r="P12" s="37" cm="1">
        <f t="array" aca="1" ref="P12" ca="1">IF(ISTEXT($D12),INDIRECT("'" &amp; $C12 &amp;"'!" &amp; "D13"),"")</f>
        <v>-127.91554319754782</v>
      </c>
      <c r="Q12" s="37" cm="1">
        <f t="array" aca="1" ref="Q12" ca="1">IF(ISTEXT($D12),INDIRECT("'" &amp; $C12 &amp;"'!" &amp; "D14"),"")</f>
        <v>-194.17237485498353</v>
      </c>
      <c r="R12" s="37" cm="1">
        <f t="array" aca="1" ref="R12" ca="1">IF(ISTEXT($D12),INDIRECT("'" &amp; $C12 &amp;"'!" &amp; "D15"),"")</f>
        <v>-259.0772120313116</v>
      </c>
      <c r="S12" s="37" cm="1">
        <f t="array" aca="1" ref="S12" ca="1">IF(ISTEXT($D12),INDIRECT("'" &amp; $C12 &amp;"'!" &amp; "D16"),"")</f>
        <v>-323.26563837772164</v>
      </c>
      <c r="T12" s="277" cm="1">
        <f t="array" aca="1" ref="T12" ca="1">IF(ISTEXT($D12),INDIRECT("'" &amp; $C12 &amp;"'!" &amp; "D17"),"")</f>
        <v>-961.41476660902254</v>
      </c>
      <c r="U12" s="277" cm="1">
        <f t="array" aca="1" ref="U12" ca="1">IF(ISTEXT($D12),INDIRECT("'" &amp; $C12 &amp;"'!" &amp; "D18"),"")</f>
        <v>-1624.4197644151279</v>
      </c>
      <c r="V12" s="76"/>
      <c r="W12" s="37" cm="1">
        <f t="array" aca="1" ref="W12" ca="1">IF(ISTEXT($D12),INDIRECT("'" &amp; $C12 &amp;"'!" &amp; "F13"),"")</f>
        <v>-214.31469250727758</v>
      </c>
      <c r="X12" s="37" cm="1">
        <f t="array" aca="1" ref="X12" ca="1">IF(ISTEXT($D12),INDIRECT("'" &amp; $C12 &amp;"'!" &amp; "F14"),"")</f>
        <v>-330.9567491690733</v>
      </c>
      <c r="Y12" s="37" cm="1">
        <f t="array" aca="1" ref="Y12" ca="1">IF(ISTEXT($D12),INDIRECT("'" &amp; $C12 &amp;"'!" &amp; "F15"),"")</f>
        <v>-446.99665279286404</v>
      </c>
      <c r="Z12" s="37" cm="1">
        <f t="array" aca="1" ref="Z12" ca="1">IF(ISTEXT($D12),INDIRECT("'" &amp; $C12 &amp;"'!" &amp; "F16"),"")</f>
        <v>-563.27293869109019</v>
      </c>
      <c r="AA12" s="277" cm="1">
        <f t="array" aca="1" ref="AA12" ca="1">IF(ISTEXT($D12),INDIRECT("'" &amp; $C12 &amp;"'!" &amp; "F17"),"")</f>
        <v>-1908.7248363205749</v>
      </c>
      <c r="AB12" s="277" cm="1">
        <f t="array" aca="1" ref="AB12" ca="1">IF(ISTEXT($D12),INDIRECT("'" &amp; $C12 &amp;"'!" &amp; "F18"),"")</f>
        <v>-3347.7442530620197</v>
      </c>
      <c r="AC12" s="41"/>
      <c r="AD12" s="84" t="s">
        <v>138</v>
      </c>
      <c r="AE12" s="84" t="s">
        <v>139</v>
      </c>
      <c r="AF12" s="84" t="s">
        <v>140</v>
      </c>
      <c r="AG12" s="66"/>
    </row>
    <row r="13" spans="2:33">
      <c r="B13" s="64"/>
      <c r="C13" s="72" t="s">
        <v>141</v>
      </c>
      <c r="D13" s="37" cm="1">
        <f t="array" aca="1" ref="D13" ca="1">INDIRECT("'" &amp; $C13 &amp;"'!" &amp; "B4")</f>
        <v>0</v>
      </c>
      <c r="E13" s="37" t="str" cm="1">
        <f t="array" aca="1" ref="E13" ca="1">IF(ISTEXT($D13),INDIRECT("'" &amp; $C13 &amp;"'!" &amp; "B7"),"")</f>
        <v/>
      </c>
      <c r="F13" s="37" t="str">
        <f t="shared" ca="1" si="0"/>
        <v/>
      </c>
      <c r="G13" s="37" t="str">
        <f t="shared" ca="1" si="1"/>
        <v/>
      </c>
      <c r="H13" s="37" t="str" cm="1">
        <f t="array" aca="1" ref="H13" ca="1">IF(ISTEXT($D13),INDIRECT("'" &amp; $C13 &amp;"'!" &amp; "B8"),"")</f>
        <v/>
      </c>
      <c r="I13" s="37" t="str" cm="1">
        <f t="array" aca="1" ref="I13" ca="1">IF(ISTEXT($D13),INDIRECT("'" &amp; $C13 &amp;"'!" &amp; "B13"),"")</f>
        <v/>
      </c>
      <c r="J13" s="37" t="str" cm="1">
        <f t="array" aca="1" ref="J13" ca="1">IF(ISTEXT($D13),INDIRECT("'" &amp; $C13 &amp;"'!" &amp; "B14"),"")</f>
        <v/>
      </c>
      <c r="K13" s="37" t="str" cm="1">
        <f t="array" aca="1" ref="K13" ca="1">IF(ISTEXT($D13),INDIRECT("'" &amp; $C13 &amp;"'!" &amp; "B15"),"")</f>
        <v/>
      </c>
      <c r="L13" s="37" t="str" cm="1">
        <f t="array" aca="1" ref="L13" ca="1">IF(ISTEXT($D13),INDIRECT("'" &amp; $C13 &amp;"'!" &amp; "B16"),"")</f>
        <v/>
      </c>
      <c r="M13" s="277" t="str" cm="1">
        <f t="array" aca="1" ref="M13" ca="1">IF(ISTEXT($D13),INDIRECT("'" &amp; $C13 &amp;"'!" &amp; "B17"),"")</f>
        <v/>
      </c>
      <c r="N13" s="277" t="str" cm="1">
        <f t="array" aca="1" ref="N13" ca="1">IF(ISTEXT($D13),INDIRECT("'" &amp; $C13 &amp;"'!" &amp; "B18"),"")</f>
        <v/>
      </c>
      <c r="O13" s="76"/>
      <c r="P13" s="37" t="str" cm="1">
        <f t="array" aca="1" ref="P13" ca="1">IF(ISTEXT($D13),INDIRECT("'" &amp; $C13 &amp;"'!" &amp; "D13"),"")</f>
        <v/>
      </c>
      <c r="Q13" s="37" t="str" cm="1">
        <f t="array" aca="1" ref="Q13" ca="1">IF(ISTEXT($D13),INDIRECT("'" &amp; $C13 &amp;"'!" &amp; "D14"),"")</f>
        <v/>
      </c>
      <c r="R13" s="37" t="str" cm="1">
        <f t="array" aca="1" ref="R13" ca="1">IF(ISTEXT($D13),INDIRECT("'" &amp; $C13 &amp;"'!" &amp; "D15"),"")</f>
        <v/>
      </c>
      <c r="S13" s="37" t="str" cm="1">
        <f t="array" aca="1" ref="S13" ca="1">IF(ISTEXT($D13),INDIRECT("'" &amp; $C13 &amp;"'!" &amp; "D16"),"")</f>
        <v/>
      </c>
      <c r="T13" s="277" t="str" cm="1">
        <f t="array" aca="1" ref="T13" ca="1">IF(ISTEXT($D13),INDIRECT("'" &amp; $C13 &amp;"'!" &amp; "D17"),"")</f>
        <v/>
      </c>
      <c r="U13" s="277" t="str" cm="1">
        <f t="array" aca="1" ref="U13" ca="1">IF(ISTEXT($D13),INDIRECT("'" &amp; $C13 &amp;"'!" &amp; "D18"),"")</f>
        <v/>
      </c>
      <c r="V13" s="76"/>
      <c r="W13" s="37" t="str" cm="1">
        <f t="array" aca="1" ref="W13" ca="1">IF(ISTEXT($D13),INDIRECT("'" &amp; $C13 &amp;"'!" &amp; "F13"),"")</f>
        <v/>
      </c>
      <c r="X13" s="37" t="str" cm="1">
        <f t="array" aca="1" ref="X13" ca="1">IF(ISTEXT($D13),INDIRECT("'" &amp; $C13 &amp;"'!" &amp; "F14"),"")</f>
        <v/>
      </c>
      <c r="Y13" s="37" t="str" cm="1">
        <f t="array" aca="1" ref="Y13" ca="1">IF(ISTEXT($D13),INDIRECT("'" &amp; $C13 &amp;"'!" &amp; "F15"),"")</f>
        <v/>
      </c>
      <c r="Z13" s="37" t="str" cm="1">
        <f t="array" aca="1" ref="Z13" ca="1">IF(ISTEXT($D13),INDIRECT("'" &amp; $C13 &amp;"'!" &amp; "F16"),"")</f>
        <v/>
      </c>
      <c r="AA13" s="277" t="str" cm="1">
        <f t="array" aca="1" ref="AA13" ca="1">IF(ISTEXT($D13),INDIRECT("'" &amp; $C13 &amp;"'!" &amp; "F17"),"")</f>
        <v/>
      </c>
      <c r="AB13" s="277" t="str" cm="1">
        <f t="array" aca="1" ref="AB13" ca="1">IF(ISTEXT($D13),INDIRECT("'" &amp; $C13 &amp;"'!" &amp; "F18"),"")</f>
        <v/>
      </c>
      <c r="AC13" s="41"/>
      <c r="AD13" s="84"/>
      <c r="AE13" s="84"/>
      <c r="AF13" s="84"/>
      <c r="AG13" s="66"/>
    </row>
    <row r="14" spans="2:33">
      <c r="B14" s="64"/>
      <c r="C14" s="72" t="s">
        <v>142</v>
      </c>
      <c r="D14" s="37" cm="1">
        <f t="array" aca="1" ref="D14" ca="1">INDIRECT("'" &amp; $C14 &amp;"'!" &amp; "B4")</f>
        <v>0</v>
      </c>
      <c r="E14" s="37" t="str" cm="1">
        <f t="array" aca="1" ref="E14" ca="1">IF(ISTEXT($D14),INDIRECT("'" &amp; $C14 &amp;"'!" &amp; "B7"),"")</f>
        <v/>
      </c>
      <c r="F14" s="37" t="str">
        <f t="shared" ca="1" si="0"/>
        <v/>
      </c>
      <c r="G14" s="37" t="str">
        <f t="shared" ca="1" si="1"/>
        <v/>
      </c>
      <c r="H14" s="37" t="str" cm="1">
        <f t="array" aca="1" ref="H14" ca="1">IF(ISTEXT($D14),INDIRECT("'" &amp; $C14 &amp;"'!" &amp; "B8"),"")</f>
        <v/>
      </c>
      <c r="I14" s="37" t="str" cm="1">
        <f t="array" aca="1" ref="I14" ca="1">IF(ISTEXT($D14),INDIRECT("'" &amp; $C14 &amp;"'!" &amp; "B13"),"")</f>
        <v/>
      </c>
      <c r="J14" s="37" t="str" cm="1">
        <f t="array" aca="1" ref="J14" ca="1">IF(ISTEXT($D14),INDIRECT("'" &amp; $C14 &amp;"'!" &amp; "B14"),"")</f>
        <v/>
      </c>
      <c r="K14" s="37" t="str" cm="1">
        <f t="array" aca="1" ref="K14" ca="1">IF(ISTEXT($D14),INDIRECT("'" &amp; $C14 &amp;"'!" &amp; "B15"),"")</f>
        <v/>
      </c>
      <c r="L14" s="37" t="str" cm="1">
        <f t="array" aca="1" ref="L14" ca="1">IF(ISTEXT($D14),INDIRECT("'" &amp; $C14 &amp;"'!" &amp; "B16"),"")</f>
        <v/>
      </c>
      <c r="M14" s="277" t="str" cm="1">
        <f t="array" aca="1" ref="M14" ca="1">IF(ISTEXT($D14),INDIRECT("'" &amp; $C14 &amp;"'!" &amp; "B17"),"")</f>
        <v/>
      </c>
      <c r="N14" s="277" t="str" cm="1">
        <f t="array" aca="1" ref="N14" ca="1">IF(ISTEXT($D14),INDIRECT("'" &amp; $C14 &amp;"'!" &amp; "B18"),"")</f>
        <v/>
      </c>
      <c r="O14" s="76"/>
      <c r="P14" s="37" t="str" cm="1">
        <f t="array" aca="1" ref="P14" ca="1">IF(ISTEXT($D14),INDIRECT("'" &amp; $C14 &amp;"'!" &amp; "D13"),"")</f>
        <v/>
      </c>
      <c r="Q14" s="37" t="str" cm="1">
        <f t="array" aca="1" ref="Q14" ca="1">IF(ISTEXT($D14),INDIRECT("'" &amp; $C14 &amp;"'!" &amp; "D14"),"")</f>
        <v/>
      </c>
      <c r="R14" s="37" t="str" cm="1">
        <f t="array" aca="1" ref="R14" ca="1">IF(ISTEXT($D14),INDIRECT("'" &amp; $C14 &amp;"'!" &amp; "D15"),"")</f>
        <v/>
      </c>
      <c r="S14" s="37" t="str" cm="1">
        <f t="array" aca="1" ref="S14" ca="1">IF(ISTEXT($D14),INDIRECT("'" &amp; $C14 &amp;"'!" &amp; "D16"),"")</f>
        <v/>
      </c>
      <c r="T14" s="277" t="str" cm="1">
        <f t="array" aca="1" ref="T14" ca="1">IF(ISTEXT($D14),INDIRECT("'" &amp; $C14 &amp;"'!" &amp; "D17"),"")</f>
        <v/>
      </c>
      <c r="U14" s="277" t="str" cm="1">
        <f t="array" aca="1" ref="U14" ca="1">IF(ISTEXT($D14),INDIRECT("'" &amp; $C14 &amp;"'!" &amp; "D18"),"")</f>
        <v/>
      </c>
      <c r="V14" s="76"/>
      <c r="W14" s="37" t="str" cm="1">
        <f t="array" aca="1" ref="W14" ca="1">IF(ISTEXT($D14),INDIRECT("'" &amp; $C14 &amp;"'!" &amp; "F13"),"")</f>
        <v/>
      </c>
      <c r="X14" s="37" t="str" cm="1">
        <f t="array" aca="1" ref="X14" ca="1">IF(ISTEXT($D14),INDIRECT("'" &amp; $C14 &amp;"'!" &amp; "F14"),"")</f>
        <v/>
      </c>
      <c r="Y14" s="37" t="str" cm="1">
        <f t="array" aca="1" ref="Y14" ca="1">IF(ISTEXT($D14),INDIRECT("'" &amp; $C14 &amp;"'!" &amp; "F15"),"")</f>
        <v/>
      </c>
      <c r="Z14" s="37" t="str" cm="1">
        <f t="array" aca="1" ref="Z14" ca="1">IF(ISTEXT($D14),INDIRECT("'" &amp; $C14 &amp;"'!" &amp; "F16"),"")</f>
        <v/>
      </c>
      <c r="AA14" s="277" t="str" cm="1">
        <f t="array" aca="1" ref="AA14" ca="1">IF(ISTEXT($D14),INDIRECT("'" &amp; $C14 &amp;"'!" &amp; "F17"),"")</f>
        <v/>
      </c>
      <c r="AB14" s="277" t="str" cm="1">
        <f t="array" aca="1" ref="AB14" ca="1">IF(ISTEXT($D14),INDIRECT("'" &amp; $C14 &amp;"'!" &amp; "F18"),"")</f>
        <v/>
      </c>
      <c r="AC14" s="41"/>
      <c r="AD14" s="84"/>
      <c r="AE14" s="84"/>
      <c r="AF14" s="84"/>
      <c r="AG14" s="66"/>
    </row>
    <row r="15" spans="2:33">
      <c r="B15" s="64"/>
      <c r="C15" s="72" t="s">
        <v>143</v>
      </c>
      <c r="D15" s="37" cm="1">
        <f t="array" aca="1" ref="D15" ca="1">INDIRECT("'" &amp; $C15 &amp;"'!" &amp; "B4")</f>
        <v>0</v>
      </c>
      <c r="E15" s="37" t="str" cm="1">
        <f t="array" aca="1" ref="E15" ca="1">IF(ISTEXT($D15),INDIRECT("'" &amp; $C15 &amp;"'!" &amp; "B7"),"")</f>
        <v/>
      </c>
      <c r="F15" s="37" t="str">
        <f t="shared" ca="1" si="0"/>
        <v/>
      </c>
      <c r="G15" s="37" t="str">
        <f t="shared" ca="1" si="1"/>
        <v/>
      </c>
      <c r="H15" s="37" t="str" cm="1">
        <f t="array" aca="1" ref="H15" ca="1">IF(ISTEXT($D15),INDIRECT("'" &amp; $C15 &amp;"'!" &amp; "B8"),"")</f>
        <v/>
      </c>
      <c r="I15" s="37" t="str" cm="1">
        <f t="array" aca="1" ref="I15" ca="1">IF(ISTEXT($D15),INDIRECT("'" &amp; $C15 &amp;"'!" &amp; "B13"),"")</f>
        <v/>
      </c>
      <c r="J15" s="37" t="str" cm="1">
        <f t="array" aca="1" ref="J15" ca="1">IF(ISTEXT($D15),INDIRECT("'" &amp; $C15 &amp;"'!" &amp; "B14"),"")</f>
        <v/>
      </c>
      <c r="K15" s="37" t="str" cm="1">
        <f t="array" aca="1" ref="K15" ca="1">IF(ISTEXT($D15),INDIRECT("'" &amp; $C15 &amp;"'!" &amp; "B15"),"")</f>
        <v/>
      </c>
      <c r="L15" s="37" t="str" cm="1">
        <f t="array" aca="1" ref="L15" ca="1">IF(ISTEXT($D15),INDIRECT("'" &amp; $C15 &amp;"'!" &amp; "B16"),"")</f>
        <v/>
      </c>
      <c r="M15" s="277" t="str" cm="1">
        <f t="array" aca="1" ref="M15" ca="1">IF(ISTEXT($D15),INDIRECT("'" &amp; $C15 &amp;"'!" &amp; "B17"),"")</f>
        <v/>
      </c>
      <c r="N15" s="277" t="str" cm="1">
        <f t="array" aca="1" ref="N15" ca="1">IF(ISTEXT($D15),INDIRECT("'" &amp; $C15 &amp;"'!" &amp; "B18"),"")</f>
        <v/>
      </c>
      <c r="O15" s="76"/>
      <c r="P15" s="37" t="str" cm="1">
        <f t="array" aca="1" ref="P15" ca="1">IF(ISTEXT($D15),INDIRECT("'" &amp; $C15 &amp;"'!" &amp; "D13"),"")</f>
        <v/>
      </c>
      <c r="Q15" s="37" t="str" cm="1">
        <f t="array" aca="1" ref="Q15" ca="1">IF(ISTEXT($D15),INDIRECT("'" &amp; $C15 &amp;"'!" &amp; "D14"),"")</f>
        <v/>
      </c>
      <c r="R15" s="37" t="str" cm="1">
        <f t="array" aca="1" ref="R15" ca="1">IF(ISTEXT($D15),INDIRECT("'" &amp; $C15 &amp;"'!" &amp; "D15"),"")</f>
        <v/>
      </c>
      <c r="S15" s="37" t="str" cm="1">
        <f t="array" aca="1" ref="S15" ca="1">IF(ISTEXT($D15),INDIRECT("'" &amp; $C15 &amp;"'!" &amp; "D16"),"")</f>
        <v/>
      </c>
      <c r="T15" s="277" t="str" cm="1">
        <f t="array" aca="1" ref="T15" ca="1">IF(ISTEXT($D15),INDIRECT("'" &amp; $C15 &amp;"'!" &amp; "D17"),"")</f>
        <v/>
      </c>
      <c r="U15" s="277" t="str" cm="1">
        <f t="array" aca="1" ref="U15" ca="1">IF(ISTEXT($D15),INDIRECT("'" &amp; $C15 &amp;"'!" &amp; "D18"),"")</f>
        <v/>
      </c>
      <c r="V15" s="76"/>
      <c r="W15" s="37" t="str" cm="1">
        <f t="array" aca="1" ref="W15" ca="1">IF(ISTEXT($D15),INDIRECT("'" &amp; $C15 &amp;"'!" &amp; "F13"),"")</f>
        <v/>
      </c>
      <c r="X15" s="37" t="str" cm="1">
        <f t="array" aca="1" ref="X15" ca="1">IF(ISTEXT($D15),INDIRECT("'" &amp; $C15 &amp;"'!" &amp; "F14"),"")</f>
        <v/>
      </c>
      <c r="Y15" s="37" t="str" cm="1">
        <f t="array" aca="1" ref="Y15" ca="1">IF(ISTEXT($D15),INDIRECT("'" &amp; $C15 &amp;"'!" &amp; "F15"),"")</f>
        <v/>
      </c>
      <c r="Z15" s="37" t="str" cm="1">
        <f t="array" aca="1" ref="Z15" ca="1">IF(ISTEXT($D15),INDIRECT("'" &amp; $C15 &amp;"'!" &amp; "F16"),"")</f>
        <v/>
      </c>
      <c r="AA15" s="277" t="str" cm="1">
        <f t="array" aca="1" ref="AA15" ca="1">IF(ISTEXT($D15),INDIRECT("'" &amp; $C15 &amp;"'!" &amp; "F17"),"")</f>
        <v/>
      </c>
      <c r="AB15" s="277" t="str" cm="1">
        <f t="array" aca="1" ref="AB15" ca="1">IF(ISTEXT($D15),INDIRECT("'" &amp; $C15 &amp;"'!" &amp; "F18"),"")</f>
        <v/>
      </c>
      <c r="AC15" s="41"/>
      <c r="AD15" s="84"/>
      <c r="AE15" s="84"/>
      <c r="AF15" s="84"/>
      <c r="AG15" s="66"/>
    </row>
    <row r="16" spans="2:33">
      <c r="B16" s="64"/>
      <c r="C16" s="72" t="s">
        <v>144</v>
      </c>
      <c r="D16" s="37" cm="1">
        <f t="array" aca="1" ref="D16" ca="1">INDIRECT("'" &amp; $C16 &amp;"'!" &amp; "B4")</f>
        <v>0</v>
      </c>
      <c r="E16" s="37" t="str" cm="1">
        <f t="array" aca="1" ref="E16" ca="1">IF(ISTEXT($D16),INDIRECT("'" &amp; $C16 &amp;"'!" &amp; "B7"),"")</f>
        <v/>
      </c>
      <c r="F16" s="37" t="str">
        <f t="shared" ca="1" si="0"/>
        <v/>
      </c>
      <c r="G16" s="37" t="str">
        <f t="shared" ca="1" si="1"/>
        <v/>
      </c>
      <c r="H16" s="37" t="str" cm="1">
        <f t="array" aca="1" ref="H16" ca="1">IF(ISTEXT($D16),INDIRECT("'" &amp; $C16 &amp;"'!" &amp; "B8"),"")</f>
        <v/>
      </c>
      <c r="I16" s="37" t="str" cm="1">
        <f t="array" aca="1" ref="I16" ca="1">IF(ISTEXT($D16),INDIRECT("'" &amp; $C16 &amp;"'!" &amp; "B13"),"")</f>
        <v/>
      </c>
      <c r="J16" s="37" t="str" cm="1">
        <f t="array" aca="1" ref="J16" ca="1">IF(ISTEXT($D16),INDIRECT("'" &amp; $C16 &amp;"'!" &amp; "B14"),"")</f>
        <v/>
      </c>
      <c r="K16" s="37" t="str" cm="1">
        <f t="array" aca="1" ref="K16" ca="1">IF(ISTEXT($D16),INDIRECT("'" &amp; $C16 &amp;"'!" &amp; "B15"),"")</f>
        <v/>
      </c>
      <c r="L16" s="37" t="str" cm="1">
        <f t="array" aca="1" ref="L16" ca="1">IF(ISTEXT($D16),INDIRECT("'" &amp; $C16 &amp;"'!" &amp; "B16"),"")</f>
        <v/>
      </c>
      <c r="M16" s="277" t="str" cm="1">
        <f t="array" aca="1" ref="M16" ca="1">IF(ISTEXT($D16),INDIRECT("'" &amp; $C16 &amp;"'!" &amp; "B17"),"")</f>
        <v/>
      </c>
      <c r="N16" s="277" t="str" cm="1">
        <f t="array" aca="1" ref="N16" ca="1">IF(ISTEXT($D16),INDIRECT("'" &amp; $C16 &amp;"'!" &amp; "B18"),"")</f>
        <v/>
      </c>
      <c r="O16" s="76"/>
      <c r="P16" s="37" t="str" cm="1">
        <f t="array" aca="1" ref="P16" ca="1">IF(ISTEXT($D16),INDIRECT("'" &amp; $C16 &amp;"'!" &amp; "D13"),"")</f>
        <v/>
      </c>
      <c r="Q16" s="37" t="str" cm="1">
        <f t="array" aca="1" ref="Q16" ca="1">IF(ISTEXT($D16),INDIRECT("'" &amp; $C16 &amp;"'!" &amp; "D14"),"")</f>
        <v/>
      </c>
      <c r="R16" s="37" t="str" cm="1">
        <f t="array" aca="1" ref="R16" ca="1">IF(ISTEXT($D16),INDIRECT("'" &amp; $C16 &amp;"'!" &amp; "D15"),"")</f>
        <v/>
      </c>
      <c r="S16" s="37" t="str" cm="1">
        <f t="array" aca="1" ref="S16" ca="1">IF(ISTEXT($D16),INDIRECT("'" &amp; $C16 &amp;"'!" &amp; "D16"),"")</f>
        <v/>
      </c>
      <c r="T16" s="277" t="str" cm="1">
        <f t="array" aca="1" ref="T16" ca="1">IF(ISTEXT($D16),INDIRECT("'" &amp; $C16 &amp;"'!" &amp; "D17"),"")</f>
        <v/>
      </c>
      <c r="U16" s="277" t="str" cm="1">
        <f t="array" aca="1" ref="U16" ca="1">IF(ISTEXT($D16),INDIRECT("'" &amp; $C16 &amp;"'!" &amp; "D18"),"")</f>
        <v/>
      </c>
      <c r="V16" s="76"/>
      <c r="W16" s="37" t="str" cm="1">
        <f t="array" aca="1" ref="W16" ca="1">IF(ISTEXT($D16),INDIRECT("'" &amp; $C16 &amp;"'!" &amp; "F13"),"")</f>
        <v/>
      </c>
      <c r="X16" s="37" t="str" cm="1">
        <f t="array" aca="1" ref="X16" ca="1">IF(ISTEXT($D16),INDIRECT("'" &amp; $C16 &amp;"'!" &amp; "F14"),"")</f>
        <v/>
      </c>
      <c r="Y16" s="37" t="str" cm="1">
        <f t="array" aca="1" ref="Y16" ca="1">IF(ISTEXT($D16),INDIRECT("'" &amp; $C16 &amp;"'!" &amp; "F15"),"")</f>
        <v/>
      </c>
      <c r="Z16" s="37" t="str" cm="1">
        <f t="array" aca="1" ref="Z16" ca="1">IF(ISTEXT($D16),INDIRECT("'" &amp; $C16 &amp;"'!" &amp; "F16"),"")</f>
        <v/>
      </c>
      <c r="AA16" s="277" t="str" cm="1">
        <f t="array" aca="1" ref="AA16" ca="1">IF(ISTEXT($D16),INDIRECT("'" &amp; $C16 &amp;"'!" &amp; "F17"),"")</f>
        <v/>
      </c>
      <c r="AB16" s="277" t="str" cm="1">
        <f t="array" aca="1" ref="AB16" ca="1">IF(ISTEXT($D16),INDIRECT("'" &amp; $C16 &amp;"'!" &amp; "F18"),"")</f>
        <v/>
      </c>
      <c r="AC16" s="41"/>
      <c r="AD16" s="84"/>
      <c r="AE16" s="84"/>
      <c r="AF16" s="84"/>
      <c r="AG16" s="66"/>
    </row>
    <row r="17" spans="2:33">
      <c r="B17" s="64"/>
      <c r="C17" s="72" t="s">
        <v>145</v>
      </c>
      <c r="D17" s="37" cm="1">
        <f t="array" aca="1" ref="D17" ca="1">INDIRECT("'" &amp; $C17 &amp;"'!" &amp; "B4")</f>
        <v>0</v>
      </c>
      <c r="E17" s="37" t="str" cm="1">
        <f t="array" aca="1" ref="E17" ca="1">IF(ISTEXT($D17),INDIRECT("'" &amp; $C17 &amp;"'!" &amp; "B7"),"")</f>
        <v/>
      </c>
      <c r="F17" s="37" t="str">
        <f t="shared" ca="1" si="0"/>
        <v/>
      </c>
      <c r="G17" s="37" t="str">
        <f t="shared" ca="1" si="1"/>
        <v/>
      </c>
      <c r="H17" s="37" t="str" cm="1">
        <f t="array" aca="1" ref="H17" ca="1">IF(ISTEXT($D17),INDIRECT("'" &amp; $C17 &amp;"'!" &amp; "B8"),"")</f>
        <v/>
      </c>
      <c r="I17" s="37" t="str" cm="1">
        <f t="array" aca="1" ref="I17" ca="1">IF(ISTEXT($D17),INDIRECT("'" &amp; $C17 &amp;"'!" &amp; "B13"),"")</f>
        <v/>
      </c>
      <c r="J17" s="37" t="str" cm="1">
        <f t="array" aca="1" ref="J17" ca="1">IF(ISTEXT($D17),INDIRECT("'" &amp; $C17 &amp;"'!" &amp; "B14"),"")</f>
        <v/>
      </c>
      <c r="K17" s="37" t="str" cm="1">
        <f t="array" aca="1" ref="K17" ca="1">IF(ISTEXT($D17),INDIRECT("'" &amp; $C17 &amp;"'!" &amp; "B15"),"")</f>
        <v/>
      </c>
      <c r="L17" s="37" t="str" cm="1">
        <f t="array" aca="1" ref="L17" ca="1">IF(ISTEXT($D17),INDIRECT("'" &amp; $C17 &amp;"'!" &amp; "B16"),"")</f>
        <v/>
      </c>
      <c r="M17" s="277" t="str" cm="1">
        <f t="array" aca="1" ref="M17" ca="1">IF(ISTEXT($D17),INDIRECT("'" &amp; $C17 &amp;"'!" &amp; "B17"),"")</f>
        <v/>
      </c>
      <c r="N17" s="277" t="str" cm="1">
        <f t="array" aca="1" ref="N17" ca="1">IF(ISTEXT($D17),INDIRECT("'" &amp; $C17 &amp;"'!" &amp; "B18"),"")</f>
        <v/>
      </c>
      <c r="O17" s="76"/>
      <c r="P17" s="37" t="str" cm="1">
        <f t="array" aca="1" ref="P17" ca="1">IF(ISTEXT($D17),INDIRECT("'" &amp; $C17 &amp;"'!" &amp; "D13"),"")</f>
        <v/>
      </c>
      <c r="Q17" s="37" t="str" cm="1">
        <f t="array" aca="1" ref="Q17" ca="1">IF(ISTEXT($D17),INDIRECT("'" &amp; $C17 &amp;"'!" &amp; "D14"),"")</f>
        <v/>
      </c>
      <c r="R17" s="37" t="str" cm="1">
        <f t="array" aca="1" ref="R17" ca="1">IF(ISTEXT($D17),INDIRECT("'" &amp; $C17 &amp;"'!" &amp; "D15"),"")</f>
        <v/>
      </c>
      <c r="S17" s="37" t="str" cm="1">
        <f t="array" aca="1" ref="S17" ca="1">IF(ISTEXT($D17),INDIRECT("'" &amp; $C17 &amp;"'!" &amp; "D16"),"")</f>
        <v/>
      </c>
      <c r="T17" s="277" t="str" cm="1">
        <f t="array" aca="1" ref="T17" ca="1">IF(ISTEXT($D17),INDIRECT("'" &amp; $C17 &amp;"'!" &amp; "D17"),"")</f>
        <v/>
      </c>
      <c r="U17" s="277" t="str" cm="1">
        <f t="array" aca="1" ref="U17" ca="1">IF(ISTEXT($D17),INDIRECT("'" &amp; $C17 &amp;"'!" &amp; "D18"),"")</f>
        <v/>
      </c>
      <c r="V17" s="76"/>
      <c r="W17" s="37" t="str" cm="1">
        <f t="array" aca="1" ref="W17" ca="1">IF(ISTEXT($D17),INDIRECT("'" &amp; $C17 &amp;"'!" &amp; "F13"),"")</f>
        <v/>
      </c>
      <c r="X17" s="37" t="str" cm="1">
        <f t="array" aca="1" ref="X17" ca="1">IF(ISTEXT($D17),INDIRECT("'" &amp; $C17 &amp;"'!" &amp; "F14"),"")</f>
        <v/>
      </c>
      <c r="Y17" s="37" t="str" cm="1">
        <f t="array" aca="1" ref="Y17" ca="1">IF(ISTEXT($D17),INDIRECT("'" &amp; $C17 &amp;"'!" &amp; "F15"),"")</f>
        <v/>
      </c>
      <c r="Z17" s="37" t="str" cm="1">
        <f t="array" aca="1" ref="Z17" ca="1">IF(ISTEXT($D17),INDIRECT("'" &amp; $C17 &amp;"'!" &amp; "F16"),"")</f>
        <v/>
      </c>
      <c r="AA17" s="277" t="str" cm="1">
        <f t="array" aca="1" ref="AA17" ca="1">IF(ISTEXT($D17),INDIRECT("'" &amp; $C17 &amp;"'!" &amp; "F17"),"")</f>
        <v/>
      </c>
      <c r="AB17" s="277" t="str" cm="1">
        <f t="array" aca="1" ref="AB17" ca="1">IF(ISTEXT($D17),INDIRECT("'" &amp; $C17 &amp;"'!" &amp; "F18"),"")</f>
        <v/>
      </c>
      <c r="AC17" s="41"/>
      <c r="AD17" s="84"/>
      <c r="AE17" s="84"/>
      <c r="AF17" s="84"/>
      <c r="AG17" s="66"/>
    </row>
    <row r="18" spans="2:33">
      <c r="B18" s="64"/>
      <c r="C18" s="72" t="s">
        <v>146</v>
      </c>
      <c r="D18" s="37" cm="1">
        <f t="array" aca="1" ref="D18" ca="1">INDIRECT("'" &amp; $C18 &amp;"'!" &amp; "B4")</f>
        <v>0</v>
      </c>
      <c r="E18" s="37" t="str" cm="1">
        <f t="array" aca="1" ref="E18" ca="1">IF(ISTEXT($D18),INDIRECT("'" &amp; $C18 &amp;"'!" &amp; "B7"),"")</f>
        <v/>
      </c>
      <c r="F18" s="37" t="str">
        <f t="shared" ca="1" si="0"/>
        <v/>
      </c>
      <c r="G18" s="37" t="str">
        <f t="shared" ca="1" si="1"/>
        <v/>
      </c>
      <c r="H18" s="37" t="str" cm="1">
        <f t="array" aca="1" ref="H18" ca="1">IF(ISTEXT($D18),INDIRECT("'" &amp; $C18 &amp;"'!" &amp; "B8"),"")</f>
        <v/>
      </c>
      <c r="I18" s="37" t="str" cm="1">
        <f t="array" aca="1" ref="I18" ca="1">IF(ISTEXT($D18),INDIRECT("'" &amp; $C18 &amp;"'!" &amp; "B13"),"")</f>
        <v/>
      </c>
      <c r="J18" s="37" t="str" cm="1">
        <f t="array" aca="1" ref="J18" ca="1">IF(ISTEXT($D18),INDIRECT("'" &amp; $C18 &amp;"'!" &amp; "B14"),"")</f>
        <v/>
      </c>
      <c r="K18" s="37" t="str" cm="1">
        <f t="array" aca="1" ref="K18" ca="1">IF(ISTEXT($D18),INDIRECT("'" &amp; $C18 &amp;"'!" &amp; "B15"),"")</f>
        <v/>
      </c>
      <c r="L18" s="37" t="str" cm="1">
        <f t="array" aca="1" ref="L18" ca="1">IF(ISTEXT($D18),INDIRECT("'" &amp; $C18 &amp;"'!" &amp; "B16"),"")</f>
        <v/>
      </c>
      <c r="M18" s="277" t="str" cm="1">
        <f t="array" aca="1" ref="M18" ca="1">IF(ISTEXT($D18),INDIRECT("'" &amp; $C18 &amp;"'!" &amp; "B17"),"")</f>
        <v/>
      </c>
      <c r="N18" s="277" t="str" cm="1">
        <f t="array" aca="1" ref="N18" ca="1">IF(ISTEXT($D18),INDIRECT("'" &amp; $C18 &amp;"'!" &amp; "B18"),"")</f>
        <v/>
      </c>
      <c r="O18" s="76"/>
      <c r="P18" s="37" t="str" cm="1">
        <f t="array" aca="1" ref="P18" ca="1">IF(ISTEXT($D18),INDIRECT("'" &amp; $C18 &amp;"'!" &amp; "D13"),"")</f>
        <v/>
      </c>
      <c r="Q18" s="37" t="str" cm="1">
        <f t="array" aca="1" ref="Q18" ca="1">IF(ISTEXT($D18),INDIRECT("'" &amp; $C18 &amp;"'!" &amp; "D14"),"")</f>
        <v/>
      </c>
      <c r="R18" s="37" t="str" cm="1">
        <f t="array" aca="1" ref="R18" ca="1">IF(ISTEXT($D18),INDIRECT("'" &amp; $C18 &amp;"'!" &amp; "D15"),"")</f>
        <v/>
      </c>
      <c r="S18" s="37" t="str" cm="1">
        <f t="array" aca="1" ref="S18" ca="1">IF(ISTEXT($D18),INDIRECT("'" &amp; $C18 &amp;"'!" &amp; "D16"),"")</f>
        <v/>
      </c>
      <c r="T18" s="277" t="str" cm="1">
        <f t="array" aca="1" ref="T18" ca="1">IF(ISTEXT($D18),INDIRECT("'" &amp; $C18 &amp;"'!" &amp; "D17"),"")</f>
        <v/>
      </c>
      <c r="U18" s="277" t="str" cm="1">
        <f t="array" aca="1" ref="U18" ca="1">IF(ISTEXT($D18),INDIRECT("'" &amp; $C18 &amp;"'!" &amp; "D18"),"")</f>
        <v/>
      </c>
      <c r="V18" s="76"/>
      <c r="W18" s="37" t="str" cm="1">
        <f t="array" aca="1" ref="W18" ca="1">IF(ISTEXT($D18),INDIRECT("'" &amp; $C18 &amp;"'!" &amp; "F13"),"")</f>
        <v/>
      </c>
      <c r="X18" s="37" t="str" cm="1">
        <f t="array" aca="1" ref="X18" ca="1">IF(ISTEXT($D18),INDIRECT("'" &amp; $C18 &amp;"'!" &amp; "F14"),"")</f>
        <v/>
      </c>
      <c r="Y18" s="37" t="str" cm="1">
        <f t="array" aca="1" ref="Y18" ca="1">IF(ISTEXT($D18),INDIRECT("'" &amp; $C18 &amp;"'!" &amp; "F15"),"")</f>
        <v/>
      </c>
      <c r="Z18" s="37" t="str" cm="1">
        <f t="array" aca="1" ref="Z18" ca="1">IF(ISTEXT($D18),INDIRECT("'" &amp; $C18 &amp;"'!" &amp; "F16"),"")</f>
        <v/>
      </c>
      <c r="AA18" s="277" t="str" cm="1">
        <f t="array" aca="1" ref="AA18" ca="1">IF(ISTEXT($D18),INDIRECT("'" &amp; $C18 &amp;"'!" &amp; "F17"),"")</f>
        <v/>
      </c>
      <c r="AB18" s="277" t="str" cm="1">
        <f t="array" aca="1" ref="AB18" ca="1">IF(ISTEXT($D18),INDIRECT("'" &amp; $C18 &amp;"'!" &amp; "F18"),"")</f>
        <v/>
      </c>
      <c r="AC18" s="41"/>
      <c r="AD18" s="84"/>
      <c r="AE18" s="84"/>
      <c r="AF18" s="84"/>
      <c r="AG18" s="66"/>
    </row>
    <row r="19" spans="2:33">
      <c r="B19" s="64"/>
      <c r="C19" s="72" t="s">
        <v>147</v>
      </c>
      <c r="D19" s="37" cm="1">
        <f t="array" aca="1" ref="D19" ca="1">INDIRECT("'" &amp; $C19 &amp;"'!" &amp; "B4")</f>
        <v>0</v>
      </c>
      <c r="E19" s="37" t="str" cm="1">
        <f t="array" aca="1" ref="E19" ca="1">IF(ISTEXT($D19),INDIRECT("'" &amp; $C19 &amp;"'!" &amp; "B7"),"")</f>
        <v/>
      </c>
      <c r="F19" s="37" t="str">
        <f t="shared" ca="1" si="0"/>
        <v/>
      </c>
      <c r="G19" s="37" t="str">
        <f t="shared" ca="1" si="1"/>
        <v/>
      </c>
      <c r="H19" s="37" t="str" cm="1">
        <f t="array" aca="1" ref="H19" ca="1">IF(ISTEXT($D19),INDIRECT("'" &amp; $C19 &amp;"'!" &amp; "B8"),"")</f>
        <v/>
      </c>
      <c r="I19" s="37" t="str" cm="1">
        <f t="array" aca="1" ref="I19" ca="1">IF(ISTEXT($D19),INDIRECT("'" &amp; $C19 &amp;"'!" &amp; "B13"),"")</f>
        <v/>
      </c>
      <c r="J19" s="37" t="str" cm="1">
        <f t="array" aca="1" ref="J19" ca="1">IF(ISTEXT($D19),INDIRECT("'" &amp; $C19 &amp;"'!" &amp; "B14"),"")</f>
        <v/>
      </c>
      <c r="K19" s="37" t="str" cm="1">
        <f t="array" aca="1" ref="K19" ca="1">IF(ISTEXT($D19),INDIRECT("'" &amp; $C19 &amp;"'!" &amp; "B15"),"")</f>
        <v/>
      </c>
      <c r="L19" s="37" t="str" cm="1">
        <f t="array" aca="1" ref="L19" ca="1">IF(ISTEXT($D19),INDIRECT("'" &amp; $C19 &amp;"'!" &amp; "B16"),"")</f>
        <v/>
      </c>
      <c r="M19" s="277" t="str" cm="1">
        <f t="array" aca="1" ref="M19" ca="1">IF(ISTEXT($D19),INDIRECT("'" &amp; $C19 &amp;"'!" &amp; "B17"),"")</f>
        <v/>
      </c>
      <c r="N19" s="277" t="str" cm="1">
        <f t="array" aca="1" ref="N19" ca="1">IF(ISTEXT($D19),INDIRECT("'" &amp; $C19 &amp;"'!" &amp; "B18"),"")</f>
        <v/>
      </c>
      <c r="O19" s="76"/>
      <c r="P19" s="37" t="str" cm="1">
        <f t="array" aca="1" ref="P19" ca="1">IF(ISTEXT($D19),INDIRECT("'" &amp; $C19 &amp;"'!" &amp; "D13"),"")</f>
        <v/>
      </c>
      <c r="Q19" s="37" t="str" cm="1">
        <f t="array" aca="1" ref="Q19" ca="1">IF(ISTEXT($D19),INDIRECT("'" &amp; $C19 &amp;"'!" &amp; "D14"),"")</f>
        <v/>
      </c>
      <c r="R19" s="37" t="str" cm="1">
        <f t="array" aca="1" ref="R19" ca="1">IF(ISTEXT($D19),INDIRECT("'" &amp; $C19 &amp;"'!" &amp; "D15"),"")</f>
        <v/>
      </c>
      <c r="S19" s="37" t="str" cm="1">
        <f t="array" aca="1" ref="S19" ca="1">IF(ISTEXT($D19),INDIRECT("'" &amp; $C19 &amp;"'!" &amp; "D16"),"")</f>
        <v/>
      </c>
      <c r="T19" s="277" t="str" cm="1">
        <f t="array" aca="1" ref="T19" ca="1">IF(ISTEXT($D19),INDIRECT("'" &amp; $C19 &amp;"'!" &amp; "D17"),"")</f>
        <v/>
      </c>
      <c r="U19" s="277" t="str" cm="1">
        <f t="array" aca="1" ref="U19" ca="1">IF(ISTEXT($D19),INDIRECT("'" &amp; $C19 &amp;"'!" &amp; "D18"),"")</f>
        <v/>
      </c>
      <c r="V19" s="76"/>
      <c r="W19" s="37" t="str" cm="1">
        <f t="array" aca="1" ref="W19" ca="1">IF(ISTEXT($D19),INDIRECT("'" &amp; $C19 &amp;"'!" &amp; "F13"),"")</f>
        <v/>
      </c>
      <c r="X19" s="37" t="str" cm="1">
        <f t="array" aca="1" ref="X19" ca="1">IF(ISTEXT($D19),INDIRECT("'" &amp; $C19 &amp;"'!" &amp; "F14"),"")</f>
        <v/>
      </c>
      <c r="Y19" s="37" t="str" cm="1">
        <f t="array" aca="1" ref="Y19" ca="1">IF(ISTEXT($D19),INDIRECT("'" &amp; $C19 &amp;"'!" &amp; "F15"),"")</f>
        <v/>
      </c>
      <c r="Z19" s="37" t="str" cm="1">
        <f t="array" aca="1" ref="Z19" ca="1">IF(ISTEXT($D19),INDIRECT("'" &amp; $C19 &amp;"'!" &amp; "F16"),"")</f>
        <v/>
      </c>
      <c r="AA19" s="277" t="str" cm="1">
        <f t="array" aca="1" ref="AA19" ca="1">IF(ISTEXT($D19),INDIRECT("'" &amp; $C19 &amp;"'!" &amp; "F17"),"")</f>
        <v/>
      </c>
      <c r="AB19" s="277" t="str" cm="1">
        <f t="array" aca="1" ref="AB19" ca="1">IF(ISTEXT($D19),INDIRECT("'" &amp; $C19 &amp;"'!" &amp; "F18"),"")</f>
        <v/>
      </c>
      <c r="AC19" s="41"/>
      <c r="AD19" s="84"/>
      <c r="AE19" s="84"/>
      <c r="AF19" s="84"/>
      <c r="AG19" s="66"/>
    </row>
    <row r="20" spans="2:33">
      <c r="B20" s="64"/>
      <c r="C20" s="73"/>
      <c r="D20" s="73"/>
      <c r="E20" s="73"/>
      <c r="F20" s="73"/>
      <c r="G20" s="73"/>
      <c r="H20" s="73"/>
      <c r="I20" s="73"/>
      <c r="J20" s="73"/>
      <c r="K20" s="73"/>
      <c r="L20" s="74"/>
      <c r="M20" s="74"/>
      <c r="N20" s="74"/>
      <c r="O20" s="76"/>
      <c r="P20" s="73"/>
      <c r="Q20" s="73"/>
      <c r="R20" s="73"/>
      <c r="S20" s="74"/>
      <c r="T20" s="74"/>
      <c r="U20" s="74"/>
      <c r="V20" s="76"/>
      <c r="W20" s="73"/>
      <c r="X20" s="73"/>
      <c r="Y20" s="73"/>
      <c r="Z20" s="74"/>
      <c r="AA20" s="74"/>
      <c r="AB20" s="74"/>
      <c r="AC20" s="41"/>
      <c r="AD20" s="74"/>
      <c r="AG20" s="66"/>
    </row>
    <row r="21" spans="2:33">
      <c r="B21" s="64"/>
      <c r="C21" s="75" t="s">
        <v>148</v>
      </c>
      <c r="D21" s="68"/>
      <c r="E21" s="68"/>
      <c r="F21" s="68"/>
      <c r="G21" s="68"/>
      <c r="H21" s="68"/>
      <c r="I21" s="68"/>
      <c r="J21" s="68"/>
      <c r="K21" s="68"/>
      <c r="L21" s="76"/>
      <c r="M21" s="76"/>
      <c r="N21" s="76"/>
      <c r="O21" s="76"/>
      <c r="P21" s="68"/>
      <c r="Q21" s="68"/>
      <c r="R21" s="68"/>
      <c r="S21" s="76"/>
      <c r="T21" s="76"/>
      <c r="U21" s="76"/>
      <c r="V21" s="76"/>
      <c r="W21" s="68"/>
      <c r="X21" s="68"/>
      <c r="Y21" s="68"/>
      <c r="Z21" s="76"/>
      <c r="AA21" s="76"/>
      <c r="AB21" s="76"/>
      <c r="AC21" s="41"/>
      <c r="AD21" s="76"/>
      <c r="AE21" s="76"/>
      <c r="AF21" s="76"/>
      <c r="AG21" s="66"/>
    </row>
    <row r="22" spans="2:33">
      <c r="B22" s="64"/>
      <c r="H22" s="68"/>
      <c r="I22" s="366" t="s">
        <v>149</v>
      </c>
      <c r="J22" s="367"/>
      <c r="K22" s="367"/>
      <c r="L22" s="367"/>
      <c r="M22" s="367"/>
      <c r="N22" s="368"/>
      <c r="O22" s="76"/>
      <c r="P22" s="366" t="s">
        <v>149</v>
      </c>
      <c r="Q22" s="367"/>
      <c r="R22" s="367"/>
      <c r="S22" s="367"/>
      <c r="T22" s="367"/>
      <c r="U22" s="368"/>
      <c r="V22" s="76"/>
      <c r="W22" s="366" t="s">
        <v>149</v>
      </c>
      <c r="X22" s="367"/>
      <c r="Y22" s="367"/>
      <c r="Z22" s="367"/>
      <c r="AA22" s="367"/>
      <c r="AB22" s="368"/>
      <c r="AC22" s="41"/>
      <c r="AD22" s="76"/>
      <c r="AE22" s="76"/>
      <c r="AF22" s="76"/>
      <c r="AG22" s="66"/>
    </row>
    <row r="23" spans="2:33" ht="33.75" customHeight="1">
      <c r="B23" s="64"/>
      <c r="C23" s="69" t="s">
        <v>115</v>
      </c>
      <c r="D23" s="69" t="s">
        <v>116</v>
      </c>
      <c r="E23" s="70" t="s">
        <v>117</v>
      </c>
      <c r="F23" s="363" t="s">
        <v>118</v>
      </c>
      <c r="G23" s="364"/>
      <c r="H23" s="71" t="s">
        <v>119</v>
      </c>
      <c r="I23" s="69">
        <v>2035</v>
      </c>
      <c r="J23" s="69">
        <v>2040</v>
      </c>
      <c r="K23" s="69">
        <v>2045</v>
      </c>
      <c r="L23" s="69">
        <v>2050</v>
      </c>
      <c r="M23" s="69">
        <v>2060</v>
      </c>
      <c r="N23" s="69">
        <v>2070</v>
      </c>
      <c r="O23" s="76"/>
      <c r="P23" s="69">
        <v>2035</v>
      </c>
      <c r="Q23" s="69">
        <v>2040</v>
      </c>
      <c r="R23" s="69">
        <v>2045</v>
      </c>
      <c r="S23" s="69">
        <v>2050</v>
      </c>
      <c r="T23" s="69">
        <v>2060</v>
      </c>
      <c r="U23" s="69">
        <v>2070</v>
      </c>
      <c r="V23" s="76"/>
      <c r="W23" s="69">
        <v>2035</v>
      </c>
      <c r="X23" s="69">
        <v>2040</v>
      </c>
      <c r="Y23" s="69">
        <v>2045</v>
      </c>
      <c r="Z23" s="69">
        <v>2050</v>
      </c>
      <c r="AA23" s="69">
        <v>2060</v>
      </c>
      <c r="AB23" s="69">
        <v>2070</v>
      </c>
      <c r="AC23" s="41"/>
      <c r="AD23" s="76"/>
      <c r="AE23" s="76"/>
      <c r="AF23" s="76"/>
      <c r="AG23" s="66"/>
    </row>
    <row r="24" spans="2:33" ht="23">
      <c r="B24" s="64"/>
      <c r="C24" s="69"/>
      <c r="D24" s="69"/>
      <c r="E24" s="70"/>
      <c r="F24" s="70" t="s">
        <v>123</v>
      </c>
      <c r="G24" s="70" t="s">
        <v>124</v>
      </c>
      <c r="H24" s="71"/>
      <c r="I24" s="69"/>
      <c r="J24" s="69"/>
      <c r="K24" s="69"/>
      <c r="L24" s="69"/>
      <c r="M24" s="77"/>
      <c r="N24" s="77"/>
      <c r="O24" s="76"/>
      <c r="P24" s="69"/>
      <c r="Q24" s="69"/>
      <c r="R24" s="69"/>
      <c r="S24" s="69"/>
      <c r="T24" s="77"/>
      <c r="U24" s="77"/>
      <c r="V24" s="76"/>
      <c r="W24" s="69"/>
      <c r="X24" s="69"/>
      <c r="Y24" s="69"/>
      <c r="Z24" s="69"/>
      <c r="AA24" s="77"/>
      <c r="AB24" s="77"/>
      <c r="AC24" s="41"/>
      <c r="AD24" s="76"/>
      <c r="AE24" s="76"/>
      <c r="AF24" s="76"/>
      <c r="AG24" s="66"/>
    </row>
    <row r="25" spans="2:33">
      <c r="B25" s="64"/>
      <c r="C25" s="72" t="s">
        <v>129</v>
      </c>
      <c r="D25" s="87" t="str">
        <f ca="1">D10</f>
        <v>Preferred</v>
      </c>
      <c r="E25" s="37" t="str">
        <f ca="1">E10</f>
        <v>Y</v>
      </c>
      <c r="F25" s="59">
        <f ca="1">IF(ISNUMBER(F10-F$9),F10-F$9,"")</f>
        <v>-15.320000000000004</v>
      </c>
      <c r="G25" s="59">
        <f ca="1">IF(ISNUMBER(G10-G$9),G10-G$9,"")</f>
        <v>1.6766800142455907E-3</v>
      </c>
      <c r="H25" s="87" t="str">
        <f ca="1">H10</f>
        <v>CV5.01</v>
      </c>
      <c r="I25" s="59">
        <f t="shared" ref="I25:N34" ca="1" si="2">IF(ISNUMBER(I10-I$9),I10-I$9,"")</f>
        <v>-11.40172135739985</v>
      </c>
      <c r="J25" s="59">
        <f t="shared" ca="1" si="2"/>
        <v>-11.858506272889599</v>
      </c>
      <c r="K25" s="59">
        <f t="shared" ca="1" si="2"/>
        <v>-11.674007263963574</v>
      </c>
      <c r="L25" s="331">
        <f t="shared" ca="1" si="2"/>
        <v>-11.069935912291101</v>
      </c>
      <c r="M25" s="59">
        <f t="shared" ca="1" si="2"/>
        <v>-5.9126955943145276</v>
      </c>
      <c r="N25" s="59">
        <f t="shared" ca="1" si="2"/>
        <v>-0.90212408124534704</v>
      </c>
      <c r="O25" s="76"/>
      <c r="P25" s="59">
        <f t="shared" ref="P25:U34" ca="1" si="3">IF(ISNUMBER(P10-P$9),P10-P$9,"")</f>
        <v>-11.4128842059025</v>
      </c>
      <c r="Q25" s="59">
        <f t="shared" ca="1" si="3"/>
        <v>-11.877932403201839</v>
      </c>
      <c r="R25" s="59">
        <f t="shared" ca="1" si="3"/>
        <v>-11.701975456814438</v>
      </c>
      <c r="S25" s="59">
        <f t="shared" ca="1" si="3"/>
        <v>-11.106721780955809</v>
      </c>
      <c r="T25" s="59">
        <f t="shared" ca="1" si="3"/>
        <v>-6.1345972822158501</v>
      </c>
      <c r="U25" s="59">
        <f t="shared" ca="1" si="3"/>
        <v>-1.3256814359765485</v>
      </c>
      <c r="V25" s="76"/>
      <c r="W25" s="59">
        <f t="shared" ref="W25:AB34" ca="1" si="4">IF(ISNUMBER(W10-W$9),W10-W$9,"")</f>
        <v>-11.39056368044308</v>
      </c>
      <c r="X25" s="59">
        <f t="shared" ca="1" si="4"/>
        <v>-11.839062590467449</v>
      </c>
      <c r="Y25" s="59">
        <f t="shared" ca="1" si="4"/>
        <v>-11.646033491333014</v>
      </c>
      <c r="Z25" s="59">
        <f t="shared" ca="1" si="4"/>
        <v>-11.033165932958582</v>
      </c>
      <c r="AA25" s="59">
        <f t="shared" ca="1" si="4"/>
        <v>-5.6925443478198758</v>
      </c>
      <c r="AB25" s="59">
        <f t="shared" ca="1" si="4"/>
        <v>-0.48379258680188286</v>
      </c>
      <c r="AC25" s="41"/>
      <c r="AD25" s="76"/>
      <c r="AE25" s="76"/>
      <c r="AF25" s="76"/>
      <c r="AG25" s="66"/>
    </row>
    <row r="26" spans="2:33">
      <c r="B26" s="64"/>
      <c r="C26" s="72" t="s">
        <v>133</v>
      </c>
      <c r="D26" s="87" t="str">
        <f t="shared" ref="D26:E34" ca="1" si="5">D11</f>
        <v>Do more - extrapolate survey results by 2</v>
      </c>
      <c r="E26" s="37" t="str">
        <f t="shared" ca="1" si="5"/>
        <v>N</v>
      </c>
      <c r="F26" s="59">
        <f t="shared" ref="F26:G34" ca="1" si="6">IF(ISNUMBER(F11-F$9),F11-F$9,"")</f>
        <v>-23.805026595928634</v>
      </c>
      <c r="G26" s="59">
        <f t="shared" ca="1" si="6"/>
        <v>1.53439013105654E-2</v>
      </c>
      <c r="H26" s="87" t="str">
        <f t="shared" ref="H26:H34" ca="1" si="7">H11</f>
        <v>CV5.01</v>
      </c>
      <c r="I26" s="59">
        <f t="shared" ca="1" si="2"/>
        <v>-16.187790769038259</v>
      </c>
      <c r="J26" s="59">
        <f t="shared" ca="1" si="2"/>
        <v>-15.474782724699594</v>
      </c>
      <c r="K26" s="59">
        <f t="shared" ca="1" si="2"/>
        <v>-13.867438442771515</v>
      </c>
      <c r="L26" s="59">
        <f t="shared" ca="1" si="2"/>
        <v>-11.692051786628667</v>
      </c>
      <c r="M26" s="59">
        <f t="shared" ca="1" si="2"/>
        <v>17.827082576457315</v>
      </c>
      <c r="N26" s="59">
        <f t="shared" ca="1" si="2"/>
        <v>49.988063760182285</v>
      </c>
      <c r="O26" s="76"/>
      <c r="P26" s="59">
        <f t="shared" ca="1" si="3"/>
        <v>-16.328839187428727</v>
      </c>
      <c r="Q26" s="59">
        <f t="shared" ca="1" si="3"/>
        <v>-15.736352191610365</v>
      </c>
      <c r="R26" s="59">
        <f t="shared" ca="1" si="3"/>
        <v>-14.248331572673095</v>
      </c>
      <c r="S26" s="59">
        <f t="shared" ca="1" si="3"/>
        <v>-12.191470248719327</v>
      </c>
      <c r="T26" s="59">
        <f t="shared" ca="1" si="3"/>
        <v>14.964823255687179</v>
      </c>
      <c r="U26" s="59">
        <f t="shared" ca="1" si="3"/>
        <v>44.682026338309697</v>
      </c>
      <c r="V26" s="76"/>
      <c r="W26" s="59">
        <f t="shared" ca="1" si="4"/>
        <v>-16.04694406635295</v>
      </c>
      <c r="X26" s="59">
        <f t="shared" ca="1" si="4"/>
        <v>-15.213078868073467</v>
      </c>
      <c r="Y26" s="59">
        <f t="shared" ca="1" si="4"/>
        <v>-13.4865789611693</v>
      </c>
      <c r="Z26" s="59">
        <f t="shared" ca="1" si="4"/>
        <v>-11.192954722090803</v>
      </c>
      <c r="AA26" s="59">
        <f t="shared" ca="1" si="4"/>
        <v>20.666986012144662</v>
      </c>
      <c r="AB26" s="59">
        <f t="shared" ca="1" si="4"/>
        <v>55.229689259851057</v>
      </c>
      <c r="AC26" s="41"/>
      <c r="AD26" s="76"/>
      <c r="AE26" s="76"/>
      <c r="AF26" s="76"/>
      <c r="AG26" s="66"/>
    </row>
    <row r="27" spans="2:33">
      <c r="B27" s="64"/>
      <c r="C27" s="72" t="s">
        <v>137</v>
      </c>
      <c r="D27" s="87" t="str">
        <f t="shared" ca="1" si="5"/>
        <v>Do less - intervene on half of sites (as identified by survey) during RIIO-3</v>
      </c>
      <c r="E27" s="37" t="str">
        <f t="shared" ca="1" si="5"/>
        <v>N</v>
      </c>
      <c r="F27" s="59">
        <f t="shared" ca="1" si="6"/>
        <v>-11.902457999999999</v>
      </c>
      <c r="G27" s="59">
        <f t="shared" ca="1" si="6"/>
        <v>-1.9737402823238881E-9</v>
      </c>
      <c r="H27" s="87" t="str">
        <f t="shared" ca="1" si="7"/>
        <v>CV5.01</v>
      </c>
      <c r="I27" s="59">
        <f t="shared" ca="1" si="2"/>
        <v>-9.1451279457398016</v>
      </c>
      <c r="J27" s="59">
        <f t="shared" ca="1" si="2"/>
        <v>-9.7688704093046681</v>
      </c>
      <c r="K27" s="59">
        <f t="shared" ca="1" si="2"/>
        <v>-9.8812463387501452</v>
      </c>
      <c r="L27" s="59">
        <f t="shared" ca="1" si="2"/>
        <v>-9.6572564940456687</v>
      </c>
      <c r="M27" s="59">
        <f t="shared" ca="1" si="2"/>
        <v>-6.9924915875910756</v>
      </c>
      <c r="N27" s="59">
        <f t="shared" ca="1" si="2"/>
        <v>-4.3869491967752765</v>
      </c>
      <c r="O27" s="76"/>
      <c r="P27" s="59">
        <f t="shared" ca="1" si="3"/>
        <v>-9.1451279414441728</v>
      </c>
      <c r="Q27" s="59">
        <f t="shared" ca="1" si="3"/>
        <v>-9.768870408002158</v>
      </c>
      <c r="R27" s="59">
        <f t="shared" ca="1" si="3"/>
        <v>-9.8812463385760623</v>
      </c>
      <c r="S27" s="59">
        <f t="shared" ca="1" si="3"/>
        <v>-9.6572564926041196</v>
      </c>
      <c r="T27" s="59">
        <f t="shared" ca="1" si="3"/>
        <v>-6.9924916064979925</v>
      </c>
      <c r="U27" s="59">
        <f t="shared" ca="1" si="3"/>
        <v>-4.3869492167566477</v>
      </c>
      <c r="V27" s="76"/>
      <c r="W27" s="59">
        <f t="shared" ca="1" si="4"/>
        <v>-9.1451279500668932</v>
      </c>
      <c r="X27" s="59">
        <f t="shared" ca="1" si="4"/>
        <v>-9.7688704106317346</v>
      </c>
      <c r="Y27" s="59">
        <f t="shared" ca="1" si="4"/>
        <v>-9.8812463389508594</v>
      </c>
      <c r="Z27" s="59">
        <f t="shared" ca="1" si="4"/>
        <v>-9.6572564955102962</v>
      </c>
      <c r="AA27" s="59">
        <f t="shared" ca="1" si="4"/>
        <v>-6.9924915688686724</v>
      </c>
      <c r="AB27" s="59">
        <f t="shared" ca="1" si="4"/>
        <v>-4.3869491770237801</v>
      </c>
      <c r="AC27" s="41"/>
      <c r="AD27" s="76"/>
      <c r="AE27" s="76"/>
      <c r="AF27" s="76"/>
      <c r="AG27" s="66"/>
    </row>
    <row r="28" spans="2:33">
      <c r="B28" s="64"/>
      <c r="C28" s="72" t="s">
        <v>141</v>
      </c>
      <c r="D28" s="87">
        <f t="shared" ca="1" si="5"/>
        <v>0</v>
      </c>
      <c r="E28" s="37" t="str">
        <f t="shared" ca="1" si="5"/>
        <v/>
      </c>
      <c r="F28" s="59" t="str">
        <f t="shared" ca="1" si="6"/>
        <v/>
      </c>
      <c r="G28" s="59" t="str">
        <f t="shared" ca="1" si="6"/>
        <v/>
      </c>
      <c r="H28" s="87" t="str">
        <f t="shared" ca="1" si="7"/>
        <v/>
      </c>
      <c r="I28" s="59" t="str">
        <f t="shared" ca="1" si="2"/>
        <v/>
      </c>
      <c r="J28" s="59" t="str">
        <f t="shared" ca="1" si="2"/>
        <v/>
      </c>
      <c r="K28" s="59" t="str">
        <f t="shared" ca="1" si="2"/>
        <v/>
      </c>
      <c r="L28" s="59" t="str">
        <f t="shared" ca="1" si="2"/>
        <v/>
      </c>
      <c r="M28" s="59" t="str">
        <f t="shared" ca="1" si="2"/>
        <v/>
      </c>
      <c r="N28" s="59" t="str">
        <f t="shared" ca="1" si="2"/>
        <v/>
      </c>
      <c r="O28" s="76"/>
      <c r="P28" s="59" t="str">
        <f t="shared" ca="1" si="3"/>
        <v/>
      </c>
      <c r="Q28" s="59" t="str">
        <f t="shared" ca="1" si="3"/>
        <v/>
      </c>
      <c r="R28" s="59" t="str">
        <f t="shared" ca="1" si="3"/>
        <v/>
      </c>
      <c r="S28" s="59" t="str">
        <f t="shared" ca="1" si="3"/>
        <v/>
      </c>
      <c r="T28" s="59" t="str">
        <f t="shared" ca="1" si="3"/>
        <v/>
      </c>
      <c r="U28" s="59" t="str">
        <f t="shared" ca="1" si="3"/>
        <v/>
      </c>
      <c r="V28" s="76"/>
      <c r="W28" s="59" t="str">
        <f t="shared" ca="1" si="4"/>
        <v/>
      </c>
      <c r="X28" s="59" t="str">
        <f t="shared" ca="1" si="4"/>
        <v/>
      </c>
      <c r="Y28" s="59" t="str">
        <f t="shared" ca="1" si="4"/>
        <v/>
      </c>
      <c r="Z28" s="59" t="str">
        <f t="shared" ca="1" si="4"/>
        <v/>
      </c>
      <c r="AA28" s="59" t="str">
        <f t="shared" ca="1" si="4"/>
        <v/>
      </c>
      <c r="AB28" s="59" t="str">
        <f t="shared" ca="1" si="4"/>
        <v/>
      </c>
      <c r="AC28" s="41"/>
      <c r="AD28" s="76"/>
      <c r="AE28" s="76"/>
      <c r="AF28" s="76"/>
      <c r="AG28" s="66"/>
    </row>
    <row r="29" spans="2:33">
      <c r="B29" s="64"/>
      <c r="C29" s="72" t="s">
        <v>142</v>
      </c>
      <c r="D29" s="87">
        <f t="shared" ca="1" si="5"/>
        <v>0</v>
      </c>
      <c r="E29" s="37" t="str">
        <f t="shared" ca="1" si="5"/>
        <v/>
      </c>
      <c r="F29" s="59" t="str">
        <f t="shared" ca="1" si="6"/>
        <v/>
      </c>
      <c r="G29" s="59" t="str">
        <f t="shared" ca="1" si="6"/>
        <v/>
      </c>
      <c r="H29" s="87" t="str">
        <f t="shared" ca="1" si="7"/>
        <v/>
      </c>
      <c r="I29" s="59" t="str">
        <f t="shared" ca="1" si="2"/>
        <v/>
      </c>
      <c r="J29" s="59" t="str">
        <f t="shared" ca="1" si="2"/>
        <v/>
      </c>
      <c r="K29" s="59" t="str">
        <f t="shared" ca="1" si="2"/>
        <v/>
      </c>
      <c r="L29" s="59" t="str">
        <f t="shared" ca="1" si="2"/>
        <v/>
      </c>
      <c r="M29" s="59" t="str">
        <f t="shared" ca="1" si="2"/>
        <v/>
      </c>
      <c r="N29" s="59" t="str">
        <f t="shared" ca="1" si="2"/>
        <v/>
      </c>
      <c r="O29" s="76"/>
      <c r="P29" s="59" t="str">
        <f t="shared" ca="1" si="3"/>
        <v/>
      </c>
      <c r="Q29" s="59" t="str">
        <f t="shared" ca="1" si="3"/>
        <v/>
      </c>
      <c r="R29" s="59" t="str">
        <f t="shared" ca="1" si="3"/>
        <v/>
      </c>
      <c r="S29" s="59" t="str">
        <f t="shared" ca="1" si="3"/>
        <v/>
      </c>
      <c r="T29" s="59" t="str">
        <f t="shared" ca="1" si="3"/>
        <v/>
      </c>
      <c r="U29" s="59" t="str">
        <f t="shared" ca="1" si="3"/>
        <v/>
      </c>
      <c r="V29" s="76"/>
      <c r="W29" s="59" t="str">
        <f t="shared" ca="1" si="4"/>
        <v/>
      </c>
      <c r="X29" s="59" t="str">
        <f t="shared" ca="1" si="4"/>
        <v/>
      </c>
      <c r="Y29" s="59" t="str">
        <f t="shared" ca="1" si="4"/>
        <v/>
      </c>
      <c r="Z29" s="59" t="str">
        <f t="shared" ca="1" si="4"/>
        <v/>
      </c>
      <c r="AA29" s="59" t="str">
        <f t="shared" ca="1" si="4"/>
        <v/>
      </c>
      <c r="AB29" s="59" t="str">
        <f t="shared" ca="1" si="4"/>
        <v/>
      </c>
      <c r="AC29" s="41"/>
      <c r="AD29" s="76"/>
      <c r="AE29" s="76"/>
      <c r="AF29" s="76"/>
      <c r="AG29" s="66"/>
    </row>
    <row r="30" spans="2:33">
      <c r="B30" s="64"/>
      <c r="C30" s="72" t="s">
        <v>143</v>
      </c>
      <c r="D30" s="87">
        <f t="shared" ca="1" si="5"/>
        <v>0</v>
      </c>
      <c r="E30" s="37" t="str">
        <f t="shared" ca="1" si="5"/>
        <v/>
      </c>
      <c r="F30" s="59" t="str">
        <f t="shared" ca="1" si="6"/>
        <v/>
      </c>
      <c r="G30" s="59" t="str">
        <f t="shared" ca="1" si="6"/>
        <v/>
      </c>
      <c r="H30" s="87" t="str">
        <f t="shared" ca="1" si="7"/>
        <v/>
      </c>
      <c r="I30" s="59" t="str">
        <f t="shared" ca="1" si="2"/>
        <v/>
      </c>
      <c r="J30" s="59" t="str">
        <f t="shared" ca="1" si="2"/>
        <v/>
      </c>
      <c r="K30" s="59" t="str">
        <f t="shared" ca="1" si="2"/>
        <v/>
      </c>
      <c r="L30" s="59" t="str">
        <f t="shared" ca="1" si="2"/>
        <v/>
      </c>
      <c r="M30" s="59" t="str">
        <f t="shared" ca="1" si="2"/>
        <v/>
      </c>
      <c r="N30" s="59" t="str">
        <f t="shared" ca="1" si="2"/>
        <v/>
      </c>
      <c r="O30" s="76"/>
      <c r="P30" s="59" t="str">
        <f t="shared" ca="1" si="3"/>
        <v/>
      </c>
      <c r="Q30" s="59" t="str">
        <f t="shared" ca="1" si="3"/>
        <v/>
      </c>
      <c r="R30" s="59" t="str">
        <f t="shared" ca="1" si="3"/>
        <v/>
      </c>
      <c r="S30" s="59" t="str">
        <f t="shared" ca="1" si="3"/>
        <v/>
      </c>
      <c r="T30" s="59" t="str">
        <f t="shared" ca="1" si="3"/>
        <v/>
      </c>
      <c r="U30" s="59" t="str">
        <f t="shared" ca="1" si="3"/>
        <v/>
      </c>
      <c r="V30" s="76"/>
      <c r="W30" s="59" t="str">
        <f t="shared" ca="1" si="4"/>
        <v/>
      </c>
      <c r="X30" s="59" t="str">
        <f t="shared" ca="1" si="4"/>
        <v/>
      </c>
      <c r="Y30" s="59" t="str">
        <f t="shared" ca="1" si="4"/>
        <v/>
      </c>
      <c r="Z30" s="59" t="str">
        <f t="shared" ca="1" si="4"/>
        <v/>
      </c>
      <c r="AA30" s="59" t="str">
        <f t="shared" ca="1" si="4"/>
        <v/>
      </c>
      <c r="AB30" s="59" t="str">
        <f t="shared" ca="1" si="4"/>
        <v/>
      </c>
      <c r="AC30" s="41"/>
      <c r="AD30" s="76"/>
      <c r="AE30" s="76"/>
      <c r="AF30" s="76"/>
      <c r="AG30" s="66"/>
    </row>
    <row r="31" spans="2:33">
      <c r="B31" s="64"/>
      <c r="C31" s="72" t="s">
        <v>144</v>
      </c>
      <c r="D31" s="87">
        <f t="shared" ca="1" si="5"/>
        <v>0</v>
      </c>
      <c r="E31" s="37" t="str">
        <f t="shared" ca="1" si="5"/>
        <v/>
      </c>
      <c r="F31" s="59" t="str">
        <f t="shared" ca="1" si="6"/>
        <v/>
      </c>
      <c r="G31" s="59" t="str">
        <f t="shared" ca="1" si="6"/>
        <v/>
      </c>
      <c r="H31" s="87" t="str">
        <f t="shared" ca="1" si="7"/>
        <v/>
      </c>
      <c r="I31" s="59" t="str">
        <f t="shared" ca="1" si="2"/>
        <v/>
      </c>
      <c r="J31" s="59" t="str">
        <f t="shared" ca="1" si="2"/>
        <v/>
      </c>
      <c r="K31" s="59" t="str">
        <f t="shared" ca="1" si="2"/>
        <v/>
      </c>
      <c r="L31" s="59" t="str">
        <f t="shared" ca="1" si="2"/>
        <v/>
      </c>
      <c r="M31" s="59" t="str">
        <f t="shared" ca="1" si="2"/>
        <v/>
      </c>
      <c r="N31" s="59" t="str">
        <f t="shared" ca="1" si="2"/>
        <v/>
      </c>
      <c r="O31" s="76"/>
      <c r="P31" s="59" t="str">
        <f t="shared" ca="1" si="3"/>
        <v/>
      </c>
      <c r="Q31" s="59" t="str">
        <f t="shared" ca="1" si="3"/>
        <v/>
      </c>
      <c r="R31" s="59" t="str">
        <f t="shared" ca="1" si="3"/>
        <v/>
      </c>
      <c r="S31" s="59" t="str">
        <f t="shared" ca="1" si="3"/>
        <v/>
      </c>
      <c r="T31" s="59" t="str">
        <f t="shared" ca="1" si="3"/>
        <v/>
      </c>
      <c r="U31" s="59" t="str">
        <f t="shared" ca="1" si="3"/>
        <v/>
      </c>
      <c r="V31" s="76"/>
      <c r="W31" s="59" t="str">
        <f t="shared" ca="1" si="4"/>
        <v/>
      </c>
      <c r="X31" s="59" t="str">
        <f t="shared" ca="1" si="4"/>
        <v/>
      </c>
      <c r="Y31" s="59" t="str">
        <f t="shared" ca="1" si="4"/>
        <v/>
      </c>
      <c r="Z31" s="59" t="str">
        <f t="shared" ca="1" si="4"/>
        <v/>
      </c>
      <c r="AA31" s="59" t="str">
        <f t="shared" ca="1" si="4"/>
        <v/>
      </c>
      <c r="AB31" s="59" t="str">
        <f t="shared" ca="1" si="4"/>
        <v/>
      </c>
      <c r="AC31" s="41"/>
      <c r="AD31" s="76"/>
      <c r="AE31" s="76"/>
      <c r="AF31" s="76"/>
      <c r="AG31" s="66"/>
    </row>
    <row r="32" spans="2:33">
      <c r="B32" s="64"/>
      <c r="C32" s="72" t="s">
        <v>145</v>
      </c>
      <c r="D32" s="87">
        <f t="shared" ca="1" si="5"/>
        <v>0</v>
      </c>
      <c r="E32" s="37" t="str">
        <f t="shared" ca="1" si="5"/>
        <v/>
      </c>
      <c r="F32" s="59" t="str">
        <f t="shared" ca="1" si="6"/>
        <v/>
      </c>
      <c r="G32" s="59" t="str">
        <f t="shared" ca="1" si="6"/>
        <v/>
      </c>
      <c r="H32" s="87" t="str">
        <f t="shared" ca="1" si="7"/>
        <v/>
      </c>
      <c r="I32" s="59" t="str">
        <f t="shared" ca="1" si="2"/>
        <v/>
      </c>
      <c r="J32" s="59" t="str">
        <f t="shared" ca="1" si="2"/>
        <v/>
      </c>
      <c r="K32" s="59" t="str">
        <f t="shared" ca="1" si="2"/>
        <v/>
      </c>
      <c r="L32" s="59" t="str">
        <f t="shared" ca="1" si="2"/>
        <v/>
      </c>
      <c r="M32" s="59" t="str">
        <f t="shared" ca="1" si="2"/>
        <v/>
      </c>
      <c r="N32" s="59" t="str">
        <f t="shared" ca="1" si="2"/>
        <v/>
      </c>
      <c r="O32" s="76"/>
      <c r="P32" s="59" t="str">
        <f t="shared" ca="1" si="3"/>
        <v/>
      </c>
      <c r="Q32" s="59" t="str">
        <f t="shared" ca="1" si="3"/>
        <v/>
      </c>
      <c r="R32" s="59" t="str">
        <f t="shared" ca="1" si="3"/>
        <v/>
      </c>
      <c r="S32" s="59" t="str">
        <f t="shared" ca="1" si="3"/>
        <v/>
      </c>
      <c r="T32" s="59" t="str">
        <f t="shared" ca="1" si="3"/>
        <v/>
      </c>
      <c r="U32" s="59" t="str">
        <f t="shared" ca="1" si="3"/>
        <v/>
      </c>
      <c r="V32" s="76"/>
      <c r="W32" s="59" t="str">
        <f t="shared" ca="1" si="4"/>
        <v/>
      </c>
      <c r="X32" s="59" t="str">
        <f t="shared" ca="1" si="4"/>
        <v/>
      </c>
      <c r="Y32" s="59" t="str">
        <f t="shared" ca="1" si="4"/>
        <v/>
      </c>
      <c r="Z32" s="59" t="str">
        <f t="shared" ca="1" si="4"/>
        <v/>
      </c>
      <c r="AA32" s="59" t="str">
        <f t="shared" ca="1" si="4"/>
        <v/>
      </c>
      <c r="AB32" s="59" t="str">
        <f t="shared" ca="1" si="4"/>
        <v/>
      </c>
      <c r="AC32" s="41"/>
      <c r="AD32" s="76"/>
      <c r="AE32" s="76"/>
      <c r="AF32" s="76"/>
      <c r="AG32" s="66"/>
    </row>
    <row r="33" spans="2:33">
      <c r="B33" s="64"/>
      <c r="C33" s="72" t="s">
        <v>146</v>
      </c>
      <c r="D33" s="87">
        <f t="shared" ca="1" si="5"/>
        <v>0</v>
      </c>
      <c r="E33" s="37" t="str">
        <f t="shared" ca="1" si="5"/>
        <v/>
      </c>
      <c r="F33" s="59" t="str">
        <f t="shared" ca="1" si="6"/>
        <v/>
      </c>
      <c r="G33" s="59" t="str">
        <f t="shared" ca="1" si="6"/>
        <v/>
      </c>
      <c r="H33" s="87" t="str">
        <f t="shared" ca="1" si="7"/>
        <v/>
      </c>
      <c r="I33" s="59" t="str">
        <f t="shared" ca="1" si="2"/>
        <v/>
      </c>
      <c r="J33" s="59" t="str">
        <f t="shared" ca="1" si="2"/>
        <v/>
      </c>
      <c r="K33" s="59" t="str">
        <f t="shared" ca="1" si="2"/>
        <v/>
      </c>
      <c r="L33" s="59" t="str">
        <f t="shared" ca="1" si="2"/>
        <v/>
      </c>
      <c r="M33" s="59" t="str">
        <f t="shared" ca="1" si="2"/>
        <v/>
      </c>
      <c r="N33" s="59" t="str">
        <f t="shared" ca="1" si="2"/>
        <v/>
      </c>
      <c r="O33" s="76"/>
      <c r="P33" s="59" t="str">
        <f t="shared" ca="1" si="3"/>
        <v/>
      </c>
      <c r="Q33" s="59" t="str">
        <f t="shared" ca="1" si="3"/>
        <v/>
      </c>
      <c r="R33" s="59" t="str">
        <f t="shared" ca="1" si="3"/>
        <v/>
      </c>
      <c r="S33" s="59" t="str">
        <f t="shared" ca="1" si="3"/>
        <v/>
      </c>
      <c r="T33" s="59" t="str">
        <f t="shared" ca="1" si="3"/>
        <v/>
      </c>
      <c r="U33" s="59" t="str">
        <f t="shared" ca="1" si="3"/>
        <v/>
      </c>
      <c r="V33" s="76"/>
      <c r="W33" s="59" t="str">
        <f t="shared" ca="1" si="4"/>
        <v/>
      </c>
      <c r="X33" s="59" t="str">
        <f t="shared" ca="1" si="4"/>
        <v/>
      </c>
      <c r="Y33" s="59" t="str">
        <f t="shared" ca="1" si="4"/>
        <v/>
      </c>
      <c r="Z33" s="59" t="str">
        <f t="shared" ca="1" si="4"/>
        <v/>
      </c>
      <c r="AA33" s="59" t="str">
        <f t="shared" ca="1" si="4"/>
        <v/>
      </c>
      <c r="AB33" s="59" t="str">
        <f t="shared" ca="1" si="4"/>
        <v/>
      </c>
      <c r="AC33" s="41"/>
      <c r="AD33" s="76"/>
      <c r="AE33" s="76"/>
      <c r="AF33" s="76"/>
      <c r="AG33" s="66"/>
    </row>
    <row r="34" spans="2:33">
      <c r="B34" s="64"/>
      <c r="C34" s="72" t="s">
        <v>147</v>
      </c>
      <c r="D34" s="87">
        <f t="shared" ca="1" si="5"/>
        <v>0</v>
      </c>
      <c r="E34" s="37" t="str">
        <f t="shared" ca="1" si="5"/>
        <v/>
      </c>
      <c r="F34" s="59" t="str">
        <f t="shared" ca="1" si="6"/>
        <v/>
      </c>
      <c r="G34" s="59" t="str">
        <f t="shared" ca="1" si="6"/>
        <v/>
      </c>
      <c r="H34" s="87" t="str">
        <f t="shared" ca="1" si="7"/>
        <v/>
      </c>
      <c r="I34" s="59" t="str">
        <f t="shared" ca="1" si="2"/>
        <v/>
      </c>
      <c r="J34" s="59" t="str">
        <f t="shared" ca="1" si="2"/>
        <v/>
      </c>
      <c r="K34" s="59" t="str">
        <f t="shared" ca="1" si="2"/>
        <v/>
      </c>
      <c r="L34" s="59" t="str">
        <f t="shared" ca="1" si="2"/>
        <v/>
      </c>
      <c r="M34" s="59" t="str">
        <f t="shared" ca="1" si="2"/>
        <v/>
      </c>
      <c r="N34" s="59" t="str">
        <f t="shared" ca="1" si="2"/>
        <v/>
      </c>
      <c r="O34" s="76"/>
      <c r="P34" s="59" t="str">
        <f t="shared" ca="1" si="3"/>
        <v/>
      </c>
      <c r="Q34" s="59" t="str">
        <f t="shared" ca="1" si="3"/>
        <v/>
      </c>
      <c r="R34" s="59" t="str">
        <f t="shared" ca="1" si="3"/>
        <v/>
      </c>
      <c r="S34" s="59" t="str">
        <f t="shared" ca="1" si="3"/>
        <v/>
      </c>
      <c r="T34" s="59" t="str">
        <f t="shared" ca="1" si="3"/>
        <v/>
      </c>
      <c r="U34" s="59" t="str">
        <f t="shared" ca="1" si="3"/>
        <v/>
      </c>
      <c r="V34" s="76"/>
      <c r="W34" s="59" t="str">
        <f t="shared" ca="1" si="4"/>
        <v/>
      </c>
      <c r="X34" s="59" t="str">
        <f t="shared" ca="1" si="4"/>
        <v/>
      </c>
      <c r="Y34" s="59" t="str">
        <f t="shared" ca="1" si="4"/>
        <v/>
      </c>
      <c r="Z34" s="59" t="str">
        <f t="shared" ca="1" si="4"/>
        <v/>
      </c>
      <c r="AA34" s="59" t="str">
        <f t="shared" ca="1" si="4"/>
        <v/>
      </c>
      <c r="AB34" s="59" t="str">
        <f t="shared" ca="1" si="4"/>
        <v/>
      </c>
      <c r="AC34" s="41"/>
      <c r="AD34" s="76"/>
      <c r="AE34" s="76"/>
      <c r="AF34" s="76"/>
      <c r="AG34" s="66"/>
    </row>
    <row r="35" spans="2:33" ht="14" thickBot="1">
      <c r="B35" s="78"/>
      <c r="C35" s="79"/>
      <c r="D35" s="79"/>
      <c r="E35" s="79"/>
      <c r="F35" s="79"/>
      <c r="G35" s="79"/>
      <c r="H35" s="79"/>
      <c r="I35" s="79"/>
      <c r="J35" s="79"/>
      <c r="K35" s="79"/>
      <c r="L35" s="80"/>
      <c r="M35" s="80"/>
      <c r="N35" s="80"/>
      <c r="O35" s="80"/>
      <c r="P35" s="7"/>
      <c r="Q35" s="7"/>
      <c r="R35" s="7"/>
      <c r="S35" s="7"/>
      <c r="T35" s="7"/>
      <c r="U35" s="7"/>
      <c r="V35" s="80"/>
      <c r="W35" s="7"/>
      <c r="X35" s="7"/>
      <c r="Y35" s="7"/>
      <c r="Z35" s="7"/>
      <c r="AA35" s="7"/>
      <c r="AB35" s="7"/>
      <c r="AC35" s="79"/>
      <c r="AD35" s="81"/>
      <c r="AE35" s="81"/>
      <c r="AF35" s="81"/>
      <c r="AG35" s="82"/>
    </row>
    <row r="36" spans="2:33">
      <c r="K36" s="83"/>
      <c r="AD36" s="76"/>
      <c r="AE36" s="76"/>
      <c r="AF36" s="76"/>
    </row>
    <row r="37" spans="2:33">
      <c r="L37" s="41"/>
      <c r="M37" s="41"/>
      <c r="N37" s="41"/>
      <c r="O37" s="41"/>
      <c r="V37" s="41"/>
      <c r="AD37" s="76"/>
      <c r="AE37" s="76"/>
      <c r="AF37" s="76"/>
    </row>
    <row r="38" spans="2:33">
      <c r="I38" s="67"/>
    </row>
    <row r="39" spans="2:33">
      <c r="I39" s="67"/>
    </row>
    <row r="40" spans="2:33">
      <c r="I40" s="67"/>
    </row>
    <row r="41" spans="2:33">
      <c r="I41" s="67"/>
      <c r="L41" s="41"/>
      <c r="M41" s="41"/>
      <c r="N41" s="41"/>
    </row>
    <row r="42" spans="2:33">
      <c r="I42" s="67"/>
      <c r="L42" s="41"/>
      <c r="M42" s="41"/>
      <c r="N42" s="41"/>
    </row>
    <row r="43" spans="2:33">
      <c r="I43" s="67"/>
      <c r="L43" s="41"/>
      <c r="M43" s="41"/>
      <c r="N43" s="41"/>
    </row>
    <row r="44" spans="2:33">
      <c r="I44" s="67"/>
      <c r="L44" s="41"/>
      <c r="M44" s="41"/>
      <c r="N44" s="41"/>
    </row>
    <row r="45" spans="2:33">
      <c r="I45" s="67"/>
      <c r="L45" s="41"/>
      <c r="M45" s="41"/>
      <c r="N45" s="41"/>
    </row>
    <row r="46" spans="2:33">
      <c r="I46" s="67"/>
      <c r="L46" s="41"/>
      <c r="M46" s="41"/>
      <c r="N46" s="41"/>
    </row>
    <row r="47" spans="2:33">
      <c r="I47" s="67"/>
      <c r="L47" s="41"/>
      <c r="M47" s="41"/>
      <c r="N47" s="41"/>
    </row>
    <row r="48" spans="2:33">
      <c r="L48" s="41"/>
      <c r="M48" s="41"/>
      <c r="N48" s="41"/>
    </row>
    <row r="49" spans="12:14">
      <c r="L49" s="41"/>
      <c r="M49" s="41"/>
      <c r="N49" s="41"/>
    </row>
    <row r="50" spans="12:14">
      <c r="L50" s="41"/>
      <c r="M50" s="41"/>
      <c r="N50" s="41"/>
    </row>
    <row r="53" spans="12:14">
      <c r="L53" s="41"/>
      <c r="M53" s="41"/>
      <c r="N53" s="41"/>
    </row>
    <row r="54" spans="12:14">
      <c r="L54" s="41"/>
      <c r="M54" s="41"/>
      <c r="N54" s="41"/>
    </row>
    <row r="55" spans="12:14">
      <c r="L55" s="41"/>
      <c r="M55" s="41"/>
      <c r="N55" s="41"/>
    </row>
    <row r="56" spans="12:14">
      <c r="L56" s="41"/>
      <c r="M56" s="41"/>
      <c r="N56" s="41"/>
    </row>
    <row r="57" spans="12:14">
      <c r="L57" s="41"/>
      <c r="M57" s="41"/>
      <c r="N57" s="41"/>
    </row>
    <row r="58" spans="12:14">
      <c r="L58" s="41"/>
      <c r="M58" s="41"/>
      <c r="N58" s="41"/>
    </row>
    <row r="59" spans="12:14">
      <c r="L59" s="41"/>
      <c r="M59" s="41"/>
      <c r="N59" s="41"/>
    </row>
    <row r="60" spans="12:14">
      <c r="L60" s="41"/>
      <c r="M60" s="41"/>
      <c r="N60" s="41"/>
    </row>
    <row r="61" spans="12:14">
      <c r="L61" s="41"/>
      <c r="M61" s="41"/>
      <c r="N61" s="41"/>
    </row>
    <row r="62" spans="12:14">
      <c r="L62" s="41"/>
      <c r="M62" s="41"/>
      <c r="N62" s="41"/>
    </row>
    <row r="65" spans="9:14">
      <c r="I65" s="85"/>
      <c r="J65" s="85"/>
      <c r="K65" s="85"/>
      <c r="L65" s="85"/>
      <c r="M65" s="85"/>
      <c r="N65" s="85"/>
    </row>
    <row r="66" spans="9:14">
      <c r="I66" s="85"/>
      <c r="J66" s="85"/>
      <c r="K66" s="85"/>
      <c r="L66" s="85"/>
      <c r="M66" s="85"/>
      <c r="N66" s="85"/>
    </row>
    <row r="67" spans="9:14">
      <c r="I67" s="85"/>
      <c r="J67" s="85"/>
      <c r="K67" s="85"/>
      <c r="L67" s="85"/>
      <c r="M67" s="85"/>
      <c r="N67" s="85"/>
    </row>
    <row r="68" spans="9:14">
      <c r="I68" s="85"/>
      <c r="J68" s="85"/>
      <c r="K68" s="85"/>
      <c r="L68" s="85"/>
      <c r="M68" s="85"/>
      <c r="N68" s="85"/>
    </row>
    <row r="69" spans="9:14">
      <c r="I69" s="85"/>
      <c r="J69" s="85"/>
      <c r="K69" s="85"/>
      <c r="L69" s="85"/>
      <c r="M69" s="85"/>
      <c r="N69" s="85"/>
    </row>
    <row r="70" spans="9:14">
      <c r="I70" s="85"/>
      <c r="J70" s="85"/>
      <c r="K70" s="85"/>
      <c r="L70" s="85"/>
      <c r="M70" s="85"/>
      <c r="N70" s="85"/>
    </row>
    <row r="71" spans="9:14">
      <c r="I71" s="85"/>
      <c r="J71" s="85"/>
      <c r="K71" s="85"/>
      <c r="L71" s="85"/>
      <c r="M71" s="85"/>
      <c r="N71" s="85"/>
    </row>
    <row r="72" spans="9:14">
      <c r="I72" s="85"/>
      <c r="J72" s="85"/>
      <c r="K72" s="85"/>
      <c r="L72" s="85"/>
      <c r="M72" s="85"/>
      <c r="N72" s="85"/>
    </row>
    <row r="73" spans="9:14">
      <c r="I73" s="85"/>
      <c r="J73" s="85"/>
      <c r="K73" s="85"/>
      <c r="L73" s="85"/>
      <c r="M73" s="85"/>
      <c r="N73" s="85"/>
    </row>
    <row r="74" spans="9:14">
      <c r="I74" s="85"/>
      <c r="J74" s="85"/>
      <c r="K74" s="85"/>
      <c r="L74" s="85"/>
      <c r="M74" s="85"/>
      <c r="N74" s="85"/>
    </row>
  </sheetData>
  <mergeCells count="11">
    <mergeCell ref="I4:N4"/>
    <mergeCell ref="W4:AB4"/>
    <mergeCell ref="F23:G23"/>
    <mergeCell ref="F7:G7"/>
    <mergeCell ref="I6:N6"/>
    <mergeCell ref="I22:N22"/>
    <mergeCell ref="W6:AB6"/>
    <mergeCell ref="W22:AB22"/>
    <mergeCell ref="P4:U4"/>
    <mergeCell ref="P6:U6"/>
    <mergeCell ref="P22:U22"/>
  </mergeCells>
  <phoneticPr fontId="24"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2"/>
  <sheetViews>
    <sheetView zoomScale="109" zoomScaleNormal="109" workbookViewId="0">
      <selection activeCell="A3" sqref="A3"/>
    </sheetView>
  </sheetViews>
  <sheetFormatPr defaultRowHeight="13.5"/>
  <cols>
    <col min="1" max="6" width="9.3828125" customWidth="1"/>
  </cols>
  <sheetData>
    <row r="1" spans="1:1" s="369" customFormat="1" ht="56.9" customHeight="1"/>
    <row r="2" spans="1:1">
      <c r="A2" s="1"/>
    </row>
  </sheetData>
  <sortState xmlns:xlrd2="http://schemas.microsoft.com/office/spreadsheetml/2017/richdata2" ref="C4:C81">
    <sortCondition ref="C4"/>
  </sortState>
  <mergeCells count="1">
    <mergeCell ref="A1:XFD1"/>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4" tint="0.59999389629810485"/>
  </sheetPr>
  <dimension ref="A1:L101"/>
  <sheetViews>
    <sheetView zoomScale="80" zoomScaleNormal="80" workbookViewId="0">
      <selection activeCell="G11" sqref="G11:I11"/>
    </sheetView>
  </sheetViews>
  <sheetFormatPr defaultColWidth="9" defaultRowHeight="13.5"/>
  <cols>
    <col min="1" max="1" width="8.15234375" customWidth="1"/>
    <col min="2" max="2" width="14.3828125" customWidth="1"/>
    <col min="3" max="3" width="14.23046875" customWidth="1"/>
    <col min="4" max="6" width="16.61328125" customWidth="1"/>
    <col min="7" max="12" width="20.61328125" customWidth="1"/>
  </cols>
  <sheetData>
    <row r="1" spans="1:12" s="369" customFormat="1" ht="56.9" customHeight="1"/>
    <row r="2" spans="1:12">
      <c r="A2" s="1"/>
    </row>
    <row r="3" spans="1:12">
      <c r="A3" s="44" t="s">
        <v>150</v>
      </c>
      <c r="B3" s="45"/>
      <c r="C3" s="45"/>
    </row>
    <row r="4" spans="1:12" ht="12.75" customHeight="1">
      <c r="A4" s="379" t="s">
        <v>151</v>
      </c>
      <c r="B4" s="380"/>
      <c r="C4" s="380"/>
      <c r="D4" s="380"/>
      <c r="E4" s="380"/>
      <c r="F4" s="380"/>
      <c r="G4" s="380"/>
      <c r="H4" s="380"/>
      <c r="I4" s="380"/>
      <c r="J4" s="380"/>
      <c r="K4" s="380"/>
      <c r="L4" s="381"/>
    </row>
    <row r="5" spans="1:12" ht="12.75" customHeight="1">
      <c r="A5" s="382"/>
      <c r="B5" s="383"/>
      <c r="C5" s="383"/>
      <c r="D5" s="383"/>
      <c r="E5" s="383"/>
      <c r="F5" s="383"/>
      <c r="G5" s="383"/>
      <c r="H5" s="383"/>
      <c r="I5" s="383"/>
      <c r="J5" s="383"/>
      <c r="K5" s="383"/>
      <c r="L5" s="384"/>
    </row>
    <row r="6" spans="1:12">
      <c r="A6" s="44" t="s">
        <v>152</v>
      </c>
      <c r="B6" s="46"/>
      <c r="C6" s="46"/>
    </row>
    <row r="7" spans="1:12">
      <c r="A7" s="373" t="s">
        <v>153</v>
      </c>
      <c r="B7" s="374"/>
      <c r="C7" s="374"/>
      <c r="D7" s="374"/>
      <c r="E7" s="374"/>
      <c r="F7" s="374"/>
      <c r="G7" s="374"/>
      <c r="H7" s="374"/>
      <c r="I7" s="374"/>
      <c r="J7" s="374"/>
      <c r="K7" s="374"/>
      <c r="L7" s="375"/>
    </row>
    <row r="8" spans="1:12">
      <c r="A8" s="46"/>
      <c r="B8" s="46"/>
      <c r="C8" s="46"/>
    </row>
    <row r="9" spans="1:12">
      <c r="A9" s="44" t="s">
        <v>154</v>
      </c>
      <c r="B9" s="45"/>
      <c r="C9" s="45"/>
    </row>
    <row r="10" spans="1:12" s="38" customFormat="1" ht="23">
      <c r="A10" s="47" t="s">
        <v>115</v>
      </c>
      <c r="B10" s="48" t="s">
        <v>155</v>
      </c>
      <c r="C10" s="47" t="s">
        <v>156</v>
      </c>
      <c r="D10" s="376" t="s">
        <v>157</v>
      </c>
      <c r="E10" s="377"/>
      <c r="F10" s="378"/>
      <c r="G10" s="376" t="s">
        <v>158</v>
      </c>
      <c r="H10" s="377"/>
      <c r="I10" s="378"/>
      <c r="J10" s="376" t="s">
        <v>159</v>
      </c>
      <c r="K10" s="377"/>
      <c r="L10" s="378"/>
    </row>
    <row r="11" spans="1:12" ht="94" customHeight="1">
      <c r="A11" s="49">
        <v>1</v>
      </c>
      <c r="B11" s="50" t="s">
        <v>160</v>
      </c>
      <c r="C11" s="51" t="s">
        <v>125</v>
      </c>
      <c r="D11" s="370" t="s">
        <v>125</v>
      </c>
      <c r="E11" s="371"/>
      <c r="F11" s="372"/>
      <c r="G11" s="370" t="s">
        <v>161</v>
      </c>
      <c r="H11" s="371"/>
      <c r="I11" s="372"/>
      <c r="J11" s="370" t="s">
        <v>162</v>
      </c>
      <c r="K11" s="371"/>
      <c r="L11" s="372"/>
    </row>
    <row r="12" spans="1:12" ht="307" customHeight="1">
      <c r="A12" s="49">
        <v>2</v>
      </c>
      <c r="B12" s="50" t="s">
        <v>160</v>
      </c>
      <c r="C12" s="51" t="s">
        <v>129</v>
      </c>
      <c r="D12" s="370" t="s">
        <v>163</v>
      </c>
      <c r="E12" s="371"/>
      <c r="F12" s="372"/>
      <c r="G12" s="370" t="s">
        <v>164</v>
      </c>
      <c r="H12" s="371"/>
      <c r="I12" s="372"/>
      <c r="J12" s="370" t="s">
        <v>165</v>
      </c>
      <c r="K12" s="371"/>
      <c r="L12" s="372"/>
    </row>
    <row r="13" spans="1:12" ht="134.5" customHeight="1">
      <c r="A13" s="49">
        <v>3</v>
      </c>
      <c r="B13" s="50" t="s">
        <v>160</v>
      </c>
      <c r="C13" s="51" t="s">
        <v>133</v>
      </c>
      <c r="D13" s="370" t="s">
        <v>166</v>
      </c>
      <c r="E13" s="371"/>
      <c r="F13" s="372"/>
      <c r="G13" s="370" t="s">
        <v>167</v>
      </c>
      <c r="H13" s="371"/>
      <c r="I13" s="372"/>
      <c r="J13" s="370" t="s">
        <v>168</v>
      </c>
      <c r="K13" s="371"/>
      <c r="L13" s="372"/>
    </row>
    <row r="14" spans="1:12" ht="94" customHeight="1">
      <c r="A14" s="49">
        <v>4</v>
      </c>
      <c r="B14" s="50" t="s">
        <v>160</v>
      </c>
      <c r="C14" s="51" t="s">
        <v>137</v>
      </c>
      <c r="D14" s="370" t="s">
        <v>169</v>
      </c>
      <c r="E14" s="371"/>
      <c r="F14" s="372"/>
      <c r="G14" s="370" t="s">
        <v>170</v>
      </c>
      <c r="H14" s="371"/>
      <c r="I14" s="372"/>
      <c r="J14" s="370" t="s">
        <v>171</v>
      </c>
      <c r="K14" s="371"/>
      <c r="L14" s="372"/>
    </row>
    <row r="15" spans="1:12" ht="93" customHeight="1">
      <c r="A15" s="49">
        <v>5</v>
      </c>
      <c r="B15" s="50" t="s">
        <v>172</v>
      </c>
      <c r="C15" s="51" t="s">
        <v>173</v>
      </c>
      <c r="D15" s="370" t="s">
        <v>174</v>
      </c>
      <c r="E15" s="371"/>
      <c r="F15" s="372"/>
      <c r="G15" s="370" t="s">
        <v>175</v>
      </c>
      <c r="H15" s="371"/>
      <c r="I15" s="372"/>
      <c r="J15" s="370" t="s">
        <v>176</v>
      </c>
      <c r="K15" s="371"/>
      <c r="L15" s="372"/>
    </row>
    <row r="16" spans="1:12">
      <c r="A16" s="49">
        <v>6</v>
      </c>
      <c r="B16" s="50"/>
      <c r="C16" s="51"/>
      <c r="D16" s="370"/>
      <c r="E16" s="371"/>
      <c r="F16" s="372"/>
      <c r="G16" s="370"/>
      <c r="H16" s="371"/>
      <c r="I16" s="372"/>
      <c r="J16" s="370"/>
      <c r="K16" s="371"/>
      <c r="L16" s="372"/>
    </row>
    <row r="17" spans="1:12">
      <c r="A17" s="49">
        <v>7</v>
      </c>
      <c r="B17" s="50"/>
      <c r="C17" s="51"/>
      <c r="D17" s="370"/>
      <c r="E17" s="371"/>
      <c r="F17" s="372"/>
      <c r="G17" s="370"/>
      <c r="H17" s="371"/>
      <c r="I17" s="372"/>
      <c r="J17" s="370"/>
      <c r="K17" s="371"/>
      <c r="L17" s="372"/>
    </row>
    <row r="18" spans="1:12">
      <c r="A18" s="49">
        <v>8</v>
      </c>
      <c r="B18" s="50"/>
      <c r="C18" s="51"/>
      <c r="D18" s="370"/>
      <c r="E18" s="371"/>
      <c r="F18" s="372"/>
      <c r="G18" s="370"/>
      <c r="H18" s="371"/>
      <c r="I18" s="372"/>
      <c r="J18" s="370"/>
      <c r="K18" s="371"/>
      <c r="L18" s="372"/>
    </row>
    <row r="19" spans="1:12">
      <c r="A19" s="49">
        <v>9</v>
      </c>
      <c r="B19" s="50"/>
      <c r="C19" s="51"/>
      <c r="D19" s="370"/>
      <c r="E19" s="371"/>
      <c r="F19" s="372"/>
      <c r="G19" s="370"/>
      <c r="H19" s="371"/>
      <c r="I19" s="372"/>
      <c r="J19" s="370"/>
      <c r="K19" s="371"/>
      <c r="L19" s="372"/>
    </row>
    <row r="20" spans="1:12">
      <c r="A20" s="49">
        <v>10</v>
      </c>
      <c r="B20" s="50"/>
      <c r="C20" s="51"/>
      <c r="D20" s="370"/>
      <c r="E20" s="371"/>
      <c r="F20" s="372"/>
      <c r="G20" s="370"/>
      <c r="H20" s="371"/>
      <c r="I20" s="372"/>
      <c r="J20" s="370"/>
      <c r="K20" s="371"/>
      <c r="L20" s="372"/>
    </row>
    <row r="21" spans="1:12">
      <c r="A21" s="49">
        <v>11</v>
      </c>
      <c r="B21" s="50"/>
      <c r="C21" s="51"/>
      <c r="D21" s="370"/>
      <c r="E21" s="371"/>
      <c r="F21" s="372"/>
      <c r="G21" s="370"/>
      <c r="H21" s="371"/>
      <c r="I21" s="372"/>
      <c r="J21" s="370"/>
      <c r="K21" s="371"/>
      <c r="L21" s="372"/>
    </row>
    <row r="22" spans="1:12">
      <c r="A22" s="49">
        <v>12</v>
      </c>
      <c r="B22" s="50"/>
      <c r="C22" s="51"/>
      <c r="D22" s="370"/>
      <c r="E22" s="371"/>
      <c r="F22" s="372"/>
      <c r="G22" s="370"/>
      <c r="H22" s="371"/>
      <c r="I22" s="372"/>
      <c r="J22" s="370"/>
      <c r="K22" s="371"/>
      <c r="L22" s="372"/>
    </row>
    <row r="23" spans="1:12">
      <c r="A23" s="49">
        <v>13</v>
      </c>
      <c r="B23" s="50"/>
      <c r="C23" s="51"/>
      <c r="D23" s="370"/>
      <c r="E23" s="371"/>
      <c r="F23" s="372"/>
      <c r="G23" s="370"/>
      <c r="H23" s="371"/>
      <c r="I23" s="372"/>
      <c r="J23" s="370"/>
      <c r="K23" s="371"/>
      <c r="L23" s="372"/>
    </row>
    <row r="24" spans="1:12">
      <c r="A24" s="49">
        <v>14</v>
      </c>
      <c r="B24" s="50"/>
      <c r="C24" s="51"/>
      <c r="D24" s="370"/>
      <c r="E24" s="371"/>
      <c r="F24" s="372"/>
      <c r="G24" s="370"/>
      <c r="H24" s="371"/>
      <c r="I24" s="372"/>
      <c r="J24" s="370"/>
      <c r="K24" s="371"/>
      <c r="L24" s="372"/>
    </row>
    <row r="25" spans="1:12">
      <c r="A25" s="49">
        <v>15</v>
      </c>
      <c r="B25" s="50"/>
      <c r="C25" s="51"/>
      <c r="D25" s="370"/>
      <c r="E25" s="371"/>
      <c r="F25" s="372"/>
      <c r="G25" s="370"/>
      <c r="H25" s="371"/>
      <c r="I25" s="372"/>
      <c r="J25" s="370"/>
      <c r="K25" s="371"/>
      <c r="L25" s="372"/>
    </row>
    <row r="26" spans="1:12">
      <c r="A26" s="49">
        <v>16</v>
      </c>
      <c r="B26" s="50"/>
      <c r="C26" s="51"/>
      <c r="D26" s="370"/>
      <c r="E26" s="371"/>
      <c r="F26" s="372"/>
      <c r="G26" s="370"/>
      <c r="H26" s="371"/>
      <c r="I26" s="372"/>
      <c r="J26" s="370"/>
      <c r="K26" s="371"/>
      <c r="L26" s="372"/>
    </row>
    <row r="27" spans="1:12">
      <c r="A27" s="49">
        <v>17</v>
      </c>
      <c r="B27" s="50"/>
      <c r="C27" s="51"/>
      <c r="D27" s="370"/>
      <c r="E27" s="371"/>
      <c r="F27" s="372"/>
      <c r="G27" s="370"/>
      <c r="H27" s="371"/>
      <c r="I27" s="372"/>
      <c r="J27" s="370"/>
      <c r="K27" s="371"/>
      <c r="L27" s="372"/>
    </row>
    <row r="28" spans="1:12">
      <c r="A28" s="49">
        <v>18</v>
      </c>
      <c r="B28" s="50"/>
      <c r="C28" s="51"/>
      <c r="D28" s="370"/>
      <c r="E28" s="371"/>
      <c r="F28" s="372"/>
      <c r="G28" s="370"/>
      <c r="H28" s="371"/>
      <c r="I28" s="372"/>
      <c r="J28" s="370"/>
      <c r="K28" s="371"/>
      <c r="L28" s="372"/>
    </row>
    <row r="29" spans="1:12">
      <c r="A29" s="49">
        <v>19</v>
      </c>
      <c r="B29" s="50"/>
      <c r="C29" s="51"/>
      <c r="D29" s="370"/>
      <c r="E29" s="371"/>
      <c r="F29" s="372"/>
      <c r="G29" s="370"/>
      <c r="H29" s="371"/>
      <c r="I29" s="372"/>
      <c r="J29" s="370"/>
      <c r="K29" s="371"/>
      <c r="L29" s="372"/>
    </row>
    <row r="30" spans="1:12">
      <c r="A30" s="49">
        <v>20</v>
      </c>
      <c r="B30" s="50"/>
      <c r="C30" s="51"/>
      <c r="D30" s="370"/>
      <c r="E30" s="371"/>
      <c r="F30" s="372"/>
      <c r="G30" s="370"/>
      <c r="H30" s="371"/>
      <c r="I30" s="372"/>
      <c r="J30" s="370"/>
      <c r="K30" s="371"/>
      <c r="L30" s="372"/>
    </row>
    <row r="31" spans="1:12">
      <c r="A31" s="49">
        <v>21</v>
      </c>
      <c r="B31" s="50"/>
      <c r="C31" s="51"/>
      <c r="D31" s="370"/>
      <c r="E31" s="371"/>
      <c r="F31" s="372"/>
      <c r="G31" s="370"/>
      <c r="H31" s="371"/>
      <c r="I31" s="372"/>
      <c r="J31" s="370"/>
      <c r="K31" s="371"/>
      <c r="L31" s="372"/>
    </row>
    <row r="32" spans="1:12">
      <c r="A32" s="49">
        <v>22</v>
      </c>
      <c r="B32" s="50"/>
      <c r="C32" s="51"/>
      <c r="D32" s="370"/>
      <c r="E32" s="371"/>
      <c r="F32" s="372"/>
      <c r="G32" s="370"/>
      <c r="H32" s="371"/>
      <c r="I32" s="372"/>
      <c r="J32" s="370"/>
      <c r="K32" s="371"/>
      <c r="L32" s="372"/>
    </row>
    <row r="33" spans="1:12">
      <c r="A33" s="49">
        <v>23</v>
      </c>
      <c r="B33" s="50"/>
      <c r="C33" s="51"/>
      <c r="D33" s="370"/>
      <c r="E33" s="371"/>
      <c r="F33" s="372"/>
      <c r="G33" s="370"/>
      <c r="H33" s="371"/>
      <c r="I33" s="372"/>
      <c r="J33" s="370"/>
      <c r="K33" s="371"/>
      <c r="L33" s="372"/>
    </row>
    <row r="34" spans="1:12">
      <c r="A34" s="49">
        <v>24</v>
      </c>
      <c r="B34" s="50"/>
      <c r="C34" s="51"/>
      <c r="D34" s="370"/>
      <c r="E34" s="371"/>
      <c r="F34" s="372"/>
      <c r="G34" s="370"/>
      <c r="H34" s="371"/>
      <c r="I34" s="372"/>
      <c r="J34" s="370"/>
      <c r="K34" s="371"/>
      <c r="L34" s="372"/>
    </row>
    <row r="35" spans="1:12">
      <c r="A35" s="49">
        <v>25</v>
      </c>
      <c r="B35" s="50"/>
      <c r="C35" s="51"/>
      <c r="D35" s="370"/>
      <c r="E35" s="371"/>
      <c r="F35" s="372"/>
      <c r="G35" s="370"/>
      <c r="H35" s="371"/>
      <c r="I35" s="372"/>
      <c r="J35" s="370"/>
      <c r="K35" s="371"/>
      <c r="L35" s="372"/>
    </row>
    <row r="36" spans="1:12">
      <c r="A36" s="49">
        <v>26</v>
      </c>
      <c r="B36" s="50"/>
      <c r="C36" s="51"/>
      <c r="D36" s="370"/>
      <c r="E36" s="371"/>
      <c r="F36" s="372"/>
      <c r="G36" s="370"/>
      <c r="H36" s="371"/>
      <c r="I36" s="372"/>
      <c r="J36" s="370"/>
      <c r="K36" s="371"/>
      <c r="L36" s="372"/>
    </row>
    <row r="37" spans="1:12">
      <c r="A37" s="49">
        <v>27</v>
      </c>
      <c r="B37" s="50"/>
      <c r="C37" s="51"/>
      <c r="D37" s="370"/>
      <c r="E37" s="371"/>
      <c r="F37" s="372"/>
      <c r="G37" s="370"/>
      <c r="H37" s="371"/>
      <c r="I37" s="372"/>
      <c r="J37" s="370"/>
      <c r="K37" s="371"/>
      <c r="L37" s="372"/>
    </row>
    <row r="38" spans="1:12">
      <c r="A38" s="49">
        <v>28</v>
      </c>
      <c r="B38" s="50"/>
      <c r="C38" s="51"/>
      <c r="D38" s="370"/>
      <c r="E38" s="371"/>
      <c r="F38" s="372"/>
      <c r="G38" s="370"/>
      <c r="H38" s="371"/>
      <c r="I38" s="372"/>
      <c r="J38" s="370"/>
      <c r="K38" s="371"/>
      <c r="L38" s="372"/>
    </row>
    <row r="39" spans="1:12">
      <c r="A39" s="49">
        <v>29</v>
      </c>
      <c r="B39" s="50"/>
      <c r="C39" s="51"/>
      <c r="D39" s="370"/>
      <c r="E39" s="371"/>
      <c r="F39" s="372"/>
      <c r="G39" s="370"/>
      <c r="H39" s="371"/>
      <c r="I39" s="372"/>
      <c r="J39" s="370"/>
      <c r="K39" s="371"/>
      <c r="L39" s="372"/>
    </row>
    <row r="40" spans="1:12">
      <c r="A40" s="49">
        <v>30</v>
      </c>
      <c r="B40" s="50"/>
      <c r="C40" s="51"/>
      <c r="D40" s="370"/>
      <c r="E40" s="371"/>
      <c r="F40" s="372"/>
      <c r="G40" s="370"/>
      <c r="H40" s="371"/>
      <c r="I40" s="372"/>
      <c r="J40" s="370"/>
      <c r="K40" s="371"/>
      <c r="L40" s="372"/>
    </row>
    <row r="41" spans="1:12">
      <c r="A41" s="49">
        <v>31</v>
      </c>
      <c r="B41" s="50"/>
      <c r="C41" s="51"/>
      <c r="D41" s="370"/>
      <c r="E41" s="371"/>
      <c r="F41" s="372"/>
      <c r="G41" s="370"/>
      <c r="H41" s="371"/>
      <c r="I41" s="372"/>
      <c r="J41" s="370"/>
      <c r="K41" s="371"/>
      <c r="L41" s="372"/>
    </row>
    <row r="42" spans="1:12">
      <c r="A42" s="49">
        <v>32</v>
      </c>
      <c r="B42" s="50"/>
      <c r="C42" s="51"/>
      <c r="D42" s="370"/>
      <c r="E42" s="371"/>
      <c r="F42" s="372"/>
      <c r="G42" s="370"/>
      <c r="H42" s="371"/>
      <c r="I42" s="372"/>
      <c r="J42" s="370"/>
      <c r="K42" s="371"/>
      <c r="L42" s="372"/>
    </row>
    <row r="43" spans="1:12">
      <c r="A43" s="49">
        <v>33</v>
      </c>
      <c r="B43" s="50"/>
      <c r="C43" s="51"/>
      <c r="D43" s="370"/>
      <c r="E43" s="371"/>
      <c r="F43" s="372"/>
      <c r="G43" s="370"/>
      <c r="H43" s="371"/>
      <c r="I43" s="372"/>
      <c r="J43" s="370"/>
      <c r="K43" s="371"/>
      <c r="L43" s="372"/>
    </row>
    <row r="44" spans="1:12">
      <c r="A44" s="49">
        <v>34</v>
      </c>
      <c r="B44" s="50"/>
      <c r="C44" s="51"/>
      <c r="D44" s="370"/>
      <c r="E44" s="371"/>
      <c r="F44" s="372"/>
      <c r="G44" s="370"/>
      <c r="H44" s="371"/>
      <c r="I44" s="372"/>
      <c r="J44" s="370"/>
      <c r="K44" s="371"/>
      <c r="L44" s="372"/>
    </row>
    <row r="45" spans="1:12">
      <c r="A45" s="49">
        <v>35</v>
      </c>
      <c r="B45" s="50"/>
      <c r="C45" s="51"/>
      <c r="D45" s="370"/>
      <c r="E45" s="371"/>
      <c r="F45" s="372"/>
      <c r="G45" s="370"/>
      <c r="H45" s="371"/>
      <c r="I45" s="372"/>
      <c r="J45" s="370"/>
      <c r="K45" s="371"/>
      <c r="L45" s="372"/>
    </row>
    <row r="46" spans="1:12">
      <c r="A46" s="49">
        <v>36</v>
      </c>
      <c r="B46" s="50"/>
      <c r="C46" s="51"/>
      <c r="D46" s="370"/>
      <c r="E46" s="371"/>
      <c r="F46" s="372"/>
      <c r="G46" s="370"/>
      <c r="H46" s="371"/>
      <c r="I46" s="372"/>
      <c r="J46" s="370"/>
      <c r="K46" s="371"/>
      <c r="L46" s="372"/>
    </row>
    <row r="47" spans="1:12">
      <c r="A47" s="49">
        <v>37</v>
      </c>
      <c r="B47" s="50"/>
      <c r="C47" s="51"/>
      <c r="D47" s="370"/>
      <c r="E47" s="371"/>
      <c r="F47" s="372"/>
      <c r="G47" s="370"/>
      <c r="H47" s="371"/>
      <c r="I47" s="372"/>
      <c r="J47" s="370"/>
      <c r="K47" s="371"/>
      <c r="L47" s="372"/>
    </row>
    <row r="48" spans="1:12">
      <c r="A48" s="49">
        <v>38</v>
      </c>
      <c r="B48" s="50"/>
      <c r="C48" s="51"/>
      <c r="D48" s="370"/>
      <c r="E48" s="371"/>
      <c r="F48" s="372"/>
      <c r="G48" s="370"/>
      <c r="H48" s="371"/>
      <c r="I48" s="372"/>
      <c r="J48" s="370"/>
      <c r="K48" s="371"/>
      <c r="L48" s="372"/>
    </row>
    <row r="49" spans="1:12">
      <c r="A49" s="49">
        <v>39</v>
      </c>
      <c r="B49" s="50"/>
      <c r="C49" s="51"/>
      <c r="D49" s="370"/>
      <c r="E49" s="371"/>
      <c r="F49" s="372"/>
      <c r="G49" s="370"/>
      <c r="H49" s="371"/>
      <c r="I49" s="372"/>
      <c r="J49" s="370"/>
      <c r="K49" s="371"/>
      <c r="L49" s="372"/>
    </row>
    <row r="50" spans="1:12">
      <c r="A50" s="49">
        <v>40</v>
      </c>
      <c r="B50" s="50"/>
      <c r="C50" s="51"/>
      <c r="D50" s="370"/>
      <c r="E50" s="371"/>
      <c r="F50" s="372"/>
      <c r="G50" s="370"/>
      <c r="H50" s="371"/>
      <c r="I50" s="372"/>
      <c r="J50" s="370"/>
      <c r="K50" s="371"/>
      <c r="L50" s="372"/>
    </row>
    <row r="51" spans="1:12">
      <c r="A51" s="49">
        <v>41</v>
      </c>
      <c r="B51" s="50"/>
      <c r="C51" s="51"/>
      <c r="D51" s="370"/>
      <c r="E51" s="371"/>
      <c r="F51" s="372"/>
      <c r="G51" s="370"/>
      <c r="H51" s="371"/>
      <c r="I51" s="372"/>
      <c r="J51" s="370"/>
      <c r="K51" s="371"/>
      <c r="L51" s="372"/>
    </row>
    <row r="52" spans="1:12">
      <c r="A52" s="49">
        <v>42</v>
      </c>
      <c r="B52" s="50"/>
      <c r="C52" s="51"/>
      <c r="D52" s="370"/>
      <c r="E52" s="371"/>
      <c r="F52" s="372"/>
      <c r="G52" s="370"/>
      <c r="H52" s="371"/>
      <c r="I52" s="372"/>
      <c r="J52" s="370"/>
      <c r="K52" s="371"/>
      <c r="L52" s="372"/>
    </row>
    <row r="53" spans="1:12">
      <c r="A53" s="49">
        <v>43</v>
      </c>
      <c r="B53" s="50"/>
      <c r="C53" s="51"/>
      <c r="D53" s="370"/>
      <c r="E53" s="371"/>
      <c r="F53" s="372"/>
      <c r="G53" s="370"/>
      <c r="H53" s="371"/>
      <c r="I53" s="372"/>
      <c r="J53" s="370"/>
      <c r="K53" s="371"/>
      <c r="L53" s="372"/>
    </row>
    <row r="54" spans="1:12">
      <c r="A54" s="49">
        <v>44</v>
      </c>
      <c r="B54" s="50"/>
      <c r="C54" s="51"/>
      <c r="D54" s="370"/>
      <c r="E54" s="371"/>
      <c r="F54" s="372"/>
      <c r="G54" s="370"/>
      <c r="H54" s="371"/>
      <c r="I54" s="372"/>
      <c r="J54" s="370"/>
      <c r="K54" s="371"/>
      <c r="L54" s="372"/>
    </row>
    <row r="55" spans="1:12">
      <c r="A55" s="49">
        <v>45</v>
      </c>
      <c r="B55" s="50"/>
      <c r="C55" s="51"/>
      <c r="D55" s="370"/>
      <c r="E55" s="371"/>
      <c r="F55" s="372"/>
      <c r="G55" s="370"/>
      <c r="H55" s="371"/>
      <c r="I55" s="372"/>
      <c r="J55" s="370"/>
      <c r="K55" s="371"/>
      <c r="L55" s="372"/>
    </row>
    <row r="99" spans="1:1">
      <c r="A99" s="52"/>
    </row>
    <row r="100" spans="1:1">
      <c r="A100" s="24"/>
    </row>
    <row r="101" spans="1:1">
      <c r="A101" s="24"/>
    </row>
  </sheetData>
  <mergeCells count="141">
    <mergeCell ref="D12:F12"/>
    <mergeCell ref="G12:I12"/>
    <mergeCell ref="D13:F13"/>
    <mergeCell ref="G13:I13"/>
    <mergeCell ref="D14:F14"/>
    <mergeCell ref="G14:I14"/>
    <mergeCell ref="D11:F11"/>
    <mergeCell ref="G11:I11"/>
    <mergeCell ref="A1:XFD1"/>
    <mergeCell ref="D10:F10"/>
    <mergeCell ref="G10:I10"/>
    <mergeCell ref="J10:L10"/>
    <mergeCell ref="J11:L11"/>
    <mergeCell ref="A4:L5"/>
    <mergeCell ref="D18:F18"/>
    <mergeCell ref="G18:I18"/>
    <mergeCell ref="D19:F19"/>
    <mergeCell ref="G19:I19"/>
    <mergeCell ref="D20:F20"/>
    <mergeCell ref="G20:I20"/>
    <mergeCell ref="D15:F15"/>
    <mergeCell ref="G15:I15"/>
    <mergeCell ref="D16:F16"/>
    <mergeCell ref="G16:I16"/>
    <mergeCell ref="D17:F17"/>
    <mergeCell ref="G17:I17"/>
    <mergeCell ref="D24:F24"/>
    <mergeCell ref="G24:I24"/>
    <mergeCell ref="D25:F25"/>
    <mergeCell ref="G25:I25"/>
    <mergeCell ref="D26:F26"/>
    <mergeCell ref="G26:I26"/>
    <mergeCell ref="D21:F21"/>
    <mergeCell ref="G21:I21"/>
    <mergeCell ref="D22:F22"/>
    <mergeCell ref="G22:I22"/>
    <mergeCell ref="D23:F23"/>
    <mergeCell ref="G23:I23"/>
    <mergeCell ref="D30:F30"/>
    <mergeCell ref="G30:I30"/>
    <mergeCell ref="D31:F31"/>
    <mergeCell ref="G31:I31"/>
    <mergeCell ref="D32:F32"/>
    <mergeCell ref="G32:I32"/>
    <mergeCell ref="D27:F27"/>
    <mergeCell ref="G27:I27"/>
    <mergeCell ref="D28:F28"/>
    <mergeCell ref="G28:I28"/>
    <mergeCell ref="D29:F29"/>
    <mergeCell ref="G29:I29"/>
    <mergeCell ref="D36:F36"/>
    <mergeCell ref="G36:I36"/>
    <mergeCell ref="D37:F37"/>
    <mergeCell ref="G37:I37"/>
    <mergeCell ref="D38:F38"/>
    <mergeCell ref="G38:I38"/>
    <mergeCell ref="D33:F33"/>
    <mergeCell ref="G33:I33"/>
    <mergeCell ref="D34:F34"/>
    <mergeCell ref="G34:I34"/>
    <mergeCell ref="D35:F35"/>
    <mergeCell ref="G35:I35"/>
    <mergeCell ref="D42:F42"/>
    <mergeCell ref="G42:I42"/>
    <mergeCell ref="D43:F43"/>
    <mergeCell ref="G43:I43"/>
    <mergeCell ref="D44:F44"/>
    <mergeCell ref="G44:I44"/>
    <mergeCell ref="D39:F39"/>
    <mergeCell ref="G39:I39"/>
    <mergeCell ref="D40:F40"/>
    <mergeCell ref="G40:I40"/>
    <mergeCell ref="D41:F41"/>
    <mergeCell ref="G41:I41"/>
    <mergeCell ref="D48:F48"/>
    <mergeCell ref="G48:I48"/>
    <mergeCell ref="D49:F49"/>
    <mergeCell ref="G49:I49"/>
    <mergeCell ref="D50:F50"/>
    <mergeCell ref="G50:I50"/>
    <mergeCell ref="D45:F45"/>
    <mergeCell ref="G45:I45"/>
    <mergeCell ref="D46:F46"/>
    <mergeCell ref="G46:I46"/>
    <mergeCell ref="D47:F47"/>
    <mergeCell ref="G47:I47"/>
    <mergeCell ref="D54:F54"/>
    <mergeCell ref="G54:I54"/>
    <mergeCell ref="D55:F55"/>
    <mergeCell ref="G55:I55"/>
    <mergeCell ref="D51:F51"/>
    <mergeCell ref="G51:I51"/>
    <mergeCell ref="D52:F52"/>
    <mergeCell ref="G52:I52"/>
    <mergeCell ref="D53:F53"/>
    <mergeCell ref="G53:I53"/>
    <mergeCell ref="J17:L17"/>
    <mergeCell ref="J18:L18"/>
    <mergeCell ref="J19:L19"/>
    <mergeCell ref="J20:L20"/>
    <mergeCell ref="J21:L21"/>
    <mergeCell ref="J12:L12"/>
    <mergeCell ref="J13:L13"/>
    <mergeCell ref="J14:L14"/>
    <mergeCell ref="J15:L15"/>
    <mergeCell ref="J16:L16"/>
    <mergeCell ref="J36:L36"/>
    <mergeCell ref="J27:L27"/>
    <mergeCell ref="J28:L28"/>
    <mergeCell ref="J29:L29"/>
    <mergeCell ref="J30:L30"/>
    <mergeCell ref="J31:L31"/>
    <mergeCell ref="J22:L22"/>
    <mergeCell ref="J23:L23"/>
    <mergeCell ref="J24:L24"/>
    <mergeCell ref="J25:L25"/>
    <mergeCell ref="J26:L26"/>
    <mergeCell ref="J52:L52"/>
    <mergeCell ref="J53:L53"/>
    <mergeCell ref="J54:L54"/>
    <mergeCell ref="J55:L55"/>
    <mergeCell ref="A7:L7"/>
    <mergeCell ref="J47:L47"/>
    <mergeCell ref="J48:L48"/>
    <mergeCell ref="J49:L49"/>
    <mergeCell ref="J50:L50"/>
    <mergeCell ref="J51:L51"/>
    <mergeCell ref="J42:L42"/>
    <mergeCell ref="J43:L43"/>
    <mergeCell ref="J44:L44"/>
    <mergeCell ref="J45:L45"/>
    <mergeCell ref="J46:L46"/>
    <mergeCell ref="J37:L37"/>
    <mergeCell ref="J38:L38"/>
    <mergeCell ref="J39:L39"/>
    <mergeCell ref="J40:L40"/>
    <mergeCell ref="J41:L41"/>
    <mergeCell ref="J32:L32"/>
    <mergeCell ref="J33:L33"/>
    <mergeCell ref="J34:L34"/>
    <mergeCell ref="J35:L35"/>
  </mergeCells>
  <conditionalFormatting sqref="C11:C55">
    <cfRule type="expression" dxfId="1" priority="1">
      <formula>IF(B11="N",1,0)</formula>
    </cfRule>
  </conditionalFormatting>
  <dataValidations count="1">
    <dataValidation type="list" allowBlank="1" showInputMessage="1" showErrorMessage="1" sqref="B11:B55" xr:uid="{4B9FBFCF-D23C-4CB1-B48E-7CB99D672454}">
      <formula1>"Y,N"</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5DDC2-EACC-41C9-9764-A2F441C5083E}">
  <sheetPr codeName="Sheet9">
    <tabColor theme="4" tint="0.59999389629810485"/>
  </sheetPr>
  <dimension ref="A1:BW78"/>
  <sheetViews>
    <sheetView zoomScale="90" zoomScaleNormal="90" workbookViewId="0">
      <selection activeCell="B11" sqref="B11"/>
    </sheetView>
  </sheetViews>
  <sheetFormatPr defaultColWidth="8.84375" defaultRowHeight="13.5"/>
  <cols>
    <col min="1" max="1" width="43" style="161" customWidth="1"/>
    <col min="2" max="2" width="16.23046875" style="160" customWidth="1"/>
    <col min="3" max="3" width="18.4609375" style="161" customWidth="1"/>
    <col min="4" max="4" width="15.84375" style="161" customWidth="1"/>
    <col min="5" max="5" width="31.61328125" style="161" customWidth="1"/>
    <col min="6" max="6" width="18.4609375" style="161" customWidth="1"/>
    <col min="7" max="7" width="25" style="161" customWidth="1"/>
    <col min="8" max="8" width="26.765625" style="161" customWidth="1"/>
    <col min="9" max="9" width="11" style="161" customWidth="1"/>
    <col min="10" max="10" width="14" style="161" customWidth="1"/>
    <col min="11" max="11" width="15" style="161" bestFit="1" customWidth="1"/>
    <col min="12" max="12" width="13.84375" style="161" customWidth="1"/>
    <col min="13" max="13" width="12.61328125" style="161" customWidth="1"/>
    <col min="14" max="30" width="10.61328125" style="161" customWidth="1"/>
    <col min="31" max="57" width="9.23046875" style="161" customWidth="1"/>
    <col min="58" max="72" width="6.4609375" style="161" bestFit="1" customWidth="1"/>
    <col min="73" max="74" width="8.84375" style="161"/>
    <col min="75" max="75" width="8.84375" style="162"/>
    <col min="76" max="16384" width="8.84375" style="161"/>
  </cols>
  <sheetData>
    <row r="1" spans="1:53" s="185" customFormat="1">
      <c r="A1" s="185" t="s">
        <v>13</v>
      </c>
    </row>
    <row r="2" spans="1:53" s="185" customFormat="1"/>
    <row r="3" spans="1:53" s="185" customFormat="1"/>
    <row r="5" spans="1:53">
      <c r="B5" s="161"/>
    </row>
    <row r="6" spans="1:53" s="160" customFormat="1" ht="17.5" customHeight="1">
      <c r="A6" s="386" t="s">
        <v>177</v>
      </c>
      <c r="B6" s="186" t="s">
        <v>178</v>
      </c>
      <c r="C6" s="388" t="s">
        <v>179</v>
      </c>
      <c r="D6" s="385" t="s">
        <v>180</v>
      </c>
      <c r="E6" s="386" t="s">
        <v>181</v>
      </c>
      <c r="F6" s="386"/>
      <c r="G6" s="386"/>
      <c r="H6" s="386" t="s">
        <v>182</v>
      </c>
      <c r="I6" s="386"/>
      <c r="J6" s="386"/>
      <c r="K6" s="188"/>
    </row>
    <row r="7" spans="1:53" s="113" customFormat="1" ht="16.5" customHeight="1">
      <c r="A7" s="386"/>
      <c r="B7" s="187" t="s">
        <v>183</v>
      </c>
      <c r="C7" s="388"/>
      <c r="D7" s="385"/>
      <c r="E7" s="386"/>
      <c r="F7" s="386"/>
      <c r="G7" s="386"/>
      <c r="H7" s="386"/>
      <c r="I7" s="386"/>
      <c r="J7" s="386"/>
      <c r="K7" s="188"/>
      <c r="X7" s="189"/>
      <c r="Y7" s="189"/>
      <c r="Z7" s="189"/>
      <c r="AA7" s="189"/>
      <c r="AB7" s="189"/>
      <c r="AC7" s="189"/>
      <c r="AD7" s="189"/>
      <c r="AE7" s="189"/>
      <c r="AF7" s="189"/>
      <c r="AG7" s="189"/>
      <c r="AH7" s="189"/>
      <c r="AI7" s="189"/>
      <c r="AJ7" s="189"/>
      <c r="AK7" s="189"/>
      <c r="AL7" s="189"/>
      <c r="AM7" s="189"/>
      <c r="AN7" s="189"/>
      <c r="AO7" s="189"/>
      <c r="AP7" s="189"/>
      <c r="AQ7" s="189"/>
      <c r="AR7" s="189"/>
      <c r="AS7" s="189"/>
      <c r="AT7" s="189"/>
      <c r="AU7" s="189"/>
      <c r="AV7" s="189"/>
      <c r="AW7" s="189"/>
      <c r="AX7" s="189"/>
      <c r="AY7" s="189"/>
      <c r="AZ7" s="189"/>
      <c r="BA7" s="189"/>
    </row>
    <row r="8" spans="1:53" s="113" customFormat="1" ht="16.5" customHeight="1">
      <c r="A8" s="190" t="s">
        <v>184</v>
      </c>
      <c r="B8" s="191"/>
      <c r="C8" s="191"/>
      <c r="D8" s="192"/>
      <c r="E8" s="190"/>
      <c r="F8" s="190"/>
      <c r="G8" s="190"/>
      <c r="H8" s="193"/>
      <c r="I8" s="194"/>
      <c r="J8" s="195"/>
      <c r="K8" s="188"/>
      <c r="X8" s="189"/>
      <c r="Y8" s="189"/>
      <c r="Z8" s="189"/>
      <c r="AA8" s="189"/>
      <c r="AB8" s="189"/>
      <c r="AC8" s="189"/>
      <c r="AD8" s="189"/>
      <c r="AE8" s="189"/>
      <c r="AF8" s="189"/>
      <c r="AG8" s="189"/>
      <c r="AH8" s="189"/>
      <c r="AI8" s="189"/>
      <c r="AJ8" s="189"/>
      <c r="AK8" s="189"/>
      <c r="AL8" s="189"/>
      <c r="AM8" s="189"/>
      <c r="AN8" s="189"/>
      <c r="AO8" s="189"/>
      <c r="AP8" s="189"/>
      <c r="AQ8" s="189"/>
      <c r="AR8" s="189"/>
      <c r="AS8" s="189"/>
      <c r="AT8" s="189"/>
      <c r="AU8" s="189"/>
      <c r="AV8" s="189"/>
      <c r="AW8" s="189"/>
      <c r="AX8" s="189"/>
      <c r="AY8" s="189"/>
      <c r="AZ8" s="189"/>
      <c r="BA8" s="189"/>
    </row>
    <row r="9" spans="1:53" s="113" customFormat="1" ht="16.5" customHeight="1">
      <c r="A9" s="190" t="s">
        <v>185</v>
      </c>
      <c r="B9" s="191"/>
      <c r="C9" s="191"/>
      <c r="D9" s="192"/>
      <c r="E9" s="190"/>
      <c r="F9" s="190"/>
      <c r="G9" s="190"/>
      <c r="H9" s="193"/>
      <c r="I9" s="194"/>
      <c r="J9" s="195"/>
      <c r="K9" s="188"/>
      <c r="X9" s="189"/>
      <c r="Y9" s="189"/>
      <c r="Z9" s="189"/>
      <c r="AA9" s="189"/>
      <c r="AB9" s="189"/>
      <c r="AC9" s="189"/>
      <c r="AD9" s="189"/>
      <c r="AE9" s="189"/>
      <c r="AF9" s="189"/>
      <c r="AG9" s="189"/>
      <c r="AH9" s="189"/>
      <c r="AI9" s="189"/>
      <c r="AJ9" s="189"/>
      <c r="AK9" s="189"/>
      <c r="AL9" s="189"/>
      <c r="AM9" s="189"/>
      <c r="AN9" s="189"/>
      <c r="AO9" s="189"/>
      <c r="AP9" s="189"/>
      <c r="AQ9" s="189"/>
      <c r="AR9" s="189"/>
      <c r="AS9" s="189"/>
      <c r="AT9" s="189"/>
      <c r="AU9" s="189"/>
      <c r="AV9" s="189"/>
      <c r="AW9" s="189"/>
      <c r="AX9" s="189"/>
      <c r="AY9" s="189"/>
      <c r="AZ9" s="189"/>
      <c r="BA9" s="189"/>
    </row>
    <row r="10" spans="1:53" s="113" customFormat="1" ht="16.5" customHeight="1">
      <c r="A10" s="196" t="s">
        <v>186</v>
      </c>
      <c r="B10" s="292">
        <v>3.9199999999999999E-2</v>
      </c>
      <c r="C10" s="191"/>
      <c r="D10" s="192"/>
      <c r="E10" s="190"/>
      <c r="F10" s="190"/>
      <c r="G10" s="190"/>
      <c r="H10" s="193"/>
      <c r="I10" s="194"/>
      <c r="J10" s="195"/>
      <c r="K10" s="188"/>
      <c r="X10" s="189"/>
      <c r="Y10" s="189"/>
      <c r="Z10" s="189"/>
      <c r="AA10" s="189"/>
      <c r="AB10" s="189"/>
      <c r="AC10" s="189"/>
      <c r="AD10" s="189"/>
      <c r="AE10" s="189"/>
      <c r="AF10" s="189"/>
      <c r="AG10" s="189"/>
      <c r="AH10" s="189"/>
      <c r="AI10" s="189"/>
      <c r="AJ10" s="189"/>
      <c r="AK10" s="189"/>
      <c r="AL10" s="189"/>
      <c r="AM10" s="189"/>
      <c r="AN10" s="189"/>
      <c r="AO10" s="189"/>
      <c r="AP10" s="189"/>
      <c r="AQ10" s="189"/>
      <c r="AR10" s="189"/>
      <c r="AS10" s="189"/>
      <c r="AT10" s="189"/>
      <c r="AU10" s="189"/>
      <c r="AV10" s="189"/>
      <c r="AW10" s="189"/>
      <c r="AX10" s="189"/>
      <c r="AY10" s="189"/>
      <c r="AZ10" s="189"/>
      <c r="BA10" s="189"/>
    </row>
    <row r="11" spans="1:53" s="113" customFormat="1" ht="16.5" customHeight="1">
      <c r="A11" s="190"/>
      <c r="B11" s="191"/>
      <c r="C11" s="191"/>
      <c r="D11" s="192"/>
      <c r="E11" s="190"/>
      <c r="F11" s="190"/>
      <c r="G11" s="190"/>
      <c r="H11" s="193"/>
      <c r="I11" s="194"/>
      <c r="J11" s="195"/>
      <c r="K11" s="188"/>
      <c r="X11" s="189"/>
      <c r="Y11" s="189"/>
      <c r="Z11" s="189"/>
      <c r="AA11" s="189"/>
      <c r="AB11" s="189"/>
      <c r="AC11" s="189"/>
      <c r="AD11" s="189"/>
      <c r="AE11" s="189"/>
      <c r="AF11" s="189"/>
      <c r="AG11" s="189"/>
      <c r="AH11" s="189"/>
      <c r="AI11" s="189"/>
      <c r="AJ11" s="189"/>
      <c r="AK11" s="189"/>
      <c r="AL11" s="189"/>
      <c r="AM11" s="189"/>
      <c r="AN11" s="189"/>
      <c r="AO11" s="189"/>
      <c r="AP11" s="189"/>
      <c r="AQ11" s="189"/>
      <c r="AR11" s="189"/>
      <c r="AS11" s="189"/>
      <c r="AT11" s="189"/>
      <c r="AU11" s="189"/>
      <c r="AV11" s="189"/>
      <c r="AW11" s="189"/>
      <c r="AX11" s="189"/>
      <c r="AY11" s="189"/>
      <c r="AZ11" s="189"/>
      <c r="BA11" s="189"/>
    </row>
    <row r="12" spans="1:53" s="113" customFormat="1" ht="16.5" customHeight="1">
      <c r="A12" s="190" t="s">
        <v>187</v>
      </c>
      <c r="B12" s="191"/>
      <c r="C12" s="191"/>
      <c r="D12" s="192"/>
      <c r="E12" s="190"/>
      <c r="F12" s="190"/>
      <c r="G12" s="190"/>
      <c r="H12" s="193"/>
      <c r="I12" s="194"/>
      <c r="J12" s="195"/>
      <c r="K12" s="188"/>
      <c r="X12" s="189"/>
      <c r="Y12" s="189"/>
      <c r="Z12" s="189"/>
      <c r="AA12" s="189"/>
      <c r="AB12" s="189"/>
      <c r="AC12" s="189"/>
      <c r="AD12" s="189"/>
      <c r="AE12" s="189"/>
      <c r="AF12" s="189"/>
      <c r="AG12" s="189"/>
      <c r="AH12" s="189"/>
      <c r="AI12" s="189"/>
      <c r="AJ12" s="189"/>
      <c r="AK12" s="189"/>
      <c r="AL12" s="189"/>
      <c r="AM12" s="189"/>
      <c r="AN12" s="189"/>
      <c r="AO12" s="189"/>
      <c r="AP12" s="189"/>
      <c r="AQ12" s="189"/>
      <c r="AR12" s="189"/>
      <c r="AS12" s="189"/>
      <c r="AT12" s="189"/>
      <c r="AU12" s="189"/>
      <c r="AV12" s="189"/>
      <c r="AW12" s="189"/>
      <c r="AX12" s="189"/>
      <c r="AY12" s="189"/>
      <c r="AZ12" s="189"/>
      <c r="BA12" s="189"/>
    </row>
    <row r="13" spans="1:53" s="165" customFormat="1" ht="20.149999999999999" customHeight="1">
      <c r="A13" s="197" t="s">
        <v>188</v>
      </c>
      <c r="B13" s="114">
        <v>3.5000000000000003E-2</v>
      </c>
      <c r="C13" s="163">
        <v>3.5000000000000003E-2</v>
      </c>
      <c r="D13" s="163" t="s">
        <v>189</v>
      </c>
      <c r="E13" s="387" t="s">
        <v>190</v>
      </c>
      <c r="F13" s="387"/>
      <c r="G13" s="387"/>
      <c r="H13" s="389" t="s">
        <v>191</v>
      </c>
      <c r="I13" s="390"/>
      <c r="J13" s="391"/>
      <c r="V13" s="198"/>
      <c r="W13" s="198"/>
      <c r="X13" s="198"/>
      <c r="Y13" s="198"/>
      <c r="Z13" s="198"/>
      <c r="AA13" s="198"/>
      <c r="AB13" s="198"/>
      <c r="AC13" s="198"/>
      <c r="AD13" s="198"/>
      <c r="AE13" s="198"/>
      <c r="AF13" s="198"/>
      <c r="AG13" s="198"/>
      <c r="AH13" s="198"/>
      <c r="AI13" s="198"/>
      <c r="AJ13" s="198"/>
      <c r="AK13" s="198"/>
      <c r="AL13" s="198"/>
      <c r="AM13" s="198"/>
      <c r="AN13" s="198"/>
      <c r="AO13" s="198"/>
      <c r="AP13" s="198"/>
      <c r="AQ13" s="198"/>
      <c r="AR13" s="198"/>
      <c r="AS13" s="198"/>
      <c r="AT13" s="198"/>
      <c r="AU13" s="198"/>
      <c r="AV13" s="198"/>
      <c r="AW13" s="198"/>
      <c r="AX13" s="198"/>
      <c r="AY13" s="198"/>
    </row>
    <row r="14" spans="1:53" s="165" customFormat="1" ht="20.149999999999999" customHeight="1">
      <c r="A14" s="197" t="s">
        <v>192</v>
      </c>
      <c r="B14" s="114">
        <v>0.03</v>
      </c>
      <c r="C14" s="163">
        <v>0.03</v>
      </c>
      <c r="D14" s="163" t="s">
        <v>189</v>
      </c>
      <c r="E14" s="387" t="s">
        <v>190</v>
      </c>
      <c r="F14" s="387"/>
      <c r="G14" s="387"/>
      <c r="H14" s="389" t="s">
        <v>191</v>
      </c>
      <c r="I14" s="390"/>
      <c r="J14" s="391"/>
      <c r="V14" s="198"/>
      <c r="W14" s="198"/>
      <c r="X14" s="198"/>
      <c r="Y14" s="198"/>
      <c r="Z14" s="198"/>
      <c r="AA14" s="198"/>
      <c r="AB14" s="198"/>
      <c r="AC14" s="198"/>
      <c r="AD14" s="198"/>
      <c r="AE14" s="198"/>
      <c r="AF14" s="198"/>
      <c r="AG14" s="198"/>
      <c r="AH14" s="198"/>
      <c r="AI14" s="198"/>
      <c r="AJ14" s="198"/>
      <c r="AK14" s="198"/>
      <c r="AL14" s="198"/>
      <c r="AM14" s="198"/>
      <c r="AN14" s="198"/>
      <c r="AO14" s="198"/>
      <c r="AP14" s="198"/>
      <c r="AQ14" s="198"/>
      <c r="AR14" s="198"/>
      <c r="AS14" s="198"/>
      <c r="AT14" s="198"/>
      <c r="AU14" s="198"/>
      <c r="AV14" s="198"/>
      <c r="AW14" s="198"/>
      <c r="AX14" s="198"/>
      <c r="AY14" s="198"/>
    </row>
    <row r="15" spans="1:53" s="165" customFormat="1" ht="20.149999999999999" customHeight="1">
      <c r="A15" s="197" t="s">
        <v>193</v>
      </c>
      <c r="B15" s="114">
        <v>1.4999999999999999E-2</v>
      </c>
      <c r="C15" s="163">
        <v>1.4999999999999999E-2</v>
      </c>
      <c r="D15" s="163" t="s">
        <v>189</v>
      </c>
      <c r="E15" s="387" t="s">
        <v>190</v>
      </c>
      <c r="F15" s="387"/>
      <c r="G15" s="387"/>
      <c r="H15" s="389" t="s">
        <v>191</v>
      </c>
      <c r="I15" s="390"/>
      <c r="J15" s="391"/>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row>
    <row r="16" spans="1:53" s="165" customFormat="1" ht="20.149999999999999" customHeight="1">
      <c r="A16" s="197" t="s">
        <v>194</v>
      </c>
      <c r="B16" s="114">
        <v>1.286E-2</v>
      </c>
      <c r="C16" s="163">
        <v>1.286E-2</v>
      </c>
      <c r="D16" s="163" t="s">
        <v>189</v>
      </c>
      <c r="E16" s="387" t="s">
        <v>190</v>
      </c>
      <c r="F16" s="387"/>
      <c r="G16" s="387"/>
      <c r="H16" s="389" t="s">
        <v>191</v>
      </c>
      <c r="I16" s="390"/>
      <c r="J16" s="391"/>
      <c r="U16" s="198"/>
      <c r="V16" s="198"/>
      <c r="W16" s="198"/>
      <c r="X16" s="198"/>
      <c r="Y16" s="198"/>
      <c r="Z16" s="198"/>
      <c r="AA16" s="198"/>
      <c r="AB16" s="198"/>
      <c r="AC16" s="198"/>
      <c r="AD16" s="198"/>
      <c r="AE16" s="198"/>
      <c r="AF16" s="198"/>
      <c r="AG16" s="198"/>
      <c r="AH16" s="198"/>
      <c r="AI16" s="198"/>
      <c r="AJ16" s="198"/>
      <c r="AK16" s="198"/>
      <c r="AL16" s="198"/>
      <c r="AM16" s="198"/>
      <c r="AN16" s="198"/>
      <c r="AO16" s="198"/>
      <c r="AP16" s="198"/>
      <c r="AQ16" s="198"/>
      <c r="AR16" s="198"/>
      <c r="AS16" s="198"/>
      <c r="AT16" s="198"/>
      <c r="AU16" s="198"/>
      <c r="AV16" s="198"/>
      <c r="AW16" s="198"/>
      <c r="AX16" s="198"/>
      <c r="AY16" s="198"/>
    </row>
    <row r="17" spans="1:75" s="165" customFormat="1" ht="20.149999999999999" customHeight="1">
      <c r="A17" s="197"/>
      <c r="B17" s="299"/>
      <c r="C17" s="163"/>
      <c r="D17" s="163"/>
      <c r="E17" s="398"/>
      <c r="F17" s="398"/>
      <c r="G17" s="398"/>
      <c r="H17" s="389"/>
      <c r="I17" s="390"/>
      <c r="J17" s="391"/>
      <c r="U17" s="198"/>
      <c r="V17" s="198"/>
      <c r="W17" s="198"/>
      <c r="X17" s="198"/>
      <c r="Y17" s="198"/>
      <c r="Z17" s="198"/>
      <c r="AA17" s="198"/>
      <c r="AB17" s="198"/>
      <c r="AC17" s="198"/>
      <c r="AD17" s="198"/>
      <c r="AE17" s="198"/>
      <c r="AF17" s="198"/>
      <c r="AG17" s="198"/>
      <c r="AH17" s="198"/>
      <c r="AI17" s="198"/>
      <c r="AJ17" s="198"/>
      <c r="AK17" s="198"/>
      <c r="AL17" s="198"/>
      <c r="AM17" s="198"/>
      <c r="AN17" s="198"/>
      <c r="AO17" s="198"/>
      <c r="AP17" s="198"/>
      <c r="AQ17" s="198"/>
      <c r="AR17" s="198"/>
      <c r="AS17" s="198"/>
      <c r="AT17" s="198"/>
      <c r="AU17" s="198"/>
      <c r="AV17" s="198"/>
      <c r="AW17" s="198"/>
      <c r="AX17" s="198"/>
    </row>
    <row r="18" spans="1:75" s="165" customFormat="1" ht="20.149999999999999" customHeight="1">
      <c r="A18" s="197"/>
      <c r="B18" s="300"/>
      <c r="C18" s="293"/>
      <c r="D18" s="163"/>
      <c r="E18" s="226"/>
      <c r="F18" s="228"/>
      <c r="G18" s="166"/>
      <c r="H18" s="223" t="s">
        <v>195</v>
      </c>
      <c r="I18" s="224"/>
      <c r="J18" s="225"/>
      <c r="U18" s="198"/>
      <c r="V18" s="198"/>
      <c r="W18" s="198"/>
      <c r="X18" s="198"/>
      <c r="Y18" s="198"/>
      <c r="Z18" s="198"/>
      <c r="AA18" s="198"/>
      <c r="AB18" s="198"/>
      <c r="AC18" s="198"/>
      <c r="AD18" s="198"/>
      <c r="AE18" s="198"/>
      <c r="AF18" s="198"/>
      <c r="AG18" s="198"/>
      <c r="AH18" s="198"/>
      <c r="AI18" s="198"/>
      <c r="AJ18" s="198"/>
      <c r="AK18" s="198"/>
      <c r="AL18" s="198"/>
      <c r="AM18" s="198"/>
      <c r="AN18" s="198"/>
      <c r="AO18" s="198"/>
      <c r="AP18" s="198"/>
      <c r="AQ18" s="198"/>
      <c r="AR18" s="198"/>
      <c r="AS18" s="198"/>
      <c r="AT18" s="198"/>
      <c r="AU18" s="198"/>
      <c r="AV18" s="198"/>
      <c r="AW18" s="198"/>
      <c r="AX18" s="198"/>
    </row>
    <row r="19" spans="1:75" s="165" customFormat="1" ht="20.149999999999999" customHeight="1">
      <c r="A19" s="197"/>
      <c r="B19" s="300"/>
      <c r="C19" s="293"/>
      <c r="D19" s="163"/>
      <c r="E19" s="226"/>
      <c r="F19" s="228"/>
      <c r="G19" s="166"/>
      <c r="H19" s="223" t="s">
        <v>195</v>
      </c>
      <c r="I19" s="224"/>
      <c r="J19" s="225"/>
      <c r="U19" s="198"/>
      <c r="V19" s="198"/>
      <c r="W19" s="198"/>
      <c r="X19" s="198"/>
      <c r="Y19" s="198"/>
      <c r="Z19" s="198"/>
      <c r="AA19" s="198"/>
      <c r="AB19" s="198"/>
      <c r="AC19" s="198"/>
      <c r="AD19" s="198"/>
      <c r="AE19" s="198"/>
      <c r="AF19" s="198"/>
      <c r="AG19" s="198"/>
      <c r="AH19" s="198"/>
      <c r="AI19" s="198"/>
      <c r="AJ19" s="198"/>
      <c r="AK19" s="198"/>
      <c r="AL19" s="198"/>
      <c r="AM19" s="198"/>
      <c r="AN19" s="198"/>
      <c r="AO19" s="198"/>
      <c r="AP19" s="198"/>
      <c r="AQ19" s="198"/>
      <c r="AR19" s="198"/>
      <c r="AS19" s="198"/>
      <c r="AT19" s="198"/>
      <c r="AU19" s="198"/>
      <c r="AV19" s="198"/>
      <c r="AW19" s="198"/>
      <c r="AX19" s="198"/>
    </row>
    <row r="20" spans="1:75" s="165" customFormat="1" ht="36.65" customHeight="1">
      <c r="A20" s="197" t="s">
        <v>196</v>
      </c>
      <c r="B20" s="116">
        <f>C20*_xlfn.XLOOKUP($D20,$B$32:$AD$32,$B$33:$AD$33,,0)</f>
        <v>2.2401506466810659</v>
      </c>
      <c r="C20" s="163">
        <v>1.9512195121951219</v>
      </c>
      <c r="D20" s="163" t="s">
        <v>197</v>
      </c>
      <c r="E20" s="402" t="s">
        <v>198</v>
      </c>
      <c r="F20" s="403"/>
      <c r="G20" s="167" t="s">
        <v>199</v>
      </c>
      <c r="H20" s="389" t="s">
        <v>200</v>
      </c>
      <c r="I20" s="390"/>
      <c r="J20" s="391"/>
      <c r="L20" s="198"/>
      <c r="M20" s="198"/>
      <c r="U20" s="198"/>
      <c r="V20" s="198"/>
      <c r="W20" s="198"/>
      <c r="X20" s="198"/>
      <c r="Y20" s="198"/>
      <c r="Z20" s="198"/>
      <c r="AA20" s="198"/>
      <c r="AB20" s="198"/>
      <c r="AC20" s="198"/>
      <c r="AD20" s="198"/>
      <c r="AE20" s="198"/>
      <c r="AF20" s="198"/>
      <c r="AG20" s="198"/>
      <c r="AH20" s="198"/>
      <c r="AI20" s="198"/>
      <c r="AJ20" s="198"/>
      <c r="AK20" s="198"/>
      <c r="AL20" s="198"/>
      <c r="AM20" s="198"/>
      <c r="AN20" s="198"/>
      <c r="AO20" s="198"/>
      <c r="AP20" s="198"/>
      <c r="AQ20" s="198"/>
      <c r="AR20" s="198"/>
      <c r="AS20" s="198"/>
      <c r="AT20" s="198"/>
      <c r="AU20" s="198"/>
      <c r="AV20" s="198"/>
    </row>
    <row r="21" spans="1:75" s="165" customFormat="1" ht="37.5" customHeight="1">
      <c r="A21" s="199" t="s">
        <v>201</v>
      </c>
      <c r="B21" s="116">
        <f>C21*_xlfn.XLOOKUP($D21,$B$32:$AD$32,$B$33:$AD$33,,0)</f>
        <v>1.5067243337405847E-2</v>
      </c>
      <c r="C21" s="163">
        <v>1.3123893805309735E-2</v>
      </c>
      <c r="D21" s="163" t="s">
        <v>197</v>
      </c>
      <c r="E21" s="402" t="s">
        <v>202</v>
      </c>
      <c r="F21" s="403"/>
      <c r="G21" s="167" t="s">
        <v>203</v>
      </c>
      <c r="H21" s="404" t="s">
        <v>204</v>
      </c>
      <c r="I21" s="405"/>
      <c r="J21" s="406"/>
      <c r="L21" s="198"/>
      <c r="M21" s="198"/>
      <c r="U21" s="198"/>
      <c r="V21" s="198"/>
      <c r="W21" s="198"/>
      <c r="X21" s="198"/>
      <c r="Y21" s="198"/>
      <c r="Z21" s="198"/>
      <c r="AA21" s="198"/>
      <c r="AB21" s="198"/>
      <c r="AC21" s="198"/>
      <c r="AD21" s="198"/>
      <c r="AE21" s="198"/>
      <c r="AF21" s="198"/>
      <c r="AG21" s="198"/>
      <c r="AH21" s="198"/>
      <c r="AI21" s="198"/>
      <c r="AJ21" s="198"/>
      <c r="AK21" s="198"/>
      <c r="AL21" s="198"/>
      <c r="AM21" s="198"/>
      <c r="AN21" s="198"/>
      <c r="AO21" s="198"/>
      <c r="AP21" s="198"/>
      <c r="AQ21" s="198"/>
      <c r="AR21" s="198"/>
      <c r="AS21" s="198"/>
      <c r="AT21" s="198"/>
      <c r="AU21" s="198"/>
      <c r="AV21" s="198"/>
    </row>
    <row r="22" spans="1:75" s="165" customFormat="1" ht="20.149999999999999" customHeight="1">
      <c r="A22" s="197" t="s">
        <v>205</v>
      </c>
      <c r="B22" s="115">
        <v>10</v>
      </c>
      <c r="C22" s="163">
        <v>10</v>
      </c>
      <c r="D22" s="163" t="s">
        <v>206</v>
      </c>
      <c r="E22" s="281" t="s">
        <v>207</v>
      </c>
      <c r="F22" s="166"/>
      <c r="G22" s="166"/>
      <c r="H22" s="223"/>
      <c r="I22" s="224"/>
      <c r="J22" s="225"/>
      <c r="U22" s="198"/>
      <c r="V22" s="198"/>
      <c r="W22" s="198"/>
      <c r="X22" s="198"/>
      <c r="Y22" s="198"/>
      <c r="Z22" s="198"/>
      <c r="AA22" s="198"/>
      <c r="AB22" s="198"/>
      <c r="AC22" s="198"/>
      <c r="AD22" s="198"/>
      <c r="AE22" s="198"/>
      <c r="AF22" s="198"/>
      <c r="AG22" s="198"/>
      <c r="AH22" s="198"/>
      <c r="AI22" s="198"/>
      <c r="AJ22" s="198"/>
      <c r="AK22" s="198"/>
      <c r="AL22" s="198"/>
      <c r="AM22" s="198"/>
      <c r="AN22" s="198"/>
      <c r="AO22" s="198"/>
      <c r="AP22" s="198"/>
      <c r="AQ22" s="198"/>
      <c r="AR22" s="198"/>
      <c r="AS22" s="198"/>
      <c r="AT22" s="198"/>
      <c r="AU22" s="198"/>
      <c r="AV22" s="198"/>
      <c r="AW22" s="198"/>
      <c r="AX22" s="198"/>
    </row>
    <row r="23" spans="1:75" s="165" customFormat="1" ht="37.5" customHeight="1">
      <c r="A23" s="199" t="s">
        <v>208</v>
      </c>
      <c r="B23" s="132">
        <v>28</v>
      </c>
      <c r="C23" s="163">
        <v>28</v>
      </c>
      <c r="D23" s="163">
        <v>2014</v>
      </c>
      <c r="E23" s="164" t="s">
        <v>209</v>
      </c>
      <c r="F23" s="168"/>
      <c r="G23" s="167"/>
      <c r="H23" s="166"/>
      <c r="I23" s="166"/>
      <c r="J23" s="166"/>
      <c r="L23" s="198"/>
      <c r="M23" s="198"/>
      <c r="U23" s="198"/>
      <c r="V23" s="198"/>
      <c r="W23" s="198"/>
      <c r="X23" s="198"/>
      <c r="Y23" s="198"/>
      <c r="Z23" s="198"/>
      <c r="AA23" s="198"/>
      <c r="AB23" s="198"/>
      <c r="AC23" s="198"/>
      <c r="AD23" s="198"/>
      <c r="AE23" s="198"/>
      <c r="AF23" s="198"/>
      <c r="AG23" s="198"/>
      <c r="AH23" s="198"/>
      <c r="AI23" s="198"/>
      <c r="AJ23" s="198"/>
      <c r="AK23" s="198"/>
      <c r="AL23" s="198"/>
      <c r="AM23" s="198"/>
      <c r="AN23" s="198"/>
      <c r="AO23" s="198"/>
      <c r="AP23" s="198"/>
      <c r="AQ23" s="198"/>
      <c r="AR23" s="198"/>
      <c r="AS23" s="198"/>
      <c r="AT23" s="198"/>
      <c r="AU23" s="198"/>
      <c r="AV23" s="198"/>
    </row>
    <row r="24" spans="1:75" s="165" customFormat="1" ht="37.5" customHeight="1">
      <c r="A24" s="199" t="s">
        <v>210</v>
      </c>
      <c r="B24" s="120">
        <v>6.5600000000000001E-4</v>
      </c>
      <c r="C24" s="163"/>
      <c r="D24" s="163"/>
      <c r="E24" s="280" t="s">
        <v>211</v>
      </c>
      <c r="F24" s="168"/>
      <c r="G24" s="167"/>
      <c r="H24" s="166"/>
      <c r="I24" s="166"/>
      <c r="J24" s="166"/>
      <c r="L24" s="198"/>
      <c r="M24" s="198"/>
      <c r="U24" s="198"/>
      <c r="V24" s="198"/>
      <c r="W24" s="198"/>
      <c r="X24" s="198"/>
      <c r="Y24" s="198"/>
      <c r="Z24" s="198"/>
      <c r="AA24" s="198"/>
      <c r="AB24" s="198"/>
      <c r="AC24" s="198"/>
      <c r="AD24" s="198"/>
      <c r="AE24" s="198"/>
      <c r="AF24" s="198"/>
      <c r="AG24" s="198"/>
      <c r="AH24" s="198"/>
      <c r="AI24" s="198"/>
      <c r="AJ24" s="198"/>
      <c r="AK24" s="198"/>
      <c r="AL24" s="198"/>
      <c r="AM24" s="198"/>
      <c r="AN24" s="198"/>
      <c r="AO24" s="198"/>
      <c r="AP24" s="198"/>
      <c r="AQ24" s="198"/>
      <c r="AR24" s="198"/>
      <c r="AS24" s="198"/>
      <c r="AT24" s="198"/>
      <c r="AU24" s="198"/>
      <c r="AV24" s="198"/>
    </row>
    <row r="25" spans="1:75" s="165" customFormat="1" ht="37.5" customHeight="1">
      <c r="A25" s="199" t="s">
        <v>212</v>
      </c>
      <c r="B25" s="131">
        <v>90909.1</v>
      </c>
      <c r="C25" s="163"/>
      <c r="D25" s="163"/>
      <c r="E25" s="280" t="s">
        <v>211</v>
      </c>
      <c r="F25" s="168"/>
      <c r="G25" s="167"/>
      <c r="H25" s="226"/>
      <c r="I25" s="227"/>
      <c r="J25" s="228"/>
      <c r="L25" s="198"/>
      <c r="M25" s="198"/>
      <c r="U25" s="198"/>
      <c r="V25" s="198"/>
      <c r="W25" s="198"/>
      <c r="X25" s="198"/>
      <c r="Y25" s="198"/>
      <c r="Z25" s="198"/>
      <c r="AA25" s="198"/>
      <c r="AB25" s="198"/>
      <c r="AC25" s="198"/>
      <c r="AD25" s="198"/>
      <c r="AE25" s="198"/>
      <c r="AF25" s="198"/>
      <c r="AG25" s="198"/>
      <c r="AH25" s="198"/>
      <c r="AI25" s="198"/>
      <c r="AJ25" s="198"/>
      <c r="AK25" s="198"/>
      <c r="AL25" s="198"/>
      <c r="AM25" s="198"/>
      <c r="AN25" s="198"/>
      <c r="AO25" s="198"/>
      <c r="AP25" s="198"/>
      <c r="AQ25" s="198"/>
      <c r="AR25" s="198"/>
      <c r="AS25" s="198"/>
      <c r="AT25" s="198"/>
      <c r="AU25" s="198"/>
      <c r="AV25" s="198"/>
    </row>
    <row r="26" spans="1:75" s="165" customFormat="1" ht="37.5" customHeight="1">
      <c r="A26" s="199" t="s">
        <v>213</v>
      </c>
      <c r="B26" s="116">
        <v>4.32</v>
      </c>
      <c r="C26" s="163"/>
      <c r="D26" s="163"/>
      <c r="E26" s="280" t="s">
        <v>211</v>
      </c>
      <c r="F26" s="168"/>
      <c r="G26" s="167"/>
      <c r="H26" s="226"/>
      <c r="I26" s="227"/>
      <c r="J26" s="228"/>
      <c r="L26" s="198"/>
      <c r="M26" s="198"/>
      <c r="U26" s="198"/>
      <c r="V26" s="198"/>
      <c r="W26" s="198"/>
      <c r="X26" s="198"/>
      <c r="Y26" s="198"/>
      <c r="Z26" s="198"/>
      <c r="AA26" s="198"/>
      <c r="AB26" s="198"/>
      <c r="AC26" s="198"/>
      <c r="AD26" s="198"/>
      <c r="AE26" s="198"/>
      <c r="AF26" s="198"/>
      <c r="AG26" s="198"/>
      <c r="AH26" s="198"/>
      <c r="AI26" s="198"/>
      <c r="AJ26" s="198"/>
      <c r="AK26" s="198"/>
      <c r="AL26" s="198"/>
      <c r="AM26" s="198"/>
      <c r="AN26" s="198"/>
      <c r="AO26" s="198"/>
      <c r="AP26" s="198"/>
      <c r="AQ26" s="198"/>
      <c r="AR26" s="198"/>
      <c r="AS26" s="198"/>
      <c r="AT26" s="198"/>
      <c r="AU26" s="198"/>
      <c r="AV26" s="198"/>
    </row>
    <row r="27" spans="1:75" s="165" customFormat="1" ht="20.149999999999999" customHeight="1">
      <c r="A27" s="197" t="s">
        <v>214</v>
      </c>
      <c r="B27" s="278">
        <f>C27*Y31</f>
        <v>6.8298167477239984</v>
      </c>
      <c r="C27" s="163">
        <v>6.01</v>
      </c>
      <c r="D27" s="163" t="s">
        <v>215</v>
      </c>
      <c r="E27" s="166" t="s">
        <v>216</v>
      </c>
      <c r="F27" s="166"/>
      <c r="G27" s="166"/>
      <c r="H27" s="223"/>
      <c r="I27" s="224"/>
      <c r="J27" s="225"/>
      <c r="U27" s="198"/>
      <c r="V27" s="198"/>
      <c r="W27" s="198"/>
      <c r="X27" s="198"/>
      <c r="Y27" s="198"/>
      <c r="Z27" s="198"/>
      <c r="AA27" s="198"/>
      <c r="AB27" s="198"/>
      <c r="AC27" s="198"/>
      <c r="AD27" s="198"/>
      <c r="AE27" s="198"/>
      <c r="AF27" s="198"/>
      <c r="AG27" s="198"/>
      <c r="AH27" s="198"/>
      <c r="AI27" s="198"/>
      <c r="AJ27" s="198"/>
      <c r="AK27" s="198"/>
      <c r="AL27" s="198"/>
      <c r="AM27" s="198"/>
      <c r="AN27" s="198"/>
      <c r="AO27" s="198"/>
      <c r="AP27" s="198"/>
      <c r="AQ27" s="198"/>
      <c r="AR27" s="198"/>
      <c r="AS27" s="198"/>
      <c r="AT27" s="198"/>
      <c r="AU27" s="198"/>
      <c r="AV27" s="198"/>
      <c r="AW27" s="198"/>
      <c r="AX27" s="198"/>
    </row>
    <row r="28" spans="1:75" ht="20.149999999999999" customHeight="1">
      <c r="A28" s="201"/>
      <c r="B28" s="202"/>
      <c r="D28" s="203"/>
      <c r="E28" s="203"/>
      <c r="F28" s="203"/>
      <c r="J28" s="204"/>
      <c r="K28" s="204"/>
      <c r="L28" s="204"/>
      <c r="M28" s="204"/>
      <c r="N28" s="204"/>
      <c r="O28" s="204"/>
      <c r="P28" s="204"/>
      <c r="Q28" s="204"/>
      <c r="R28" s="204"/>
      <c r="S28" s="204"/>
      <c r="T28" s="204"/>
      <c r="U28" s="204"/>
      <c r="V28" s="204"/>
      <c r="W28" s="204"/>
      <c r="X28" s="204"/>
      <c r="Y28" s="204"/>
      <c r="Z28" s="204"/>
      <c r="AA28" s="204"/>
      <c r="AB28" s="204"/>
      <c r="AC28" s="204"/>
      <c r="AD28" s="204"/>
      <c r="AE28" s="204"/>
      <c r="AF28" s="204"/>
      <c r="AG28" s="204"/>
      <c r="AH28" s="204"/>
      <c r="AI28" s="204"/>
      <c r="AJ28" s="204"/>
      <c r="AK28" s="204"/>
      <c r="AL28" s="204"/>
      <c r="AM28" s="204"/>
      <c r="AN28" s="204"/>
      <c r="AO28" s="204"/>
      <c r="AP28" s="204"/>
      <c r="AQ28" s="204"/>
      <c r="AR28" s="204"/>
      <c r="AS28" s="204"/>
      <c r="AT28" s="204"/>
      <c r="AU28" s="204"/>
      <c r="AV28" s="204"/>
    </row>
    <row r="29" spans="1:75">
      <c r="A29" s="205" t="s">
        <v>217</v>
      </c>
      <c r="B29" s="170" t="s">
        <v>218</v>
      </c>
      <c r="C29" s="206" t="s">
        <v>219</v>
      </c>
      <c r="D29" s="171"/>
      <c r="E29" s="171"/>
      <c r="F29" s="171"/>
      <c r="G29" s="171"/>
      <c r="H29" s="171"/>
      <c r="I29" s="171"/>
      <c r="J29" s="171"/>
      <c r="K29" s="171"/>
      <c r="L29" s="171"/>
      <c r="M29" s="171"/>
      <c r="N29" s="171"/>
      <c r="O29" s="171"/>
      <c r="P29" s="171"/>
      <c r="Q29" s="171"/>
      <c r="R29" s="171"/>
      <c r="S29" s="171"/>
      <c r="T29" s="171"/>
      <c r="U29" s="171"/>
      <c r="V29" s="171"/>
      <c r="W29" s="171"/>
      <c r="X29" s="171"/>
      <c r="Y29" s="171"/>
      <c r="Z29" s="171"/>
      <c r="AA29" s="171"/>
      <c r="AB29" s="171"/>
      <c r="AC29" s="283"/>
      <c r="AD29" s="283"/>
      <c r="AE29" s="204"/>
      <c r="AF29" s="204"/>
      <c r="AG29" s="204"/>
      <c r="AH29" s="204"/>
      <c r="AI29" s="204"/>
      <c r="AJ29" s="204"/>
      <c r="AK29" s="204"/>
      <c r="AL29" s="204"/>
      <c r="AM29" s="204"/>
      <c r="AN29" s="204"/>
      <c r="AO29" s="204"/>
      <c r="AP29" s="204"/>
      <c r="AQ29" s="204"/>
      <c r="AR29" s="204"/>
      <c r="AS29" s="204"/>
      <c r="AT29" s="204"/>
      <c r="AU29" s="204"/>
      <c r="AV29" s="204"/>
      <c r="AW29" s="204"/>
      <c r="BW29" s="161"/>
    </row>
    <row r="30" spans="1:75">
      <c r="A30" s="172" t="s">
        <v>220</v>
      </c>
      <c r="B30" s="173">
        <v>36616</v>
      </c>
      <c r="C30" s="173">
        <v>36981</v>
      </c>
      <c r="D30" s="173">
        <v>37346</v>
      </c>
      <c r="E30" s="173">
        <v>37711</v>
      </c>
      <c r="F30" s="173">
        <v>38077</v>
      </c>
      <c r="G30" s="173">
        <v>38442</v>
      </c>
      <c r="H30" s="173">
        <v>38807</v>
      </c>
      <c r="I30" s="173">
        <v>39172</v>
      </c>
      <c r="J30" s="173">
        <v>39538</v>
      </c>
      <c r="K30" s="173">
        <v>39903</v>
      </c>
      <c r="L30" s="173">
        <v>40268</v>
      </c>
      <c r="M30" s="173">
        <v>40633</v>
      </c>
      <c r="N30" s="173">
        <v>40999</v>
      </c>
      <c r="O30" s="173">
        <v>41364</v>
      </c>
      <c r="P30" s="173">
        <v>41729</v>
      </c>
      <c r="Q30" s="173">
        <v>42094</v>
      </c>
      <c r="R30" s="173">
        <v>42460</v>
      </c>
      <c r="S30" s="173">
        <v>42825</v>
      </c>
      <c r="T30" s="173">
        <v>43190</v>
      </c>
      <c r="U30" s="173">
        <v>43555</v>
      </c>
      <c r="V30" s="173">
        <v>43921</v>
      </c>
      <c r="W30" s="173">
        <v>44286</v>
      </c>
      <c r="X30" s="173">
        <v>44651</v>
      </c>
      <c r="Y30" s="173">
        <v>45016</v>
      </c>
      <c r="Z30" s="173">
        <v>45382</v>
      </c>
      <c r="AA30" s="173">
        <v>45747</v>
      </c>
      <c r="AB30" s="173">
        <v>46112</v>
      </c>
      <c r="AC30" s="284"/>
      <c r="AD30" s="285"/>
      <c r="AE30" s="204"/>
      <c r="AF30" s="204"/>
      <c r="AG30" s="204"/>
      <c r="AH30" s="204"/>
      <c r="AI30" s="204"/>
      <c r="AJ30" s="204"/>
      <c r="AK30" s="204"/>
      <c r="AL30" s="204"/>
      <c r="AM30" s="204"/>
      <c r="AN30" s="204"/>
      <c r="AO30" s="204"/>
      <c r="AP30" s="204"/>
      <c r="AQ30" s="204"/>
      <c r="AR30" s="204"/>
      <c r="AS30" s="204"/>
      <c r="AT30" s="204"/>
      <c r="AU30" s="204"/>
      <c r="AV30" s="204"/>
      <c r="AW30" s="204"/>
      <c r="BW30" s="161"/>
    </row>
    <row r="31" spans="1:75" ht="27">
      <c r="A31" s="174" t="s">
        <v>221</v>
      </c>
      <c r="B31" s="175">
        <v>0.56549575070821523</v>
      </c>
      <c r="C31" s="175">
        <v>0.58237960339943329</v>
      </c>
      <c r="D31" s="175">
        <v>0.59107648725212458</v>
      </c>
      <c r="E31" s="175">
        <v>0.60345609065155803</v>
      </c>
      <c r="F31" s="175">
        <v>0.62031161473087815</v>
      </c>
      <c r="G31" s="175">
        <v>0.6396033994334277</v>
      </c>
      <c r="H31" s="175">
        <v>0.65645892351274782</v>
      </c>
      <c r="I31" s="175">
        <v>0.68096317280453267</v>
      </c>
      <c r="J31" s="175">
        <v>0.70909348441926356</v>
      </c>
      <c r="K31" s="175">
        <v>0.73014164305949025</v>
      </c>
      <c r="L31" s="175">
        <v>0.73348441926345587</v>
      </c>
      <c r="M31" s="175">
        <v>0.76988668555240791</v>
      </c>
      <c r="N31" s="175">
        <v>0.8068271954674221</v>
      </c>
      <c r="O31" s="175">
        <v>0.83175637393767698</v>
      </c>
      <c r="P31" s="175">
        <v>0.85575070821529742</v>
      </c>
      <c r="Q31" s="175">
        <v>0.87252124645892348</v>
      </c>
      <c r="R31" s="175">
        <v>0.88192634560906513</v>
      </c>
      <c r="S31" s="175">
        <v>0.9008215297450427</v>
      </c>
      <c r="T31" s="175">
        <v>0.93453257790368272</v>
      </c>
      <c r="U31" s="175">
        <v>0.96308781869688376</v>
      </c>
      <c r="V31" s="175">
        <v>0.98801699716713864</v>
      </c>
      <c r="W31" s="175">
        <v>1</v>
      </c>
      <c r="X31" s="175">
        <v>1.0447418038860117</v>
      </c>
      <c r="Y31" s="175">
        <v>1.1364087766595672</v>
      </c>
      <c r="Z31" s="175">
        <v>1.1994442516398711</v>
      </c>
      <c r="AA31" s="175">
        <v>1.2271187357798576</v>
      </c>
      <c r="AB31" s="175">
        <v>1.2459863358992065</v>
      </c>
      <c r="AC31" s="286"/>
      <c r="AD31" s="287"/>
      <c r="AE31" s="204"/>
      <c r="AF31" s="204"/>
      <c r="AG31" s="204"/>
      <c r="AH31" s="204"/>
      <c r="AI31" s="204"/>
      <c r="AJ31" s="204"/>
      <c r="AK31" s="204"/>
      <c r="AL31" s="204"/>
      <c r="AM31" s="204"/>
      <c r="AN31" s="204"/>
      <c r="AO31" s="204"/>
      <c r="AP31" s="204"/>
      <c r="AQ31" s="204"/>
      <c r="AR31" s="204"/>
      <c r="AS31" s="204"/>
      <c r="AT31" s="204"/>
      <c r="AU31" s="204"/>
      <c r="AV31" s="204"/>
      <c r="AW31" s="204"/>
      <c r="BW31" s="161"/>
    </row>
    <row r="32" spans="1:75">
      <c r="A32" s="174" t="s">
        <v>222</v>
      </c>
      <c r="B32" s="176" t="s">
        <v>223</v>
      </c>
      <c r="C32" s="176" t="s">
        <v>224</v>
      </c>
      <c r="D32" s="176" t="s">
        <v>225</v>
      </c>
      <c r="E32" s="176" t="s">
        <v>226</v>
      </c>
      <c r="F32" s="176" t="s">
        <v>227</v>
      </c>
      <c r="G32" s="176" t="s">
        <v>228</v>
      </c>
      <c r="H32" s="176" t="s">
        <v>229</v>
      </c>
      <c r="I32" s="176" t="s">
        <v>230</v>
      </c>
      <c r="J32" s="176" t="s">
        <v>231</v>
      </c>
      <c r="K32" s="176" t="s">
        <v>232</v>
      </c>
      <c r="L32" s="176" t="s">
        <v>233</v>
      </c>
      <c r="M32" s="176" t="s">
        <v>234</v>
      </c>
      <c r="N32" s="176" t="s">
        <v>235</v>
      </c>
      <c r="O32" s="176" t="s">
        <v>236</v>
      </c>
      <c r="P32" s="176" t="s">
        <v>237</v>
      </c>
      <c r="Q32" s="176" t="s">
        <v>238</v>
      </c>
      <c r="R32" s="176" t="s">
        <v>239</v>
      </c>
      <c r="S32" s="176" t="s">
        <v>240</v>
      </c>
      <c r="T32" s="176" t="s">
        <v>241</v>
      </c>
      <c r="U32" s="176" t="s">
        <v>242</v>
      </c>
      <c r="V32" s="176" t="s">
        <v>243</v>
      </c>
      <c r="W32" s="176" t="s">
        <v>206</v>
      </c>
      <c r="X32" s="176" t="s">
        <v>197</v>
      </c>
      <c r="Y32" s="176" t="s">
        <v>244</v>
      </c>
      <c r="Z32" s="176" t="s">
        <v>189</v>
      </c>
      <c r="AA32" s="176" t="s">
        <v>245</v>
      </c>
      <c r="AB32" s="176" t="s">
        <v>246</v>
      </c>
      <c r="AC32" s="288"/>
      <c r="AD32" s="289"/>
      <c r="AE32" s="204"/>
      <c r="AF32" s="204"/>
      <c r="AG32" s="204"/>
      <c r="AH32" s="204"/>
      <c r="AI32" s="204"/>
      <c r="AJ32" s="204"/>
      <c r="AK32" s="204"/>
      <c r="AL32" s="204"/>
      <c r="AM32" s="204"/>
      <c r="AN32" s="204"/>
      <c r="AO32" s="204"/>
      <c r="AP32" s="204"/>
      <c r="AQ32" s="204"/>
      <c r="AR32" s="204"/>
      <c r="AS32" s="204"/>
      <c r="AT32" s="204"/>
      <c r="AU32" s="204"/>
      <c r="AV32" s="204"/>
      <c r="AW32" s="204"/>
      <c r="BW32" s="161"/>
    </row>
    <row r="33" spans="1:75">
      <c r="A33" s="174" t="s">
        <v>247</v>
      </c>
      <c r="B33" s="207">
        <f>$Z$31/B$31</f>
        <v>2.1210490974294887</v>
      </c>
      <c r="C33" s="207">
        <f t="shared" ref="C33:AB33" si="0">$Z$31/C$31</f>
        <v>2.0595574512543759</v>
      </c>
      <c r="D33" s="207">
        <f t="shared" si="0"/>
        <v>2.029253874089981</v>
      </c>
      <c r="E33" s="207">
        <f t="shared" si="0"/>
        <v>1.9876247339633581</v>
      </c>
      <c r="F33" s="207">
        <f t="shared" si="0"/>
        <v>1.9336156588979063</v>
      </c>
      <c r="G33" s="207">
        <f t="shared" si="0"/>
        <v>1.8752937409375257</v>
      </c>
      <c r="H33" s="207">
        <f t="shared" si="0"/>
        <v>1.8271428853789951</v>
      </c>
      <c r="I33" s="207">
        <f t="shared" si="0"/>
        <v>1.7613937134074151</v>
      </c>
      <c r="J33" s="207">
        <f t="shared" si="0"/>
        <v>1.6915178012419578</v>
      </c>
      <c r="K33" s="207">
        <f t="shared" si="0"/>
        <v>1.6427555708422223</v>
      </c>
      <c r="L33" s="207">
        <f t="shared" si="0"/>
        <v>1.6352688893437148</v>
      </c>
      <c r="M33" s="207">
        <f t="shared" si="0"/>
        <v>1.5579490776350389</v>
      </c>
      <c r="N33" s="207">
        <f t="shared" si="0"/>
        <v>1.4866185205185019</v>
      </c>
      <c r="O33" s="207">
        <f t="shared" si="0"/>
        <v>1.4420619898125899</v>
      </c>
      <c r="P33" s="207">
        <f t="shared" si="0"/>
        <v>1.4016281145023652</v>
      </c>
      <c r="Q33" s="207">
        <f t="shared" si="0"/>
        <v>1.3746877299638782</v>
      </c>
      <c r="R33" s="207">
        <f t="shared" si="0"/>
        <v>1.360027691214424</v>
      </c>
      <c r="S33" s="207">
        <f t="shared" si="0"/>
        <v>1.3315004271482576</v>
      </c>
      <c r="T33" s="207">
        <f t="shared" si="0"/>
        <v>1.2834697045344645</v>
      </c>
      <c r="U33" s="207">
        <f t="shared" si="0"/>
        <v>1.2454152449594804</v>
      </c>
      <c r="V33" s="207">
        <f t="shared" si="0"/>
        <v>1.2139915154080758</v>
      </c>
      <c r="W33" s="207">
        <f t="shared" si="0"/>
        <v>1.1994442516398711</v>
      </c>
      <c r="X33" s="207">
        <f t="shared" si="0"/>
        <v>1.1480772064240463</v>
      </c>
      <c r="Y33" s="207">
        <f t="shared" si="0"/>
        <v>1.0554690145614631</v>
      </c>
      <c r="Z33" s="207">
        <f t="shared" si="0"/>
        <v>1</v>
      </c>
      <c r="AA33" s="207">
        <f t="shared" si="0"/>
        <v>0.97744759057696329</v>
      </c>
      <c r="AB33" s="207">
        <f t="shared" si="0"/>
        <v>0.96264639272649266</v>
      </c>
      <c r="AC33" s="290"/>
      <c r="AD33" s="291"/>
      <c r="AE33" s="204"/>
      <c r="AF33" s="204"/>
      <c r="AG33" s="204"/>
      <c r="AH33" s="204"/>
      <c r="AI33" s="204"/>
      <c r="AJ33" s="204"/>
      <c r="AK33" s="204"/>
      <c r="AL33" s="204"/>
      <c r="AM33" s="204"/>
      <c r="AN33" s="204"/>
      <c r="AO33" s="204"/>
      <c r="AP33" s="204"/>
      <c r="AQ33" s="204"/>
      <c r="AR33" s="204"/>
      <c r="AS33" s="204"/>
      <c r="AT33" s="204"/>
      <c r="AU33" s="204"/>
      <c r="AV33" s="204"/>
      <c r="AW33" s="204"/>
      <c r="BW33" s="161"/>
    </row>
    <row r="34" spans="1:75" ht="20.149999999999999" customHeight="1">
      <c r="A34" s="200"/>
      <c r="B34" s="208"/>
      <c r="C34" s="204"/>
      <c r="D34" s="204"/>
      <c r="E34" s="209"/>
      <c r="J34" s="204"/>
      <c r="K34" s="204"/>
      <c r="L34" s="204"/>
      <c r="M34" s="204"/>
      <c r="N34" s="204"/>
      <c r="O34" s="204"/>
      <c r="P34" s="204"/>
      <c r="Q34" s="204"/>
      <c r="R34" s="204"/>
      <c r="S34" s="204"/>
      <c r="T34" s="204"/>
      <c r="U34" s="204"/>
      <c r="V34" s="204"/>
      <c r="W34" s="204"/>
      <c r="X34" s="204"/>
      <c r="Y34" s="204"/>
      <c r="Z34" s="204"/>
      <c r="AA34" s="204"/>
      <c r="AB34" s="204"/>
      <c r="AC34" s="204"/>
      <c r="AD34" s="204"/>
      <c r="AE34" s="204"/>
      <c r="AF34" s="204"/>
      <c r="AG34" s="204"/>
      <c r="AH34" s="204"/>
      <c r="AI34" s="204"/>
      <c r="AJ34" s="204"/>
      <c r="AK34" s="204"/>
      <c r="AL34" s="204"/>
      <c r="AM34" s="204"/>
      <c r="AN34" s="204"/>
      <c r="AO34" s="204"/>
      <c r="AP34" s="204"/>
      <c r="AQ34" s="204"/>
      <c r="AR34" s="204"/>
      <c r="AS34" s="204"/>
      <c r="AT34" s="204"/>
      <c r="AU34" s="204"/>
      <c r="AV34" s="204"/>
      <c r="AW34" s="204"/>
      <c r="AX34" s="204"/>
      <c r="AY34" s="204"/>
      <c r="AZ34" s="204"/>
      <c r="BA34" s="204"/>
    </row>
    <row r="35" spans="1:75">
      <c r="A35" s="210"/>
    </row>
    <row r="36" spans="1:75">
      <c r="A36" s="211"/>
      <c r="B36" s="161"/>
    </row>
    <row r="37" spans="1:75">
      <c r="B37" s="212"/>
    </row>
    <row r="38" spans="1:75">
      <c r="A38" s="213" t="s">
        <v>248</v>
      </c>
      <c r="B38" s="399" t="s">
        <v>249</v>
      </c>
      <c r="C38" s="399"/>
      <c r="D38" s="214" t="s">
        <v>250</v>
      </c>
      <c r="E38" s="214">
        <v>2020</v>
      </c>
      <c r="F38" s="215">
        <v>2021</v>
      </c>
      <c r="G38" s="215">
        <v>2022</v>
      </c>
      <c r="H38" s="215">
        <v>2023</v>
      </c>
      <c r="I38" s="215">
        <v>2024</v>
      </c>
      <c r="J38" s="215">
        <v>2025</v>
      </c>
      <c r="K38" s="215">
        <v>2026</v>
      </c>
      <c r="L38" s="215">
        <v>2027</v>
      </c>
      <c r="M38" s="215">
        <v>2028</v>
      </c>
      <c r="N38" s="215">
        <v>2029</v>
      </c>
      <c r="O38" s="215">
        <v>2030</v>
      </c>
      <c r="P38" s="215">
        <v>2031</v>
      </c>
      <c r="Q38" s="215">
        <v>2032</v>
      </c>
      <c r="R38" s="215">
        <v>2033</v>
      </c>
      <c r="S38" s="215">
        <v>2034</v>
      </c>
      <c r="T38" s="215">
        <v>2035</v>
      </c>
      <c r="U38" s="215">
        <v>2036</v>
      </c>
      <c r="V38" s="215">
        <v>2037</v>
      </c>
      <c r="W38" s="215">
        <v>2038</v>
      </c>
      <c r="X38" s="215">
        <v>2039</v>
      </c>
      <c r="Y38" s="215">
        <v>2040</v>
      </c>
      <c r="Z38" s="215">
        <v>2041</v>
      </c>
      <c r="AA38" s="215">
        <v>2042</v>
      </c>
      <c r="AB38" s="215">
        <v>2043</v>
      </c>
      <c r="AC38" s="215">
        <v>2044</v>
      </c>
      <c r="AD38" s="215">
        <v>2045</v>
      </c>
      <c r="AE38" s="215">
        <v>2046</v>
      </c>
      <c r="AF38" s="215">
        <v>2047</v>
      </c>
      <c r="AG38" s="215">
        <v>2048</v>
      </c>
      <c r="AH38" s="215">
        <v>2049</v>
      </c>
      <c r="AI38" s="215">
        <v>2050</v>
      </c>
      <c r="AJ38" s="215">
        <v>2051</v>
      </c>
      <c r="AK38" s="215">
        <v>2052</v>
      </c>
      <c r="AL38" s="215">
        <v>2053</v>
      </c>
      <c r="AM38" s="215">
        <v>2054</v>
      </c>
      <c r="AN38" s="215">
        <v>2055</v>
      </c>
      <c r="AO38" s="215">
        <v>2056</v>
      </c>
      <c r="AP38" s="215">
        <v>2057</v>
      </c>
      <c r="AQ38" s="215">
        <v>2058</v>
      </c>
      <c r="AR38" s="215">
        <v>2059</v>
      </c>
      <c r="AS38" s="215">
        <v>2060</v>
      </c>
      <c r="AT38" s="215">
        <v>2061</v>
      </c>
      <c r="AU38" s="215">
        <v>2062</v>
      </c>
      <c r="AV38" s="215">
        <v>2063</v>
      </c>
      <c r="AW38" s="215">
        <v>2064</v>
      </c>
      <c r="AX38" s="215">
        <v>2065</v>
      </c>
      <c r="AY38" s="215">
        <v>2066</v>
      </c>
      <c r="AZ38" s="215">
        <v>2067</v>
      </c>
      <c r="BA38" s="215">
        <v>2068</v>
      </c>
      <c r="BB38" s="215">
        <v>2069</v>
      </c>
      <c r="BC38" s="215">
        <v>2070</v>
      </c>
      <c r="BD38" s="215">
        <v>2071</v>
      </c>
      <c r="BE38" s="215">
        <v>2072</v>
      </c>
      <c r="BF38" s="216">
        <v>2073</v>
      </c>
      <c r="BG38" s="216">
        <v>2074</v>
      </c>
      <c r="BH38" s="216">
        <v>2075</v>
      </c>
      <c r="BI38" s="216">
        <v>2076</v>
      </c>
    </row>
    <row r="39" spans="1:75" ht="54" customHeight="1">
      <c r="A39" s="217" t="s">
        <v>251</v>
      </c>
      <c r="B39" s="400" t="s">
        <v>252</v>
      </c>
      <c r="C39" s="401"/>
      <c r="D39" s="177" t="s">
        <v>189</v>
      </c>
      <c r="E39" s="163">
        <v>215.55</v>
      </c>
      <c r="F39" s="163">
        <v>235.83</v>
      </c>
      <c r="G39" s="218">
        <f>G40*1000</f>
        <v>189.92863312282626</v>
      </c>
      <c r="H39" s="218">
        <f t="shared" ref="H39:BI39" si="1">H40*1000</f>
        <v>172.86070548319196</v>
      </c>
      <c r="I39" s="218">
        <f t="shared" si="1"/>
        <v>157.3265863542702</v>
      </c>
      <c r="J39" s="218">
        <f t="shared" si="1"/>
        <v>143.188440106733</v>
      </c>
      <c r="K39" s="218">
        <f t="shared" si="1"/>
        <v>130.32081770356777</v>
      </c>
      <c r="L39" s="218">
        <f t="shared" si="1"/>
        <v>118.60954357954448</v>
      </c>
      <c r="M39" s="218">
        <f t="shared" si="1"/>
        <v>107.9507025512066</v>
      </c>
      <c r="N39" s="218">
        <f t="shared" si="1"/>
        <v>98.249717768147875</v>
      </c>
      <c r="O39" s="218">
        <f t="shared" si="1"/>
        <v>89.420511524154222</v>
      </c>
      <c r="P39" s="218">
        <f t="shared" si="1"/>
        <v>81.384741482012416</v>
      </c>
      <c r="Q39" s="218">
        <f t="shared" si="1"/>
        <v>74.071105534940514</v>
      </c>
      <c r="R39" s="218">
        <f t="shared" si="1"/>
        <v>67.414709136612856</v>
      </c>
      <c r="S39" s="218">
        <f t="shared" si="1"/>
        <v>61.356489486042342</v>
      </c>
      <c r="T39" s="218">
        <f t="shared" si="1"/>
        <v>55.842691458061417</v>
      </c>
      <c r="U39" s="218">
        <f t="shared" si="1"/>
        <v>50.824390629285183</v>
      </c>
      <c r="V39" s="218">
        <f t="shared" si="1"/>
        <v>46.257059167324108</v>
      </c>
      <c r="W39" s="218">
        <f t="shared" si="1"/>
        <v>42.100170731343162</v>
      </c>
      <c r="X39" s="218">
        <f t="shared" si="1"/>
        <v>38.316840878207636</v>
      </c>
      <c r="Y39" s="218">
        <f t="shared" si="1"/>
        <v>34.873499783525524</v>
      </c>
      <c r="Z39" s="218">
        <f t="shared" si="1"/>
        <v>31.739594373586151</v>
      </c>
      <c r="AA39" s="218">
        <f t="shared" si="1"/>
        <v>28.887317225203908</v>
      </c>
      <c r="AB39" s="218">
        <f t="shared" si="1"/>
        <v>26.291359827963596</v>
      </c>
      <c r="AC39" s="218">
        <f t="shared" si="1"/>
        <v>23.928688019542424</v>
      </c>
      <c r="AD39" s="218">
        <f t="shared" si="1"/>
        <v>21.778337601526122</v>
      </c>
      <c r="AE39" s="218">
        <f t="shared" si="1"/>
        <v>19.821228322200188</v>
      </c>
      <c r="AF39" s="218">
        <f t="shared" si="1"/>
        <v>18.039994575768699</v>
      </c>
      <c r="AG39" s="218">
        <f t="shared" si="1"/>
        <v>16.418831315779915</v>
      </c>
      <c r="AH39" s="218">
        <f t="shared" si="1"/>
        <v>14.943353815534516</v>
      </c>
      <c r="AI39" s="218">
        <f t="shared" si="1"/>
        <v>13.600470031118215</v>
      </c>
      <c r="AJ39" s="218">
        <f t="shared" si="1"/>
        <v>12.378264434524354</v>
      </c>
      <c r="AK39" s="218">
        <f t="shared" si="1"/>
        <v>11.265892286107471</v>
      </c>
      <c r="AL39" s="218">
        <f t="shared" si="1"/>
        <v>10.253483408237821</v>
      </c>
      <c r="AM39" s="218">
        <f t="shared" si="1"/>
        <v>9.3320546063319085</v>
      </c>
      <c r="AN39" s="218">
        <f t="shared" si="1"/>
        <v>8.4934299601629242</v>
      </c>
      <c r="AO39" s="218">
        <f t="shared" si="1"/>
        <v>7.7301682781888621</v>
      </c>
      <c r="AP39" s="218">
        <f t="shared" si="1"/>
        <v>7.0354970711939702</v>
      </c>
      <c r="AQ39" s="218">
        <f t="shared" si="1"/>
        <v>6.4032524593857989</v>
      </c>
      <c r="AR39" s="218">
        <f t="shared" si="1"/>
        <v>5.8278244797383172</v>
      </c>
      <c r="AS39" s="218">
        <f t="shared" si="1"/>
        <v>5.3041073082872039</v>
      </c>
      <c r="AT39" s="218">
        <f t="shared" si="1"/>
        <v>4.8274539556978882</v>
      </c>
      <c r="AU39" s="218">
        <f t="shared" si="1"/>
        <v>4.3936350341125703</v>
      </c>
      <c r="AV39" s="218">
        <f t="shared" si="1"/>
        <v>3.9988012294134152</v>
      </c>
      <c r="AW39" s="218">
        <f t="shared" si="1"/>
        <v>3.6394491459138671</v>
      </c>
      <c r="AX39" s="218">
        <f t="shared" si="1"/>
        <v>3.3123902204151756</v>
      </c>
      <c r="AY39" s="218">
        <f t="shared" si="1"/>
        <v>3.0147224297997552</v>
      </c>
      <c r="AZ39" s="218">
        <f t="shared" si="1"/>
        <v>2.7438045411203325</v>
      </c>
      <c r="BA39" s="218">
        <f t="shared" si="1"/>
        <v>2.4972326757036192</v>
      </c>
      <c r="BB39" s="218">
        <f t="shared" si="1"/>
        <v>2.2728189793196951</v>
      </c>
      <c r="BC39" s="218">
        <f t="shared" si="1"/>
        <v>2.0685722091556138</v>
      </c>
      <c r="BD39" s="218">
        <f t="shared" si="1"/>
        <v>1.8826800653397096</v>
      </c>
      <c r="BE39" s="218">
        <f t="shared" si="1"/>
        <v>1.7134931102426363</v>
      </c>
      <c r="BF39" s="218">
        <f t="shared" si="1"/>
        <v>1.5595101328696561</v>
      </c>
      <c r="BG39" s="218">
        <f t="shared" si="1"/>
        <v>1.4193648284811273</v>
      </c>
      <c r="BH39" s="218">
        <f t="shared" si="1"/>
        <v>1.2918136752482641</v>
      </c>
      <c r="BI39" s="218">
        <f t="shared" si="1"/>
        <v>1.175724900372658</v>
      </c>
      <c r="BW39" s="161"/>
    </row>
    <row r="40" spans="1:75">
      <c r="A40" s="217" t="s">
        <v>253</v>
      </c>
      <c r="B40" s="396" t="s">
        <v>254</v>
      </c>
      <c r="C40" s="396"/>
      <c r="D40" s="177" t="s">
        <v>189</v>
      </c>
      <c r="E40" s="178">
        <f>E39/1000</f>
        <v>0.21555000000000002</v>
      </c>
      <c r="F40" s="178">
        <f>F39/1000</f>
        <v>0.23583000000000001</v>
      </c>
      <c r="G40" s="178">
        <f>9.25945032510716E+81*EXP(-0.0941622869*G38)</f>
        <v>0.18992863312282626</v>
      </c>
      <c r="H40" s="178">
        <f t="shared" ref="H40:BH40" si="2">9.25945032510716E+81*EXP(-0.0941622869*H38)</f>
        <v>0.17286070548319196</v>
      </c>
      <c r="I40" s="178">
        <f t="shared" si="2"/>
        <v>0.15732658635427021</v>
      </c>
      <c r="J40" s="178">
        <f t="shared" si="2"/>
        <v>0.14318844010673298</v>
      </c>
      <c r="K40" s="178">
        <f t="shared" si="2"/>
        <v>0.13032081770356777</v>
      </c>
      <c r="L40" s="178">
        <f t="shared" si="2"/>
        <v>0.11860954357954448</v>
      </c>
      <c r="M40" s="178">
        <f t="shared" si="2"/>
        <v>0.1079507025512066</v>
      </c>
      <c r="N40" s="178">
        <f t="shared" si="2"/>
        <v>9.8249717768147879E-2</v>
      </c>
      <c r="O40" s="178">
        <f t="shared" si="2"/>
        <v>8.9420511524154228E-2</v>
      </c>
      <c r="P40" s="178">
        <f t="shared" si="2"/>
        <v>8.1384741482012413E-2</v>
      </c>
      <c r="Q40" s="178">
        <f t="shared" si="2"/>
        <v>7.4071105534940521E-2</v>
      </c>
      <c r="R40" s="178">
        <f t="shared" si="2"/>
        <v>6.7414709136612849E-2</v>
      </c>
      <c r="S40" s="178">
        <f t="shared" si="2"/>
        <v>6.1356489486042345E-2</v>
      </c>
      <c r="T40" s="178">
        <f t="shared" si="2"/>
        <v>5.5842691458061415E-2</v>
      </c>
      <c r="U40" s="178">
        <f t="shared" si="2"/>
        <v>5.0824390629285184E-2</v>
      </c>
      <c r="V40" s="178">
        <f t="shared" si="2"/>
        <v>4.6257059167324109E-2</v>
      </c>
      <c r="W40" s="178">
        <f t="shared" si="2"/>
        <v>4.2100170731343166E-2</v>
      </c>
      <c r="X40" s="178">
        <f t="shared" si="2"/>
        <v>3.8316840878207636E-2</v>
      </c>
      <c r="Y40" s="178">
        <f t="shared" si="2"/>
        <v>3.4873499783525524E-2</v>
      </c>
      <c r="Z40" s="178">
        <f t="shared" si="2"/>
        <v>3.1739594373586151E-2</v>
      </c>
      <c r="AA40" s="178">
        <f t="shared" si="2"/>
        <v>2.8887317225203907E-2</v>
      </c>
      <c r="AB40" s="178">
        <f t="shared" si="2"/>
        <v>2.6291359827963597E-2</v>
      </c>
      <c r="AC40" s="178">
        <f t="shared" si="2"/>
        <v>2.3928688019542423E-2</v>
      </c>
      <c r="AD40" s="178">
        <f t="shared" si="2"/>
        <v>2.1778337601526122E-2</v>
      </c>
      <c r="AE40" s="178">
        <f t="shared" si="2"/>
        <v>1.9821228322200186E-2</v>
      </c>
      <c r="AF40" s="178">
        <f t="shared" si="2"/>
        <v>1.80399945757687E-2</v>
      </c>
      <c r="AG40" s="178">
        <f t="shared" si="2"/>
        <v>1.6418831315779914E-2</v>
      </c>
      <c r="AH40" s="178">
        <f t="shared" si="2"/>
        <v>1.4943353815534516E-2</v>
      </c>
      <c r="AI40" s="178">
        <f t="shared" si="2"/>
        <v>1.3600470031118216E-2</v>
      </c>
      <c r="AJ40" s="178">
        <f t="shared" si="2"/>
        <v>1.2378264434524354E-2</v>
      </c>
      <c r="AK40" s="178">
        <f t="shared" si="2"/>
        <v>1.1265892286107471E-2</v>
      </c>
      <c r="AL40" s="178">
        <f t="shared" si="2"/>
        <v>1.0253483408237821E-2</v>
      </c>
      <c r="AM40" s="178">
        <f t="shared" si="2"/>
        <v>9.3320546063319076E-3</v>
      </c>
      <c r="AN40" s="178">
        <f t="shared" si="2"/>
        <v>8.4934299601629234E-3</v>
      </c>
      <c r="AO40" s="178">
        <f t="shared" si="2"/>
        <v>7.7301682781888625E-3</v>
      </c>
      <c r="AP40" s="178">
        <f t="shared" si="2"/>
        <v>7.0354970711939699E-3</v>
      </c>
      <c r="AQ40" s="178">
        <f t="shared" si="2"/>
        <v>6.4032524593857993E-3</v>
      </c>
      <c r="AR40" s="178">
        <f t="shared" si="2"/>
        <v>5.8278244797383173E-3</v>
      </c>
      <c r="AS40" s="178">
        <f t="shared" si="2"/>
        <v>5.3041073082872037E-3</v>
      </c>
      <c r="AT40" s="178">
        <f t="shared" si="2"/>
        <v>4.8274539556978878E-3</v>
      </c>
      <c r="AU40" s="178">
        <f t="shared" si="2"/>
        <v>4.3936350341125703E-3</v>
      </c>
      <c r="AV40" s="178">
        <f t="shared" si="2"/>
        <v>3.9988012294134151E-3</v>
      </c>
      <c r="AW40" s="178">
        <f t="shared" si="2"/>
        <v>3.6394491459138673E-3</v>
      </c>
      <c r="AX40" s="178">
        <f t="shared" si="2"/>
        <v>3.3123902204151758E-3</v>
      </c>
      <c r="AY40" s="178">
        <f t="shared" si="2"/>
        <v>3.0147224297997553E-3</v>
      </c>
      <c r="AZ40" s="178">
        <f t="shared" si="2"/>
        <v>2.7438045411203324E-3</v>
      </c>
      <c r="BA40" s="178">
        <f t="shared" si="2"/>
        <v>2.4972326757036192E-3</v>
      </c>
      <c r="BB40" s="178">
        <f t="shared" si="2"/>
        <v>2.272818979319695E-3</v>
      </c>
      <c r="BC40" s="178">
        <f t="shared" si="2"/>
        <v>2.0685722091556137E-3</v>
      </c>
      <c r="BD40" s="178">
        <f t="shared" si="2"/>
        <v>1.8826800653397096E-3</v>
      </c>
      <c r="BE40" s="178">
        <f t="shared" si="2"/>
        <v>1.7134931102426364E-3</v>
      </c>
      <c r="BF40" s="178">
        <f t="shared" si="2"/>
        <v>1.5595101328696561E-3</v>
      </c>
      <c r="BG40" s="178">
        <f t="shared" si="2"/>
        <v>1.4193648284811272E-3</v>
      </c>
      <c r="BH40" s="178">
        <f t="shared" si="2"/>
        <v>1.2918136752482642E-3</v>
      </c>
      <c r="BI40" s="178">
        <f>9.25945032510716E+81*EXP(-0.0941622869*BI38)</f>
        <v>1.1757249003726579E-3</v>
      </c>
      <c r="BW40" s="161"/>
    </row>
    <row r="41" spans="1:75" s="179" customFormat="1" ht="64.75" customHeight="1">
      <c r="A41" s="219" t="s">
        <v>255</v>
      </c>
      <c r="B41" s="397" t="s">
        <v>256</v>
      </c>
      <c r="C41" s="397"/>
      <c r="D41" s="177" t="s">
        <v>244</v>
      </c>
      <c r="E41" s="163">
        <v>253</v>
      </c>
      <c r="F41" s="163">
        <v>257</v>
      </c>
      <c r="G41" s="163">
        <v>261</v>
      </c>
      <c r="H41" s="163">
        <v>265</v>
      </c>
      <c r="I41" s="163">
        <v>269</v>
      </c>
      <c r="J41" s="163">
        <v>273</v>
      </c>
      <c r="K41" s="163">
        <v>277</v>
      </c>
      <c r="L41" s="163">
        <v>281</v>
      </c>
      <c r="M41" s="163">
        <v>286</v>
      </c>
      <c r="N41" s="163">
        <v>290</v>
      </c>
      <c r="O41" s="163">
        <v>294</v>
      </c>
      <c r="P41" s="163">
        <v>299</v>
      </c>
      <c r="Q41" s="163">
        <v>304</v>
      </c>
      <c r="R41" s="163">
        <v>308</v>
      </c>
      <c r="S41" s="163">
        <v>313</v>
      </c>
      <c r="T41" s="163">
        <v>318</v>
      </c>
      <c r="U41" s="163">
        <v>322</v>
      </c>
      <c r="V41" s="163">
        <v>327</v>
      </c>
      <c r="W41" s="163">
        <v>332</v>
      </c>
      <c r="X41" s="163">
        <v>337</v>
      </c>
      <c r="Y41" s="163">
        <v>343</v>
      </c>
      <c r="Z41" s="163">
        <v>348</v>
      </c>
      <c r="AA41" s="163">
        <v>353</v>
      </c>
      <c r="AB41" s="163">
        <v>358</v>
      </c>
      <c r="AC41" s="163">
        <v>364</v>
      </c>
      <c r="AD41" s="163">
        <v>369</v>
      </c>
      <c r="AE41" s="163">
        <v>375</v>
      </c>
      <c r="AF41" s="163">
        <v>380</v>
      </c>
      <c r="AG41" s="163">
        <v>386</v>
      </c>
      <c r="AH41" s="163">
        <v>392</v>
      </c>
      <c r="AI41" s="163">
        <v>398</v>
      </c>
      <c r="AJ41" s="220">
        <f t="shared" ref="AJ41:BE41" si="3">SLOPE(AD41:AI41,AD38:AI38)+AI41</f>
        <v>403.77142857142854</v>
      </c>
      <c r="AK41" s="220">
        <f t="shared" si="3"/>
        <v>409.59591836734688</v>
      </c>
      <c r="AL41" s="220">
        <f t="shared" si="3"/>
        <v>415.51860058309029</v>
      </c>
      <c r="AM41" s="220">
        <f t="shared" si="3"/>
        <v>421.40866305705947</v>
      </c>
      <c r="AN41" s="220">
        <f t="shared" si="3"/>
        <v>427.27790896650197</v>
      </c>
      <c r="AO41" s="220">
        <f t="shared" si="3"/>
        <v>433.14144983807756</v>
      </c>
      <c r="AP41" s="220">
        <f t="shared" si="3"/>
        <v>439.02105385535413</v>
      </c>
      <c r="AQ41" s="220">
        <f t="shared" si="3"/>
        <v>444.90286731576668</v>
      </c>
      <c r="AR41" s="220">
        <f t="shared" si="3"/>
        <v>450.7777829423336</v>
      </c>
      <c r="AS41" s="220">
        <f t="shared" si="3"/>
        <v>456.65207089923194</v>
      </c>
      <c r="AT41" s="220">
        <f t="shared" si="3"/>
        <v>462.52811725456996</v>
      </c>
      <c r="AU41" s="220">
        <f t="shared" si="3"/>
        <v>468.40529736430318</v>
      </c>
      <c r="AV41" s="220">
        <f t="shared" si="3"/>
        <v>474.281618944819</v>
      </c>
      <c r="AW41" s="220">
        <f t="shared" si="3"/>
        <v>480.15740030957636</v>
      </c>
      <c r="AX41" s="220">
        <f t="shared" si="3"/>
        <v>486.03351205479657</v>
      </c>
      <c r="AY41" s="220">
        <f t="shared" si="3"/>
        <v>491.90983709832108</v>
      </c>
      <c r="AZ41" s="220">
        <f t="shared" si="3"/>
        <v>497.78609494560658</v>
      </c>
      <c r="BA41" s="220">
        <f t="shared" si="3"/>
        <v>503.66223077738493</v>
      </c>
      <c r="BB41" s="220">
        <f t="shared" si="3"/>
        <v>509.5383870092262</v>
      </c>
      <c r="BC41" s="220">
        <f t="shared" si="3"/>
        <v>515.41459693817762</v>
      </c>
      <c r="BD41" s="220">
        <f t="shared" si="3"/>
        <v>521.29080293764616</v>
      </c>
      <c r="BE41" s="221">
        <f t="shared" si="3"/>
        <v>527.16698840639413</v>
      </c>
      <c r="BF41" s="221">
        <f>SLOPE(AZ41:BE41,AZ38:BE38)+BE41</f>
        <v>533.04317108392763</v>
      </c>
      <c r="BG41" s="221">
        <f>SLOPE(BA41:BF41,BA38:BF38)+BF41</f>
        <v>538.91936284746146</v>
      </c>
      <c r="BH41" s="221">
        <f>SLOPE(BB41:BG41,BB38:BG38)+BG41</f>
        <v>544.79555676452355</v>
      </c>
      <c r="BI41" s="221">
        <f>SLOPE(BC41:BH41,BC38:BH38)+BH41</f>
        <v>550.67174709420101</v>
      </c>
    </row>
    <row r="42" spans="1:75" s="179" customFormat="1" ht="27">
      <c r="A42" s="222" t="s">
        <v>257</v>
      </c>
      <c r="B42" s="394" t="s">
        <v>258</v>
      </c>
      <c r="C42" s="395"/>
      <c r="D42" s="180" t="s">
        <v>189</v>
      </c>
      <c r="E42" s="181">
        <f>E$41*$Y$33</f>
        <v>267.03366068405018</v>
      </c>
      <c r="F42" s="181">
        <f t="shared" ref="F42:BI42" si="4">F$41*$Y$33</f>
        <v>271.25553674229604</v>
      </c>
      <c r="G42" s="181">
        <f t="shared" si="4"/>
        <v>275.47741280054186</v>
      </c>
      <c r="H42" s="181">
        <f t="shared" si="4"/>
        <v>279.69928885878772</v>
      </c>
      <c r="I42" s="181">
        <f t="shared" si="4"/>
        <v>283.92116491703359</v>
      </c>
      <c r="J42" s="181">
        <f t="shared" si="4"/>
        <v>288.14304097527946</v>
      </c>
      <c r="K42" s="181">
        <f t="shared" si="4"/>
        <v>292.36491703352527</v>
      </c>
      <c r="L42" s="181">
        <f t="shared" si="4"/>
        <v>296.58679309177114</v>
      </c>
      <c r="M42" s="181">
        <f t="shared" si="4"/>
        <v>301.86413816457843</v>
      </c>
      <c r="N42" s="181">
        <f t="shared" si="4"/>
        <v>306.0860142228243</v>
      </c>
      <c r="O42" s="181">
        <f t="shared" si="4"/>
        <v>310.30789028107017</v>
      </c>
      <c r="P42" s="181">
        <f t="shared" si="4"/>
        <v>315.58523535387747</v>
      </c>
      <c r="Q42" s="181">
        <f t="shared" si="4"/>
        <v>320.86258042668481</v>
      </c>
      <c r="R42" s="181">
        <f t="shared" si="4"/>
        <v>325.08445648493063</v>
      </c>
      <c r="S42" s="181">
        <f t="shared" si="4"/>
        <v>330.36180155773798</v>
      </c>
      <c r="T42" s="181">
        <f t="shared" si="4"/>
        <v>335.63914663054527</v>
      </c>
      <c r="U42" s="181">
        <f t="shared" si="4"/>
        <v>339.86102268879114</v>
      </c>
      <c r="V42" s="181">
        <f t="shared" si="4"/>
        <v>345.13836776159843</v>
      </c>
      <c r="W42" s="181">
        <f t="shared" si="4"/>
        <v>350.41571283440578</v>
      </c>
      <c r="X42" s="181">
        <f t="shared" si="4"/>
        <v>355.69305790721307</v>
      </c>
      <c r="Y42" s="181">
        <f t="shared" si="4"/>
        <v>362.02587199458185</v>
      </c>
      <c r="Z42" s="181">
        <f t="shared" si="4"/>
        <v>367.3032170673892</v>
      </c>
      <c r="AA42" s="181">
        <f t="shared" si="4"/>
        <v>372.58056214019649</v>
      </c>
      <c r="AB42" s="181">
        <f t="shared" si="4"/>
        <v>377.85790721300378</v>
      </c>
      <c r="AC42" s="181">
        <f t="shared" si="4"/>
        <v>384.19072130037256</v>
      </c>
      <c r="AD42" s="181">
        <f t="shared" si="4"/>
        <v>389.46806637317991</v>
      </c>
      <c r="AE42" s="181">
        <f t="shared" si="4"/>
        <v>395.80088046054868</v>
      </c>
      <c r="AF42" s="181">
        <f t="shared" si="4"/>
        <v>401.07822553335598</v>
      </c>
      <c r="AG42" s="181">
        <f t="shared" si="4"/>
        <v>407.41103962072475</v>
      </c>
      <c r="AH42" s="181">
        <f t="shared" si="4"/>
        <v>413.74385370809352</v>
      </c>
      <c r="AI42" s="181">
        <f t="shared" si="4"/>
        <v>420.07666779546236</v>
      </c>
      <c r="AJ42" s="181">
        <f t="shared" si="4"/>
        <v>426.16823182235987</v>
      </c>
      <c r="AK42" s="181">
        <f t="shared" si="4"/>
        <v>432.31580032758109</v>
      </c>
      <c r="AL42" s="181">
        <f t="shared" si="4"/>
        <v>438.56700788939253</v>
      </c>
      <c r="AM42" s="181">
        <f t="shared" si="4"/>
        <v>444.78378632449824</v>
      </c>
      <c r="AN42" s="181">
        <f t="shared" si="4"/>
        <v>450.97859352075636</v>
      </c>
      <c r="AO42" s="181">
        <f t="shared" si="4"/>
        <v>457.16737922631916</v>
      </c>
      <c r="AP42" s="181">
        <f t="shared" si="4"/>
        <v>463.37311908444565</v>
      </c>
      <c r="AQ42" s="181">
        <f t="shared" si="4"/>
        <v>469.58119094134167</v>
      </c>
      <c r="AR42" s="181">
        <f t="shared" si="4"/>
        <v>475.78198234834599</v>
      </c>
      <c r="AS42" s="181">
        <f t="shared" si="4"/>
        <v>481.98211126946376</v>
      </c>
      <c r="AT42" s="181">
        <f t="shared" si="4"/>
        <v>488.18409612564983</v>
      </c>
      <c r="AU42" s="181">
        <f t="shared" si="4"/>
        <v>494.38727762447019</v>
      </c>
      <c r="AV42" s="181">
        <f t="shared" si="4"/>
        <v>500.58955297230347</v>
      </c>
      <c r="AW42" s="181">
        <f t="shared" si="4"/>
        <v>506.79125813914254</v>
      </c>
      <c r="AX42" s="181">
        <f t="shared" si="4"/>
        <v>512.99331201232314</v>
      </c>
      <c r="AY42" s="181">
        <f t="shared" si="4"/>
        <v>519.19559101525476</v>
      </c>
      <c r="AZ42" s="181">
        <f t="shared" si="4"/>
        <v>525.39779909463834</v>
      </c>
      <c r="BA42" s="181">
        <f t="shared" si="4"/>
        <v>531.5998783904347</v>
      </c>
      <c r="BB42" s="181">
        <f t="shared" si="4"/>
        <v>537.80197921786544</v>
      </c>
      <c r="BC42" s="181">
        <f t="shared" si="4"/>
        <v>544.00413672093202</v>
      </c>
      <c r="BD42" s="181">
        <f t="shared" si="4"/>
        <v>550.20629007655123</v>
      </c>
      <c r="BE42" s="182">
        <f t="shared" si="4"/>
        <v>556.40842176263106</v>
      </c>
      <c r="BF42" s="182">
        <f t="shared" si="4"/>
        <v>562.61055050267055</v>
      </c>
      <c r="BG42" s="182">
        <f t="shared" si="4"/>
        <v>568.81268883270172</v>
      </c>
      <c r="BH42" s="182">
        <f t="shared" si="4"/>
        <v>575.01482943571534</v>
      </c>
      <c r="BI42" s="182">
        <f t="shared" si="4"/>
        <v>581.21696625235563</v>
      </c>
    </row>
    <row r="43" spans="1:75" ht="60.75" customHeight="1">
      <c r="A43" s="183" t="s">
        <v>259</v>
      </c>
      <c r="B43" s="397" t="s">
        <v>260</v>
      </c>
      <c r="C43" s="397"/>
      <c r="D43" s="177" t="s">
        <v>244</v>
      </c>
      <c r="E43" s="261">
        <v>126.59504990000001</v>
      </c>
      <c r="F43" s="169">
        <v>128.52289329999999</v>
      </c>
      <c r="G43" s="169">
        <v>130.4800947</v>
      </c>
      <c r="H43" s="169">
        <v>132.4671012</v>
      </c>
      <c r="I43" s="169">
        <v>134.48436670000001</v>
      </c>
      <c r="J43" s="169">
        <v>136.532352</v>
      </c>
      <c r="K43" s="169">
        <v>138.61152490000001</v>
      </c>
      <c r="L43" s="169">
        <v>140.72236029999999</v>
      </c>
      <c r="M43" s="169">
        <v>142.86534040000001</v>
      </c>
      <c r="N43" s="169">
        <v>145.04095469999999</v>
      </c>
      <c r="O43" s="169">
        <v>147.24970020000001</v>
      </c>
      <c r="P43" s="169">
        <v>149.49208139999999</v>
      </c>
      <c r="Q43" s="169">
        <v>151.76861059999999</v>
      </c>
      <c r="R43" s="169">
        <v>154.0798077</v>
      </c>
      <c r="S43" s="169">
        <v>156.42620070000001</v>
      </c>
      <c r="T43" s="169">
        <v>158.80832559999999</v>
      </c>
      <c r="U43" s="169">
        <v>161.22672650000001</v>
      </c>
      <c r="V43" s="169">
        <v>163.6819558</v>
      </c>
      <c r="W43" s="169">
        <v>166.17457440000001</v>
      </c>
      <c r="X43" s="169">
        <v>168.70515169999999</v>
      </c>
      <c r="Y43" s="169">
        <v>171.2742657</v>
      </c>
      <c r="Z43" s="169">
        <v>173.84337970000001</v>
      </c>
      <c r="AA43" s="169">
        <v>176.45103040000001</v>
      </c>
      <c r="AB43" s="169">
        <v>179.0977958</v>
      </c>
      <c r="AC43" s="169">
        <v>181.78426279999999</v>
      </c>
      <c r="AD43" s="169">
        <v>184.5110267</v>
      </c>
      <c r="AE43" s="169">
        <v>187.2786921</v>
      </c>
      <c r="AF43" s="169">
        <v>190.0878725</v>
      </c>
      <c r="AG43" s="169">
        <v>192.93919059999999</v>
      </c>
      <c r="AH43" s="169">
        <v>195.83327840000001</v>
      </c>
      <c r="AI43" s="169">
        <v>198.7707776</v>
      </c>
      <c r="AJ43" s="220">
        <f>SLOPE(AD43:AI43,AD38:AI38)+AI43</f>
        <v>201.62260135714286</v>
      </c>
      <c r="AK43" s="220">
        <f t="shared" ref="AK43:BI43" si="5">SLOPE(AE43:AJ43,AE38:AJ38)+AJ43</f>
        <v>204.49866848244898</v>
      </c>
      <c r="AL43" s="220">
        <f t="shared" si="5"/>
        <v>207.38557452198251</v>
      </c>
      <c r="AM43" s="220">
        <f t="shared" si="5"/>
        <v>210.27357205382256</v>
      </c>
      <c r="AN43" s="220">
        <f t="shared" si="5"/>
        <v>213.15705565840446</v>
      </c>
      <c r="AO43" s="220">
        <f t="shared" si="5"/>
        <v>216.0362330418786</v>
      </c>
      <c r="AP43" s="220">
        <f t="shared" si="5"/>
        <v>218.91998496997533</v>
      </c>
      <c r="AQ43" s="220">
        <f t="shared" si="5"/>
        <v>221.80404330145825</v>
      </c>
      <c r="AR43" s="220">
        <f t="shared" si="5"/>
        <v>224.68720787372428</v>
      </c>
      <c r="AS43" s="220">
        <f t="shared" si="5"/>
        <v>227.56986198677475</v>
      </c>
      <c r="AT43" s="220">
        <f t="shared" si="5"/>
        <v>230.4527481144568</v>
      </c>
      <c r="AU43" s="220">
        <f t="shared" si="5"/>
        <v>233.33604442832981</v>
      </c>
      <c r="AV43" s="220">
        <f t="shared" si="5"/>
        <v>236.21916059529605</v>
      </c>
      <c r="AW43" s="220">
        <f t="shared" si="5"/>
        <v>239.10216008845856</v>
      </c>
      <c r="AX43" s="220">
        <f t="shared" si="5"/>
        <v>241.98518732311879</v>
      </c>
      <c r="AY43" s="220">
        <f t="shared" si="5"/>
        <v>244.86827243085284</v>
      </c>
      <c r="AZ43" s="220">
        <f t="shared" si="5"/>
        <v>247.75135956683883</v>
      </c>
      <c r="BA43" s="220">
        <f t="shared" si="5"/>
        <v>250.63441495066385</v>
      </c>
      <c r="BB43" s="220">
        <f t="shared" si="5"/>
        <v>253.5174708169414</v>
      </c>
      <c r="BC43" s="220">
        <f t="shared" si="5"/>
        <v>256.40053720725672</v>
      </c>
      <c r="BD43" s="220">
        <f t="shared" si="5"/>
        <v>259.28360577762186</v>
      </c>
      <c r="BE43" s="220">
        <f t="shared" si="5"/>
        <v>262.16667022108976</v>
      </c>
      <c r="BF43" s="220">
        <f t="shared" si="5"/>
        <v>265.04973285373103</v>
      </c>
      <c r="BG43" s="220">
        <f t="shared" si="5"/>
        <v>267.93279731939236</v>
      </c>
      <c r="BH43" s="220">
        <f t="shared" si="5"/>
        <v>270.81586257353939</v>
      </c>
      <c r="BI43" s="220">
        <f t="shared" si="5"/>
        <v>273.698927261807</v>
      </c>
    </row>
    <row r="44" spans="1:75">
      <c r="A44" s="183" t="s">
        <v>261</v>
      </c>
      <c r="B44" s="394" t="s">
        <v>258</v>
      </c>
      <c r="C44" s="395"/>
      <c r="D44" s="180" t="s">
        <v>189</v>
      </c>
      <c r="E44" s="181">
        <f>E$43*$Y$33</f>
        <v>133.61715256631226</v>
      </c>
      <c r="F44" s="181">
        <f t="shared" ref="F44:BI44" si="6">F$43*$Y$33</f>
        <v>135.65193153993906</v>
      </c>
      <c r="G44" s="181">
        <f t="shared" si="6"/>
        <v>137.7176969728954</v>
      </c>
      <c r="H44" s="181">
        <f t="shared" si="6"/>
        <v>139.81492076537762</v>
      </c>
      <c r="I44" s="181">
        <f t="shared" si="6"/>
        <v>141.94408199477147</v>
      </c>
      <c r="J44" s="181">
        <f t="shared" si="6"/>
        <v>144.10566702119883</v>
      </c>
      <c r="K44" s="181">
        <f t="shared" si="6"/>
        <v>146.30016959306471</v>
      </c>
      <c r="L44" s="181">
        <f t="shared" si="6"/>
        <v>148.52809095260415</v>
      </c>
      <c r="M44" s="181">
        <f t="shared" si="6"/>
        <v>150.789940046976</v>
      </c>
      <c r="N44" s="181">
        <f t="shared" si="6"/>
        <v>153.0862335282628</v>
      </c>
      <c r="O44" s="181">
        <f t="shared" si="6"/>
        <v>155.41749596456489</v>
      </c>
      <c r="P44" s="181">
        <f t="shared" si="6"/>
        <v>157.78425984000003</v>
      </c>
      <c r="Q44" s="181">
        <f t="shared" si="6"/>
        <v>160.18706587134443</v>
      </c>
      <c r="R44" s="181">
        <f t="shared" si="6"/>
        <v>162.62646279693874</v>
      </c>
      <c r="S44" s="181">
        <f t="shared" si="6"/>
        <v>165.10300790442267</v>
      </c>
      <c r="T44" s="181">
        <f t="shared" si="6"/>
        <v>167.61726692518798</v>
      </c>
      <c r="U44" s="181">
        <f t="shared" si="6"/>
        <v>170.16981413992553</v>
      </c>
      <c r="V44" s="181">
        <f t="shared" si="6"/>
        <v>172.76123258971896</v>
      </c>
      <c r="W44" s="181">
        <f t="shared" si="6"/>
        <v>175.39211428713855</v>
      </c>
      <c r="X44" s="181">
        <f t="shared" si="6"/>
        <v>178.06306021624113</v>
      </c>
      <c r="Y44" s="181">
        <f t="shared" si="6"/>
        <v>180.7746804381172</v>
      </c>
      <c r="Z44" s="181">
        <f t="shared" si="6"/>
        <v>183.48630065999328</v>
      </c>
      <c r="AA44" s="181">
        <f t="shared" si="6"/>
        <v>186.2385951746428</v>
      </c>
      <c r="AB44" s="181">
        <f t="shared" si="6"/>
        <v>189.03217404315615</v>
      </c>
      <c r="AC44" s="181">
        <f t="shared" si="6"/>
        <v>191.86765672029804</v>
      </c>
      <c r="AD44" s="181">
        <f t="shared" si="6"/>
        <v>194.74567152677281</v>
      </c>
      <c r="AE44" s="181">
        <f t="shared" si="6"/>
        <v>197.66685659914668</v>
      </c>
      <c r="AF44" s="181">
        <f t="shared" si="6"/>
        <v>200.63185946766006</v>
      </c>
      <c r="AG44" s="181">
        <f t="shared" si="6"/>
        <v>203.64133737286829</v>
      </c>
      <c r="AH44" s="181">
        <f t="shared" si="6"/>
        <v>206.69595737118868</v>
      </c>
      <c r="AI44" s="181">
        <f t="shared" si="6"/>
        <v>209.79639675708776</v>
      </c>
      <c r="AJ44" s="181">
        <f t="shared" si="6"/>
        <v>212.80640836774228</v>
      </c>
      <c r="AK44" s="181">
        <f t="shared" si="6"/>
        <v>215.84200810230178</v>
      </c>
      <c r="AL44" s="181">
        <f t="shared" si="6"/>
        <v>218.88904797497975</v>
      </c>
      <c r="AM44" s="181">
        <f t="shared" si="6"/>
        <v>221.93723988396692</v>
      </c>
      <c r="AN44" s="181">
        <f t="shared" si="6"/>
        <v>224.9806674825991</v>
      </c>
      <c r="AO44" s="181">
        <f t="shared" si="6"/>
        <v>228.0195499982822</v>
      </c>
      <c r="AP44" s="181">
        <f t="shared" si="6"/>
        <v>231.06326080407018</v>
      </c>
      <c r="AQ44" s="181">
        <f t="shared" si="6"/>
        <v>234.10729500913823</v>
      </c>
      <c r="AR44" s="181">
        <f t="shared" si="6"/>
        <v>237.15038587904638</v>
      </c>
      <c r="AS44" s="181">
        <f t="shared" si="6"/>
        <v>240.19293797506933</v>
      </c>
      <c r="AT44" s="181">
        <f t="shared" si="6"/>
        <v>243.2357349553468</v>
      </c>
      <c r="AU44" s="181">
        <f t="shared" si="6"/>
        <v>246.27896487443905</v>
      </c>
      <c r="AV44" s="181">
        <f t="shared" si="6"/>
        <v>249.32200465405313</v>
      </c>
      <c r="AW44" s="181">
        <f t="shared" si="6"/>
        <v>252.36492128808257</v>
      </c>
      <c r="AX44" s="181">
        <f t="shared" si="6"/>
        <v>255.40786720240325</v>
      </c>
      <c r="AY44" s="181">
        <f t="shared" si="6"/>
        <v>258.45087419996014</v>
      </c>
      <c r="AZ44" s="181">
        <f t="shared" si="6"/>
        <v>261.49388333827409</v>
      </c>
      <c r="BA44" s="181">
        <f t="shared" si="6"/>
        <v>264.53685896316603</v>
      </c>
      <c r="BB44" s="181">
        <f t="shared" si="6"/>
        <v>267.5798350972716</v>
      </c>
      <c r="BC44" s="181">
        <f t="shared" si="6"/>
        <v>270.62282233917301</v>
      </c>
      <c r="BD44" s="181">
        <f t="shared" si="6"/>
        <v>273.66581188204941</v>
      </c>
      <c r="BE44" s="181">
        <f t="shared" si="6"/>
        <v>276.7087970691137</v>
      </c>
      <c r="BF44" s="181">
        <f t="shared" si="6"/>
        <v>279.75178034490654</v>
      </c>
      <c r="BG44" s="181">
        <f t="shared" si="6"/>
        <v>282.79476555539532</v>
      </c>
      <c r="BH44" s="181">
        <f t="shared" si="6"/>
        <v>285.83775159810625</v>
      </c>
      <c r="BI44" s="181">
        <f t="shared" si="6"/>
        <v>288.880737043549</v>
      </c>
    </row>
    <row r="45" spans="1:75" ht="62.25" customHeight="1">
      <c r="A45" s="183" t="s">
        <v>262</v>
      </c>
      <c r="B45" s="397" t="s">
        <v>263</v>
      </c>
      <c r="C45" s="397"/>
      <c r="D45" s="177" t="s">
        <v>244</v>
      </c>
      <c r="E45" s="169">
        <v>379.78514960000001</v>
      </c>
      <c r="F45" s="169">
        <v>385.56867979999998</v>
      </c>
      <c r="G45" s="169">
        <v>391.44028409999999</v>
      </c>
      <c r="H45" s="169">
        <v>397.40130360000001</v>
      </c>
      <c r="I45" s="169">
        <v>403.45310009999997</v>
      </c>
      <c r="J45" s="169">
        <v>409.59705600000001</v>
      </c>
      <c r="K45" s="169">
        <v>415.8345746</v>
      </c>
      <c r="L45" s="169">
        <v>422.16708080000001</v>
      </c>
      <c r="M45" s="169">
        <v>428.59602109999997</v>
      </c>
      <c r="N45" s="169">
        <v>435.12286410000002</v>
      </c>
      <c r="O45" s="169">
        <v>441.74910060000002</v>
      </c>
      <c r="P45" s="169">
        <v>448.4762442</v>
      </c>
      <c r="Q45" s="169">
        <v>455.3058317</v>
      </c>
      <c r="R45" s="169">
        <v>462.23942310000001</v>
      </c>
      <c r="S45" s="169">
        <v>469.2786021</v>
      </c>
      <c r="T45" s="169">
        <v>476.4249767</v>
      </c>
      <c r="U45" s="169">
        <v>483.68017939999999</v>
      </c>
      <c r="V45" s="169">
        <v>491.04586740000002</v>
      </c>
      <c r="W45" s="169">
        <v>498.52372329999997</v>
      </c>
      <c r="X45" s="169">
        <v>506.11545510000002</v>
      </c>
      <c r="Y45" s="169">
        <v>513.8227971</v>
      </c>
      <c r="Z45" s="169">
        <v>521.53013899999996</v>
      </c>
      <c r="AA45" s="169">
        <v>529.35309110000003</v>
      </c>
      <c r="AB45" s="169">
        <v>537.29338749999999</v>
      </c>
      <c r="AC45" s="169">
        <v>545.35278830000004</v>
      </c>
      <c r="AD45" s="169">
        <v>553.53308010000001</v>
      </c>
      <c r="AE45" s="169">
        <v>561.83607629999995</v>
      </c>
      <c r="AF45" s="169">
        <v>570.26361750000001</v>
      </c>
      <c r="AG45" s="169">
        <v>578.81757170000003</v>
      </c>
      <c r="AH45" s="169">
        <v>587.49983529999997</v>
      </c>
      <c r="AI45" s="169">
        <v>596.31233280000004</v>
      </c>
      <c r="AJ45" s="220">
        <f>SLOPE(AD45:AI45,AD38:AI38)+AI45</f>
        <v>604.86780407714286</v>
      </c>
      <c r="AK45" s="220">
        <f t="shared" ref="AK45:BI45" si="7">SLOPE(AE45:AJ45,AE38:AJ38)+AJ45</f>
        <v>613.49600545959186</v>
      </c>
      <c r="AL45" s="220">
        <f t="shared" si="7"/>
        <v>622.15672358614574</v>
      </c>
      <c r="AM45" s="220">
        <f t="shared" si="7"/>
        <v>630.82071619147848</v>
      </c>
      <c r="AN45" s="220">
        <f t="shared" si="7"/>
        <v>639.47116699714354</v>
      </c>
      <c r="AO45" s="220">
        <f t="shared" si="7"/>
        <v>648.10869915300862</v>
      </c>
      <c r="AP45" s="220">
        <f t="shared" si="7"/>
        <v>656.75995494150334</v>
      </c>
      <c r="AQ45" s="220">
        <f t="shared" si="7"/>
        <v>665.41212993909789</v>
      </c>
      <c r="AR45" s="220">
        <f t="shared" si="7"/>
        <v>674.06162365826071</v>
      </c>
      <c r="AS45" s="220">
        <f t="shared" si="7"/>
        <v>682.70958599963978</v>
      </c>
      <c r="AT45" s="220">
        <f t="shared" si="7"/>
        <v>691.35824438609211</v>
      </c>
      <c r="AU45" s="220">
        <f t="shared" si="7"/>
        <v>700.00813333063468</v>
      </c>
      <c r="AV45" s="220">
        <f t="shared" si="7"/>
        <v>708.6574818342923</v>
      </c>
      <c r="AW45" s="220">
        <f t="shared" si="7"/>
        <v>717.30648031656506</v>
      </c>
      <c r="AX45" s="220">
        <f t="shared" si="7"/>
        <v>725.95556202342277</v>
      </c>
      <c r="AY45" s="220">
        <f t="shared" si="7"/>
        <v>734.6048173495368</v>
      </c>
      <c r="AZ45" s="220">
        <f t="shared" si="7"/>
        <v>743.25407876033285</v>
      </c>
      <c r="BA45" s="220">
        <f t="shared" si="7"/>
        <v>751.90324491464946</v>
      </c>
      <c r="BB45" s="220">
        <f t="shared" si="7"/>
        <v>760.55241251634095</v>
      </c>
      <c r="BC45" s="220">
        <f t="shared" si="7"/>
        <v>769.20161169015114</v>
      </c>
      <c r="BD45" s="220">
        <f t="shared" si="7"/>
        <v>777.85081740410465</v>
      </c>
      <c r="BE45" s="220">
        <f t="shared" si="7"/>
        <v>786.50001073736132</v>
      </c>
      <c r="BF45" s="220">
        <f t="shared" si="7"/>
        <v>795.1491986381418</v>
      </c>
      <c r="BG45" s="220">
        <f t="shared" si="7"/>
        <v>803.79839203798394</v>
      </c>
      <c r="BH45" s="220">
        <f t="shared" si="7"/>
        <v>812.44758780328232</v>
      </c>
      <c r="BI45" s="220">
        <f t="shared" si="7"/>
        <v>821.09678187094153</v>
      </c>
    </row>
    <row r="46" spans="1:75" s="117" customFormat="1">
      <c r="A46" s="183" t="s">
        <v>264</v>
      </c>
      <c r="B46" s="394" t="s">
        <v>258</v>
      </c>
      <c r="C46" s="395"/>
      <c r="D46" s="180" t="s">
        <v>189</v>
      </c>
      <c r="E46" s="181">
        <f>E$45*$Y$33</f>
        <v>400.85145759338985</v>
      </c>
      <c r="F46" s="181">
        <f t="shared" ref="F46:BI46" si="8">F$45*$Y$33</f>
        <v>406.95579451427028</v>
      </c>
      <c r="G46" s="181">
        <f t="shared" si="8"/>
        <v>413.15309091868613</v>
      </c>
      <c r="H46" s="181">
        <f t="shared" si="8"/>
        <v>419.44476229613286</v>
      </c>
      <c r="I46" s="181">
        <f t="shared" si="8"/>
        <v>425.83224598431434</v>
      </c>
      <c r="J46" s="181">
        <f t="shared" si="8"/>
        <v>432.31700106359642</v>
      </c>
      <c r="K46" s="181">
        <f t="shared" si="8"/>
        <v>438.90050867364721</v>
      </c>
      <c r="L46" s="181">
        <f t="shared" si="8"/>
        <v>445.58427275226558</v>
      </c>
      <c r="M46" s="181">
        <f t="shared" si="8"/>
        <v>452.36982003538105</v>
      </c>
      <c r="N46" s="181">
        <f t="shared" si="8"/>
        <v>459.25870058478847</v>
      </c>
      <c r="O46" s="181">
        <f t="shared" si="8"/>
        <v>466.25248789369465</v>
      </c>
      <c r="P46" s="181">
        <f t="shared" si="8"/>
        <v>473.35277952000007</v>
      </c>
      <c r="Q46" s="181">
        <f t="shared" si="8"/>
        <v>480.56119750848637</v>
      </c>
      <c r="R46" s="181">
        <f t="shared" si="8"/>
        <v>487.87938839081625</v>
      </c>
      <c r="S46" s="181">
        <f t="shared" si="8"/>
        <v>495.30902371326795</v>
      </c>
      <c r="T46" s="181">
        <f t="shared" si="8"/>
        <v>502.85180067001704</v>
      </c>
      <c r="U46" s="181">
        <f t="shared" si="8"/>
        <v>510.50944231422966</v>
      </c>
      <c r="V46" s="181">
        <f t="shared" si="8"/>
        <v>518.2836977691569</v>
      </c>
      <c r="W46" s="181">
        <f t="shared" si="8"/>
        <v>526.17634296696247</v>
      </c>
      <c r="X46" s="181">
        <f t="shared" si="8"/>
        <v>534.18918064872344</v>
      </c>
      <c r="Y46" s="181">
        <f t="shared" si="8"/>
        <v>542.32404131435158</v>
      </c>
      <c r="Z46" s="181">
        <f t="shared" si="8"/>
        <v>550.45890187443285</v>
      </c>
      <c r="AA46" s="181">
        <f t="shared" si="8"/>
        <v>558.71578541838142</v>
      </c>
      <c r="AB46" s="181">
        <f t="shared" si="8"/>
        <v>567.0965222350153</v>
      </c>
      <c r="AC46" s="181">
        <f t="shared" si="8"/>
        <v>575.60297005534721</v>
      </c>
      <c r="AD46" s="181">
        <f t="shared" si="8"/>
        <v>584.23701458031849</v>
      </c>
      <c r="AE46" s="181">
        <f t="shared" si="8"/>
        <v>593.00056979743999</v>
      </c>
      <c r="AF46" s="181">
        <f t="shared" si="8"/>
        <v>601.89557840298016</v>
      </c>
      <c r="AG46" s="181">
        <f t="shared" si="8"/>
        <v>610.92401201305802</v>
      </c>
      <c r="AH46" s="181">
        <f t="shared" si="8"/>
        <v>620.08787221911291</v>
      </c>
      <c r="AI46" s="181">
        <f t="shared" si="8"/>
        <v>629.38919027126326</v>
      </c>
      <c r="AJ46" s="181">
        <f t="shared" si="8"/>
        <v>638.41922510925815</v>
      </c>
      <c r="AK46" s="181">
        <f t="shared" si="8"/>
        <v>647.52602431982939</v>
      </c>
      <c r="AL46" s="181">
        <f t="shared" si="8"/>
        <v>656.66714394625785</v>
      </c>
      <c r="AM46" s="181">
        <f t="shared" si="8"/>
        <v>665.81171968357626</v>
      </c>
      <c r="AN46" s="181">
        <f t="shared" si="8"/>
        <v>674.94200247094398</v>
      </c>
      <c r="AO46" s="181">
        <f t="shared" si="8"/>
        <v>684.05865002373775</v>
      </c>
      <c r="AP46" s="181">
        <f t="shared" si="8"/>
        <v>693.18978244553944</v>
      </c>
      <c r="AQ46" s="181">
        <f t="shared" si="8"/>
        <v>702.32188506406396</v>
      </c>
      <c r="AR46" s="181">
        <f t="shared" si="8"/>
        <v>711.45115767628431</v>
      </c>
      <c r="AS46" s="181">
        <f t="shared" si="8"/>
        <v>720.57881396670427</v>
      </c>
      <c r="AT46" s="181">
        <f t="shared" si="8"/>
        <v>729.70720491113184</v>
      </c>
      <c r="AU46" s="181">
        <f t="shared" si="8"/>
        <v>738.83689467149429</v>
      </c>
      <c r="AV46" s="181">
        <f t="shared" si="8"/>
        <v>747.96601401324847</v>
      </c>
      <c r="AW46" s="181">
        <f t="shared" si="8"/>
        <v>757.0947639182765</v>
      </c>
      <c r="AX46" s="181">
        <f t="shared" si="8"/>
        <v>766.22360166427518</v>
      </c>
      <c r="AY46" s="181">
        <f t="shared" si="8"/>
        <v>775.35262266001928</v>
      </c>
      <c r="AZ46" s="181">
        <f t="shared" si="8"/>
        <v>784.4816500779566</v>
      </c>
      <c r="BA46" s="181">
        <f t="shared" si="8"/>
        <v>793.61057695563159</v>
      </c>
      <c r="BB46" s="181">
        <f t="shared" si="8"/>
        <v>802.73950536096584</v>
      </c>
      <c r="BC46" s="181">
        <f t="shared" si="8"/>
        <v>811.86846708969301</v>
      </c>
      <c r="BD46" s="181">
        <f t="shared" si="8"/>
        <v>820.99743572133889</v>
      </c>
      <c r="BE46" s="181">
        <f t="shared" si="8"/>
        <v>830.12639128554292</v>
      </c>
      <c r="BF46" s="181">
        <f t="shared" si="8"/>
        <v>839.25534111593663</v>
      </c>
      <c r="BG46" s="181">
        <f t="shared" si="8"/>
        <v>848.38429675041948</v>
      </c>
      <c r="BH46" s="181">
        <f t="shared" si="8"/>
        <v>857.51325488156817</v>
      </c>
      <c r="BI46" s="181">
        <f t="shared" si="8"/>
        <v>866.64221122091135</v>
      </c>
    </row>
    <row r="47" spans="1:75" s="117" customFormat="1">
      <c r="A47" s="119" t="s">
        <v>265</v>
      </c>
      <c r="B47" s="392" t="s">
        <v>266</v>
      </c>
      <c r="C47" s="393"/>
      <c r="D47" s="119"/>
      <c r="E47" s="144">
        <v>0.81969999999999998</v>
      </c>
      <c r="F47" s="144">
        <v>0.81969999999999998</v>
      </c>
      <c r="G47" s="144">
        <v>0.81969999999999998</v>
      </c>
      <c r="H47" s="144">
        <v>0.81969999999999998</v>
      </c>
      <c r="I47" s="144">
        <v>0.81969999999999998</v>
      </c>
      <c r="J47" s="144">
        <v>0.81969999999999998</v>
      </c>
      <c r="K47" s="144">
        <v>0.81969999999999998</v>
      </c>
      <c r="L47" s="144">
        <v>0.81969999999999998</v>
      </c>
      <c r="M47" s="144">
        <v>0.81969999999999998</v>
      </c>
      <c r="N47" s="144">
        <v>0.81969999999999998</v>
      </c>
      <c r="O47" s="144">
        <v>0.81969999999999998</v>
      </c>
      <c r="P47" s="144">
        <v>0.81969999999999998</v>
      </c>
      <c r="Q47" s="144">
        <v>0.81969999999999998</v>
      </c>
      <c r="R47" s="144">
        <v>0.81969999999999998</v>
      </c>
      <c r="S47" s="144">
        <v>0.81969999999999998</v>
      </c>
      <c r="T47" s="144">
        <v>0.81969999999999998</v>
      </c>
      <c r="U47" s="144">
        <v>0.81969999999999998</v>
      </c>
      <c r="V47" s="144">
        <v>0.81969999999999998</v>
      </c>
      <c r="W47" s="144">
        <v>0.81969999999999998</v>
      </c>
      <c r="X47" s="144">
        <v>0.81969999999999998</v>
      </c>
      <c r="Y47" s="144">
        <v>0.81969999999999998</v>
      </c>
      <c r="Z47" s="144">
        <v>0.81969999999999998</v>
      </c>
      <c r="AA47" s="144">
        <v>0.81969999999999998</v>
      </c>
      <c r="AB47" s="144">
        <v>0.81969999999999998</v>
      </c>
      <c r="AC47" s="144">
        <v>0.81969999999999998</v>
      </c>
      <c r="AD47" s="144">
        <v>0.81969999999999998</v>
      </c>
      <c r="AE47" s="144">
        <v>0.81969999999999998</v>
      </c>
      <c r="AF47" s="144">
        <v>0.81969999999999998</v>
      </c>
      <c r="AG47" s="144">
        <v>0.81969999999999998</v>
      </c>
      <c r="AH47" s="144">
        <v>0.81969999999999998</v>
      </c>
      <c r="AI47" s="144">
        <v>0.81969999999999998</v>
      </c>
      <c r="AJ47" s="144">
        <v>0.81969999999999998</v>
      </c>
      <c r="AK47" s="144">
        <v>0.81969999999999998</v>
      </c>
      <c r="AL47" s="144">
        <v>0.81969999999999998</v>
      </c>
      <c r="AM47" s="144">
        <v>0.81969999999999998</v>
      </c>
      <c r="AN47" s="144">
        <v>0.81969999999999998</v>
      </c>
      <c r="AO47" s="144">
        <v>0.81969999999999998</v>
      </c>
      <c r="AP47" s="144">
        <v>0.81969999999999998</v>
      </c>
      <c r="AQ47" s="144">
        <v>0.81969999999999998</v>
      </c>
      <c r="AR47" s="144">
        <v>0.81969999999999998</v>
      </c>
      <c r="AS47" s="144">
        <v>0.81969999999999998</v>
      </c>
      <c r="AT47" s="144">
        <v>0.81969999999999998</v>
      </c>
      <c r="AU47" s="144">
        <v>0.81969999999999998</v>
      </c>
      <c r="AV47" s="144">
        <v>0.81969999999999998</v>
      </c>
      <c r="AW47" s="144">
        <v>0.81969999999999998</v>
      </c>
      <c r="AX47" s="144">
        <v>0.81969999999999998</v>
      </c>
      <c r="AY47" s="144">
        <v>0.81969999999999998</v>
      </c>
      <c r="AZ47" s="144">
        <v>0.81969999999999998</v>
      </c>
      <c r="BA47" s="144">
        <v>0.81969999999999998</v>
      </c>
      <c r="BB47" s="144">
        <v>0.81969999999999998</v>
      </c>
      <c r="BC47" s="144">
        <v>0.81969999999999998</v>
      </c>
      <c r="BD47" s="144">
        <v>0.81969999999999998</v>
      </c>
      <c r="BE47" s="144">
        <v>0.81969999999999998</v>
      </c>
      <c r="BF47" s="144">
        <v>0.81969999999999998</v>
      </c>
      <c r="BG47" s="144">
        <v>0.81969999999999998</v>
      </c>
      <c r="BH47" s="144">
        <v>0.81969999999999998</v>
      </c>
      <c r="BI47" s="144">
        <v>0.81969999999999998</v>
      </c>
    </row>
    <row r="48" spans="1:75" s="117" customFormat="1">
      <c r="G48" s="184"/>
      <c r="H48" s="161"/>
      <c r="I48" s="161"/>
      <c r="J48" s="161"/>
      <c r="K48" s="161"/>
      <c r="L48" s="161"/>
      <c r="M48" s="161"/>
      <c r="N48" s="161"/>
      <c r="O48" s="161"/>
      <c r="P48" s="161"/>
      <c r="Q48" s="161"/>
      <c r="R48" s="161"/>
      <c r="S48" s="161"/>
      <c r="T48" s="161"/>
      <c r="U48" s="161"/>
      <c r="V48" s="161"/>
      <c r="W48" s="161"/>
      <c r="X48" s="161"/>
      <c r="Y48" s="161"/>
      <c r="Z48" s="161"/>
      <c r="AA48" s="161"/>
      <c r="AB48" s="161"/>
      <c r="AC48" s="161"/>
      <c r="AD48" s="161"/>
      <c r="AE48" s="161"/>
      <c r="AF48" s="161"/>
      <c r="AG48" s="161"/>
      <c r="AH48" s="161"/>
      <c r="AI48" s="161"/>
      <c r="AJ48" s="161"/>
      <c r="AK48" s="161"/>
      <c r="AL48" s="161"/>
      <c r="AM48" s="161"/>
      <c r="AN48" s="161"/>
      <c r="AO48" s="161"/>
      <c r="AP48" s="161"/>
      <c r="AQ48" s="161"/>
      <c r="AR48" s="161"/>
      <c r="AS48" s="161"/>
      <c r="AT48" s="161"/>
      <c r="AU48" s="161"/>
      <c r="AV48" s="161"/>
      <c r="AW48" s="161"/>
      <c r="AX48" s="161"/>
      <c r="AY48" s="161"/>
      <c r="AZ48" s="161"/>
      <c r="BA48" s="161"/>
      <c r="BB48" s="161"/>
      <c r="BC48" s="161"/>
      <c r="BD48" s="161"/>
      <c r="BE48" s="161"/>
      <c r="BF48" s="161"/>
      <c r="BG48" s="161"/>
      <c r="BH48" s="161"/>
      <c r="BJ48" s="118"/>
      <c r="BK48" s="118"/>
      <c r="BL48" s="118"/>
      <c r="BM48" s="118"/>
      <c r="BN48" s="118"/>
      <c r="BO48" s="118"/>
      <c r="BP48" s="118"/>
      <c r="BQ48" s="118"/>
      <c r="BR48" s="118"/>
      <c r="BS48" s="118"/>
      <c r="BT48" s="118"/>
      <c r="BU48" s="118"/>
      <c r="BV48" s="118"/>
    </row>
    <row r="49" spans="1:74" s="117" customFormat="1">
      <c r="A49" s="305" t="s">
        <v>267</v>
      </c>
      <c r="G49" s="184"/>
      <c r="H49" s="161"/>
      <c r="I49" s="161"/>
      <c r="J49" s="161"/>
      <c r="K49" s="161"/>
      <c r="L49" s="161"/>
      <c r="M49" s="161"/>
      <c r="N49" s="161"/>
      <c r="O49" s="161"/>
      <c r="P49" s="161"/>
      <c r="Q49" s="161"/>
      <c r="R49" s="161"/>
      <c r="S49" s="161"/>
      <c r="T49" s="161"/>
      <c r="U49" s="161"/>
      <c r="V49" s="161"/>
      <c r="W49" s="161"/>
      <c r="X49" s="161"/>
      <c r="Y49" s="161"/>
      <c r="Z49" s="161"/>
      <c r="AA49" s="161"/>
      <c r="AB49" s="161"/>
      <c r="AC49" s="161"/>
      <c r="AD49" s="161"/>
      <c r="AE49" s="161"/>
      <c r="AF49" s="161"/>
      <c r="AG49" s="161"/>
      <c r="AH49" s="161"/>
      <c r="AI49" s="161"/>
      <c r="AJ49" s="161"/>
      <c r="AK49" s="161"/>
      <c r="AL49" s="161"/>
      <c r="AM49" s="161"/>
      <c r="AN49" s="161"/>
      <c r="AO49" s="161"/>
      <c r="AP49" s="161"/>
      <c r="AQ49" s="161"/>
      <c r="AR49" s="161"/>
      <c r="AS49" s="161"/>
      <c r="AT49" s="161"/>
      <c r="AU49" s="161"/>
      <c r="AV49" s="161"/>
      <c r="AW49" s="161"/>
      <c r="AX49" s="161"/>
      <c r="AY49" s="161"/>
      <c r="AZ49" s="161"/>
      <c r="BA49" s="161"/>
      <c r="BB49" s="161"/>
      <c r="BC49" s="161"/>
      <c r="BD49" s="161"/>
      <c r="BE49" s="161"/>
      <c r="BF49" s="161"/>
      <c r="BG49" s="161"/>
      <c r="BH49" s="161"/>
      <c r="BJ49" s="118"/>
      <c r="BK49" s="118"/>
      <c r="BL49" s="118"/>
      <c r="BM49" s="118"/>
      <c r="BN49" s="118"/>
      <c r="BO49" s="118"/>
      <c r="BP49" s="118"/>
      <c r="BQ49" s="118"/>
      <c r="BR49" s="118"/>
      <c r="BS49" s="118"/>
      <c r="BT49" s="118"/>
      <c r="BU49" s="118"/>
      <c r="BV49" s="118"/>
    </row>
    <row r="50" spans="1:74">
      <c r="A50" s="301" t="s">
        <v>268</v>
      </c>
      <c r="B50" s="117" t="s">
        <v>269</v>
      </c>
      <c r="C50" s="117"/>
      <c r="D50" s="117"/>
      <c r="E50" s="117"/>
      <c r="F50" s="184"/>
      <c r="G50" s="161" t="s">
        <v>270</v>
      </c>
      <c r="L50" s="161" t="s">
        <v>271</v>
      </c>
      <c r="Q50" s="161" t="s">
        <v>272</v>
      </c>
      <c r="V50" s="161" t="s">
        <v>273</v>
      </c>
    </row>
    <row r="51" spans="1:74">
      <c r="A51" s="301" t="s">
        <v>274</v>
      </c>
      <c r="B51" s="302">
        <v>2027</v>
      </c>
      <c r="C51" s="302">
        <v>2028</v>
      </c>
      <c r="D51" s="302">
        <v>2029</v>
      </c>
      <c r="E51" s="302">
        <v>2030</v>
      </c>
      <c r="F51" s="302">
        <v>2031</v>
      </c>
      <c r="G51" s="302">
        <v>2032</v>
      </c>
      <c r="H51" s="302">
        <v>2033</v>
      </c>
      <c r="I51" s="302">
        <v>2034</v>
      </c>
      <c r="J51" s="302">
        <v>2035</v>
      </c>
      <c r="K51" s="302">
        <v>2036</v>
      </c>
      <c r="L51" s="302">
        <v>2037</v>
      </c>
      <c r="M51" s="302">
        <v>2038</v>
      </c>
      <c r="N51" s="302">
        <v>2039</v>
      </c>
      <c r="O51" s="302">
        <v>2040</v>
      </c>
      <c r="P51" s="302">
        <v>2041</v>
      </c>
      <c r="Q51" s="302">
        <v>2042</v>
      </c>
      <c r="R51" s="302">
        <v>2043</v>
      </c>
      <c r="S51" s="302">
        <v>2044</v>
      </c>
      <c r="T51" s="302">
        <v>2045</v>
      </c>
      <c r="U51" s="302">
        <v>2046</v>
      </c>
      <c r="V51" s="302">
        <v>2047</v>
      </c>
      <c r="W51" s="302">
        <v>2048</v>
      </c>
      <c r="X51" s="302">
        <v>2049</v>
      </c>
      <c r="Y51" s="302">
        <v>2050</v>
      </c>
      <c r="Z51" s="302">
        <v>2051</v>
      </c>
      <c r="AA51" s="302">
        <v>2052</v>
      </c>
      <c r="AB51" s="302">
        <v>2053</v>
      </c>
      <c r="AC51" s="302">
        <v>2054</v>
      </c>
      <c r="AD51" s="302">
        <v>2055</v>
      </c>
      <c r="AE51" s="302">
        <v>2056</v>
      </c>
      <c r="AF51" s="302">
        <v>2057</v>
      </c>
      <c r="AG51" s="302">
        <v>2058</v>
      </c>
      <c r="AH51" s="302">
        <v>2059</v>
      </c>
      <c r="AI51" s="302">
        <v>2060</v>
      </c>
      <c r="AJ51" s="302">
        <v>2061</v>
      </c>
      <c r="AK51" s="302">
        <v>2062</v>
      </c>
      <c r="AL51" s="302">
        <v>2063</v>
      </c>
      <c r="AM51" s="302">
        <v>2064</v>
      </c>
      <c r="AN51" s="302">
        <v>2065</v>
      </c>
      <c r="AO51" s="302">
        <v>2066</v>
      </c>
      <c r="AP51" s="302">
        <v>2067</v>
      </c>
      <c r="AQ51" s="302">
        <v>2068</v>
      </c>
      <c r="AR51" s="302">
        <v>2069</v>
      </c>
      <c r="AS51" s="302">
        <v>2070</v>
      </c>
      <c r="AT51" s="302">
        <v>2071</v>
      </c>
      <c r="AU51" s="302">
        <v>2072</v>
      </c>
      <c r="AV51" s="302">
        <v>2073</v>
      </c>
      <c r="AW51" s="302">
        <v>2074</v>
      </c>
      <c r="AX51" s="302">
        <v>2075</v>
      </c>
      <c r="AY51" s="302">
        <v>2076</v>
      </c>
    </row>
    <row r="52" spans="1:74">
      <c r="A52" s="301" t="s">
        <v>275</v>
      </c>
      <c r="B52" s="297">
        <v>1</v>
      </c>
      <c r="C52" s="303">
        <f>B52</f>
        <v>1</v>
      </c>
      <c r="D52" s="303">
        <f>B52</f>
        <v>1</v>
      </c>
      <c r="E52" s="303">
        <f>B52</f>
        <v>1</v>
      </c>
      <c r="F52" s="304">
        <f>B52</f>
        <v>1</v>
      </c>
      <c r="G52" s="297">
        <v>1</v>
      </c>
      <c r="H52" s="303">
        <f>G52</f>
        <v>1</v>
      </c>
      <c r="I52" s="303">
        <f>G52</f>
        <v>1</v>
      </c>
      <c r="J52" s="303">
        <f>G52</f>
        <v>1</v>
      </c>
      <c r="K52" s="304">
        <f>G52</f>
        <v>1</v>
      </c>
      <c r="L52" s="297">
        <v>1</v>
      </c>
      <c r="M52" s="303">
        <f>L52</f>
        <v>1</v>
      </c>
      <c r="N52" s="303">
        <f>L52</f>
        <v>1</v>
      </c>
      <c r="O52" s="303">
        <f>L52</f>
        <v>1</v>
      </c>
      <c r="P52" s="304">
        <f>L52</f>
        <v>1</v>
      </c>
      <c r="Q52" s="297">
        <v>1</v>
      </c>
      <c r="R52" s="303">
        <f>Q52</f>
        <v>1</v>
      </c>
      <c r="S52" s="303">
        <f>Q52</f>
        <v>1</v>
      </c>
      <c r="T52" s="303">
        <f>Q52</f>
        <v>1</v>
      </c>
      <c r="U52" s="304">
        <f>Q52</f>
        <v>1</v>
      </c>
      <c r="V52" s="297">
        <v>1</v>
      </c>
      <c r="W52" s="303">
        <f>V52</f>
        <v>1</v>
      </c>
      <c r="X52" s="303">
        <f>V52</f>
        <v>1</v>
      </c>
      <c r="Y52" s="303">
        <f>V52</f>
        <v>1</v>
      </c>
      <c r="Z52" s="304">
        <f>V52</f>
        <v>1</v>
      </c>
      <c r="AA52" s="304">
        <f t="shared" ref="AA52:AY52" si="9">W52</f>
        <v>1</v>
      </c>
      <c r="AB52" s="304">
        <f t="shared" si="9"/>
        <v>1</v>
      </c>
      <c r="AC52" s="304">
        <f t="shared" si="9"/>
        <v>1</v>
      </c>
      <c r="AD52" s="304">
        <f t="shared" si="9"/>
        <v>1</v>
      </c>
      <c r="AE52" s="304">
        <f t="shared" si="9"/>
        <v>1</v>
      </c>
      <c r="AF52" s="304">
        <f t="shared" si="9"/>
        <v>1</v>
      </c>
      <c r="AG52" s="304">
        <f t="shared" si="9"/>
        <v>1</v>
      </c>
      <c r="AH52" s="304">
        <f t="shared" si="9"/>
        <v>1</v>
      </c>
      <c r="AI52" s="304">
        <f t="shared" si="9"/>
        <v>1</v>
      </c>
      <c r="AJ52" s="304">
        <f t="shared" si="9"/>
        <v>1</v>
      </c>
      <c r="AK52" s="304">
        <f t="shared" si="9"/>
        <v>1</v>
      </c>
      <c r="AL52" s="304">
        <f t="shared" si="9"/>
        <v>1</v>
      </c>
      <c r="AM52" s="304">
        <f t="shared" si="9"/>
        <v>1</v>
      </c>
      <c r="AN52" s="304">
        <f t="shared" si="9"/>
        <v>1</v>
      </c>
      <c r="AO52" s="304">
        <f t="shared" si="9"/>
        <v>1</v>
      </c>
      <c r="AP52" s="304">
        <f t="shared" si="9"/>
        <v>1</v>
      </c>
      <c r="AQ52" s="304">
        <f t="shared" si="9"/>
        <v>1</v>
      </c>
      <c r="AR52" s="304">
        <f t="shared" si="9"/>
        <v>1</v>
      </c>
      <c r="AS52" s="304">
        <f t="shared" si="9"/>
        <v>1</v>
      </c>
      <c r="AT52" s="304">
        <f t="shared" si="9"/>
        <v>1</v>
      </c>
      <c r="AU52" s="304">
        <f t="shared" si="9"/>
        <v>1</v>
      </c>
      <c r="AV52" s="304">
        <f t="shared" si="9"/>
        <v>1</v>
      </c>
      <c r="AW52" s="304">
        <f t="shared" si="9"/>
        <v>1</v>
      </c>
      <c r="AX52" s="304">
        <f t="shared" si="9"/>
        <v>1</v>
      </c>
      <c r="AY52" s="304">
        <f t="shared" si="9"/>
        <v>1</v>
      </c>
    </row>
    <row r="53" spans="1:74" ht="14" thickBot="1"/>
    <row r="54" spans="1:74" ht="14.5">
      <c r="A54" s="146" t="s">
        <v>276</v>
      </c>
      <c r="B54" s="25"/>
      <c r="C54" s="264" t="s">
        <v>277</v>
      </c>
      <c r="D54" s="25"/>
      <c r="E54" s="265" t="s">
        <v>278</v>
      </c>
    </row>
    <row r="55" spans="1:74">
      <c r="A55" s="147" t="s">
        <v>279</v>
      </c>
      <c r="B55"/>
      <c r="C55" s="148" t="s">
        <v>280</v>
      </c>
      <c r="D55"/>
      <c r="E55" s="128" t="s">
        <v>281</v>
      </c>
    </row>
    <row r="56" spans="1:74">
      <c r="A56" s="147" t="s">
        <v>282</v>
      </c>
      <c r="B56"/>
      <c r="C56" s="148" t="s">
        <v>283</v>
      </c>
      <c r="D56"/>
      <c r="E56" s="128" t="s">
        <v>284</v>
      </c>
    </row>
    <row r="57" spans="1:74">
      <c r="A57" s="147" t="s">
        <v>285</v>
      </c>
      <c r="B57"/>
      <c r="C57" s="148" t="s">
        <v>286</v>
      </c>
      <c r="D57"/>
      <c r="E57" s="128" t="s">
        <v>287</v>
      </c>
    </row>
    <row r="58" spans="1:74">
      <c r="A58" s="147" t="s">
        <v>288</v>
      </c>
      <c r="B58"/>
      <c r="C58" s="148" t="s">
        <v>289</v>
      </c>
      <c r="D58"/>
      <c r="E58" s="128" t="s">
        <v>290</v>
      </c>
    </row>
    <row r="59" spans="1:74">
      <c r="A59" s="147" t="s">
        <v>291</v>
      </c>
      <c r="B59"/>
      <c r="C59" s="148" t="s">
        <v>292</v>
      </c>
      <c r="D59"/>
      <c r="E59" s="128"/>
    </row>
    <row r="60" spans="1:74">
      <c r="A60" s="147" t="s">
        <v>293</v>
      </c>
      <c r="B60"/>
      <c r="C60" s="148" t="s">
        <v>294</v>
      </c>
      <c r="D60"/>
      <c r="E60" s="128"/>
    </row>
    <row r="61" spans="1:74">
      <c r="A61" s="147" t="s">
        <v>295</v>
      </c>
      <c r="B61"/>
      <c r="C61" s="148" t="s">
        <v>296</v>
      </c>
      <c r="D61"/>
      <c r="E61" s="128"/>
    </row>
    <row r="62" spans="1:74">
      <c r="A62" s="147" t="s">
        <v>297</v>
      </c>
      <c r="B62"/>
      <c r="D62"/>
      <c r="E62" s="128"/>
    </row>
    <row r="63" spans="1:74">
      <c r="A63" s="147" t="s">
        <v>298</v>
      </c>
      <c r="B63"/>
      <c r="C63" s="4" t="s">
        <v>299</v>
      </c>
      <c r="D63"/>
      <c r="E63" s="128"/>
    </row>
    <row r="64" spans="1:74">
      <c r="A64" s="147" t="s">
        <v>300</v>
      </c>
      <c r="B64"/>
      <c r="C64" s="148" t="s">
        <v>301</v>
      </c>
      <c r="D64"/>
      <c r="E64" s="128"/>
    </row>
    <row r="65" spans="1:5">
      <c r="A65" s="147" t="s">
        <v>302</v>
      </c>
      <c r="B65"/>
      <c r="C65" s="148" t="s">
        <v>303</v>
      </c>
      <c r="D65"/>
      <c r="E65" s="128"/>
    </row>
    <row r="66" spans="1:5">
      <c r="A66" s="147" t="s">
        <v>304</v>
      </c>
      <c r="B66"/>
      <c r="C66"/>
      <c r="D66"/>
      <c r="E66" s="128"/>
    </row>
    <row r="67" spans="1:5">
      <c r="A67" s="147" t="s">
        <v>305</v>
      </c>
      <c r="B67"/>
      <c r="C67"/>
      <c r="D67"/>
      <c r="E67" s="128"/>
    </row>
    <row r="68" spans="1:5">
      <c r="A68" s="147" t="s">
        <v>306</v>
      </c>
      <c r="B68"/>
      <c r="C68"/>
      <c r="D68"/>
      <c r="E68" s="128"/>
    </row>
    <row r="69" spans="1:5">
      <c r="A69" s="147" t="s">
        <v>307</v>
      </c>
      <c r="B69"/>
      <c r="C69"/>
      <c r="D69"/>
      <c r="E69" s="128"/>
    </row>
    <row r="70" spans="1:5">
      <c r="A70" s="147" t="s">
        <v>308</v>
      </c>
      <c r="B70"/>
      <c r="C70"/>
      <c r="D70"/>
      <c r="E70" s="128"/>
    </row>
    <row r="71" spans="1:5">
      <c r="A71" s="147" t="s">
        <v>309</v>
      </c>
      <c r="B71"/>
      <c r="C71"/>
      <c r="D71"/>
      <c r="E71" s="128"/>
    </row>
    <row r="72" spans="1:5">
      <c r="A72" s="147" t="s">
        <v>310</v>
      </c>
      <c r="B72"/>
      <c r="C72"/>
      <c r="D72"/>
      <c r="E72" s="128"/>
    </row>
    <row r="73" spans="1:5">
      <c r="A73" s="147" t="s">
        <v>311</v>
      </c>
      <c r="B73"/>
      <c r="C73"/>
      <c r="D73"/>
      <c r="E73" s="128"/>
    </row>
    <row r="74" spans="1:5">
      <c r="A74" s="147" t="s">
        <v>312</v>
      </c>
      <c r="B74"/>
      <c r="C74"/>
      <c r="D74"/>
      <c r="E74" s="128"/>
    </row>
    <row r="75" spans="1:5">
      <c r="A75" s="147" t="s">
        <v>313</v>
      </c>
      <c r="B75"/>
      <c r="C75"/>
      <c r="D75"/>
      <c r="E75" s="128"/>
    </row>
    <row r="76" spans="1:5">
      <c r="A76" s="147" t="s">
        <v>314</v>
      </c>
      <c r="B76"/>
      <c r="C76"/>
      <c r="D76"/>
      <c r="E76" s="128"/>
    </row>
    <row r="77" spans="1:5">
      <c r="A77" s="147" t="s">
        <v>315</v>
      </c>
      <c r="B77"/>
      <c r="C77"/>
      <c r="D77"/>
      <c r="E77" s="128"/>
    </row>
    <row r="78" spans="1:5" ht="14" thickBot="1">
      <c r="A78" s="149" t="s">
        <v>316</v>
      </c>
      <c r="B78" s="7"/>
      <c r="C78" s="7"/>
      <c r="D78" s="7"/>
      <c r="E78" s="126"/>
    </row>
  </sheetData>
  <mergeCells count="29">
    <mergeCell ref="E17:G17"/>
    <mergeCell ref="H17:J17"/>
    <mergeCell ref="B42:C42"/>
    <mergeCell ref="B38:C38"/>
    <mergeCell ref="B39:C39"/>
    <mergeCell ref="E20:F20"/>
    <mergeCell ref="H20:J20"/>
    <mergeCell ref="E21:F21"/>
    <mergeCell ref="H21:J21"/>
    <mergeCell ref="E14:G14"/>
    <mergeCell ref="H14:J14"/>
    <mergeCell ref="E15:G15"/>
    <mergeCell ref="H15:J15"/>
    <mergeCell ref="E16:G16"/>
    <mergeCell ref="H16:J16"/>
    <mergeCell ref="B47:C47"/>
    <mergeCell ref="B46:C46"/>
    <mergeCell ref="B40:C40"/>
    <mergeCell ref="B41:C41"/>
    <mergeCell ref="B43:C43"/>
    <mergeCell ref="B44:C44"/>
    <mergeCell ref="B45:C45"/>
    <mergeCell ref="D6:D7"/>
    <mergeCell ref="E6:G7"/>
    <mergeCell ref="H6:J7"/>
    <mergeCell ref="E13:G13"/>
    <mergeCell ref="A6:A7"/>
    <mergeCell ref="C6:C7"/>
    <mergeCell ref="H13:J13"/>
  </mergeCells>
  <conditionalFormatting sqref="B31:AD31">
    <cfRule type="cellIs" dxfId="0" priority="1" operator="equal">
      <formula>FALSE()</formula>
    </cfRule>
  </conditionalFormatting>
  <hyperlinks>
    <hyperlink ref="C29" r:id="rId1" xr:uid="{B62DB8CF-8E1D-47C2-850C-86226457CEFB}"/>
    <hyperlink ref="B41:C41" r:id="rId2" display="Green Book supplementary guidance: valuation of energy use and greenhouse gas emissions for appraisal (data tables 1-19, see table 3, central values)" xr:uid="{15F35748-58C0-4875-BB19-AEFE491AC9DF}"/>
    <hyperlink ref="B39" r:id="rId3" display="https://assets.publishing.service.gov.uk/media/647f50dd103ca60013039a8a/2023-ghg-cf-methodology-paper.pdf" xr:uid="{844E1203-F2FC-4101-A308-4C3395D586D2}"/>
    <hyperlink ref="B39:C39" r:id="rId4" display="2023 Government Greenhouse Gas Conversion Factors for Company Reporting (see table 9, column Total, under &quot;For electricity CONSUMED (including grid losses)&quot;, from 2010 to 2021)" xr:uid="{B57B273D-13A5-45B6-980F-E6C353B14953}"/>
    <hyperlink ref="E13" r:id="rId5" xr:uid="{2B291EB8-301D-45C4-AB7A-F4BB5100E231}"/>
    <hyperlink ref="E13:G13" r:id="rId6" display="HMRC Green Book (see Discount Factors spreadsheet 'Standard Discount Factors' tab" xr:uid="{05771C0B-0016-4C83-A107-1F127A3CD600}"/>
    <hyperlink ref="E14" r:id="rId7" xr:uid="{E491B461-C035-43B9-8348-569358E63ADE}"/>
    <hyperlink ref="E15" r:id="rId8" xr:uid="{CDF339DC-CE8A-49B0-9842-FCB1379E57BE}"/>
    <hyperlink ref="E16" r:id="rId9" xr:uid="{13A285D5-398E-4881-8113-675C508C9BEA}"/>
    <hyperlink ref="E14:G16" r:id="rId10" display="HMRC Green Book (see Discount Factors spreadsheet 'Standard Discount Factors' tab" xr:uid="{3DA40ECB-6B62-41EE-86A6-B1ACCF2F4FB0}"/>
    <hyperlink ref="E20" r:id="rId11" display="Health and Safety Executive Link" xr:uid="{8885F079-F21A-4921-93CD-48785BE384F1}"/>
    <hyperlink ref="E20:F20" r:id="rId12" display="Health and Safety Executive Link" xr:uid="{45030B6E-94AF-4B14-8044-1F9C62FE6D9F}"/>
    <hyperlink ref="G20" r:id="rId13" location=":~:text=The%20total%20of%20135%20worker,for%202020%2F21%20was%20145." display="HSE Work-related fatality figures published" xr:uid="{61BAD291-5837-401C-AFCE-AEAD61E35E61}"/>
    <hyperlink ref="E21" r:id="rId14" display="Health and Safety Executive Link" xr:uid="{3153EDAD-359C-490E-9067-9B90BCE5167A}"/>
    <hyperlink ref="E21:F21" r:id="rId15" display="Health and Safety Executive Link" xr:uid="{B162121C-6E97-462B-A635-3B0C2F11DCFA}"/>
    <hyperlink ref="G21" r:id="rId16" xr:uid="{9BF86369-B4BB-4900-AFED-3B6456224FAA}"/>
    <hyperlink ref="B43:C43" r:id="rId17" display="Green Book supplementary guidance: valuation of energy use and greenhouse gas emissions for appraisal (data tables 1-19, see table 3, central values)" xr:uid="{F74290DB-2834-40B7-A9E1-AEDC0015C121}"/>
    <hyperlink ref="B45:C45" r:id="rId18" display="Green Book supplementary guidance: valuation of energy use and greenhouse gas emissions for appraisal (data tables 1-19, see table 3, central values)" xr:uid="{3F12380D-DB3F-4517-84DA-A9CCF3837ABE}"/>
    <hyperlink ref="E23" r:id="rId19" xr:uid="{E942D3B3-9AF6-4378-AC2B-793D56533775}"/>
    <hyperlink ref="E22" r:id="rId20" display="https://www.ofgem.gov.uk/sites/default/files/docs/2021/04/dno_common_network_asset_indices_methodology_v2.1_final_01-04-2021.pdf" xr:uid="{C2FB76B2-D2DB-49AD-BC88-5C63DEA810CC}"/>
  </hyperlinks>
  <pageMargins left="0.7" right="0.7" top="0.75" bottom="0.75" header="0.3" footer="0.3"/>
  <ignoredErrors>
    <ignoredError sqref="AJ41:BH41 AJ43:BH43 AJ45:BH45"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4" tint="0.59999389629810485"/>
  </sheetPr>
  <dimension ref="A1:G33"/>
  <sheetViews>
    <sheetView zoomScale="80" zoomScaleNormal="80" workbookViewId="0">
      <selection activeCell="A9" sqref="A9:G10"/>
    </sheetView>
  </sheetViews>
  <sheetFormatPr defaultRowHeight="13.5"/>
  <cols>
    <col min="1" max="1" width="39" customWidth="1"/>
    <col min="2" max="2" width="56.15234375" bestFit="1" customWidth="1"/>
    <col min="3" max="3" width="14.4609375" bestFit="1" customWidth="1"/>
    <col min="4" max="4" width="47.84375" customWidth="1"/>
    <col min="5" max="7" width="12.61328125" customWidth="1"/>
  </cols>
  <sheetData>
    <row r="1" spans="1:7" s="369" customFormat="1" ht="56.9" customHeight="1"/>
    <row r="2" spans="1:7">
      <c r="A2" s="1"/>
    </row>
    <row r="3" spans="1:7">
      <c r="A3" s="410" t="s">
        <v>317</v>
      </c>
      <c r="B3" s="410"/>
      <c r="C3" s="410"/>
      <c r="D3" s="410"/>
      <c r="E3" s="410"/>
      <c r="F3" s="410"/>
      <c r="G3" s="410"/>
    </row>
    <row r="4" spans="1:7">
      <c r="A4" s="1"/>
      <c r="B4" s="1"/>
      <c r="C4" s="1"/>
      <c r="D4" s="1"/>
      <c r="E4" s="1"/>
      <c r="F4" s="1"/>
      <c r="G4" s="1"/>
    </row>
    <row r="5" spans="1:7">
      <c r="A5" s="1"/>
      <c r="B5" s="27"/>
      <c r="C5" s="1"/>
      <c r="D5" s="1"/>
      <c r="E5" s="1"/>
      <c r="F5" s="1"/>
      <c r="G5" s="1"/>
    </row>
    <row r="6" spans="1:7">
      <c r="A6" s="1"/>
      <c r="B6" s="27"/>
      <c r="C6" s="1"/>
      <c r="D6" s="1"/>
      <c r="E6" s="1"/>
      <c r="F6" s="1"/>
      <c r="G6" s="1"/>
    </row>
    <row r="8" spans="1:7">
      <c r="A8" s="5" t="s">
        <v>318</v>
      </c>
      <c r="B8" s="5" t="s">
        <v>319</v>
      </c>
      <c r="C8" s="5" t="s">
        <v>320</v>
      </c>
      <c r="D8" s="5" t="s">
        <v>321</v>
      </c>
      <c r="E8" s="411" t="s">
        <v>322</v>
      </c>
      <c r="F8" s="411"/>
      <c r="G8" s="411"/>
    </row>
    <row r="9" spans="1:7" ht="159" customHeight="1">
      <c r="A9" s="332" t="s">
        <v>323</v>
      </c>
      <c r="B9" s="333" t="s">
        <v>324</v>
      </c>
      <c r="C9" s="332" t="s">
        <v>325</v>
      </c>
      <c r="D9" s="60" t="s">
        <v>326</v>
      </c>
      <c r="E9" s="407" t="s">
        <v>327</v>
      </c>
      <c r="F9" s="408"/>
      <c r="G9" s="409"/>
    </row>
    <row r="10" spans="1:7" ht="81" customHeight="1">
      <c r="A10" s="60" t="s">
        <v>328</v>
      </c>
      <c r="B10" s="334" t="s">
        <v>324</v>
      </c>
      <c r="C10" s="332" t="s">
        <v>325</v>
      </c>
      <c r="D10" s="60" t="s">
        <v>329</v>
      </c>
      <c r="E10" s="407" t="s">
        <v>330</v>
      </c>
      <c r="F10" s="408"/>
      <c r="G10" s="409"/>
    </row>
    <row r="11" spans="1:7" ht="139.5" customHeight="1">
      <c r="A11" s="60" t="s">
        <v>331</v>
      </c>
      <c r="B11" s="334" t="s">
        <v>332</v>
      </c>
      <c r="C11" s="332" t="s">
        <v>333</v>
      </c>
      <c r="D11" s="60" t="s">
        <v>334</v>
      </c>
      <c r="E11" s="407" t="s">
        <v>335</v>
      </c>
      <c r="F11" s="408"/>
      <c r="G11" s="409"/>
    </row>
    <row r="12" spans="1:7">
      <c r="A12" s="60"/>
      <c r="B12" s="60"/>
      <c r="C12" s="60"/>
      <c r="D12" s="60"/>
      <c r="E12" s="407"/>
      <c r="F12" s="408"/>
      <c r="G12" s="409"/>
    </row>
    <row r="13" spans="1:7">
      <c r="A13" s="60"/>
      <c r="B13" s="60"/>
      <c r="C13" s="60"/>
      <c r="D13" s="60"/>
      <c r="E13" s="407"/>
      <c r="F13" s="408"/>
      <c r="G13" s="409"/>
    </row>
    <row r="14" spans="1:7">
      <c r="A14" s="60"/>
      <c r="B14" s="60"/>
      <c r="C14" s="60"/>
      <c r="D14" s="60"/>
      <c r="E14" s="407"/>
      <c r="F14" s="408"/>
      <c r="G14" s="409"/>
    </row>
    <row r="15" spans="1:7">
      <c r="A15" s="60"/>
      <c r="B15" s="60"/>
      <c r="C15" s="60"/>
      <c r="D15" s="60"/>
      <c r="E15" s="407"/>
      <c r="F15" s="408"/>
      <c r="G15" s="409"/>
    </row>
    <row r="16" spans="1:7">
      <c r="A16" s="60"/>
      <c r="B16" s="60"/>
      <c r="C16" s="60"/>
      <c r="D16" s="60"/>
      <c r="E16" s="407"/>
      <c r="F16" s="408"/>
      <c r="G16" s="409"/>
    </row>
    <row r="17" spans="1:7">
      <c r="A17" s="60"/>
      <c r="B17" s="60"/>
      <c r="C17" s="60"/>
      <c r="D17" s="60"/>
      <c r="E17" s="407"/>
      <c r="F17" s="408"/>
      <c r="G17" s="409"/>
    </row>
    <row r="18" spans="1:7">
      <c r="A18" s="60"/>
      <c r="B18" s="60"/>
      <c r="C18" s="60"/>
      <c r="D18" s="60"/>
      <c r="E18" s="407"/>
      <c r="F18" s="408"/>
      <c r="G18" s="409"/>
    </row>
    <row r="19" spans="1:7">
      <c r="A19" s="60"/>
      <c r="B19" s="60"/>
      <c r="C19" s="60"/>
      <c r="D19" s="60"/>
      <c r="E19" s="407"/>
      <c r="F19" s="408"/>
      <c r="G19" s="409"/>
    </row>
    <row r="20" spans="1:7">
      <c r="A20" s="60"/>
      <c r="B20" s="60"/>
      <c r="C20" s="60"/>
      <c r="D20" s="60"/>
      <c r="E20" s="407"/>
      <c r="F20" s="408"/>
      <c r="G20" s="409"/>
    </row>
    <row r="21" spans="1:7">
      <c r="A21" s="60"/>
      <c r="B21" s="60"/>
      <c r="C21" s="60"/>
      <c r="D21" s="60"/>
      <c r="E21" s="407"/>
      <c r="F21" s="408"/>
      <c r="G21" s="409"/>
    </row>
    <row r="22" spans="1:7">
      <c r="A22" s="60"/>
      <c r="B22" s="60"/>
      <c r="C22" s="60"/>
      <c r="D22" s="60"/>
      <c r="E22" s="407"/>
      <c r="F22" s="408"/>
      <c r="G22" s="409"/>
    </row>
    <row r="23" spans="1:7">
      <c r="A23" s="60"/>
      <c r="B23" s="60"/>
      <c r="C23" s="60"/>
      <c r="D23" s="60"/>
      <c r="E23" s="407"/>
      <c r="F23" s="408"/>
      <c r="G23" s="409"/>
    </row>
    <row r="24" spans="1:7">
      <c r="A24" s="60"/>
      <c r="B24" s="60"/>
      <c r="C24" s="60"/>
      <c r="D24" s="60"/>
      <c r="E24" s="407"/>
      <c r="F24" s="408"/>
      <c r="G24" s="409"/>
    </row>
    <row r="25" spans="1:7">
      <c r="A25" s="60"/>
      <c r="B25" s="60"/>
      <c r="C25" s="60"/>
      <c r="D25" s="60"/>
      <c r="E25" s="407"/>
      <c r="F25" s="408"/>
      <c r="G25" s="409"/>
    </row>
    <row r="26" spans="1:7">
      <c r="A26" s="60"/>
      <c r="B26" s="60"/>
      <c r="C26" s="60"/>
      <c r="D26" s="60"/>
      <c r="E26" s="407"/>
      <c r="F26" s="408"/>
      <c r="G26" s="409"/>
    </row>
    <row r="27" spans="1:7">
      <c r="A27" s="60"/>
      <c r="B27" s="60"/>
      <c r="C27" s="60"/>
      <c r="D27" s="60"/>
      <c r="E27" s="407"/>
      <c r="F27" s="408"/>
      <c r="G27" s="409"/>
    </row>
    <row r="28" spans="1:7">
      <c r="A28" s="60"/>
      <c r="B28" s="60"/>
      <c r="C28" s="60"/>
      <c r="D28" s="60"/>
      <c r="E28" s="407"/>
      <c r="F28" s="408"/>
      <c r="G28" s="409"/>
    </row>
    <row r="29" spans="1:7">
      <c r="A29" s="60"/>
      <c r="B29" s="60"/>
      <c r="C29" s="60"/>
      <c r="D29" s="60"/>
      <c r="E29" s="407"/>
      <c r="F29" s="408"/>
      <c r="G29" s="409"/>
    </row>
    <row r="30" spans="1:7">
      <c r="A30" s="60"/>
      <c r="B30" s="60"/>
      <c r="C30" s="60"/>
      <c r="D30" s="60"/>
      <c r="E30" s="407"/>
      <c r="F30" s="408"/>
      <c r="G30" s="409"/>
    </row>
    <row r="31" spans="1:7">
      <c r="A31" s="60"/>
      <c r="B31" s="60"/>
      <c r="C31" s="60"/>
      <c r="D31" s="60"/>
      <c r="E31" s="407"/>
      <c r="F31" s="408"/>
      <c r="G31" s="409"/>
    </row>
    <row r="32" spans="1:7">
      <c r="A32" s="60"/>
      <c r="B32" s="60"/>
      <c r="C32" s="60"/>
      <c r="D32" s="60"/>
      <c r="E32" s="407"/>
      <c r="F32" s="408"/>
      <c r="G32" s="409"/>
    </row>
    <row r="33" spans="1:7">
      <c r="A33" s="60"/>
      <c r="B33" s="60"/>
      <c r="C33" s="60"/>
      <c r="D33" s="60"/>
      <c r="E33" s="407"/>
      <c r="F33" s="408"/>
      <c r="G33" s="409"/>
    </row>
  </sheetData>
  <mergeCells count="28">
    <mergeCell ref="E30:G30"/>
    <mergeCell ref="E31:G31"/>
    <mergeCell ref="E32:G32"/>
    <mergeCell ref="E33:G33"/>
    <mergeCell ref="E24:G24"/>
    <mergeCell ref="E25:G25"/>
    <mergeCell ref="E26:G26"/>
    <mergeCell ref="E27:G27"/>
    <mergeCell ref="E28:G28"/>
    <mergeCell ref="E29:G29"/>
    <mergeCell ref="E23:G23"/>
    <mergeCell ref="E12:G12"/>
    <mergeCell ref="E13:G13"/>
    <mergeCell ref="E14:G14"/>
    <mergeCell ref="E15:G15"/>
    <mergeCell ref="E16:G16"/>
    <mergeCell ref="E17:G17"/>
    <mergeCell ref="E18:G18"/>
    <mergeCell ref="E19:G19"/>
    <mergeCell ref="E20:G20"/>
    <mergeCell ref="E21:G21"/>
    <mergeCell ref="E22:G22"/>
    <mergeCell ref="E11:G11"/>
    <mergeCell ref="A1:XFD1"/>
    <mergeCell ref="A3:G3"/>
    <mergeCell ref="E8:G8"/>
    <mergeCell ref="E9:G9"/>
    <mergeCell ref="E10:G10"/>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#REF!</xm:f>
          </x14:formula1>
          <xm:sqref>C12:C33</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7">
    <tabColor rgb="FFFF0000"/>
    <pageSetUpPr autoPageBreaks="0"/>
  </sheetPr>
  <dimension ref="A1:BB347"/>
  <sheetViews>
    <sheetView tabSelected="1" zoomScale="80" zoomScaleNormal="80" workbookViewId="0">
      <selection activeCell="C1" sqref="C1"/>
    </sheetView>
  </sheetViews>
  <sheetFormatPr defaultColWidth="9" defaultRowHeight="13.5" outlineLevelRow="3"/>
  <cols>
    <col min="1" max="1" width="31.3828125" customWidth="1"/>
    <col min="2" max="2" width="32.84375" customWidth="1"/>
    <col min="3" max="3" width="23.61328125" customWidth="1"/>
    <col min="4" max="4" width="18.3828125" customWidth="1"/>
    <col min="5" max="5" width="21.3828125" bestFit="1" customWidth="1"/>
    <col min="6" max="6" width="19.61328125" bestFit="1" customWidth="1"/>
    <col min="7" max="7" width="15.765625" customWidth="1"/>
    <col min="8" max="49" width="14.61328125" customWidth="1"/>
    <col min="50" max="62" width="9" customWidth="1"/>
  </cols>
  <sheetData>
    <row r="1" spans="1:21" ht="56.9" customHeight="1" thickBot="1"/>
    <row r="2" spans="1:21" ht="15" customHeight="1" thickBot="1">
      <c r="A2" s="12" t="s">
        <v>80</v>
      </c>
      <c r="F2" s="24"/>
      <c r="G2" s="10"/>
      <c r="I2" s="416" t="s">
        <v>336</v>
      </c>
      <c r="J2" s="417"/>
      <c r="K2" s="417"/>
      <c r="L2" s="417"/>
      <c r="M2" s="417"/>
      <c r="N2" s="417"/>
      <c r="O2" s="417"/>
      <c r="P2" s="417"/>
      <c r="Q2" s="417"/>
      <c r="R2" s="417"/>
      <c r="S2" s="417"/>
      <c r="T2" s="417"/>
      <c r="U2" s="418"/>
    </row>
    <row r="3" spans="1:21" ht="13.5" customHeight="1" outlineLevel="1" thickBot="1">
      <c r="A3" s="3"/>
      <c r="B3" s="7"/>
      <c r="F3" s="24"/>
      <c r="G3" s="10"/>
      <c r="I3" s="419" t="s">
        <v>337</v>
      </c>
      <c r="J3" s="420"/>
      <c r="K3" s="420"/>
      <c r="L3" s="420"/>
      <c r="M3" s="420"/>
      <c r="N3" s="421"/>
      <c r="O3" s="1"/>
      <c r="P3" s="425" t="s">
        <v>338</v>
      </c>
      <c r="Q3" s="426"/>
      <c r="R3" s="426"/>
      <c r="S3" s="426"/>
      <c r="T3" s="426"/>
      <c r="U3" s="427"/>
    </row>
    <row r="4" spans="1:21" ht="56.25" customHeight="1" outlineLevel="1">
      <c r="A4" s="31" t="s">
        <v>157</v>
      </c>
      <c r="B4" s="329" t="s">
        <v>125</v>
      </c>
      <c r="E4" s="53" t="s">
        <v>339</v>
      </c>
      <c r="F4" s="91">
        <v>45632</v>
      </c>
      <c r="G4" s="28"/>
      <c r="H4" s="10"/>
      <c r="I4" s="422"/>
      <c r="J4" s="423"/>
      <c r="K4" s="423"/>
      <c r="L4" s="423"/>
      <c r="M4" s="423"/>
      <c r="N4" s="424"/>
      <c r="P4" s="428"/>
      <c r="Q4" s="429"/>
      <c r="R4" s="429"/>
      <c r="S4" s="429"/>
      <c r="T4" s="429"/>
      <c r="U4" s="430"/>
    </row>
    <row r="5" spans="1:21" outlineLevel="1">
      <c r="A5" s="13" t="s">
        <v>340</v>
      </c>
      <c r="B5" s="320" t="s">
        <v>341</v>
      </c>
      <c r="E5" s="14"/>
      <c r="H5" s="10"/>
      <c r="I5" s="431" t="s">
        <v>161</v>
      </c>
      <c r="J5" s="432"/>
      <c r="K5" s="432"/>
      <c r="L5" s="432"/>
      <c r="M5" s="432"/>
      <c r="N5" s="433"/>
      <c r="P5" s="431" t="s">
        <v>342</v>
      </c>
      <c r="Q5" s="443"/>
      <c r="R5" s="443"/>
      <c r="S5" s="443"/>
      <c r="T5" s="443"/>
      <c r="U5" s="444"/>
    </row>
    <row r="6" spans="1:21" outlineLevel="1">
      <c r="A6" s="13" t="s">
        <v>343</v>
      </c>
      <c r="B6" s="320" t="s">
        <v>344</v>
      </c>
      <c r="E6" s="53" t="s">
        <v>345</v>
      </c>
      <c r="F6" s="90" t="s">
        <v>346</v>
      </c>
      <c r="H6" s="10"/>
      <c r="I6" s="434"/>
      <c r="J6" s="435"/>
      <c r="K6" s="435"/>
      <c r="L6" s="435"/>
      <c r="M6" s="435"/>
      <c r="N6" s="436"/>
      <c r="P6" s="445"/>
      <c r="Q6" s="446"/>
      <c r="R6" s="446"/>
      <c r="S6" s="446"/>
      <c r="T6" s="446"/>
      <c r="U6" s="447"/>
    </row>
    <row r="7" spans="1:21" outlineLevel="1">
      <c r="A7" s="13" t="s">
        <v>347</v>
      </c>
      <c r="B7" s="320" t="s">
        <v>172</v>
      </c>
      <c r="E7" s="14"/>
      <c r="H7" s="10"/>
      <c r="I7" s="434"/>
      <c r="J7" s="435"/>
      <c r="K7" s="435"/>
      <c r="L7" s="435"/>
      <c r="M7" s="435"/>
      <c r="N7" s="436"/>
      <c r="P7" s="445"/>
      <c r="Q7" s="446"/>
      <c r="R7" s="446"/>
      <c r="S7" s="446"/>
      <c r="T7" s="446"/>
      <c r="U7" s="447"/>
    </row>
    <row r="8" spans="1:21" ht="41" outlineLevel="1" thickBot="1">
      <c r="A8" s="34" t="s">
        <v>348</v>
      </c>
      <c r="B8" s="321" t="s">
        <v>349</v>
      </c>
      <c r="E8" s="14"/>
      <c r="H8" s="10"/>
      <c r="I8" s="434"/>
      <c r="J8" s="435"/>
      <c r="K8" s="435"/>
      <c r="L8" s="435"/>
      <c r="M8" s="435"/>
      <c r="N8" s="436"/>
      <c r="P8" s="445"/>
      <c r="Q8" s="446"/>
      <c r="R8" s="446"/>
      <c r="S8" s="446"/>
      <c r="T8" s="446"/>
      <c r="U8" s="447"/>
    </row>
    <row r="9" spans="1:21" outlineLevel="1">
      <c r="E9" s="14"/>
      <c r="H9" s="10"/>
      <c r="I9" s="434"/>
      <c r="J9" s="435"/>
      <c r="K9" s="435"/>
      <c r="L9" s="435"/>
      <c r="M9" s="435"/>
      <c r="N9" s="436"/>
      <c r="P9" s="445"/>
      <c r="Q9" s="446"/>
      <c r="R9" s="446"/>
      <c r="S9" s="446"/>
      <c r="T9" s="446"/>
      <c r="U9" s="447"/>
    </row>
    <row r="10" spans="1:21" ht="14" outlineLevel="1" thickBot="1">
      <c r="A10" s="32" t="s">
        <v>350</v>
      </c>
      <c r="B10" s="35">
        <v>2027</v>
      </c>
      <c r="E10" s="14"/>
      <c r="H10" s="10"/>
      <c r="I10" s="434"/>
      <c r="J10" s="435"/>
      <c r="K10" s="435"/>
      <c r="L10" s="435"/>
      <c r="M10" s="435"/>
      <c r="N10" s="436"/>
      <c r="P10" s="445"/>
      <c r="Q10" s="446"/>
      <c r="R10" s="446"/>
      <c r="S10" s="446"/>
      <c r="T10" s="446"/>
      <c r="U10" s="447"/>
    </row>
    <row r="11" spans="1:21" outlineLevel="1">
      <c r="A11" s="16"/>
      <c r="H11" s="10"/>
      <c r="I11" s="434"/>
      <c r="J11" s="435"/>
      <c r="K11" s="435"/>
      <c r="L11" s="435"/>
      <c r="M11" s="435"/>
      <c r="N11" s="436"/>
      <c r="P11" s="445"/>
      <c r="Q11" s="446"/>
      <c r="R11" s="446"/>
      <c r="S11" s="446"/>
      <c r="T11" s="446"/>
      <c r="U11" s="447"/>
    </row>
    <row r="12" spans="1:21" ht="40.5" outlineLevel="1">
      <c r="A12" s="26" t="s">
        <v>351</v>
      </c>
      <c r="B12" s="26" t="s">
        <v>352</v>
      </c>
      <c r="C12" s="26" t="s">
        <v>353</v>
      </c>
      <c r="D12" s="26" t="s">
        <v>354</v>
      </c>
      <c r="E12" s="26" t="s">
        <v>355</v>
      </c>
      <c r="F12" s="26" t="s">
        <v>356</v>
      </c>
      <c r="G12" s="26" t="s">
        <v>357</v>
      </c>
      <c r="I12" s="434"/>
      <c r="J12" s="435"/>
      <c r="K12" s="435"/>
      <c r="L12" s="435"/>
      <c r="M12" s="435"/>
      <c r="N12" s="436"/>
      <c r="P12" s="445"/>
      <c r="Q12" s="446"/>
      <c r="R12" s="446"/>
      <c r="S12" s="446"/>
      <c r="T12" s="446"/>
      <c r="U12" s="447"/>
    </row>
    <row r="13" spans="1:21" outlineLevel="1">
      <c r="A13" s="58">
        <v>2035</v>
      </c>
      <c r="B13" s="21">
        <f t="shared" ref="B13:B18" si="0">INDEX($E$204:$AW$204,1,MATCH($A13,$E$53:$BB$53,0))</f>
        <v>-161.97218043724158</v>
      </c>
      <c r="C13" s="21">
        <f>B13-Baseline!B13</f>
        <v>0</v>
      </c>
      <c r="D13" s="21">
        <f t="shared" ref="D13:D18" si="1">INDEX($E$205:$AW$205,1,MATCH($A13,$E$53:$BB$53,0))</f>
        <v>-118.77041525610365</v>
      </c>
      <c r="E13" s="21">
        <f>D13-Baseline!D13</f>
        <v>0</v>
      </c>
      <c r="F13" s="21">
        <f t="shared" ref="F13:F18" si="2">INDEX($E$206:$AW$206,1,MATCH($A13,$E$53:$BB$53,0))</f>
        <v>-205.16956455721069</v>
      </c>
      <c r="G13" s="21">
        <f>F13-Baseline!F13</f>
        <v>0</v>
      </c>
      <c r="H13" s="298"/>
      <c r="I13" s="434"/>
      <c r="J13" s="435"/>
      <c r="K13" s="435"/>
      <c r="L13" s="435"/>
      <c r="M13" s="435"/>
      <c r="N13" s="436"/>
      <c r="P13" s="445"/>
      <c r="Q13" s="446"/>
      <c r="R13" s="446"/>
      <c r="S13" s="446"/>
      <c r="T13" s="446"/>
      <c r="U13" s="447"/>
    </row>
    <row r="14" spans="1:21" outlineLevel="1">
      <c r="A14" s="58">
        <v>2040</v>
      </c>
      <c r="B14" s="21">
        <f t="shared" si="0"/>
        <v>-252.76310183703708</v>
      </c>
      <c r="C14" s="21">
        <f>B14-Baseline!B14</f>
        <v>0</v>
      </c>
      <c r="D14" s="21">
        <f t="shared" si="1"/>
        <v>-184.40350444698137</v>
      </c>
      <c r="E14" s="21">
        <f>D14-Baseline!D14</f>
        <v>0</v>
      </c>
      <c r="F14" s="21">
        <f t="shared" si="2"/>
        <v>-321.18787875844157</v>
      </c>
      <c r="G14" s="21">
        <f>F14-Baseline!F14</f>
        <v>0</v>
      </c>
      <c r="I14" s="434"/>
      <c r="J14" s="435"/>
      <c r="K14" s="435"/>
      <c r="L14" s="435"/>
      <c r="M14" s="435"/>
      <c r="N14" s="436"/>
      <c r="P14" s="445"/>
      <c r="Q14" s="446"/>
      <c r="R14" s="446"/>
      <c r="S14" s="446"/>
      <c r="T14" s="446"/>
      <c r="U14" s="447"/>
    </row>
    <row r="15" spans="1:21" outlineLevel="1">
      <c r="A15" s="58">
        <v>2045</v>
      </c>
      <c r="B15" s="21">
        <f t="shared" si="0"/>
        <v>-343.14105728442223</v>
      </c>
      <c r="C15" s="21">
        <f>B15-Baseline!B15</f>
        <v>0</v>
      </c>
      <c r="D15" s="21">
        <f t="shared" si="1"/>
        <v>-249.19596569273554</v>
      </c>
      <c r="E15" s="21">
        <f>D15-Baseline!D15</f>
        <v>0</v>
      </c>
      <c r="F15" s="21">
        <f t="shared" si="2"/>
        <v>-437.11540645391318</v>
      </c>
      <c r="G15" s="21">
        <f>F15-Baseline!F15</f>
        <v>0</v>
      </c>
      <c r="I15" s="434"/>
      <c r="J15" s="435"/>
      <c r="K15" s="435"/>
      <c r="L15" s="435"/>
      <c r="M15" s="435"/>
      <c r="N15" s="436"/>
      <c r="P15" s="445"/>
      <c r="Q15" s="446"/>
      <c r="R15" s="446"/>
      <c r="S15" s="446"/>
      <c r="T15" s="446"/>
      <c r="U15" s="447"/>
    </row>
    <row r="16" spans="1:21" outlineLevel="1">
      <c r="A16" s="58">
        <v>2050</v>
      </c>
      <c r="B16" s="21">
        <f t="shared" si="0"/>
        <v>-433.62911545815462</v>
      </c>
      <c r="C16" s="21">
        <f>B16-Baseline!B16</f>
        <v>0</v>
      </c>
      <c r="D16" s="21">
        <f t="shared" si="1"/>
        <v>-313.60838188511752</v>
      </c>
      <c r="E16" s="21">
        <f>D16-Baseline!D16</f>
        <v>0</v>
      </c>
      <c r="F16" s="21">
        <f t="shared" si="2"/>
        <v>-553.61568219557989</v>
      </c>
      <c r="G16" s="21">
        <f>F16-Baseline!F16</f>
        <v>0</v>
      </c>
      <c r="I16" s="434"/>
      <c r="J16" s="435"/>
      <c r="K16" s="435"/>
      <c r="L16" s="435"/>
      <c r="M16" s="435"/>
      <c r="N16" s="436"/>
      <c r="P16" s="445"/>
      <c r="Q16" s="446"/>
      <c r="R16" s="446"/>
      <c r="S16" s="446"/>
      <c r="T16" s="446"/>
      <c r="U16" s="447"/>
    </row>
    <row r="17" spans="1:21" outlineLevel="1">
      <c r="A17" s="58">
        <v>2060</v>
      </c>
      <c r="B17" s="21">
        <f t="shared" si="0"/>
        <v>-1429.760282645271</v>
      </c>
      <c r="C17" s="21">
        <f>B17-Baseline!B17</f>
        <v>0</v>
      </c>
      <c r="D17" s="21">
        <f t="shared" si="1"/>
        <v>-954.42227500252454</v>
      </c>
      <c r="E17" s="21">
        <f>D17-Baseline!D17</f>
        <v>0</v>
      </c>
      <c r="F17" s="21">
        <f t="shared" si="2"/>
        <v>-1901.7323447517063</v>
      </c>
      <c r="G17" s="21">
        <f>F17-Baseline!F17</f>
        <v>0</v>
      </c>
      <c r="I17" s="434"/>
      <c r="J17" s="435"/>
      <c r="K17" s="435"/>
      <c r="L17" s="435"/>
      <c r="M17" s="435"/>
      <c r="N17" s="436"/>
      <c r="P17" s="445"/>
      <c r="Q17" s="446"/>
      <c r="R17" s="446"/>
      <c r="S17" s="446"/>
      <c r="T17" s="446"/>
      <c r="U17" s="447"/>
    </row>
    <row r="18" spans="1:21" outlineLevel="1">
      <c r="A18" s="58">
        <v>2070</v>
      </c>
      <c r="B18" s="21">
        <f t="shared" si="0"/>
        <v>-2486.7511418307117</v>
      </c>
      <c r="C18" s="21">
        <f>B18-Baseline!B18</f>
        <v>0</v>
      </c>
      <c r="D18" s="21">
        <f t="shared" si="1"/>
        <v>-1620.0328151983713</v>
      </c>
      <c r="E18" s="21">
        <f>D18-Baseline!D18</f>
        <v>0</v>
      </c>
      <c r="F18" s="21">
        <f t="shared" si="2"/>
        <v>-3343.3573038849959</v>
      </c>
      <c r="G18" s="21">
        <f>F18-Baseline!F18</f>
        <v>0</v>
      </c>
      <c r="I18" s="437"/>
      <c r="J18" s="438"/>
      <c r="K18" s="438"/>
      <c r="L18" s="438"/>
      <c r="M18" s="438"/>
      <c r="N18" s="439"/>
      <c r="P18" s="448"/>
      <c r="Q18" s="449"/>
      <c r="R18" s="449"/>
      <c r="S18" s="449"/>
      <c r="T18" s="449"/>
      <c r="U18" s="450"/>
    </row>
    <row r="19" spans="1:21" ht="14" outlineLevel="1" thickBot="1">
      <c r="A19" s="451"/>
      <c r="B19" s="451"/>
      <c r="I19" s="250"/>
      <c r="J19" s="251"/>
      <c r="K19" s="251"/>
      <c r="L19" s="251"/>
      <c r="M19" s="251"/>
      <c r="N19" s="251"/>
      <c r="P19" s="249"/>
      <c r="Q19" s="249"/>
      <c r="R19" s="249"/>
      <c r="S19" s="249"/>
      <c r="T19" s="249"/>
      <c r="U19" s="232"/>
    </row>
    <row r="20" spans="1:21" ht="26.25" customHeight="1" outlineLevel="1">
      <c r="A20" s="54" t="s">
        <v>358</v>
      </c>
      <c r="B20" s="330">
        <v>0.33700000000000002</v>
      </c>
      <c r="E20" s="154"/>
      <c r="I20" s="440" t="s">
        <v>359</v>
      </c>
      <c r="J20" s="441"/>
      <c r="K20" s="441"/>
      <c r="L20" s="441"/>
      <c r="M20" s="441"/>
      <c r="N20" s="442"/>
      <c r="P20" s="440" t="s">
        <v>360</v>
      </c>
      <c r="Q20" s="441"/>
      <c r="R20" s="441"/>
      <c r="S20" s="441"/>
      <c r="T20" s="441"/>
      <c r="U20" s="442"/>
    </row>
    <row r="21" spans="1:21" ht="12.75" customHeight="1" outlineLevel="1">
      <c r="A21" s="154"/>
      <c r="B21" s="155"/>
      <c r="I21" s="431" t="s">
        <v>361</v>
      </c>
      <c r="J21" s="443"/>
      <c r="K21" s="443"/>
      <c r="L21" s="443"/>
      <c r="M21" s="443"/>
      <c r="N21" s="444"/>
      <c r="P21" s="431" t="s">
        <v>162</v>
      </c>
      <c r="Q21" s="432"/>
      <c r="R21" s="432"/>
      <c r="S21" s="432"/>
      <c r="T21" s="432"/>
      <c r="U21" s="433"/>
    </row>
    <row r="22" spans="1:21" ht="12.75" customHeight="1" outlineLevel="1">
      <c r="A22" s="154"/>
      <c r="B22" s="155"/>
      <c r="I22" s="445"/>
      <c r="J22" s="446"/>
      <c r="K22" s="446"/>
      <c r="L22" s="446"/>
      <c r="M22" s="446"/>
      <c r="N22" s="447"/>
      <c r="P22" s="434"/>
      <c r="Q22" s="435"/>
      <c r="R22" s="435"/>
      <c r="S22" s="435"/>
      <c r="T22" s="435"/>
      <c r="U22" s="436"/>
    </row>
    <row r="23" spans="1:21" outlineLevel="1">
      <c r="A23" s="154"/>
      <c r="B23" s="466" t="s">
        <v>362</v>
      </c>
      <c r="C23" s="467"/>
      <c r="D23" s="467"/>
      <c r="E23" s="467"/>
      <c r="F23" s="467"/>
      <c r="G23" s="468"/>
      <c r="I23" s="445"/>
      <c r="J23" s="446"/>
      <c r="K23" s="446"/>
      <c r="L23" s="446"/>
      <c r="M23" s="446"/>
      <c r="N23" s="447"/>
      <c r="P23" s="434"/>
      <c r="Q23" s="435"/>
      <c r="R23" s="435"/>
      <c r="S23" s="435"/>
      <c r="T23" s="435"/>
      <c r="U23" s="436"/>
    </row>
    <row r="24" spans="1:21" outlineLevel="1">
      <c r="B24" s="17">
        <v>2027</v>
      </c>
      <c r="C24" s="17">
        <v>2028</v>
      </c>
      <c r="D24" s="17">
        <v>2029</v>
      </c>
      <c r="E24" s="17">
        <v>2030</v>
      </c>
      <c r="F24" s="17">
        <v>2031</v>
      </c>
      <c r="G24" s="17" t="s">
        <v>363</v>
      </c>
      <c r="I24" s="445"/>
      <c r="J24" s="446"/>
      <c r="K24" s="446"/>
      <c r="L24" s="446"/>
      <c r="M24" s="446"/>
      <c r="N24" s="447"/>
      <c r="P24" s="434"/>
      <c r="Q24" s="435"/>
      <c r="R24" s="435"/>
      <c r="S24" s="435"/>
      <c r="T24" s="435"/>
      <c r="U24" s="436"/>
    </row>
    <row r="25" spans="1:21" ht="14" outlineLevel="1" thickBot="1">
      <c r="B25" s="30" t="s">
        <v>364</v>
      </c>
      <c r="C25" s="30" t="s">
        <v>364</v>
      </c>
      <c r="D25" s="30" t="s">
        <v>364</v>
      </c>
      <c r="E25" s="30" t="s">
        <v>364</v>
      </c>
      <c r="F25" s="30" t="s">
        <v>364</v>
      </c>
      <c r="G25" s="30" t="s">
        <v>364</v>
      </c>
      <c r="I25" s="445"/>
      <c r="J25" s="446"/>
      <c r="K25" s="446"/>
      <c r="L25" s="446"/>
      <c r="M25" s="446"/>
      <c r="N25" s="447"/>
      <c r="P25" s="434"/>
      <c r="Q25" s="435"/>
      <c r="R25" s="435"/>
      <c r="S25" s="435"/>
      <c r="T25" s="435"/>
      <c r="U25" s="436"/>
    </row>
    <row r="26" spans="1:21" outlineLevel="1">
      <c r="A26" s="54" t="s">
        <v>365</v>
      </c>
      <c r="B26" s="21">
        <f>E64</f>
        <v>0</v>
      </c>
      <c r="C26" s="21">
        <f>F64</f>
        <v>0</v>
      </c>
      <c r="D26" s="21">
        <f>G64</f>
        <v>0</v>
      </c>
      <c r="E26" s="21">
        <f>H64</f>
        <v>0</v>
      </c>
      <c r="F26" s="21">
        <f>I64</f>
        <v>0</v>
      </c>
      <c r="G26" s="21">
        <f>SUM(J64:BB64)</f>
        <v>0</v>
      </c>
      <c r="I26" s="445"/>
      <c r="J26" s="446"/>
      <c r="K26" s="446"/>
      <c r="L26" s="446"/>
      <c r="M26" s="446"/>
      <c r="N26" s="447"/>
      <c r="P26" s="434"/>
      <c r="Q26" s="435"/>
      <c r="R26" s="435"/>
      <c r="S26" s="435"/>
      <c r="T26" s="435"/>
      <c r="U26" s="436"/>
    </row>
    <row r="27" spans="1:21" outlineLevel="1">
      <c r="A27" s="54" t="s">
        <v>366</v>
      </c>
      <c r="B27" s="21">
        <f>E71+E77</f>
        <v>-1.5541703176049269</v>
      </c>
      <c r="C27" s="21">
        <f>F71+F77</f>
        <v>-1.5976803960750674</v>
      </c>
      <c r="D27" s="21">
        <f>G71+G77</f>
        <v>-1.6422915156130324</v>
      </c>
      <c r="E27" s="21">
        <f>H71+H77</f>
        <v>-1.6882618324749599</v>
      </c>
      <c r="F27" s="21">
        <f>I71+I77</f>
        <v>-1.7356354520421371</v>
      </c>
      <c r="G27" s="21">
        <f>SUM(J71:BB71)+SUM(J77:BB77)</f>
        <v>-718.68387416587257</v>
      </c>
      <c r="I27" s="445"/>
      <c r="J27" s="446"/>
      <c r="K27" s="446"/>
      <c r="L27" s="446"/>
      <c r="M27" s="446"/>
      <c r="N27" s="447"/>
      <c r="P27" s="434"/>
      <c r="Q27" s="435"/>
      <c r="R27" s="435"/>
      <c r="S27" s="435"/>
      <c r="T27" s="435"/>
      <c r="U27" s="436"/>
    </row>
    <row r="28" spans="1:21" outlineLevel="1">
      <c r="A28" s="154"/>
      <c r="B28" s="248"/>
      <c r="C28" s="248"/>
      <c r="D28" s="248"/>
      <c r="E28" s="248"/>
      <c r="F28" s="248"/>
      <c r="G28" s="248"/>
      <c r="I28" s="445"/>
      <c r="J28" s="446"/>
      <c r="K28" s="446"/>
      <c r="L28" s="446"/>
      <c r="M28" s="446"/>
      <c r="N28" s="447"/>
      <c r="P28" s="434"/>
      <c r="Q28" s="435"/>
      <c r="R28" s="435"/>
      <c r="S28" s="435"/>
      <c r="T28" s="435"/>
      <c r="U28" s="436"/>
    </row>
    <row r="29" spans="1:21" ht="14" outlineLevel="1" thickBot="1">
      <c r="A29" s="154"/>
      <c r="B29" s="248"/>
      <c r="C29" s="248"/>
      <c r="D29" s="248"/>
      <c r="E29" s="248"/>
      <c r="F29" s="248"/>
      <c r="G29" s="248"/>
      <c r="I29" s="445"/>
      <c r="J29" s="446"/>
      <c r="K29" s="446"/>
      <c r="L29" s="446"/>
      <c r="M29" s="446"/>
      <c r="N29" s="447"/>
      <c r="P29" s="434"/>
      <c r="Q29" s="435"/>
      <c r="R29" s="435"/>
      <c r="S29" s="435"/>
      <c r="T29" s="435"/>
      <c r="U29" s="436"/>
    </row>
    <row r="30" spans="1:21" ht="14" outlineLevel="1" thickBot="1">
      <c r="A30" s="308"/>
      <c r="B30" s="309" t="s">
        <v>367</v>
      </c>
      <c r="C30" s="310" t="s">
        <v>368</v>
      </c>
      <c r="D30" s="470" t="s">
        <v>322</v>
      </c>
      <c r="E30" s="471"/>
      <c r="F30" s="471"/>
      <c r="G30" s="472"/>
      <c r="I30" s="445"/>
      <c r="J30" s="446"/>
      <c r="K30" s="446"/>
      <c r="L30" s="446"/>
      <c r="M30" s="446"/>
      <c r="N30" s="447"/>
      <c r="P30" s="434"/>
      <c r="Q30" s="435"/>
      <c r="R30" s="435"/>
      <c r="S30" s="435"/>
      <c r="T30" s="435"/>
      <c r="U30" s="436"/>
    </row>
    <row r="31" spans="1:21" ht="14" outlineLevel="1" thickBot="1">
      <c r="A31" s="463" t="s">
        <v>369</v>
      </c>
      <c r="B31" s="335" t="s">
        <v>370</v>
      </c>
      <c r="C31" s="307"/>
      <c r="D31" s="414" t="s">
        <v>371</v>
      </c>
      <c r="E31" s="414"/>
      <c r="F31" s="414"/>
      <c r="G31" s="415"/>
      <c r="I31" s="445"/>
      <c r="J31" s="446"/>
      <c r="K31" s="446"/>
      <c r="L31" s="446"/>
      <c r="M31" s="446"/>
      <c r="N31" s="447"/>
      <c r="P31" s="434"/>
      <c r="Q31" s="435"/>
      <c r="R31" s="435"/>
      <c r="S31" s="435"/>
      <c r="T31" s="435"/>
      <c r="U31" s="436"/>
    </row>
    <row r="32" spans="1:21" outlineLevel="1">
      <c r="A32" s="463"/>
      <c r="B32" s="335" t="s">
        <v>372</v>
      </c>
      <c r="C32" s="252"/>
      <c r="D32" s="414" t="s">
        <v>371</v>
      </c>
      <c r="E32" s="414"/>
      <c r="F32" s="414"/>
      <c r="G32" s="415"/>
      <c r="I32" s="445"/>
      <c r="J32" s="446"/>
      <c r="K32" s="446"/>
      <c r="L32" s="446"/>
      <c r="M32" s="446"/>
      <c r="N32" s="447"/>
      <c r="P32" s="434"/>
      <c r="Q32" s="435"/>
      <c r="R32" s="435"/>
      <c r="S32" s="435"/>
      <c r="T32" s="435"/>
      <c r="U32" s="436"/>
    </row>
    <row r="33" spans="1:21" outlineLevel="1">
      <c r="A33" s="463"/>
      <c r="B33" s="312"/>
      <c r="C33" s="252"/>
      <c r="D33" s="412"/>
      <c r="E33" s="412"/>
      <c r="F33" s="412"/>
      <c r="G33" s="413"/>
      <c r="I33" s="445"/>
      <c r="J33" s="446"/>
      <c r="K33" s="446"/>
      <c r="L33" s="446"/>
      <c r="M33" s="446"/>
      <c r="N33" s="447"/>
      <c r="P33" s="434"/>
      <c r="Q33" s="435"/>
      <c r="R33" s="435"/>
      <c r="S33" s="435"/>
      <c r="T33" s="435"/>
      <c r="U33" s="436"/>
    </row>
    <row r="34" spans="1:21" outlineLevel="1">
      <c r="A34" s="463"/>
      <c r="B34" s="312"/>
      <c r="C34" s="252"/>
      <c r="D34" s="412"/>
      <c r="E34" s="412"/>
      <c r="F34" s="412"/>
      <c r="G34" s="413"/>
      <c r="I34" s="445"/>
      <c r="J34" s="446"/>
      <c r="K34" s="446"/>
      <c r="L34" s="446"/>
      <c r="M34" s="446"/>
      <c r="N34" s="447"/>
      <c r="P34" s="434"/>
      <c r="Q34" s="435"/>
      <c r="R34" s="435"/>
      <c r="S34" s="435"/>
      <c r="T34" s="435"/>
      <c r="U34" s="436"/>
    </row>
    <row r="35" spans="1:21" outlineLevel="1">
      <c r="A35" s="463"/>
      <c r="B35" s="312"/>
      <c r="C35" s="252"/>
      <c r="D35" s="412"/>
      <c r="E35" s="412"/>
      <c r="F35" s="412"/>
      <c r="G35" s="413"/>
      <c r="I35" s="445"/>
      <c r="J35" s="446"/>
      <c r="K35" s="446"/>
      <c r="L35" s="446"/>
      <c r="M35" s="446"/>
      <c r="N35" s="447"/>
      <c r="P35" s="434"/>
      <c r="Q35" s="435"/>
      <c r="R35" s="435"/>
      <c r="S35" s="435"/>
      <c r="T35" s="435"/>
      <c r="U35" s="436"/>
    </row>
    <row r="36" spans="1:21" outlineLevel="1">
      <c r="A36" s="463"/>
      <c r="B36" s="312"/>
      <c r="C36" s="252"/>
      <c r="D36" s="412"/>
      <c r="E36" s="412"/>
      <c r="F36" s="412"/>
      <c r="G36" s="413"/>
      <c r="I36" s="445"/>
      <c r="J36" s="446"/>
      <c r="K36" s="446"/>
      <c r="L36" s="446"/>
      <c r="M36" s="446"/>
      <c r="N36" s="447"/>
      <c r="P36" s="434"/>
      <c r="Q36" s="435"/>
      <c r="R36" s="435"/>
      <c r="S36" s="435"/>
      <c r="T36" s="435"/>
      <c r="U36" s="436"/>
    </row>
    <row r="37" spans="1:21" outlineLevel="1">
      <c r="A37" s="463"/>
      <c r="B37" s="312"/>
      <c r="C37" s="252"/>
      <c r="D37" s="412"/>
      <c r="E37" s="412"/>
      <c r="F37" s="412"/>
      <c r="G37" s="413"/>
      <c r="I37" s="445"/>
      <c r="J37" s="446"/>
      <c r="K37" s="446"/>
      <c r="L37" s="446"/>
      <c r="M37" s="446"/>
      <c r="N37" s="447"/>
      <c r="P37" s="434"/>
      <c r="Q37" s="435"/>
      <c r="R37" s="435"/>
      <c r="S37" s="435"/>
      <c r="T37" s="435"/>
      <c r="U37" s="436"/>
    </row>
    <row r="38" spans="1:21" outlineLevel="1">
      <c r="A38" s="463"/>
      <c r="B38" s="312"/>
      <c r="C38" s="252"/>
      <c r="D38" s="412"/>
      <c r="E38" s="412"/>
      <c r="F38" s="412"/>
      <c r="G38" s="413"/>
      <c r="I38" s="445"/>
      <c r="J38" s="446"/>
      <c r="K38" s="446"/>
      <c r="L38" s="446"/>
      <c r="M38" s="446"/>
      <c r="N38" s="447"/>
      <c r="P38" s="434"/>
      <c r="Q38" s="435"/>
      <c r="R38" s="435"/>
      <c r="S38" s="435"/>
      <c r="T38" s="435"/>
      <c r="U38" s="436"/>
    </row>
    <row r="39" spans="1:21" outlineLevel="1">
      <c r="A39" s="463"/>
      <c r="B39" s="312"/>
      <c r="C39" s="252"/>
      <c r="D39" s="412"/>
      <c r="E39" s="412"/>
      <c r="F39" s="412"/>
      <c r="G39" s="413"/>
      <c r="I39" s="445"/>
      <c r="J39" s="446"/>
      <c r="K39" s="446"/>
      <c r="L39" s="446"/>
      <c r="M39" s="446"/>
      <c r="N39" s="447"/>
      <c r="P39" s="434"/>
      <c r="Q39" s="435"/>
      <c r="R39" s="435"/>
      <c r="S39" s="435"/>
      <c r="T39" s="435"/>
      <c r="U39" s="436"/>
    </row>
    <row r="40" spans="1:21" ht="14" outlineLevel="1" thickBot="1">
      <c r="A40" s="464"/>
      <c r="B40" s="313"/>
      <c r="C40" s="314"/>
      <c r="D40" s="473"/>
      <c r="E40" s="473"/>
      <c r="F40" s="473"/>
      <c r="G40" s="474"/>
      <c r="I40" s="445"/>
      <c r="J40" s="446"/>
      <c r="K40" s="446"/>
      <c r="L40" s="446"/>
      <c r="M40" s="446"/>
      <c r="N40" s="447"/>
      <c r="P40" s="434"/>
      <c r="Q40" s="435"/>
      <c r="R40" s="435"/>
      <c r="S40" s="435"/>
      <c r="T40" s="435"/>
      <c r="U40" s="436"/>
    </row>
    <row r="41" spans="1:21" outlineLevel="1">
      <c r="A41" s="154"/>
      <c r="B41" s="248"/>
      <c r="C41" s="248"/>
      <c r="D41" s="248"/>
      <c r="E41" s="248"/>
      <c r="F41" s="248"/>
      <c r="G41" s="248"/>
      <c r="I41" s="445"/>
      <c r="J41" s="446"/>
      <c r="K41" s="446"/>
      <c r="L41" s="446"/>
      <c r="M41" s="446"/>
      <c r="N41" s="447"/>
      <c r="P41" s="434"/>
      <c r="Q41" s="435"/>
      <c r="R41" s="435"/>
      <c r="S41" s="435"/>
      <c r="T41" s="435"/>
      <c r="U41" s="436"/>
    </row>
    <row r="42" spans="1:21" outlineLevel="1">
      <c r="A42" s="154"/>
      <c r="B42" s="248"/>
      <c r="C42" s="248"/>
      <c r="D42" s="248"/>
      <c r="E42" s="248"/>
      <c r="F42" s="248"/>
      <c r="G42" s="248"/>
      <c r="I42" s="445"/>
      <c r="J42" s="446"/>
      <c r="K42" s="446"/>
      <c r="L42" s="446"/>
      <c r="M42" s="446"/>
      <c r="N42" s="447"/>
      <c r="P42" s="434"/>
      <c r="Q42" s="435"/>
      <c r="R42" s="435"/>
      <c r="S42" s="435"/>
      <c r="T42" s="435"/>
      <c r="U42" s="436"/>
    </row>
    <row r="43" spans="1:21" outlineLevel="1">
      <c r="A43" s="154"/>
      <c r="B43" s="248"/>
      <c r="C43" s="248"/>
      <c r="D43" s="248"/>
      <c r="E43" s="248"/>
      <c r="F43" s="248"/>
      <c r="G43" s="248"/>
      <c r="I43" s="445"/>
      <c r="J43" s="446"/>
      <c r="K43" s="446"/>
      <c r="L43" s="446"/>
      <c r="M43" s="446"/>
      <c r="N43" s="447"/>
      <c r="P43" s="434"/>
      <c r="Q43" s="435"/>
      <c r="R43" s="435"/>
      <c r="S43" s="435"/>
      <c r="T43" s="435"/>
      <c r="U43" s="436"/>
    </row>
    <row r="44" spans="1:21" outlineLevel="1">
      <c r="A44" s="154"/>
      <c r="B44" s="248"/>
      <c r="C44" s="248"/>
      <c r="D44" s="248"/>
      <c r="E44" s="248"/>
      <c r="F44" s="248"/>
      <c r="G44" s="248"/>
      <c r="I44" s="445"/>
      <c r="J44" s="446"/>
      <c r="K44" s="446"/>
      <c r="L44" s="446"/>
      <c r="M44" s="446"/>
      <c r="N44" s="447"/>
      <c r="P44" s="434"/>
      <c r="Q44" s="435"/>
      <c r="R44" s="435"/>
      <c r="S44" s="435"/>
      <c r="T44" s="435"/>
      <c r="U44" s="436"/>
    </row>
    <row r="45" spans="1:21" outlineLevel="1">
      <c r="A45" s="154"/>
      <c r="B45" s="248"/>
      <c r="C45" s="248"/>
      <c r="D45" s="248"/>
      <c r="E45" s="248"/>
      <c r="F45" s="248"/>
      <c r="G45" s="248"/>
      <c r="I45" s="448"/>
      <c r="J45" s="449"/>
      <c r="K45" s="449"/>
      <c r="L45" s="449"/>
      <c r="M45" s="449"/>
      <c r="N45" s="450"/>
      <c r="P45" s="437"/>
      <c r="Q45" s="438"/>
      <c r="R45" s="438"/>
      <c r="S45" s="438"/>
      <c r="T45" s="438"/>
      <c r="U45" s="439"/>
    </row>
    <row r="46" spans="1:21" outlineLevel="1">
      <c r="A46" s="154"/>
      <c r="B46" s="248"/>
      <c r="C46" s="248"/>
      <c r="D46" s="248"/>
      <c r="E46" s="248"/>
      <c r="F46" s="248"/>
      <c r="G46" s="248"/>
    </row>
    <row r="47" spans="1:21">
      <c r="A47" s="154"/>
      <c r="B47" s="155"/>
    </row>
    <row r="48" spans="1:21" ht="15">
      <c r="A48" s="12" t="s">
        <v>373</v>
      </c>
    </row>
    <row r="49" spans="1:54" ht="15" outlineLevel="1">
      <c r="A49" s="12"/>
    </row>
    <row r="50" spans="1:54" ht="14" outlineLevel="1" thickBot="1">
      <c r="A50" s="4" t="s">
        <v>374</v>
      </c>
    </row>
    <row r="51" spans="1:54" outlineLevel="2">
      <c r="B51" s="19"/>
      <c r="C51" s="19"/>
      <c r="D51" s="19"/>
      <c r="E51" s="475" t="s">
        <v>269</v>
      </c>
      <c r="F51" s="465"/>
      <c r="G51" s="465"/>
      <c r="H51" s="465"/>
      <c r="I51" s="465"/>
      <c r="J51" s="465" t="s">
        <v>270</v>
      </c>
      <c r="K51" s="465"/>
      <c r="L51" s="465"/>
      <c r="M51" s="465"/>
      <c r="N51" s="465"/>
      <c r="O51" s="465" t="s">
        <v>271</v>
      </c>
      <c r="P51" s="465"/>
      <c r="Q51" s="465"/>
      <c r="R51" s="465"/>
      <c r="S51" s="465"/>
      <c r="T51" s="465" t="s">
        <v>272</v>
      </c>
      <c r="U51" s="465"/>
      <c r="V51" s="465"/>
      <c r="W51" s="465"/>
      <c r="X51" s="465"/>
      <c r="Y51" s="465" t="s">
        <v>375</v>
      </c>
      <c r="Z51" s="465"/>
      <c r="AA51" s="465"/>
      <c r="AB51" s="465"/>
      <c r="AC51" s="465"/>
      <c r="AD51" s="465" t="s">
        <v>376</v>
      </c>
      <c r="AE51" s="465"/>
      <c r="AF51" s="465"/>
      <c r="AG51" s="465"/>
      <c r="AH51" s="465"/>
      <c r="AI51" s="465" t="s">
        <v>377</v>
      </c>
      <c r="AJ51" s="465"/>
      <c r="AK51" s="465"/>
      <c r="AL51" s="465"/>
      <c r="AM51" s="465"/>
      <c r="AN51" s="465" t="s">
        <v>378</v>
      </c>
      <c r="AO51" s="465"/>
      <c r="AP51" s="465"/>
      <c r="AQ51" s="465"/>
      <c r="AR51" s="465"/>
      <c r="AS51" s="465" t="s">
        <v>379</v>
      </c>
      <c r="AT51" s="465"/>
      <c r="AU51" s="465"/>
      <c r="AV51" s="465"/>
      <c r="AW51" s="465"/>
      <c r="AX51" s="465" t="s">
        <v>380</v>
      </c>
      <c r="AY51" s="465"/>
      <c r="AZ51" s="465"/>
      <c r="BA51" s="465"/>
      <c r="BB51" s="469"/>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367</v>
      </c>
      <c r="C53" s="19" t="s">
        <v>381</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52" t="s">
        <v>382</v>
      </c>
      <c r="B54" s="127"/>
      <c r="C54" s="127"/>
      <c r="D54" s="124" t="s">
        <v>383</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42"/>
    </row>
    <row r="55" spans="1:54" outlineLevel="2">
      <c r="A55" s="453"/>
      <c r="B55" s="36"/>
      <c r="C55" s="121"/>
      <c r="D55" s="2" t="s">
        <v>383</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53"/>
      <c r="B56" s="36"/>
      <c r="C56" s="121"/>
      <c r="D56" s="2" t="s">
        <v>383</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53"/>
      <c r="B57" s="36"/>
      <c r="C57" s="121"/>
      <c r="D57" s="2" t="s">
        <v>383</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53"/>
      <c r="B58" s="36"/>
      <c r="C58" s="121"/>
      <c r="D58" s="2" t="s">
        <v>383</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53"/>
      <c r="B59" s="36"/>
      <c r="C59" s="121"/>
      <c r="D59" s="2" t="s">
        <v>383</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53"/>
      <c r="B60" s="36"/>
      <c r="C60" s="121"/>
      <c r="D60" s="2" t="s">
        <v>383</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53"/>
      <c r="B61" s="36"/>
      <c r="C61" s="121"/>
      <c r="D61" s="2" t="s">
        <v>383</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53"/>
      <c r="B62" s="36"/>
      <c r="C62" s="121"/>
      <c r="D62" s="2" t="s">
        <v>383</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53"/>
      <c r="B63" s="36"/>
      <c r="C63" s="121"/>
      <c r="D63" s="2" t="s">
        <v>383</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54"/>
      <c r="B64" s="122" t="s">
        <v>384</v>
      </c>
      <c r="C64" s="296" t="s">
        <v>385</v>
      </c>
      <c r="D64" s="123" t="s">
        <v>383</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60" t="s">
        <v>386</v>
      </c>
      <c r="B66" s="266"/>
      <c r="C66" s="267"/>
      <c r="D66" s="268" t="s">
        <v>383</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61"/>
      <c r="B67" s="252"/>
      <c r="C67" s="267"/>
      <c r="D67" s="269" t="s">
        <v>383</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61"/>
      <c r="B68" s="252"/>
      <c r="C68" s="267"/>
      <c r="D68" s="269" t="s">
        <v>383</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61"/>
      <c r="B69" s="252"/>
      <c r="C69" s="267"/>
      <c r="D69" s="269" t="s">
        <v>383</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61"/>
      <c r="B70" s="252"/>
      <c r="C70" s="267"/>
      <c r="D70" s="269" t="s">
        <v>383</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62"/>
      <c r="B71" s="122" t="s">
        <v>387</v>
      </c>
      <c r="C71" s="123"/>
      <c r="D71" s="270" t="s">
        <v>383</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60" t="s">
        <v>388</v>
      </c>
      <c r="B75" s="127" t="s">
        <v>389</v>
      </c>
      <c r="C75" s="274"/>
      <c r="D75" s="124" t="s">
        <v>383</v>
      </c>
      <c r="E75" s="275">
        <f>-E158*'Fixed Data'!$B$27/10^2</f>
        <v>-1.5541703176049269</v>
      </c>
      <c r="F75" s="275">
        <f>-F158*'Fixed Data'!$B$27/10^2</f>
        <v>-1.5976803960750674</v>
      </c>
      <c r="G75" s="275">
        <f>-G158*'Fixed Data'!$B$27/10^2</f>
        <v>-1.6422915156130324</v>
      </c>
      <c r="H75" s="275">
        <f>-H158*'Fixed Data'!$B$27/10^2</f>
        <v>-1.6882618324749599</v>
      </c>
      <c r="I75" s="275">
        <f>-I158*'Fixed Data'!$B$27/10^2</f>
        <v>-1.7356354520421371</v>
      </c>
      <c r="J75" s="275">
        <f>-J158*'Fixed Data'!$B$27/10^2</f>
        <v>-1.7844573158702346</v>
      </c>
      <c r="K75" s="275">
        <f>-K158*'Fixed Data'!$B$27/10^2</f>
        <v>-1.8347739161563601</v>
      </c>
      <c r="L75" s="275">
        <f>-L158*'Fixed Data'!$B$27/10^2</f>
        <v>-1.8866333505824848</v>
      </c>
      <c r="M75" s="275">
        <f>-M158*'Fixed Data'!$B$27/10^2</f>
        <v>-1.9400829204740264</v>
      </c>
      <c r="N75" s="275">
        <f>-N158*'Fixed Data'!$B$27/10^2</f>
        <v>-1.9951761004222499</v>
      </c>
      <c r="O75" s="275">
        <f>-O158*'Fixed Data'!$B$27/10^2</f>
        <v>-2.0414479081085619</v>
      </c>
      <c r="P75" s="275">
        <f>-P158*'Fixed Data'!$B$27/10^2</f>
        <v>-2.0863413202677434</v>
      </c>
      <c r="Q75" s="275">
        <f>-Q158*'Fixed Data'!$B$27/10^2</f>
        <v>-2.1326305073089085</v>
      </c>
      <c r="R75" s="275">
        <f>-R158*'Fixed Data'!$B$27/10^2</f>
        <v>-2.1803620560904164</v>
      </c>
      <c r="S75" s="275">
        <f>-S158*'Fixed Data'!$B$27/10^2</f>
        <v>-2.2295842746525736</v>
      </c>
      <c r="T75" s="275">
        <f>-T158*'Fixed Data'!$B$27/10^2</f>
        <v>-2.2803472650917693</v>
      </c>
      <c r="U75" s="275">
        <f>-U158*'Fixed Data'!$B$27/10^2</f>
        <v>-2.3327029949320544</v>
      </c>
      <c r="V75" s="275">
        <f>-V158*'Fixed Data'!$B$27/10^2</f>
        <v>-2.3867053820197568</v>
      </c>
      <c r="W75" s="275">
        <f>-W158*'Fixed Data'!$B$27/10^2</f>
        <v>-2.4424103726565733</v>
      </c>
      <c r="X75" s="275">
        <f>-X158*'Fixed Data'!$B$27/10^2</f>
        <v>-2.4998760317531454</v>
      </c>
      <c r="Y75" s="275">
        <f>-Y158*'Fixed Data'!$B$27/10^2</f>
        <v>-2.5591626344851899</v>
      </c>
      <c r="Z75" s="275">
        <f>-Z158*'Fixed Data'!$B$27/10^2</f>
        <v>-2.6203327587009091</v>
      </c>
      <c r="AA75" s="275">
        <f>-AA158*'Fixed Data'!$B$27/10^2</f>
        <v>-2.6834513893488783</v>
      </c>
      <c r="AB75" s="275">
        <f>-AB158*'Fixed Data'!$B$27/10^2</f>
        <v>-2.7451798429004088</v>
      </c>
      <c r="AC75" s="275">
        <f>-AC158*'Fixed Data'!$B$27/10^2</f>
        <v>-18.315597024056476</v>
      </c>
      <c r="AD75" s="275">
        <f>-AD158*'Fixed Data'!$B$27/10^2</f>
        <v>-18.802980614876294</v>
      </c>
      <c r="AE75" s="275">
        <f>-AE158*'Fixed Data'!$B$27/10^2</f>
        <v>-19.306452749217058</v>
      </c>
      <c r="AF75" s="275">
        <f>-AF158*'Fixed Data'!$B$27/10^2</f>
        <v>-19.826610694493628</v>
      </c>
      <c r="AG75" s="275">
        <f>-AG158*'Fixed Data'!$B$27/10^2</f>
        <v>-20.364077224068961</v>
      </c>
      <c r="AH75" s="275">
        <f>-AH158*'Fixed Data'!$B$27/10^2</f>
        <v>-20.919501819301733</v>
      </c>
      <c r="AI75" s="275">
        <f>-AI158*'Fixed Data'!$B$27/10^2</f>
        <v>-21.493562014337126</v>
      </c>
      <c r="AJ75" s="275">
        <f>-AJ158*'Fixed Data'!$B$27/10^2</f>
        <v>-22.086964733384807</v>
      </c>
      <c r="AK75" s="275">
        <f>-AK158*'Fixed Data'!$B$27/10^2</f>
        <v>-22.700447800791277</v>
      </c>
      <c r="AL75" s="275">
        <f>-AL158*'Fixed Data'!$B$27/10^2</f>
        <v>-23.334781413548182</v>
      </c>
      <c r="AM75" s="275">
        <f>-AM158*'Fixed Data'!$B$27/10^2</f>
        <v>-23.990769816646239</v>
      </c>
      <c r="AN75" s="275">
        <f>-AN158*'Fixed Data'!$B$27/10^2</f>
        <v>-24.663102145796469</v>
      </c>
      <c r="AO75" s="275">
        <f>-AO158*'Fixed Data'!$B$27/10^2</f>
        <v>-25.357681191103566</v>
      </c>
      <c r="AP75" s="275">
        <f>-AP158*'Fixed Data'!$B$27/10^2</f>
        <v>-26.076401537397054</v>
      </c>
      <c r="AQ75" s="275">
        <f>-AQ158*'Fixed Data'!$B$27/10^2</f>
        <v>-26.820218572131186</v>
      </c>
      <c r="AR75" s="275">
        <f>-AR158*'Fixed Data'!$B$27/10^2</f>
        <v>-27.560491226692783</v>
      </c>
      <c r="AS75" s="275">
        <f>-AS158*'Fixed Data'!$B$27/10^2</f>
        <v>-28.261392644341701</v>
      </c>
      <c r="AT75" s="275">
        <f>-AT158*'Fixed Data'!$B$27/10^2</f>
        <v>-28.984535376445955</v>
      </c>
      <c r="AU75" s="275">
        <f>-AU158*'Fixed Data'!$B$27/10^2</f>
        <v>-29.730689394613279</v>
      </c>
      <c r="AV75" s="275">
        <f>-AV158*'Fixed Data'!$B$27/10^2</f>
        <v>-30.47885434830766</v>
      </c>
      <c r="AW75" s="275">
        <f>-AW158*'Fixed Data'!$B$27/10^2</f>
        <v>-31.202742297351314</v>
      </c>
      <c r="AX75" s="275">
        <f>-AX158*'Fixed Data'!$B$27/10^2</f>
        <v>-31.874333789523188</v>
      </c>
      <c r="AY75" s="275">
        <f>-AY158*'Fixed Data'!$B$27/10^2</f>
        <v>-32.50456547485399</v>
      </c>
      <c r="AZ75" s="275">
        <f>-AZ158*'Fixed Data'!$B$27/10^2</f>
        <v>-33.134868922428161</v>
      </c>
      <c r="BA75" s="275">
        <f>-BA158*'Fixed Data'!$B$27/10^2</f>
        <v>-33.784245154527021</v>
      </c>
      <c r="BB75" s="275">
        <f>-BB158*'Fixed Data'!$B$27/10^2</f>
        <v>-34.446347843815204</v>
      </c>
    </row>
    <row r="76" spans="1:54" ht="19.5" customHeight="1" outlineLevel="2">
      <c r="A76" s="461"/>
      <c r="B76" s="121"/>
      <c r="C76" s="272"/>
      <c r="D76" s="2" t="s">
        <v>383</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62"/>
      <c r="B77" s="273" t="s">
        <v>390</v>
      </c>
      <c r="C77" s="271"/>
      <c r="D77" s="123" t="s">
        <v>383</v>
      </c>
      <c r="E77" s="23">
        <f t="shared" ref="E77:AJ77" si="5">SUM(E75:E76)</f>
        <v>-1.5541703176049269</v>
      </c>
      <c r="F77" s="23">
        <f t="shared" si="5"/>
        <v>-1.5976803960750674</v>
      </c>
      <c r="G77" s="23">
        <f t="shared" si="5"/>
        <v>-1.6422915156130324</v>
      </c>
      <c r="H77" s="23">
        <f t="shared" si="5"/>
        <v>-1.6882618324749599</v>
      </c>
      <c r="I77" s="23">
        <f t="shared" si="5"/>
        <v>-1.7356354520421371</v>
      </c>
      <c r="J77" s="23">
        <f t="shared" si="5"/>
        <v>-1.7844573158702346</v>
      </c>
      <c r="K77" s="23">
        <f t="shared" si="5"/>
        <v>-1.8347739161563601</v>
      </c>
      <c r="L77" s="23">
        <f t="shared" si="5"/>
        <v>-1.8866333505824848</v>
      </c>
      <c r="M77" s="23">
        <f t="shared" si="5"/>
        <v>-1.9400829204740264</v>
      </c>
      <c r="N77" s="23">
        <f t="shared" si="5"/>
        <v>-1.9951761004222499</v>
      </c>
      <c r="O77" s="23">
        <f t="shared" si="5"/>
        <v>-2.0414479081085619</v>
      </c>
      <c r="P77" s="23">
        <f t="shared" si="5"/>
        <v>-2.0863413202677434</v>
      </c>
      <c r="Q77" s="23">
        <f t="shared" si="5"/>
        <v>-2.1326305073089085</v>
      </c>
      <c r="R77" s="23">
        <f t="shared" si="5"/>
        <v>-2.1803620560904164</v>
      </c>
      <c r="S77" s="23">
        <f t="shared" si="5"/>
        <v>-2.2295842746525736</v>
      </c>
      <c r="T77" s="23">
        <f t="shared" si="5"/>
        <v>-2.2803472650917693</v>
      </c>
      <c r="U77" s="23">
        <f t="shared" si="5"/>
        <v>-2.3327029949320544</v>
      </c>
      <c r="V77" s="23">
        <f t="shared" si="5"/>
        <v>-2.3867053820197568</v>
      </c>
      <c r="W77" s="23">
        <f t="shared" si="5"/>
        <v>-2.4424103726565733</v>
      </c>
      <c r="X77" s="23">
        <f t="shared" si="5"/>
        <v>-2.4998760317531454</v>
      </c>
      <c r="Y77" s="23">
        <f t="shared" si="5"/>
        <v>-2.5591626344851899</v>
      </c>
      <c r="Z77" s="23">
        <f t="shared" si="5"/>
        <v>-2.6203327587009091</v>
      </c>
      <c r="AA77" s="23">
        <f t="shared" si="5"/>
        <v>-2.6834513893488783</v>
      </c>
      <c r="AB77" s="23">
        <f t="shared" si="5"/>
        <v>-2.7451798429004088</v>
      </c>
      <c r="AC77" s="23">
        <f t="shared" si="5"/>
        <v>-18.315597024056476</v>
      </c>
      <c r="AD77" s="23">
        <f t="shared" si="5"/>
        <v>-18.802980614876294</v>
      </c>
      <c r="AE77" s="23">
        <f t="shared" si="5"/>
        <v>-19.306452749217058</v>
      </c>
      <c r="AF77" s="23">
        <f t="shared" si="5"/>
        <v>-19.826610694493628</v>
      </c>
      <c r="AG77" s="23">
        <f t="shared" si="5"/>
        <v>-20.364077224068961</v>
      </c>
      <c r="AH77" s="23">
        <f t="shared" si="5"/>
        <v>-20.919501819301733</v>
      </c>
      <c r="AI77" s="23">
        <f t="shared" si="5"/>
        <v>-21.493562014337126</v>
      </c>
      <c r="AJ77" s="23">
        <f t="shared" si="5"/>
        <v>-22.086964733384807</v>
      </c>
      <c r="AK77" s="23">
        <f t="shared" ref="AK77:BB77" si="6">SUM(AK75:AK76)</f>
        <v>-22.700447800791277</v>
      </c>
      <c r="AL77" s="23">
        <f t="shared" si="6"/>
        <v>-23.334781413548182</v>
      </c>
      <c r="AM77" s="23">
        <f t="shared" si="6"/>
        <v>-23.990769816646239</v>
      </c>
      <c r="AN77" s="23">
        <f t="shared" si="6"/>
        <v>-24.663102145796469</v>
      </c>
      <c r="AO77" s="23">
        <f t="shared" si="6"/>
        <v>-25.357681191103566</v>
      </c>
      <c r="AP77" s="23">
        <f t="shared" si="6"/>
        <v>-26.076401537397054</v>
      </c>
      <c r="AQ77" s="23">
        <f t="shared" si="6"/>
        <v>-26.820218572131186</v>
      </c>
      <c r="AR77" s="23">
        <f t="shared" si="6"/>
        <v>-27.560491226692783</v>
      </c>
      <c r="AS77" s="23">
        <f t="shared" si="6"/>
        <v>-28.261392644341701</v>
      </c>
      <c r="AT77" s="23">
        <f t="shared" si="6"/>
        <v>-28.984535376445955</v>
      </c>
      <c r="AU77" s="23">
        <f t="shared" si="6"/>
        <v>-29.730689394613279</v>
      </c>
      <c r="AV77" s="23">
        <f t="shared" si="6"/>
        <v>-30.47885434830766</v>
      </c>
      <c r="AW77" s="23">
        <f t="shared" si="6"/>
        <v>-31.202742297351314</v>
      </c>
      <c r="AX77" s="23">
        <f t="shared" si="6"/>
        <v>-31.874333789523188</v>
      </c>
      <c r="AY77" s="23">
        <f t="shared" si="6"/>
        <v>-32.50456547485399</v>
      </c>
      <c r="AZ77" s="23">
        <f t="shared" si="6"/>
        <v>-33.134868922428161</v>
      </c>
      <c r="BA77" s="23">
        <f t="shared" si="6"/>
        <v>-33.784245154527021</v>
      </c>
      <c r="BB77" s="255">
        <f t="shared" si="6"/>
        <v>-34.446347843815204</v>
      </c>
    </row>
    <row r="78" spans="1:54" outlineLevel="2">
      <c r="B78" s="19"/>
      <c r="C78" s="19"/>
      <c r="D78" s="19"/>
      <c r="E78" s="15"/>
    </row>
    <row r="79" spans="1:54" s="7" customFormat="1" ht="14" outlineLevel="1" thickBot="1">
      <c r="B79" s="125"/>
      <c r="C79" s="125"/>
      <c r="D79" s="125"/>
      <c r="E79" s="247"/>
    </row>
    <row r="80" spans="1:54" outlineLevel="1">
      <c r="A80" s="4" t="s">
        <v>391</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392</v>
      </c>
      <c r="C81" s="6" t="s">
        <v>393</v>
      </c>
      <c r="D81" t="s">
        <v>394</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395</v>
      </c>
      <c r="C82" t="s">
        <v>396</v>
      </c>
      <c r="D82" t="s">
        <v>383</v>
      </c>
      <c r="E82" s="21">
        <f t="shared" ref="E82:AJ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ref="AK82:BB82" si="9">AK64*AK81</f>
        <v>0</v>
      </c>
      <c r="AL82" s="21">
        <f t="shared" si="9"/>
        <v>0</v>
      </c>
      <c r="AM82" s="21">
        <f t="shared" si="9"/>
        <v>0</v>
      </c>
      <c r="AN82" s="21">
        <f t="shared" si="9"/>
        <v>0</v>
      </c>
      <c r="AO82" s="21">
        <f t="shared" si="9"/>
        <v>0</v>
      </c>
      <c r="AP82" s="21">
        <f t="shared" si="9"/>
        <v>0</v>
      </c>
      <c r="AQ82" s="21">
        <f t="shared" si="9"/>
        <v>0</v>
      </c>
      <c r="AR82" s="21">
        <f t="shared" si="9"/>
        <v>0</v>
      </c>
      <c r="AS82" s="21">
        <f t="shared" si="9"/>
        <v>0</v>
      </c>
      <c r="AT82" s="21">
        <f t="shared" si="9"/>
        <v>0</v>
      </c>
      <c r="AU82" s="21">
        <f t="shared" si="9"/>
        <v>0</v>
      </c>
      <c r="AV82" s="21">
        <f t="shared" si="9"/>
        <v>0</v>
      </c>
      <c r="AW82" s="21">
        <f t="shared" si="9"/>
        <v>0</v>
      </c>
      <c r="AX82" s="21">
        <f t="shared" si="9"/>
        <v>0</v>
      </c>
      <c r="AY82" s="21">
        <f t="shared" si="9"/>
        <v>0</v>
      </c>
      <c r="AZ82" s="21">
        <f t="shared" si="9"/>
        <v>0</v>
      </c>
      <c r="BA82" s="21">
        <f t="shared" si="9"/>
        <v>0</v>
      </c>
      <c r="BB82" s="21">
        <f t="shared" si="9"/>
        <v>0</v>
      </c>
    </row>
    <row r="83" spans="1:54" outlineLevel="2">
      <c r="A83" s="8"/>
      <c r="B83" t="s">
        <v>397</v>
      </c>
      <c r="C83" t="s">
        <v>398</v>
      </c>
      <c r="D83" t="s">
        <v>383</v>
      </c>
      <c r="E83" s="21">
        <f t="shared" ref="E83:AJ83" si="10">E64-E82</f>
        <v>0</v>
      </c>
      <c r="F83" s="21">
        <f t="shared" si="10"/>
        <v>0</v>
      </c>
      <c r="G83" s="21">
        <f t="shared" si="10"/>
        <v>0</v>
      </c>
      <c r="H83" s="21">
        <f t="shared" si="10"/>
        <v>0</v>
      </c>
      <c r="I83" s="21">
        <f t="shared" si="10"/>
        <v>0</v>
      </c>
      <c r="J83" s="21">
        <f t="shared" si="10"/>
        <v>0</v>
      </c>
      <c r="K83" s="21">
        <f t="shared" si="10"/>
        <v>0</v>
      </c>
      <c r="L83" s="21">
        <f t="shared" si="10"/>
        <v>0</v>
      </c>
      <c r="M83" s="21">
        <f t="shared" si="10"/>
        <v>0</v>
      </c>
      <c r="N83" s="21">
        <f t="shared" si="10"/>
        <v>0</v>
      </c>
      <c r="O83" s="21">
        <f t="shared" si="10"/>
        <v>0</v>
      </c>
      <c r="P83" s="21">
        <f t="shared" si="10"/>
        <v>0</v>
      </c>
      <c r="Q83" s="21">
        <f t="shared" si="10"/>
        <v>0</v>
      </c>
      <c r="R83" s="21">
        <f t="shared" si="10"/>
        <v>0</v>
      </c>
      <c r="S83" s="21">
        <f t="shared" si="10"/>
        <v>0</v>
      </c>
      <c r="T83" s="21">
        <f t="shared" si="10"/>
        <v>0</v>
      </c>
      <c r="U83" s="21">
        <f t="shared" si="10"/>
        <v>0</v>
      </c>
      <c r="V83" s="21">
        <f t="shared" si="10"/>
        <v>0</v>
      </c>
      <c r="W83" s="21">
        <f t="shared" si="10"/>
        <v>0</v>
      </c>
      <c r="X83" s="21">
        <f t="shared" si="10"/>
        <v>0</v>
      </c>
      <c r="Y83" s="21">
        <f t="shared" si="10"/>
        <v>0</v>
      </c>
      <c r="Z83" s="21">
        <f t="shared" si="10"/>
        <v>0</v>
      </c>
      <c r="AA83" s="21">
        <f t="shared" si="10"/>
        <v>0</v>
      </c>
      <c r="AB83" s="21">
        <f t="shared" si="10"/>
        <v>0</v>
      </c>
      <c r="AC83" s="21">
        <f t="shared" si="10"/>
        <v>0</v>
      </c>
      <c r="AD83" s="21">
        <f t="shared" si="10"/>
        <v>0</v>
      </c>
      <c r="AE83" s="21">
        <f t="shared" si="10"/>
        <v>0</v>
      </c>
      <c r="AF83" s="21">
        <f t="shared" si="10"/>
        <v>0</v>
      </c>
      <c r="AG83" s="21">
        <f t="shared" si="10"/>
        <v>0</v>
      </c>
      <c r="AH83" s="21">
        <f t="shared" si="10"/>
        <v>0</v>
      </c>
      <c r="AI83" s="21">
        <f t="shared" si="10"/>
        <v>0</v>
      </c>
      <c r="AJ83" s="21">
        <f t="shared" si="10"/>
        <v>0</v>
      </c>
      <c r="AK83" s="21">
        <f t="shared" ref="AK83:BB83" si="11">AK64-AK82</f>
        <v>0</v>
      </c>
      <c r="AL83" s="21">
        <f t="shared" si="11"/>
        <v>0</v>
      </c>
      <c r="AM83" s="21">
        <f t="shared" si="11"/>
        <v>0</v>
      </c>
      <c r="AN83" s="21">
        <f t="shared" si="11"/>
        <v>0</v>
      </c>
      <c r="AO83" s="21">
        <f t="shared" si="11"/>
        <v>0</v>
      </c>
      <c r="AP83" s="21">
        <f t="shared" si="11"/>
        <v>0</v>
      </c>
      <c r="AQ83" s="21">
        <f t="shared" si="11"/>
        <v>0</v>
      </c>
      <c r="AR83" s="21">
        <f t="shared" si="11"/>
        <v>0</v>
      </c>
      <c r="AS83" s="21">
        <f t="shared" si="11"/>
        <v>0</v>
      </c>
      <c r="AT83" s="21">
        <f t="shared" si="11"/>
        <v>0</v>
      </c>
      <c r="AU83" s="21">
        <f t="shared" si="11"/>
        <v>0</v>
      </c>
      <c r="AV83" s="21">
        <f t="shared" si="11"/>
        <v>0</v>
      </c>
      <c r="AW83" s="21">
        <f t="shared" si="11"/>
        <v>0</v>
      </c>
      <c r="AX83" s="21">
        <f t="shared" si="11"/>
        <v>0</v>
      </c>
      <c r="AY83" s="21">
        <f t="shared" si="11"/>
        <v>0</v>
      </c>
      <c r="AZ83" s="21">
        <f t="shared" si="11"/>
        <v>0</v>
      </c>
      <c r="BA83" s="21">
        <f t="shared" si="11"/>
        <v>0</v>
      </c>
      <c r="BB83" s="21">
        <f t="shared" si="11"/>
        <v>0</v>
      </c>
    </row>
    <row r="84" spans="1:54" ht="15.5" hidden="1" outlineLevel="3">
      <c r="A84" s="8"/>
      <c r="B84" t="s">
        <v>399</v>
      </c>
      <c r="C84" t="s">
        <v>400</v>
      </c>
      <c r="D84" t="s">
        <v>383</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401</v>
      </c>
      <c r="C85" t="s">
        <v>402</v>
      </c>
      <c r="D85" t="s">
        <v>383</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403</v>
      </c>
      <c r="C86" t="s">
        <v>404</v>
      </c>
      <c r="D86" t="s">
        <v>383</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405</v>
      </c>
      <c r="C87" t="s">
        <v>406</v>
      </c>
      <c r="D87" t="s">
        <v>383</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407</v>
      </c>
      <c r="C88" t="s">
        <v>408</v>
      </c>
      <c r="D88" t="s">
        <v>383</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409</v>
      </c>
      <c r="C89" t="s">
        <v>410</v>
      </c>
      <c r="D89" t="s">
        <v>383</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411</v>
      </c>
      <c r="C90" t="s">
        <v>412</v>
      </c>
      <c r="D90" t="s">
        <v>383</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413</v>
      </c>
      <c r="C91" t="s">
        <v>414</v>
      </c>
      <c r="D91" t="s">
        <v>383</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415</v>
      </c>
      <c r="C92" t="s">
        <v>416</v>
      </c>
      <c r="D92" t="s">
        <v>383</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417</v>
      </c>
      <c r="C93" t="s">
        <v>418</v>
      </c>
      <c r="D93" t="s">
        <v>383</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419</v>
      </c>
      <c r="C94" t="s">
        <v>420</v>
      </c>
      <c r="D94" t="s">
        <v>383</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421</v>
      </c>
      <c r="C95" t="s">
        <v>422</v>
      </c>
      <c r="D95" t="s">
        <v>383</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423</v>
      </c>
      <c r="C96" t="s">
        <v>424</v>
      </c>
      <c r="D96" t="s">
        <v>383</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425</v>
      </c>
      <c r="C97" t="s">
        <v>426</v>
      </c>
      <c r="D97" t="s">
        <v>383</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427</v>
      </c>
      <c r="C98" t="s">
        <v>428</v>
      </c>
      <c r="D98" t="s">
        <v>383</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429</v>
      </c>
      <c r="C99" t="s">
        <v>430</v>
      </c>
      <c r="D99" t="s">
        <v>383</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431</v>
      </c>
      <c r="C100" t="s">
        <v>432</v>
      </c>
      <c r="D100" t="s">
        <v>383</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433</v>
      </c>
      <c r="C101" t="s">
        <v>434</v>
      </c>
      <c r="D101" t="s">
        <v>383</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435</v>
      </c>
      <c r="C102" t="s">
        <v>436</v>
      </c>
      <c r="D102" t="s">
        <v>383</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437</v>
      </c>
      <c r="C103" t="s">
        <v>438</v>
      </c>
      <c r="D103" t="s">
        <v>383</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439</v>
      </c>
      <c r="C104" t="s">
        <v>440</v>
      </c>
      <c r="D104" t="s">
        <v>383</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441</v>
      </c>
      <c r="C105" t="s">
        <v>442</v>
      </c>
      <c r="D105" t="s">
        <v>383</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443</v>
      </c>
      <c r="C106" t="s">
        <v>444</v>
      </c>
      <c r="D106" t="s">
        <v>383</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445</v>
      </c>
      <c r="C107" t="s">
        <v>446</v>
      </c>
      <c r="D107" t="s">
        <v>383</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447</v>
      </c>
      <c r="C128" t="s">
        <v>448</v>
      </c>
      <c r="D128" t="s">
        <v>383</v>
      </c>
      <c r="E128" s="21">
        <f>SUM(E84:E127)</f>
        <v>0</v>
      </c>
      <c r="F128" s="21">
        <f t="shared" ref="F128:AW128" si="12">SUM(F84:F127)</f>
        <v>0</v>
      </c>
      <c r="G128" s="21">
        <f t="shared" si="12"/>
        <v>0</v>
      </c>
      <c r="H128" s="21">
        <f t="shared" si="12"/>
        <v>0</v>
      </c>
      <c r="I128" s="21">
        <f t="shared" si="12"/>
        <v>0</v>
      </c>
      <c r="J128" s="21">
        <f t="shared" si="12"/>
        <v>0</v>
      </c>
      <c r="K128" s="21">
        <f t="shared" si="12"/>
        <v>0</v>
      </c>
      <c r="L128" s="21">
        <f t="shared" si="12"/>
        <v>0</v>
      </c>
      <c r="M128" s="21">
        <f t="shared" si="12"/>
        <v>0</v>
      </c>
      <c r="N128" s="21">
        <f t="shared" si="12"/>
        <v>0</v>
      </c>
      <c r="O128" s="21">
        <f t="shared" si="12"/>
        <v>0</v>
      </c>
      <c r="P128" s="21">
        <f t="shared" si="12"/>
        <v>0</v>
      </c>
      <c r="Q128" s="21">
        <f t="shared" si="12"/>
        <v>0</v>
      </c>
      <c r="R128" s="21">
        <f t="shared" si="12"/>
        <v>0</v>
      </c>
      <c r="S128" s="21">
        <f t="shared" si="12"/>
        <v>0</v>
      </c>
      <c r="T128" s="21">
        <f t="shared" si="12"/>
        <v>0</v>
      </c>
      <c r="U128" s="21">
        <f t="shared" si="12"/>
        <v>0</v>
      </c>
      <c r="V128" s="21">
        <f t="shared" si="12"/>
        <v>0</v>
      </c>
      <c r="W128" s="21">
        <f t="shared" si="12"/>
        <v>0</v>
      </c>
      <c r="X128" s="21">
        <f t="shared" si="12"/>
        <v>0</v>
      </c>
      <c r="Y128" s="21">
        <f t="shared" si="12"/>
        <v>0</v>
      </c>
      <c r="Z128" s="21">
        <f t="shared" si="12"/>
        <v>0</v>
      </c>
      <c r="AA128" s="21">
        <f t="shared" si="12"/>
        <v>0</v>
      </c>
      <c r="AB128" s="21">
        <f t="shared" si="12"/>
        <v>0</v>
      </c>
      <c r="AC128" s="21">
        <f t="shared" si="12"/>
        <v>0</v>
      </c>
      <c r="AD128" s="21">
        <f t="shared" si="12"/>
        <v>0</v>
      </c>
      <c r="AE128" s="21">
        <f t="shared" si="12"/>
        <v>0</v>
      </c>
      <c r="AF128" s="21">
        <f t="shared" si="12"/>
        <v>0</v>
      </c>
      <c r="AG128" s="21">
        <f t="shared" si="12"/>
        <v>0</v>
      </c>
      <c r="AH128" s="21">
        <f t="shared" si="12"/>
        <v>0</v>
      </c>
      <c r="AI128" s="21">
        <f t="shared" si="12"/>
        <v>0</v>
      </c>
      <c r="AJ128" s="21">
        <f t="shared" si="12"/>
        <v>0</v>
      </c>
      <c r="AK128" s="21">
        <f t="shared" si="12"/>
        <v>0</v>
      </c>
      <c r="AL128" s="21">
        <f t="shared" si="12"/>
        <v>0</v>
      </c>
      <c r="AM128" s="21">
        <f t="shared" si="12"/>
        <v>0</v>
      </c>
      <c r="AN128" s="21">
        <f t="shared" si="12"/>
        <v>0</v>
      </c>
      <c r="AO128" s="21">
        <f t="shared" si="12"/>
        <v>0</v>
      </c>
      <c r="AP128" s="21">
        <f t="shared" si="12"/>
        <v>0</v>
      </c>
      <c r="AQ128" s="21">
        <f t="shared" si="12"/>
        <v>0</v>
      </c>
      <c r="AR128" s="21">
        <f t="shared" si="12"/>
        <v>0</v>
      </c>
      <c r="AS128" s="21">
        <f t="shared" si="12"/>
        <v>0</v>
      </c>
      <c r="AT128" s="21">
        <f t="shared" si="12"/>
        <v>0</v>
      </c>
      <c r="AU128" s="21">
        <f t="shared" si="12"/>
        <v>0</v>
      </c>
      <c r="AV128" s="21">
        <f t="shared" si="12"/>
        <v>0</v>
      </c>
      <c r="AW128" s="21">
        <f t="shared" si="12"/>
        <v>0</v>
      </c>
      <c r="AX128" s="21">
        <f>SUM(AX84:AX127)</f>
        <v>0</v>
      </c>
      <c r="AY128" s="21">
        <f>SUM(AY84:AY127)</f>
        <v>0</v>
      </c>
      <c r="AZ128" s="21">
        <f>SUM(AZ84:AZ127)</f>
        <v>0</v>
      </c>
      <c r="BA128" s="21">
        <f>SUM(BA84:BA127)</f>
        <v>0</v>
      </c>
      <c r="BB128" s="21">
        <f>SUM(BB84:BB127)</f>
        <v>0</v>
      </c>
    </row>
    <row r="129" spans="1:54" ht="15" customHeight="1" outlineLevel="2">
      <c r="A129" s="8"/>
      <c r="B129" t="s">
        <v>449</v>
      </c>
      <c r="C129" t="s">
        <v>450</v>
      </c>
      <c r="D129" t="s">
        <v>383</v>
      </c>
      <c r="E129" s="21">
        <v>0</v>
      </c>
      <c r="F129" s="21">
        <f>E131</f>
        <v>0</v>
      </c>
      <c r="G129" s="21">
        <f t="shared" ref="G129:AW129" si="13">F131</f>
        <v>0</v>
      </c>
      <c r="H129" s="21">
        <f t="shared" si="13"/>
        <v>0</v>
      </c>
      <c r="I129" s="21">
        <f t="shared" si="13"/>
        <v>0</v>
      </c>
      <c r="J129" s="21">
        <f t="shared" si="13"/>
        <v>0</v>
      </c>
      <c r="K129" s="21">
        <f t="shared" si="13"/>
        <v>0</v>
      </c>
      <c r="L129" s="21">
        <f t="shared" si="13"/>
        <v>0</v>
      </c>
      <c r="M129" s="21">
        <f t="shared" si="13"/>
        <v>0</v>
      </c>
      <c r="N129" s="21">
        <f t="shared" si="13"/>
        <v>0</v>
      </c>
      <c r="O129" s="21">
        <f t="shared" si="13"/>
        <v>0</v>
      </c>
      <c r="P129" s="21">
        <f t="shared" si="13"/>
        <v>0</v>
      </c>
      <c r="Q129" s="21">
        <f t="shared" si="13"/>
        <v>0</v>
      </c>
      <c r="R129" s="21">
        <f t="shared" si="13"/>
        <v>0</v>
      </c>
      <c r="S129" s="21">
        <f t="shared" si="13"/>
        <v>0</v>
      </c>
      <c r="T129" s="21">
        <f t="shared" si="13"/>
        <v>0</v>
      </c>
      <c r="U129" s="21">
        <f t="shared" si="13"/>
        <v>0</v>
      </c>
      <c r="V129" s="21">
        <f t="shared" si="13"/>
        <v>0</v>
      </c>
      <c r="W129" s="21">
        <f t="shared" si="13"/>
        <v>0</v>
      </c>
      <c r="X129" s="21">
        <f t="shared" si="13"/>
        <v>0</v>
      </c>
      <c r="Y129" s="21">
        <f t="shared" si="13"/>
        <v>0</v>
      </c>
      <c r="Z129" s="21">
        <f t="shared" si="13"/>
        <v>0</v>
      </c>
      <c r="AA129" s="21">
        <f t="shared" si="13"/>
        <v>0</v>
      </c>
      <c r="AB129" s="21">
        <f t="shared" si="13"/>
        <v>0</v>
      </c>
      <c r="AC129" s="21">
        <f t="shared" si="13"/>
        <v>0</v>
      </c>
      <c r="AD129" s="21">
        <f t="shared" si="13"/>
        <v>0</v>
      </c>
      <c r="AE129" s="21">
        <f t="shared" si="13"/>
        <v>0</v>
      </c>
      <c r="AF129" s="21">
        <f t="shared" si="13"/>
        <v>0</v>
      </c>
      <c r="AG129" s="21">
        <f t="shared" si="13"/>
        <v>0</v>
      </c>
      <c r="AH129" s="21">
        <f t="shared" si="13"/>
        <v>0</v>
      </c>
      <c r="AI129" s="21">
        <f t="shared" si="13"/>
        <v>0</v>
      </c>
      <c r="AJ129" s="21">
        <f t="shared" si="13"/>
        <v>0</v>
      </c>
      <c r="AK129" s="21">
        <f t="shared" si="13"/>
        <v>0</v>
      </c>
      <c r="AL129" s="21">
        <f t="shared" si="13"/>
        <v>0</v>
      </c>
      <c r="AM129" s="21">
        <f t="shared" si="13"/>
        <v>0</v>
      </c>
      <c r="AN129" s="21">
        <f t="shared" si="13"/>
        <v>0</v>
      </c>
      <c r="AO129" s="21">
        <f t="shared" si="13"/>
        <v>0</v>
      </c>
      <c r="AP129" s="21">
        <f t="shared" si="13"/>
        <v>0</v>
      </c>
      <c r="AQ129" s="21">
        <f t="shared" si="13"/>
        <v>0</v>
      </c>
      <c r="AR129" s="21">
        <f t="shared" si="13"/>
        <v>0</v>
      </c>
      <c r="AS129" s="21">
        <f t="shared" si="13"/>
        <v>0</v>
      </c>
      <c r="AT129" s="21">
        <f t="shared" si="13"/>
        <v>0</v>
      </c>
      <c r="AU129" s="21">
        <f t="shared" si="13"/>
        <v>0</v>
      </c>
      <c r="AV129" s="21">
        <f t="shared" si="13"/>
        <v>0</v>
      </c>
      <c r="AW129" s="21">
        <f t="shared" si="13"/>
        <v>0</v>
      </c>
      <c r="AX129" s="21">
        <f>AW131</f>
        <v>0</v>
      </c>
      <c r="AY129" s="21">
        <f>AX131</f>
        <v>0</v>
      </c>
      <c r="AZ129" s="21">
        <f>AY131</f>
        <v>0</v>
      </c>
      <c r="BA129" s="21">
        <f>AZ131</f>
        <v>0</v>
      </c>
      <c r="BB129" s="21">
        <f>BA131</f>
        <v>0</v>
      </c>
    </row>
    <row r="130" spans="1:54" ht="15" customHeight="1" outlineLevel="2">
      <c r="A130" s="8"/>
      <c r="B130" t="s">
        <v>451</v>
      </c>
      <c r="C130" t="s">
        <v>452</v>
      </c>
      <c r="D130" t="s">
        <v>383</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453</v>
      </c>
      <c r="C131" t="s">
        <v>454</v>
      </c>
      <c r="D131" t="s">
        <v>383</v>
      </c>
      <c r="E131" s="21">
        <f t="shared" ref="E131:AJ131" si="14">E82-E128+E129</f>
        <v>0</v>
      </c>
      <c r="F131" s="21">
        <f t="shared" si="14"/>
        <v>0</v>
      </c>
      <c r="G131" s="21">
        <f t="shared" si="14"/>
        <v>0</v>
      </c>
      <c r="H131" s="21">
        <f t="shared" si="14"/>
        <v>0</v>
      </c>
      <c r="I131" s="21">
        <f t="shared" si="14"/>
        <v>0</v>
      </c>
      <c r="J131" s="21">
        <f t="shared" si="14"/>
        <v>0</v>
      </c>
      <c r="K131" s="21">
        <f t="shared" si="14"/>
        <v>0</v>
      </c>
      <c r="L131" s="21">
        <f t="shared" si="14"/>
        <v>0</v>
      </c>
      <c r="M131" s="21">
        <f t="shared" si="14"/>
        <v>0</v>
      </c>
      <c r="N131" s="21">
        <f t="shared" si="14"/>
        <v>0</v>
      </c>
      <c r="O131" s="21">
        <f t="shared" si="14"/>
        <v>0</v>
      </c>
      <c r="P131" s="21">
        <f t="shared" si="14"/>
        <v>0</v>
      </c>
      <c r="Q131" s="21">
        <f t="shared" si="14"/>
        <v>0</v>
      </c>
      <c r="R131" s="21">
        <f t="shared" si="14"/>
        <v>0</v>
      </c>
      <c r="S131" s="21">
        <f t="shared" si="14"/>
        <v>0</v>
      </c>
      <c r="T131" s="21">
        <f t="shared" si="14"/>
        <v>0</v>
      </c>
      <c r="U131" s="21">
        <f t="shared" si="14"/>
        <v>0</v>
      </c>
      <c r="V131" s="21">
        <f t="shared" si="14"/>
        <v>0</v>
      </c>
      <c r="W131" s="21">
        <f t="shared" si="14"/>
        <v>0</v>
      </c>
      <c r="X131" s="21">
        <f t="shared" si="14"/>
        <v>0</v>
      </c>
      <c r="Y131" s="21">
        <f t="shared" si="14"/>
        <v>0</v>
      </c>
      <c r="Z131" s="21">
        <f t="shared" si="14"/>
        <v>0</v>
      </c>
      <c r="AA131" s="21">
        <f t="shared" si="14"/>
        <v>0</v>
      </c>
      <c r="AB131" s="21">
        <f t="shared" si="14"/>
        <v>0</v>
      </c>
      <c r="AC131" s="21">
        <f t="shared" si="14"/>
        <v>0</v>
      </c>
      <c r="AD131" s="21">
        <f t="shared" si="14"/>
        <v>0</v>
      </c>
      <c r="AE131" s="21">
        <f t="shared" si="14"/>
        <v>0</v>
      </c>
      <c r="AF131" s="21">
        <f t="shared" si="14"/>
        <v>0</v>
      </c>
      <c r="AG131" s="21">
        <f t="shared" si="14"/>
        <v>0</v>
      </c>
      <c r="AH131" s="21">
        <f t="shared" si="14"/>
        <v>0</v>
      </c>
      <c r="AI131" s="21">
        <f t="shared" si="14"/>
        <v>0</v>
      </c>
      <c r="AJ131" s="21">
        <f t="shared" si="14"/>
        <v>0</v>
      </c>
      <c r="AK131" s="21">
        <f t="shared" ref="AK131:BB131" si="15">AK82-AK128+AK129</f>
        <v>0</v>
      </c>
      <c r="AL131" s="21">
        <f t="shared" si="15"/>
        <v>0</v>
      </c>
      <c r="AM131" s="21">
        <f t="shared" si="15"/>
        <v>0</v>
      </c>
      <c r="AN131" s="21">
        <f t="shared" si="15"/>
        <v>0</v>
      </c>
      <c r="AO131" s="21">
        <f t="shared" si="15"/>
        <v>0</v>
      </c>
      <c r="AP131" s="21">
        <f t="shared" si="15"/>
        <v>0</v>
      </c>
      <c r="AQ131" s="21">
        <f t="shared" si="15"/>
        <v>0</v>
      </c>
      <c r="AR131" s="21">
        <f t="shared" si="15"/>
        <v>0</v>
      </c>
      <c r="AS131" s="21">
        <f t="shared" si="15"/>
        <v>0</v>
      </c>
      <c r="AT131" s="21">
        <f t="shared" si="15"/>
        <v>0</v>
      </c>
      <c r="AU131" s="21">
        <f t="shared" si="15"/>
        <v>0</v>
      </c>
      <c r="AV131" s="21">
        <f t="shared" si="15"/>
        <v>0</v>
      </c>
      <c r="AW131" s="21">
        <f t="shared" si="15"/>
        <v>0</v>
      </c>
      <c r="AX131" s="21">
        <f t="shared" si="15"/>
        <v>0</v>
      </c>
      <c r="AY131" s="21">
        <f t="shared" si="15"/>
        <v>0</v>
      </c>
      <c r="AZ131" s="21">
        <f t="shared" si="15"/>
        <v>0</v>
      </c>
      <c r="BA131" s="21">
        <f t="shared" si="15"/>
        <v>0</v>
      </c>
      <c r="BB131" s="21">
        <f t="shared" si="15"/>
        <v>0</v>
      </c>
    </row>
    <row r="132" spans="1:54" ht="14.5" outlineLevel="2">
      <c r="A132" s="8"/>
      <c r="B132" t="s">
        <v>455</v>
      </c>
      <c r="C132" t="s">
        <v>456</v>
      </c>
      <c r="D132" t="s">
        <v>383</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457</v>
      </c>
      <c r="C133" s="7" t="s">
        <v>458</v>
      </c>
      <c r="D133" s="7" t="s">
        <v>383</v>
      </c>
      <c r="E133" s="21">
        <f>E128+E132</f>
        <v>0</v>
      </c>
      <c r="F133" s="21">
        <f t="shared" ref="F133:BB133" si="16">F128+F132</f>
        <v>0</v>
      </c>
      <c r="G133" s="21">
        <f t="shared" si="16"/>
        <v>0</v>
      </c>
      <c r="H133" s="21">
        <f t="shared" si="16"/>
        <v>0</v>
      </c>
      <c r="I133" s="21">
        <f t="shared" si="16"/>
        <v>0</v>
      </c>
      <c r="J133" s="21">
        <f t="shared" si="16"/>
        <v>0</v>
      </c>
      <c r="K133" s="21">
        <f t="shared" si="16"/>
        <v>0</v>
      </c>
      <c r="L133" s="21">
        <f t="shared" si="16"/>
        <v>0</v>
      </c>
      <c r="M133" s="21">
        <f t="shared" si="16"/>
        <v>0</v>
      </c>
      <c r="N133" s="21">
        <f t="shared" si="16"/>
        <v>0</v>
      </c>
      <c r="O133" s="21">
        <f t="shared" si="16"/>
        <v>0</v>
      </c>
      <c r="P133" s="21">
        <f t="shared" si="16"/>
        <v>0</v>
      </c>
      <c r="Q133" s="21">
        <f t="shared" si="16"/>
        <v>0</v>
      </c>
      <c r="R133" s="21">
        <f t="shared" si="16"/>
        <v>0</v>
      </c>
      <c r="S133" s="21">
        <f t="shared" si="16"/>
        <v>0</v>
      </c>
      <c r="T133" s="21">
        <f t="shared" si="16"/>
        <v>0</v>
      </c>
      <c r="U133" s="21">
        <f t="shared" si="16"/>
        <v>0</v>
      </c>
      <c r="V133" s="21">
        <f t="shared" si="16"/>
        <v>0</v>
      </c>
      <c r="W133" s="21">
        <f t="shared" si="16"/>
        <v>0</v>
      </c>
      <c r="X133" s="21">
        <f t="shared" si="16"/>
        <v>0</v>
      </c>
      <c r="Y133" s="21">
        <f t="shared" si="16"/>
        <v>0</v>
      </c>
      <c r="Z133" s="21">
        <f t="shared" si="16"/>
        <v>0</v>
      </c>
      <c r="AA133" s="21">
        <f t="shared" si="16"/>
        <v>0</v>
      </c>
      <c r="AB133" s="21">
        <f t="shared" si="16"/>
        <v>0</v>
      </c>
      <c r="AC133" s="21">
        <f t="shared" si="16"/>
        <v>0</v>
      </c>
      <c r="AD133" s="21">
        <f t="shared" si="16"/>
        <v>0</v>
      </c>
      <c r="AE133" s="21">
        <f t="shared" si="16"/>
        <v>0</v>
      </c>
      <c r="AF133" s="21">
        <f t="shared" si="16"/>
        <v>0</v>
      </c>
      <c r="AG133" s="21">
        <f t="shared" si="16"/>
        <v>0</v>
      </c>
      <c r="AH133" s="21">
        <f t="shared" si="16"/>
        <v>0</v>
      </c>
      <c r="AI133" s="21">
        <f t="shared" si="16"/>
        <v>0</v>
      </c>
      <c r="AJ133" s="21">
        <f t="shared" si="16"/>
        <v>0</v>
      </c>
      <c r="AK133" s="21">
        <f t="shared" si="16"/>
        <v>0</v>
      </c>
      <c r="AL133" s="21">
        <f t="shared" si="16"/>
        <v>0</v>
      </c>
      <c r="AM133" s="21">
        <f t="shared" si="16"/>
        <v>0</v>
      </c>
      <c r="AN133" s="21">
        <f t="shared" si="16"/>
        <v>0</v>
      </c>
      <c r="AO133" s="21">
        <f t="shared" si="16"/>
        <v>0</v>
      </c>
      <c r="AP133" s="21">
        <f t="shared" si="16"/>
        <v>0</v>
      </c>
      <c r="AQ133" s="21">
        <f t="shared" si="16"/>
        <v>0</v>
      </c>
      <c r="AR133" s="21">
        <f t="shared" si="16"/>
        <v>0</v>
      </c>
      <c r="AS133" s="21">
        <f t="shared" si="16"/>
        <v>0</v>
      </c>
      <c r="AT133" s="21">
        <f t="shared" si="16"/>
        <v>0</v>
      </c>
      <c r="AU133" s="21">
        <f t="shared" si="16"/>
        <v>0</v>
      </c>
      <c r="AV133" s="21">
        <f t="shared" si="16"/>
        <v>0</v>
      </c>
      <c r="AW133" s="21">
        <f t="shared" si="16"/>
        <v>0</v>
      </c>
      <c r="AX133" s="21">
        <f t="shared" si="16"/>
        <v>0</v>
      </c>
      <c r="AY133" s="21">
        <f t="shared" si="16"/>
        <v>0</v>
      </c>
      <c r="AZ133" s="21">
        <f t="shared" si="16"/>
        <v>0</v>
      </c>
      <c r="BA133" s="21">
        <f t="shared" si="16"/>
        <v>0</v>
      </c>
      <c r="BB133" s="21">
        <f t="shared" si="16"/>
        <v>0</v>
      </c>
    </row>
    <row r="134" spans="1:54" ht="14" outlineLevel="2" thickBot="1">
      <c r="A134" s="139"/>
      <c r="B134" s="142" t="s">
        <v>459</v>
      </c>
      <c r="C134" s="143"/>
      <c r="D134" s="243"/>
      <c r="E134" s="245">
        <f t="shared" ref="E134:AJ134" si="17">E83+E77+E71</f>
        <v>-1.5541703176049269</v>
      </c>
      <c r="F134" s="245">
        <f t="shared" si="17"/>
        <v>-1.5976803960750674</v>
      </c>
      <c r="G134" s="245">
        <f t="shared" si="17"/>
        <v>-1.6422915156130324</v>
      </c>
      <c r="H134" s="245">
        <f t="shared" si="17"/>
        <v>-1.6882618324749599</v>
      </c>
      <c r="I134" s="245">
        <f t="shared" si="17"/>
        <v>-1.7356354520421371</v>
      </c>
      <c r="J134" s="245">
        <f t="shared" si="17"/>
        <v>-1.7844573158702346</v>
      </c>
      <c r="K134" s="245">
        <f t="shared" si="17"/>
        <v>-1.8347739161563601</v>
      </c>
      <c r="L134" s="245">
        <f t="shared" si="17"/>
        <v>-1.8866333505824848</v>
      </c>
      <c r="M134" s="245">
        <f t="shared" si="17"/>
        <v>-1.9400829204740264</v>
      </c>
      <c r="N134" s="245">
        <f t="shared" si="17"/>
        <v>-1.9951761004222499</v>
      </c>
      <c r="O134" s="245">
        <f t="shared" si="17"/>
        <v>-2.0414479081085619</v>
      </c>
      <c r="P134" s="245">
        <f t="shared" si="17"/>
        <v>-2.0863413202677434</v>
      </c>
      <c r="Q134" s="245">
        <f t="shared" si="17"/>
        <v>-2.1326305073089085</v>
      </c>
      <c r="R134" s="245">
        <f t="shared" si="17"/>
        <v>-2.1803620560904164</v>
      </c>
      <c r="S134" s="245">
        <f t="shared" si="17"/>
        <v>-2.2295842746525736</v>
      </c>
      <c r="T134" s="245">
        <f t="shared" si="17"/>
        <v>-2.2803472650917693</v>
      </c>
      <c r="U134" s="245">
        <f t="shared" si="17"/>
        <v>-2.3327029949320544</v>
      </c>
      <c r="V134" s="245">
        <f t="shared" si="17"/>
        <v>-2.3867053820197568</v>
      </c>
      <c r="W134" s="245">
        <f t="shared" si="17"/>
        <v>-2.4424103726565733</v>
      </c>
      <c r="X134" s="245">
        <f t="shared" si="17"/>
        <v>-2.4998760317531454</v>
      </c>
      <c r="Y134" s="245">
        <f t="shared" si="17"/>
        <v>-2.5591626344851899</v>
      </c>
      <c r="Z134" s="245">
        <f t="shared" si="17"/>
        <v>-2.6203327587009091</v>
      </c>
      <c r="AA134" s="245">
        <f t="shared" si="17"/>
        <v>-2.6834513893488783</v>
      </c>
      <c r="AB134" s="245">
        <f t="shared" si="17"/>
        <v>-2.7451798429004088</v>
      </c>
      <c r="AC134" s="245">
        <f t="shared" si="17"/>
        <v>-18.315597024056476</v>
      </c>
      <c r="AD134" s="245">
        <f t="shared" si="17"/>
        <v>-18.802980614876294</v>
      </c>
      <c r="AE134" s="245">
        <f t="shared" si="17"/>
        <v>-19.306452749217058</v>
      </c>
      <c r="AF134" s="245">
        <f t="shared" si="17"/>
        <v>-19.826610694493628</v>
      </c>
      <c r="AG134" s="245">
        <f t="shared" si="17"/>
        <v>-20.364077224068961</v>
      </c>
      <c r="AH134" s="245">
        <f t="shared" si="17"/>
        <v>-20.919501819301733</v>
      </c>
      <c r="AI134" s="245">
        <f t="shared" si="17"/>
        <v>-21.493562014337126</v>
      </c>
      <c r="AJ134" s="245">
        <f t="shared" si="17"/>
        <v>-22.086964733384807</v>
      </c>
      <c r="AK134" s="245">
        <f t="shared" ref="AK134:BB134" si="18">AK83+AK77+AK71</f>
        <v>-22.700447800791277</v>
      </c>
      <c r="AL134" s="245">
        <f t="shared" si="18"/>
        <v>-23.334781413548182</v>
      </c>
      <c r="AM134" s="245">
        <f t="shared" si="18"/>
        <v>-23.990769816646239</v>
      </c>
      <c r="AN134" s="245">
        <f t="shared" si="18"/>
        <v>-24.663102145796469</v>
      </c>
      <c r="AO134" s="245">
        <f t="shared" si="18"/>
        <v>-25.357681191103566</v>
      </c>
      <c r="AP134" s="245">
        <f t="shared" si="18"/>
        <v>-26.076401537397054</v>
      </c>
      <c r="AQ134" s="245">
        <f t="shared" si="18"/>
        <v>-26.820218572131186</v>
      </c>
      <c r="AR134" s="245">
        <f t="shared" si="18"/>
        <v>-27.560491226692783</v>
      </c>
      <c r="AS134" s="245">
        <f t="shared" si="18"/>
        <v>-28.261392644341701</v>
      </c>
      <c r="AT134" s="245">
        <f t="shared" si="18"/>
        <v>-28.984535376445955</v>
      </c>
      <c r="AU134" s="245">
        <f t="shared" si="18"/>
        <v>-29.730689394613279</v>
      </c>
      <c r="AV134" s="245">
        <f t="shared" si="18"/>
        <v>-30.47885434830766</v>
      </c>
      <c r="AW134" s="245">
        <f t="shared" si="18"/>
        <v>-31.202742297351314</v>
      </c>
      <c r="AX134" s="245">
        <f t="shared" si="18"/>
        <v>-31.874333789523188</v>
      </c>
      <c r="AY134" s="245">
        <f t="shared" si="18"/>
        <v>-32.50456547485399</v>
      </c>
      <c r="AZ134" s="245">
        <f t="shared" si="18"/>
        <v>-33.134868922428161</v>
      </c>
      <c r="BA134" s="245">
        <f t="shared" si="18"/>
        <v>-33.784245154527021</v>
      </c>
      <c r="BB134" s="245">
        <f t="shared" si="18"/>
        <v>-34.446347843815204</v>
      </c>
    </row>
    <row r="135" spans="1:54" ht="14" outlineLevel="2" thickBot="1">
      <c r="A135" s="138"/>
      <c r="B135" s="140" t="s">
        <v>460</v>
      </c>
      <c r="C135" s="141"/>
      <c r="D135" s="244"/>
      <c r="E135" s="245">
        <f>E133+E134</f>
        <v>-1.5541703176049269</v>
      </c>
      <c r="F135" s="245">
        <f t="shared" ref="F135:AW135" si="19">F133+F134</f>
        <v>-1.5976803960750674</v>
      </c>
      <c r="G135" s="245">
        <f t="shared" si="19"/>
        <v>-1.6422915156130324</v>
      </c>
      <c r="H135" s="245">
        <f t="shared" si="19"/>
        <v>-1.6882618324749599</v>
      </c>
      <c r="I135" s="245">
        <f t="shared" si="19"/>
        <v>-1.7356354520421371</v>
      </c>
      <c r="J135" s="245">
        <f t="shared" si="19"/>
        <v>-1.7844573158702346</v>
      </c>
      <c r="K135" s="245">
        <f t="shared" si="19"/>
        <v>-1.8347739161563601</v>
      </c>
      <c r="L135" s="245">
        <f t="shared" si="19"/>
        <v>-1.8866333505824848</v>
      </c>
      <c r="M135" s="245">
        <f t="shared" si="19"/>
        <v>-1.9400829204740264</v>
      </c>
      <c r="N135" s="245">
        <f t="shared" si="19"/>
        <v>-1.9951761004222499</v>
      </c>
      <c r="O135" s="245">
        <f t="shared" si="19"/>
        <v>-2.0414479081085619</v>
      </c>
      <c r="P135" s="245">
        <f t="shared" si="19"/>
        <v>-2.0863413202677434</v>
      </c>
      <c r="Q135" s="245">
        <f t="shared" si="19"/>
        <v>-2.1326305073089085</v>
      </c>
      <c r="R135" s="245">
        <f t="shared" si="19"/>
        <v>-2.1803620560904164</v>
      </c>
      <c r="S135" s="245">
        <f t="shared" si="19"/>
        <v>-2.2295842746525736</v>
      </c>
      <c r="T135" s="245">
        <f t="shared" si="19"/>
        <v>-2.2803472650917693</v>
      </c>
      <c r="U135" s="245">
        <f t="shared" si="19"/>
        <v>-2.3327029949320544</v>
      </c>
      <c r="V135" s="245">
        <f t="shared" si="19"/>
        <v>-2.3867053820197568</v>
      </c>
      <c r="W135" s="245">
        <f t="shared" si="19"/>
        <v>-2.4424103726565733</v>
      </c>
      <c r="X135" s="245">
        <f t="shared" si="19"/>
        <v>-2.4998760317531454</v>
      </c>
      <c r="Y135" s="245">
        <f t="shared" si="19"/>
        <v>-2.5591626344851899</v>
      </c>
      <c r="Z135" s="245">
        <f t="shared" si="19"/>
        <v>-2.6203327587009091</v>
      </c>
      <c r="AA135" s="245">
        <f t="shared" si="19"/>
        <v>-2.6834513893488783</v>
      </c>
      <c r="AB135" s="245">
        <f t="shared" si="19"/>
        <v>-2.7451798429004088</v>
      </c>
      <c r="AC135" s="245">
        <f t="shared" si="19"/>
        <v>-18.315597024056476</v>
      </c>
      <c r="AD135" s="245">
        <f t="shared" si="19"/>
        <v>-18.802980614876294</v>
      </c>
      <c r="AE135" s="245">
        <f t="shared" si="19"/>
        <v>-19.306452749217058</v>
      </c>
      <c r="AF135" s="245">
        <f t="shared" si="19"/>
        <v>-19.826610694493628</v>
      </c>
      <c r="AG135" s="245">
        <f t="shared" si="19"/>
        <v>-20.364077224068961</v>
      </c>
      <c r="AH135" s="245">
        <f t="shared" si="19"/>
        <v>-20.919501819301733</v>
      </c>
      <c r="AI135" s="245">
        <f t="shared" si="19"/>
        <v>-21.493562014337126</v>
      </c>
      <c r="AJ135" s="245">
        <f t="shared" si="19"/>
        <v>-22.086964733384807</v>
      </c>
      <c r="AK135" s="245">
        <f t="shared" si="19"/>
        <v>-22.700447800791277</v>
      </c>
      <c r="AL135" s="245">
        <f t="shared" si="19"/>
        <v>-23.334781413548182</v>
      </c>
      <c r="AM135" s="245">
        <f t="shared" si="19"/>
        <v>-23.990769816646239</v>
      </c>
      <c r="AN135" s="245">
        <f t="shared" si="19"/>
        <v>-24.663102145796469</v>
      </c>
      <c r="AO135" s="245">
        <f t="shared" si="19"/>
        <v>-25.357681191103566</v>
      </c>
      <c r="AP135" s="245">
        <f t="shared" si="19"/>
        <v>-26.076401537397054</v>
      </c>
      <c r="AQ135" s="245">
        <f t="shared" si="19"/>
        <v>-26.820218572131186</v>
      </c>
      <c r="AR135" s="245">
        <f t="shared" si="19"/>
        <v>-27.560491226692783</v>
      </c>
      <c r="AS135" s="245">
        <f t="shared" si="19"/>
        <v>-28.261392644341701</v>
      </c>
      <c r="AT135" s="245">
        <f t="shared" si="19"/>
        <v>-28.984535376445955</v>
      </c>
      <c r="AU135" s="245">
        <f t="shared" si="19"/>
        <v>-29.730689394613279</v>
      </c>
      <c r="AV135" s="245">
        <f t="shared" si="19"/>
        <v>-30.47885434830766</v>
      </c>
      <c r="AW135" s="245">
        <f t="shared" si="19"/>
        <v>-31.202742297351314</v>
      </c>
      <c r="AX135" s="245">
        <f>AX133+AX134</f>
        <v>-31.874333789523188</v>
      </c>
      <c r="AY135" s="245">
        <f>AY133+AY134</f>
        <v>-32.50456547485399</v>
      </c>
      <c r="AZ135" s="245">
        <f>AZ133+AZ134</f>
        <v>-33.134868922428161</v>
      </c>
      <c r="BA135" s="245">
        <f>BA133+BA134</f>
        <v>-33.784245154527021</v>
      </c>
      <c r="BB135" s="245">
        <f>BB133+BB134</f>
        <v>-34.446347843815204</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461</v>
      </c>
      <c r="B139" s="134"/>
      <c r="C139" s="135"/>
      <c r="D139" s="135"/>
      <c r="E139" s="136"/>
      <c r="F139" s="137"/>
      <c r="G139" s="137"/>
      <c r="H139" s="137"/>
      <c r="I139" s="137"/>
      <c r="J139" s="248"/>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462</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463</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55" t="s">
        <v>464</v>
      </c>
      <c r="B143" s="135" t="s">
        <v>281</v>
      </c>
      <c r="C143" s="135" t="s">
        <v>389</v>
      </c>
      <c r="D143" s="135" t="s">
        <v>383</v>
      </c>
      <c r="E143" s="21">
        <f>-(E$158*'Fixed Data'!$B$25*'Fixed Data'!E$47*'Fixed Data'!$B$24*'Fixed Data'!$B$23+E$158*'Fixed Data'!$B$26)*'Fixed Data'!L42/10^6</f>
        <v>-9.2668914847671076</v>
      </c>
      <c r="F143" s="21">
        <f>-(F$158*'Fixed Data'!$B$25*'Fixed Data'!F$47*'Fixed Data'!$B$24*'Fixed Data'!$B$23+F$158*'Fixed Data'!$B$26)*'Fixed Data'!M42/10^6</f>
        <v>-9.6958321083872097</v>
      </c>
      <c r="G143" s="21">
        <f>-(G$158*'Fixed Data'!$B$25*'Fixed Data'!G$47*'Fixed Data'!$B$24*'Fixed Data'!$B$23+G$158*'Fixed Data'!$B$26)*'Fixed Data'!N42/10^6</f>
        <v>-10.105955798632221</v>
      </c>
      <c r="H143" s="21">
        <f>-(H$158*'Fixed Data'!$B$25*'Fixed Data'!H$47*'Fixed Data'!$B$24*'Fixed Data'!$B$23+H$158*'Fixed Data'!$B$26)*'Fixed Data'!O42/10^6</f>
        <v>-10.532131669708948</v>
      </c>
      <c r="I143" s="21">
        <f>-(I$158*'Fixed Data'!$B$25*'Fixed Data'!I$47*'Fixed Data'!$B$24*'Fixed Data'!$B$23+I$158*'Fixed Data'!$B$26)*'Fixed Data'!P42/10^6</f>
        <v>-11.01181351503136</v>
      </c>
      <c r="J143" s="21">
        <f>-(J$158*'Fixed Data'!$B$25*'Fixed Data'!J$47*'Fixed Data'!$B$24*'Fixed Data'!$B$23+J$158*'Fixed Data'!$B$26)*'Fixed Data'!Q42/10^6</f>
        <v>-11.510889767459377</v>
      </c>
      <c r="K143" s="21">
        <f>-(K$158*'Fixed Data'!$B$25*'Fixed Data'!K$47*'Fixed Data'!$B$24*'Fixed Data'!$B$23+K$158*'Fixed Data'!$B$26)*'Fixed Data'!R42/10^6</f>
        <v>-11.991193775601303</v>
      </c>
      <c r="L143" s="21">
        <f>-(L$158*'Fixed Data'!$B$25*'Fixed Data'!L$47*'Fixed Data'!$B$24*'Fixed Data'!$B$23+L$158*'Fixed Data'!$B$26)*'Fixed Data'!S42/10^6</f>
        <v>-12.530286241592568</v>
      </c>
      <c r="M143" s="21">
        <f>-(M$158*'Fixed Data'!$B$25*'Fixed Data'!M$47*'Fixed Data'!$B$24*'Fixed Data'!$B$23+M$158*'Fixed Data'!$B$26)*'Fixed Data'!T42/10^6</f>
        <v>-13.091112637735513</v>
      </c>
      <c r="N143" s="21">
        <f>-(N$158*'Fixed Data'!$B$25*'Fixed Data'!N$47*'Fixed Data'!$B$24*'Fixed Data'!$B$23+N$158*'Fixed Data'!$B$26)*'Fixed Data'!U42/10^6</f>
        <v>-13.632209535132741</v>
      </c>
      <c r="O143" s="21">
        <f>-(O$158*'Fixed Data'!$B$25*'Fixed Data'!O$47*'Fixed Data'!$B$24*'Fixed Data'!$B$23+O$158*'Fixed Data'!$B$26)*'Fixed Data'!V42/10^6</f>
        <v>-14.16495510419184</v>
      </c>
      <c r="P143" s="21">
        <f>-(P$158*'Fixed Data'!$B$25*'Fixed Data'!P$47*'Fixed Data'!$B$24*'Fixed Data'!$B$23+P$158*'Fixed Data'!$B$26)*'Fixed Data'!W42/10^6</f>
        <v>-14.697808695179978</v>
      </c>
      <c r="Q143" s="21">
        <f>-(Q$158*'Fixed Data'!$B$25*'Fixed Data'!Q$47*'Fixed Data'!$B$24*'Fixed Data'!$B$23+Q$158*'Fixed Data'!$B$26)*'Fixed Data'!X42/10^6</f>
        <v>-15.250169320703733</v>
      </c>
      <c r="R143" s="21">
        <f>-(R$158*'Fixed Data'!$B$25*'Fixed Data'!R$47*'Fixed Data'!$B$24*'Fixed Data'!$B$23+R$158*'Fixed Data'!$B$26)*'Fixed Data'!Y42/10^6</f>
        <v>-15.869084872241949</v>
      </c>
      <c r="S143" s="21">
        <f>-(S$158*'Fixed Data'!$B$25*'Fixed Data'!S$47*'Fixed Data'!$B$24*'Fixed Data'!$B$23+S$158*'Fixed Data'!$B$26)*'Fixed Data'!Z42/10^6</f>
        <v>-16.463883480920483</v>
      </c>
      <c r="T143" s="21">
        <f>-(T$158*'Fixed Data'!$B$25*'Fixed Data'!T$47*'Fixed Data'!$B$24*'Fixed Data'!$B$23+T$158*'Fixed Data'!$B$26)*'Fixed Data'!AA42/10^6</f>
        <v>-17.080667620893514</v>
      </c>
      <c r="U143" s="21">
        <f>-(U$158*'Fixed Data'!$B$25*'Fixed Data'!U$47*'Fixed Data'!$B$24*'Fixed Data'!$B$23+U$158*'Fixed Data'!$B$26)*'Fixed Data'!AB42/10^6</f>
        <v>-17.720322471572171</v>
      </c>
      <c r="V143" s="21">
        <f>-(V$158*'Fixed Data'!$B$25*'Fixed Data'!V$47*'Fixed Data'!$B$24*'Fixed Data'!$B$23+V$158*'Fixed Data'!$B$26)*'Fixed Data'!AC42/10^6</f>
        <v>-18.434414284345106</v>
      </c>
      <c r="W143" s="21">
        <f>-(W$158*'Fixed Data'!$B$25*'Fixed Data'!W$47*'Fixed Data'!$B$24*'Fixed Data'!$B$23+W$158*'Fixed Data'!$B$26)*'Fixed Data'!AD42/10^6</f>
        <v>-19.123798061875625</v>
      </c>
      <c r="X143" s="21">
        <f>-(X$158*'Fixed Data'!$B$25*'Fixed Data'!X$47*'Fixed Data'!$B$24*'Fixed Data'!$B$23+X$158*'Fixed Data'!$B$26)*'Fixed Data'!AE42/10^6</f>
        <v>-19.89202001896351</v>
      </c>
      <c r="Y143" s="21">
        <f>-(Y$158*'Fixed Data'!$B$25*'Fixed Data'!Y$47*'Fixed Data'!$B$24*'Fixed Data'!$B$23+Y$158*'Fixed Data'!$B$26)*'Fixed Data'!AF42/10^6</f>
        <v>-20.635292534437781</v>
      </c>
      <c r="Z143" s="21">
        <f>-(Z$158*'Fixed Data'!$B$25*'Fixed Data'!Z$47*'Fixed Data'!$B$24*'Fixed Data'!$B$23+Z$158*'Fixed Data'!$B$26)*'Fixed Data'!AG42/10^6</f>
        <v>-21.462133810068401</v>
      </c>
      <c r="AA143" s="21">
        <f>-(AA$158*'Fixed Data'!$B$25*'Fixed Data'!AA$47*'Fixed Data'!$B$24*'Fixed Data'!$B$23+AA$158*'Fixed Data'!$B$26)*'Fixed Data'!AH42/10^6</f>
        <v>-22.320758402309792</v>
      </c>
      <c r="AB143" s="21">
        <f>-(AB$158*'Fixed Data'!$B$25*'Fixed Data'!AB$47*'Fixed Data'!$B$24*'Fixed Data'!$B$23+AB$158*'Fixed Data'!$B$26)*'Fixed Data'!AI42/10^6</f>
        <v>-23.183714536680817</v>
      </c>
      <c r="AC143" s="21">
        <f>-(AC$158*'Fixed Data'!$B$25*'Fixed Data'!AC$47*'Fixed Data'!$B$24*'Fixed Data'!$B$23+AC$158*'Fixed Data'!$B$26)*'Fixed Data'!AJ42/10^6</f>
        <v>-156.92271423923401</v>
      </c>
      <c r="AD143" s="21">
        <f>-(AD$158*'Fixed Data'!$B$25*'Fixed Data'!AD$47*'Fixed Data'!$B$24*'Fixed Data'!$B$23+AD$158*'Fixed Data'!$B$26)*'Fixed Data'!AK42/10^6</f>
        <v>-163.4223554429762</v>
      </c>
      <c r="AE143" s="21">
        <f>-(AE$158*'Fixed Data'!$B$25*'Fixed Data'!AE$47*'Fixed Data'!$B$24*'Fixed Data'!$B$23+AE$158*'Fixed Data'!$B$26)*'Fixed Data'!AL42/10^6</f>
        <v>-170.2245141715031</v>
      </c>
      <c r="AF143" s="21">
        <f>-(AF$158*'Fixed Data'!$B$25*'Fixed Data'!AF$47*'Fixed Data'!$B$24*'Fixed Data'!$B$23+AF$158*'Fixed Data'!$B$26)*'Fixed Data'!AM42/10^6</f>
        <v>-177.28871231401757</v>
      </c>
      <c r="AG143" s="21">
        <f>-(AG$158*'Fixed Data'!$B$25*'Fixed Data'!AG$47*'Fixed Data'!$B$24*'Fixed Data'!$B$23+AG$158*'Fixed Data'!$B$26)*'Fixed Data'!AN42/10^6</f>
        <v>-184.63087254938458</v>
      </c>
      <c r="AH143" s="21">
        <f>-(AH$158*'Fixed Data'!$B$25*'Fixed Data'!AH$47*'Fixed Data'!$B$24*'Fixed Data'!$B$23+AH$158*'Fixed Data'!$B$26)*'Fixed Data'!AO42/10^6</f>
        <v>-192.2694265912306</v>
      </c>
      <c r="AI143" s="21">
        <f>-(AI$158*'Fixed Data'!$B$25*'Fixed Data'!AI$47*'Fixed Data'!$B$24*'Fixed Data'!$B$23+AI$158*'Fixed Data'!$B$26)*'Fixed Data'!AP42/10^6</f>
        <v>-200.22711506803645</v>
      </c>
      <c r="AJ143" s="21">
        <f>-(AJ$158*'Fixed Data'!$B$25*'Fixed Data'!AJ$47*'Fixed Data'!$B$24*'Fixed Data'!$B$23+AJ$158*'Fixed Data'!$B$26)*'Fixed Data'!AQ42/10^6</f>
        <v>-208.5116810729802</v>
      </c>
      <c r="AK143" s="21">
        <f>-(AK$158*'Fixed Data'!$B$25*'Fixed Data'!AK$47*'Fixed Data'!$B$24*'Fixed Data'!$B$23+AK$158*'Fixed Data'!$B$26)*'Fixed Data'!AR42/10^6</f>
        <v>-217.13312103596186</v>
      </c>
      <c r="AL143" s="21">
        <f>-(AL$158*'Fixed Data'!$B$25*'Fixed Data'!AL$47*'Fixed Data'!$B$24*'Fixed Data'!$B$23+AL$158*'Fixed Data'!$B$26)*'Fixed Data'!AS42/10^6</f>
        <v>-226.10924288092386</v>
      </c>
      <c r="AM143" s="21">
        <f>-(AM$158*'Fixed Data'!$B$25*'Fixed Data'!AM$47*'Fixed Data'!$B$24*'Fixed Data'!$B$23+AM$158*'Fixed Data'!$B$26)*'Fixed Data'!AT42/10^6</f>
        <v>-235.45692605151996</v>
      </c>
      <c r="AN143" s="21">
        <f>-(AN$158*'Fixed Data'!$B$25*'Fixed Data'!AN$47*'Fixed Data'!$B$24*'Fixed Data'!$B$23+AN$158*'Fixed Data'!$B$26)*'Fixed Data'!AU42/10^6</f>
        <v>-245.13123141179196</v>
      </c>
      <c r="AO143" s="21">
        <f>-(AO$158*'Fixed Data'!$B$25*'Fixed Data'!AO$47*'Fixed Data'!$B$24*'Fixed Data'!$B$23+AO$158*'Fixed Data'!$B$26)*'Fixed Data'!AV42/10^6</f>
        <v>-255.19665542614442</v>
      </c>
      <c r="AP143" s="21">
        <f>-(AP$158*'Fixed Data'!$B$25*'Fixed Data'!AP$47*'Fixed Data'!$B$24*'Fixed Data'!$B$23+AP$158*'Fixed Data'!$B$26)*'Fixed Data'!AW42/10^6</f>
        <v>-265.68096122887448</v>
      </c>
      <c r="AQ143" s="21">
        <f>-(AQ$158*'Fixed Data'!$B$25*'Fixed Data'!AQ$47*'Fixed Data'!$B$24*'Fixed Data'!$B$23+AQ$158*'Fixed Data'!$B$26)*'Fixed Data'!AX42/10^6</f>
        <v>-276.60350246170572</v>
      </c>
      <c r="AR143" s="21">
        <f>-(AR$158*'Fixed Data'!$B$25*'Fixed Data'!AR$47*'Fixed Data'!$B$24*'Fixed Data'!$B$23+AR$158*'Fixed Data'!$B$26)*'Fixed Data'!AY42/10^6</f>
        <v>-287.67466021689751</v>
      </c>
      <c r="AS143" s="21">
        <f>-(AS$158*'Fixed Data'!$B$25*'Fixed Data'!AS$47*'Fixed Data'!$B$24*'Fixed Data'!$B$23+AS$158*'Fixed Data'!$B$26)*'Fixed Data'!AZ42/10^6</f>
        <v>-298.5145245746703</v>
      </c>
      <c r="AT143" s="21">
        <f>-(AT$158*'Fixed Data'!$B$25*'Fixed Data'!AT$47*'Fixed Data'!$B$24*'Fixed Data'!$B$23+AT$158*'Fixed Data'!$B$26)*'Fixed Data'!BA42/10^6</f>
        <v>-309.76680397589962</v>
      </c>
      <c r="AU143" s="21">
        <f>-(AU$158*'Fixed Data'!$B$25*'Fixed Data'!AU$47*'Fixed Data'!$B$24*'Fixed Data'!$B$23+AU$158*'Fixed Data'!$B$26)*'Fixed Data'!BB42/10^6</f>
        <v>-321.4482271837968</v>
      </c>
      <c r="AV143" s="21">
        <f>-(AV$158*'Fixed Data'!$B$25*'Fixed Data'!AV$47*'Fixed Data'!$B$24*'Fixed Data'!$B$23+AV$158*'Fixed Data'!$B$26)*'Fixed Data'!BC42/10^6</f>
        <v>-333.33775006515401</v>
      </c>
      <c r="AW143" s="21">
        <f>-(AW$158*'Fixed Data'!$B$25*'Fixed Data'!AW$47*'Fixed Data'!$B$24*'Fixed Data'!$B$23+AW$158*'Fixed Data'!$B$26)*'Fixed Data'!BD42/10^6</f>
        <v>-345.14530838518914</v>
      </c>
      <c r="AX143" s="21">
        <f>-(AX$158*'Fixed Data'!$B$25*'Fixed Data'!AX$47*'Fixed Data'!$B$24*'Fixed Data'!$B$23+AX$158*'Fixed Data'!$B$26)*'Fixed Data'!BE42/10^6</f>
        <v>-356.54838211508684</v>
      </c>
      <c r="AY143" s="21">
        <f>-(AY$158*'Fixed Data'!$B$25*'Fixed Data'!AY$47*'Fixed Data'!$B$24*'Fixed Data'!$B$23+AY$158*'Fixed Data'!$B$26)*'Fixed Data'!BF42/10^6</f>
        <v>-367.65112213796459</v>
      </c>
      <c r="AZ143" s="21">
        <f>-(AZ$158*'Fixed Data'!$B$25*'Fixed Data'!AZ$47*'Fixed Data'!$B$24*'Fixed Data'!$B$23+AZ$158*'Fixed Data'!$B$26)*'Fixed Data'!BG42/10^6</f>
        <v>-378.91185375812739</v>
      </c>
      <c r="BA143" s="21">
        <f>-(BA$158*'Fixed Data'!$B$25*'Fixed Data'!BA$47*'Fixed Data'!$B$24*'Fixed Data'!$B$23+BA$158*'Fixed Data'!$B$26)*'Fixed Data'!BH42/10^6</f>
        <v>-390.55025349762616</v>
      </c>
      <c r="BB143" s="21">
        <f>-(BB$158*'Fixed Data'!$B$25*'Fixed Data'!BB$47*'Fixed Data'!$B$24*'Fixed Data'!$B$23+BB$158*'Fixed Data'!$B$26)*'Fixed Data'!BI42/10^6</f>
        <v>-402.49929602242065</v>
      </c>
    </row>
    <row r="144" spans="1:54" outlineLevel="2">
      <c r="A144" s="456"/>
      <c r="B144" s="135" t="s">
        <v>281</v>
      </c>
      <c r="C144" s="135"/>
      <c r="D144" s="135" t="s">
        <v>383</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56"/>
      <c r="B145" s="135" t="s">
        <v>281</v>
      </c>
      <c r="C145" s="135"/>
      <c r="D145" s="135" t="s">
        <v>383</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56"/>
      <c r="B146" s="135" t="s">
        <v>284</v>
      </c>
      <c r="C146" s="135" t="s">
        <v>465</v>
      </c>
      <c r="D146" s="135" t="s">
        <v>383</v>
      </c>
      <c r="E146" s="21">
        <f>-E$161*'Fixed Data'!$B$20*'Fixed Data'!$B$22</f>
        <v>-1.1782238321381986</v>
      </c>
      <c r="F146" s="21">
        <f>-F$161*'Fixed Data'!$B$20*'Fixed Data'!$B$22</f>
        <v>-1.210089459852588</v>
      </c>
      <c r="G146" s="21">
        <f>-G$161*'Fixed Data'!$B$20*'Fixed Data'!$B$22</f>
        <v>-1.2429448533272005</v>
      </c>
      <c r="H146" s="21">
        <f>-H$161*'Fixed Data'!$B$20*'Fixed Data'!$B$22</f>
        <v>-1.2768788121336705</v>
      </c>
      <c r="I146" s="21">
        <f>-I$161*'Fixed Data'!$B$20*'Fixed Data'!$B$22</f>
        <v>-1.3120446969852697</v>
      </c>
      <c r="J146" s="21">
        <f>-J$161*'Fixed Data'!$B$20*'Fixed Data'!$B$22</f>
        <v>-1.3484932920971588</v>
      </c>
      <c r="K146" s="21">
        <f>-K$161*'Fixed Data'!$B$20*'Fixed Data'!$B$22</f>
        <v>-1.3855628569683078</v>
      </c>
      <c r="L146" s="21">
        <f>-L$161*'Fixed Data'!$B$20*'Fixed Data'!$B$22</f>
        <v>-1.4236872863774721</v>
      </c>
      <c r="M146" s="21">
        <f>-M$161*'Fixed Data'!$B$20*'Fixed Data'!$B$22</f>
        <v>-1.4627799312976388</v>
      </c>
      <c r="N146" s="21">
        <f>-N$161*'Fixed Data'!$B$20*'Fixed Data'!$B$22</f>
        <v>-1.5032406362177335</v>
      </c>
      <c r="O146" s="21">
        <f>-O$161*'Fixed Data'!$B$20*'Fixed Data'!$B$22</f>
        <v>-1.5445517247248151</v>
      </c>
      <c r="P146" s="21">
        <f>-P$161*'Fixed Data'!$B$20*'Fixed Data'!$B$22</f>
        <v>-1.5872303355956694</v>
      </c>
      <c r="Q146" s="21">
        <f>-Q$161*'Fixed Data'!$B$20*'Fixed Data'!$B$22</f>
        <v>-1.6314838843786725</v>
      </c>
      <c r="R146" s="21">
        <f>-R$161*'Fixed Data'!$B$20*'Fixed Data'!$B$22</f>
        <v>-1.67726922577237</v>
      </c>
      <c r="S146" s="21">
        <f>-S$161*'Fixed Data'!$B$20*'Fixed Data'!$B$22</f>
        <v>-1.7247877269183918</v>
      </c>
      <c r="T146" s="21">
        <f>-T$161*'Fixed Data'!$B$20*'Fixed Data'!$B$22</f>
        <v>-1.7741147016814791</v>
      </c>
      <c r="U146" s="21">
        <f>-U$161*'Fixed Data'!$B$20*'Fixed Data'!$B$22</f>
        <v>-1.8253291377734338</v>
      </c>
      <c r="V146" s="21">
        <f>-V$161*'Fixed Data'!$B$20*'Fixed Data'!$B$22</f>
        <v>-1.8785139655711962</v>
      </c>
      <c r="W146" s="21">
        <f>-W$161*'Fixed Data'!$B$20*'Fixed Data'!$B$22</f>
        <v>-1.9337562149273904</v>
      </c>
      <c r="X146" s="21">
        <f>-X$161*'Fixed Data'!$B$20*'Fixed Data'!$B$22</f>
        <v>-1.9911473287914134</v>
      </c>
      <c r="Y146" s="21">
        <f>-Y$161*'Fixed Data'!$B$20*'Fixed Data'!$B$22</f>
        <v>-2.0507832976184748</v>
      </c>
      <c r="Z146" s="21">
        <f>-Z$161*'Fixed Data'!$B$20*'Fixed Data'!$B$22</f>
        <v>-2.1127650177937021</v>
      </c>
      <c r="AA146" s="21">
        <f>-AA$161*'Fixed Data'!$B$20*'Fixed Data'!$B$22</f>
        <v>-2.1771984484426832</v>
      </c>
      <c r="AB146" s="21">
        <f>-AB$161*'Fixed Data'!$B$20*'Fixed Data'!$B$22</f>
        <v>-2.242634144892496</v>
      </c>
      <c r="AC146" s="21">
        <f>-AC$161*'Fixed Data'!$B$20*'Fixed Data'!$B$22</f>
        <v>-4.028369695258152</v>
      </c>
      <c r="AD146" s="21">
        <f>-AD$161*'Fixed Data'!$B$20*'Fixed Data'!$B$22</f>
        <v>-4.0947373615815037</v>
      </c>
      <c r="AE146" s="21">
        <f>-AE$161*'Fixed Data'!$B$20*'Fixed Data'!$B$22</f>
        <v>-4.1638556192778893</v>
      </c>
      <c r="AF146" s="21">
        <f>-AF$161*'Fixed Data'!$B$20*'Fixed Data'!$B$22</f>
        <v>-4.2358555619631515</v>
      </c>
      <c r="AG146" s="21">
        <f>-AG$161*'Fixed Data'!$B$20*'Fixed Data'!$B$22</f>
        <v>-4.31087529492466</v>
      </c>
      <c r="AH146" s="21">
        <f>-AH$161*'Fixed Data'!$B$20*'Fixed Data'!$B$22</f>
        <v>-4.3890602263408898</v>
      </c>
      <c r="AI146" s="21">
        <f>-AI$161*'Fixed Data'!$B$20*'Fixed Data'!$B$22</f>
        <v>-4.4705635825160739</v>
      </c>
      <c r="AJ146" s="21">
        <f>-AJ$161*'Fixed Data'!$B$20*'Fixed Data'!$B$22</f>
        <v>-4.5555468559103325</v>
      </c>
      <c r="AK146" s="21">
        <f>-AK$161*'Fixed Data'!$B$20*'Fixed Data'!$B$22</f>
        <v>-4.6441801859652792</v>
      </c>
      <c r="AL146" s="21">
        <f>-AL$161*'Fixed Data'!$B$20*'Fixed Data'!$B$22</f>
        <v>-4.7366429863462081</v>
      </c>
      <c r="AM146" s="21">
        <f>-AM$161*'Fixed Data'!$B$20*'Fixed Data'!$B$22</f>
        <v>-4.8331243257676988</v>
      </c>
      <c r="AN146" s="21">
        <f>-AN$161*'Fixed Data'!$B$20*'Fixed Data'!$B$22</f>
        <v>-4.9334338586293027</v>
      </c>
      <c r="AO146" s="21">
        <f>-AO$161*'Fixed Data'!$B$20*'Fixed Data'!$B$22</f>
        <v>-5.0381003500896639</v>
      </c>
      <c r="AP146" s="21">
        <f>-AP$161*'Fixed Data'!$B$20*'Fixed Data'!$B$22</f>
        <v>-5.1474076272357134</v>
      </c>
      <c r="AQ146" s="21">
        <f>-AQ$161*'Fixed Data'!$B$20*'Fixed Data'!$B$22</f>
        <v>-5.2615894945904484</v>
      </c>
      <c r="AR146" s="21">
        <f>-AR$161*'Fixed Data'!$B$20*'Fixed Data'!$B$22</f>
        <v>-5.3696886584927439</v>
      </c>
      <c r="AS146" s="21">
        <f>-AS$161*'Fixed Data'!$B$20*'Fixed Data'!$B$22</f>
        <v>-5.4580279015707953</v>
      </c>
      <c r="AT146" s="21">
        <f>-AT$161*'Fixed Data'!$B$20*'Fixed Data'!$B$22</f>
        <v>-5.5497589343414795</v>
      </c>
      <c r="AU146" s="21">
        <f>-AU$161*'Fixed Data'!$B$20*'Fixed Data'!$B$22</f>
        <v>-5.645030816428827</v>
      </c>
      <c r="AV146" s="21">
        <f>-AV$161*'Fixed Data'!$B$20*'Fixed Data'!$B$22</f>
        <v>-5.7352332600042422</v>
      </c>
      <c r="AW146" s="21">
        <f>-AW$161*'Fixed Data'!$B$20*'Fixed Data'!$B$22</f>
        <v>-5.8096248547244214</v>
      </c>
      <c r="AX146" s="21">
        <f>-AX$161*'Fixed Data'!$B$20*'Fixed Data'!$B$22</f>
        <v>-5.8809183435017465</v>
      </c>
      <c r="AY146" s="21">
        <f>-AY$161*'Fixed Data'!$B$20*'Fixed Data'!$B$22</f>
        <v>-5.9503899401596332</v>
      </c>
      <c r="AZ146" s="21">
        <f>-AZ$161*'Fixed Data'!$B$20*'Fixed Data'!$B$22</f>
        <v>-6.0208177899240667</v>
      </c>
      <c r="BA146" s="21">
        <f>-BA$161*'Fixed Data'!$B$20*'Fixed Data'!$B$22</f>
        <v>-6.0934571612099191</v>
      </c>
      <c r="BB146" s="21">
        <f>-BB$161*'Fixed Data'!$B$20*'Fixed Data'!$B$22</f>
        <v>-6.1669729048499766</v>
      </c>
    </row>
    <row r="147" spans="1:54" outlineLevel="2">
      <c r="A147" s="456"/>
      <c r="B147" s="135" t="s">
        <v>284</v>
      </c>
      <c r="C147" s="135" t="s">
        <v>466</v>
      </c>
      <c r="D147" s="135" t="s">
        <v>383</v>
      </c>
      <c r="E147" s="21">
        <f>-E$162*'Fixed Data'!$B$21*'Fixed Data'!$B$22</f>
        <v>-1.7610507196152168E-2</v>
      </c>
      <c r="F147" s="21">
        <f>-F$162*'Fixed Data'!$B$21*'Fixed Data'!$B$22</f>
        <v>-1.8086791925840059E-2</v>
      </c>
      <c r="G147" s="21">
        <f>-G$162*'Fixed Data'!$B$21*'Fixed Data'!$B$22</f>
        <v>-1.8577870040235749E-2</v>
      </c>
      <c r="H147" s="21">
        <f>-H$162*'Fixed Data'!$B$21*'Fixed Data'!$B$22</f>
        <v>-1.9085069492063712E-2</v>
      </c>
      <c r="I147" s="21">
        <f>-I$162*'Fixed Data'!$B$21*'Fixed Data'!$B$22</f>
        <v>-1.9610681812351469E-2</v>
      </c>
      <c r="J147" s="21">
        <f>-J$162*'Fixed Data'!$B$21*'Fixed Data'!$B$22</f>
        <v>-2.0155466420192517E-2</v>
      </c>
      <c r="K147" s="21">
        <f>-K$162*'Fixed Data'!$B$21*'Fixed Data'!$B$22</f>
        <v>-2.0709532393022013E-2</v>
      </c>
      <c r="L147" s="21">
        <f>-L$162*'Fixed Data'!$B$21*'Fixed Data'!$B$22</f>
        <v>-2.1279365171111175E-2</v>
      </c>
      <c r="M147" s="21">
        <f>-M$162*'Fixed Data'!$B$21*'Fixed Data'!$B$22</f>
        <v>-2.186366976187824E-2</v>
      </c>
      <c r="N147" s="21">
        <f>-N$162*'Fixed Data'!$B$21*'Fixed Data'!$B$22</f>
        <v>-2.2468421801711127E-2</v>
      </c>
      <c r="O147" s="21">
        <f>-O$162*'Fixed Data'!$B$21*'Fixed Data'!$B$22</f>
        <v>-2.308588457615017E-2</v>
      </c>
      <c r="P147" s="21">
        <f>-P$162*'Fixed Data'!$B$21*'Fixed Data'!$B$22</f>
        <v>-2.3723787030360398E-2</v>
      </c>
      <c r="Q147" s="21">
        <f>-Q$162*'Fixed Data'!$B$21*'Fixed Data'!$B$22</f>
        <v>-2.4385229808591268E-2</v>
      </c>
      <c r="R147" s="21">
        <f>-R$162*'Fixed Data'!$B$21*'Fixed Data'!$B$22</f>
        <v>-2.5069567437076334E-2</v>
      </c>
      <c r="S147" s="21">
        <f>-S$162*'Fixed Data'!$B$21*'Fixed Data'!$B$22</f>
        <v>-2.577981032685666E-2</v>
      </c>
      <c r="T147" s="21">
        <f>-T$162*'Fixed Data'!$B$21*'Fixed Data'!$B$22</f>
        <v>-2.6517083695708297E-2</v>
      </c>
      <c r="U147" s="21">
        <f>-U$162*'Fixed Data'!$B$21*'Fixed Data'!$B$22</f>
        <v>-2.7282568328496036E-2</v>
      </c>
      <c r="V147" s="21">
        <f>-V$162*'Fixed Data'!$B$21*'Fixed Data'!$B$22</f>
        <v>-2.8077503600634768E-2</v>
      </c>
      <c r="W147" s="21">
        <f>-W$162*'Fixed Data'!$B$21*'Fixed Data'!$B$22</f>
        <v>-2.8903190676539132E-2</v>
      </c>
      <c r="X147" s="21">
        <f>-X$162*'Fixed Data'!$B$21*'Fixed Data'!$B$22</f>
        <v>-2.9760995893550673E-2</v>
      </c>
      <c r="Y147" s="21">
        <f>-Y$162*'Fixed Data'!$B$21*'Fixed Data'!$B$22</f>
        <v>-3.0652354342474139E-2</v>
      </c>
      <c r="Z147" s="21">
        <f>-Z$162*'Fixed Data'!$B$21*'Fixed Data'!$B$22</f>
        <v>-3.1578773656532E-2</v>
      </c>
      <c r="AA147" s="21">
        <f>-AA$162*'Fixed Data'!$B$21*'Fixed Data'!$B$22</f>
        <v>-3.2541838021271009E-2</v>
      </c>
      <c r="AB147" s="21">
        <f>-AB$162*'Fixed Data'!$B$21*'Fixed Data'!$B$22</f>
        <v>-3.3519882978252542E-2</v>
      </c>
      <c r="AC147" s="21">
        <f>-AC$162*'Fixed Data'!$B$21*'Fixed Data'!$B$22</f>
        <v>-6.0210659399573735E-2</v>
      </c>
      <c r="AD147" s="21">
        <f>-AD$162*'Fixed Data'!$B$21*'Fixed Data'!$B$22</f>
        <v>-6.1202634222178323E-2</v>
      </c>
      <c r="AE147" s="21">
        <f>-AE$162*'Fixed Data'!$B$21*'Fixed Data'!$B$22</f>
        <v>-6.2235721092952917E-2</v>
      </c>
      <c r="AF147" s="21">
        <f>-AF$162*'Fixed Data'!$B$21*'Fixed Data'!$B$22</f>
        <v>-6.3311879631785695E-2</v>
      </c>
      <c r="AG147" s="21">
        <f>-AG$162*'Fixed Data'!$B$21*'Fixed Data'!$B$22</f>
        <v>-6.4433173612277697E-2</v>
      </c>
      <c r="AH147" s="21">
        <f>-AH$162*'Fixed Data'!$B$21*'Fixed Data'!$B$22</f>
        <v>-6.5601776904622239E-2</v>
      </c>
      <c r="AI147" s="21">
        <f>-AI$162*'Fixed Data'!$B$21*'Fixed Data'!$B$22</f>
        <v>-6.6819979771763738E-2</v>
      </c>
      <c r="AJ147" s="21">
        <f>-AJ$162*'Fixed Data'!$B$21*'Fixed Data'!$B$22</f>
        <v>-6.8090195540306209E-2</v>
      </c>
      <c r="AK147" s="21">
        <f>-AK$162*'Fixed Data'!$B$21*'Fixed Data'!$B$22</f>
        <v>-6.9414967668961644E-2</v>
      </c>
      <c r="AL147" s="21">
        <f>-AL$162*'Fixed Data'!$B$21*'Fixed Data'!$B$22</f>
        <v>-7.0796977238732101E-2</v>
      </c>
      <c r="AM147" s="21">
        <f>-AM$162*'Fixed Data'!$B$21*'Fixed Data'!$B$22</f>
        <v>-7.2239050890504308E-2</v>
      </c>
      <c r="AN147" s="21">
        <f>-AN$162*'Fixed Data'!$B$21*'Fixed Data'!$B$22</f>
        <v>-7.3738343018085337E-2</v>
      </c>
      <c r="AO147" s="21">
        <f>-AO$162*'Fixed Data'!$B$21*'Fixed Data'!$B$22</f>
        <v>-7.5302757181689772E-2</v>
      </c>
      <c r="AP147" s="21">
        <f>-AP$162*'Fixed Data'!$B$21*'Fixed Data'!$B$22</f>
        <v>-7.6936535261745001E-2</v>
      </c>
      <c r="AQ147" s="21">
        <f>-AQ$162*'Fixed Data'!$B$21*'Fixed Data'!$B$22</f>
        <v>-7.8643172604469569E-2</v>
      </c>
      <c r="AR147" s="21">
        <f>-AR$162*'Fixed Data'!$B$21*'Fixed Data'!$B$22</f>
        <v>-8.0258893810561088E-2</v>
      </c>
      <c r="AS147" s="21">
        <f>-AS$162*'Fixed Data'!$B$21*'Fixed Data'!$B$22</f>
        <v>-8.1579270060475689E-2</v>
      </c>
      <c r="AT147" s="21">
        <f>-AT$162*'Fixed Data'!$B$21*'Fixed Data'!$B$22</f>
        <v>-8.2950342332309426E-2</v>
      </c>
      <c r="AU147" s="21">
        <f>-AU$162*'Fixed Data'!$B$21*'Fixed Data'!$B$22</f>
        <v>-8.4374338409957741E-2</v>
      </c>
      <c r="AV147" s="21">
        <f>-AV$162*'Fixed Data'!$B$21*'Fixed Data'!$B$22</f>
        <v>-8.5722563358654955E-2</v>
      </c>
      <c r="AW147" s="21">
        <f>-AW$162*'Fixed Data'!$B$21*'Fixed Data'!$B$22</f>
        <v>-8.6834468991494496E-2</v>
      </c>
      <c r="AX147" s="21">
        <f>-AX$162*'Fixed Data'!$B$21*'Fixed Data'!$B$22</f>
        <v>-8.7900068382206001E-2</v>
      </c>
      <c r="AY147" s="21">
        <f>-AY$162*'Fixed Data'!$B$21*'Fixed Data'!$B$22</f>
        <v>-8.8938436414729996E-2</v>
      </c>
      <c r="AZ147" s="21">
        <f>-AZ$162*'Fixed Data'!$B$21*'Fixed Data'!$B$22</f>
        <v>-8.9991097433969727E-2</v>
      </c>
      <c r="BA147" s="21">
        <f>-BA$162*'Fixed Data'!$B$21*'Fixed Data'!$B$22</f>
        <v>-9.107681312295321E-2</v>
      </c>
      <c r="BB147" s="21">
        <f>-BB$162*'Fixed Data'!$B$21*'Fixed Data'!$B$22</f>
        <v>-9.2175627647164998E-2</v>
      </c>
    </row>
    <row r="148" spans="1:54" outlineLevel="2">
      <c r="A148" s="456"/>
      <c r="B148" s="135" t="s">
        <v>284</v>
      </c>
      <c r="C148" s="135"/>
      <c r="D148" s="135" t="s">
        <v>383</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56"/>
      <c r="B149" s="135" t="s">
        <v>284</v>
      </c>
      <c r="C149" s="135"/>
      <c r="D149" s="135" t="s">
        <v>383</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56"/>
      <c r="B150" s="135" t="s">
        <v>287</v>
      </c>
      <c r="C150" s="135" t="s">
        <v>467</v>
      </c>
      <c r="D150" s="135" t="s">
        <v>383</v>
      </c>
      <c r="E150" s="279">
        <v>-1.9308018249999999</v>
      </c>
      <c r="F150" s="279">
        <v>-1.9850749999999999</v>
      </c>
      <c r="G150" s="279">
        <v>-2.0407605129999999</v>
      </c>
      <c r="H150" s="279">
        <v>-2.0979157960000001</v>
      </c>
      <c r="I150" s="279">
        <v>-2.156920934</v>
      </c>
      <c r="J150" s="279">
        <v>-2.2178404860000001</v>
      </c>
      <c r="K150" s="279">
        <v>-2.2807184970000001</v>
      </c>
      <c r="L150" s="279">
        <v>-2.3456367500000002</v>
      </c>
      <c r="M150" s="279">
        <v>-2.41227422</v>
      </c>
      <c r="N150" s="279">
        <v>-2.4810282099999998</v>
      </c>
      <c r="O150" s="279">
        <v>-2.5399008319999998</v>
      </c>
      <c r="P150" s="279">
        <v>-2.5974987540000001</v>
      </c>
      <c r="Q150" s="279">
        <v>-2.6570361499999997</v>
      </c>
      <c r="R150" s="279">
        <v>-2.718562973</v>
      </c>
      <c r="S150" s="279">
        <v>-2.7821806639999997</v>
      </c>
      <c r="T150" s="279">
        <v>-2.8479677649999999</v>
      </c>
      <c r="U150" s="279">
        <v>-2.916006114</v>
      </c>
      <c r="V150" s="279">
        <v>-2.9863810040000001</v>
      </c>
      <c r="W150" s="279">
        <v>-3.0591813399999999</v>
      </c>
      <c r="X150" s="279">
        <v>-3.1344998149999999</v>
      </c>
      <c r="Y150" s="279">
        <v>-3.2122060079999999</v>
      </c>
      <c r="Z150" s="279">
        <v>-3.2922259350000003</v>
      </c>
      <c r="AA150" s="279">
        <v>-3.3750274240000002</v>
      </c>
      <c r="AB150" s="279">
        <v>-3.4572675780000002</v>
      </c>
      <c r="AC150" s="279">
        <v>-23.483732280000002</v>
      </c>
      <c r="AD150" s="279">
        <v>-24.168762269999998</v>
      </c>
      <c r="AE150" s="279">
        <v>-24.87879732</v>
      </c>
      <c r="AF150" s="279">
        <v>-25.61486532</v>
      </c>
      <c r="AG150" s="279">
        <v>-26.378041370000002</v>
      </c>
      <c r="AH150" s="279">
        <v>-27.169450140000002</v>
      </c>
      <c r="AI150" s="279">
        <v>-27.990266200000001</v>
      </c>
      <c r="AJ150" s="279">
        <v>-28.841720969999997</v>
      </c>
      <c r="AK150" s="279">
        <v>-29.72510557</v>
      </c>
      <c r="AL150" s="279">
        <v>-30.64176939</v>
      </c>
      <c r="AM150" s="279">
        <v>-31.593125269999998</v>
      </c>
      <c r="AN150" s="279">
        <v>-32.57332882</v>
      </c>
      <c r="AO150" s="279">
        <v>-33.589913520000003</v>
      </c>
      <c r="AP150" s="279">
        <v>-34.645666979999994</v>
      </c>
      <c r="AQ150" s="279">
        <v>-35.742286700000001</v>
      </c>
      <c r="AR150" s="279">
        <v>-36.84630757</v>
      </c>
      <c r="AS150" s="279">
        <v>-37.915807479999998</v>
      </c>
      <c r="AT150" s="279">
        <v>-39.024652159999995</v>
      </c>
      <c r="AU150" s="279">
        <v>-40.17444777</v>
      </c>
      <c r="AV150" s="279">
        <v>-41.342642720000001</v>
      </c>
      <c r="AW150" s="279">
        <v>-42.50084949</v>
      </c>
      <c r="AX150" s="279">
        <v>-43.613625840000005</v>
      </c>
      <c r="AY150" s="279">
        <v>-44.693359799999996</v>
      </c>
      <c r="AZ150" s="279">
        <v>-45.790632109999997</v>
      </c>
      <c r="BA150" s="279">
        <v>-46.927848840000003</v>
      </c>
      <c r="BB150" s="279">
        <v>-48.093308505976189</v>
      </c>
    </row>
    <row r="151" spans="1:54" outlineLevel="2">
      <c r="A151" s="456"/>
      <c r="B151" s="135" t="s">
        <v>287</v>
      </c>
      <c r="C151" s="135" t="s">
        <v>468</v>
      </c>
      <c r="D151" s="135" t="s">
        <v>383</v>
      </c>
      <c r="E151" s="279">
        <v>-0.62407289190000004</v>
      </c>
      <c r="F151" s="279">
        <v>-0.63935722439999998</v>
      </c>
      <c r="G151" s="279">
        <v>-0.6548462584000001</v>
      </c>
      <c r="H151" s="279">
        <v>-0.66963367480000002</v>
      </c>
      <c r="I151" s="279">
        <v>-0.68509783580000005</v>
      </c>
      <c r="J151" s="279">
        <v>-0.70127088029999995</v>
      </c>
      <c r="K151" s="279">
        <v>-0.71374857830000005</v>
      </c>
      <c r="L151" s="279">
        <v>-0.7249139738</v>
      </c>
      <c r="M151" s="279">
        <v>-0.73107426500000006</v>
      </c>
      <c r="N151" s="279">
        <v>-0.73663715200000002</v>
      </c>
      <c r="O151" s="279">
        <v>-0.74249116850000008</v>
      </c>
      <c r="P151" s="279">
        <v>-0.74865157429999996</v>
      </c>
      <c r="Q151" s="279">
        <v>-0.75511840549999998</v>
      </c>
      <c r="R151" s="279">
        <v>-0.76183903939999997</v>
      </c>
      <c r="S151" s="279">
        <v>-0.76891148239999996</v>
      </c>
      <c r="T151" s="279">
        <v>-0.7763541773</v>
      </c>
      <c r="U151" s="279">
        <v>-0.78418653439999997</v>
      </c>
      <c r="V151" s="279">
        <v>-0.79242898210000001</v>
      </c>
      <c r="W151" s="279">
        <v>-0.80110302080000007</v>
      </c>
      <c r="X151" s="279">
        <v>-0.81023127849999999</v>
      </c>
      <c r="Y151" s="279">
        <v>-0.81983757079999997</v>
      </c>
      <c r="Z151" s="279">
        <v>-0.82994696229999998</v>
      </c>
      <c r="AA151" s="279">
        <v>-0.84058583310000001</v>
      </c>
      <c r="AB151" s="279">
        <v>-0.8517819472</v>
      </c>
      <c r="AC151" s="279">
        <v>-8.5088285360000011</v>
      </c>
      <c r="AD151" s="279">
        <v>-8.6327378059999997</v>
      </c>
      <c r="AE151" s="279">
        <v>-8.7631387499999995</v>
      </c>
      <c r="AF151" s="279">
        <v>-8.9003718299999992</v>
      </c>
      <c r="AG151" s="279">
        <v>-9.0447953749999996</v>
      </c>
      <c r="AH151" s="279">
        <v>-9.1967865150000012</v>
      </c>
      <c r="AI151" s="279">
        <v>-9.3567421720000006</v>
      </c>
      <c r="AJ151" s="279">
        <v>-9.5250800990000002</v>
      </c>
      <c r="AK151" s="279">
        <v>-9.7022399700000008</v>
      </c>
      <c r="AL151" s="279">
        <v>-9.8886845329999993</v>
      </c>
      <c r="AM151" s="279">
        <v>-10.08490082</v>
      </c>
      <c r="AN151" s="279">
        <v>-10.291401430000001</v>
      </c>
      <c r="AO151" s="279">
        <v>-10.50872586</v>
      </c>
      <c r="AP151" s="279">
        <v>-10.737441909999999</v>
      </c>
      <c r="AQ151" s="279">
        <v>-10.978147199999999</v>
      </c>
      <c r="AR151" s="279">
        <v>-11.231470699999999</v>
      </c>
      <c r="AS151" s="279">
        <v>-11.498074410000001</v>
      </c>
      <c r="AT151" s="279">
        <v>-11.778655050000001</v>
      </c>
      <c r="AU151" s="279">
        <v>-12.07394592</v>
      </c>
      <c r="AV151" s="279">
        <v>-12.384718830000001</v>
      </c>
      <c r="AW151" s="279">
        <v>-12.71178607</v>
      </c>
      <c r="AX151" s="279">
        <v>-13.056002579999999</v>
      </c>
      <c r="AY151" s="279">
        <v>-13.41826818</v>
      </c>
      <c r="AZ151" s="279">
        <v>-13.79952991</v>
      </c>
      <c r="BA151" s="279">
        <v>-14.199369750000001</v>
      </c>
      <c r="BB151" s="279">
        <v>-14.610794904767525</v>
      </c>
    </row>
    <row r="152" spans="1:54" outlineLevel="2">
      <c r="A152" s="456"/>
      <c r="B152" s="135" t="s">
        <v>287</v>
      </c>
      <c r="C152" s="135" t="s">
        <v>469</v>
      </c>
      <c r="D152" s="135" t="s">
        <v>383</v>
      </c>
      <c r="E152" s="279">
        <v>-3.24739697</v>
      </c>
      <c r="F152" s="279">
        <v>-3.33531639</v>
      </c>
      <c r="G152" s="279">
        <v>-3.425970682</v>
      </c>
      <c r="H152" s="279">
        <v>-3.5196049759999997</v>
      </c>
      <c r="I152" s="279">
        <v>-3.6166419210000003</v>
      </c>
      <c r="J152" s="279">
        <v>-3.717221984</v>
      </c>
      <c r="K152" s="279">
        <v>-3.8195238890000001</v>
      </c>
      <c r="L152" s="279">
        <v>-3.9247428870000003</v>
      </c>
      <c r="M152" s="279">
        <v>-4.0326411220000002</v>
      </c>
      <c r="N152" s="279">
        <v>-4.1443200099999995</v>
      </c>
      <c r="O152" s="279">
        <v>-4.2583552180000002</v>
      </c>
      <c r="P152" s="279">
        <v>-4.3761711940000003</v>
      </c>
      <c r="Q152" s="279">
        <v>-4.498339906</v>
      </c>
      <c r="R152" s="279">
        <v>-4.624743338</v>
      </c>
      <c r="S152" s="279">
        <v>-4.7559369270000005</v>
      </c>
      <c r="T152" s="279">
        <v>-4.8921289100000003</v>
      </c>
      <c r="U152" s="279">
        <v>-5.0335378119999996</v>
      </c>
      <c r="V152" s="279">
        <v>-5.1803930010000006</v>
      </c>
      <c r="W152" s="279">
        <v>-5.3329352869999997</v>
      </c>
      <c r="X152" s="279">
        <v>-5.4914175429999998</v>
      </c>
      <c r="Y152" s="279">
        <v>-5.6561053699999997</v>
      </c>
      <c r="Z152" s="279">
        <v>-5.8272777959999997</v>
      </c>
      <c r="AA152" s="279">
        <v>-6.0052280229999999</v>
      </c>
      <c r="AB152" s="279">
        <v>-6.1859669680000007</v>
      </c>
      <c r="AC152" s="279">
        <v>-11.102972150000001</v>
      </c>
      <c r="AD152" s="279">
        <v>-11.286340320000001</v>
      </c>
      <c r="AE152" s="279">
        <v>-11.477315460000002</v>
      </c>
      <c r="AF152" s="279">
        <v>-11.676260340000001</v>
      </c>
      <c r="AG152" s="279">
        <v>-11.883557</v>
      </c>
      <c r="AH152" s="279">
        <v>-12.09960787</v>
      </c>
      <c r="AI152" s="279">
        <v>-12.32483691</v>
      </c>
      <c r="AJ152" s="279">
        <v>-12.559690869999999</v>
      </c>
      <c r="AK152" s="279">
        <v>-12.80464059</v>
      </c>
      <c r="AL152" s="279">
        <v>-13.060182380000001</v>
      </c>
      <c r="AM152" s="279">
        <v>-13.32683948</v>
      </c>
      <c r="AN152" s="279">
        <v>-13.604090470000001</v>
      </c>
      <c r="AO152" s="279">
        <v>-13.89339403</v>
      </c>
      <c r="AP152" s="279">
        <v>-14.19553453</v>
      </c>
      <c r="AQ152" s="279">
        <v>-14.511158980000001</v>
      </c>
      <c r="AR152" s="279">
        <v>-14.81010362</v>
      </c>
      <c r="AS152" s="279">
        <v>-15.05471659</v>
      </c>
      <c r="AT152" s="279">
        <v>-15.308741660000001</v>
      </c>
      <c r="AU152" s="279">
        <v>-15.572593099999999</v>
      </c>
      <c r="AV152" s="279">
        <v>-15.822569660000001</v>
      </c>
      <c r="AW152" s="279">
        <v>-16.02910301</v>
      </c>
      <c r="AX152" s="279">
        <v>-16.22719773</v>
      </c>
      <c r="AY152" s="279">
        <v>-16.420372189999998</v>
      </c>
      <c r="AZ152" s="279">
        <v>-16.616280140000001</v>
      </c>
      <c r="BA152" s="279">
        <v>-16.818382760000002</v>
      </c>
      <c r="BB152" s="279">
        <v>-17.022943539628194</v>
      </c>
    </row>
    <row r="153" spans="1:54" outlineLevel="2">
      <c r="A153" s="456"/>
      <c r="B153" s="135" t="s">
        <v>470</v>
      </c>
      <c r="C153" s="135"/>
      <c r="D153" s="135" t="s">
        <v>383</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57"/>
      <c r="B154" s="135" t="s">
        <v>470</v>
      </c>
      <c r="C154" s="135"/>
      <c r="D154" s="135" t="s">
        <v>383</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6"/>
      <c r="G155" s="136"/>
      <c r="H155" s="136"/>
      <c r="I155" s="136"/>
      <c r="J155" s="136"/>
      <c r="K155" s="136"/>
      <c r="L155" s="136"/>
      <c r="M155" s="136"/>
      <c r="N155" s="136"/>
      <c r="O155" s="136"/>
      <c r="P155" s="136"/>
      <c r="Q155" s="136"/>
      <c r="R155" s="136"/>
      <c r="S155" s="136"/>
      <c r="T155" s="136"/>
      <c r="U155" s="136"/>
      <c r="V155" s="136"/>
      <c r="W155" s="136"/>
      <c r="X155" s="136"/>
      <c r="Y155" s="136"/>
      <c r="Z155" s="136"/>
      <c r="AA155" s="136"/>
      <c r="AB155" s="136"/>
      <c r="AC155" s="136"/>
      <c r="AD155" s="136"/>
      <c r="AE155" s="136"/>
      <c r="AF155" s="136"/>
      <c r="AG155" s="136"/>
      <c r="AH155" s="136"/>
      <c r="AI155" s="136"/>
      <c r="AJ155" s="136"/>
      <c r="AK155" s="136"/>
      <c r="AL155" s="136"/>
      <c r="AM155" s="136"/>
      <c r="AN155" s="136"/>
      <c r="AO155" s="136"/>
      <c r="AP155" s="136"/>
      <c r="AQ155" s="136"/>
      <c r="AR155" s="136"/>
      <c r="AS155" s="136"/>
      <c r="AT155" s="136"/>
      <c r="AU155" s="136"/>
      <c r="AV155" s="136"/>
      <c r="AW155" s="136"/>
      <c r="AX155" s="136"/>
      <c r="AY155" s="136"/>
      <c r="AZ155" s="136"/>
      <c r="BA155" s="136"/>
      <c r="BB155" s="136"/>
    </row>
    <row r="156" spans="1:54" outlineLevel="1">
      <c r="A156" s="134" t="s">
        <v>374</v>
      </c>
      <c r="B156" s="134"/>
      <c r="C156" s="135"/>
      <c r="D156" s="135"/>
      <c r="E156" s="136"/>
      <c r="F156" s="136"/>
      <c r="G156" s="136"/>
      <c r="H156" s="136"/>
      <c r="I156" s="136"/>
      <c r="J156" s="136"/>
      <c r="K156" s="136"/>
      <c r="L156" s="136"/>
      <c r="M156" s="136"/>
      <c r="N156" s="136"/>
      <c r="O156" s="136"/>
      <c r="P156" s="136"/>
      <c r="Q156" s="136"/>
      <c r="R156" s="136"/>
      <c r="S156" s="136"/>
      <c r="T156" s="136"/>
      <c r="U156" s="136"/>
      <c r="V156" s="136"/>
      <c r="W156" s="136"/>
      <c r="X156" s="136"/>
      <c r="Y156" s="136"/>
      <c r="Z156" s="136"/>
      <c r="AA156" s="136"/>
      <c r="AB156" s="136"/>
      <c r="AC156" s="136"/>
      <c r="AD156" s="136"/>
      <c r="AE156" s="136"/>
      <c r="AF156" s="136"/>
      <c r="AG156" s="136"/>
      <c r="AH156" s="136"/>
      <c r="AI156" s="136"/>
      <c r="AJ156" s="136"/>
      <c r="AK156" s="136"/>
      <c r="AL156" s="136"/>
      <c r="AM156" s="136"/>
      <c r="AN156" s="136"/>
      <c r="AO156" s="136"/>
      <c r="AP156" s="136"/>
      <c r="AQ156" s="136"/>
      <c r="AR156" s="136"/>
      <c r="AS156" s="136"/>
      <c r="AT156" s="136"/>
      <c r="AU156" s="136"/>
      <c r="AV156" s="136"/>
      <c r="AW156" s="136"/>
      <c r="AX156" s="136"/>
      <c r="AY156" s="136"/>
      <c r="AZ156" s="136"/>
      <c r="BA156" s="136"/>
      <c r="BB156" s="136"/>
    </row>
    <row r="157" spans="1:54" outlineLevel="2">
      <c r="A157" s="133"/>
      <c r="B157" s="134" t="s">
        <v>463</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55" t="s">
        <v>471</v>
      </c>
      <c r="B158" s="135" t="s">
        <v>281</v>
      </c>
      <c r="C158" s="135" t="s">
        <v>389</v>
      </c>
      <c r="D158" s="135" t="s">
        <v>472</v>
      </c>
      <c r="E158" s="326">
        <v>22.755666440433355</v>
      </c>
      <c r="F158" s="326">
        <v>23.392727141727285</v>
      </c>
      <c r="G158" s="326">
        <v>24.045908935409106</v>
      </c>
      <c r="H158" s="326">
        <v>24.718991663100834</v>
      </c>
      <c r="I158" s="326">
        <v>25.412621101737887</v>
      </c>
      <c r="J158" s="326">
        <v>26.127455271254473</v>
      </c>
      <c r="K158" s="326">
        <v>26.864174895582508</v>
      </c>
      <c r="L158" s="326">
        <v>27.623484205651579</v>
      </c>
      <c r="M158" s="326">
        <v>28.40607577239242</v>
      </c>
      <c r="N158" s="326">
        <v>29.212732553726745</v>
      </c>
      <c r="O158" s="326">
        <v>29.890229613977038</v>
      </c>
      <c r="P158" s="326">
        <v>30.547544646245537</v>
      </c>
      <c r="Q158" s="326">
        <v>31.225296169470383</v>
      </c>
      <c r="R158" s="326">
        <v>31.924166293583365</v>
      </c>
      <c r="S158" s="326">
        <v>32.644862329513764</v>
      </c>
      <c r="T158" s="326">
        <v>33.388117856188217</v>
      </c>
      <c r="U158" s="326">
        <v>34.154693765530617</v>
      </c>
      <c r="V158" s="326">
        <v>34.94537950546205</v>
      </c>
      <c r="W158" s="326">
        <v>35.760994223900575</v>
      </c>
      <c r="X158" s="326">
        <v>36.602388088761188</v>
      </c>
      <c r="Y158" s="326">
        <v>37.470443629955632</v>
      </c>
      <c r="Z158" s="326">
        <v>38.366077092392288</v>
      </c>
      <c r="AA158" s="326">
        <v>39.290239964975996</v>
      </c>
      <c r="AB158" s="326">
        <v>40.194048307595168</v>
      </c>
      <c r="AC158" s="326">
        <v>268.17113402288658</v>
      </c>
      <c r="AD158" s="326">
        <v>275.30724921927504</v>
      </c>
      <c r="AE158" s="326">
        <v>282.67892774210719</v>
      </c>
      <c r="AF158" s="326">
        <v>290.29491459050854</v>
      </c>
      <c r="AG158" s="326">
        <v>298.16432821356716</v>
      </c>
      <c r="AH158" s="326">
        <v>306.29667811033215</v>
      </c>
      <c r="AI158" s="326">
        <v>314.70188451981153</v>
      </c>
      <c r="AJ158" s="326">
        <v>323.39029800097018</v>
      </c>
      <c r="AK158" s="326">
        <v>332.37272154272785</v>
      </c>
      <c r="AL158" s="326">
        <v>341.66043212395675</v>
      </c>
      <c r="AM158" s="326">
        <v>351.2652052434795</v>
      </c>
      <c r="AN158" s="326">
        <v>361.10928091907186</v>
      </c>
      <c r="AO158" s="326">
        <v>371.27908592209133</v>
      </c>
      <c r="AP158" s="326">
        <v>381.80236015976391</v>
      </c>
      <c r="AQ158" s="326">
        <v>392.69309211069077</v>
      </c>
      <c r="AR158" s="326">
        <v>403.53192837680712</v>
      </c>
      <c r="AS158" s="326">
        <v>413.79430354056962</v>
      </c>
      <c r="AT158" s="326">
        <v>424.38232894176707</v>
      </c>
      <c r="AU158" s="326">
        <v>435.30727825927215</v>
      </c>
      <c r="AV158" s="326">
        <v>446.26167105383291</v>
      </c>
      <c r="AW158" s="326">
        <v>456.86060768393924</v>
      </c>
      <c r="AX158" s="326">
        <v>466.69383626061637</v>
      </c>
      <c r="AY158" s="326">
        <v>475.92148772785117</v>
      </c>
      <c r="AZ158" s="326">
        <v>485.15018991498101</v>
      </c>
      <c r="BA158" s="326">
        <v>494.65814973418503</v>
      </c>
      <c r="BB158" s="323">
        <v>504.35244628333948</v>
      </c>
    </row>
    <row r="159" spans="1:54" outlineLevel="2">
      <c r="A159" s="456"/>
      <c r="B159" s="135" t="s">
        <v>281</v>
      </c>
      <c r="C159" s="135"/>
      <c r="D159" s="135"/>
      <c r="E159" s="238"/>
      <c r="F159" s="238"/>
      <c r="G159" s="238"/>
      <c r="H159" s="238"/>
      <c r="I159" s="238"/>
      <c r="J159" s="238"/>
      <c r="K159" s="238"/>
      <c r="L159" s="238"/>
      <c r="M159" s="238"/>
      <c r="N159" s="238"/>
      <c r="O159" s="238"/>
      <c r="P159" s="238"/>
      <c r="Q159" s="238"/>
      <c r="R159" s="238"/>
      <c r="S159" s="238"/>
      <c r="T159" s="238"/>
      <c r="U159" s="238"/>
      <c r="V159" s="238"/>
      <c r="W159" s="238"/>
      <c r="X159" s="238"/>
      <c r="Y159" s="238"/>
      <c r="Z159" s="238"/>
      <c r="AA159" s="238"/>
      <c r="AB159" s="238"/>
      <c r="AC159" s="238"/>
      <c r="AD159" s="238"/>
      <c r="AE159" s="238"/>
      <c r="AF159" s="238"/>
      <c r="AG159" s="238"/>
      <c r="AH159" s="238"/>
      <c r="AI159" s="238"/>
      <c r="AJ159" s="238"/>
      <c r="AK159" s="238"/>
      <c r="AL159" s="238"/>
      <c r="AM159" s="238"/>
      <c r="AN159" s="238"/>
      <c r="AO159" s="238"/>
      <c r="AP159" s="238"/>
      <c r="AQ159" s="238"/>
      <c r="AR159" s="238"/>
      <c r="AS159" s="238"/>
      <c r="AT159" s="238"/>
      <c r="AU159" s="238"/>
      <c r="AV159" s="238"/>
      <c r="AW159" s="238"/>
      <c r="AX159" s="238"/>
      <c r="AY159" s="238"/>
      <c r="AZ159" s="238"/>
      <c r="BA159" s="238"/>
      <c r="BB159" s="238"/>
    </row>
    <row r="160" spans="1:54" outlineLevel="2">
      <c r="A160" s="456"/>
      <c r="B160" s="135" t="s">
        <v>281</v>
      </c>
      <c r="C160" s="135"/>
      <c r="D160" s="135"/>
      <c r="E160" s="238"/>
      <c r="F160" s="238"/>
      <c r="G160" s="238"/>
      <c r="H160" s="238"/>
      <c r="I160" s="238"/>
      <c r="J160" s="238"/>
      <c r="K160" s="238"/>
      <c r="L160" s="238"/>
      <c r="M160" s="238"/>
      <c r="N160" s="238"/>
      <c r="O160" s="238"/>
      <c r="P160" s="238"/>
      <c r="Q160" s="238"/>
      <c r="R160" s="238"/>
      <c r="S160" s="238"/>
      <c r="T160" s="238"/>
      <c r="U160" s="238"/>
      <c r="V160" s="238"/>
      <c r="W160" s="238"/>
      <c r="X160" s="238"/>
      <c r="Y160" s="238"/>
      <c r="Z160" s="238"/>
      <c r="AA160" s="238"/>
      <c r="AB160" s="238"/>
      <c r="AC160" s="238"/>
      <c r="AD160" s="238"/>
      <c r="AE160" s="238"/>
      <c r="AF160" s="238"/>
      <c r="AG160" s="238"/>
      <c r="AH160" s="238"/>
      <c r="AI160" s="238"/>
      <c r="AJ160" s="238"/>
      <c r="AK160" s="238"/>
      <c r="AL160" s="238"/>
      <c r="AM160" s="238"/>
      <c r="AN160" s="238"/>
      <c r="AO160" s="238"/>
      <c r="AP160" s="238"/>
      <c r="AQ160" s="238"/>
      <c r="AR160" s="238"/>
      <c r="AS160" s="238"/>
      <c r="AT160" s="238"/>
      <c r="AU160" s="238"/>
      <c r="AV160" s="238"/>
      <c r="AW160" s="238"/>
      <c r="AX160" s="238"/>
      <c r="AY160" s="238"/>
      <c r="AZ160" s="238"/>
      <c r="BA160" s="238"/>
      <c r="BB160" s="238"/>
    </row>
    <row r="161" spans="1:54" outlineLevel="2">
      <c r="A161" s="456"/>
      <c r="B161" s="135" t="s">
        <v>284</v>
      </c>
      <c r="C161" s="135" t="s">
        <v>465</v>
      </c>
      <c r="D161" s="135" t="s">
        <v>473</v>
      </c>
      <c r="E161" s="323">
        <v>5.2595741000000001E-2</v>
      </c>
      <c r="F161" s="323">
        <v>5.4018218E-2</v>
      </c>
      <c r="G161" s="323">
        <v>5.5484878000000001E-2</v>
      </c>
      <c r="H161" s="323">
        <v>5.6999685000000001E-2</v>
      </c>
      <c r="I161" s="323">
        <v>5.8569484999999998E-2</v>
      </c>
      <c r="J161" s="323">
        <v>6.0196544999999997E-2</v>
      </c>
      <c r="K161" s="323">
        <v>6.1851324999999999E-2</v>
      </c>
      <c r="L161" s="323">
        <v>6.3553193999999993E-2</v>
      </c>
      <c r="M161" s="323">
        <v>6.5298283999999998E-2</v>
      </c>
      <c r="N161" s="323">
        <v>6.7104443999999999E-2</v>
      </c>
      <c r="O161" s="323">
        <v>6.8948565000000003E-2</v>
      </c>
      <c r="P161" s="323">
        <v>7.0853732000000003E-2</v>
      </c>
      <c r="Q161" s="323">
        <v>7.2829203999999995E-2</v>
      </c>
      <c r="R161" s="323">
        <v>7.4873054999999994E-2</v>
      </c>
      <c r="S161" s="323">
        <v>7.6994274000000001E-2</v>
      </c>
      <c r="T161" s="323">
        <v>7.9196222999999996E-2</v>
      </c>
      <c r="U161" s="323">
        <v>8.1482427999999996E-2</v>
      </c>
      <c r="V161" s="323">
        <v>8.3856590999999994E-2</v>
      </c>
      <c r="W161" s="323">
        <v>8.6322597000000001E-2</v>
      </c>
      <c r="X161" s="323">
        <v>8.8884528000000004E-2</v>
      </c>
      <c r="Y161" s="323">
        <v>9.1546668999999997E-2</v>
      </c>
      <c r="Z161" s="323">
        <v>9.4313523999999996E-2</v>
      </c>
      <c r="AA161" s="323">
        <v>9.7189822999999995E-2</v>
      </c>
      <c r="AB161" s="323">
        <v>0.10011086299999999</v>
      </c>
      <c r="AC161" s="323">
        <v>0.17982583899999999</v>
      </c>
      <c r="AD161" s="323">
        <v>0.182788482</v>
      </c>
      <c r="AE161" s="323">
        <v>0.185873911</v>
      </c>
      <c r="AF161" s="323">
        <v>0.18908797799999999</v>
      </c>
      <c r="AG161" s="323">
        <v>0.19243684799999999</v>
      </c>
      <c r="AH161" s="323">
        <v>0.19592701200000001</v>
      </c>
      <c r="AI161" s="323">
        <v>0.19956531</v>
      </c>
      <c r="AJ161" s="323">
        <v>0.20335895100000001</v>
      </c>
      <c r="AK161" s="323">
        <v>0.20731553</v>
      </c>
      <c r="AL161" s="323">
        <v>0.21144305599999999</v>
      </c>
      <c r="AM161" s="323">
        <v>0.21574996900000001</v>
      </c>
      <c r="AN161" s="323">
        <v>0.22022777199999999</v>
      </c>
      <c r="AO161" s="323">
        <v>0.22490006900000001</v>
      </c>
      <c r="AP161" s="323">
        <v>0.22977953000000001</v>
      </c>
      <c r="AQ161" s="323">
        <v>0.234876592</v>
      </c>
      <c r="AR161" s="323">
        <v>0.23970212299999999</v>
      </c>
      <c r="AS161" s="323">
        <v>0.243645574</v>
      </c>
      <c r="AT161" s="323">
        <v>0.24774043400000001</v>
      </c>
      <c r="AU161" s="323">
        <v>0.25199335699999997</v>
      </c>
      <c r="AV161" s="323">
        <v>0.25601998100000001</v>
      </c>
      <c r="AW161" s="323">
        <v>0.259340811</v>
      </c>
      <c r="AX161" s="323">
        <v>0.26252334199999999</v>
      </c>
      <c r="AY161" s="323">
        <v>0.26562454400000002</v>
      </c>
      <c r="AZ161" s="323">
        <v>0.26876843299999997</v>
      </c>
      <c r="BA161" s="323">
        <v>0.27201104399999998</v>
      </c>
      <c r="BB161" s="323">
        <v>0.2752927761347998</v>
      </c>
    </row>
    <row r="162" spans="1:54" outlineLevel="2">
      <c r="A162" s="456"/>
      <c r="B162" s="135" t="s">
        <v>284</v>
      </c>
      <c r="C162" s="135" t="s">
        <v>466</v>
      </c>
      <c r="D162" s="135" t="s">
        <v>474</v>
      </c>
      <c r="E162" s="323">
        <v>0.11687942380563027</v>
      </c>
      <c r="F162" s="323">
        <v>0.12004048465148166</v>
      </c>
      <c r="G162" s="323">
        <v>0.12329972792112835</v>
      </c>
      <c r="H162" s="323">
        <v>0.12666596712275321</v>
      </c>
      <c r="I162" s="323">
        <v>0.13015441095098074</v>
      </c>
      <c r="J162" s="323">
        <v>0.13377009960511274</v>
      </c>
      <c r="K162" s="323">
        <v>0.13744738788155531</v>
      </c>
      <c r="L162" s="323">
        <v>0.14122931909039493</v>
      </c>
      <c r="M162" s="323">
        <v>0.14510729847708523</v>
      </c>
      <c r="N162" s="323">
        <v>0.14912098582712313</v>
      </c>
      <c r="O162" s="323">
        <v>0.15321903323109737</v>
      </c>
      <c r="P162" s="323">
        <v>0.15745273703427798</v>
      </c>
      <c r="Q162" s="323">
        <v>0.16184267594625384</v>
      </c>
      <c r="R162" s="323">
        <v>0.16638456601307272</v>
      </c>
      <c r="S162" s="323">
        <v>0.17109838707426897</v>
      </c>
      <c r="T162" s="323">
        <v>0.17599160710358441</v>
      </c>
      <c r="U162" s="323">
        <v>0.18107206286875646</v>
      </c>
      <c r="V162" s="323">
        <v>0.18634797999797167</v>
      </c>
      <c r="W162" s="323">
        <v>0.19182799420770119</v>
      </c>
      <c r="X162" s="323">
        <v>0.19752117376153475</v>
      </c>
      <c r="Y162" s="323">
        <v>0.20343704323389264</v>
      </c>
      <c r="Z162" s="323">
        <v>0.20958560865699122</v>
      </c>
      <c r="AA162" s="323">
        <v>0.21597738413424863</v>
      </c>
      <c r="AB162" s="323">
        <v>0.22246858451563123</v>
      </c>
      <c r="AC162" s="323">
        <v>0.39961297532173728</v>
      </c>
      <c r="AD162" s="323">
        <v>0.40619662702491194</v>
      </c>
      <c r="AE162" s="323">
        <v>0.41305313586093678</v>
      </c>
      <c r="AF162" s="323">
        <v>0.42019550765871028</v>
      </c>
      <c r="AG162" s="323">
        <v>0.42763743950637795</v>
      </c>
      <c r="AH162" s="323">
        <v>0.43539335919371303</v>
      </c>
      <c r="AI162" s="323">
        <v>0.44347846699918136</v>
      </c>
      <c r="AJ162" s="323">
        <v>0.45190877996418832</v>
      </c>
      <c r="AK162" s="323">
        <v>0.46070117880576378</v>
      </c>
      <c r="AL162" s="323">
        <v>0.46987345762825738</v>
      </c>
      <c r="AM162" s="323">
        <v>0.47944437660447198</v>
      </c>
      <c r="AN162" s="323">
        <v>0.4893950496904963</v>
      </c>
      <c r="AO162" s="323">
        <v>0.49977793213668753</v>
      </c>
      <c r="AP162" s="323">
        <v>0.51062117693913411</v>
      </c>
      <c r="AQ162" s="323">
        <v>0.52194798241049511</v>
      </c>
      <c r="AR162" s="323">
        <v>0.53267138529123526</v>
      </c>
      <c r="AS162" s="323">
        <v>0.54143460906314222</v>
      </c>
      <c r="AT162" s="323">
        <v>0.55053429797856523</v>
      </c>
      <c r="AU162" s="323">
        <v>0.55998523764788821</v>
      </c>
      <c r="AV162" s="323">
        <v>0.5689332908418665</v>
      </c>
      <c r="AW162" s="323">
        <v>0.57631291303247079</v>
      </c>
      <c r="AX162" s="323">
        <v>0.58338520467102184</v>
      </c>
      <c r="AY162" s="323">
        <v>0.59027676412401187</v>
      </c>
      <c r="AZ162" s="323">
        <v>0.59726318490229979</v>
      </c>
      <c r="BA162" s="323">
        <v>0.60446898668482019</v>
      </c>
      <c r="BB162" s="323">
        <v>0.61176172431177478</v>
      </c>
    </row>
    <row r="163" spans="1:54" outlineLevel="2">
      <c r="A163" s="456"/>
      <c r="B163" s="135" t="s">
        <v>284</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56"/>
      <c r="B164" s="135" t="s">
        <v>284</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56"/>
      <c r="B165" s="135" t="s">
        <v>470</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56"/>
      <c r="B166" s="135" t="s">
        <v>470</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56"/>
      <c r="B167" s="135" t="s">
        <v>470</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56"/>
      <c r="B168" s="135" t="s">
        <v>470</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57"/>
      <c r="B169" s="135" t="s">
        <v>470</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475</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55" t="s">
        <v>476</v>
      </c>
      <c r="B172" s="135" t="s">
        <v>281</v>
      </c>
      <c r="C172" s="135" t="s">
        <v>389</v>
      </c>
      <c r="D172" s="135" t="s">
        <v>383</v>
      </c>
      <c r="E172" s="262">
        <f>-(E$158*'Fixed Data'!$B$25*'Fixed Data'!E$47*'Fixed Data'!$B$24*'Fixed Data'!$B$23+E$158*'Fixed Data'!$B$26)*'Fixed Data'!L44/10^6</f>
        <v>-4.6407787985067559</v>
      </c>
      <c r="F172" s="262">
        <f>-(F$158*'Fixed Data'!$B$25*'Fixed Data'!F$47*'Fixed Data'!$B$24*'Fixed Data'!$B$23+F$158*'Fixed Data'!$B$26)*'Fixed Data'!M44/10^6</f>
        <v>-4.8433508903006599</v>
      </c>
      <c r="G172" s="262">
        <f>-(G$158*'Fixed Data'!$B$25*'Fixed Data'!G$47*'Fixed Data'!$B$24*'Fixed Data'!$B$23+G$158*'Fixed Data'!$B$26)*'Fixed Data'!N44/10^6</f>
        <v>-5.0544050937573042</v>
      </c>
      <c r="H172" s="262">
        <f>-(H$158*'Fixed Data'!$B$25*'Fixed Data'!H$47*'Fixed Data'!$B$24*'Fixed Data'!$B$23+H$158*'Fixed Data'!$B$26)*'Fixed Data'!O44/10^6</f>
        <v>-5.2750109892230199</v>
      </c>
      <c r="I172" s="262">
        <f>-(I$158*'Fixed Data'!$B$25*'Fixed Data'!I$47*'Fixed Data'!$B$24*'Fixed Data'!$B$23+I$158*'Fixed Data'!$B$26)*'Fixed Data'!P44/10^6</f>
        <v>-5.5056151249186902</v>
      </c>
      <c r="J172" s="262">
        <f>-(J$158*'Fixed Data'!$B$25*'Fixed Data'!J$47*'Fixed Data'!$B$24*'Fixed Data'!$B$23+J$158*'Fixed Data'!$B$26)*'Fixed Data'!Q44/10^6</f>
        <v>-5.7466833775561392</v>
      </c>
      <c r="K172" s="262">
        <f>-(K$158*'Fixed Data'!$B$25*'Fixed Data'!K$47*'Fixed Data'!$B$24*'Fixed Data'!$B$23+K$158*'Fixed Data'!$B$26)*'Fixed Data'!R44/10^6</f>
        <v>-5.9987039968769027</v>
      </c>
      <c r="L172" s="262">
        <f>-(L$158*'Fixed Data'!$B$25*'Fixed Data'!L$47*'Fixed Data'!$B$24*'Fixed Data'!$B$23+L$158*'Fixed Data'!$B$26)*'Fixed Data'!S44/10^6</f>
        <v>-6.2621887235009837</v>
      </c>
      <c r="M172" s="262">
        <f>-(M$158*'Fixed Data'!$B$25*'Fixed Data'!M$47*'Fixed Data'!$B$24*'Fixed Data'!$B$23+M$158*'Fixed Data'!$B$26)*'Fixed Data'!T44/10^6</f>
        <v>-6.5376656548420637</v>
      </c>
      <c r="N172" s="262">
        <f>-(N$158*'Fixed Data'!$B$25*'Fixed Data'!N$47*'Fixed Data'!$B$24*'Fixed Data'!$B$23+N$158*'Fixed Data'!$B$26)*'Fixed Data'!U44/10^6</f>
        <v>-6.8257034730172013</v>
      </c>
      <c r="O172" s="262">
        <f>-(O$158*'Fixed Data'!$B$25*'Fixed Data'!O$47*'Fixed Data'!$B$24*'Fixed Data'!$B$23+O$158*'Fixed Data'!$B$26)*'Fixed Data'!V44/10^6</f>
        <v>-7.0903594962486647</v>
      </c>
      <c r="P172" s="262">
        <f>-(P$158*'Fixed Data'!$B$25*'Fixed Data'!P$47*'Fixed Data'!$B$24*'Fixed Data'!$B$23+P$158*'Fixed Data'!$B$26)*'Fixed Data'!W44/10^6</f>
        <v>-7.3566328449823866</v>
      </c>
      <c r="Q172" s="262">
        <f>-(Q$158*'Fixed Data'!$B$25*'Fixed Data'!Q$47*'Fixed Data'!$B$24*'Fixed Data'!$B$23+Q$158*'Fixed Data'!$B$26)*'Fixed Data'!X44/10^6</f>
        <v>-7.6343683344213922</v>
      </c>
      <c r="R172" s="262">
        <f>-(R$158*'Fixed Data'!$B$25*'Fixed Data'!R$47*'Fixed Data'!$B$24*'Fixed Data'!$B$23+R$158*'Fixed Data'!$B$26)*'Fixed Data'!Y44/10^6</f>
        <v>-7.9240987137732306</v>
      </c>
      <c r="S172" s="262">
        <f>-(S$158*'Fixed Data'!$B$25*'Fixed Data'!S$47*'Fixed Data'!$B$24*'Fixed Data'!$B$23+S$158*'Fixed Data'!$B$26)*'Fixed Data'!Z44/10^6</f>
        <v>-8.2245320325006244</v>
      </c>
      <c r="T172" s="262">
        <f>-(T$158*'Fixed Data'!$B$25*'Fixed Data'!T$47*'Fixed Data'!$B$24*'Fixed Data'!$B$23+T$158*'Fixed Data'!$B$26)*'Fixed Data'!AA44/10^6</f>
        <v>-8.5379643105568768</v>
      </c>
      <c r="U172" s="262">
        <f>-(U$158*'Fixed Data'!$B$25*'Fixed Data'!U$47*'Fixed Data'!$B$24*'Fixed Data'!$B$23+U$158*'Fixed Data'!$B$26)*'Fixed Data'!AB44/10^6</f>
        <v>-8.8650019428038647</v>
      </c>
      <c r="V172" s="262">
        <f>-(V$158*'Fixed Data'!$B$25*'Fixed Data'!V$47*'Fixed Data'!$B$24*'Fixed Data'!$B$23+V$158*'Fixed Data'!$B$26)*'Fixed Data'!AC44/10^6</f>
        <v>-9.2062813484325972</v>
      </c>
      <c r="W172" s="262">
        <f>-(W$158*'Fixed Data'!$B$25*'Fixed Data'!W$47*'Fixed Data'!$B$24*'Fixed Data'!$B$23+W$158*'Fixed Data'!$B$26)*'Fixed Data'!AD44/10^6</f>
        <v>-9.5624705008133937</v>
      </c>
      <c r="X172" s="262">
        <f>-(X$158*'Fixed Data'!$B$25*'Fixed Data'!X$47*'Fixed Data'!$B$24*'Fixed Data'!$B$23+X$158*'Fixed Data'!$B$26)*'Fixed Data'!AE44/10^6</f>
        <v>-9.9342706463426769</v>
      </c>
      <c r="Y172" s="262">
        <f>-(Y$158*'Fixed Data'!$B$25*'Fixed Data'!Y$47*'Fixed Data'!$B$24*'Fixed Data'!$B$23+Y$158*'Fixed Data'!$B$26)*'Fixed Data'!AF44/10^6</f>
        <v>-10.322418042858978</v>
      </c>
      <c r="Z172" s="262">
        <f>-(Z$158*'Fixed Data'!$B$25*'Fixed Data'!Z$47*'Fixed Data'!$B$24*'Fixed Data'!$B$23+Z$158*'Fixed Data'!$B$26)*'Fixed Data'!AG44/10^6</f>
        <v>-10.7276858182992</v>
      </c>
      <c r="AA172" s="262">
        <f>-(AA$158*'Fixed Data'!$B$25*'Fixed Data'!AA$47*'Fixed Data'!$B$24*'Fixed Data'!$B$23+AA$158*'Fixed Data'!$B$26)*'Fixed Data'!AH44/10^6</f>
        <v>-11.150885954843554</v>
      </c>
      <c r="AB172" s="262">
        <f>-(AB$158*'Fixed Data'!$B$25*'Fixed Data'!AB$47*'Fixed Data'!$B$24*'Fixed Data'!$B$23+AB$158*'Fixed Data'!$B$26)*'Fixed Data'!AI44/10^6</f>
        <v>-11.57850493998108</v>
      </c>
      <c r="AC172" s="262">
        <f>-(AC$158*'Fixed Data'!$B$25*'Fixed Data'!AC$47*'Fixed Data'!$B$24*'Fixed Data'!$B$23+AC$158*'Fixed Data'!$B$26)*'Fixed Data'!AJ44/10^6</f>
        <v>-78.359100268385731</v>
      </c>
      <c r="AD172" s="262">
        <f>-(AD$158*'Fixed Data'!$B$25*'Fixed Data'!AD$47*'Fixed Data'!$B$24*'Fixed Data'!$B$23+AD$158*'Fixed Data'!$B$26)*'Fixed Data'!AK44/10^6</f>
        <v>-81.591765419843981</v>
      </c>
      <c r="AE172" s="262">
        <f>-(AE$158*'Fixed Data'!$B$25*'Fixed Data'!AE$47*'Fixed Data'!$B$24*'Fixed Data'!$B$23+AE$158*'Fixed Data'!$B$26)*'Fixed Data'!AL44/10^6</f>
        <v>-84.959153740996584</v>
      </c>
      <c r="AF172" s="262">
        <f>-(AF$158*'Fixed Data'!$B$25*'Fixed Data'!AF$47*'Fixed Data'!$B$24*'Fixed Data'!$B$23+AF$158*'Fixed Data'!$B$26)*'Fixed Data'!AM44/10^6</f>
        <v>-88.463133511907259</v>
      </c>
      <c r="AG172" s="262">
        <f>-(AG$158*'Fixed Data'!$B$25*'Fixed Data'!AG$47*'Fixed Data'!$B$24*'Fixed Data'!$B$23+AG$158*'Fixed Data'!$B$26)*'Fixed Data'!AN44/10^6</f>
        <v>-92.107203181792286</v>
      </c>
      <c r="AH172" s="262">
        <f>-(AH$158*'Fixed Data'!$B$25*'Fixed Data'!AH$47*'Fixed Data'!$B$24*'Fixed Data'!$B$23+AH$158*'Fixed Data'!$B$26)*'Fixed Data'!AO44/10^6</f>
        <v>-95.897454897053649</v>
      </c>
      <c r="AI172" s="262">
        <f>-(AI$158*'Fixed Data'!$B$25*'Fixed Data'!AI$47*'Fixed Data'!$B$24*'Fixed Data'!$B$23+AI$158*'Fixed Data'!$B$26)*'Fixed Data'!AP44/10^6</f>
        <v>-99.844225319813745</v>
      </c>
      <c r="AJ172" s="262">
        <f>-(AJ$158*'Fixed Data'!$B$25*'Fixed Data'!AJ$47*'Fixed Data'!$B$24*'Fixed Data'!$B$23+AJ$158*'Fixed Data'!$B$26)*'Fixed Data'!AQ44/10^6</f>
        <v>-103.95242947433385</v>
      </c>
      <c r="AK172" s="262">
        <f>-(AK$158*'Fixed Data'!$B$25*'Fixed Data'!AK$47*'Fixed Data'!$B$24*'Fixed Data'!$B$23+AK$158*'Fixed Data'!$B$26)*'Fixed Data'!AR44/10^6</f>
        <v>-108.22856970464058</v>
      </c>
      <c r="AL172" s="262">
        <f>-(AL$158*'Fixed Data'!$B$25*'Fixed Data'!AL$47*'Fixed Data'!$B$24*'Fixed Data'!$B$23+AL$158*'Fixed Data'!$B$26)*'Fixed Data'!AS44/10^6</f>
        <v>-112.68020551186888</v>
      </c>
      <c r="AM172" s="262">
        <f>-(AM$158*'Fixed Data'!$B$25*'Fixed Data'!AM$47*'Fixed Data'!$B$24*'Fixed Data'!$B$23+AM$158*'Fixed Data'!$B$26)*'Fixed Data'!AT44/10^6</f>
        <v>-117.3154531517707</v>
      </c>
      <c r="AN172" s="262">
        <f>-(AN$158*'Fixed Data'!$B$25*'Fixed Data'!AN$47*'Fixed Data'!$B$24*'Fixed Data'!$B$23+AN$158*'Fixed Data'!$B$26)*'Fixed Data'!AU44/10^6</f>
        <v>-122.1120944304506</v>
      </c>
      <c r="AO172" s="262">
        <f>-(AO$158*'Fixed Data'!$B$25*'Fixed Data'!AO$47*'Fixed Data'!$B$24*'Fixed Data'!$B$23+AO$158*'Fixed Data'!$B$26)*'Fixed Data'!AV44/10^6</f>
        <v>-127.10241620918579</v>
      </c>
      <c r="AP172" s="262">
        <f>-(AP$158*'Fixed Data'!$B$25*'Fixed Data'!AP$47*'Fixed Data'!$B$24*'Fixed Data'!$B$23+AP$158*'Fixed Data'!$B$26)*'Fixed Data'!AW44/10^6</f>
        <v>-132.3001409188839</v>
      </c>
      <c r="AQ172" s="262">
        <f>-(AQ$158*'Fixed Data'!$B$25*'Fixed Data'!AQ$47*'Fixed Data'!$B$24*'Fixed Data'!$B$23+AQ$158*'Fixed Data'!$B$26)*'Fixed Data'!AX44/10^6</f>
        <v>-137.71468159561871</v>
      </c>
      <c r="AR172" s="262">
        <f>-(AR$158*'Fixed Data'!$B$25*'Fixed Data'!AR$47*'Fixed Data'!$B$24*'Fixed Data'!$B$23+AR$158*'Fixed Data'!$B$26)*'Fixed Data'!AY44/10^6</f>
        <v>-143.20184667371171</v>
      </c>
      <c r="AS172" s="262">
        <f>-(AS$158*'Fixed Data'!$B$25*'Fixed Data'!AS$47*'Fixed Data'!$B$24*'Fixed Data'!$B$23+AS$158*'Fixed Data'!$B$26)*'Fixed Data'!AZ44/10^6</f>
        <v>-148.57260993179096</v>
      </c>
      <c r="AT172" s="262">
        <f>-(AT$158*'Fixed Data'!$B$25*'Fixed Data'!AT$47*'Fixed Data'!$B$24*'Fixed Data'!$B$23+AT$158*'Fixed Data'!$B$26)*'Fixed Data'!BA44/10^6</f>
        <v>-154.14739669044613</v>
      </c>
      <c r="AU172" s="262">
        <f>-(AU$158*'Fixed Data'!$B$25*'Fixed Data'!AU$47*'Fixed Data'!$B$24*'Fixed Data'!$B$23+AU$158*'Fixed Data'!$B$26)*'Fixed Data'!BB44/10^6</f>
        <v>-159.93444975275273</v>
      </c>
      <c r="AV172" s="262">
        <f>-(AV$158*'Fixed Data'!$B$25*'Fixed Data'!AV$47*'Fixed Data'!$B$24*'Fixed Data'!$B$23+AV$158*'Fixed Data'!$B$26)*'Fixed Data'!BC44/10^6</f>
        <v>-165.82374402255314</v>
      </c>
      <c r="AW172" s="262">
        <f>-(AW$158*'Fixed Data'!$B$25*'Fixed Data'!AW$47*'Fixed Data'!$B$24*'Fixed Data'!$B$23+AW$158*'Fixed Data'!$B$26)*'Fixed Data'!BD44/10^6</f>
        <v>-171.67101274573116</v>
      </c>
      <c r="AX172" s="262">
        <f>-(AX$158*'Fixed Data'!$B$25*'Fixed Data'!AX$47*'Fixed Data'!$B$24*'Fixed Data'!$B$23+AX$158*'Fixed Data'!$B$26)*'Fixed Data'!BE44/10^6</f>
        <v>-177.31592487306685</v>
      </c>
      <c r="AY172" s="262">
        <f>-(AY$158*'Fixed Data'!$B$25*'Fixed Data'!AY$47*'Fixed Data'!$B$24*'Fixed Data'!$B$23+AY$158*'Fixed Data'!$B$26)*'Fixed Data'!BF44/10^6</f>
        <v>-182.81039321428452</v>
      </c>
      <c r="AZ172" s="262">
        <f>-(AZ$158*'Fixed Data'!$B$25*'Fixed Data'!AZ$47*'Fixed Data'!$B$24*'Fixed Data'!$B$23+AZ$158*'Fixed Data'!$B$26)*'Fixed Data'!BG44/10^6</f>
        <v>-188.3823813241373</v>
      </c>
      <c r="BA172" s="262">
        <f>-(BA$158*'Fixed Data'!$B$25*'Fixed Data'!BA$47*'Fixed Data'!$B$24*'Fixed Data'!$B$23+BA$158*'Fixed Data'!$B$26)*'Fixed Data'!BH44/10^6</f>
        <v>-194.14109103130912</v>
      </c>
      <c r="BB172" s="262">
        <f>-(BB$158*'Fixed Data'!$B$25*'Fixed Data'!BB$47*'Fixed Data'!$B$24*'Fixed Data'!$B$23+BB$158*'Fixed Data'!$B$26)*'Fixed Data'!BI44/10^6</f>
        <v>-200.0531643874655</v>
      </c>
    </row>
    <row r="173" spans="1:54" outlineLevel="2">
      <c r="A173" s="456"/>
      <c r="B173" s="135" t="s">
        <v>281</v>
      </c>
      <c r="C173" s="135"/>
      <c r="D173" s="135" t="s">
        <v>383</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57"/>
      <c r="B174" s="135" t="s">
        <v>281</v>
      </c>
      <c r="C174" s="135"/>
      <c r="D174" s="135" t="s">
        <v>383</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55" t="s">
        <v>477</v>
      </c>
      <c r="B176" s="135" t="s">
        <v>281</v>
      </c>
      <c r="C176" s="135" t="s">
        <v>389</v>
      </c>
      <c r="D176" s="135" t="s">
        <v>383</v>
      </c>
      <c r="E176" s="262">
        <f>-(E$158*'Fixed Data'!$B$25*'Fixed Data'!E$47*'Fixed Data'!$B$24*'Fixed Data'!$B$23+E$158*'Fixed Data'!$B$26)*'Fixed Data'!L46/10^6</f>
        <v>-13.922336392222446</v>
      </c>
      <c r="F176" s="262">
        <f>-(F$158*'Fixed Data'!$B$25*'Fixed Data'!F$47*'Fixed Data'!$B$24*'Fixed Data'!$B$23+F$158*'Fixed Data'!$B$26)*'Fixed Data'!M46/10^6</f>
        <v>-14.530052667511825</v>
      </c>
      <c r="G176" s="262">
        <f>-(G$158*'Fixed Data'!$B$25*'Fixed Data'!G$47*'Fixed Data'!$B$24*'Fixed Data'!$B$23+G$158*'Fixed Data'!$B$26)*'Fixed Data'!N46/10^6</f>
        <v>-15.163215281271913</v>
      </c>
      <c r="H176" s="262">
        <f>-(H$158*'Fixed Data'!$B$25*'Fixed Data'!H$47*'Fixed Data'!$B$24*'Fixed Data'!$B$23+H$158*'Fixed Data'!$B$26)*'Fixed Data'!O46/10^6</f>
        <v>-15.82503296766906</v>
      </c>
      <c r="I176" s="262">
        <f>-(I$158*'Fixed Data'!$B$25*'Fixed Data'!I$47*'Fixed Data'!$B$24*'Fixed Data'!$B$23+I$158*'Fixed Data'!$B$26)*'Fixed Data'!P46/10^6</f>
        <v>-16.51684537475607</v>
      </c>
      <c r="J176" s="262">
        <f>-(J$158*'Fixed Data'!$B$25*'Fixed Data'!J$47*'Fixed Data'!$B$24*'Fixed Data'!$B$23+J$158*'Fixed Data'!$B$26)*'Fixed Data'!Q46/10^6</f>
        <v>-17.24005012888194</v>
      </c>
      <c r="K176" s="262">
        <f>-(K$158*'Fixed Data'!$B$25*'Fixed Data'!K$47*'Fixed Data'!$B$24*'Fixed Data'!$B$23+K$158*'Fixed Data'!$B$26)*'Fixed Data'!R46/10^6</f>
        <v>-17.996111990630709</v>
      </c>
      <c r="L176" s="262">
        <f>-(L$158*'Fixed Data'!$B$25*'Fixed Data'!L$47*'Fixed Data'!$B$24*'Fixed Data'!$B$23+L$158*'Fixed Data'!$B$26)*'Fixed Data'!S46/10^6</f>
        <v>-18.786566170502951</v>
      </c>
      <c r="M176" s="262">
        <f>-(M$158*'Fixed Data'!$B$25*'Fixed Data'!M$47*'Fixed Data'!$B$24*'Fixed Data'!$B$23+M$158*'Fixed Data'!$B$26)*'Fixed Data'!T46/10^6</f>
        <v>-19.612996960409493</v>
      </c>
      <c r="N176" s="262">
        <f>-(N$158*'Fixed Data'!$B$25*'Fixed Data'!N$47*'Fixed Data'!$B$24*'Fixed Data'!$B$23+N$158*'Fixed Data'!$B$26)*'Fixed Data'!U46/10^6</f>
        <v>-20.477110414817997</v>
      </c>
      <c r="O176" s="262">
        <f>-(O$158*'Fixed Data'!$B$25*'Fixed Data'!O$47*'Fixed Data'!$B$24*'Fixed Data'!$B$23+O$158*'Fixed Data'!$B$26)*'Fixed Data'!V46/10^6</f>
        <v>-21.271078488745996</v>
      </c>
      <c r="P176" s="262">
        <f>-(P$158*'Fixed Data'!$B$25*'Fixed Data'!P$47*'Fixed Data'!$B$24*'Fixed Data'!$B$23+P$158*'Fixed Data'!$B$26)*'Fixed Data'!W46/10^6</f>
        <v>-22.069898539374208</v>
      </c>
      <c r="Q176" s="262">
        <f>-(Q$158*'Fixed Data'!$B$25*'Fixed Data'!Q$47*'Fixed Data'!$B$24*'Fixed Data'!$B$23+Q$158*'Fixed Data'!$B$26)*'Fixed Data'!X46/10^6</f>
        <v>-22.903105003264177</v>
      </c>
      <c r="R176" s="262">
        <f>-(R$158*'Fixed Data'!$B$25*'Fixed Data'!R$47*'Fixed Data'!$B$24*'Fixed Data'!$B$23+R$158*'Fixed Data'!$B$26)*'Fixed Data'!Y46/10^6</f>
        <v>-23.772296141319693</v>
      </c>
      <c r="S176" s="262">
        <f>-(S$158*'Fixed Data'!$B$25*'Fixed Data'!S$47*'Fixed Data'!$B$24*'Fixed Data'!$B$23+S$158*'Fixed Data'!$B$26)*'Fixed Data'!Z46/10^6</f>
        <v>-24.673596092770872</v>
      </c>
      <c r="T176" s="262">
        <f>-(T$158*'Fixed Data'!$B$25*'Fixed Data'!T$47*'Fixed Data'!$B$24*'Fixed Data'!$B$23+T$158*'Fixed Data'!$B$26)*'Fixed Data'!AA46/10^6</f>
        <v>-25.613892926831912</v>
      </c>
      <c r="U176" s="262">
        <f>-(U$158*'Fixed Data'!$B$25*'Fixed Data'!U$47*'Fixed Data'!$B$24*'Fixed Data'!$B$23+U$158*'Fixed Data'!$B$26)*'Fixed Data'!AB46/10^6</f>
        <v>-26.595005833361405</v>
      </c>
      <c r="V176" s="262">
        <f>-(V$158*'Fixed Data'!$B$25*'Fixed Data'!V$47*'Fixed Data'!$B$24*'Fixed Data'!$B$23+V$158*'Fixed Data'!$B$26)*'Fixed Data'!AC46/10^6</f>
        <v>-27.618844040233387</v>
      </c>
      <c r="W176" s="262">
        <f>-(W$158*'Fixed Data'!$B$25*'Fixed Data'!W$47*'Fixed Data'!$B$24*'Fixed Data'!$B$23+W$158*'Fixed Data'!$B$26)*'Fixed Data'!AD46/10^6</f>
        <v>-28.687411502440181</v>
      </c>
      <c r="X176" s="262">
        <f>-(X$158*'Fixed Data'!$B$25*'Fixed Data'!X$47*'Fixed Data'!$B$24*'Fixed Data'!$B$23+X$158*'Fixed Data'!$B$26)*'Fixed Data'!AE46/10^6</f>
        <v>-29.802811939028029</v>
      </c>
      <c r="Y176" s="262">
        <f>-(Y$158*'Fixed Data'!$B$25*'Fixed Data'!Y$47*'Fixed Data'!$B$24*'Fixed Data'!$B$23+Y$158*'Fixed Data'!$B$26)*'Fixed Data'!AF46/10^6</f>
        <v>-30.967254128576926</v>
      </c>
      <c r="Z176" s="262">
        <f>-(Z$158*'Fixed Data'!$B$25*'Fixed Data'!Z$47*'Fixed Data'!$B$24*'Fixed Data'!$B$23+Z$158*'Fixed Data'!$B$26)*'Fixed Data'!AG46/10^6</f>
        <v>-32.183057449337461</v>
      </c>
      <c r="AA176" s="262">
        <f>-(AA$158*'Fixed Data'!$B$25*'Fixed Data'!AA$47*'Fixed Data'!$B$24*'Fixed Data'!$B$23+AA$158*'Fixed Data'!$B$26)*'Fixed Data'!AH46/10^6</f>
        <v>-33.452657870224733</v>
      </c>
      <c r="AB176" s="262">
        <f>-(AB$158*'Fixed Data'!$B$25*'Fixed Data'!AB$47*'Fixed Data'!$B$24*'Fixed Data'!$B$23+AB$158*'Fixed Data'!$B$26)*'Fixed Data'!AI46/10^6</f>
        <v>-34.735514819943241</v>
      </c>
      <c r="AC176" s="262">
        <f>-(AC$158*'Fixed Data'!$B$25*'Fixed Data'!AC$47*'Fixed Data'!$B$24*'Fixed Data'!$B$23+AC$158*'Fixed Data'!$B$26)*'Fixed Data'!AJ46/10^6</f>
        <v>-235.07730080737809</v>
      </c>
      <c r="AD176" s="262">
        <f>-(AD$158*'Fixed Data'!$B$25*'Fixed Data'!AD$47*'Fixed Data'!$B$24*'Fixed Data'!$B$23+AD$158*'Fixed Data'!$B$26)*'Fixed Data'!AK46/10^6</f>
        <v>-244.77529626441748</v>
      </c>
      <c r="AE176" s="262">
        <f>-(AE$158*'Fixed Data'!$B$25*'Fixed Data'!AE$47*'Fixed Data'!$B$24*'Fixed Data'!$B$23+AE$158*'Fixed Data'!$B$26)*'Fixed Data'!AL46/10^6</f>
        <v>-254.87746123126433</v>
      </c>
      <c r="AF176" s="262">
        <f>-(AF$158*'Fixed Data'!$B$25*'Fixed Data'!AF$47*'Fixed Data'!$B$24*'Fixed Data'!$B$23+AF$158*'Fixed Data'!$B$26)*'Fixed Data'!AM46/10^6</f>
        <v>-265.38940054834751</v>
      </c>
      <c r="AG176" s="262">
        <f>-(AG$158*'Fixed Data'!$B$25*'Fixed Data'!AG$47*'Fixed Data'!$B$24*'Fixed Data'!$B$23+AG$158*'Fixed Data'!$B$26)*'Fixed Data'!AN46/10^6</f>
        <v>-276.32160955485313</v>
      </c>
      <c r="AH176" s="262">
        <f>-(AH$158*'Fixed Data'!$B$25*'Fixed Data'!AH$47*'Fixed Data'!$B$24*'Fixed Data'!$B$23+AH$158*'Fixed Data'!$B$26)*'Fixed Data'!AO46/10^6</f>
        <v>-287.69236470331157</v>
      </c>
      <c r="AI176" s="262">
        <f>-(AI$158*'Fixed Data'!$B$25*'Fixed Data'!AI$47*'Fixed Data'!$B$24*'Fixed Data'!$B$23+AI$158*'Fixed Data'!$B$26)*'Fixed Data'!AP46/10^6</f>
        <v>-299.53267597384291</v>
      </c>
      <c r="AJ176" s="262">
        <f>-(AJ$158*'Fixed Data'!$B$25*'Fixed Data'!AJ$47*'Fixed Data'!$B$24*'Fixed Data'!$B$23+AJ$158*'Fixed Data'!$B$26)*'Fixed Data'!AQ46/10^6</f>
        <v>-311.85728843927518</v>
      </c>
      <c r="AK176" s="262">
        <f>-(AK$158*'Fixed Data'!$B$25*'Fixed Data'!AK$47*'Fixed Data'!$B$24*'Fixed Data'!$B$23+AK$158*'Fixed Data'!$B$26)*'Fixed Data'!AR46/10^6</f>
        <v>-324.68570913178644</v>
      </c>
      <c r="AL176" s="262">
        <f>-(AL$158*'Fixed Data'!$B$25*'Fixed Data'!AL$47*'Fixed Data'!$B$24*'Fixed Data'!$B$23+AL$158*'Fixed Data'!$B$26)*'Fixed Data'!AS46/10^6</f>
        <v>-338.04061655507354</v>
      </c>
      <c r="AM176" s="262">
        <f>-(AM$158*'Fixed Data'!$B$25*'Fixed Data'!AM$47*'Fixed Data'!$B$24*'Fixed Data'!$B$23+AM$158*'Fixed Data'!$B$26)*'Fixed Data'!AT46/10^6</f>
        <v>-351.94635947706024</v>
      </c>
      <c r="AN176" s="262">
        <f>-(AN$158*'Fixed Data'!$B$25*'Fixed Data'!AN$47*'Fixed Data'!$B$24*'Fixed Data'!$B$23+AN$158*'Fixed Data'!$B$26)*'Fixed Data'!AU46/10^6</f>
        <v>-366.33628331523937</v>
      </c>
      <c r="AO176" s="262">
        <f>-(AO$158*'Fixed Data'!$B$25*'Fixed Data'!AO$47*'Fixed Data'!$B$24*'Fixed Data'!$B$23+AO$158*'Fixed Data'!$B$26)*'Fixed Data'!AV46/10^6</f>
        <v>-381.30724865360219</v>
      </c>
      <c r="AP176" s="262">
        <f>-(AP$158*'Fixed Data'!$B$25*'Fixed Data'!AP$47*'Fixed Data'!$B$24*'Fixed Data'!$B$23+AP$158*'Fixed Data'!$B$26)*'Fixed Data'!AW46/10^6</f>
        <v>-396.90042278497583</v>
      </c>
      <c r="AQ176" s="262">
        <f>-(AQ$158*'Fixed Data'!$B$25*'Fixed Data'!AQ$47*'Fixed Data'!$B$24*'Fixed Data'!$B$23+AQ$158*'Fixed Data'!$B$26)*'Fixed Data'!AX46/10^6</f>
        <v>-413.14404481762551</v>
      </c>
      <c r="AR176" s="262">
        <f>-(AR$158*'Fixed Data'!$B$25*'Fixed Data'!AR$47*'Fixed Data'!$B$24*'Fixed Data'!$B$23+AR$158*'Fixed Data'!$B$26)*'Fixed Data'!AY46/10^6</f>
        <v>-429.6055400544567</v>
      </c>
      <c r="AS176" s="262">
        <f>-(AS$158*'Fixed Data'!$B$25*'Fixed Data'!AS$47*'Fixed Data'!$B$24*'Fixed Data'!$B$23+AS$158*'Fixed Data'!$B$26)*'Fixed Data'!AZ46/10^6</f>
        <v>-445.71782983124393</v>
      </c>
      <c r="AT176" s="262">
        <f>-(AT$158*'Fixed Data'!$B$25*'Fixed Data'!AT$47*'Fixed Data'!$B$24*'Fixed Data'!$B$23+AT$158*'Fixed Data'!$B$26)*'Fixed Data'!BA46/10^6</f>
        <v>-462.44219010987484</v>
      </c>
      <c r="AU176" s="262">
        <f>-(AU$158*'Fixed Data'!$B$25*'Fixed Data'!AU$47*'Fixed Data'!$B$24*'Fixed Data'!$B$23+AU$158*'Fixed Data'!$B$26)*'Fixed Data'!BB46/10^6</f>
        <v>-479.80334929959025</v>
      </c>
      <c r="AV176" s="262">
        <f>-(AV$158*'Fixed Data'!$B$25*'Fixed Data'!AV$47*'Fixed Data'!$B$24*'Fixed Data'!$B$23+AV$158*'Fixed Data'!$B$26)*'Fixed Data'!BC46/10^6</f>
        <v>-497.47123211188392</v>
      </c>
      <c r="AW176" s="262">
        <f>-(AW$158*'Fixed Data'!$B$25*'Fixed Data'!AW$47*'Fixed Data'!$B$24*'Fixed Data'!$B$23+AW$158*'Fixed Data'!$B$26)*'Fixed Data'!BD46/10^6</f>
        <v>-515.01303828436073</v>
      </c>
      <c r="AX176" s="262">
        <f>-(AX$158*'Fixed Data'!$B$25*'Fixed Data'!AX$47*'Fixed Data'!$B$24*'Fixed Data'!$B$23+AX$158*'Fixed Data'!$B$26)*'Fixed Data'!BE46/10^6</f>
        <v>-531.94777466931248</v>
      </c>
      <c r="AY176" s="262">
        <f>-(AY$158*'Fixed Data'!$B$25*'Fixed Data'!AY$47*'Fixed Data'!$B$24*'Fixed Data'!$B$23+AY$158*'Fixed Data'!$B$26)*'Fixed Data'!BF46/10^6</f>
        <v>-548.43117969592663</v>
      </c>
      <c r="AZ176" s="262">
        <f>-(AZ$158*'Fixed Data'!$B$25*'Fixed Data'!AZ$47*'Fixed Data'!$B$24*'Fixed Data'!$B$23+AZ$158*'Fixed Data'!$B$26)*'Fixed Data'!BG46/10^6</f>
        <v>-565.14714402852371</v>
      </c>
      <c r="BA176" s="262">
        <f>-(BA$158*'Fixed Data'!$B$25*'Fixed Data'!BA$47*'Fixed Data'!$B$24*'Fixed Data'!$B$23+BA$158*'Fixed Data'!$B$26)*'Fixed Data'!BH46/10^6</f>
        <v>-582.42327315318732</v>
      </c>
      <c r="BB176" s="262">
        <f>-(BB$158*'Fixed Data'!$B$25*'Fixed Data'!BB$47*'Fixed Data'!$B$24*'Fixed Data'!$B$23+BB$158*'Fixed Data'!$B$26)*'Fixed Data'!BI46/10^6</f>
        <v>-600.15949322490565</v>
      </c>
    </row>
    <row r="177" spans="1:54" outlineLevel="2">
      <c r="A177" s="456"/>
      <c r="B177" s="135" t="s">
        <v>281</v>
      </c>
      <c r="C177" s="135"/>
      <c r="D177" s="135" t="s">
        <v>383</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57"/>
      <c r="B178" s="135" t="s">
        <v>281</v>
      </c>
      <c r="C178" s="135"/>
      <c r="D178" s="135" t="s">
        <v>383</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478</v>
      </c>
      <c r="B182" s="19"/>
      <c r="C182" s="19"/>
      <c r="D182" s="19"/>
      <c r="E182" s="15"/>
    </row>
    <row r="183" spans="1:54" ht="15" outlineLevel="1">
      <c r="A183" s="12"/>
      <c r="B183" s="19"/>
      <c r="C183" s="19"/>
      <c r="D183" s="19"/>
      <c r="E183" s="15"/>
    </row>
    <row r="184" spans="1:54" s="4" customFormat="1" outlineLevel="1">
      <c r="A184" s="4" t="s">
        <v>479</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58" t="s">
        <v>480</v>
      </c>
      <c r="B186" s="150" t="s">
        <v>481</v>
      </c>
      <c r="C186" s="6" t="s">
        <v>482</v>
      </c>
      <c r="D186" s="10" t="s">
        <v>394</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59"/>
      <c r="B187" s="150" t="s">
        <v>483</v>
      </c>
      <c r="C187" s="6" t="s">
        <v>484</v>
      </c>
      <c r="D187" s="10" t="s">
        <v>394</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55" t="s">
        <v>485</v>
      </c>
      <c r="B190" s="150" t="s">
        <v>344</v>
      </c>
      <c r="C190" s="19"/>
      <c r="D190" s="135" t="s">
        <v>383</v>
      </c>
      <c r="E190" s="21">
        <f>(E133+E83)*E186</f>
        <v>0</v>
      </c>
      <c r="F190" s="21">
        <f t="shared" ref="F190:BB190" si="20">(F133+F83)*F186</f>
        <v>0</v>
      </c>
      <c r="G190" s="21">
        <f t="shared" si="20"/>
        <v>0</v>
      </c>
      <c r="H190" s="21">
        <f t="shared" si="20"/>
        <v>0</v>
      </c>
      <c r="I190" s="21">
        <f t="shared" si="20"/>
        <v>0</v>
      </c>
      <c r="J190" s="21">
        <f t="shared" si="20"/>
        <v>0</v>
      </c>
      <c r="K190" s="21">
        <f t="shared" si="20"/>
        <v>0</v>
      </c>
      <c r="L190" s="21">
        <f t="shared" si="20"/>
        <v>0</v>
      </c>
      <c r="M190" s="21">
        <f t="shared" si="20"/>
        <v>0</v>
      </c>
      <c r="N190" s="21">
        <f t="shared" si="20"/>
        <v>0</v>
      </c>
      <c r="O190" s="21">
        <f t="shared" si="20"/>
        <v>0</v>
      </c>
      <c r="P190" s="21">
        <f t="shared" si="20"/>
        <v>0</v>
      </c>
      <c r="Q190" s="21">
        <f t="shared" si="20"/>
        <v>0</v>
      </c>
      <c r="R190" s="21">
        <f t="shared" si="20"/>
        <v>0</v>
      </c>
      <c r="S190" s="21">
        <f t="shared" si="20"/>
        <v>0</v>
      </c>
      <c r="T190" s="21">
        <f t="shared" si="20"/>
        <v>0</v>
      </c>
      <c r="U190" s="21">
        <f t="shared" si="20"/>
        <v>0</v>
      </c>
      <c r="V190" s="21">
        <f t="shared" si="20"/>
        <v>0</v>
      </c>
      <c r="W190" s="21">
        <f t="shared" si="20"/>
        <v>0</v>
      </c>
      <c r="X190" s="21">
        <f t="shared" si="20"/>
        <v>0</v>
      </c>
      <c r="Y190" s="21">
        <f t="shared" si="20"/>
        <v>0</v>
      </c>
      <c r="Z190" s="21">
        <f t="shared" si="20"/>
        <v>0</v>
      </c>
      <c r="AA190" s="21">
        <f t="shared" si="20"/>
        <v>0</v>
      </c>
      <c r="AB190" s="21">
        <f t="shared" si="20"/>
        <v>0</v>
      </c>
      <c r="AC190" s="21">
        <f t="shared" si="20"/>
        <v>0</v>
      </c>
      <c r="AD190" s="21">
        <f t="shared" si="20"/>
        <v>0</v>
      </c>
      <c r="AE190" s="21">
        <f t="shared" si="20"/>
        <v>0</v>
      </c>
      <c r="AF190" s="21">
        <f t="shared" si="20"/>
        <v>0</v>
      </c>
      <c r="AG190" s="21">
        <f t="shared" si="20"/>
        <v>0</v>
      </c>
      <c r="AH190" s="21">
        <f t="shared" si="20"/>
        <v>0</v>
      </c>
      <c r="AI190" s="21">
        <f t="shared" si="20"/>
        <v>0</v>
      </c>
      <c r="AJ190" s="21">
        <f t="shared" si="20"/>
        <v>0</v>
      </c>
      <c r="AK190" s="21">
        <f t="shared" si="20"/>
        <v>0</v>
      </c>
      <c r="AL190" s="21">
        <f t="shared" si="20"/>
        <v>0</v>
      </c>
      <c r="AM190" s="21">
        <f t="shared" si="20"/>
        <v>0</v>
      </c>
      <c r="AN190" s="21">
        <f t="shared" si="20"/>
        <v>0</v>
      </c>
      <c r="AO190" s="21">
        <f t="shared" si="20"/>
        <v>0</v>
      </c>
      <c r="AP190" s="21">
        <f t="shared" si="20"/>
        <v>0</v>
      </c>
      <c r="AQ190" s="21">
        <f t="shared" si="20"/>
        <v>0</v>
      </c>
      <c r="AR190" s="21">
        <f t="shared" si="20"/>
        <v>0</v>
      </c>
      <c r="AS190" s="21">
        <f t="shared" si="20"/>
        <v>0</v>
      </c>
      <c r="AT190" s="21">
        <f t="shared" si="20"/>
        <v>0</v>
      </c>
      <c r="AU190" s="21">
        <f t="shared" si="20"/>
        <v>0</v>
      </c>
      <c r="AV190" s="21">
        <f t="shared" si="20"/>
        <v>0</v>
      </c>
      <c r="AW190" s="21">
        <f t="shared" si="20"/>
        <v>0</v>
      </c>
      <c r="AX190" s="21">
        <f t="shared" si="20"/>
        <v>0</v>
      </c>
      <c r="AY190" s="21">
        <f t="shared" si="20"/>
        <v>0</v>
      </c>
      <c r="AZ190" s="21">
        <f t="shared" si="20"/>
        <v>0</v>
      </c>
      <c r="BA190" s="21">
        <f t="shared" si="20"/>
        <v>0</v>
      </c>
      <c r="BB190" s="21">
        <f t="shared" si="20"/>
        <v>0</v>
      </c>
    </row>
    <row r="191" spans="1:54" outlineLevel="2">
      <c r="A191" s="456"/>
      <c r="B191" s="150" t="s">
        <v>486</v>
      </c>
      <c r="C191" s="19"/>
      <c r="D191" s="135" t="s">
        <v>383</v>
      </c>
      <c r="E191" s="21">
        <f>E71*E186</f>
        <v>0</v>
      </c>
      <c r="F191" s="21">
        <f t="shared" ref="F191:BB191" si="21">F71*F186</f>
        <v>0</v>
      </c>
      <c r="G191" s="21">
        <f t="shared" si="21"/>
        <v>0</v>
      </c>
      <c r="H191" s="21">
        <f t="shared" si="21"/>
        <v>0</v>
      </c>
      <c r="I191" s="21">
        <f t="shared" si="21"/>
        <v>0</v>
      </c>
      <c r="J191" s="21">
        <f t="shared" si="21"/>
        <v>0</v>
      </c>
      <c r="K191" s="21">
        <f t="shared" si="21"/>
        <v>0</v>
      </c>
      <c r="L191" s="21">
        <f t="shared" si="21"/>
        <v>0</v>
      </c>
      <c r="M191" s="21">
        <f t="shared" si="21"/>
        <v>0</v>
      </c>
      <c r="N191" s="21">
        <f t="shared" si="21"/>
        <v>0</v>
      </c>
      <c r="O191" s="21">
        <f t="shared" si="21"/>
        <v>0</v>
      </c>
      <c r="P191" s="21">
        <f t="shared" si="21"/>
        <v>0</v>
      </c>
      <c r="Q191" s="21">
        <f t="shared" si="21"/>
        <v>0</v>
      </c>
      <c r="R191" s="21">
        <f t="shared" si="21"/>
        <v>0</v>
      </c>
      <c r="S191" s="21">
        <f t="shared" si="21"/>
        <v>0</v>
      </c>
      <c r="T191" s="21">
        <f t="shared" si="21"/>
        <v>0</v>
      </c>
      <c r="U191" s="21">
        <f t="shared" si="21"/>
        <v>0</v>
      </c>
      <c r="V191" s="21">
        <f t="shared" si="21"/>
        <v>0</v>
      </c>
      <c r="W191" s="21">
        <f t="shared" si="21"/>
        <v>0</v>
      </c>
      <c r="X191" s="21">
        <f t="shared" si="21"/>
        <v>0</v>
      </c>
      <c r="Y191" s="21">
        <f t="shared" si="21"/>
        <v>0</v>
      </c>
      <c r="Z191" s="21">
        <f t="shared" si="21"/>
        <v>0</v>
      </c>
      <c r="AA191" s="21">
        <f t="shared" si="21"/>
        <v>0</v>
      </c>
      <c r="AB191" s="21">
        <f t="shared" si="21"/>
        <v>0</v>
      </c>
      <c r="AC191" s="21">
        <f t="shared" si="21"/>
        <v>0</v>
      </c>
      <c r="AD191" s="21">
        <f t="shared" si="21"/>
        <v>0</v>
      </c>
      <c r="AE191" s="21">
        <f t="shared" si="21"/>
        <v>0</v>
      </c>
      <c r="AF191" s="21">
        <f t="shared" si="21"/>
        <v>0</v>
      </c>
      <c r="AG191" s="21">
        <f t="shared" si="21"/>
        <v>0</v>
      </c>
      <c r="AH191" s="21">
        <f t="shared" si="21"/>
        <v>0</v>
      </c>
      <c r="AI191" s="21">
        <f t="shared" si="21"/>
        <v>0</v>
      </c>
      <c r="AJ191" s="21">
        <f t="shared" si="21"/>
        <v>0</v>
      </c>
      <c r="AK191" s="21">
        <f t="shared" si="21"/>
        <v>0</v>
      </c>
      <c r="AL191" s="21">
        <f t="shared" si="21"/>
        <v>0</v>
      </c>
      <c r="AM191" s="21">
        <f t="shared" si="21"/>
        <v>0</v>
      </c>
      <c r="AN191" s="21">
        <f t="shared" si="21"/>
        <v>0</v>
      </c>
      <c r="AO191" s="21">
        <f t="shared" si="21"/>
        <v>0</v>
      </c>
      <c r="AP191" s="21">
        <f t="shared" si="21"/>
        <v>0</v>
      </c>
      <c r="AQ191" s="21">
        <f t="shared" si="21"/>
        <v>0</v>
      </c>
      <c r="AR191" s="21">
        <f t="shared" si="21"/>
        <v>0</v>
      </c>
      <c r="AS191" s="21">
        <f t="shared" si="21"/>
        <v>0</v>
      </c>
      <c r="AT191" s="21">
        <f t="shared" si="21"/>
        <v>0</v>
      </c>
      <c r="AU191" s="21">
        <f t="shared" si="21"/>
        <v>0</v>
      </c>
      <c r="AV191" s="21">
        <f t="shared" si="21"/>
        <v>0</v>
      </c>
      <c r="AW191" s="21">
        <f t="shared" si="21"/>
        <v>0</v>
      </c>
      <c r="AX191" s="21">
        <f t="shared" si="21"/>
        <v>0</v>
      </c>
      <c r="AY191" s="21">
        <f t="shared" si="21"/>
        <v>0</v>
      </c>
      <c r="AZ191" s="21">
        <f t="shared" si="21"/>
        <v>0</v>
      </c>
      <c r="BA191" s="21">
        <f t="shared" si="21"/>
        <v>0</v>
      </c>
      <c r="BB191" s="21">
        <f t="shared" si="21"/>
        <v>0</v>
      </c>
    </row>
    <row r="192" spans="1:54" outlineLevel="2">
      <c r="A192" s="456"/>
      <c r="B192" s="150" t="s">
        <v>388</v>
      </c>
      <c r="C192" s="19"/>
      <c r="D192" s="135" t="s">
        <v>383</v>
      </c>
      <c r="E192" s="21">
        <f>E77*E186</f>
        <v>-1.5541703176049269</v>
      </c>
      <c r="F192" s="21">
        <f t="shared" ref="F192:BB192" si="22">F77*F186</f>
        <v>-1.543652556594268</v>
      </c>
      <c r="G192" s="21">
        <f t="shared" si="22"/>
        <v>-1.5330967029457234</v>
      </c>
      <c r="H192" s="21">
        <f t="shared" si="22"/>
        <v>-1.5227154450585187</v>
      </c>
      <c r="I192" s="21">
        <f t="shared" si="22"/>
        <v>-1.5125060248002187</v>
      </c>
      <c r="J192" s="21">
        <f t="shared" si="22"/>
        <v>-1.5024651773671232</v>
      </c>
      <c r="K192" s="21">
        <f t="shared" si="22"/>
        <v>-1.4925897629522578</v>
      </c>
      <c r="L192" s="21">
        <f t="shared" si="22"/>
        <v>-1.4828767596824597</v>
      </c>
      <c r="M192" s="21">
        <f t="shared" si="22"/>
        <v>-1.4733213898257487</v>
      </c>
      <c r="N192" s="21">
        <f t="shared" si="22"/>
        <v>-1.4639224998523006</v>
      </c>
      <c r="O192" s="21">
        <f t="shared" si="22"/>
        <v>-1.4472208292666178</v>
      </c>
      <c r="P192" s="21">
        <f t="shared" si="22"/>
        <v>-1.4290305446936122</v>
      </c>
      <c r="Q192" s="21">
        <f t="shared" si="22"/>
        <v>-1.4113392511589078</v>
      </c>
      <c r="R192" s="21">
        <f t="shared" si="22"/>
        <v>-1.3941325535690656</v>
      </c>
      <c r="S192" s="21">
        <f t="shared" si="22"/>
        <v>-1.3773965647675843</v>
      </c>
      <c r="T192" s="21">
        <f t="shared" si="22"/>
        <v>-1.3611178897400082</v>
      </c>
      <c r="U192" s="21">
        <f t="shared" si="22"/>
        <v>-1.3452836074521057</v>
      </c>
      <c r="V192" s="21">
        <f t="shared" si="22"/>
        <v>-1.3298812592582552</v>
      </c>
      <c r="W192" s="21">
        <f t="shared" si="22"/>
        <v>-1.3148988314729055</v>
      </c>
      <c r="X192" s="21">
        <f t="shared" si="22"/>
        <v>-1.300324743177919</v>
      </c>
      <c r="Y192" s="21">
        <f t="shared" si="22"/>
        <v>-1.2861478328045337</v>
      </c>
      <c r="Z192" s="21">
        <f t="shared" si="22"/>
        <v>-1.27235734336406</v>
      </c>
      <c r="AA192" s="21">
        <f t="shared" si="22"/>
        <v>-1.2589429119162778</v>
      </c>
      <c r="AB192" s="21">
        <f t="shared" si="22"/>
        <v>-1.244350584382198</v>
      </c>
      <c r="AC192" s="21">
        <f t="shared" si="22"/>
        <v>-8.0214463782212793</v>
      </c>
      <c r="AD192" s="21">
        <f t="shared" si="22"/>
        <v>-7.9564246364868669</v>
      </c>
      <c r="AE192" s="21">
        <f t="shared" si="22"/>
        <v>-7.8932051732507214</v>
      </c>
      <c r="AF192" s="21">
        <f t="shared" si="22"/>
        <v>-7.8317539478663596</v>
      </c>
      <c r="AG192" s="21">
        <f t="shared" si="22"/>
        <v>-7.7720384607547999</v>
      </c>
      <c r="AH192" s="21">
        <f t="shared" si="22"/>
        <v>-7.7140276988298426</v>
      </c>
      <c r="AI192" s="21">
        <f t="shared" si="22"/>
        <v>-7.6576921126500519</v>
      </c>
      <c r="AJ192" s="21">
        <f t="shared" si="22"/>
        <v>-7.6399113497470328</v>
      </c>
      <c r="AK192" s="21">
        <f t="shared" si="22"/>
        <v>-7.6234135756682502</v>
      </c>
      <c r="AL192" s="21">
        <f t="shared" si="22"/>
        <v>-7.6081938432665179</v>
      </c>
      <c r="AM192" s="21">
        <f t="shared" si="22"/>
        <v>-7.5942482754980922</v>
      </c>
      <c r="AN192" s="21">
        <f t="shared" si="22"/>
        <v>-7.579683724344803</v>
      </c>
      <c r="AO192" s="21">
        <f t="shared" si="22"/>
        <v>-7.5661630379074909</v>
      </c>
      <c r="AP192" s="21">
        <f t="shared" si="22"/>
        <v>-7.5539932631723898</v>
      </c>
      <c r="AQ192" s="21">
        <f t="shared" si="22"/>
        <v>-7.5431721867145951</v>
      </c>
      <c r="AR192" s="21">
        <f t="shared" si="22"/>
        <v>-7.5256053169696662</v>
      </c>
      <c r="AS192" s="21">
        <f t="shared" si="22"/>
        <v>-7.4922251171963881</v>
      </c>
      <c r="AT192" s="21">
        <f t="shared" si="22"/>
        <v>-7.4601296893290954</v>
      </c>
      <c r="AU192" s="21">
        <f t="shared" si="22"/>
        <v>-7.4292981813059997</v>
      </c>
      <c r="AV192" s="21">
        <f t="shared" si="22"/>
        <v>-7.3944218540763371</v>
      </c>
      <c r="AW192" s="21">
        <f t="shared" si="22"/>
        <v>-7.3495563598373819</v>
      </c>
      <c r="AX192" s="21">
        <f t="shared" si="22"/>
        <v>-7.289072197874237</v>
      </c>
      <c r="AY192" s="21">
        <f t="shared" si="22"/>
        <v>-7.2166937469280823</v>
      </c>
      <c r="AZ192" s="21">
        <f t="shared" si="22"/>
        <v>-7.1423634004137782</v>
      </c>
      <c r="BA192" s="21">
        <f t="shared" si="22"/>
        <v>-7.0702322699766027</v>
      </c>
      <c r="BB192" s="21">
        <f t="shared" si="22"/>
        <v>-6.9988295958901423</v>
      </c>
    </row>
    <row r="193" spans="1:54" outlineLevel="2">
      <c r="A193" s="456"/>
      <c r="B193" s="150" t="s">
        <v>487</v>
      </c>
      <c r="C193" s="19"/>
      <c r="D193" s="135" t="s">
        <v>383</v>
      </c>
      <c r="E193" s="21">
        <f t="shared" ref="E193:AJ193" si="23">SUMIF($B$143:$B$154,"Environmental",E$143:E$154)*E186</f>
        <v>-9.2668914847671076</v>
      </c>
      <c r="F193" s="21">
        <f t="shared" si="23"/>
        <v>-9.3679537279103489</v>
      </c>
      <c r="G193" s="21">
        <f t="shared" si="23"/>
        <v>-9.4340178754530779</v>
      </c>
      <c r="H193" s="21">
        <f t="shared" si="23"/>
        <v>-9.499379334629154</v>
      </c>
      <c r="I193" s="21">
        <f t="shared" si="23"/>
        <v>-9.5961593005401742</v>
      </c>
      <c r="J193" s="21">
        <f t="shared" si="23"/>
        <v>-9.6918603108671526</v>
      </c>
      <c r="K193" s="21">
        <f t="shared" si="23"/>
        <v>-9.754843862470775</v>
      </c>
      <c r="L193" s="21">
        <f t="shared" si="23"/>
        <v>-9.8486917206725835</v>
      </c>
      <c r="M193" s="21">
        <f t="shared" si="23"/>
        <v>-9.9415422208249513</v>
      </c>
      <c r="N193" s="21">
        <f t="shared" si="23"/>
        <v>-10.002374355305474</v>
      </c>
      <c r="O193" s="21">
        <f t="shared" si="23"/>
        <v>-10.041803168715861</v>
      </c>
      <c r="P193" s="21">
        <f t="shared" si="23"/>
        <v>-10.067201066976004</v>
      </c>
      <c r="Q193" s="21">
        <f t="shared" si="23"/>
        <v>-10.092307352523003</v>
      </c>
      <c r="R193" s="21">
        <f t="shared" si="23"/>
        <v>-10.146758770611015</v>
      </c>
      <c r="S193" s="21">
        <f t="shared" si="23"/>
        <v>-10.1710874117496</v>
      </c>
      <c r="T193" s="21">
        <f t="shared" si="23"/>
        <v>-10.195290262759805</v>
      </c>
      <c r="U193" s="21">
        <f t="shared" si="23"/>
        <v>-10.219414726848065</v>
      </c>
      <c r="V193" s="21">
        <f t="shared" si="23"/>
        <v>-10.271725310899852</v>
      </c>
      <c r="W193" s="21">
        <f t="shared" si="23"/>
        <v>-10.295509717121492</v>
      </c>
      <c r="X193" s="21">
        <f t="shared" si="23"/>
        <v>-10.346947406151596</v>
      </c>
      <c r="Y193" s="21">
        <f t="shared" si="23"/>
        <v>-10.370594043075974</v>
      </c>
      <c r="Z193" s="21">
        <f t="shared" si="23"/>
        <v>-10.421387690867526</v>
      </c>
      <c r="AA193" s="21">
        <f t="shared" si="23"/>
        <v>-10.47179788339748</v>
      </c>
      <c r="AB193" s="21">
        <f t="shared" si="23"/>
        <v>-10.508844732514461</v>
      </c>
      <c r="AC193" s="21">
        <f t="shared" si="23"/>
        <v>-68.72542217115091</v>
      </c>
      <c r="AD193" s="21">
        <f t="shared" si="23"/>
        <v>-69.151677685105355</v>
      </c>
      <c r="AE193" s="21">
        <f t="shared" si="23"/>
        <v>-69.594193885621337</v>
      </c>
      <c r="AF193" s="21">
        <f t="shared" si="23"/>
        <v>-70.031211787654073</v>
      </c>
      <c r="AG193" s="21">
        <f t="shared" si="23"/>
        <v>-70.465173879841259</v>
      </c>
      <c r="AH193" s="21">
        <f t="shared" si="23"/>
        <v>-70.898996313306583</v>
      </c>
      <c r="AI193" s="21">
        <f t="shared" si="23"/>
        <v>-71.336598315924334</v>
      </c>
      <c r="AJ193" s="21">
        <f t="shared" si="23"/>
        <v>-72.124476043393742</v>
      </c>
      <c r="AK193" s="21">
        <f t="shared" ref="AK193:BB193" si="24">SUMIF($B$143:$B$154,"Environmental",AK$143:AK$154)*AK186</f>
        <v>-72.919071780384428</v>
      </c>
      <c r="AL193" s="21">
        <f t="shared" si="24"/>
        <v>-73.7218369053803</v>
      </c>
      <c r="AM193" s="21">
        <f t="shared" si="24"/>
        <v>-74.533596390897515</v>
      </c>
      <c r="AN193" s="21">
        <f t="shared" si="24"/>
        <v>-75.335908438316054</v>
      </c>
      <c r="AO193" s="21">
        <f t="shared" si="24"/>
        <v>-76.144955334493545</v>
      </c>
      <c r="AP193" s="21">
        <f t="shared" si="24"/>
        <v>-76.964307686313404</v>
      </c>
      <c r="AQ193" s="21">
        <f t="shared" si="24"/>
        <v>-77.794587725135969</v>
      </c>
      <c r="AR193" s="21">
        <f t="shared" si="24"/>
        <v>-78.551791210055072</v>
      </c>
      <c r="AS193" s="21">
        <f t="shared" si="24"/>
        <v>-79.137572836987118</v>
      </c>
      <c r="AT193" s="21">
        <f t="shared" si="24"/>
        <v>-79.72874158911408</v>
      </c>
      <c r="AU193" s="21">
        <f t="shared" si="24"/>
        <v>-80.325575297063608</v>
      </c>
      <c r="AV193" s="21">
        <f t="shared" si="24"/>
        <v>-80.870491905719263</v>
      </c>
      <c r="AW193" s="21">
        <f t="shared" si="24"/>
        <v>-81.296216599709865</v>
      </c>
      <c r="AX193" s="21">
        <f t="shared" si="24"/>
        <v>-81.536038256785687</v>
      </c>
      <c r="AY193" s="21">
        <f t="shared" si="24"/>
        <v>-81.626242819234605</v>
      </c>
      <c r="AZ193" s="21">
        <f t="shared" si="24"/>
        <v>-81.676078532278211</v>
      </c>
      <c r="BA193" s="21">
        <f t="shared" si="24"/>
        <v>-81.732801567610366</v>
      </c>
      <c r="BB193" s="21">
        <f t="shared" si="24"/>
        <v>-81.780048151968543</v>
      </c>
    </row>
    <row r="194" spans="1:54" outlineLevel="2">
      <c r="A194" s="456"/>
      <c r="B194" s="150" t="s">
        <v>488</v>
      </c>
      <c r="C194" s="19"/>
      <c r="D194" s="135" t="s">
        <v>383</v>
      </c>
      <c r="E194" s="21">
        <f t="shared" ref="E194:AJ194" si="25">SUM(E172:E174)*E186</f>
        <v>-4.6407787985067559</v>
      </c>
      <c r="F194" s="21">
        <f t="shared" si="25"/>
        <v>-4.6795660775851786</v>
      </c>
      <c r="G194" s="21">
        <f t="shared" si="25"/>
        <v>-4.7183412390088959</v>
      </c>
      <c r="H194" s="21">
        <f t="shared" si="25"/>
        <v>-4.7577576840483617</v>
      </c>
      <c r="I194" s="21">
        <f t="shared" si="25"/>
        <v>-4.7978255093100977</v>
      </c>
      <c r="J194" s="21">
        <f t="shared" si="25"/>
        <v>-4.8385532023341824</v>
      </c>
      <c r="K194" s="21">
        <f t="shared" si="25"/>
        <v>-4.8799495664708523</v>
      </c>
      <c r="L194" s="21">
        <f t="shared" si="25"/>
        <v>-4.9220237307679175</v>
      </c>
      <c r="M194" s="21">
        <f t="shared" si="25"/>
        <v>-4.9647788489651443</v>
      </c>
      <c r="N194" s="21">
        <f t="shared" si="25"/>
        <v>-5.0082300451349369</v>
      </c>
      <c r="O194" s="21">
        <f t="shared" si="25"/>
        <v>-5.026489242856421</v>
      </c>
      <c r="P194" s="21">
        <f t="shared" si="25"/>
        <v>-5.0388941346504925</v>
      </c>
      <c r="Q194" s="21">
        <f t="shared" si="25"/>
        <v>-5.052297456707473</v>
      </c>
      <c r="R194" s="21">
        <f t="shared" si="25"/>
        <v>-5.0667016258642459</v>
      </c>
      <c r="S194" s="21">
        <f t="shared" si="25"/>
        <v>-5.0809661232260801</v>
      </c>
      <c r="T194" s="21">
        <f t="shared" si="25"/>
        <v>-5.0962307991248004</v>
      </c>
      <c r="U194" s="21">
        <f t="shared" si="25"/>
        <v>-5.1124990277780649</v>
      </c>
      <c r="V194" s="21">
        <f t="shared" si="25"/>
        <v>-5.1297747618846996</v>
      </c>
      <c r="W194" s="21">
        <f t="shared" si="25"/>
        <v>-5.1480625157341819</v>
      </c>
      <c r="X194" s="21">
        <f t="shared" si="25"/>
        <v>-5.1673674065374895</v>
      </c>
      <c r="Y194" s="21">
        <f t="shared" si="25"/>
        <v>-5.1876951531828563</v>
      </c>
      <c r="Z194" s="21">
        <f t="shared" si="25"/>
        <v>-5.2090520880952935</v>
      </c>
      <c r="AA194" s="21">
        <f t="shared" si="25"/>
        <v>-5.2314451792038517</v>
      </c>
      <c r="AB194" s="21">
        <f t="shared" si="25"/>
        <v>-5.2483699476370944</v>
      </c>
      <c r="AC194" s="21">
        <f t="shared" si="25"/>
        <v>-34.317926968089132</v>
      </c>
      <c r="AD194" s="21">
        <f t="shared" si="25"/>
        <v>-34.525309886630168</v>
      </c>
      <c r="AE194" s="21">
        <f t="shared" si="25"/>
        <v>-34.734502527950546</v>
      </c>
      <c r="AF194" s="21">
        <f t="shared" si="25"/>
        <v>-34.94402073042788</v>
      </c>
      <c r="AG194" s="21">
        <f t="shared" si="25"/>
        <v>-35.153113876200962</v>
      </c>
      <c r="AH194" s="21">
        <f t="shared" si="25"/>
        <v>-35.362009559931742</v>
      </c>
      <c r="AI194" s="21">
        <f t="shared" si="25"/>
        <v>-35.572341904761394</v>
      </c>
      <c r="AJ194" s="21">
        <f t="shared" si="25"/>
        <v>-35.957287719770477</v>
      </c>
      <c r="AK194" s="21">
        <f t="shared" ref="AK194:BB194" si="26">SUM(AK172:AK174)*AK186</f>
        <v>-36.346029593863548</v>
      </c>
      <c r="AL194" s="21">
        <f t="shared" si="26"/>
        <v>-36.738841930426752</v>
      </c>
      <c r="AM194" s="21">
        <f t="shared" si="26"/>
        <v>-37.136060434748373</v>
      </c>
      <c r="AN194" s="21">
        <f t="shared" si="26"/>
        <v>-37.528574030493346</v>
      </c>
      <c r="AO194" s="21">
        <f t="shared" si="26"/>
        <v>-37.924508802802855</v>
      </c>
      <c r="AP194" s="21">
        <f t="shared" si="26"/>
        <v>-38.325624484066232</v>
      </c>
      <c r="AQ194" s="21">
        <f t="shared" si="26"/>
        <v>-38.732180840380899</v>
      </c>
      <c r="AR194" s="21">
        <f t="shared" si="26"/>
        <v>-39.102371937544014</v>
      </c>
      <c r="AS194" s="21">
        <f t="shared" si="26"/>
        <v>-39.387281931460329</v>
      </c>
      <c r="AT194" s="21">
        <f t="shared" si="26"/>
        <v>-39.674935466369142</v>
      </c>
      <c r="AU194" s="21">
        <f t="shared" si="26"/>
        <v>-39.965461308528702</v>
      </c>
      <c r="AV194" s="21">
        <f t="shared" si="26"/>
        <v>-40.230210188107371</v>
      </c>
      <c r="AW194" s="21">
        <f t="shared" si="26"/>
        <v>-40.435733869205919</v>
      </c>
      <c r="AX194" s="21">
        <f t="shared" si="26"/>
        <v>-40.548881327755041</v>
      </c>
      <c r="AY194" s="21">
        <f t="shared" si="26"/>
        <v>-40.587732901816842</v>
      </c>
      <c r="AZ194" s="21">
        <f t="shared" si="26"/>
        <v>-40.606631907983143</v>
      </c>
      <c r="BA194" s="21">
        <f t="shared" si="26"/>
        <v>-40.629074305485801</v>
      </c>
      <c r="BB194" s="21">
        <f t="shared" si="26"/>
        <v>-40.646921816353377</v>
      </c>
    </row>
    <row r="195" spans="1:54" outlineLevel="2">
      <c r="A195" s="456"/>
      <c r="B195" s="150" t="s">
        <v>489</v>
      </c>
      <c r="C195" s="19"/>
      <c r="D195" s="135" t="s">
        <v>383</v>
      </c>
      <c r="E195" s="21">
        <f t="shared" ref="E195:AJ195" si="27">SUM(E176:E178)*E186</f>
        <v>-13.922336392222446</v>
      </c>
      <c r="F195" s="21">
        <f t="shared" si="27"/>
        <v>-14.038698229480024</v>
      </c>
      <c r="G195" s="21">
        <f t="shared" si="27"/>
        <v>-14.155023717026689</v>
      </c>
      <c r="H195" s="21">
        <f t="shared" si="27"/>
        <v>-14.273273052145086</v>
      </c>
      <c r="I195" s="21">
        <f t="shared" si="27"/>
        <v>-14.393476527930291</v>
      </c>
      <c r="J195" s="21">
        <f t="shared" si="27"/>
        <v>-14.515659603814434</v>
      </c>
      <c r="K195" s="21">
        <f t="shared" si="27"/>
        <v>-14.639848699412559</v>
      </c>
      <c r="L195" s="21">
        <f t="shared" si="27"/>
        <v>-14.766071192303752</v>
      </c>
      <c r="M195" s="21">
        <f t="shared" si="27"/>
        <v>-14.894336543769166</v>
      </c>
      <c r="N195" s="21">
        <f t="shared" si="27"/>
        <v>-15.024690132298481</v>
      </c>
      <c r="O195" s="21">
        <f t="shared" si="27"/>
        <v>-15.079467728569265</v>
      </c>
      <c r="P195" s="21">
        <f t="shared" si="27"/>
        <v>-15.116682406983767</v>
      </c>
      <c r="Q195" s="21">
        <f t="shared" si="27"/>
        <v>-15.156892370122419</v>
      </c>
      <c r="R195" s="21">
        <f t="shared" si="27"/>
        <v>-15.200104877592738</v>
      </c>
      <c r="S195" s="21">
        <f t="shared" si="27"/>
        <v>-15.242898366755513</v>
      </c>
      <c r="T195" s="21">
        <f t="shared" si="27"/>
        <v>-15.288692394486217</v>
      </c>
      <c r="U195" s="21">
        <f t="shared" si="27"/>
        <v>-15.33749708618878</v>
      </c>
      <c r="V195" s="21">
        <f t="shared" si="27"/>
        <v>-15.389324282832195</v>
      </c>
      <c r="W195" s="21">
        <f t="shared" si="27"/>
        <v>-15.444187547202548</v>
      </c>
      <c r="X195" s="21">
        <f t="shared" si="27"/>
        <v>-15.502102219612468</v>
      </c>
      <c r="Y195" s="21">
        <f t="shared" si="27"/>
        <v>-15.563085459548565</v>
      </c>
      <c r="Z195" s="21">
        <f t="shared" si="27"/>
        <v>-15.627156261586039</v>
      </c>
      <c r="AA195" s="21">
        <f t="shared" si="27"/>
        <v>-15.694335540282932</v>
      </c>
      <c r="AB195" s="21">
        <f t="shared" si="27"/>
        <v>-15.745109842911281</v>
      </c>
      <c r="AC195" s="21">
        <f t="shared" si="27"/>
        <v>-102.95378090524007</v>
      </c>
      <c r="AD195" s="21">
        <f t="shared" si="27"/>
        <v>-103.5759296619578</v>
      </c>
      <c r="AE195" s="21">
        <f t="shared" si="27"/>
        <v>-104.2035075872346</v>
      </c>
      <c r="AF195" s="21">
        <f t="shared" si="27"/>
        <v>-104.83206219627097</v>
      </c>
      <c r="AG195" s="21">
        <f t="shared" si="27"/>
        <v>-105.45934163221953</v>
      </c>
      <c r="AH195" s="21">
        <f t="shared" si="27"/>
        <v>-106.08602868427575</v>
      </c>
      <c r="AI195" s="21">
        <f t="shared" si="27"/>
        <v>-106.71702571941519</v>
      </c>
      <c r="AJ195" s="21">
        <f t="shared" si="27"/>
        <v>-107.87186316494051</v>
      </c>
      <c r="AK195" s="21">
        <f t="shared" ref="AK195:BB195" si="28">SUM(AK176:AK178)*AK186</f>
        <v>-109.03808878759008</v>
      </c>
      <c r="AL195" s="21">
        <f t="shared" si="28"/>
        <v>-110.21652579762734</v>
      </c>
      <c r="AM195" s="21">
        <f t="shared" si="28"/>
        <v>-111.40818131112947</v>
      </c>
      <c r="AN195" s="21">
        <f t="shared" si="28"/>
        <v>-112.58572209882138</v>
      </c>
      <c r="AO195" s="21">
        <f t="shared" si="28"/>
        <v>-113.77352641617975</v>
      </c>
      <c r="AP195" s="21">
        <f t="shared" si="28"/>
        <v>-114.97687346040382</v>
      </c>
      <c r="AQ195" s="21">
        <f t="shared" si="28"/>
        <v>-116.19654252979656</v>
      </c>
      <c r="AR195" s="21">
        <f t="shared" si="28"/>
        <v>-117.30711582173075</v>
      </c>
      <c r="AS195" s="21">
        <f t="shared" si="28"/>
        <v>-118.16184580389057</v>
      </c>
      <c r="AT195" s="21">
        <f t="shared" si="28"/>
        <v>-119.02480640902607</v>
      </c>
      <c r="AU195" s="21">
        <f t="shared" si="28"/>
        <v>-119.89638393591443</v>
      </c>
      <c r="AV195" s="21">
        <f t="shared" si="28"/>
        <v>-120.69063057505133</v>
      </c>
      <c r="AW195" s="21">
        <f t="shared" si="28"/>
        <v>-121.30720161872763</v>
      </c>
      <c r="AX195" s="21">
        <f t="shared" si="28"/>
        <v>-121.6466439947248</v>
      </c>
      <c r="AY195" s="21">
        <f t="shared" si="28"/>
        <v>-121.76319871723385</v>
      </c>
      <c r="AZ195" s="21">
        <f t="shared" si="28"/>
        <v>-121.81989573604457</v>
      </c>
      <c r="BA195" s="21">
        <f t="shared" si="28"/>
        <v>-121.88722292885909</v>
      </c>
      <c r="BB195" s="21">
        <f t="shared" si="28"/>
        <v>-121.94076546176078</v>
      </c>
    </row>
    <row r="196" spans="1:54" outlineLevel="2">
      <c r="A196" s="456"/>
      <c r="B196" s="150" t="s">
        <v>284</v>
      </c>
      <c r="C196" s="19"/>
      <c r="D196" s="135" t="s">
        <v>383</v>
      </c>
      <c r="E196" s="21">
        <f t="shared" ref="E196:AJ196" si="29">SUMIF($B$143:$B$154,"Safety",E$143:E$154)*E187</f>
        <v>-1.1958343393343507</v>
      </c>
      <c r="F196" s="21">
        <f t="shared" si="29"/>
        <v>-1.2100258638211114</v>
      </c>
      <c r="G196" s="21">
        <f t="shared" si="29"/>
        <v>-1.2245118526219385</v>
      </c>
      <c r="H196" s="21">
        <f t="shared" si="29"/>
        <v>-1.239352283273272</v>
      </c>
      <c r="I196" s="21">
        <f t="shared" si="29"/>
        <v>-1.2546646980796132</v>
      </c>
      <c r="J196" s="21">
        <f t="shared" si="29"/>
        <v>-1.2704623419473418</v>
      </c>
      <c r="K196" s="21">
        <f t="shared" si="29"/>
        <v>-1.2860954342438573</v>
      </c>
      <c r="L196" s="21">
        <f t="shared" si="29"/>
        <v>-1.3019536646526597</v>
      </c>
      <c r="M196" s="21">
        <f t="shared" si="29"/>
        <v>-1.3179346395404887</v>
      </c>
      <c r="N196" s="21">
        <f t="shared" si="29"/>
        <v>-1.3343733029436327</v>
      </c>
      <c r="O196" s="21">
        <f t="shared" si="29"/>
        <v>-1.3507819591499464</v>
      </c>
      <c r="P196" s="21">
        <f t="shared" si="29"/>
        <v>-1.3675924918961695</v>
      </c>
      <c r="Q196" s="21">
        <f t="shared" si="29"/>
        <v>-1.3849480994112997</v>
      </c>
      <c r="R196" s="21">
        <f t="shared" si="29"/>
        <v>-1.4027731570886399</v>
      </c>
      <c r="S196" s="21">
        <f t="shared" si="29"/>
        <v>-1.4211969902985537</v>
      </c>
      <c r="T196" s="21">
        <f t="shared" si="29"/>
        <v>-1.4402380433223851</v>
      </c>
      <c r="U196" s="21">
        <f t="shared" si="29"/>
        <v>-1.4599155282159244</v>
      </c>
      <c r="V196" s="21">
        <f t="shared" si="29"/>
        <v>-1.4802495142957113</v>
      </c>
      <c r="W196" s="21">
        <f t="shared" si="29"/>
        <v>-1.5012609199245426</v>
      </c>
      <c r="X196" s="21">
        <f t="shared" si="29"/>
        <v>-1.5229716187560609</v>
      </c>
      <c r="Y196" s="21">
        <f t="shared" si="29"/>
        <v>-1.5454043990173174</v>
      </c>
      <c r="Z196" s="21">
        <f t="shared" si="29"/>
        <v>-1.5685830853730116</v>
      </c>
      <c r="AA196" s="21">
        <f t="shared" si="29"/>
        <v>-1.5925324998488806</v>
      </c>
      <c r="AB196" s="21">
        <f t="shared" si="29"/>
        <v>-1.6161537557042058</v>
      </c>
      <c r="AC196" s="21">
        <f t="shared" si="29"/>
        <v>-2.8601415265077055</v>
      </c>
      <c r="AD196" s="21">
        <f t="shared" si="29"/>
        <v>-2.8642980826516125</v>
      </c>
      <c r="AE196" s="21">
        <f t="shared" si="29"/>
        <v>-2.8696027570952287</v>
      </c>
      <c r="AF196" s="21">
        <f t="shared" si="29"/>
        <v>-2.8760817040907702</v>
      </c>
      <c r="AG196" s="21">
        <f t="shared" si="29"/>
        <v>-2.8837625272892087</v>
      </c>
      <c r="AH196" s="21">
        <f t="shared" si="29"/>
        <v>-2.892674268422593</v>
      </c>
      <c r="AI196" s="21">
        <f t="shared" si="29"/>
        <v>-2.9028475332270389</v>
      </c>
      <c r="AJ196" s="21">
        <f t="shared" si="29"/>
        <v>-2.9204720050567161</v>
      </c>
      <c r="AK196" s="21">
        <f t="shared" ref="AK196:BB196" si="30">SUMIF($B$143:$B$154,"Safety",AK$143:AK$154)*AK187</f>
        <v>-2.9394912424429904</v>
      </c>
      <c r="AL196" s="21">
        <f t="shared" si="30"/>
        <v>-2.9599497695305965</v>
      </c>
      <c r="AM196" s="21">
        <f t="shared" si="30"/>
        <v>-2.9818942380537869</v>
      </c>
      <c r="AN196" s="21">
        <f t="shared" si="30"/>
        <v>-3.0051361907110037</v>
      </c>
      <c r="AO196" s="21">
        <f t="shared" si="30"/>
        <v>-3.0299275359278344</v>
      </c>
      <c r="AP196" s="21">
        <f t="shared" si="30"/>
        <v>-3.0563604404001961</v>
      </c>
      <c r="AQ196" s="21">
        <f t="shared" si="30"/>
        <v>-3.0844912995782008</v>
      </c>
      <c r="AR196" s="21">
        <f t="shared" si="30"/>
        <v>-3.1078945369295075</v>
      </c>
      <c r="AS196" s="21">
        <f t="shared" si="30"/>
        <v>-3.1189147107606336</v>
      </c>
      <c r="AT196" s="21">
        <f t="shared" si="30"/>
        <v>-3.1310676138221956</v>
      </c>
      <c r="AU196" s="21">
        <f t="shared" si="30"/>
        <v>-3.1443814382155275</v>
      </c>
      <c r="AV196" s="21">
        <f t="shared" si="30"/>
        <v>-3.1540645159006173</v>
      </c>
      <c r="AW196" s="21">
        <f t="shared" si="30"/>
        <v>-3.1544101089962808</v>
      </c>
      <c r="AX196" s="21">
        <f t="shared" si="30"/>
        <v>-3.1525776716226743</v>
      </c>
      <c r="AY196" s="21">
        <f t="shared" si="30"/>
        <v>-3.149318994595196</v>
      </c>
      <c r="AZ196" s="21">
        <f t="shared" si="30"/>
        <v>-3.1461345331417889</v>
      </c>
      <c r="BA196" s="21">
        <f t="shared" si="30"/>
        <v>-3.1436641866622677</v>
      </c>
      <c r="BB196" s="21">
        <f t="shared" si="30"/>
        <v>-3.1411957799000922</v>
      </c>
    </row>
    <row r="197" spans="1:54" outlineLevel="2">
      <c r="A197" s="456"/>
      <c r="B197" s="150" t="s">
        <v>287</v>
      </c>
      <c r="C197" s="19"/>
      <c r="D197" s="135" t="s">
        <v>383</v>
      </c>
      <c r="E197" s="21">
        <f>SUMIF($B$143:$B$154,"Financial",E$143:E$154)*E186</f>
        <v>-5.8022716868999993</v>
      </c>
      <c r="F197" s="21">
        <f t="shared" ref="F197:BB197" si="31">SUMIF($B$143:$B$154,"Financial",F$143:F$154)*F186</f>
        <v>-5.7582112216425125</v>
      </c>
      <c r="G197" s="21">
        <f t="shared" si="31"/>
        <v>-5.7145580558706168</v>
      </c>
      <c r="H197" s="21">
        <f t="shared" si="31"/>
        <v>-5.6706530926995304</v>
      </c>
      <c r="I197" s="21">
        <f t="shared" si="31"/>
        <v>-5.6283496603399525</v>
      </c>
      <c r="J197" s="21">
        <f t="shared" si="31"/>
        <v>-5.5876146072809307</v>
      </c>
      <c r="K197" s="21">
        <f t="shared" si="31"/>
        <v>-5.5431860397652564</v>
      </c>
      <c r="L197" s="21">
        <f t="shared" si="31"/>
        <v>-5.4982375454180747</v>
      </c>
      <c r="M197" s="21">
        <f t="shared" si="31"/>
        <v>-5.4495294348435106</v>
      </c>
      <c r="N197" s="21">
        <f t="shared" si="31"/>
        <v>-5.4017166842432776</v>
      </c>
      <c r="O197" s="21">
        <f t="shared" si="31"/>
        <v>-5.345777572624284</v>
      </c>
      <c r="P197" s="21">
        <f t="shared" si="31"/>
        <v>-5.289371026738511</v>
      </c>
      <c r="Q197" s="21">
        <f t="shared" si="31"/>
        <v>-5.2350331158293573</v>
      </c>
      <c r="R197" s="21">
        <f t="shared" si="31"/>
        <v>-5.182463597198562</v>
      </c>
      <c r="S197" s="21">
        <f t="shared" si="31"/>
        <v>-5.131931292845425</v>
      </c>
      <c r="T197" s="21">
        <f t="shared" si="31"/>
        <v>-5.0833896177170947</v>
      </c>
      <c r="U197" s="21">
        <f t="shared" si="31"/>
        <v>-5.0367939878361927</v>
      </c>
      <c r="V197" s="21">
        <f t="shared" si="31"/>
        <v>-4.9921017651336754</v>
      </c>
      <c r="W197" s="21">
        <f t="shared" si="31"/>
        <v>-4.9492722057259648</v>
      </c>
      <c r="X197" s="21">
        <f t="shared" si="31"/>
        <v>-4.9082664086109222</v>
      </c>
      <c r="Y197" s="21">
        <f t="shared" si="31"/>
        <v>-4.8689331449594313</v>
      </c>
      <c r="Z197" s="21">
        <f t="shared" si="31"/>
        <v>-4.8311637558334439</v>
      </c>
      <c r="AA197" s="21">
        <f t="shared" si="31"/>
        <v>-4.7951141334165897</v>
      </c>
      <c r="AB197" s="21">
        <f t="shared" si="31"/>
        <v>-4.757240200560517</v>
      </c>
      <c r="AC197" s="21">
        <f t="shared" si="31"/>
        <v>-18.873996101442646</v>
      </c>
      <c r="AD197" s="21">
        <f t="shared" si="31"/>
        <v>-18.655636926983192</v>
      </c>
      <c r="AE197" s="21">
        <f t="shared" si="31"/>
        <v>-18.446449703415301</v>
      </c>
      <c r="AF197" s="21">
        <f t="shared" si="31"/>
        <v>-18.246206999244549</v>
      </c>
      <c r="AG197" s="21">
        <f t="shared" si="31"/>
        <v>-18.054690501330086</v>
      </c>
      <c r="AH197" s="21">
        <f t="shared" si="31"/>
        <v>-17.871690747820587</v>
      </c>
      <c r="AI197" s="21">
        <f t="shared" si="31"/>
        <v>-17.697006088754435</v>
      </c>
      <c r="AJ197" s="21">
        <f t="shared" si="31"/>
        <v>-17.615543306386293</v>
      </c>
      <c r="AK197" s="21">
        <f t="shared" si="31"/>
        <v>-17.540888868882934</v>
      </c>
      <c r="AL197" s="21">
        <f t="shared" si="31"/>
        <v>-17.472970582038222</v>
      </c>
      <c r="AM197" s="21">
        <f t="shared" si="31"/>
        <v>-17.411721620084787</v>
      </c>
      <c r="AN197" s="21">
        <f t="shared" si="31"/>
        <v>-17.354499803556902</v>
      </c>
      <c r="AO197" s="21">
        <f t="shared" si="31"/>
        <v>-17.303521421106044</v>
      </c>
      <c r="AP197" s="21">
        <f t="shared" si="31"/>
        <v>-17.259155577052624</v>
      </c>
      <c r="AQ197" s="21">
        <f t="shared" si="31"/>
        <v>-17.221352880419332</v>
      </c>
      <c r="AR197" s="21">
        <f t="shared" si="31"/>
        <v>-17.172022604080993</v>
      </c>
      <c r="AS197" s="21">
        <f t="shared" si="31"/>
        <v>-17.090921841001716</v>
      </c>
      <c r="AT197" s="21">
        <f t="shared" si="31"/>
        <v>-17.016124363968988</v>
      </c>
      <c r="AU197" s="21">
        <f t="shared" si="31"/>
        <v>-16.947549622062144</v>
      </c>
      <c r="AV197" s="21">
        <f t="shared" si="31"/>
        <v>-16.873387871197508</v>
      </c>
      <c r="AW197" s="21">
        <f t="shared" si="31"/>
        <v>-16.7804216630492</v>
      </c>
      <c r="AX197" s="21">
        <f t="shared" si="31"/>
        <v>-16.670159518059851</v>
      </c>
      <c r="AY197" s="21">
        <f t="shared" si="31"/>
        <v>-16.547663742466867</v>
      </c>
      <c r="AZ197" s="21">
        <f t="shared" si="31"/>
        <v>-16.426626121068324</v>
      </c>
      <c r="BA197" s="21">
        <f t="shared" si="31"/>
        <v>-16.31214500862265</v>
      </c>
      <c r="BB197" s="21">
        <f t="shared" si="31"/>
        <v>-16.19898917351766</v>
      </c>
    </row>
    <row r="198" spans="1:54" outlineLevel="2">
      <c r="A198" s="457"/>
      <c r="B198" s="150" t="s">
        <v>470</v>
      </c>
      <c r="C198" s="19"/>
      <c r="D198" s="135" t="s">
        <v>383</v>
      </c>
      <c r="E198" s="21">
        <f>SUMIF($B$143:$B$154,"Other",E$143:E$154)*E186</f>
        <v>0</v>
      </c>
      <c r="F198" s="21">
        <f t="shared" ref="F198:BB198" si="32">SUMIF($B$143:$B$154,"Other",F$143:F$154)*F186</f>
        <v>0</v>
      </c>
      <c r="G198" s="21">
        <f t="shared" si="32"/>
        <v>0</v>
      </c>
      <c r="H198" s="21">
        <f t="shared" si="32"/>
        <v>0</v>
      </c>
      <c r="I198" s="21">
        <f t="shared" si="32"/>
        <v>0</v>
      </c>
      <c r="J198" s="21">
        <f t="shared" si="32"/>
        <v>0</v>
      </c>
      <c r="K198" s="21">
        <f t="shared" si="32"/>
        <v>0</v>
      </c>
      <c r="L198" s="21">
        <f t="shared" si="32"/>
        <v>0</v>
      </c>
      <c r="M198" s="21">
        <f t="shared" si="32"/>
        <v>0</v>
      </c>
      <c r="N198" s="21">
        <f t="shared" si="32"/>
        <v>0</v>
      </c>
      <c r="O198" s="21">
        <f t="shared" si="32"/>
        <v>0</v>
      </c>
      <c r="P198" s="21">
        <f t="shared" si="32"/>
        <v>0</v>
      </c>
      <c r="Q198" s="21">
        <f t="shared" si="32"/>
        <v>0</v>
      </c>
      <c r="R198" s="21">
        <f t="shared" si="32"/>
        <v>0</v>
      </c>
      <c r="S198" s="21">
        <f t="shared" si="32"/>
        <v>0</v>
      </c>
      <c r="T198" s="21">
        <f t="shared" si="32"/>
        <v>0</v>
      </c>
      <c r="U198" s="21">
        <f t="shared" si="32"/>
        <v>0</v>
      </c>
      <c r="V198" s="21">
        <f t="shared" si="32"/>
        <v>0</v>
      </c>
      <c r="W198" s="21">
        <f t="shared" si="32"/>
        <v>0</v>
      </c>
      <c r="X198" s="21">
        <f t="shared" si="32"/>
        <v>0</v>
      </c>
      <c r="Y198" s="21">
        <f t="shared" si="32"/>
        <v>0</v>
      </c>
      <c r="Z198" s="21">
        <f t="shared" si="32"/>
        <v>0</v>
      </c>
      <c r="AA198" s="21">
        <f t="shared" si="32"/>
        <v>0</v>
      </c>
      <c r="AB198" s="21">
        <f t="shared" si="32"/>
        <v>0</v>
      </c>
      <c r="AC198" s="21">
        <f t="shared" si="32"/>
        <v>0</v>
      </c>
      <c r="AD198" s="21">
        <f t="shared" si="32"/>
        <v>0</v>
      </c>
      <c r="AE198" s="21">
        <f t="shared" si="32"/>
        <v>0</v>
      </c>
      <c r="AF198" s="21">
        <f t="shared" si="32"/>
        <v>0</v>
      </c>
      <c r="AG198" s="21">
        <f t="shared" si="32"/>
        <v>0</v>
      </c>
      <c r="AH198" s="21">
        <f t="shared" si="32"/>
        <v>0</v>
      </c>
      <c r="AI198" s="21">
        <f t="shared" si="32"/>
        <v>0</v>
      </c>
      <c r="AJ198" s="21">
        <f t="shared" si="32"/>
        <v>0</v>
      </c>
      <c r="AK198" s="21">
        <f t="shared" si="32"/>
        <v>0</v>
      </c>
      <c r="AL198" s="21">
        <f t="shared" si="32"/>
        <v>0</v>
      </c>
      <c r="AM198" s="21">
        <f t="shared" si="32"/>
        <v>0</v>
      </c>
      <c r="AN198" s="21">
        <f t="shared" si="32"/>
        <v>0</v>
      </c>
      <c r="AO198" s="21">
        <f t="shared" si="32"/>
        <v>0</v>
      </c>
      <c r="AP198" s="21">
        <f t="shared" si="32"/>
        <v>0</v>
      </c>
      <c r="AQ198" s="21">
        <f t="shared" si="32"/>
        <v>0</v>
      </c>
      <c r="AR198" s="21">
        <f t="shared" si="32"/>
        <v>0</v>
      </c>
      <c r="AS198" s="21">
        <f t="shared" si="32"/>
        <v>0</v>
      </c>
      <c r="AT198" s="21">
        <f t="shared" si="32"/>
        <v>0</v>
      </c>
      <c r="AU198" s="21">
        <f t="shared" si="32"/>
        <v>0</v>
      </c>
      <c r="AV198" s="21">
        <f t="shared" si="32"/>
        <v>0</v>
      </c>
      <c r="AW198" s="21">
        <f t="shared" si="32"/>
        <v>0</v>
      </c>
      <c r="AX198" s="21">
        <f t="shared" si="32"/>
        <v>0</v>
      </c>
      <c r="AY198" s="21">
        <f t="shared" si="32"/>
        <v>0</v>
      </c>
      <c r="AZ198" s="21">
        <f t="shared" si="32"/>
        <v>0</v>
      </c>
      <c r="BA198" s="21">
        <f t="shared" si="32"/>
        <v>0</v>
      </c>
      <c r="BB198" s="21">
        <f t="shared" si="32"/>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55" t="s">
        <v>490</v>
      </c>
      <c r="B200" s="150" t="s">
        <v>491</v>
      </c>
      <c r="C200" s="19"/>
      <c r="D200" s="135" t="s">
        <v>383</v>
      </c>
      <c r="E200" s="21">
        <f>SUM(E190:E193,E196:E198)</f>
        <v>-17.819167828606382</v>
      </c>
      <c r="F200" s="21">
        <f t="shared" ref="F200:BB200" si="33">SUM(F190:F193,F196:F198)</f>
        <v>-17.879843369968238</v>
      </c>
      <c r="G200" s="21">
        <f t="shared" si="33"/>
        <v>-17.906184486891355</v>
      </c>
      <c r="H200" s="21">
        <f t="shared" si="33"/>
        <v>-17.932100155660475</v>
      </c>
      <c r="I200" s="21">
        <f t="shared" si="33"/>
        <v>-17.991679683759958</v>
      </c>
      <c r="J200" s="21">
        <f t="shared" si="33"/>
        <v>-18.052402437462547</v>
      </c>
      <c r="K200" s="21">
        <f t="shared" si="33"/>
        <v>-18.076715099432146</v>
      </c>
      <c r="L200" s="21">
        <f t="shared" si="33"/>
        <v>-18.131759690425778</v>
      </c>
      <c r="M200" s="21">
        <f t="shared" si="33"/>
        <v>-18.1823276850347</v>
      </c>
      <c r="N200" s="21">
        <f t="shared" si="33"/>
        <v>-18.202386842344684</v>
      </c>
      <c r="O200" s="21">
        <f t="shared" si="33"/>
        <v>-18.185583529756709</v>
      </c>
      <c r="P200" s="21">
        <f t="shared" si="33"/>
        <v>-18.153195130304297</v>
      </c>
      <c r="Q200" s="21">
        <f t="shared" si="33"/>
        <v>-18.123627818922568</v>
      </c>
      <c r="R200" s="21">
        <f t="shared" si="33"/>
        <v>-18.126128078467282</v>
      </c>
      <c r="S200" s="21">
        <f t="shared" si="33"/>
        <v>-18.101612259661163</v>
      </c>
      <c r="T200" s="21">
        <f t="shared" si="33"/>
        <v>-18.080035813539293</v>
      </c>
      <c r="U200" s="21">
        <f t="shared" si="33"/>
        <v>-18.061407850352289</v>
      </c>
      <c r="V200" s="21">
        <f t="shared" si="33"/>
        <v>-18.073957849587494</v>
      </c>
      <c r="W200" s="21">
        <f t="shared" si="33"/>
        <v>-18.060941674244905</v>
      </c>
      <c r="X200" s="21">
        <f t="shared" si="33"/>
        <v>-18.078510176696497</v>
      </c>
      <c r="Y200" s="21">
        <f t="shared" si="33"/>
        <v>-18.071079419857256</v>
      </c>
      <c r="Z200" s="21">
        <f t="shared" si="33"/>
        <v>-18.09349187543804</v>
      </c>
      <c r="AA200" s="21">
        <f t="shared" si="33"/>
        <v>-18.118387428579226</v>
      </c>
      <c r="AB200" s="21">
        <f t="shared" si="33"/>
        <v>-18.126589273161382</v>
      </c>
      <c r="AC200" s="21">
        <f t="shared" si="33"/>
        <v>-98.481006177322541</v>
      </c>
      <c r="AD200" s="21">
        <f t="shared" si="33"/>
        <v>-98.628037331227034</v>
      </c>
      <c r="AE200" s="21">
        <f t="shared" si="33"/>
        <v>-98.803451519382577</v>
      </c>
      <c r="AF200" s="21">
        <f t="shared" si="33"/>
        <v>-98.985254438855748</v>
      </c>
      <c r="AG200" s="21">
        <f t="shared" si="33"/>
        <v>-99.175665369215352</v>
      </c>
      <c r="AH200" s="21">
        <f t="shared" si="33"/>
        <v>-99.377389028379611</v>
      </c>
      <c r="AI200" s="21">
        <f t="shared" si="33"/>
        <v>-99.594144050555869</v>
      </c>
      <c r="AJ200" s="21">
        <f t="shared" si="33"/>
        <v>-100.30040270458377</v>
      </c>
      <c r="AK200" s="21">
        <f t="shared" si="33"/>
        <v>-101.02286546737859</v>
      </c>
      <c r="AL200" s="21">
        <f t="shared" si="33"/>
        <v>-101.76295110021564</v>
      </c>
      <c r="AM200" s="21">
        <f t="shared" si="33"/>
        <v>-102.52146052453418</v>
      </c>
      <c r="AN200" s="21">
        <f t="shared" si="33"/>
        <v>-103.27522815692876</v>
      </c>
      <c r="AO200" s="21">
        <f t="shared" si="33"/>
        <v>-104.04456732943491</v>
      </c>
      <c r="AP200" s="21">
        <f t="shared" si="33"/>
        <v>-104.83381696693861</v>
      </c>
      <c r="AQ200" s="21">
        <f t="shared" si="33"/>
        <v>-105.6436040918481</v>
      </c>
      <c r="AR200" s="21">
        <f t="shared" si="33"/>
        <v>-106.35731366803523</v>
      </c>
      <c r="AS200" s="21">
        <f t="shared" si="33"/>
        <v>-106.83963450594585</v>
      </c>
      <c r="AT200" s="21">
        <f t="shared" si="33"/>
        <v>-107.33606325623435</v>
      </c>
      <c r="AU200" s="21">
        <f t="shared" si="33"/>
        <v>-107.84680453864728</v>
      </c>
      <c r="AV200" s="21">
        <f t="shared" si="33"/>
        <v>-108.29236614689373</v>
      </c>
      <c r="AW200" s="21">
        <f t="shared" si="33"/>
        <v>-108.58060473159273</v>
      </c>
      <c r="AX200" s="21">
        <f t="shared" si="33"/>
        <v>-108.64784764434245</v>
      </c>
      <c r="AY200" s="21">
        <f t="shared" si="33"/>
        <v>-108.53991930322475</v>
      </c>
      <c r="AZ200" s="21">
        <f t="shared" si="33"/>
        <v>-108.39120258690211</v>
      </c>
      <c r="BA200" s="21">
        <f t="shared" si="33"/>
        <v>-108.25884303287188</v>
      </c>
      <c r="BB200" s="21">
        <f t="shared" si="33"/>
        <v>-108.11906270127643</v>
      </c>
    </row>
    <row r="201" spans="1:54" outlineLevel="2">
      <c r="A201" s="456"/>
      <c r="B201" s="150" t="s">
        <v>492</v>
      </c>
      <c r="C201" s="19"/>
      <c r="D201" s="135" t="s">
        <v>383</v>
      </c>
      <c r="E201" s="21">
        <f>SUM(E190:E192,E194,E196:E198)</f>
        <v>-13.193055142346033</v>
      </c>
      <c r="F201" s="21">
        <f t="shared" ref="F201:BB201" si="34">SUM(F190:F192,F194,F196:F198)</f>
        <v>-13.19145571964307</v>
      </c>
      <c r="G201" s="21">
        <f t="shared" si="34"/>
        <v>-13.190507850447174</v>
      </c>
      <c r="H201" s="21">
        <f t="shared" si="34"/>
        <v>-13.190478505079682</v>
      </c>
      <c r="I201" s="21">
        <f t="shared" si="34"/>
        <v>-13.193345892529884</v>
      </c>
      <c r="J201" s="21">
        <f t="shared" si="34"/>
        <v>-13.199095328929577</v>
      </c>
      <c r="K201" s="21">
        <f t="shared" si="34"/>
        <v>-13.201820803432224</v>
      </c>
      <c r="L201" s="21">
        <f t="shared" si="34"/>
        <v>-13.205091700521111</v>
      </c>
      <c r="M201" s="21">
        <f t="shared" si="34"/>
        <v>-13.205564313174893</v>
      </c>
      <c r="N201" s="21">
        <f t="shared" si="34"/>
        <v>-13.208242532174147</v>
      </c>
      <c r="O201" s="21">
        <f t="shared" si="34"/>
        <v>-13.170269603897269</v>
      </c>
      <c r="P201" s="21">
        <f t="shared" si="34"/>
        <v>-13.124888197978784</v>
      </c>
      <c r="Q201" s="21">
        <f t="shared" si="34"/>
        <v>-13.083617923107038</v>
      </c>
      <c r="R201" s="21">
        <f t="shared" si="34"/>
        <v>-13.046070933720513</v>
      </c>
      <c r="S201" s="21">
        <f t="shared" si="34"/>
        <v>-13.011490971137643</v>
      </c>
      <c r="T201" s="21">
        <f t="shared" si="34"/>
        <v>-12.980976349904289</v>
      </c>
      <c r="U201" s="21">
        <f t="shared" si="34"/>
        <v>-12.954492151282288</v>
      </c>
      <c r="V201" s="21">
        <f t="shared" si="34"/>
        <v>-12.932007300572341</v>
      </c>
      <c r="W201" s="21">
        <f t="shared" si="34"/>
        <v>-12.913494472857595</v>
      </c>
      <c r="X201" s="21">
        <f t="shared" si="34"/>
        <v>-12.898930177082391</v>
      </c>
      <c r="Y201" s="21">
        <f t="shared" si="34"/>
        <v>-12.888180529964139</v>
      </c>
      <c r="Z201" s="21">
        <f t="shared" si="34"/>
        <v>-12.881156272665809</v>
      </c>
      <c r="AA201" s="21">
        <f t="shared" si="34"/>
        <v>-12.8780347243856</v>
      </c>
      <c r="AB201" s="21">
        <f t="shared" si="34"/>
        <v>-12.866114488284015</v>
      </c>
      <c r="AC201" s="21">
        <f t="shared" si="34"/>
        <v>-64.073510974260756</v>
      </c>
      <c r="AD201" s="21">
        <f t="shared" si="34"/>
        <v>-64.001669532751833</v>
      </c>
      <c r="AE201" s="21">
        <f t="shared" si="34"/>
        <v>-63.943760161711793</v>
      </c>
      <c r="AF201" s="21">
        <f t="shared" si="34"/>
        <v>-63.898063381629562</v>
      </c>
      <c r="AG201" s="21">
        <f t="shared" si="34"/>
        <v>-63.863605365575054</v>
      </c>
      <c r="AH201" s="21">
        <f t="shared" si="34"/>
        <v>-63.84040227500477</v>
      </c>
      <c r="AI201" s="21">
        <f t="shared" si="34"/>
        <v>-63.829887639392922</v>
      </c>
      <c r="AJ201" s="21">
        <f t="shared" si="34"/>
        <v>-64.13321438096051</v>
      </c>
      <c r="AK201" s="21">
        <f t="shared" si="34"/>
        <v>-64.449823280857728</v>
      </c>
      <c r="AL201" s="21">
        <f t="shared" si="34"/>
        <v>-64.779956125262089</v>
      </c>
      <c r="AM201" s="21">
        <f t="shared" si="34"/>
        <v>-65.123924568385036</v>
      </c>
      <c r="AN201" s="21">
        <f t="shared" si="34"/>
        <v>-65.467893749106054</v>
      </c>
      <c r="AO201" s="21">
        <f t="shared" si="34"/>
        <v>-65.824120797744229</v>
      </c>
      <c r="AP201" s="21">
        <f t="shared" si="34"/>
        <v>-66.195133764691434</v>
      </c>
      <c r="AQ201" s="21">
        <f t="shared" si="34"/>
        <v>-66.581197207093027</v>
      </c>
      <c r="AR201" s="21">
        <f t="shared" si="34"/>
        <v>-66.907894395524181</v>
      </c>
      <c r="AS201" s="21">
        <f t="shared" si="34"/>
        <v>-67.08934360041907</v>
      </c>
      <c r="AT201" s="21">
        <f t="shared" si="34"/>
        <v>-67.282257133489423</v>
      </c>
      <c r="AU201" s="21">
        <f t="shared" si="34"/>
        <v>-67.486690550112371</v>
      </c>
      <c r="AV201" s="21">
        <f t="shared" si="34"/>
        <v>-67.652084429281828</v>
      </c>
      <c r="AW201" s="21">
        <f t="shared" si="34"/>
        <v>-67.720122001088782</v>
      </c>
      <c r="AX201" s="21">
        <f t="shared" si="34"/>
        <v>-67.660690715311802</v>
      </c>
      <c r="AY201" s="21">
        <f t="shared" si="34"/>
        <v>-67.501409385806994</v>
      </c>
      <c r="AZ201" s="21">
        <f t="shared" si="34"/>
        <v>-67.321755962607028</v>
      </c>
      <c r="BA201" s="21">
        <f t="shared" si="34"/>
        <v>-67.155115770747329</v>
      </c>
      <c r="BB201" s="21">
        <f t="shared" si="34"/>
        <v>-66.985936365661274</v>
      </c>
    </row>
    <row r="202" spans="1:54" outlineLevel="2">
      <c r="A202" s="457"/>
      <c r="B202" s="150" t="s">
        <v>493</v>
      </c>
      <c r="C202" s="19"/>
      <c r="D202" s="135" t="s">
        <v>383</v>
      </c>
      <c r="E202" s="21">
        <f>SUM(E190:E192,E195:E198)</f>
        <v>-22.474612736061722</v>
      </c>
      <c r="F202" s="21">
        <f t="shared" ref="F202:BB202" si="35">SUM(F190:F192,F195:F198)</f>
        <v>-22.550587871537914</v>
      </c>
      <c r="G202" s="21">
        <f t="shared" si="35"/>
        <v>-22.62719032846497</v>
      </c>
      <c r="H202" s="21">
        <f t="shared" si="35"/>
        <v>-22.705993873176411</v>
      </c>
      <c r="I202" s="21">
        <f t="shared" si="35"/>
        <v>-22.788996911150075</v>
      </c>
      <c r="J202" s="21">
        <f t="shared" si="35"/>
        <v>-22.876201730409829</v>
      </c>
      <c r="K202" s="21">
        <f t="shared" si="35"/>
        <v>-22.961719936373932</v>
      </c>
      <c r="L202" s="21">
        <f t="shared" si="35"/>
        <v>-23.049139162056946</v>
      </c>
      <c r="M202" s="21">
        <f t="shared" si="35"/>
        <v>-23.135122007978914</v>
      </c>
      <c r="N202" s="21">
        <f t="shared" si="35"/>
        <v>-23.224702619337691</v>
      </c>
      <c r="O202" s="21">
        <f t="shared" si="35"/>
        <v>-23.223248089610109</v>
      </c>
      <c r="P202" s="21">
        <f t="shared" si="35"/>
        <v>-23.20267647031206</v>
      </c>
      <c r="Q202" s="21">
        <f t="shared" si="35"/>
        <v>-23.188212836521984</v>
      </c>
      <c r="R202" s="21">
        <f t="shared" si="35"/>
        <v>-23.179474185449006</v>
      </c>
      <c r="S202" s="21">
        <f t="shared" si="35"/>
        <v>-23.173423214667078</v>
      </c>
      <c r="T202" s="21">
        <f t="shared" si="35"/>
        <v>-23.173437945265707</v>
      </c>
      <c r="U202" s="21">
        <f t="shared" si="35"/>
        <v>-23.179490209693</v>
      </c>
      <c r="V202" s="21">
        <f t="shared" si="35"/>
        <v>-23.191556821519836</v>
      </c>
      <c r="W202" s="21">
        <f t="shared" si="35"/>
        <v>-23.209619504325961</v>
      </c>
      <c r="X202" s="21">
        <f t="shared" si="35"/>
        <v>-23.233664990157365</v>
      </c>
      <c r="Y202" s="21">
        <f t="shared" si="35"/>
        <v>-23.263570836329848</v>
      </c>
      <c r="Z202" s="21">
        <f t="shared" si="35"/>
        <v>-23.299260446156552</v>
      </c>
      <c r="AA202" s="21">
        <f t="shared" si="35"/>
        <v>-23.340925085464679</v>
      </c>
      <c r="AB202" s="21">
        <f t="shared" si="35"/>
        <v>-23.362854383558204</v>
      </c>
      <c r="AC202" s="21">
        <f t="shared" si="35"/>
        <v>-132.70936491141171</v>
      </c>
      <c r="AD202" s="21">
        <f t="shared" si="35"/>
        <v>-133.05228930807948</v>
      </c>
      <c r="AE202" s="21">
        <f t="shared" si="35"/>
        <v>-133.41276522099585</v>
      </c>
      <c r="AF202" s="21">
        <f t="shared" si="35"/>
        <v>-133.78610484747264</v>
      </c>
      <c r="AG202" s="21">
        <f t="shared" si="35"/>
        <v>-134.16983312159363</v>
      </c>
      <c r="AH202" s="21">
        <f t="shared" si="35"/>
        <v>-134.56442139934876</v>
      </c>
      <c r="AI202" s="21">
        <f t="shared" si="35"/>
        <v>-134.97457145404672</v>
      </c>
      <c r="AJ202" s="21">
        <f t="shared" si="35"/>
        <v>-136.04778982613055</v>
      </c>
      <c r="AK202" s="21">
        <f t="shared" si="35"/>
        <v>-137.14188247458426</v>
      </c>
      <c r="AL202" s="21">
        <f t="shared" si="35"/>
        <v>-138.25763999246269</v>
      </c>
      <c r="AM202" s="21">
        <f t="shared" si="35"/>
        <v>-139.39604544476612</v>
      </c>
      <c r="AN202" s="21">
        <f t="shared" si="35"/>
        <v>-140.52504181743407</v>
      </c>
      <c r="AO202" s="21">
        <f t="shared" si="35"/>
        <v>-141.67313841112113</v>
      </c>
      <c r="AP202" s="21">
        <f t="shared" si="35"/>
        <v>-142.84638274102903</v>
      </c>
      <c r="AQ202" s="21">
        <f t="shared" si="35"/>
        <v>-144.04555889650868</v>
      </c>
      <c r="AR202" s="21">
        <f t="shared" si="35"/>
        <v>-145.11263827971089</v>
      </c>
      <c r="AS202" s="21">
        <f t="shared" si="35"/>
        <v>-145.86390747284929</v>
      </c>
      <c r="AT202" s="21">
        <f t="shared" si="35"/>
        <v>-146.63212807614636</v>
      </c>
      <c r="AU202" s="21">
        <f t="shared" si="35"/>
        <v>-147.41761317749811</v>
      </c>
      <c r="AV202" s="21">
        <f t="shared" si="35"/>
        <v>-148.11250481622579</v>
      </c>
      <c r="AW202" s="21">
        <f t="shared" si="35"/>
        <v>-148.5915897506105</v>
      </c>
      <c r="AX202" s="21">
        <f t="shared" si="35"/>
        <v>-148.75845338228157</v>
      </c>
      <c r="AY202" s="21">
        <f t="shared" si="35"/>
        <v>-148.67687520122399</v>
      </c>
      <c r="AZ202" s="21">
        <f t="shared" si="35"/>
        <v>-148.53501979066846</v>
      </c>
      <c r="BA202" s="21">
        <f t="shared" si="35"/>
        <v>-148.41326439412063</v>
      </c>
      <c r="BB202" s="21">
        <f t="shared" si="35"/>
        <v>-148.27978001106868</v>
      </c>
    </row>
    <row r="203" spans="1:54" outlineLevel="1">
      <c r="B203" s="19"/>
      <c r="C203" s="19"/>
      <c r="D203" s="19"/>
      <c r="E203" s="15"/>
    </row>
    <row r="204" spans="1:54" outlineLevel="1">
      <c r="A204" s="455" t="s">
        <v>494</v>
      </c>
      <c r="B204" s="150" t="s">
        <v>495</v>
      </c>
      <c r="C204" s="19"/>
      <c r="D204" s="135" t="s">
        <v>383</v>
      </c>
      <c r="E204" s="21">
        <f>E200</f>
        <v>-17.819167828606382</v>
      </c>
      <c r="F204" s="21">
        <f>F200+E204</f>
        <v>-35.699011198574624</v>
      </c>
      <c r="G204" s="21">
        <f t="shared" ref="G204:BB206" si="36">G200+F204</f>
        <v>-53.605195685465979</v>
      </c>
      <c r="H204" s="21">
        <f t="shared" si="36"/>
        <v>-71.537295841126451</v>
      </c>
      <c r="I204" s="21">
        <f t="shared" si="36"/>
        <v>-89.528975524886405</v>
      </c>
      <c r="J204" s="21">
        <f t="shared" si="36"/>
        <v>-107.58137796234895</v>
      </c>
      <c r="K204" s="21">
        <f t="shared" si="36"/>
        <v>-125.6580930617811</v>
      </c>
      <c r="L204" s="21">
        <f t="shared" si="36"/>
        <v>-143.78985275220688</v>
      </c>
      <c r="M204" s="21">
        <f t="shared" si="36"/>
        <v>-161.97218043724158</v>
      </c>
      <c r="N204" s="21">
        <f t="shared" si="36"/>
        <v>-180.17456727958626</v>
      </c>
      <c r="O204" s="21">
        <f t="shared" si="36"/>
        <v>-198.36015080934297</v>
      </c>
      <c r="P204" s="21">
        <f t="shared" si="36"/>
        <v>-216.51334593964725</v>
      </c>
      <c r="Q204" s="21">
        <f t="shared" si="36"/>
        <v>-234.63697375856981</v>
      </c>
      <c r="R204" s="21">
        <f t="shared" si="36"/>
        <v>-252.76310183703708</v>
      </c>
      <c r="S204" s="21">
        <f t="shared" si="36"/>
        <v>-270.86471409669826</v>
      </c>
      <c r="T204" s="21">
        <f t="shared" si="36"/>
        <v>-288.94474991023753</v>
      </c>
      <c r="U204" s="21">
        <f t="shared" si="36"/>
        <v>-307.00615776058982</v>
      </c>
      <c r="V204" s="21">
        <f t="shared" si="36"/>
        <v>-325.0801156101773</v>
      </c>
      <c r="W204" s="21">
        <f t="shared" si="36"/>
        <v>-343.14105728442223</v>
      </c>
      <c r="X204" s="21">
        <f t="shared" si="36"/>
        <v>-361.21956746111874</v>
      </c>
      <c r="Y204" s="21">
        <f t="shared" si="36"/>
        <v>-379.290646880976</v>
      </c>
      <c r="Z204" s="21">
        <f t="shared" si="36"/>
        <v>-397.38413875641402</v>
      </c>
      <c r="AA204" s="21">
        <f t="shared" si="36"/>
        <v>-415.50252618499326</v>
      </c>
      <c r="AB204" s="21">
        <f t="shared" si="36"/>
        <v>-433.62911545815462</v>
      </c>
      <c r="AC204" s="21">
        <f t="shared" si="36"/>
        <v>-532.11012163547719</v>
      </c>
      <c r="AD204" s="21">
        <f t="shared" si="36"/>
        <v>-630.73815896670419</v>
      </c>
      <c r="AE204" s="21">
        <f t="shared" si="36"/>
        <v>-729.54161048608671</v>
      </c>
      <c r="AF204" s="21">
        <f t="shared" si="36"/>
        <v>-828.5268649249424</v>
      </c>
      <c r="AG204" s="21">
        <f t="shared" si="36"/>
        <v>-927.70253029415778</v>
      </c>
      <c r="AH204" s="21">
        <f t="shared" si="36"/>
        <v>-1027.0799193225373</v>
      </c>
      <c r="AI204" s="21">
        <f t="shared" si="36"/>
        <v>-1126.6740633730931</v>
      </c>
      <c r="AJ204" s="21">
        <f t="shared" si="36"/>
        <v>-1226.9744660776769</v>
      </c>
      <c r="AK204" s="21">
        <f t="shared" si="36"/>
        <v>-1327.9973315450554</v>
      </c>
      <c r="AL204" s="21">
        <f t="shared" si="36"/>
        <v>-1429.760282645271</v>
      </c>
      <c r="AM204" s="21">
        <f t="shared" si="36"/>
        <v>-1532.2817431698052</v>
      </c>
      <c r="AN204" s="21">
        <f t="shared" si="36"/>
        <v>-1635.5569713267339</v>
      </c>
      <c r="AO204" s="21">
        <f t="shared" si="36"/>
        <v>-1739.6015386561687</v>
      </c>
      <c r="AP204" s="21">
        <f t="shared" si="36"/>
        <v>-1844.4353556231074</v>
      </c>
      <c r="AQ204" s="21">
        <f t="shared" si="36"/>
        <v>-1950.0789597149555</v>
      </c>
      <c r="AR204" s="21">
        <f t="shared" si="36"/>
        <v>-2056.4362733829907</v>
      </c>
      <c r="AS204" s="21">
        <f t="shared" si="36"/>
        <v>-2163.2759078889367</v>
      </c>
      <c r="AT204" s="21">
        <f t="shared" si="36"/>
        <v>-2270.6119711451711</v>
      </c>
      <c r="AU204" s="21">
        <f t="shared" si="36"/>
        <v>-2378.4587756838182</v>
      </c>
      <c r="AV204" s="21">
        <f t="shared" si="36"/>
        <v>-2486.7511418307117</v>
      </c>
      <c r="AW204" s="21">
        <f t="shared" si="36"/>
        <v>-2595.3317465623045</v>
      </c>
      <c r="AX204" s="21">
        <f t="shared" si="36"/>
        <v>-2703.9795942066471</v>
      </c>
      <c r="AY204" s="21">
        <f t="shared" si="36"/>
        <v>-2812.519513509872</v>
      </c>
      <c r="AZ204" s="21">
        <f t="shared" si="36"/>
        <v>-2920.9107160967742</v>
      </c>
      <c r="BA204" s="21">
        <f t="shared" si="36"/>
        <v>-3029.1695591296461</v>
      </c>
      <c r="BB204" s="21">
        <f t="shared" si="36"/>
        <v>-3137.2886218309227</v>
      </c>
    </row>
    <row r="205" spans="1:54" outlineLevel="1">
      <c r="A205" s="456"/>
      <c r="B205" s="150" t="s">
        <v>496</v>
      </c>
      <c r="C205" s="19"/>
      <c r="D205" s="135" t="s">
        <v>383</v>
      </c>
      <c r="E205" s="21">
        <f>E201</f>
        <v>-13.193055142346033</v>
      </c>
      <c r="F205" s="21">
        <f t="shared" ref="F205:U206" si="37">F201+E205</f>
        <v>-26.384510861989103</v>
      </c>
      <c r="G205" s="21">
        <f t="shared" si="37"/>
        <v>-39.575018712436275</v>
      </c>
      <c r="H205" s="21">
        <f t="shared" si="37"/>
        <v>-52.765497217515957</v>
      </c>
      <c r="I205" s="21">
        <f t="shared" si="37"/>
        <v>-65.958843110045848</v>
      </c>
      <c r="J205" s="21">
        <f t="shared" si="37"/>
        <v>-79.157938438975421</v>
      </c>
      <c r="K205" s="21">
        <f t="shared" si="37"/>
        <v>-92.359759242407648</v>
      </c>
      <c r="L205" s="21">
        <f t="shared" si="37"/>
        <v>-105.56485094292876</v>
      </c>
      <c r="M205" s="21">
        <f t="shared" si="37"/>
        <v>-118.77041525610365</v>
      </c>
      <c r="N205" s="21">
        <f t="shared" si="37"/>
        <v>-131.97865778827779</v>
      </c>
      <c r="O205" s="21">
        <f t="shared" si="37"/>
        <v>-145.14892739217507</v>
      </c>
      <c r="P205" s="21">
        <f t="shared" si="37"/>
        <v>-158.27381559015384</v>
      </c>
      <c r="Q205" s="21">
        <f t="shared" si="37"/>
        <v>-171.35743351326087</v>
      </c>
      <c r="R205" s="21">
        <f t="shared" si="37"/>
        <v>-184.40350444698137</v>
      </c>
      <c r="S205" s="21">
        <f t="shared" si="37"/>
        <v>-197.41499541811902</v>
      </c>
      <c r="T205" s="21">
        <f t="shared" si="37"/>
        <v>-210.39597176802332</v>
      </c>
      <c r="U205" s="21">
        <f t="shared" si="37"/>
        <v>-223.35046391930561</v>
      </c>
      <c r="V205" s="21">
        <f t="shared" si="36"/>
        <v>-236.28247121987795</v>
      </c>
      <c r="W205" s="21">
        <f t="shared" si="36"/>
        <v>-249.19596569273554</v>
      </c>
      <c r="X205" s="21">
        <f t="shared" si="36"/>
        <v>-262.09489586981795</v>
      </c>
      <c r="Y205" s="21">
        <f t="shared" si="36"/>
        <v>-274.98307639978208</v>
      </c>
      <c r="Z205" s="21">
        <f t="shared" si="36"/>
        <v>-287.86423267244788</v>
      </c>
      <c r="AA205" s="21">
        <f t="shared" si="36"/>
        <v>-300.74226739683348</v>
      </c>
      <c r="AB205" s="21">
        <f t="shared" si="36"/>
        <v>-313.60838188511752</v>
      </c>
      <c r="AC205" s="21">
        <f t="shared" si="36"/>
        <v>-377.68189285937831</v>
      </c>
      <c r="AD205" s="21">
        <f t="shared" si="36"/>
        <v>-441.68356239213017</v>
      </c>
      <c r="AE205" s="21">
        <f t="shared" si="36"/>
        <v>-505.62732255384196</v>
      </c>
      <c r="AF205" s="21">
        <f t="shared" si="36"/>
        <v>-569.52538593547149</v>
      </c>
      <c r="AG205" s="21">
        <f t="shared" si="36"/>
        <v>-633.38899130104653</v>
      </c>
      <c r="AH205" s="21">
        <f t="shared" si="36"/>
        <v>-697.22939357605128</v>
      </c>
      <c r="AI205" s="21">
        <f t="shared" si="36"/>
        <v>-761.05928121544423</v>
      </c>
      <c r="AJ205" s="21">
        <f t="shared" si="36"/>
        <v>-825.1924955964048</v>
      </c>
      <c r="AK205" s="21">
        <f t="shared" si="36"/>
        <v>-889.64231887726248</v>
      </c>
      <c r="AL205" s="21">
        <f t="shared" si="36"/>
        <v>-954.42227500252454</v>
      </c>
      <c r="AM205" s="21">
        <f t="shared" si="36"/>
        <v>-1019.5461995709096</v>
      </c>
      <c r="AN205" s="21">
        <f t="shared" si="36"/>
        <v>-1085.0140933200157</v>
      </c>
      <c r="AO205" s="21">
        <f t="shared" si="36"/>
        <v>-1150.8382141177599</v>
      </c>
      <c r="AP205" s="21">
        <f t="shared" si="36"/>
        <v>-1217.0333478824514</v>
      </c>
      <c r="AQ205" s="21">
        <f t="shared" si="36"/>
        <v>-1283.6145450895444</v>
      </c>
      <c r="AR205" s="21">
        <f t="shared" si="36"/>
        <v>-1350.5224394850686</v>
      </c>
      <c r="AS205" s="21">
        <f t="shared" si="36"/>
        <v>-1417.6117830854878</v>
      </c>
      <c r="AT205" s="21">
        <f t="shared" si="36"/>
        <v>-1484.8940402189771</v>
      </c>
      <c r="AU205" s="21">
        <f t="shared" si="36"/>
        <v>-1552.3807307690895</v>
      </c>
      <c r="AV205" s="21">
        <f t="shared" si="36"/>
        <v>-1620.0328151983713</v>
      </c>
      <c r="AW205" s="21">
        <f t="shared" si="36"/>
        <v>-1687.7529371994601</v>
      </c>
      <c r="AX205" s="21">
        <f t="shared" si="36"/>
        <v>-1755.413627914772</v>
      </c>
      <c r="AY205" s="21">
        <f t="shared" si="36"/>
        <v>-1822.9150373005789</v>
      </c>
      <c r="AZ205" s="21">
        <f t="shared" si="36"/>
        <v>-1890.236793263186</v>
      </c>
      <c r="BA205" s="21">
        <f t="shared" si="36"/>
        <v>-1957.3919090339332</v>
      </c>
      <c r="BB205" s="21">
        <f t="shared" si="36"/>
        <v>-2024.3778453995944</v>
      </c>
    </row>
    <row r="206" spans="1:54" outlineLevel="1">
      <c r="A206" s="457"/>
      <c r="B206" s="150" t="s">
        <v>497</v>
      </c>
      <c r="C206" s="19"/>
      <c r="D206" s="135" t="s">
        <v>383</v>
      </c>
      <c r="E206" s="21">
        <f>E202</f>
        <v>-22.474612736061722</v>
      </c>
      <c r="F206" s="21">
        <f t="shared" si="37"/>
        <v>-45.025200607599636</v>
      </c>
      <c r="G206" s="21">
        <f t="shared" si="36"/>
        <v>-67.652390936064606</v>
      </c>
      <c r="H206" s="21">
        <f t="shared" si="36"/>
        <v>-90.358384809241016</v>
      </c>
      <c r="I206" s="21">
        <f t="shared" si="36"/>
        <v>-113.1473817203911</v>
      </c>
      <c r="J206" s="21">
        <f t="shared" si="36"/>
        <v>-136.02358345080091</v>
      </c>
      <c r="K206" s="21">
        <f t="shared" si="36"/>
        <v>-158.98530338717484</v>
      </c>
      <c r="L206" s="21">
        <f t="shared" si="36"/>
        <v>-182.03444254923178</v>
      </c>
      <c r="M206" s="21">
        <f t="shared" si="36"/>
        <v>-205.16956455721069</v>
      </c>
      <c r="N206" s="21">
        <f t="shared" si="36"/>
        <v>-228.3942671765484</v>
      </c>
      <c r="O206" s="21">
        <f t="shared" si="36"/>
        <v>-251.61751526615851</v>
      </c>
      <c r="P206" s="21">
        <f t="shared" si="36"/>
        <v>-274.82019173647058</v>
      </c>
      <c r="Q206" s="21">
        <f t="shared" si="36"/>
        <v>-298.00840457299256</v>
      </c>
      <c r="R206" s="21">
        <f t="shared" si="36"/>
        <v>-321.18787875844157</v>
      </c>
      <c r="S206" s="21">
        <f t="shared" si="36"/>
        <v>-344.36130197310865</v>
      </c>
      <c r="T206" s="21">
        <f t="shared" si="36"/>
        <v>-367.53473991837438</v>
      </c>
      <c r="U206" s="21">
        <f t="shared" si="36"/>
        <v>-390.71423012806736</v>
      </c>
      <c r="V206" s="21">
        <f t="shared" si="36"/>
        <v>-413.9057869495872</v>
      </c>
      <c r="W206" s="21">
        <f t="shared" si="36"/>
        <v>-437.11540645391318</v>
      </c>
      <c r="X206" s="21">
        <f t="shared" si="36"/>
        <v>-460.34907144407055</v>
      </c>
      <c r="Y206" s="21">
        <f t="shared" si="36"/>
        <v>-483.61264228040039</v>
      </c>
      <c r="Z206" s="21">
        <f t="shared" si="36"/>
        <v>-506.91190272655695</v>
      </c>
      <c r="AA206" s="21">
        <f t="shared" si="36"/>
        <v>-530.25282781202168</v>
      </c>
      <c r="AB206" s="21">
        <f t="shared" si="36"/>
        <v>-553.61568219557989</v>
      </c>
      <c r="AC206" s="21">
        <f t="shared" si="36"/>
        <v>-686.32504710699163</v>
      </c>
      <c r="AD206" s="21">
        <f t="shared" si="36"/>
        <v>-819.37733641507111</v>
      </c>
      <c r="AE206" s="21">
        <f t="shared" si="36"/>
        <v>-952.79010163606699</v>
      </c>
      <c r="AF206" s="21">
        <f t="shared" si="36"/>
        <v>-1086.5762064835396</v>
      </c>
      <c r="AG206" s="21">
        <f t="shared" si="36"/>
        <v>-1220.7460396051333</v>
      </c>
      <c r="AH206" s="21">
        <f t="shared" si="36"/>
        <v>-1355.310461004482</v>
      </c>
      <c r="AI206" s="21">
        <f t="shared" si="36"/>
        <v>-1490.2850324585288</v>
      </c>
      <c r="AJ206" s="21">
        <f t="shared" si="36"/>
        <v>-1626.3328222846594</v>
      </c>
      <c r="AK206" s="21">
        <f t="shared" si="36"/>
        <v>-1763.4747047592437</v>
      </c>
      <c r="AL206" s="21">
        <f t="shared" si="36"/>
        <v>-1901.7323447517063</v>
      </c>
      <c r="AM206" s="21">
        <f t="shared" si="36"/>
        <v>-2041.1283901964723</v>
      </c>
      <c r="AN206" s="21">
        <f t="shared" si="36"/>
        <v>-2181.6534320139062</v>
      </c>
      <c r="AO206" s="21">
        <f t="shared" si="36"/>
        <v>-2323.3265704250275</v>
      </c>
      <c r="AP206" s="21">
        <f t="shared" si="36"/>
        <v>-2466.1729531660567</v>
      </c>
      <c r="AQ206" s="21">
        <f t="shared" si="36"/>
        <v>-2610.2185120625654</v>
      </c>
      <c r="AR206" s="21">
        <f t="shared" si="36"/>
        <v>-2755.3311503422765</v>
      </c>
      <c r="AS206" s="21">
        <f t="shared" si="36"/>
        <v>-2901.1950578151259</v>
      </c>
      <c r="AT206" s="21">
        <f t="shared" si="36"/>
        <v>-3047.8271858912722</v>
      </c>
      <c r="AU206" s="21">
        <f t="shared" si="36"/>
        <v>-3195.2447990687701</v>
      </c>
      <c r="AV206" s="21">
        <f t="shared" si="36"/>
        <v>-3343.3573038849959</v>
      </c>
      <c r="AW206" s="21">
        <f t="shared" si="36"/>
        <v>-3491.9488936356065</v>
      </c>
      <c r="AX206" s="21">
        <f t="shared" si="36"/>
        <v>-3640.707347017888</v>
      </c>
      <c r="AY206" s="21">
        <f t="shared" si="36"/>
        <v>-3789.384222219112</v>
      </c>
      <c r="AZ206" s="21">
        <f t="shared" si="36"/>
        <v>-3937.9192420097806</v>
      </c>
      <c r="BA206" s="21">
        <f t="shared" si="36"/>
        <v>-4086.3325064039013</v>
      </c>
      <c r="BB206" s="21">
        <f t="shared" si="36"/>
        <v>-4234.6122864149702</v>
      </c>
    </row>
    <row r="207" spans="1:54" outlineLevel="1">
      <c r="B207" s="19"/>
      <c r="C207" s="19"/>
      <c r="D207" s="19"/>
      <c r="E207" s="15"/>
    </row>
    <row r="208" spans="1:54" ht="14" outlineLevel="1" thickBot="1">
      <c r="B208" s="19"/>
      <c r="C208" s="19"/>
      <c r="D208" s="19"/>
      <c r="E208" s="130">
        <v>2027</v>
      </c>
      <c r="F208" s="130">
        <v>2028</v>
      </c>
      <c r="G208" s="130">
        <v>2029</v>
      </c>
      <c r="H208" s="130">
        <v>2030</v>
      </c>
      <c r="I208" s="130">
        <v>2031</v>
      </c>
      <c r="J208" s="130">
        <v>2032</v>
      </c>
      <c r="K208" s="130">
        <v>2033</v>
      </c>
      <c r="L208" s="130">
        <v>2034</v>
      </c>
      <c r="M208" s="130">
        <v>2035</v>
      </c>
      <c r="N208" s="130">
        <v>2036</v>
      </c>
      <c r="O208" s="130">
        <v>2037</v>
      </c>
      <c r="P208" s="130">
        <v>2038</v>
      </c>
      <c r="Q208" s="130">
        <v>2039</v>
      </c>
      <c r="R208" s="130">
        <v>2040</v>
      </c>
      <c r="S208" s="130">
        <v>2041</v>
      </c>
      <c r="T208" s="130">
        <v>2042</v>
      </c>
      <c r="U208" s="130">
        <v>2043</v>
      </c>
      <c r="V208" s="130">
        <v>2044</v>
      </c>
      <c r="W208" s="130">
        <v>2045</v>
      </c>
      <c r="X208" s="130">
        <v>2046</v>
      </c>
      <c r="Y208" s="130">
        <v>2047</v>
      </c>
      <c r="Z208" s="130">
        <v>2048</v>
      </c>
      <c r="AA208" s="130">
        <v>2049</v>
      </c>
      <c r="AB208" s="130">
        <v>2050</v>
      </c>
      <c r="AC208" s="130">
        <v>2051</v>
      </c>
      <c r="AD208" s="130">
        <v>2052</v>
      </c>
      <c r="AE208" s="130">
        <v>2053</v>
      </c>
      <c r="AF208" s="130">
        <v>2054</v>
      </c>
      <c r="AG208" s="130">
        <v>2055</v>
      </c>
      <c r="AH208" s="130">
        <v>2056</v>
      </c>
      <c r="AI208" s="130">
        <v>2057</v>
      </c>
      <c r="AJ208" s="130">
        <v>2058</v>
      </c>
      <c r="AK208" s="130">
        <v>2059</v>
      </c>
      <c r="AL208" s="130">
        <v>2060</v>
      </c>
      <c r="AM208" s="130">
        <v>2061</v>
      </c>
      <c r="AN208" s="130">
        <v>2062</v>
      </c>
      <c r="AO208" s="130">
        <v>2063</v>
      </c>
      <c r="AP208" s="130">
        <v>2064</v>
      </c>
      <c r="AQ208" s="130">
        <v>2065</v>
      </c>
      <c r="AR208" s="130">
        <v>2066</v>
      </c>
      <c r="AS208" s="130">
        <v>2067</v>
      </c>
      <c r="AT208" s="130">
        <v>2068</v>
      </c>
      <c r="AU208" s="130">
        <v>2069</v>
      </c>
      <c r="AV208" s="130">
        <v>2070</v>
      </c>
      <c r="AW208" s="130">
        <v>2071</v>
      </c>
      <c r="AX208" s="130">
        <v>2072</v>
      </c>
      <c r="AY208" s="130">
        <v>2073</v>
      </c>
      <c r="AZ208" s="130">
        <v>2074</v>
      </c>
      <c r="BA208" s="130">
        <v>2075</v>
      </c>
      <c r="BB208" s="130">
        <v>2076</v>
      </c>
    </row>
    <row r="209" spans="1:54" ht="14.5" outlineLevel="1" thickTop="1" thickBot="1">
      <c r="A209" s="57"/>
      <c r="B209" s="56" t="s">
        <v>498</v>
      </c>
      <c r="C209" s="57"/>
      <c r="D209" s="56" t="s">
        <v>383</v>
      </c>
      <c r="E209" s="92" t="s">
        <v>499</v>
      </c>
      <c r="F209" s="92"/>
      <c r="G209" s="92"/>
      <c r="H209" s="92"/>
      <c r="I209" s="92"/>
      <c r="J209" s="92"/>
      <c r="K209" s="92"/>
      <c r="L209" s="92"/>
      <c r="M209" s="92"/>
      <c r="N209" s="92"/>
      <c r="O209" s="92"/>
      <c r="P209" s="92"/>
      <c r="Q209" s="92"/>
      <c r="R209" s="92"/>
      <c r="S209" s="92"/>
      <c r="T209" s="92"/>
      <c r="U209" s="92"/>
      <c r="V209" s="92"/>
      <c r="W209" s="92"/>
      <c r="X209" s="92"/>
      <c r="Y209" s="92"/>
      <c r="Z209" s="92"/>
      <c r="AA209" s="92"/>
      <c r="AB209" s="92"/>
      <c r="AC209" s="92"/>
      <c r="AD209" s="92"/>
      <c r="AE209" s="92"/>
      <c r="AF209" s="92"/>
      <c r="AG209" s="92"/>
      <c r="AH209" s="92"/>
      <c r="AI209" s="92"/>
      <c r="AJ209" s="92"/>
      <c r="AK209" s="92"/>
      <c r="AL209" s="92"/>
      <c r="AM209" s="92"/>
      <c r="AN209" s="92"/>
      <c r="AO209" s="92"/>
      <c r="AP209" s="92"/>
      <c r="AQ209" s="92"/>
      <c r="AR209" s="92"/>
      <c r="AS209" s="92"/>
      <c r="AT209" s="92"/>
      <c r="AU209" s="92"/>
      <c r="AV209" s="92"/>
      <c r="AW209" s="92"/>
      <c r="AX209" s="92"/>
      <c r="AY209" s="92"/>
      <c r="AZ209" s="92"/>
      <c r="BA209" s="92"/>
      <c r="BB209" s="93"/>
    </row>
    <row r="210" spans="1:54" ht="14" outlineLevel="1" thickTop="1">
      <c r="B210" s="19"/>
      <c r="C210" s="19"/>
      <c r="D210" s="19"/>
      <c r="E210" s="15"/>
    </row>
    <row r="211" spans="1:54">
      <c r="B211" s="19"/>
      <c r="C211" s="19"/>
      <c r="D211" s="19"/>
      <c r="E211" s="15"/>
    </row>
    <row r="212" spans="1:54">
      <c r="B212" s="19"/>
      <c r="C212" s="19"/>
      <c r="D212" s="19"/>
      <c r="E212" s="15"/>
    </row>
    <row r="213" spans="1:54">
      <c r="B213" s="19"/>
      <c r="C213" s="19"/>
      <c r="D213" s="19"/>
      <c r="E213" s="15"/>
    </row>
    <row r="214" spans="1:54">
      <c r="B214" s="19"/>
      <c r="C214" s="19"/>
      <c r="D214" s="19"/>
      <c r="E214" s="15"/>
    </row>
    <row r="215" spans="1:54">
      <c r="B215" s="19"/>
      <c r="C215" s="19"/>
      <c r="D215" s="19"/>
      <c r="E215" s="15"/>
    </row>
    <row r="216" spans="1:54">
      <c r="B216" s="19"/>
      <c r="C216" s="19"/>
      <c r="D216" s="19"/>
      <c r="E216" s="15"/>
    </row>
    <row r="217" spans="1:54">
      <c r="B217" s="19"/>
      <c r="C217" s="19"/>
      <c r="D217" s="19"/>
      <c r="E217" s="15"/>
    </row>
    <row r="218" spans="1:54">
      <c r="B218" s="19"/>
      <c r="C218" s="19"/>
      <c r="D218" s="19"/>
      <c r="E218" s="15"/>
    </row>
    <row r="219" spans="1:54">
      <c r="B219" s="19"/>
      <c r="C219" s="19"/>
      <c r="D219" s="19"/>
      <c r="E219" s="15"/>
    </row>
    <row r="220" spans="1:54">
      <c r="B220" s="19"/>
      <c r="C220" s="19"/>
      <c r="D220" s="19"/>
      <c r="E220" s="15"/>
    </row>
    <row r="222" spans="1:54">
      <c r="B222" s="19"/>
      <c r="C222" s="19"/>
      <c r="D222" s="19"/>
      <c r="E222" s="15"/>
    </row>
    <row r="223" spans="1:54">
      <c r="B223" s="19"/>
      <c r="C223" s="19"/>
      <c r="D223" s="19"/>
      <c r="E223" s="15"/>
    </row>
    <row r="224" spans="1:54">
      <c r="B224" s="19"/>
      <c r="C224" s="19"/>
      <c r="D224" s="19"/>
      <c r="E224" s="15"/>
    </row>
    <row r="225" spans="2:5">
      <c r="B225" s="19"/>
      <c r="C225" s="19"/>
      <c r="D225" s="19"/>
      <c r="E225" s="15"/>
    </row>
    <row r="226" spans="2:5">
      <c r="B226" s="19"/>
      <c r="C226" s="19"/>
      <c r="D226" s="19"/>
      <c r="E226" s="15"/>
    </row>
    <row r="227" spans="2:5">
      <c r="B227" s="19"/>
      <c r="C227" s="19"/>
      <c r="D227" s="19"/>
      <c r="E227" s="15"/>
    </row>
    <row r="228" spans="2:5">
      <c r="B228" s="19"/>
      <c r="C228" s="19"/>
      <c r="D228" s="19"/>
      <c r="E228" s="15"/>
    </row>
    <row r="229" spans="2:5">
      <c r="B229" s="19"/>
      <c r="C229" s="19"/>
      <c r="D229" s="19"/>
      <c r="E229" s="15"/>
    </row>
    <row r="230" spans="2:5">
      <c r="B230" s="19"/>
      <c r="C230" s="19"/>
      <c r="D230" s="19"/>
      <c r="E230" s="15"/>
    </row>
    <row r="231" spans="2:5">
      <c r="B231" s="19"/>
      <c r="C231" s="19"/>
      <c r="D231" s="19"/>
      <c r="E231" s="15"/>
    </row>
    <row r="232" spans="2:5">
      <c r="B232" s="19"/>
      <c r="C232" s="19"/>
      <c r="D232" s="19"/>
      <c r="E232" s="15"/>
    </row>
    <row r="233" spans="2:5">
      <c r="B233" s="19"/>
      <c r="C233" s="19"/>
      <c r="D233" s="19"/>
      <c r="E233" s="15"/>
    </row>
    <row r="234" spans="2:5">
      <c r="B234" s="19"/>
      <c r="C234" s="19"/>
      <c r="D234" s="19"/>
      <c r="E234" s="15"/>
    </row>
    <row r="235" spans="2:5">
      <c r="B235" s="19"/>
      <c r="C235" s="19"/>
      <c r="D235" s="19"/>
      <c r="E235" s="15"/>
    </row>
    <row r="236" spans="2:5">
      <c r="B236" s="19"/>
      <c r="C236" s="19"/>
      <c r="D236" s="19"/>
      <c r="E236" s="15"/>
    </row>
    <row r="237" spans="2:5">
      <c r="B237" s="19"/>
      <c r="C237" s="19"/>
      <c r="D237" s="19"/>
      <c r="E237" s="15"/>
    </row>
    <row r="238" spans="2:5">
      <c r="B238" s="19"/>
      <c r="C238" s="19"/>
      <c r="D238" s="19"/>
      <c r="E238" s="15"/>
    </row>
    <row r="239" spans="2:5">
      <c r="B239" s="19"/>
      <c r="C239" s="19"/>
      <c r="D239" s="19"/>
      <c r="E239" s="15"/>
    </row>
    <row r="240" spans="2:5">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ht="12.75" customHeight="1">
      <c r="B299" s="19"/>
      <c r="C299" s="19"/>
      <c r="D299" s="19"/>
      <c r="E299" s="15"/>
    </row>
    <row r="300" spans="2:5" ht="12.75" customHeight="1">
      <c r="B300" s="19"/>
      <c r="C300" s="19"/>
      <c r="D300" s="19"/>
      <c r="E300" s="15"/>
    </row>
    <row r="301" spans="2:5" ht="12.75" customHeight="1">
      <c r="B301" s="19"/>
      <c r="C301" s="19"/>
      <c r="D301" s="19"/>
      <c r="E301" s="15"/>
    </row>
    <row r="302" spans="2:5" ht="12.75" customHeight="1">
      <c r="B302" s="19"/>
      <c r="C302" s="19"/>
      <c r="D302" s="19"/>
      <c r="E302" s="15"/>
    </row>
    <row r="303" spans="2:5" ht="12.75" customHeight="1">
      <c r="B303" s="19"/>
      <c r="C303" s="19"/>
      <c r="D303" s="19"/>
      <c r="E303" s="15"/>
    </row>
    <row r="304" spans="2:5" ht="12.75" customHeight="1">
      <c r="B304" s="19"/>
      <c r="C304" s="19"/>
      <c r="D304" s="19"/>
      <c r="E304" s="15"/>
    </row>
    <row r="305" spans="2:5" ht="12.75" customHeight="1">
      <c r="B305" s="19"/>
      <c r="C305" s="19"/>
      <c r="D305" s="19"/>
      <c r="E305" s="15"/>
    </row>
    <row r="306" spans="2:5" ht="12.75" customHeight="1">
      <c r="B306" s="19"/>
      <c r="C306" s="19"/>
      <c r="D306" s="19"/>
      <c r="E306" s="15"/>
    </row>
    <row r="307" spans="2:5" ht="12.75" customHeight="1">
      <c r="B307" s="19"/>
      <c r="C307" s="19"/>
      <c r="D307" s="19"/>
      <c r="E307" s="15"/>
    </row>
    <row r="308" spans="2:5" ht="12.75" customHeight="1">
      <c r="B308" s="19"/>
      <c r="C308" s="19"/>
      <c r="D308" s="19"/>
      <c r="E308" s="15"/>
    </row>
    <row r="309" spans="2:5" ht="12.75" customHeight="1">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A339" s="20"/>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3.5" customHeight="1" thickBot="1">
      <c r="A343" s="29"/>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sheetData>
  <sheetProtection formatCells="0"/>
  <mergeCells count="44">
    <mergeCell ref="T51:X51"/>
    <mergeCell ref="B23:G23"/>
    <mergeCell ref="AX51:BB51"/>
    <mergeCell ref="Y51:AC51"/>
    <mergeCell ref="AD51:AH51"/>
    <mergeCell ref="AI51:AM51"/>
    <mergeCell ref="AN51:AR51"/>
    <mergeCell ref="AS51:AW51"/>
    <mergeCell ref="D30:G30"/>
    <mergeCell ref="D40:G40"/>
    <mergeCell ref="D39:G39"/>
    <mergeCell ref="D38:G38"/>
    <mergeCell ref="D37:G37"/>
    <mergeCell ref="D36:G36"/>
    <mergeCell ref="D35:G35"/>
    <mergeCell ref="E51:I51"/>
    <mergeCell ref="J51:N51"/>
    <mergeCell ref="O51:S51"/>
    <mergeCell ref="A75:A77"/>
    <mergeCell ref="A204:A206"/>
    <mergeCell ref="A143:A154"/>
    <mergeCell ref="A19:B19"/>
    <mergeCell ref="A54:A64"/>
    <mergeCell ref="A190:A198"/>
    <mergeCell ref="A200:A202"/>
    <mergeCell ref="A186:A187"/>
    <mergeCell ref="A66:A71"/>
    <mergeCell ref="A158:A169"/>
    <mergeCell ref="A172:A174"/>
    <mergeCell ref="A176:A178"/>
    <mergeCell ref="A31:A40"/>
    <mergeCell ref="D33:G33"/>
    <mergeCell ref="D32:G32"/>
    <mergeCell ref="D31:G31"/>
    <mergeCell ref="I2:U2"/>
    <mergeCell ref="I3:N4"/>
    <mergeCell ref="P3:U4"/>
    <mergeCell ref="I5:N18"/>
    <mergeCell ref="I20:N20"/>
    <mergeCell ref="P20:U20"/>
    <mergeCell ref="I21:N45"/>
    <mergeCell ref="P21:U45"/>
    <mergeCell ref="P5:U18"/>
    <mergeCell ref="D34:G34"/>
  </mergeCells>
  <phoneticPr fontId="24" type="noConversion"/>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6A758D84-FB00-45C9-9751-FB955B783C5F}">
          <x14:formula1>
            <xm:f>'Fixed Data'!$A$55:$A$78</xm:f>
          </x14:formula1>
          <xm:sqref>B54:B63</xm:sqref>
        </x14:dataValidation>
        <x14:dataValidation type="list" allowBlank="1" showInputMessage="1" showErrorMessage="1" xr:uid="{63326537-F05C-40DC-BA2D-58190FE5345D}">
          <x14:formula1>
            <xm:f>'Fixed Data'!$C$55:$C$61</xm:f>
          </x14:formula1>
          <xm:sqref>C54:C63</xm:sqref>
        </x14:dataValidation>
        <x14:dataValidation type="list" allowBlank="1" showInputMessage="1" showErrorMessage="1" xr:uid="{3389BDC7-9E40-4FEB-8EA0-9E8E1210D3D0}">
          <x14:formula1>
            <xm:f>'Fixed Data'!$C$64:$C$65</xm:f>
          </x14:formula1>
          <xm:sqref>B66:B70</xm:sqref>
        </x14:dataValidation>
        <x14:dataValidation type="list" allowBlank="1" showInputMessage="1" showErrorMessage="1" xr:uid="{89FEC3E5-636D-4618-8204-E516079F6330}">
          <x14:formula1>
            <xm:f>'Fixed Data'!$E$55:$E$58</xm:f>
          </x14:formula1>
          <xm:sqref>B158:B169 B143:B154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f60a1eb-b3f2-4ea7-b4d3-46709e964e1b" xsi:nil="true"/>
    <lcf76f155ced4ddcb4097134ff3c332f xmlns="d19d380e-ea35-4b32-a7ff-93f0487c2813">
      <Terms xmlns="http://schemas.microsoft.com/office/infopath/2007/PartnerControls"/>
    </lcf76f155ced4ddcb4097134ff3c332f>
    <SharedWithUsers xmlns="0f60a1eb-b3f2-4ea7-b4d3-46709e964e1b">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9F0321E97D070489BBDAA9C9D1178B4" ma:contentTypeVersion="14" ma:contentTypeDescription="Create a new document." ma:contentTypeScope="" ma:versionID="d6eb7e0d94b53cf452c0bceae39b0088">
  <xsd:schema xmlns:xsd="http://www.w3.org/2001/XMLSchema" xmlns:xs="http://www.w3.org/2001/XMLSchema" xmlns:p="http://schemas.microsoft.com/office/2006/metadata/properties" xmlns:ns2="d19d380e-ea35-4b32-a7ff-93f0487c2813" xmlns:ns3="0f60a1eb-b3f2-4ea7-b4d3-46709e964e1b" targetNamespace="http://schemas.microsoft.com/office/2006/metadata/properties" ma:root="true" ma:fieldsID="21b16d23b156d00d7441878480420e70" ns2:_="" ns3:_="">
    <xsd:import namespace="d19d380e-ea35-4b32-a7ff-93f0487c2813"/>
    <xsd:import namespace="0f60a1eb-b3f2-4ea7-b4d3-46709e964e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9d380e-ea35-4b32-a7ff-93f0487c28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ae6b00f1-0802-47ef-b924-4ebccd150827"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60a1eb-b3f2-4ea7-b4d3-46709e964e1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7b3a0d9b-8076-4450-958b-680707615dbe}" ma:internalName="TaxCatchAll" ma:showField="CatchAllData" ma:web="0f60a1eb-b3f2-4ea7-b4d3-46709e964e1b">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sisl xmlns:xsd="http://www.w3.org/2001/XMLSchema" xmlns:xsi="http://www.w3.org/2001/XMLSchema-instance" xmlns="http://www.boldonjames.com/2008/01/sie/internal/label" sislVersion="0" policy="973096ae-7329-4b3b-9368-47aeba6959e1" origin="userSelected">
  <element uid="id_classification_nonbusiness" value=""/>
</sisl>
</file>

<file path=customXml/itemProps1.xml><?xml version="1.0" encoding="utf-8"?>
<ds:datastoreItem xmlns:ds="http://schemas.openxmlformats.org/officeDocument/2006/customXml" ds:itemID="{42F6CAB1-8BCA-4613-AD00-F8BBDDD28122}">
  <ds:schemaRefs>
    <ds:schemaRef ds:uri="http://schemas.microsoft.com/office/2006/metadata/properties"/>
    <ds:schemaRef ds:uri="http://schemas.microsoft.com/office/infopath/2007/PartnerControls"/>
    <ds:schemaRef ds:uri="0f60a1eb-b3f2-4ea7-b4d3-46709e964e1b"/>
    <ds:schemaRef ds:uri="d19d380e-ea35-4b32-a7ff-93f0487c2813"/>
  </ds:schemaRefs>
</ds:datastoreItem>
</file>

<file path=customXml/itemProps2.xml><?xml version="1.0" encoding="utf-8"?>
<ds:datastoreItem xmlns:ds="http://schemas.openxmlformats.org/officeDocument/2006/customXml" ds:itemID="{B391B99A-63E3-402F-8FD7-C7A8BED06A82}">
  <ds:schemaRefs>
    <ds:schemaRef ds:uri="http://schemas.microsoft.com/sharepoint/v3/contenttype/forms"/>
  </ds:schemaRefs>
</ds:datastoreItem>
</file>

<file path=customXml/itemProps3.xml><?xml version="1.0" encoding="utf-8"?>
<ds:datastoreItem xmlns:ds="http://schemas.openxmlformats.org/officeDocument/2006/customXml" ds:itemID="{C1BC92AD-D5E2-490A-A774-C8403159A3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9d380e-ea35-4b32-a7ff-93f0487c2813"/>
    <ds:schemaRef ds:uri="0f60a1eb-b3f2-4ea7-b4d3-46709e964e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F6CDCE7-2B01-42EF-9A2A-B82EB15E5E76}">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Cover</vt:lpstr>
      <vt:lpstr>Changes Log</vt:lpstr>
      <vt:lpstr>Guidance</vt:lpstr>
      <vt:lpstr>Summary</vt:lpstr>
      <vt:lpstr>Blank</vt:lpstr>
      <vt:lpstr>Full Opt. Considered</vt:lpstr>
      <vt:lpstr>Fixed Data</vt:lpstr>
      <vt:lpstr>Risk Register</vt:lpstr>
      <vt:lpstr>Baseline</vt:lpstr>
      <vt:lpstr>Baseline Workings</vt:lpstr>
      <vt:lpstr>Option_1</vt:lpstr>
      <vt:lpstr>Option_1 Workings</vt:lpstr>
      <vt:lpstr>Option_2</vt:lpstr>
      <vt:lpstr>Option_2 Workings</vt:lpstr>
      <vt:lpstr>Option_3</vt:lpstr>
      <vt:lpstr>Option_3 Workings</vt:lpstr>
      <vt:lpstr>Option_4</vt:lpstr>
      <vt:lpstr>Option_4 Workings</vt:lpstr>
      <vt:lpstr>Option_5</vt:lpstr>
      <vt:lpstr>Option_5 Workings</vt:lpstr>
      <vt:lpstr>Option_6</vt:lpstr>
      <vt:lpstr>Option_6 Workings</vt:lpstr>
      <vt:lpstr>Option_7</vt:lpstr>
      <vt:lpstr>Option_7 Workings</vt:lpstr>
      <vt:lpstr>Option_8</vt:lpstr>
      <vt:lpstr>Option_8 Workings</vt:lpstr>
      <vt:lpstr>Option_9</vt:lpstr>
      <vt:lpstr>Option_9 Workings</vt:lpstr>
      <vt:lpstr>Option_10</vt:lpstr>
      <vt:lpstr>Option_10 Workings</vt:lpstr>
    </vt:vector>
  </TitlesOfParts>
  <Manager/>
  <Company>Ofgem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RIIO-ET2_CBA_Template</dc:title>
  <dc:subject/>
  <dc:creator>Ofgem</dc:creator>
  <cp:keywords>Data</cp:keywords>
  <dc:description/>
  <cp:lastModifiedBy>Sian Fletcher</cp:lastModifiedBy>
  <cp:revision/>
  <dcterms:created xsi:type="dcterms:W3CDTF">2018-08-02T11:53:31Z</dcterms:created>
  <dcterms:modified xsi:type="dcterms:W3CDTF">2024-12-17T18:09:37Z</dcterms:modified>
  <cp:category/>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aa9000bf-95e2-4250-81d1-d6056bf77f6c</vt:lpwstr>
  </property>
  <property fmtid="{D5CDD505-2E9C-101B-9397-08002B2CF9AE}" pid="3" name="bjSaver">
    <vt:lpwstr>WXoYCeGbFqQc8FZh5Mhj3Bj0oqW2Gt1E</vt:lpwstr>
  </property>
  <property fmtid="{D5CDD505-2E9C-101B-9397-08002B2CF9AE}" pid="4" name="ContentTypeId">
    <vt:lpwstr>0x01010009F0321E97D070489BBDAA9C9D1178B4</vt:lpwstr>
  </property>
  <property fmtid="{D5CDD505-2E9C-101B-9397-08002B2CF9AE}" pid="5" name="BJSCc5a055b0-1bed-4579_x">
    <vt:lpwstr/>
  </property>
  <property fmtid="{D5CDD505-2E9C-101B-9397-08002B2CF9AE}" pid="6" name="BJSCdd9eba61-d6b9-469b_x">
    <vt:lpwstr/>
  </property>
  <property fmtid="{D5CDD505-2E9C-101B-9397-08002B2CF9AE}" pid="7" name="BJSCSummaryMarking">
    <vt:lpwstr>This item has no classification</vt:lpwstr>
  </property>
  <property fmtid="{D5CDD505-2E9C-101B-9397-08002B2CF9AE}" pid="8"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9" name="bjDocumentSecurityLabel">
    <vt:lpwstr>OFFICIAL</vt:lpwstr>
  </property>
  <property fmtid="{D5CDD505-2E9C-101B-9397-08002B2CF9AE}" pid="10" name="bjDocumentLabelXML">
    <vt:lpwstr>&lt;?xml version="1.0" encoding="us-ascii"?&gt;&lt;sisl xmlns:xsd="http://www.w3.org/2001/XMLSchema" xmlns:xsi="http://www.w3.org/2001/XMLSchema-instance" sislVersion="0" policy="973096ae-7329-4b3b-9368-47aeba6959e1" origin="userSelected" xmlns="http://www.boldonj</vt:lpwstr>
  </property>
  <property fmtid="{D5CDD505-2E9C-101B-9397-08002B2CF9AE}" pid="11" name="bjDocumentLabelXML-0">
    <vt:lpwstr>ames.com/2008/01/sie/internal/label"&gt;&lt;element uid="id_classification_nonbusiness" value="" /&gt;&lt;/sisl&gt;</vt:lpwstr>
  </property>
  <property fmtid="{D5CDD505-2E9C-101B-9397-08002B2CF9AE}" pid="12" name="bjClsUserRVM">
    <vt:lpwstr>[]</vt:lpwstr>
  </property>
  <property fmtid="{D5CDD505-2E9C-101B-9397-08002B2CF9AE}" pid="13" name="MediaServiceImageTags">
    <vt:lpwstr/>
  </property>
  <property fmtid="{D5CDD505-2E9C-101B-9397-08002B2CF9AE}" pid="14" name="Order">
    <vt:r8>1150900</vt:r8>
  </property>
  <property fmtid="{D5CDD505-2E9C-101B-9397-08002B2CF9AE}" pid="15" name="xd_Signature">
    <vt:bool>false</vt:bool>
  </property>
  <property fmtid="{D5CDD505-2E9C-101B-9397-08002B2CF9AE}" pid="16" name="xd_ProgID">
    <vt:lpwstr/>
  </property>
  <property fmtid="{D5CDD505-2E9C-101B-9397-08002B2CF9AE}" pid="17" name="ComplianceAssetId">
    <vt:lpwstr/>
  </property>
  <property fmtid="{D5CDD505-2E9C-101B-9397-08002B2CF9AE}" pid="18" name="TemplateUrl">
    <vt:lpwstr/>
  </property>
  <property fmtid="{D5CDD505-2E9C-101B-9397-08002B2CF9AE}" pid="19" name="_ExtendedDescription">
    <vt:lpwstr/>
  </property>
  <property fmtid="{D5CDD505-2E9C-101B-9397-08002B2CF9AE}" pid="20" name="TriggerFlowInfo">
    <vt:lpwstr/>
  </property>
  <property fmtid="{D5CDD505-2E9C-101B-9397-08002B2CF9AE}" pid="21" name="Publish">
    <vt:bool>false</vt:bool>
  </property>
  <property fmtid="{D5CDD505-2E9C-101B-9397-08002B2CF9AE}" pid="22" name="Permission to publish">
    <vt:bool>false</vt:bool>
  </property>
  <property fmtid="{D5CDD505-2E9C-101B-9397-08002B2CF9AE}" pid="23" name="Comparison_Baseline9RowInsertions5">
    <vt:lpwstr/>
  </property>
  <property fmtid="{D5CDD505-2E9C-101B-9397-08002B2CF9AE}" pid="24" name="Comparison_Baseline9ColumnInsertions6">
    <vt:lpwstr/>
  </property>
  <property fmtid="{D5CDD505-2E9C-101B-9397-08002B2CF9AE}" pid="25" name="Comparison_Option_111RowInsertions7">
    <vt:lpwstr/>
  </property>
  <property fmtid="{D5CDD505-2E9C-101B-9397-08002B2CF9AE}" pid="26" name="Comparison_Option_111ColumnInsertions8">
    <vt:lpwstr/>
  </property>
</Properties>
</file>